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5.bin" ContentType="application/vnd.openxmlformats-officedocument.spreadsheetml.customProperty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ustomProperty6.bin" ContentType="application/vnd.openxmlformats-officedocument.spreadsheetml.customProperty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ustomProperty12.bin" ContentType="application/vnd.openxmlformats-officedocument.spreadsheetml.customProperty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ustomProperty13.bin" ContentType="application/vnd.openxmlformats-officedocument.spreadsheetml.customProperty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ustomProperty14.bin" ContentType="application/vnd.openxmlformats-officedocument.spreadsheetml.customProperty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ustomProperty15.bin" ContentType="application/vnd.openxmlformats-officedocument.spreadsheetml.customProperty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customProperty16.bin" ContentType="application/vnd.openxmlformats-officedocument.spreadsheetml.customProperty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customProperty17.bin" ContentType="application/vnd.openxmlformats-officedocument.spreadsheetml.customProperty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ustomProperty18.bin" ContentType="application/vnd.openxmlformats-officedocument.spreadsheetml.customProperty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Le Huby, Nicolas" algorithmName="SHA-512" hashValue="325q3S9+9ss6oV/3koTG656oYO7mj0DpqHHlTzgM9YZ4esqsPC+TnyCEvbM9iNLWfeB8zES3LQeech1urb7QGw==" saltValue="8PP8j2Lw3EI2fmohcU9pew==" spinCount="100000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BUME\Moutier-Prod\00_CROM\"/>
    </mc:Choice>
  </mc:AlternateContent>
  <xr:revisionPtr revIDLastSave="0" documentId="13_ncr:10001_{A0E70005-C6C6-4047-A8C2-EC2756BE227A}" xr6:coauthVersionLast="47" xr6:coauthVersionMax="47" xr10:uidLastSave="{00000000-0000-0000-0000-000000000000}"/>
  <bookViews>
    <workbookView xWindow="-113" yWindow="-113" windowWidth="32281" windowHeight="19534" xr2:uid="{2E1206F5-D3E7-4A56-A529-22762E8EC38F}"/>
  </bookViews>
  <sheets>
    <sheet name="PLANING" sheetId="1" r:id="rId1"/>
    <sheet name="BUFFER" sheetId="43" r:id="rId2"/>
    <sheet name="CLIENT" sheetId="33" r:id="rId3"/>
    <sheet name="SUIVI_MET" sheetId="35" r:id="rId4"/>
    <sheet name="CAPAMETW16" sheetId="13" r:id="rId5"/>
    <sheet name="CAPAMETW15" sheetId="29" r:id="rId6"/>
    <sheet name="Metteur en train" sheetId="25" r:id="rId7"/>
    <sheet name="O" sheetId="5" r:id="rId8"/>
    <sheet name="!" sheetId="10" r:id="rId9"/>
    <sheet name="Refresh_Log" sheetId="56" r:id="rId10"/>
    <sheet name="03_Archive_BORD_DEC" sheetId="55" r:id="rId11"/>
    <sheet name="PRT" sheetId="54" r:id="rId12"/>
    <sheet name="COOIS_DELAIS_START" sheetId="51" r:id="rId13"/>
    <sheet name="ListMach" sheetId="7" r:id="rId14"/>
    <sheet name="ZCONF" sheetId="49" r:id="rId15"/>
    <sheet name="DB_ZPPROUTLIST_ALL" sheetId="50" r:id="rId16"/>
    <sheet name="DB_CEWB_Nomenclature" sheetId="48" r:id="rId17"/>
    <sheet name="DB_ZETAPV" sheetId="47" r:id="rId18"/>
  </sheets>
  <externalReferences>
    <externalReference r:id="rId19"/>
  </externalReferences>
  <definedNames>
    <definedName name="_xlnm._FilterDatabase" localSheetId="2" hidden="1">CLIENT!$A$1:$B$1543</definedName>
    <definedName name="_xlnm._FilterDatabase" localSheetId="3" hidden="1">SUIVI_MET!$A$1:$AJ$166</definedName>
    <definedName name="_xleta.AVERAGE" hidden="1" xlm="1">#NAME?</definedName>
    <definedName name="_xleta.DAYS" hidden="1" xlm="1">#NAME?</definedName>
    <definedName name="_xleta.IF" hidden="1" xlm="1">#NAME?</definedName>
    <definedName name="_xleta.IFERROR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ODAY" hidden="1" xlm="1">#NAME?</definedName>
    <definedName name="_xleta.TYPE" hidden="1" xlm="1">#NAME?</definedName>
    <definedName name="_xleta.VALUE" hidden="1" xlm="1">#NAME?</definedName>
    <definedName name="_xlpm.a" hidden="1" xlm="1">#NAME?</definedName>
    <definedName name="_xlpm.Ad" hidden="1" xlm="1">#NAME?</definedName>
    <definedName name="_xlpm.Add" hidden="1" xlm="1">#NAME?</definedName>
    <definedName name="_xlpm.article" hidden="1" xlm="1">#NAME?</definedName>
    <definedName name="_xlpm.articles" hidden="1" xlm="1">#NAME?</definedName>
    <definedName name="_xlpm.ArtVer" hidden="1" xlm="1">#NAME?</definedName>
    <definedName name="_xlpm.backlog" hidden="1" xlm="1">#NAME?</definedName>
    <definedName name="_xlpm.besoin" hidden="1" xlm="1">#NAME?</definedName>
    <definedName name="_xlpm.besoin12m" hidden="1" xlm="1">#NAME?</definedName>
    <definedName name="_xlpm.besoin52" hidden="1" xlm="1">#NAME?</definedName>
    <definedName name="_xlpm.besoinMax" hidden="1" xlm="1">#NAME?</definedName>
    <definedName name="_xlpm.besoinNum" hidden="1" xlm="1">#NAME?</definedName>
    <definedName name="_xlpm.besoinTxt" hidden="1" xlm="1">#NAME?</definedName>
    <definedName name="_xlpm.buffer" hidden="1" xlm="1">#NAME?</definedName>
    <definedName name="_xlpm.C" hidden="1" xlm="1">#NAME?</definedName>
    <definedName name="_xlpm.calc" hidden="1" xlm="1">#NAME?</definedName>
    <definedName name="_xlpm.caliber" hidden="1" xlm="1">#NAME?</definedName>
    <definedName name="_xlpm.capa" hidden="1" xlm="1">#NAME?</definedName>
    <definedName name="_xlpm.capaProd" hidden="1" xlm="1">#NAME?</definedName>
    <definedName name="_xlpm.cibleProd" hidden="1" xlm="1">#NAME?</definedName>
    <definedName name="_xlpm.cle" hidden="1" xlm="1">#NAME?</definedName>
    <definedName name="_xlpm.colMach" hidden="1" xlm="1">#NAME?</definedName>
    <definedName name="_xlpm.comp" hidden="1" xlm="1">#NAME?</definedName>
    <definedName name="_xlpm.constante" hidden="1" xlm="1">#NAME?</definedName>
    <definedName name="_xlpm.countProd" hidden="1" xlm="1">#NAME?</definedName>
    <definedName name="_xlpm.delais" hidden="1" xlm="1">#NAME?</definedName>
    <definedName name="_xlpm.desc" hidden="1" xlm="1">#NAME?</definedName>
    <definedName name="_xlpm.estPRT" hidden="1" xlm="1">#NAME?</definedName>
    <definedName name="_xlpm.jours" hidden="1" xlm="1">#NAME?</definedName>
    <definedName name="_xlpm.liste" hidden="1" xlm="1">#NAME?</definedName>
    <definedName name="_xlpm.mach" hidden="1" xlm="1">#NAME?</definedName>
    <definedName name="_xlpm.mat" hidden="1" xlm="1">#NAME?</definedName>
    <definedName name="_xlpm.mrpc" hidden="1" xlm="1">#NAME?</definedName>
    <definedName name="_xlpm.normal" hidden="1" xlm="1">#NAME?</definedName>
    <definedName name="_xlpm.output2s" hidden="1" xlm="1">#NAME?</definedName>
    <definedName name="_xlpm.plage" hidden="1" xlm="1">#NAME?</definedName>
    <definedName name="_xlpm.prod" hidden="1" xlm="1">#NAME?</definedName>
    <definedName name="_xlpm.prodMach" hidden="1" xlm="1">#NAME?</definedName>
    <definedName name="_xlpm.prt" hidden="1" xlm="1">#NAME?</definedName>
    <definedName name="_xlpm.prtBasic" hidden="1" xlm="1">#NAME?</definedName>
    <definedName name="_xlpm.prtCode" hidden="1" xlm="1">#NAME?</definedName>
    <definedName name="_xlpm.prtComp" hidden="1" xlm="1">#NAME?</definedName>
    <definedName name="_xlpm.prtDesc" hidden="1" xlm="1">#NAME?</definedName>
    <definedName name="_xlpm.prtMRPC" hidden="1" xlm="1">#NAME?</definedName>
    <definedName name="_xlpm.prtTDC" hidden="1" xlm="1">#NAME?</definedName>
    <definedName name="_xlpm.resultat" hidden="1" xlm="1">#NAME?</definedName>
    <definedName name="_xlpm.roul" hidden="1" xlm="1">#NAME?</definedName>
    <definedName name="_xlpm.rowIndex" hidden="1" xlm="1">#NAME?</definedName>
    <definedName name="_xlpm.semaine" hidden="1" xlm="1">#NAME?</definedName>
    <definedName name="_xlpm.semaines" hidden="1" xlm="1">#NAME?</definedName>
    <definedName name="_xlpm.somme" hidden="1" xlm="1">#NAME?</definedName>
    <definedName name="_xlpm.sommeCapa" hidden="1" xlm="1">#NAME?</definedName>
    <definedName name="_xlpm.start" hidden="1" xlm="1">#NAME?</definedName>
    <definedName name="_xlpm.stockOK" hidden="1" xlm="1">#NAME?</definedName>
    <definedName name="_xlpm.T" hidden="1" xlm="1">#NAME?</definedName>
    <definedName name="_xlpm.tail" hidden="1" xlm="1">#NAME?</definedName>
    <definedName name="_xlpm.tauxC" hidden="1" xlm="1">#NAME?</definedName>
    <definedName name="_xlpm.tc" hidden="1" xlm="1">#NAME?</definedName>
    <definedName name="_xlpm.TE" hidden="1" xlm="1">#NAME?</definedName>
    <definedName name="_xlpm.TES" hidden="1" xlm="1">#NAME?</definedName>
    <definedName name="_xlpm.TEST" hidden="1" xlm="1">#NAME?</definedName>
    <definedName name="_xlpm.TypeMach" hidden="1" xlm="1">#NAME?</definedName>
    <definedName name="_xlpm.typeProd" hidden="1" xlm="1">#NAME?</definedName>
    <definedName name="_xlpm.v" hidden="1" xlm="1">#NAME?</definedName>
    <definedName name="_xlpm.valType" hidden="1" xlm="1">#NAME?</definedName>
    <definedName name="_xlpm.valWC" hidden="1" xlm="1">#NAME?</definedName>
    <definedName name="_xlpm.ver" hidden="1" xlm="1">#NAME?</definedName>
    <definedName name="_xlpm.vl" hidden="1" xlm="1">#NAME?</definedName>
    <definedName name="_xlpm.wcDesc" hidden="1" xlm="1">#NAME?</definedName>
    <definedName name="_xlpm.wip" hidden="1" xlm="1">#NAME?</definedName>
    <definedName name="_xlpm.wipOk" hidden="1" xlm="1">#NAME?</definedName>
    <definedName name="BESOIN_CLIENT" localSheetId="1">BUFFER!$I:$K</definedName>
    <definedName name="BUFFER" localSheetId="1">BUFFER!$U:$X</definedName>
    <definedName name="Chemin">O!$D$6</definedName>
    <definedName name="DATESTART">[1]O!#REF!</definedName>
    <definedName name="DonnéesExternes_1" localSheetId="1" hidden="1">BUFFER!$A$8:$CQ$649</definedName>
    <definedName name="DonnéesExternes_1" localSheetId="12" hidden="1">'COOIS_DELAIS_START'!$A$1:$B$402</definedName>
    <definedName name="DonnéesExternes_1" localSheetId="17" hidden="1">DB_ZETAPV!$A$1:$S$1500</definedName>
    <definedName name="DonnéesExternes_1" localSheetId="13" hidden="1">ListMach!$A$1:$AB$241</definedName>
    <definedName name="DonnéesExternes_1" localSheetId="11" hidden="1">PRT!$A$1:$H$32</definedName>
    <definedName name="DonnéesExternes_2" localSheetId="10" hidden="1">'03_Archive_BORD_DEC'!$A$1:$I$2488</definedName>
    <definedName name="DonnéesExternes_2" localSheetId="16" hidden="1">DB_CEWB_Nomenclature!$A$1:$G$1002</definedName>
    <definedName name="DonnéesExternes_3" localSheetId="15" hidden="1">DB_ZPPROUTLIST_ALL!$A$1:$L$956</definedName>
    <definedName name="DonnéesExternes_3" localSheetId="14" hidden="1">ZCONF!$A$1:$D$3259</definedName>
    <definedName name="EXPEDIER" localSheetId="1">BUFFER!$CJ:$CQ</definedName>
    <definedName name="FichierCrom">O!$D$8</definedName>
    <definedName name="Machine">O!$C$6</definedName>
    <definedName name="MANCOS">BUFFER!$Y:$AC</definedName>
    <definedName name="MISE_EN_STOCK" localSheetId="1">BUFFER!$CB:$CI</definedName>
    <definedName name="RECLAMATIONS">BUFFER!$AR:$AV</definedName>
    <definedName name="SAPCrosstab3">#REF!</definedName>
    <definedName name="SCRAP" localSheetId="1">BUFFER!$AL:$AP</definedName>
    <definedName name="STOCK_DEC" localSheetId="1">BUFFER!$L:$S</definedName>
    <definedName name="TP" localSheetId="1">BUFFER!$AX:$BC</definedName>
    <definedName name="WIP" localSheetId="1">BUFFER!$BD:$CA</definedName>
    <definedName name="WIPNOK">BUFFER!$AD:$AG</definedName>
    <definedName name="_xlnm.Print_Area" localSheetId="0">PLANING!$A$1:$T$3</definedName>
  </definedNames>
  <calcPr calcId="191029" concurrentManualCount="20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OD_7d2c6ac6-5356-46fd-89e1-980db905382e" name="PROD" connection="Requête - PROD"/>
          <x15:modelTable id="PRT_COMPOSANT_2653ec70-ffac-4e2a-9eb4-3c4c4efae49a" name="PRT_COMPOSANT" connection="Requête - PRT_COMPOSANT"/>
          <x15:modelTable id="PRT_OPERATIONS_1e40173a-f2ed-4f81-bd9c-d32eb6c942a5" name="PRT_OPERATIONS" connection="Requête - PRT_OPERA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6" i="1" l="1" a="1"/>
  <c r="AM36" i="1" s="1"/>
  <c r="A94" i="1" l="1"/>
  <c r="D94" i="1"/>
  <c r="E94" i="1" a="1"/>
  <c r="E94" i="1" s="1"/>
  <c r="F94" i="1" a="1"/>
  <c r="F94" i="1" s="1"/>
  <c r="J94" i="1" a="1"/>
  <c r="J94" i="1" s="1"/>
  <c r="K94" i="1" a="1"/>
  <c r="K94" i="1" s="1"/>
  <c r="L94" i="1" a="1"/>
  <c r="L94" i="1" s="1"/>
  <c r="M94" i="1" a="1"/>
  <c r="M94" i="1" s="1"/>
  <c r="N94" i="1" a="1"/>
  <c r="N94" i="1" s="1"/>
  <c r="O94" i="1" a="1"/>
  <c r="O94" i="1" s="1"/>
  <c r="P94" i="1" a="1"/>
  <c r="P94" i="1" s="1"/>
  <c r="Q94" i="1" a="1"/>
  <c r="Q94" i="1" s="1"/>
  <c r="R94" i="1" a="1"/>
  <c r="R94" i="1" s="1"/>
  <c r="W94" i="1"/>
  <c r="AN94" i="1" s="1" a="1"/>
  <c r="AN94" i="1" s="1"/>
  <c r="Y94" i="1" a="1"/>
  <c r="Y94" i="1" s="1"/>
  <c r="Z94" i="1" a="1"/>
  <c r="Z94" i="1" s="1"/>
  <c r="AA94" i="1" a="1"/>
  <c r="AA94" i="1" s="1"/>
  <c r="AC94" i="1"/>
  <c r="AD94" i="1"/>
  <c r="AE94" i="1"/>
  <c r="AJ94" i="1"/>
  <c r="AK94" i="1"/>
  <c r="AM94" i="1" a="1"/>
  <c r="AM94" i="1" s="1"/>
  <c r="AT94" i="1"/>
  <c r="A54" i="1"/>
  <c r="D54" i="1"/>
  <c r="E54" i="1" a="1"/>
  <c r="E54" i="1" s="1"/>
  <c r="F54" i="1" a="1"/>
  <c r="F54" i="1" s="1"/>
  <c r="J54" i="1" a="1"/>
  <c r="J54" i="1" s="1"/>
  <c r="K54" i="1" a="1"/>
  <c r="K54" i="1" s="1"/>
  <c r="L54" i="1" a="1"/>
  <c r="L54" i="1" s="1"/>
  <c r="M54" i="1" a="1"/>
  <c r="M54" i="1" s="1"/>
  <c r="N54" i="1" a="1"/>
  <c r="N54" i="1" s="1"/>
  <c r="O54" i="1" a="1"/>
  <c r="O54" i="1" s="1"/>
  <c r="P54" i="1" a="1"/>
  <c r="P54" i="1" s="1"/>
  <c r="Q54" i="1" a="1"/>
  <c r="Q54" i="1" s="1"/>
  <c r="R54" i="1" a="1"/>
  <c r="R54" i="1" s="1"/>
  <c r="W54" i="1"/>
  <c r="AO54" i="1" s="1" a="1"/>
  <c r="AO54" i="1" s="1"/>
  <c r="Y54" i="1" a="1"/>
  <c r="Y54" i="1" s="1"/>
  <c r="Z54" i="1" a="1"/>
  <c r="Z54" i="1" s="1"/>
  <c r="AA54" i="1" a="1"/>
  <c r="AA54" i="1" s="1"/>
  <c r="AC54" i="1"/>
  <c r="AD54" i="1"/>
  <c r="AE54" i="1"/>
  <c r="AJ54" i="1"/>
  <c r="AK54" i="1"/>
  <c r="AM54" i="1" a="1"/>
  <c r="AM54" i="1" s="1"/>
  <c r="AT54" i="1"/>
  <c r="B94" i="1" l="1"/>
  <c r="I94" i="1" s="1"/>
  <c r="AO94" i="1" a="1"/>
  <c r="AO94" i="1" s="1"/>
  <c r="S94" i="1"/>
  <c r="V94" i="1" s="1"/>
  <c r="AP94" i="1" a="1"/>
  <c r="AP94" i="1" s="1"/>
  <c r="AQ94" i="1" s="1"/>
  <c r="AS94" i="1" s="1"/>
  <c r="AN54" i="1" a="1"/>
  <c r="AN54" i="1" s="1"/>
  <c r="S54" i="1"/>
  <c r="V54" i="1" s="1"/>
  <c r="B54" i="1"/>
  <c r="C54" i="1" s="1"/>
  <c r="AP54" i="1" a="1"/>
  <c r="AP54" i="1" s="1"/>
  <c r="AQ54" i="1" s="1"/>
  <c r="AU54" i="1" s="1"/>
  <c r="A148" i="1"/>
  <c r="D148" i="1"/>
  <c r="E148" i="1" a="1"/>
  <c r="E148" i="1" s="1"/>
  <c r="F148" i="1" a="1"/>
  <c r="F148" i="1" s="1"/>
  <c r="J148" i="1" a="1"/>
  <c r="J148" i="1" s="1"/>
  <c r="K148" i="1" a="1"/>
  <c r="K148" i="1" s="1"/>
  <c r="L148" i="1" a="1"/>
  <c r="L148" i="1" s="1"/>
  <c r="M148" i="1" a="1"/>
  <c r="M148" i="1" s="1"/>
  <c r="N148" i="1" a="1"/>
  <c r="N148" i="1" s="1"/>
  <c r="O148" i="1" a="1"/>
  <c r="O148" i="1" s="1"/>
  <c r="P148" i="1" a="1"/>
  <c r="P148" i="1" s="1"/>
  <c r="Q148" i="1" a="1"/>
  <c r="Q148" i="1" s="1"/>
  <c r="R148" i="1" a="1"/>
  <c r="R148" i="1" s="1"/>
  <c r="W148" i="1"/>
  <c r="AO148" i="1" s="1" a="1"/>
  <c r="AO148" i="1" s="1"/>
  <c r="Y148" i="1" a="1"/>
  <c r="Y148" i="1" s="1"/>
  <c r="Z148" i="1" a="1"/>
  <c r="Z148" i="1" s="1"/>
  <c r="AV148" i="1" s="1"/>
  <c r="AA148" i="1" a="1"/>
  <c r="AA148" i="1" s="1"/>
  <c r="AC148" i="1"/>
  <c r="AD148" i="1"/>
  <c r="AE148" i="1"/>
  <c r="AJ148" i="1"/>
  <c r="AK148" i="1"/>
  <c r="AM148" i="1" a="1"/>
  <c r="AM148" i="1" s="1"/>
  <c r="AT148" i="1"/>
  <c r="A76" i="1"/>
  <c r="D76" i="1"/>
  <c r="E76" i="1" a="1"/>
  <c r="E76" i="1" s="1"/>
  <c r="F76" i="1" a="1"/>
  <c r="F76" i="1" s="1"/>
  <c r="J76" i="1" a="1"/>
  <c r="J76" i="1" s="1"/>
  <c r="K76" i="1" a="1"/>
  <c r="K76" i="1" s="1"/>
  <c r="L76" i="1" a="1"/>
  <c r="L76" i="1" s="1"/>
  <c r="M76" i="1" a="1"/>
  <c r="M76" i="1" s="1"/>
  <c r="N76" i="1" a="1"/>
  <c r="N76" i="1" s="1"/>
  <c r="O76" i="1" a="1"/>
  <c r="O76" i="1" s="1"/>
  <c r="P76" i="1" a="1"/>
  <c r="P76" i="1" s="1"/>
  <c r="Q76" i="1" a="1"/>
  <c r="Q76" i="1" s="1"/>
  <c r="R76" i="1" a="1"/>
  <c r="R76" i="1" s="1"/>
  <c r="W76" i="1"/>
  <c r="AP76" i="1" s="1" a="1"/>
  <c r="AP76" i="1" s="1"/>
  <c r="AQ76" i="1" s="1"/>
  <c r="AS76" i="1" s="1"/>
  <c r="Y76" i="1" a="1"/>
  <c r="Y76" i="1" s="1"/>
  <c r="Z76" i="1" a="1"/>
  <c r="Z76" i="1" s="1"/>
  <c r="AA76" i="1" a="1"/>
  <c r="AA76" i="1" s="1"/>
  <c r="AC76" i="1"/>
  <c r="AD76" i="1"/>
  <c r="AE76" i="1"/>
  <c r="AJ76" i="1"/>
  <c r="AK76" i="1"/>
  <c r="AM76" i="1" a="1"/>
  <c r="AM76" i="1" s="1"/>
  <c r="AT76" i="1"/>
  <c r="A149" i="1"/>
  <c r="D149" i="1"/>
  <c r="E149" i="1" a="1"/>
  <c r="E149" i="1" s="1"/>
  <c r="F149" i="1" a="1"/>
  <c r="F149" i="1" s="1"/>
  <c r="J149" i="1" a="1"/>
  <c r="J149" i="1" s="1"/>
  <c r="K149" i="1" a="1"/>
  <c r="K149" i="1" s="1"/>
  <c r="L149" i="1" a="1"/>
  <c r="L149" i="1" s="1"/>
  <c r="M149" i="1" a="1"/>
  <c r="M149" i="1" s="1"/>
  <c r="N149" i="1" a="1"/>
  <c r="N149" i="1" s="1"/>
  <c r="O149" i="1" a="1"/>
  <c r="O149" i="1" s="1"/>
  <c r="P149" i="1" a="1"/>
  <c r="P149" i="1" s="1"/>
  <c r="Q149" i="1" a="1"/>
  <c r="Q149" i="1" s="1"/>
  <c r="R149" i="1" a="1"/>
  <c r="R149" i="1" s="1"/>
  <c r="W149" i="1"/>
  <c r="AP149" i="1" s="1" a="1"/>
  <c r="AP149" i="1" s="1"/>
  <c r="AQ149" i="1" s="1"/>
  <c r="Y149" i="1" a="1"/>
  <c r="Y149" i="1" s="1"/>
  <c r="Z149" i="1" a="1"/>
  <c r="Z149" i="1" s="1"/>
  <c r="AA149" i="1" a="1"/>
  <c r="AA149" i="1" s="1"/>
  <c r="AC149" i="1"/>
  <c r="AD149" i="1"/>
  <c r="AE149" i="1"/>
  <c r="AJ149" i="1"/>
  <c r="AK149" i="1"/>
  <c r="AM149" i="1" a="1"/>
  <c r="AM149" i="1" s="1"/>
  <c r="AT149" i="1"/>
  <c r="CR9" i="43"/>
  <c r="CT9" i="43" s="1"/>
  <c r="CR10" i="43"/>
  <c r="CT10" i="43" s="1"/>
  <c r="CR11" i="43"/>
  <c r="CR12" i="43"/>
  <c r="CR13" i="43"/>
  <c r="CR14" i="43"/>
  <c r="CR15" i="43"/>
  <c r="CR16" i="43"/>
  <c r="CR17" i="43"/>
  <c r="CR18" i="43"/>
  <c r="CR19" i="43"/>
  <c r="CT19" i="43" s="1"/>
  <c r="CR20" i="43"/>
  <c r="CR21" i="43"/>
  <c r="CR22" i="43"/>
  <c r="CT22" i="43" s="1"/>
  <c r="CR23" i="43"/>
  <c r="CR24" i="43"/>
  <c r="CR25" i="43"/>
  <c r="CT25" i="43" s="1"/>
  <c r="CR26" i="43"/>
  <c r="CT26" i="43" s="1"/>
  <c r="CR27" i="43"/>
  <c r="CT27" i="43" s="1"/>
  <c r="CR28" i="43"/>
  <c r="CR29" i="43"/>
  <c r="CR30" i="43"/>
  <c r="CT30" i="43" s="1"/>
  <c r="CR31" i="43"/>
  <c r="CT31" i="43" s="1"/>
  <c r="CR32" i="43"/>
  <c r="CR33" i="43"/>
  <c r="CR34" i="43"/>
  <c r="CR35" i="43"/>
  <c r="CT35" i="43" s="1"/>
  <c r="CR36" i="43"/>
  <c r="CR37" i="43"/>
  <c r="CR38" i="43"/>
  <c r="CR39" i="43"/>
  <c r="CR40" i="43"/>
  <c r="CR41" i="43"/>
  <c r="CR42" i="43"/>
  <c r="CT42" i="43" s="1"/>
  <c r="CR43" i="43"/>
  <c r="CT43" i="43" s="1"/>
  <c r="CR44" i="43"/>
  <c r="CR45" i="43"/>
  <c r="CR46" i="43"/>
  <c r="CR47" i="43"/>
  <c r="CR48" i="43"/>
  <c r="CT48" i="43" s="1"/>
  <c r="CR49" i="43"/>
  <c r="CT49" i="43" s="1"/>
  <c r="CR50" i="43"/>
  <c r="CT50" i="43" s="1"/>
  <c r="CR51" i="43"/>
  <c r="CR52" i="43"/>
  <c r="CR53" i="43"/>
  <c r="CR54" i="43"/>
  <c r="CR55" i="43"/>
  <c r="CR56" i="43"/>
  <c r="CR57" i="43"/>
  <c r="CT57" i="43" s="1"/>
  <c r="CR58" i="43"/>
  <c r="CR59" i="43"/>
  <c r="CR60" i="43"/>
  <c r="CT60" i="43" s="1"/>
  <c r="CR61" i="43"/>
  <c r="CR62" i="43"/>
  <c r="CT62" i="43" s="1"/>
  <c r="CR63" i="43"/>
  <c r="CR64" i="43"/>
  <c r="CT64" i="43" s="1"/>
  <c r="CR65" i="43"/>
  <c r="CR66" i="43"/>
  <c r="CT66" i="43" s="1"/>
  <c r="CR67" i="43"/>
  <c r="CR68" i="43"/>
  <c r="CR69" i="43"/>
  <c r="CR70" i="43"/>
  <c r="CT70" i="43" s="1"/>
  <c r="CR71" i="43"/>
  <c r="CT71" i="43" s="1"/>
  <c r="CR72" i="43"/>
  <c r="CR73" i="43"/>
  <c r="CT73" i="43" s="1"/>
  <c r="CR74" i="43"/>
  <c r="CT74" i="43" s="1"/>
  <c r="CR75" i="43"/>
  <c r="CR76" i="43"/>
  <c r="CT76" i="43" s="1"/>
  <c r="CR77" i="43"/>
  <c r="CR78" i="43"/>
  <c r="CR79" i="43"/>
  <c r="CT79" i="43" s="1"/>
  <c r="CR80" i="43"/>
  <c r="CR81" i="43"/>
  <c r="CT81" i="43" s="1"/>
  <c r="CR82" i="43"/>
  <c r="CT82" i="43" s="1"/>
  <c r="CR83" i="43"/>
  <c r="CR84" i="43"/>
  <c r="CR85" i="43"/>
  <c r="CT85" i="43" s="1"/>
  <c r="CR86" i="43"/>
  <c r="CR87" i="43"/>
  <c r="CR88" i="43"/>
  <c r="CT88" i="43" s="1"/>
  <c r="CR89" i="43"/>
  <c r="CR90" i="43"/>
  <c r="CT90" i="43" s="1"/>
  <c r="CR91" i="43"/>
  <c r="CT91" i="43" s="1"/>
  <c r="CR92" i="43"/>
  <c r="CR93" i="43"/>
  <c r="CR94" i="43"/>
  <c r="CR95" i="43"/>
  <c r="CR96" i="43"/>
  <c r="CT96" i="43" s="1"/>
  <c r="CR97" i="43"/>
  <c r="CR98" i="43"/>
  <c r="CR99" i="43"/>
  <c r="CR100" i="43"/>
  <c r="CR101" i="43"/>
  <c r="CR102" i="43"/>
  <c r="CT102" i="43" s="1"/>
  <c r="CR103" i="43"/>
  <c r="CT103" i="43" s="1"/>
  <c r="CR104" i="43"/>
  <c r="CR105" i="43"/>
  <c r="CT105" i="43" s="1"/>
  <c r="CR106" i="43"/>
  <c r="CR107" i="43"/>
  <c r="CT107" i="43" s="1"/>
  <c r="CR108" i="43"/>
  <c r="CR109" i="43"/>
  <c r="CT109" i="43" s="1"/>
  <c r="CR110" i="43"/>
  <c r="CT110" i="43" s="1"/>
  <c r="CR111" i="43"/>
  <c r="CT111" i="43" s="1"/>
  <c r="CR112" i="43"/>
  <c r="CT112" i="43" s="1"/>
  <c r="CR113" i="43"/>
  <c r="CT113" i="43" s="1"/>
  <c r="CR114" i="43"/>
  <c r="CR115" i="43"/>
  <c r="CR116" i="43"/>
  <c r="CR117" i="43"/>
  <c r="CR118" i="43"/>
  <c r="CR119" i="43"/>
  <c r="CR120" i="43"/>
  <c r="CR121" i="43"/>
  <c r="CR122" i="43"/>
  <c r="CR123" i="43"/>
  <c r="CR124" i="43"/>
  <c r="CR125" i="43"/>
  <c r="CR126" i="43"/>
  <c r="CR127" i="43"/>
  <c r="CR128" i="43"/>
  <c r="CR129" i="43"/>
  <c r="CR130" i="43"/>
  <c r="CR131" i="43"/>
  <c r="CR132" i="43"/>
  <c r="CR133" i="43"/>
  <c r="CR134" i="43"/>
  <c r="CR135" i="43"/>
  <c r="CR136" i="43"/>
  <c r="CR137" i="43"/>
  <c r="CR138" i="43"/>
  <c r="CR139" i="43"/>
  <c r="CR140" i="43"/>
  <c r="CR141" i="43"/>
  <c r="CT141" i="43" s="1"/>
  <c r="CR142" i="43"/>
  <c r="CT142" i="43" s="1"/>
  <c r="CR143" i="43"/>
  <c r="CT143" i="43" s="1"/>
  <c r="CR144" i="43"/>
  <c r="CR145" i="43"/>
  <c r="CR146" i="43"/>
  <c r="CR147" i="43"/>
  <c r="CR148" i="43"/>
  <c r="CR149" i="43"/>
  <c r="CR150" i="43"/>
  <c r="CR151" i="43"/>
  <c r="CR152" i="43"/>
  <c r="CR153" i="43"/>
  <c r="CR154" i="43"/>
  <c r="CR155" i="43"/>
  <c r="CR156" i="43"/>
  <c r="CR157" i="43"/>
  <c r="CT157" i="43" s="1"/>
  <c r="CR158" i="43"/>
  <c r="CT158" i="43" s="1"/>
  <c r="CR159" i="43"/>
  <c r="CR160" i="43"/>
  <c r="CR161" i="43"/>
  <c r="CT161" i="43" s="1"/>
  <c r="CR162" i="43"/>
  <c r="CR163" i="43"/>
  <c r="CT163" i="43" s="1"/>
  <c r="CR164" i="43"/>
  <c r="CT164" i="43" s="1"/>
  <c r="CR165" i="43"/>
  <c r="CR166" i="43"/>
  <c r="CT166" i="43" s="1"/>
  <c r="CR167" i="43"/>
  <c r="CR168" i="43"/>
  <c r="CR169" i="43"/>
  <c r="CR170" i="43"/>
  <c r="CR171" i="43"/>
  <c r="CR172" i="43"/>
  <c r="CR173" i="43"/>
  <c r="CR174" i="43"/>
  <c r="CT174" i="43" s="1"/>
  <c r="CR175" i="43"/>
  <c r="CR176" i="43"/>
  <c r="CR177" i="43"/>
  <c r="CR178" i="43"/>
  <c r="CR179" i="43"/>
  <c r="CT179" i="43" s="1"/>
  <c r="CR180" i="43"/>
  <c r="CR181" i="43"/>
  <c r="CR182" i="43"/>
  <c r="CR183" i="43"/>
  <c r="CR184" i="43"/>
  <c r="CR185" i="43"/>
  <c r="CT185" i="43" s="1"/>
  <c r="CR186" i="43"/>
  <c r="CR187" i="43"/>
  <c r="CR188" i="43"/>
  <c r="CR189" i="43"/>
  <c r="CR190" i="43"/>
  <c r="CT190" i="43" s="1"/>
  <c r="CR191" i="43"/>
  <c r="CR192" i="43"/>
  <c r="CR193" i="43"/>
  <c r="CR194" i="43"/>
  <c r="CR195" i="43"/>
  <c r="CR196" i="43"/>
  <c r="CR197" i="43"/>
  <c r="CR198" i="43"/>
  <c r="CR199" i="43"/>
  <c r="CR200" i="43"/>
  <c r="CT200" i="43" s="1"/>
  <c r="CR201" i="43"/>
  <c r="CR202" i="43"/>
  <c r="CR203" i="43"/>
  <c r="CR204" i="43"/>
  <c r="CR205" i="43"/>
  <c r="CR206" i="43"/>
  <c r="CR207" i="43"/>
  <c r="CR208" i="43"/>
  <c r="CR209" i="43"/>
  <c r="CR210" i="43"/>
  <c r="CR211" i="43"/>
  <c r="CR212" i="43"/>
  <c r="CR213" i="43"/>
  <c r="CT213" i="43" s="1"/>
  <c r="CR214" i="43"/>
  <c r="CR215" i="43"/>
  <c r="CR216" i="43"/>
  <c r="CR217" i="43"/>
  <c r="CR218" i="43"/>
  <c r="CR219" i="43"/>
  <c r="CR220" i="43"/>
  <c r="CR221" i="43"/>
  <c r="CR222" i="43"/>
  <c r="CR223" i="43"/>
  <c r="CR224" i="43"/>
  <c r="CR225" i="43"/>
  <c r="CR226" i="43"/>
  <c r="CR227" i="43"/>
  <c r="CR228" i="43"/>
  <c r="CR229" i="43"/>
  <c r="CT229" i="43" s="1"/>
  <c r="CR230" i="43"/>
  <c r="CR231" i="43"/>
  <c r="CR232" i="43"/>
  <c r="CR233" i="43"/>
  <c r="CR234" i="43"/>
  <c r="CR235" i="43"/>
  <c r="CR236" i="43"/>
  <c r="CR237" i="43"/>
  <c r="CR238" i="43"/>
  <c r="CR239" i="43"/>
  <c r="CR240" i="43"/>
  <c r="CR241" i="43"/>
  <c r="CR242" i="43"/>
  <c r="CR243" i="43"/>
  <c r="CR244" i="43"/>
  <c r="CR245" i="43"/>
  <c r="CT245" i="43" s="1"/>
  <c r="CR246" i="43"/>
  <c r="CR247" i="43"/>
  <c r="CT247" i="43" s="1"/>
  <c r="CR248" i="43"/>
  <c r="CR249" i="43"/>
  <c r="CR250" i="43"/>
  <c r="CR251" i="43"/>
  <c r="CR252" i="43"/>
  <c r="CR253" i="43"/>
  <c r="CT253" i="43" s="1"/>
  <c r="CR254" i="43"/>
  <c r="CR255" i="43"/>
  <c r="CR256" i="43"/>
  <c r="CR257" i="43"/>
  <c r="CT257" i="43" s="1"/>
  <c r="CR258" i="43"/>
  <c r="CR259" i="43"/>
  <c r="CT259" i="43" s="1"/>
  <c r="CR260" i="43"/>
  <c r="CR261" i="43"/>
  <c r="CT261" i="43" s="1"/>
  <c r="CR262" i="43"/>
  <c r="CR263" i="43"/>
  <c r="CR264" i="43"/>
  <c r="CR265" i="43"/>
  <c r="CR266" i="43"/>
  <c r="CR267" i="43"/>
  <c r="CR268" i="43"/>
  <c r="CR269" i="43"/>
  <c r="CR270" i="43"/>
  <c r="CR271" i="43"/>
  <c r="CR272" i="43"/>
  <c r="CR273" i="43"/>
  <c r="CR274" i="43"/>
  <c r="CR275" i="43"/>
  <c r="CR276" i="43"/>
  <c r="CR277" i="43"/>
  <c r="CR278" i="43"/>
  <c r="CR279" i="43"/>
  <c r="CR280" i="43"/>
  <c r="CR281" i="43"/>
  <c r="CR282" i="43"/>
  <c r="CT282" i="43" s="1"/>
  <c r="CR283" i="43"/>
  <c r="CT283" i="43" s="1"/>
  <c r="CR284" i="43"/>
  <c r="CR285" i="43"/>
  <c r="CR286" i="43"/>
  <c r="CR287" i="43"/>
  <c r="CR288" i="43"/>
  <c r="CR289" i="43"/>
  <c r="CT289" i="43" s="1"/>
  <c r="CR290" i="43"/>
  <c r="CT290" i="43" s="1"/>
  <c r="CR291" i="43"/>
  <c r="CR292" i="43"/>
  <c r="CR293" i="43"/>
  <c r="CR294" i="43"/>
  <c r="CR295" i="43"/>
  <c r="CR296" i="43"/>
  <c r="CR297" i="43"/>
  <c r="CR298" i="43"/>
  <c r="CR299" i="43"/>
  <c r="CR300" i="43"/>
  <c r="CR301" i="43"/>
  <c r="CR302" i="43"/>
  <c r="CR303" i="43"/>
  <c r="CR304" i="43"/>
  <c r="CR305" i="43"/>
  <c r="CR306" i="43"/>
  <c r="CR307" i="43"/>
  <c r="CR308" i="43"/>
  <c r="CR309" i="43"/>
  <c r="CR310" i="43"/>
  <c r="CR311" i="43"/>
  <c r="CR312" i="43"/>
  <c r="CT312" i="43" s="1"/>
  <c r="CR313" i="43"/>
  <c r="CR314" i="43"/>
  <c r="CR315" i="43"/>
  <c r="CR316" i="43"/>
  <c r="CR317" i="43"/>
  <c r="CR318" i="43"/>
  <c r="CR319" i="43"/>
  <c r="CR320" i="43"/>
  <c r="CR321" i="43"/>
  <c r="CR322" i="43"/>
  <c r="CR323" i="43"/>
  <c r="CR324" i="43"/>
  <c r="CR325" i="43"/>
  <c r="CR326" i="43"/>
  <c r="CR327" i="43"/>
  <c r="CR328" i="43"/>
  <c r="CR329" i="43"/>
  <c r="CR330" i="43"/>
  <c r="CR331" i="43"/>
  <c r="CR332" i="43"/>
  <c r="CR333" i="43"/>
  <c r="CR334" i="43"/>
  <c r="CR335" i="43"/>
  <c r="CR336" i="43"/>
  <c r="CR337" i="43"/>
  <c r="CR338" i="43"/>
  <c r="CR339" i="43"/>
  <c r="CR340" i="43"/>
  <c r="CR341" i="43"/>
  <c r="CR342" i="43"/>
  <c r="CR343" i="43"/>
  <c r="CR344" i="43"/>
  <c r="CR345" i="43"/>
  <c r="CT345" i="43" s="1"/>
  <c r="CR346" i="43"/>
  <c r="CT346" i="43" s="1"/>
  <c r="CR347" i="43"/>
  <c r="CR348" i="43"/>
  <c r="CR349" i="43"/>
  <c r="CT349" i="43" s="1"/>
  <c r="CR350" i="43"/>
  <c r="CT350" i="43" s="1"/>
  <c r="CR351" i="43"/>
  <c r="CT351" i="43" s="1"/>
  <c r="CR352" i="43"/>
  <c r="CR353" i="43"/>
  <c r="CT353" i="43" s="1"/>
  <c r="CR354" i="43"/>
  <c r="CT354" i="43" s="1"/>
  <c r="CR355" i="43"/>
  <c r="CT355" i="43" s="1"/>
  <c r="CR356" i="43"/>
  <c r="CR357" i="43"/>
  <c r="CR358" i="43"/>
  <c r="CT358" i="43" s="1"/>
  <c r="CR359" i="43"/>
  <c r="CT359" i="43" s="1"/>
  <c r="CR360" i="43"/>
  <c r="CR361" i="43"/>
  <c r="CT361" i="43" s="1"/>
  <c r="CR362" i="43"/>
  <c r="CR363" i="43"/>
  <c r="CR364" i="43"/>
  <c r="CR365" i="43"/>
  <c r="CR366" i="43"/>
  <c r="CR367" i="43"/>
  <c r="CT367" i="43" s="1"/>
  <c r="CR368" i="43"/>
  <c r="CR369" i="43"/>
  <c r="CR370" i="43"/>
  <c r="CR371" i="43"/>
  <c r="CR372" i="43"/>
  <c r="CR373" i="43"/>
  <c r="CR374" i="43"/>
  <c r="CR375" i="43"/>
  <c r="CR376" i="43"/>
  <c r="CR377" i="43"/>
  <c r="CR378" i="43"/>
  <c r="CR379" i="43"/>
  <c r="CT379" i="43" s="1"/>
  <c r="CR380" i="43"/>
  <c r="CR381" i="43"/>
  <c r="CT381" i="43" s="1"/>
  <c r="CR382" i="43"/>
  <c r="CR383" i="43"/>
  <c r="CR384" i="43"/>
  <c r="CR385" i="43"/>
  <c r="CR386" i="43"/>
  <c r="CR387" i="43"/>
  <c r="CR388" i="43"/>
  <c r="CR389" i="43"/>
  <c r="CR390" i="43"/>
  <c r="CR391" i="43"/>
  <c r="CR392" i="43"/>
  <c r="CR393" i="43"/>
  <c r="CR394" i="43"/>
  <c r="CR395" i="43"/>
  <c r="CT395" i="43" s="1"/>
  <c r="CR396" i="43"/>
  <c r="CT396" i="43" s="1"/>
  <c r="CR397" i="43"/>
  <c r="CT397" i="43" s="1"/>
  <c r="CR398" i="43"/>
  <c r="CR399" i="43"/>
  <c r="CR400" i="43"/>
  <c r="CR401" i="43"/>
  <c r="CR402" i="43"/>
  <c r="CR403" i="43"/>
  <c r="CR404" i="43"/>
  <c r="CR405" i="43"/>
  <c r="CR406" i="43"/>
  <c r="CR407" i="43"/>
  <c r="CT407" i="43" s="1"/>
  <c r="CR408" i="43"/>
  <c r="CR409" i="43"/>
  <c r="CR410" i="43"/>
  <c r="CR411" i="43"/>
  <c r="CR412" i="43"/>
  <c r="CR413" i="43"/>
  <c r="CR414" i="43"/>
  <c r="CR415" i="43"/>
  <c r="CR416" i="43"/>
  <c r="CR417" i="43"/>
  <c r="CR418" i="43"/>
  <c r="CR419" i="43"/>
  <c r="CR420" i="43"/>
  <c r="CR421" i="43"/>
  <c r="CR422" i="43"/>
  <c r="CR423" i="43"/>
  <c r="CR424" i="43"/>
  <c r="CR425" i="43"/>
  <c r="CT425" i="43" s="1"/>
  <c r="CR426" i="43"/>
  <c r="CR427" i="43"/>
  <c r="CR428" i="43"/>
  <c r="CT428" i="43" s="1"/>
  <c r="CR429" i="43"/>
  <c r="CT429" i="43" s="1"/>
  <c r="CR430" i="43"/>
  <c r="CR431" i="43"/>
  <c r="CR432" i="43"/>
  <c r="CR433" i="43"/>
  <c r="CT433" i="43" s="1"/>
  <c r="CR434" i="43"/>
  <c r="CR435" i="43"/>
  <c r="CT435" i="43" s="1"/>
  <c r="CR436" i="43"/>
  <c r="CR437" i="43"/>
  <c r="CR438" i="43"/>
  <c r="CR439" i="43"/>
  <c r="CR440" i="43"/>
  <c r="CR441" i="43"/>
  <c r="CR442" i="43"/>
  <c r="CR443" i="43"/>
  <c r="CR444" i="43"/>
  <c r="CR445" i="43"/>
  <c r="CR446" i="43"/>
  <c r="CR447" i="43"/>
  <c r="CR448" i="43"/>
  <c r="CR449" i="43"/>
  <c r="CR450" i="43"/>
  <c r="CR451" i="43"/>
  <c r="CR452" i="43"/>
  <c r="CT452" i="43" s="1"/>
  <c r="CR453" i="43"/>
  <c r="CR454" i="43"/>
  <c r="CR455" i="43"/>
  <c r="CR456" i="43"/>
  <c r="CT456" i="43" s="1"/>
  <c r="CR457" i="43"/>
  <c r="CR458" i="43"/>
  <c r="CR459" i="43"/>
  <c r="CR460" i="43"/>
  <c r="CR461" i="43"/>
  <c r="CR462" i="43"/>
  <c r="CR463" i="43"/>
  <c r="CR464" i="43"/>
  <c r="CR465" i="43"/>
  <c r="CR466" i="43"/>
  <c r="CR467" i="43"/>
  <c r="CR468" i="43"/>
  <c r="CT468" i="43" s="1"/>
  <c r="CR469" i="43"/>
  <c r="CR470" i="43"/>
  <c r="CR471" i="43"/>
  <c r="CR472" i="43"/>
  <c r="CT472" i="43" s="1"/>
  <c r="CR473" i="43"/>
  <c r="CT473" i="43" s="1"/>
  <c r="CR474" i="43"/>
  <c r="CT474" i="43" s="1"/>
  <c r="CR475" i="43"/>
  <c r="CT475" i="43" s="1"/>
  <c r="CR476" i="43"/>
  <c r="CR477" i="43"/>
  <c r="CR478" i="43"/>
  <c r="CR479" i="43"/>
  <c r="CR480" i="43"/>
  <c r="CR481" i="43"/>
  <c r="CR482" i="43"/>
  <c r="CR483" i="43"/>
  <c r="CR484" i="43"/>
  <c r="CR485" i="43"/>
  <c r="CR486" i="43"/>
  <c r="CR487" i="43"/>
  <c r="CR488" i="43"/>
  <c r="CT488" i="43" s="1"/>
  <c r="CR489" i="43"/>
  <c r="CT489" i="43" s="1"/>
  <c r="CR490" i="43"/>
  <c r="CR491" i="43"/>
  <c r="CR492" i="43"/>
  <c r="CR493" i="43"/>
  <c r="CR494" i="43"/>
  <c r="CR495" i="43"/>
  <c r="CR496" i="43"/>
  <c r="CR497" i="43"/>
  <c r="CR498" i="43"/>
  <c r="CR499" i="43"/>
  <c r="CR500" i="43"/>
  <c r="CR501" i="43"/>
  <c r="CR502" i="43"/>
  <c r="CR503" i="43"/>
  <c r="CR504" i="43"/>
  <c r="CT504" i="43" s="1"/>
  <c r="CR505" i="43"/>
  <c r="CT505" i="43" s="1"/>
  <c r="CR506" i="43"/>
  <c r="CR507" i="43"/>
  <c r="CR508" i="43"/>
  <c r="CT508" i="43" s="1"/>
  <c r="CR509" i="43"/>
  <c r="CR510" i="43"/>
  <c r="CT510" i="43" s="1"/>
  <c r="CR511" i="43"/>
  <c r="CR512" i="43"/>
  <c r="CR513" i="43"/>
  <c r="CR514" i="43"/>
  <c r="CR515" i="43"/>
  <c r="CR516" i="43"/>
  <c r="CR517" i="43"/>
  <c r="CR518" i="43"/>
  <c r="CR519" i="43"/>
  <c r="CR520" i="43"/>
  <c r="CR521" i="43"/>
  <c r="CR522" i="43"/>
  <c r="CR523" i="43"/>
  <c r="CR524" i="43"/>
  <c r="CR525" i="43"/>
  <c r="CR526" i="43"/>
  <c r="CR527" i="43"/>
  <c r="CR528" i="43"/>
  <c r="CT528" i="43" s="1"/>
  <c r="CR529" i="43"/>
  <c r="CT529" i="43" s="1"/>
  <c r="CR530" i="43"/>
  <c r="CR531" i="43"/>
  <c r="CR532" i="43"/>
  <c r="CR533" i="43"/>
  <c r="CR534" i="43"/>
  <c r="CR535" i="43"/>
  <c r="CR536" i="43"/>
  <c r="CR537" i="43"/>
  <c r="CR538" i="43"/>
  <c r="CR539" i="43"/>
  <c r="CR540" i="43"/>
  <c r="CR541" i="43"/>
  <c r="CT541" i="43" s="1"/>
  <c r="CR542" i="43"/>
  <c r="CR543" i="43"/>
  <c r="CR544" i="43"/>
  <c r="CR545" i="43"/>
  <c r="CR546" i="43"/>
  <c r="CR547" i="43"/>
  <c r="CR548" i="43"/>
  <c r="CR549" i="43"/>
  <c r="CR550" i="43"/>
  <c r="CR551" i="43"/>
  <c r="CR552" i="43"/>
  <c r="CR553" i="43"/>
  <c r="CR554" i="43"/>
  <c r="CR555" i="43"/>
  <c r="CR556" i="43"/>
  <c r="CR557" i="43"/>
  <c r="CR558" i="43"/>
  <c r="CR559" i="43"/>
  <c r="CR560" i="43"/>
  <c r="CT560" i="43" s="1"/>
  <c r="CR561" i="43"/>
  <c r="CT561" i="43" s="1"/>
  <c r="CR562" i="43"/>
  <c r="CT562" i="43" s="1"/>
  <c r="CR563" i="43"/>
  <c r="CR564" i="43"/>
  <c r="CR565" i="43"/>
  <c r="CT565" i="43" s="1"/>
  <c r="CR566" i="43"/>
  <c r="CT566" i="43" s="1"/>
  <c r="CR567" i="43"/>
  <c r="CR568" i="43"/>
  <c r="CR569" i="43"/>
  <c r="CT569" i="43" s="1"/>
  <c r="CR570" i="43"/>
  <c r="CR571" i="43"/>
  <c r="CR572" i="43"/>
  <c r="CR573" i="43"/>
  <c r="CR574" i="43"/>
  <c r="CR575" i="43"/>
  <c r="CR576" i="43"/>
  <c r="CR577" i="43"/>
  <c r="CR578" i="43"/>
  <c r="CR579" i="43"/>
  <c r="CR580" i="43"/>
  <c r="CT580" i="43" s="1"/>
  <c r="CR581" i="43"/>
  <c r="CR582" i="43"/>
  <c r="CR583" i="43"/>
  <c r="CR584" i="43"/>
  <c r="CR585" i="43"/>
  <c r="CR586" i="43"/>
  <c r="CR587" i="43"/>
  <c r="CR588" i="43"/>
  <c r="CR589" i="43"/>
  <c r="CR590" i="43"/>
  <c r="CR591" i="43"/>
  <c r="CR592" i="43"/>
  <c r="CR593" i="43"/>
  <c r="CR594" i="43"/>
  <c r="CR595" i="43"/>
  <c r="CT595" i="43" s="1"/>
  <c r="CR596" i="43"/>
  <c r="CT596" i="43" s="1"/>
  <c r="CR597" i="43"/>
  <c r="CT597" i="43" s="1"/>
  <c r="CR598" i="43"/>
  <c r="CR599" i="43"/>
  <c r="CT599" i="43" s="1"/>
  <c r="CR600" i="43"/>
  <c r="CT600" i="43" s="1"/>
  <c r="CR601" i="43"/>
  <c r="CR602" i="43"/>
  <c r="CT602" i="43" s="1"/>
  <c r="CR603" i="43"/>
  <c r="CR604" i="43"/>
  <c r="CR605" i="43"/>
  <c r="CR606" i="43"/>
  <c r="CR607" i="43"/>
  <c r="CR608" i="43"/>
  <c r="CR609" i="43"/>
  <c r="CR610" i="43"/>
  <c r="CR611" i="43"/>
  <c r="CT611" i="43" s="1"/>
  <c r="CR612" i="43"/>
  <c r="CR613" i="43"/>
  <c r="CR614" i="43"/>
  <c r="CR615" i="43"/>
  <c r="CR616" i="43"/>
  <c r="CT616" i="43" s="1"/>
  <c r="CR617" i="43"/>
  <c r="CR618" i="43"/>
  <c r="CR619" i="43"/>
  <c r="CR620" i="43"/>
  <c r="CR621" i="43"/>
  <c r="CT621" i="43" s="1"/>
  <c r="CR622" i="43"/>
  <c r="CR623" i="43"/>
  <c r="CR624" i="43"/>
  <c r="CR625" i="43"/>
  <c r="CT625" i="43" s="1"/>
  <c r="CR626" i="43"/>
  <c r="CR627" i="43"/>
  <c r="CR628" i="43"/>
  <c r="CR629" i="43"/>
  <c r="CR630" i="43"/>
  <c r="CT630" i="43" s="1"/>
  <c r="CR631" i="43"/>
  <c r="CR632" i="43"/>
  <c r="CR633" i="43"/>
  <c r="CR634" i="43"/>
  <c r="CR635" i="43"/>
  <c r="CR636" i="43"/>
  <c r="CR637" i="43"/>
  <c r="CR638" i="43"/>
  <c r="CR639" i="43"/>
  <c r="CR640" i="43"/>
  <c r="CR641" i="43"/>
  <c r="CR642" i="43"/>
  <c r="CR643" i="43"/>
  <c r="CR644" i="43"/>
  <c r="CR645" i="43"/>
  <c r="CR646" i="43"/>
  <c r="CR647" i="43"/>
  <c r="CR648" i="43"/>
  <c r="CT648" i="43" s="1"/>
  <c r="CR649" i="43"/>
  <c r="CS11" i="43"/>
  <c r="CS12" i="43"/>
  <c r="CS13" i="43"/>
  <c r="CS14" i="43"/>
  <c r="CS15" i="43"/>
  <c r="CS17" i="43"/>
  <c r="CS18" i="43"/>
  <c r="CS20" i="43"/>
  <c r="CS21" i="43"/>
  <c r="CS23" i="43"/>
  <c r="CS24" i="43"/>
  <c r="CS25" i="43"/>
  <c r="CS28" i="43"/>
  <c r="CS29" i="43"/>
  <c r="CS32" i="43"/>
  <c r="CS34" i="43"/>
  <c r="CS36" i="43"/>
  <c r="CS39" i="43"/>
  <c r="CS40" i="43"/>
  <c r="CS41" i="43"/>
  <c r="CS44" i="43"/>
  <c r="CS45" i="43"/>
  <c r="CS47" i="43"/>
  <c r="CS48" i="43"/>
  <c r="CS50" i="43"/>
  <c r="CS51" i="43"/>
  <c r="CS52" i="43"/>
  <c r="CS53" i="43"/>
  <c r="CS54" i="43"/>
  <c r="CS55" i="43"/>
  <c r="CS56" i="43"/>
  <c r="CS64" i="43"/>
  <c r="CS65" i="43"/>
  <c r="CS66" i="43"/>
  <c r="CS67" i="43"/>
  <c r="CS75" i="43"/>
  <c r="CS77" i="43"/>
  <c r="CS78" i="43"/>
  <c r="CS79" i="43"/>
  <c r="CS80" i="43"/>
  <c r="CS81" i="43"/>
  <c r="CS82" i="43"/>
  <c r="CS83" i="43"/>
  <c r="CS84" i="43"/>
  <c r="CS86" i="43"/>
  <c r="CS87" i="43"/>
  <c r="CS88" i="43"/>
  <c r="CS89" i="43"/>
  <c r="CS91" i="43"/>
  <c r="CS92" i="43"/>
  <c r="CS93" i="43"/>
  <c r="CS94" i="43"/>
  <c r="CS97" i="43"/>
  <c r="CS98" i="43"/>
  <c r="CS99" i="43"/>
  <c r="CS100" i="43"/>
  <c r="CS101" i="43"/>
  <c r="CS102" i="43"/>
  <c r="CS104" i="43"/>
  <c r="CS105" i="43"/>
  <c r="CS106" i="43"/>
  <c r="CS108" i="43"/>
  <c r="CS114" i="43"/>
  <c r="CS115" i="43"/>
  <c r="CS116" i="43"/>
  <c r="CS117" i="43"/>
  <c r="CS118" i="43"/>
  <c r="CS119" i="43"/>
  <c r="CS120" i="43"/>
  <c r="CS122" i="43"/>
  <c r="CS123" i="43"/>
  <c r="CS124" i="43"/>
  <c r="CS125" i="43"/>
  <c r="CS126" i="43"/>
  <c r="CS127" i="43"/>
  <c r="CS128" i="43"/>
  <c r="CS129" i="43"/>
  <c r="CS131" i="43"/>
  <c r="CS132" i="43"/>
  <c r="CS133" i="43"/>
  <c r="CS136" i="43"/>
  <c r="CS137" i="43"/>
  <c r="CS139" i="43"/>
  <c r="CS140" i="43"/>
  <c r="CS141" i="43"/>
  <c r="CS144" i="43"/>
  <c r="CS145" i="43"/>
  <c r="CS146" i="43"/>
  <c r="CS147" i="43"/>
  <c r="CS148" i="43"/>
  <c r="CS149" i="43"/>
  <c r="CS150" i="43"/>
  <c r="CS151" i="43"/>
  <c r="CS152" i="43"/>
  <c r="CS153" i="43"/>
  <c r="CS154" i="43"/>
  <c r="CS155" i="43"/>
  <c r="CS156" i="43"/>
  <c r="CS157" i="43"/>
  <c r="CS159" i="43"/>
  <c r="CS160" i="43"/>
  <c r="CS162" i="43"/>
  <c r="CS165" i="43"/>
  <c r="CS166" i="43"/>
  <c r="CS167" i="43"/>
  <c r="CS168" i="43"/>
  <c r="CS169" i="43"/>
  <c r="CS170" i="43"/>
  <c r="CS171" i="43"/>
  <c r="CS172" i="43"/>
  <c r="CS173" i="43"/>
  <c r="CS174" i="43"/>
  <c r="CS175" i="43"/>
  <c r="CS176" i="43"/>
  <c r="CS177" i="43"/>
  <c r="CS178" i="43"/>
  <c r="CS180" i="43"/>
  <c r="CS181" i="43"/>
  <c r="CS183" i="43"/>
  <c r="CS184" i="43"/>
  <c r="CS185" i="43"/>
  <c r="CS186" i="43"/>
  <c r="CS187" i="43"/>
  <c r="CS188" i="43"/>
  <c r="CS190" i="43"/>
  <c r="CS192" i="43"/>
  <c r="CS193" i="43"/>
  <c r="CS194" i="43"/>
  <c r="CS195" i="43"/>
  <c r="CS196" i="43"/>
  <c r="CS198" i="43"/>
  <c r="CS199" i="43"/>
  <c r="CS201" i="43"/>
  <c r="CS202" i="43"/>
  <c r="CS203" i="43"/>
  <c r="CS204" i="43"/>
  <c r="CS205" i="43"/>
  <c r="CS206" i="43"/>
  <c r="CS207" i="43"/>
  <c r="CS208" i="43"/>
  <c r="CS209" i="43"/>
  <c r="CS210" i="43"/>
  <c r="CS211" i="43"/>
  <c r="CS212" i="43"/>
  <c r="CS213" i="43"/>
  <c r="CS216" i="43"/>
  <c r="CS217" i="43"/>
  <c r="CS218" i="43"/>
  <c r="CS219" i="43"/>
  <c r="CS220" i="43"/>
  <c r="CS222" i="43"/>
  <c r="CS223" i="43"/>
  <c r="CS224" i="43"/>
  <c r="CS225" i="43"/>
  <c r="CS226" i="43"/>
  <c r="CS227" i="43"/>
  <c r="CS228" i="43"/>
  <c r="CS229" i="43"/>
  <c r="CS231" i="43"/>
  <c r="CS232" i="43"/>
  <c r="CS233" i="43"/>
  <c r="CS234" i="43"/>
  <c r="CS235" i="43"/>
  <c r="CS236" i="43"/>
  <c r="CS237" i="43"/>
  <c r="CS238" i="43"/>
  <c r="CS239" i="43"/>
  <c r="CS240" i="43"/>
  <c r="CS241" i="43"/>
  <c r="CS242" i="43"/>
  <c r="CS243" i="43"/>
  <c r="CS244" i="43"/>
  <c r="CS246" i="43"/>
  <c r="CS248" i="43"/>
  <c r="CS249" i="43"/>
  <c r="CS250" i="43"/>
  <c r="CS251" i="43"/>
  <c r="CS252" i="43"/>
  <c r="CS254" i="43"/>
  <c r="CS255" i="43"/>
  <c r="CS256" i="43"/>
  <c r="CS258" i="43"/>
  <c r="CS260" i="43"/>
  <c r="CS261" i="43"/>
  <c r="CS262" i="43"/>
  <c r="CS263" i="43"/>
  <c r="CS264" i="43"/>
  <c r="CS265" i="43"/>
  <c r="CS266" i="43"/>
  <c r="CS267" i="43"/>
  <c r="CS268" i="43"/>
  <c r="CS269" i="43"/>
  <c r="CS271" i="43"/>
  <c r="CS272" i="43"/>
  <c r="CS273" i="43"/>
  <c r="CS274" i="43"/>
  <c r="CS275" i="43"/>
  <c r="CS276" i="43"/>
  <c r="CS277" i="43"/>
  <c r="CS278" i="43"/>
  <c r="CS279" i="43"/>
  <c r="CS280" i="43"/>
  <c r="CS281" i="43"/>
  <c r="CS282" i="43"/>
  <c r="CS283" i="43"/>
  <c r="CS284" i="43"/>
  <c r="CS285" i="43"/>
  <c r="CS286" i="43"/>
  <c r="CS287" i="43"/>
  <c r="CS288" i="43"/>
  <c r="CS289" i="43"/>
  <c r="CS290" i="43"/>
  <c r="CS291" i="43"/>
  <c r="CS292" i="43"/>
  <c r="CS293" i="43"/>
  <c r="CS294" i="43"/>
  <c r="CS295" i="43"/>
  <c r="CS296" i="43"/>
  <c r="CS297" i="43"/>
  <c r="CS298" i="43"/>
  <c r="CS299" i="43"/>
  <c r="CS300" i="43"/>
  <c r="CS301" i="43"/>
  <c r="CS302" i="43"/>
  <c r="CS304" i="43"/>
  <c r="CS305" i="43"/>
  <c r="CS306" i="43"/>
  <c r="CS307" i="43"/>
  <c r="CS308" i="43"/>
  <c r="CS309" i="43"/>
  <c r="CS310" i="43"/>
  <c r="CS311" i="43"/>
  <c r="CS313" i="43"/>
  <c r="CS315" i="43"/>
  <c r="CS316" i="43"/>
  <c r="CS317" i="43"/>
  <c r="CS318" i="43"/>
  <c r="CS319" i="43"/>
  <c r="CS320" i="43"/>
  <c r="CS321" i="43"/>
  <c r="CS322" i="43"/>
  <c r="CS323" i="43"/>
  <c r="CS324" i="43"/>
  <c r="CS325" i="43"/>
  <c r="CS326" i="43"/>
  <c r="CS327" i="43"/>
  <c r="CS328" i="43"/>
  <c r="CS329" i="43"/>
  <c r="CS330" i="43"/>
  <c r="CS331" i="43"/>
  <c r="CS332" i="43"/>
  <c r="CS333" i="43"/>
  <c r="CS334" i="43"/>
  <c r="CS335" i="43"/>
  <c r="CS336" i="43"/>
  <c r="CS337" i="43"/>
  <c r="CS338" i="43"/>
  <c r="CS339" i="43"/>
  <c r="CS340" i="43"/>
  <c r="CS341" i="43"/>
  <c r="CS342" i="43"/>
  <c r="CS343" i="43"/>
  <c r="CS344" i="43"/>
  <c r="CS347" i="43"/>
  <c r="CS348" i="43"/>
  <c r="CS352" i="43"/>
  <c r="CS355" i="43"/>
  <c r="CS356" i="43"/>
  <c r="CS357" i="43"/>
  <c r="CS359" i="43"/>
  <c r="CS360" i="43"/>
  <c r="CS361" i="43"/>
  <c r="CS362" i="43"/>
  <c r="CS363" i="43"/>
  <c r="CS364" i="43"/>
  <c r="CS365" i="43"/>
  <c r="CS366" i="43"/>
  <c r="CS368" i="43"/>
  <c r="CS369" i="43"/>
  <c r="CS370" i="43"/>
  <c r="CS371" i="43"/>
  <c r="CS372" i="43"/>
  <c r="CS374" i="43"/>
  <c r="CS375" i="43"/>
  <c r="CS376" i="43"/>
  <c r="CS377" i="43"/>
  <c r="CS378" i="43"/>
  <c r="CS379" i="43"/>
  <c r="CS380" i="43"/>
  <c r="CS382" i="43"/>
  <c r="CS383" i="43"/>
  <c r="CS384" i="43"/>
  <c r="CS385" i="43"/>
  <c r="CS386" i="43"/>
  <c r="CS387" i="43"/>
  <c r="CS388" i="43"/>
  <c r="CS389" i="43"/>
  <c r="CS390" i="43"/>
  <c r="CS391" i="43"/>
  <c r="CS392" i="43"/>
  <c r="CS394" i="43"/>
  <c r="CS396" i="43"/>
  <c r="CS398" i="43"/>
  <c r="CS399" i="43"/>
  <c r="CS400" i="43"/>
  <c r="CS401" i="43"/>
  <c r="CS402" i="43"/>
  <c r="CS403" i="43"/>
  <c r="CS404" i="43"/>
  <c r="CS405" i="43"/>
  <c r="CS406" i="43"/>
  <c r="CS408" i="43"/>
  <c r="CS409" i="43"/>
  <c r="CS410" i="43"/>
  <c r="CS411" i="43"/>
  <c r="CS412" i="43"/>
  <c r="CS413" i="43"/>
  <c r="CS414" i="43"/>
  <c r="CS415" i="43"/>
  <c r="CS416" i="43"/>
  <c r="CS417" i="43"/>
  <c r="CS418" i="43"/>
  <c r="CS419" i="43"/>
  <c r="CS420" i="43"/>
  <c r="CS421" i="43"/>
  <c r="CS422" i="43"/>
  <c r="CS423" i="43"/>
  <c r="CS424" i="43"/>
  <c r="CS425" i="43"/>
  <c r="CS426" i="43"/>
  <c r="CS427" i="43"/>
  <c r="CS430" i="43"/>
  <c r="CS431" i="43"/>
  <c r="CS432" i="43"/>
  <c r="CS434" i="43"/>
  <c r="CS436" i="43"/>
  <c r="CS437" i="43"/>
  <c r="CS438" i="43"/>
  <c r="CS440" i="43"/>
  <c r="CS441" i="43"/>
  <c r="CS442" i="43"/>
  <c r="CS443" i="43"/>
  <c r="CS444" i="43"/>
  <c r="CS445" i="43"/>
  <c r="CS446" i="43"/>
  <c r="CS447" i="43"/>
  <c r="CS448" i="43"/>
  <c r="CS449" i="43"/>
  <c r="CS450" i="43"/>
  <c r="CS451" i="43"/>
  <c r="CS452" i="43"/>
  <c r="CS453" i="43"/>
  <c r="CS454" i="43"/>
  <c r="CS455" i="43"/>
  <c r="CS456" i="43"/>
  <c r="CS457" i="43"/>
  <c r="CS458" i="43"/>
  <c r="CS459" i="43"/>
  <c r="CS460" i="43"/>
  <c r="CS461" i="43"/>
  <c r="CS462" i="43"/>
  <c r="CS463" i="43"/>
  <c r="CS464" i="43"/>
  <c r="CS465" i="43"/>
  <c r="CS466" i="43"/>
  <c r="CS467" i="43"/>
  <c r="CS469" i="43"/>
  <c r="CS470" i="43"/>
  <c r="CS471" i="43"/>
  <c r="CS474" i="43"/>
  <c r="CS476" i="43"/>
  <c r="CS477" i="43"/>
  <c r="CS478" i="43"/>
  <c r="CS479" i="43"/>
  <c r="CS481" i="43"/>
  <c r="CS482" i="43"/>
  <c r="CS483" i="43"/>
  <c r="CS484" i="43"/>
  <c r="CS485" i="43"/>
  <c r="CS486" i="43"/>
  <c r="CS487" i="43"/>
  <c r="CS488" i="43"/>
  <c r="CS489" i="43"/>
  <c r="CS490" i="43"/>
  <c r="CS491" i="43"/>
  <c r="CS492" i="43"/>
  <c r="CS493" i="43"/>
  <c r="CS494" i="43"/>
  <c r="CS495" i="43"/>
  <c r="CS496" i="43"/>
  <c r="CS497" i="43"/>
  <c r="CS498" i="43"/>
  <c r="CS499" i="43"/>
  <c r="CS501" i="43"/>
  <c r="CS502" i="43"/>
  <c r="CS503" i="43"/>
  <c r="CS506" i="43"/>
  <c r="CS507" i="43"/>
  <c r="CS508" i="43"/>
  <c r="CS509" i="43"/>
  <c r="CS511" i="43"/>
  <c r="CS512" i="43"/>
  <c r="CS513" i="43"/>
  <c r="CS514" i="43"/>
  <c r="CS515" i="43"/>
  <c r="CS516" i="43"/>
  <c r="CS518" i="43"/>
  <c r="CS519" i="43"/>
  <c r="CS520" i="43"/>
  <c r="CS521" i="43"/>
  <c r="CS522" i="43"/>
  <c r="CS523" i="43"/>
  <c r="CS524" i="43"/>
  <c r="CS525" i="43"/>
  <c r="CS526" i="43"/>
  <c r="CS527" i="43"/>
  <c r="CS528" i="43"/>
  <c r="CS530" i="43"/>
  <c r="CS531" i="43"/>
  <c r="CS532" i="43"/>
  <c r="CS533" i="43"/>
  <c r="CS534" i="43"/>
  <c r="CS535" i="43"/>
  <c r="CS536" i="43"/>
  <c r="CS537" i="43"/>
  <c r="CS538" i="43"/>
  <c r="CS539" i="43"/>
  <c r="CS540" i="43"/>
  <c r="CS542" i="43"/>
  <c r="CS543" i="43"/>
  <c r="CS544" i="43"/>
  <c r="CS545" i="43"/>
  <c r="CS546" i="43"/>
  <c r="CS547" i="43"/>
  <c r="CS548" i="43"/>
  <c r="CS549" i="43"/>
  <c r="CS550" i="43"/>
  <c r="CS552" i="43"/>
  <c r="CS553" i="43"/>
  <c r="CS554" i="43"/>
  <c r="CS555" i="43"/>
  <c r="CS556" i="43"/>
  <c r="CS557" i="43"/>
  <c r="CS558" i="43"/>
  <c r="CS559" i="43"/>
  <c r="CS563" i="43"/>
  <c r="CS564" i="43"/>
  <c r="CS566" i="43"/>
  <c r="CS567" i="43"/>
  <c r="CS568" i="43"/>
  <c r="CS570" i="43"/>
  <c r="CS571" i="43"/>
  <c r="CS572" i="43"/>
  <c r="CS573" i="43"/>
  <c r="CS574" i="43"/>
  <c r="CS575" i="43"/>
  <c r="CS576" i="43"/>
  <c r="CS577" i="43"/>
  <c r="CS578" i="43"/>
  <c r="CS579" i="43"/>
  <c r="CS582" i="43"/>
  <c r="CS583" i="43"/>
  <c r="CS584" i="43"/>
  <c r="CS585" i="43"/>
  <c r="CS586" i="43"/>
  <c r="CS587" i="43"/>
  <c r="CS588" i="43"/>
  <c r="CS589" i="43"/>
  <c r="CS590" i="43"/>
  <c r="CS591" i="43"/>
  <c r="CS592" i="43"/>
  <c r="CS593" i="43"/>
  <c r="CS594" i="43"/>
  <c r="CS598" i="43"/>
  <c r="CS599" i="43"/>
  <c r="CS601" i="43"/>
  <c r="CS603" i="43"/>
  <c r="CS604" i="43"/>
  <c r="CS605" i="43"/>
  <c r="CS606" i="43"/>
  <c r="CS607" i="43"/>
  <c r="CS608" i="43"/>
  <c r="CS609" i="43"/>
  <c r="CS612" i="43"/>
  <c r="CS613" i="43"/>
  <c r="CS614" i="43"/>
  <c r="CS615" i="43"/>
  <c r="CS617" i="43"/>
  <c r="CS619" i="43"/>
  <c r="CS620" i="43"/>
  <c r="CS621" i="43"/>
  <c r="CS622" i="43"/>
  <c r="CS623" i="43"/>
  <c r="CS624" i="43"/>
  <c r="CS626" i="43"/>
  <c r="CS627" i="43"/>
  <c r="CS628" i="43"/>
  <c r="CS629" i="43"/>
  <c r="CS631" i="43"/>
  <c r="CS632" i="43"/>
  <c r="CS633" i="43"/>
  <c r="CS634" i="43"/>
  <c r="CS635" i="43"/>
  <c r="CS636" i="43"/>
  <c r="CS637" i="43"/>
  <c r="CS638" i="43"/>
  <c r="CS639" i="43"/>
  <c r="CS640" i="43"/>
  <c r="CS641" i="43"/>
  <c r="CS642" i="43"/>
  <c r="CS643" i="43"/>
  <c r="CS644" i="43"/>
  <c r="CS646" i="43"/>
  <c r="CS649" i="43"/>
  <c r="CT11" i="43"/>
  <c r="CT12" i="43"/>
  <c r="CT13" i="43"/>
  <c r="CT14" i="43"/>
  <c r="CT15" i="43"/>
  <c r="CT16" i="43"/>
  <c r="CT17" i="43"/>
  <c r="CT18" i="43"/>
  <c r="CT20" i="43"/>
  <c r="CT21" i="43"/>
  <c r="CT23" i="43"/>
  <c r="CT24" i="43"/>
  <c r="CT28" i="43"/>
  <c r="CT29" i="43"/>
  <c r="CT32" i="43"/>
  <c r="CT33" i="43"/>
  <c r="CT34" i="43"/>
  <c r="CT36" i="43"/>
  <c r="CT37" i="43"/>
  <c r="CT38" i="43"/>
  <c r="CT39" i="43"/>
  <c r="CT40" i="43"/>
  <c r="CT41" i="43"/>
  <c r="CT44" i="43"/>
  <c r="CT45" i="43"/>
  <c r="CT46" i="43"/>
  <c r="CT47" i="43"/>
  <c r="CT51" i="43"/>
  <c r="CT52" i="43"/>
  <c r="CT53" i="43"/>
  <c r="CT54" i="43"/>
  <c r="CT55" i="43"/>
  <c r="CT56" i="43"/>
  <c r="CT58" i="43"/>
  <c r="CT59" i="43"/>
  <c r="CT61" i="43"/>
  <c r="CT63" i="43"/>
  <c r="CT65" i="43"/>
  <c r="CT67" i="43"/>
  <c r="CT68" i="43"/>
  <c r="CT69" i="43"/>
  <c r="CT72" i="43"/>
  <c r="CT75" i="43"/>
  <c r="CT77" i="43"/>
  <c r="CT78" i="43"/>
  <c r="CT80" i="43"/>
  <c r="CT83" i="43"/>
  <c r="CT84" i="43"/>
  <c r="CT86" i="43"/>
  <c r="CT87" i="43"/>
  <c r="CT89" i="43"/>
  <c r="CT92" i="43"/>
  <c r="CT93" i="43"/>
  <c r="CT94" i="43"/>
  <c r="CT95" i="43"/>
  <c r="CT97" i="43"/>
  <c r="CT98" i="43"/>
  <c r="CT99" i="43"/>
  <c r="CT100" i="43"/>
  <c r="CT101" i="43"/>
  <c r="CT104" i="43"/>
  <c r="CT106" i="43"/>
  <c r="CT108" i="43"/>
  <c r="CT114" i="43"/>
  <c r="CT115" i="43"/>
  <c r="CT116" i="43"/>
  <c r="CT117" i="43"/>
  <c r="CT118" i="43"/>
  <c r="CT119" i="43"/>
  <c r="CT120" i="43"/>
  <c r="CT121" i="43"/>
  <c r="CT122" i="43"/>
  <c r="CT123" i="43"/>
  <c r="CT124" i="43"/>
  <c r="CT125" i="43"/>
  <c r="CT126" i="43"/>
  <c r="CT127" i="43"/>
  <c r="CT128" i="43"/>
  <c r="CT129" i="43"/>
  <c r="CT130" i="43"/>
  <c r="CT131" i="43"/>
  <c r="CT132" i="43"/>
  <c r="CT133" i="43"/>
  <c r="CT134" i="43"/>
  <c r="CT135" i="43"/>
  <c r="CT136" i="43"/>
  <c r="CT137" i="43"/>
  <c r="CT138" i="43"/>
  <c r="CT139" i="43"/>
  <c r="CT140" i="43"/>
  <c r="CT144" i="43"/>
  <c r="CT145" i="43"/>
  <c r="CT146" i="43"/>
  <c r="CT147" i="43"/>
  <c r="CT148" i="43"/>
  <c r="CT149" i="43"/>
  <c r="CT150" i="43"/>
  <c r="CT151" i="43"/>
  <c r="CT152" i="43"/>
  <c r="CT153" i="43"/>
  <c r="CT154" i="43"/>
  <c r="CT155" i="43"/>
  <c r="CT156" i="43"/>
  <c r="CT159" i="43"/>
  <c r="CT160" i="43"/>
  <c r="CT162" i="43"/>
  <c r="CT165" i="43"/>
  <c r="CT167" i="43"/>
  <c r="CT168" i="43"/>
  <c r="CT169" i="43"/>
  <c r="CT170" i="43"/>
  <c r="CT171" i="43"/>
  <c r="CT172" i="43"/>
  <c r="CT173" i="43"/>
  <c r="CT175" i="43"/>
  <c r="CT176" i="43"/>
  <c r="CT177" i="43"/>
  <c r="CT178" i="43"/>
  <c r="CT180" i="43"/>
  <c r="CT181" i="43"/>
  <c r="CT182" i="43"/>
  <c r="CT183" i="43"/>
  <c r="CT184" i="43"/>
  <c r="CT186" i="43"/>
  <c r="CT187" i="43"/>
  <c r="CT188" i="43"/>
  <c r="CT189" i="43"/>
  <c r="CT191" i="43"/>
  <c r="CT192" i="43"/>
  <c r="CT193" i="43"/>
  <c r="CT194" i="43"/>
  <c r="CT195" i="43"/>
  <c r="CT196" i="43"/>
  <c r="CT197" i="43"/>
  <c r="CT198" i="43"/>
  <c r="CT199" i="43"/>
  <c r="CT201" i="43"/>
  <c r="CT202" i="43"/>
  <c r="CT203" i="43"/>
  <c r="CT204" i="43"/>
  <c r="CT205" i="43"/>
  <c r="CT206" i="43"/>
  <c r="CT207" i="43"/>
  <c r="CT208" i="43"/>
  <c r="CT209" i="43"/>
  <c r="CT210" i="43"/>
  <c r="CT211" i="43"/>
  <c r="CT212" i="43"/>
  <c r="CT214" i="43"/>
  <c r="CT215" i="43"/>
  <c r="CT216" i="43"/>
  <c r="CT217" i="43"/>
  <c r="CT218" i="43"/>
  <c r="CT219" i="43"/>
  <c r="CT220" i="43"/>
  <c r="CT221" i="43"/>
  <c r="CT222" i="43"/>
  <c r="CT223" i="43"/>
  <c r="CT224" i="43"/>
  <c r="CT225" i="43"/>
  <c r="CT226" i="43"/>
  <c r="CT227" i="43"/>
  <c r="CT228" i="43"/>
  <c r="CT230" i="43"/>
  <c r="CT231" i="43"/>
  <c r="CT232" i="43"/>
  <c r="CT233" i="43"/>
  <c r="CT234" i="43"/>
  <c r="CT235" i="43"/>
  <c r="CT236" i="43"/>
  <c r="CT237" i="43"/>
  <c r="CT238" i="43"/>
  <c r="CT239" i="43"/>
  <c r="CT240" i="43"/>
  <c r="CT241" i="43"/>
  <c r="CT242" i="43"/>
  <c r="CT243" i="43"/>
  <c r="CT244" i="43"/>
  <c r="CT246" i="43"/>
  <c r="CT248" i="43"/>
  <c r="CT249" i="43"/>
  <c r="CT250" i="43"/>
  <c r="CT251" i="43"/>
  <c r="CT252" i="43"/>
  <c r="CT254" i="43"/>
  <c r="CT255" i="43"/>
  <c r="CT256" i="43"/>
  <c r="CT258" i="43"/>
  <c r="CT260" i="43"/>
  <c r="CT262" i="43"/>
  <c r="CT263" i="43"/>
  <c r="CT264" i="43"/>
  <c r="CT265" i="43"/>
  <c r="CT266" i="43"/>
  <c r="CT267" i="43"/>
  <c r="CT268" i="43"/>
  <c r="CT269" i="43"/>
  <c r="CT270" i="43"/>
  <c r="CT271" i="43"/>
  <c r="CT272" i="43"/>
  <c r="CT273" i="43"/>
  <c r="CT274" i="43"/>
  <c r="CT275" i="43"/>
  <c r="CT276" i="43"/>
  <c r="CT277" i="43"/>
  <c r="CT278" i="43"/>
  <c r="CT279" i="43"/>
  <c r="CT280" i="43"/>
  <c r="CT281" i="43"/>
  <c r="CT284" i="43"/>
  <c r="CT285" i="43"/>
  <c r="CT286" i="43"/>
  <c r="CT287" i="43"/>
  <c r="CT288" i="43"/>
  <c r="CT291" i="43"/>
  <c r="CT292" i="43"/>
  <c r="CT293" i="43"/>
  <c r="CT294" i="43"/>
  <c r="CT295" i="43"/>
  <c r="CT296" i="43"/>
  <c r="CT297" i="43"/>
  <c r="CT298" i="43"/>
  <c r="CT299" i="43"/>
  <c r="CT300" i="43"/>
  <c r="CT301" i="43"/>
  <c r="CT302" i="43"/>
  <c r="CT303" i="43"/>
  <c r="CT304" i="43"/>
  <c r="CT305" i="43"/>
  <c r="CT306" i="43"/>
  <c r="CT307" i="43"/>
  <c r="CT308" i="43"/>
  <c r="CT309" i="43"/>
  <c r="CT310" i="43"/>
  <c r="CT311" i="43"/>
  <c r="CT313" i="43"/>
  <c r="CT314" i="43"/>
  <c r="CT315" i="43"/>
  <c r="CT316" i="43"/>
  <c r="CT317" i="43"/>
  <c r="CT318" i="43"/>
  <c r="CT319" i="43"/>
  <c r="CT320" i="43"/>
  <c r="CT321" i="43"/>
  <c r="CT322" i="43"/>
  <c r="CT323" i="43"/>
  <c r="CT324" i="43"/>
  <c r="CT325" i="43"/>
  <c r="CT326" i="43"/>
  <c r="CT327" i="43"/>
  <c r="CT328" i="43"/>
  <c r="CT329" i="43"/>
  <c r="CT330" i="43"/>
  <c r="CT331" i="43"/>
  <c r="CT332" i="43"/>
  <c r="CT333" i="43"/>
  <c r="CT334" i="43"/>
  <c r="CT335" i="43"/>
  <c r="CT336" i="43"/>
  <c r="CT337" i="43"/>
  <c r="CT338" i="43"/>
  <c r="CT339" i="43"/>
  <c r="CT340" i="43"/>
  <c r="CT341" i="43"/>
  <c r="CT342" i="43"/>
  <c r="CT343" i="43"/>
  <c r="CT344" i="43"/>
  <c r="CT347" i="43"/>
  <c r="CT348" i="43"/>
  <c r="CT352" i="43"/>
  <c r="CT356" i="43"/>
  <c r="CT357" i="43"/>
  <c r="CT360" i="43"/>
  <c r="CT362" i="43"/>
  <c r="CT363" i="43"/>
  <c r="CT364" i="43"/>
  <c r="CT365" i="43"/>
  <c r="CT366" i="43"/>
  <c r="CT368" i="43"/>
  <c r="CT369" i="43"/>
  <c r="CT370" i="43"/>
  <c r="CT371" i="43"/>
  <c r="CT372" i="43"/>
  <c r="CT373" i="43"/>
  <c r="CT374" i="43"/>
  <c r="CT375" i="43"/>
  <c r="CT376" i="43"/>
  <c r="CT377" i="43"/>
  <c r="CT378" i="43"/>
  <c r="CT380" i="43"/>
  <c r="CT382" i="43"/>
  <c r="CT383" i="43"/>
  <c r="CT384" i="43"/>
  <c r="CT385" i="43"/>
  <c r="CT386" i="43"/>
  <c r="CT387" i="43"/>
  <c r="CT388" i="43"/>
  <c r="CT389" i="43"/>
  <c r="CT390" i="43"/>
  <c r="CT391" i="43"/>
  <c r="CT392" i="43"/>
  <c r="CT393" i="43"/>
  <c r="CT394" i="43"/>
  <c r="CT398" i="43"/>
  <c r="CT399" i="43"/>
  <c r="CT400" i="43"/>
  <c r="CT401" i="43"/>
  <c r="CT402" i="43"/>
  <c r="CT403" i="43"/>
  <c r="CT404" i="43"/>
  <c r="CT405" i="43"/>
  <c r="CT406" i="43"/>
  <c r="CT408" i="43"/>
  <c r="CT409" i="43"/>
  <c r="CT410" i="43"/>
  <c r="CT411" i="43"/>
  <c r="CT412" i="43"/>
  <c r="CT413" i="43"/>
  <c r="CT414" i="43"/>
  <c r="CT415" i="43"/>
  <c r="CT416" i="43"/>
  <c r="CT417" i="43"/>
  <c r="CT418" i="43"/>
  <c r="CT419" i="43"/>
  <c r="CT420" i="43"/>
  <c r="CT421" i="43"/>
  <c r="CT422" i="43"/>
  <c r="CT423" i="43"/>
  <c r="CT424" i="43"/>
  <c r="CT426" i="43"/>
  <c r="CT427" i="43"/>
  <c r="CT430" i="43"/>
  <c r="CT431" i="43"/>
  <c r="CT432" i="43"/>
  <c r="CT434" i="43"/>
  <c r="CT436" i="43"/>
  <c r="CT437" i="43"/>
  <c r="CT438" i="43"/>
  <c r="CT439" i="43"/>
  <c r="CT440" i="43"/>
  <c r="CT441" i="43"/>
  <c r="CT442" i="43"/>
  <c r="CT443" i="43"/>
  <c r="CT444" i="43"/>
  <c r="CT445" i="43"/>
  <c r="CT446" i="43"/>
  <c r="CT447" i="43"/>
  <c r="CT448" i="43"/>
  <c r="CT449" i="43"/>
  <c r="CT450" i="43"/>
  <c r="CT451" i="43"/>
  <c r="CT453" i="43"/>
  <c r="CT454" i="43"/>
  <c r="CT455" i="43"/>
  <c r="CT457" i="43"/>
  <c r="CT458" i="43"/>
  <c r="CT459" i="43"/>
  <c r="CT460" i="43"/>
  <c r="CT461" i="43"/>
  <c r="CT462" i="43"/>
  <c r="CT463" i="43"/>
  <c r="CT464" i="43"/>
  <c r="CT465" i="43"/>
  <c r="CT466" i="43"/>
  <c r="CT467" i="43"/>
  <c r="CT469" i="43"/>
  <c r="CT470" i="43"/>
  <c r="CT471" i="43"/>
  <c r="CT476" i="43"/>
  <c r="CT477" i="43"/>
  <c r="CT478" i="43"/>
  <c r="CT479" i="43"/>
  <c r="CT480" i="43"/>
  <c r="CT481" i="43"/>
  <c r="CT482" i="43"/>
  <c r="CT483" i="43"/>
  <c r="CT484" i="43"/>
  <c r="CT485" i="43"/>
  <c r="CT486" i="43"/>
  <c r="CT487" i="43"/>
  <c r="CT490" i="43"/>
  <c r="CT491" i="43"/>
  <c r="CT492" i="43"/>
  <c r="CT493" i="43"/>
  <c r="CT494" i="43"/>
  <c r="CT495" i="43"/>
  <c r="CT496" i="43"/>
  <c r="CT497" i="43"/>
  <c r="CT498" i="43"/>
  <c r="CT499" i="43"/>
  <c r="CT500" i="43"/>
  <c r="CT501" i="43"/>
  <c r="CT502" i="43"/>
  <c r="CT503" i="43"/>
  <c r="CT506" i="43"/>
  <c r="CT507" i="43"/>
  <c r="CT509" i="43"/>
  <c r="CT511" i="43"/>
  <c r="CT512" i="43"/>
  <c r="CT513" i="43"/>
  <c r="CT514" i="43"/>
  <c r="CT515" i="43"/>
  <c r="CT516" i="43"/>
  <c r="CT517" i="43"/>
  <c r="CT518" i="43"/>
  <c r="CT519" i="43"/>
  <c r="CT520" i="43"/>
  <c r="CT521" i="43"/>
  <c r="CT522" i="43"/>
  <c r="CT523" i="43"/>
  <c r="CT524" i="43"/>
  <c r="CT525" i="43"/>
  <c r="CT526" i="43"/>
  <c r="CT527" i="43"/>
  <c r="CT530" i="43"/>
  <c r="CT531" i="43"/>
  <c r="CT532" i="43"/>
  <c r="CT533" i="43"/>
  <c r="CT534" i="43"/>
  <c r="CT535" i="43"/>
  <c r="CT536" i="43"/>
  <c r="CT537" i="43"/>
  <c r="CT538" i="43"/>
  <c r="CT539" i="43"/>
  <c r="CT540" i="43"/>
  <c r="CT542" i="43"/>
  <c r="CT543" i="43"/>
  <c r="CT544" i="43"/>
  <c r="CT545" i="43"/>
  <c r="CT546" i="43"/>
  <c r="CT547" i="43"/>
  <c r="CT548" i="43"/>
  <c r="CT549" i="43"/>
  <c r="CT550" i="43"/>
  <c r="CT551" i="43"/>
  <c r="CT552" i="43"/>
  <c r="CT553" i="43"/>
  <c r="CT554" i="43"/>
  <c r="CT555" i="43"/>
  <c r="CT556" i="43"/>
  <c r="CT557" i="43"/>
  <c r="CT558" i="43"/>
  <c r="CT559" i="43"/>
  <c r="CT563" i="43"/>
  <c r="CT564" i="43"/>
  <c r="CT567" i="43"/>
  <c r="CT568" i="43"/>
  <c r="CT570" i="43"/>
  <c r="CT571" i="43"/>
  <c r="CT572" i="43"/>
  <c r="CT573" i="43"/>
  <c r="CT574" i="43"/>
  <c r="CT575" i="43"/>
  <c r="CT576" i="43"/>
  <c r="CT577" i="43"/>
  <c r="CT578" i="43"/>
  <c r="CT579" i="43"/>
  <c r="CT581" i="43"/>
  <c r="CT582" i="43"/>
  <c r="CT583" i="43"/>
  <c r="CT584" i="43"/>
  <c r="CT585" i="43"/>
  <c r="CT586" i="43"/>
  <c r="CT587" i="43"/>
  <c r="CT588" i="43"/>
  <c r="CT589" i="43"/>
  <c r="CT590" i="43"/>
  <c r="CT591" i="43"/>
  <c r="CT592" i="43"/>
  <c r="CT593" i="43"/>
  <c r="CT594" i="43"/>
  <c r="CT598" i="43"/>
  <c r="CT601" i="43"/>
  <c r="CT603" i="43"/>
  <c r="CT604" i="43"/>
  <c r="CT605" i="43"/>
  <c r="CT606" i="43"/>
  <c r="CT607" i="43"/>
  <c r="CT608" i="43"/>
  <c r="CT609" i="43"/>
  <c r="CT610" i="43"/>
  <c r="CT612" i="43"/>
  <c r="CT613" i="43"/>
  <c r="CT614" i="43"/>
  <c r="CT615" i="43"/>
  <c r="CT617" i="43"/>
  <c r="CT618" i="43"/>
  <c r="CT619" i="43"/>
  <c r="CT620" i="43"/>
  <c r="CT622" i="43"/>
  <c r="CT623" i="43"/>
  <c r="CT624" i="43"/>
  <c r="CT626" i="43"/>
  <c r="CT627" i="43"/>
  <c r="CT628" i="43"/>
  <c r="CT629" i="43"/>
  <c r="CT631" i="43"/>
  <c r="CT632" i="43"/>
  <c r="CT633" i="43"/>
  <c r="CT634" i="43"/>
  <c r="CT635" i="43"/>
  <c r="CT636" i="43"/>
  <c r="CT637" i="43"/>
  <c r="CT638" i="43"/>
  <c r="CT639" i="43"/>
  <c r="CT640" i="43"/>
  <c r="CT641" i="43"/>
  <c r="CT642" i="43"/>
  <c r="CT643" i="43"/>
  <c r="CT644" i="43"/>
  <c r="CT645" i="43"/>
  <c r="CT646" i="43"/>
  <c r="CT647" i="43"/>
  <c r="CT649" i="43"/>
  <c r="G94" i="1" l="1"/>
  <c r="C94" i="1"/>
  <c r="AR94" i="1"/>
  <c r="H94" i="1" s="1"/>
  <c r="AU94" i="1"/>
  <c r="I54" i="1"/>
  <c r="AP148" i="1" a="1"/>
  <c r="AP148" i="1" s="1"/>
  <c r="AQ148" i="1" s="1"/>
  <c r="AU148" i="1" s="1"/>
  <c r="AN148" i="1" a="1"/>
  <c r="AN148" i="1" s="1"/>
  <c r="B148" i="1"/>
  <c r="C148" i="1" s="1"/>
  <c r="S148" i="1"/>
  <c r="V148" i="1" s="1"/>
  <c r="AO76" i="1" a="1"/>
  <c r="AO76" i="1" s="1"/>
  <c r="S76" i="1"/>
  <c r="V76" i="1" s="1"/>
  <c r="AU76" i="1"/>
  <c r="B76" i="1"/>
  <c r="C76" i="1" s="1"/>
  <c r="CS581" i="43"/>
  <c r="AR76" i="1"/>
  <c r="AN76" i="1" a="1"/>
  <c r="AN76" i="1" s="1"/>
  <c r="AO149" i="1" a="1"/>
  <c r="AO149" i="1" s="1"/>
  <c r="S149" i="1"/>
  <c r="V149" i="1" s="1"/>
  <c r="B149" i="1"/>
  <c r="I149" i="1" s="1"/>
  <c r="AU149" i="1"/>
  <c r="AN149" i="1" a="1"/>
  <c r="AN149" i="1" s="1"/>
  <c r="Y55" i="1" a="1"/>
  <c r="Y55" i="1" s="1"/>
  <c r="A74" i="1"/>
  <c r="D74" i="1"/>
  <c r="E74" i="1" a="1"/>
  <c r="E74" i="1" s="1"/>
  <c r="F74" i="1" a="1"/>
  <c r="F74" i="1" s="1"/>
  <c r="J74" i="1" a="1"/>
  <c r="J74" i="1" s="1"/>
  <c r="K74" i="1" a="1"/>
  <c r="K74" i="1" s="1"/>
  <c r="L74" i="1" a="1"/>
  <c r="L74" i="1" s="1"/>
  <c r="M74" i="1" a="1"/>
  <c r="M74" i="1" s="1"/>
  <c r="N74" i="1" a="1"/>
  <c r="N74" i="1" s="1"/>
  <c r="O74" i="1" a="1"/>
  <c r="O74" i="1" s="1"/>
  <c r="P74" i="1" a="1"/>
  <c r="P74" i="1" s="1"/>
  <c r="Q74" i="1" a="1"/>
  <c r="Q74" i="1" s="1"/>
  <c r="R74" i="1" a="1"/>
  <c r="R74" i="1" s="1"/>
  <c r="W74" i="1"/>
  <c r="AN74" i="1" s="1" a="1"/>
  <c r="AN74" i="1" s="1"/>
  <c r="Y74" i="1" a="1"/>
  <c r="Y74" i="1" s="1"/>
  <c r="Z74" i="1" a="1"/>
  <c r="Z74" i="1" s="1"/>
  <c r="AV74" i="1" s="1"/>
  <c r="AA74" i="1" a="1"/>
  <c r="AA74" i="1" s="1"/>
  <c r="AC74" i="1"/>
  <c r="AD74" i="1"/>
  <c r="AE74" i="1"/>
  <c r="AJ74" i="1"/>
  <c r="AK74" i="1"/>
  <c r="AM74" i="1" a="1"/>
  <c r="AM74" i="1" s="1"/>
  <c r="CS596" i="43" s="1"/>
  <c r="AT74" i="1"/>
  <c r="A52" i="1"/>
  <c r="D52" i="1"/>
  <c r="E52" i="1" a="1"/>
  <c r="E52" i="1" s="1"/>
  <c r="F52" i="1" a="1"/>
  <c r="F52" i="1" s="1"/>
  <c r="J52" i="1" a="1"/>
  <c r="J52" i="1" s="1"/>
  <c r="K52" i="1" a="1"/>
  <c r="K52" i="1" s="1"/>
  <c r="L52" i="1" a="1"/>
  <c r="L52" i="1" s="1"/>
  <c r="M52" i="1" a="1"/>
  <c r="M52" i="1" s="1"/>
  <c r="N52" i="1" a="1"/>
  <c r="N52" i="1" s="1"/>
  <c r="O52" i="1" a="1"/>
  <c r="O52" i="1" s="1"/>
  <c r="P52" i="1" a="1"/>
  <c r="P52" i="1" s="1"/>
  <c r="Q52" i="1" a="1"/>
  <c r="Q52" i="1" s="1"/>
  <c r="R52" i="1" a="1"/>
  <c r="R52" i="1" s="1"/>
  <c r="W52" i="1"/>
  <c r="AN52" i="1" s="1" a="1"/>
  <c r="AN52" i="1" s="1"/>
  <c r="Y52" i="1" a="1"/>
  <c r="Y52" i="1" s="1"/>
  <c r="Z52" i="1" a="1"/>
  <c r="Z52" i="1" s="1"/>
  <c r="AV52" i="1" s="1"/>
  <c r="AA52" i="1" a="1"/>
  <c r="AA52" i="1" s="1"/>
  <c r="AC52" i="1"/>
  <c r="AD52" i="1"/>
  <c r="AE52" i="1"/>
  <c r="AJ52" i="1"/>
  <c r="AK52" i="1"/>
  <c r="AM52" i="1" a="1"/>
  <c r="AM52" i="1" s="1"/>
  <c r="CS245" i="43" s="1"/>
  <c r="AT5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34" i="1"/>
  <c r="A28" i="1"/>
  <c r="A29" i="1"/>
  <c r="A30" i="1"/>
  <c r="A31" i="1"/>
  <c r="A32" i="1"/>
  <c r="A118" i="1"/>
  <c r="A37" i="1"/>
  <c r="A35" i="1"/>
  <c r="A105" i="1"/>
  <c r="A36" i="1"/>
  <c r="A47" i="1"/>
  <c r="A70" i="1"/>
  <c r="A38" i="1"/>
  <c r="A40" i="1"/>
  <c r="A41" i="1"/>
  <c r="A42" i="1"/>
  <c r="A45" i="1"/>
  <c r="A39" i="1"/>
  <c r="A50" i="1"/>
  <c r="A44" i="1"/>
  <c r="A49" i="1"/>
  <c r="A46" i="1"/>
  <c r="A48" i="1"/>
  <c r="A51" i="1"/>
  <c r="A61" i="1"/>
  <c r="A33" i="1"/>
  <c r="A55" i="1"/>
  <c r="A43" i="1"/>
  <c r="A53" i="1"/>
  <c r="A58" i="1"/>
  <c r="A57" i="1"/>
  <c r="A59" i="1"/>
  <c r="A60" i="1"/>
  <c r="A56" i="1"/>
  <c r="A73" i="1"/>
  <c r="A62" i="1"/>
  <c r="A66" i="1"/>
  <c r="A64" i="1"/>
  <c r="A67" i="1"/>
  <c r="A65" i="1"/>
  <c r="A69" i="1"/>
  <c r="A71" i="1"/>
  <c r="A72" i="1"/>
  <c r="A78" i="1"/>
  <c r="A75" i="1"/>
  <c r="A81" i="1"/>
  <c r="A79" i="1"/>
  <c r="A80" i="1"/>
  <c r="A68" i="1"/>
  <c r="A101" i="1"/>
  <c r="A110" i="1"/>
  <c r="A102" i="1"/>
  <c r="A115" i="1"/>
  <c r="A63" i="1"/>
  <c r="A82" i="1"/>
  <c r="A88" i="1"/>
  <c r="A103" i="1"/>
  <c r="A77" i="1"/>
  <c r="A111" i="1"/>
  <c r="A86" i="1"/>
  <c r="A93" i="1"/>
  <c r="A89" i="1"/>
  <c r="A90" i="1"/>
  <c r="A91" i="1"/>
  <c r="A95" i="1"/>
  <c r="A96" i="1"/>
  <c r="A98" i="1"/>
  <c r="A87" i="1"/>
  <c r="A97" i="1"/>
  <c r="A106" i="1"/>
  <c r="A92" i="1"/>
  <c r="A108" i="1"/>
  <c r="A100" i="1"/>
  <c r="A83" i="1"/>
  <c r="A85" i="1"/>
  <c r="A99" i="1"/>
  <c r="A114" i="1"/>
  <c r="A104" i="1"/>
  <c r="A146" i="1"/>
  <c r="A147" i="1"/>
  <c r="A109" i="1"/>
  <c r="A107" i="1"/>
  <c r="A112" i="1"/>
  <c r="A113" i="1"/>
  <c r="A117" i="1"/>
  <c r="A119" i="1"/>
  <c r="A116" i="1"/>
  <c r="A120" i="1"/>
  <c r="A121" i="1"/>
  <c r="A84" i="1"/>
  <c r="A122" i="1"/>
  <c r="A123" i="1"/>
  <c r="A124" i="1"/>
  <c r="A125" i="1"/>
  <c r="A126" i="1"/>
  <c r="A127" i="1"/>
  <c r="A128" i="1"/>
  <c r="A129" i="1"/>
  <c r="A130" i="1"/>
  <c r="A131" i="1"/>
  <c r="A140" i="1"/>
  <c r="A144" i="1"/>
  <c r="A132" i="1"/>
  <c r="A133" i="1"/>
  <c r="A134" i="1"/>
  <c r="A135" i="1"/>
  <c r="A136" i="1"/>
  <c r="A137" i="1"/>
  <c r="A138" i="1"/>
  <c r="A139" i="1"/>
  <c r="A145" i="1"/>
  <c r="A141" i="1"/>
  <c r="A142" i="1"/>
  <c r="A143" i="1"/>
  <c r="AJ46" i="1"/>
  <c r="AJ48" i="1"/>
  <c r="AJ51" i="1"/>
  <c r="AJ61" i="1"/>
  <c r="AJ33" i="1"/>
  <c r="AJ55" i="1"/>
  <c r="AJ43" i="1"/>
  <c r="AJ53" i="1"/>
  <c r="AJ58" i="1"/>
  <c r="AJ57" i="1"/>
  <c r="AJ59" i="1"/>
  <c r="AJ60" i="1"/>
  <c r="AJ56" i="1"/>
  <c r="AJ73" i="1"/>
  <c r="AJ62" i="1"/>
  <c r="AJ66" i="1"/>
  <c r="AJ64" i="1"/>
  <c r="AJ67" i="1"/>
  <c r="AJ65" i="1"/>
  <c r="AJ69" i="1"/>
  <c r="AJ71" i="1"/>
  <c r="AJ72" i="1"/>
  <c r="AJ78" i="1"/>
  <c r="AJ75" i="1"/>
  <c r="AJ81" i="1"/>
  <c r="AJ79" i="1"/>
  <c r="AJ80" i="1"/>
  <c r="AJ68" i="1"/>
  <c r="AJ101" i="1"/>
  <c r="AJ110" i="1"/>
  <c r="AJ102" i="1"/>
  <c r="AJ115" i="1"/>
  <c r="AJ63" i="1"/>
  <c r="AJ82" i="1"/>
  <c r="AJ88" i="1"/>
  <c r="AJ103" i="1"/>
  <c r="AJ77" i="1"/>
  <c r="AJ111" i="1"/>
  <c r="AJ86" i="1"/>
  <c r="AJ93" i="1"/>
  <c r="AJ89" i="1"/>
  <c r="AJ90" i="1"/>
  <c r="AJ91" i="1"/>
  <c r="AJ95" i="1"/>
  <c r="AJ96" i="1"/>
  <c r="AJ98" i="1"/>
  <c r="AJ87" i="1"/>
  <c r="AJ97" i="1"/>
  <c r="AJ106" i="1"/>
  <c r="AJ92" i="1"/>
  <c r="AJ108" i="1"/>
  <c r="AJ100" i="1"/>
  <c r="AJ83" i="1"/>
  <c r="AJ85" i="1"/>
  <c r="AJ99" i="1"/>
  <c r="AJ114" i="1"/>
  <c r="AJ104" i="1"/>
  <c r="AJ146" i="1"/>
  <c r="AJ147" i="1"/>
  <c r="AJ109" i="1"/>
  <c r="AJ107" i="1"/>
  <c r="AJ112" i="1"/>
  <c r="AJ113" i="1"/>
  <c r="AJ117" i="1"/>
  <c r="AJ119" i="1"/>
  <c r="AJ116" i="1"/>
  <c r="AJ120" i="1"/>
  <c r="AJ121" i="1"/>
  <c r="AJ84" i="1"/>
  <c r="AJ122" i="1"/>
  <c r="AJ123" i="1"/>
  <c r="AJ124" i="1"/>
  <c r="AJ125" i="1"/>
  <c r="AJ126" i="1"/>
  <c r="AJ127" i="1"/>
  <c r="AJ128" i="1"/>
  <c r="AJ129" i="1"/>
  <c r="AJ130" i="1"/>
  <c r="AJ131" i="1"/>
  <c r="AJ140" i="1"/>
  <c r="AJ144" i="1"/>
  <c r="AJ132" i="1"/>
  <c r="AJ133" i="1"/>
  <c r="AJ134" i="1"/>
  <c r="AJ135" i="1"/>
  <c r="AJ136" i="1"/>
  <c r="AJ137" i="1"/>
  <c r="AJ138" i="1"/>
  <c r="AJ139" i="1"/>
  <c r="AJ145" i="1"/>
  <c r="AJ141" i="1"/>
  <c r="AJ142" i="1"/>
  <c r="AJ143" i="1"/>
  <c r="AK55" i="1"/>
  <c r="AM55" i="1" a="1"/>
  <c r="AM55" i="1" s="1"/>
  <c r="AT55" i="1"/>
  <c r="I148" i="1" l="1"/>
  <c r="G76" i="1"/>
  <c r="H76" i="1"/>
  <c r="I76" i="1"/>
  <c r="C149" i="1"/>
  <c r="AP52" i="1" a="1"/>
  <c r="AP52" i="1" s="1"/>
  <c r="AQ52" i="1" s="1"/>
  <c r="AS52" i="1" s="1"/>
  <c r="AP74" i="1" a="1"/>
  <c r="AP74" i="1" s="1"/>
  <c r="AQ74" i="1" s="1"/>
  <c r="AS74" i="1" s="1"/>
  <c r="AO74" i="1" a="1"/>
  <c r="AO74" i="1" s="1"/>
  <c r="B52" i="1"/>
  <c r="I52" i="1" s="1"/>
  <c r="S74" i="1"/>
  <c r="V74" i="1" s="1"/>
  <c r="B74" i="1"/>
  <c r="C74" i="1" s="1"/>
  <c r="S52" i="1"/>
  <c r="V52" i="1" s="1"/>
  <c r="AO52" i="1" a="1"/>
  <c r="AO52" i="1" s="1"/>
  <c r="D143" i="1"/>
  <c r="E143" i="1" a="1"/>
  <c r="E143" i="1" s="1"/>
  <c r="F143" i="1" a="1"/>
  <c r="F143" i="1" s="1"/>
  <c r="J143" i="1" a="1"/>
  <c r="J143" i="1" s="1"/>
  <c r="K143" i="1" a="1"/>
  <c r="K143" i="1" s="1"/>
  <c r="L143" i="1" a="1"/>
  <c r="L143" i="1" s="1"/>
  <c r="M143" i="1" a="1"/>
  <c r="M143" i="1" s="1"/>
  <c r="N143" i="1" a="1"/>
  <c r="N143" i="1" s="1"/>
  <c r="O143" i="1" a="1"/>
  <c r="O143" i="1" s="1"/>
  <c r="P143" i="1" a="1"/>
  <c r="P143" i="1" s="1"/>
  <c r="Q143" i="1" a="1"/>
  <c r="Q143" i="1" s="1"/>
  <c r="R143" i="1" a="1"/>
  <c r="R143" i="1" s="1"/>
  <c r="W143" i="1"/>
  <c r="AN143" i="1" s="1" a="1"/>
  <c r="AN143" i="1" s="1"/>
  <c r="Y143" i="1" a="1"/>
  <c r="Y143" i="1" s="1"/>
  <c r="Z143" i="1" a="1"/>
  <c r="Z143" i="1" s="1"/>
  <c r="AA143" i="1" a="1"/>
  <c r="AA143" i="1" s="1"/>
  <c r="AC143" i="1"/>
  <c r="AD143" i="1"/>
  <c r="AE143" i="1"/>
  <c r="AK143" i="1"/>
  <c r="AM143" i="1" a="1"/>
  <c r="AM143" i="1" s="1"/>
  <c r="CS60" i="43" s="1"/>
  <c r="AT143" i="1"/>
  <c r="AM19" i="1" a="1"/>
  <c r="AM19" i="1" s="1"/>
  <c r="CS42" i="43" s="1"/>
  <c r="AJ44" i="1"/>
  <c r="AJ50" i="1"/>
  <c r="AJ39" i="1"/>
  <c r="AJ42" i="1"/>
  <c r="AJ38" i="1"/>
  <c r="AJ41" i="1"/>
  <c r="AJ70" i="1"/>
  <c r="AJ36" i="1"/>
  <c r="AJ31" i="1"/>
  <c r="AJ47" i="1"/>
  <c r="AJ37" i="1"/>
  <c r="D118" i="1"/>
  <c r="E118" i="1" a="1"/>
  <c r="E118" i="1" s="1"/>
  <c r="F118" i="1" a="1"/>
  <c r="F118" i="1" s="1"/>
  <c r="J118" i="1" a="1"/>
  <c r="J118" i="1" s="1"/>
  <c r="K118" i="1" a="1"/>
  <c r="K118" i="1" s="1"/>
  <c r="L118" i="1" a="1"/>
  <c r="L118" i="1" s="1"/>
  <c r="M118" i="1" a="1"/>
  <c r="M118" i="1" s="1"/>
  <c r="N118" i="1" a="1"/>
  <c r="N118" i="1" s="1"/>
  <c r="O118" i="1" a="1"/>
  <c r="O118" i="1" s="1"/>
  <c r="P118" i="1" a="1"/>
  <c r="P118" i="1" s="1"/>
  <c r="Q118" i="1" a="1"/>
  <c r="Q118" i="1" s="1"/>
  <c r="R118" i="1" a="1"/>
  <c r="R118" i="1" s="1"/>
  <c r="S118" i="1"/>
  <c r="V118" i="1" s="1"/>
  <c r="W118" i="1"/>
  <c r="AP118" i="1" s="1" a="1"/>
  <c r="AP118" i="1" s="1"/>
  <c r="AQ118" i="1" s="1"/>
  <c r="AS118" i="1" s="1"/>
  <c r="Y118" i="1" a="1"/>
  <c r="Y118" i="1" s="1"/>
  <c r="Z118" i="1" a="1"/>
  <c r="Z118" i="1" s="1"/>
  <c r="AV118" i="1" s="1"/>
  <c r="AA118" i="1" a="1"/>
  <c r="AA118" i="1" s="1"/>
  <c r="AC118" i="1"/>
  <c r="AD118" i="1"/>
  <c r="AE118" i="1"/>
  <c r="AJ118" i="1"/>
  <c r="AK118" i="1"/>
  <c r="AM118" i="1" a="1"/>
  <c r="AM118" i="1" s="1"/>
  <c r="AT118" i="1"/>
  <c r="D61" i="1"/>
  <c r="E61" i="1" a="1"/>
  <c r="E61" i="1" s="1"/>
  <c r="F61" i="1" a="1"/>
  <c r="F61" i="1" s="1"/>
  <c r="J61" i="1" a="1"/>
  <c r="J61" i="1" s="1"/>
  <c r="K61" i="1" a="1"/>
  <c r="K61" i="1" s="1"/>
  <c r="L61" i="1" a="1"/>
  <c r="L61" i="1" s="1"/>
  <c r="M61" i="1" a="1"/>
  <c r="M61" i="1" s="1"/>
  <c r="N61" i="1" a="1"/>
  <c r="N61" i="1" s="1"/>
  <c r="O61" i="1" a="1"/>
  <c r="O61" i="1" s="1"/>
  <c r="P61" i="1" a="1"/>
  <c r="P61" i="1" s="1"/>
  <c r="Q61" i="1" a="1"/>
  <c r="Q61" i="1" s="1"/>
  <c r="R61" i="1" a="1"/>
  <c r="R61" i="1" s="1"/>
  <c r="W61" i="1"/>
  <c r="AN61" i="1" s="1" a="1"/>
  <c r="AN61" i="1" s="1"/>
  <c r="Y61" i="1" a="1"/>
  <c r="Y61" i="1" s="1"/>
  <c r="Z61" i="1" a="1"/>
  <c r="Z61" i="1" s="1"/>
  <c r="AA61" i="1" a="1"/>
  <c r="AA61" i="1" s="1"/>
  <c r="AC61" i="1"/>
  <c r="AD61" i="1"/>
  <c r="AE61" i="1"/>
  <c r="AK61" i="1"/>
  <c r="AM61" i="1" a="1"/>
  <c r="AM61" i="1" s="1"/>
  <c r="AT61" i="1"/>
  <c r="D115" i="1"/>
  <c r="E115" i="1" a="1"/>
  <c r="E115" i="1" s="1"/>
  <c r="F115" i="1" a="1"/>
  <c r="F115" i="1" s="1"/>
  <c r="J115" i="1" a="1"/>
  <c r="J115" i="1" s="1"/>
  <c r="K115" i="1" a="1"/>
  <c r="K115" i="1" s="1"/>
  <c r="L115" i="1" a="1"/>
  <c r="L115" i="1" s="1"/>
  <c r="M115" i="1" a="1"/>
  <c r="M115" i="1" s="1"/>
  <c r="N115" i="1" a="1"/>
  <c r="N115" i="1" s="1"/>
  <c r="O115" i="1" a="1"/>
  <c r="O115" i="1" s="1"/>
  <c r="P115" i="1" a="1"/>
  <c r="P115" i="1" s="1"/>
  <c r="Q115" i="1" a="1"/>
  <c r="Q115" i="1" s="1"/>
  <c r="R115" i="1" a="1"/>
  <c r="R115" i="1" s="1"/>
  <c r="W115" i="1"/>
  <c r="AN115" i="1" s="1" a="1"/>
  <c r="AN115" i="1" s="1"/>
  <c r="Y115" i="1" a="1"/>
  <c r="Y115" i="1" s="1"/>
  <c r="Z115" i="1" a="1"/>
  <c r="Z115" i="1" s="1"/>
  <c r="AA115" i="1" a="1"/>
  <c r="AA115" i="1" s="1"/>
  <c r="AC115" i="1"/>
  <c r="AD115" i="1"/>
  <c r="AE115" i="1"/>
  <c r="AK115" i="1"/>
  <c r="AM115" i="1" a="1"/>
  <c r="AM115" i="1" s="1"/>
  <c r="AT115" i="1"/>
  <c r="D43" i="1"/>
  <c r="E43" i="1" a="1"/>
  <c r="E43" i="1" s="1"/>
  <c r="F43" i="1" a="1"/>
  <c r="F43" i="1" s="1"/>
  <c r="J43" i="1" a="1"/>
  <c r="J43" i="1" s="1"/>
  <c r="K43" i="1" a="1"/>
  <c r="K43" i="1" s="1"/>
  <c r="L43" i="1" a="1"/>
  <c r="L43" i="1" s="1"/>
  <c r="M43" i="1" a="1"/>
  <c r="M43" i="1" s="1"/>
  <c r="N43" i="1" a="1"/>
  <c r="N43" i="1" s="1"/>
  <c r="O43" i="1" a="1"/>
  <c r="O43" i="1" s="1"/>
  <c r="P43" i="1" a="1"/>
  <c r="P43" i="1" s="1"/>
  <c r="Q43" i="1" a="1"/>
  <c r="Q43" i="1" s="1"/>
  <c r="R43" i="1" a="1"/>
  <c r="R43" i="1" s="1"/>
  <c r="W43" i="1"/>
  <c r="AP43" i="1" s="1" a="1"/>
  <c r="AP43" i="1" s="1"/>
  <c r="AQ43" i="1" s="1"/>
  <c r="Y43" i="1" a="1"/>
  <c r="Y43" i="1" s="1"/>
  <c r="Z43" i="1" a="1"/>
  <c r="Z43" i="1" s="1"/>
  <c r="AA43" i="1" a="1"/>
  <c r="AA43" i="1" s="1"/>
  <c r="AC43" i="1"/>
  <c r="AD43" i="1"/>
  <c r="AE43" i="1"/>
  <c r="AK43" i="1"/>
  <c r="AM43" i="1" a="1"/>
  <c r="AM43" i="1" s="1"/>
  <c r="AT43" i="1"/>
  <c r="D103" i="1"/>
  <c r="E103" i="1" a="1"/>
  <c r="E103" i="1" s="1"/>
  <c r="F103" i="1" a="1"/>
  <c r="F103" i="1" s="1"/>
  <c r="J103" i="1" a="1"/>
  <c r="J103" i="1" s="1"/>
  <c r="K103" i="1" a="1"/>
  <c r="K103" i="1" s="1"/>
  <c r="L103" i="1" a="1"/>
  <c r="L103" i="1" s="1"/>
  <c r="M103" i="1" a="1"/>
  <c r="M103" i="1" s="1"/>
  <c r="N103" i="1" a="1"/>
  <c r="N103" i="1" s="1"/>
  <c r="O103" i="1" a="1"/>
  <c r="O103" i="1" s="1"/>
  <c r="P103" i="1" a="1"/>
  <c r="P103" i="1" s="1"/>
  <c r="Q103" i="1" a="1"/>
  <c r="Q103" i="1" s="1"/>
  <c r="R103" i="1" a="1"/>
  <c r="R103" i="1" s="1"/>
  <c r="W103" i="1"/>
  <c r="AN103" i="1" s="1" a="1"/>
  <c r="AN103" i="1" s="1"/>
  <c r="Y103" i="1" a="1"/>
  <c r="Y103" i="1" s="1"/>
  <c r="Z103" i="1" a="1"/>
  <c r="Z103" i="1" s="1"/>
  <c r="AV103" i="1" s="1"/>
  <c r="AA103" i="1" a="1"/>
  <c r="AA103" i="1" s="1"/>
  <c r="AC103" i="1"/>
  <c r="AD103" i="1"/>
  <c r="AE103" i="1"/>
  <c r="AK103" i="1"/>
  <c r="AM103" i="1" a="1"/>
  <c r="AM103" i="1" s="1"/>
  <c r="CS74" i="43" s="1"/>
  <c r="AT103" i="1"/>
  <c r="D37" i="1"/>
  <c r="E37" i="1" a="1"/>
  <c r="E37" i="1" s="1"/>
  <c r="F37" i="1" a="1"/>
  <c r="F37" i="1" s="1"/>
  <c r="J37" i="1" a="1"/>
  <c r="J37" i="1" s="1"/>
  <c r="K37" i="1" a="1"/>
  <c r="K37" i="1" s="1"/>
  <c r="L37" i="1" a="1"/>
  <c r="L37" i="1" s="1"/>
  <c r="M37" i="1" a="1"/>
  <c r="M37" i="1" s="1"/>
  <c r="N37" i="1" a="1"/>
  <c r="N37" i="1" s="1"/>
  <c r="O37" i="1" a="1"/>
  <c r="O37" i="1" s="1"/>
  <c r="P37" i="1" a="1"/>
  <c r="P37" i="1" s="1"/>
  <c r="Q37" i="1" a="1"/>
  <c r="Q37" i="1" s="1"/>
  <c r="R37" i="1" a="1"/>
  <c r="R37" i="1" s="1"/>
  <c r="W37" i="1"/>
  <c r="AN37" i="1" s="1" a="1"/>
  <c r="AN37" i="1" s="1"/>
  <c r="Y37" i="1" a="1"/>
  <c r="Y37" i="1" s="1"/>
  <c r="Z37" i="1" a="1"/>
  <c r="Z37" i="1" s="1"/>
  <c r="AA37" i="1" a="1"/>
  <c r="AA37" i="1" s="1"/>
  <c r="AC37" i="1"/>
  <c r="AD37" i="1"/>
  <c r="AE37" i="1"/>
  <c r="AK37" i="1"/>
  <c r="AM37" i="1" a="1"/>
  <c r="AM37" i="1" s="1"/>
  <c r="CS49" i="43" s="1"/>
  <c r="AT37" i="1"/>
  <c r="D142" i="1"/>
  <c r="E142" i="1" a="1"/>
  <c r="E142" i="1" s="1"/>
  <c r="F142" i="1" a="1"/>
  <c r="F142" i="1" s="1"/>
  <c r="J142" i="1" a="1"/>
  <c r="J142" i="1" s="1"/>
  <c r="K142" i="1" a="1"/>
  <c r="K142" i="1" s="1"/>
  <c r="L142" i="1" a="1"/>
  <c r="L142" i="1" s="1"/>
  <c r="M142" i="1" a="1"/>
  <c r="M142" i="1" s="1"/>
  <c r="N142" i="1" a="1"/>
  <c r="N142" i="1" s="1"/>
  <c r="O142" i="1" a="1"/>
  <c r="O142" i="1" s="1"/>
  <c r="P142" i="1" a="1"/>
  <c r="P142" i="1" s="1"/>
  <c r="Q142" i="1" a="1"/>
  <c r="Q142" i="1" s="1"/>
  <c r="R142" i="1" a="1"/>
  <c r="R142" i="1" s="1"/>
  <c r="W142" i="1"/>
  <c r="AN142" i="1" s="1" a="1"/>
  <c r="AN142" i="1" s="1"/>
  <c r="Y142" i="1" a="1"/>
  <c r="Y142" i="1" s="1"/>
  <c r="Z142" i="1" a="1"/>
  <c r="Z142" i="1" s="1"/>
  <c r="AA142" i="1" a="1"/>
  <c r="AA142" i="1" s="1"/>
  <c r="AC142" i="1"/>
  <c r="AD142" i="1"/>
  <c r="AE142" i="1"/>
  <c r="AK142" i="1"/>
  <c r="AM142" i="1" a="1"/>
  <c r="AM142" i="1" s="1"/>
  <c r="CS253" i="43" s="1"/>
  <c r="AT142" i="1"/>
  <c r="CS595" i="43"/>
  <c r="D78" i="1"/>
  <c r="E78" i="1" a="1"/>
  <c r="E78" i="1" s="1"/>
  <c r="F78" i="1" a="1"/>
  <c r="F78" i="1" s="1"/>
  <c r="J78" i="1" a="1"/>
  <c r="J78" i="1" s="1"/>
  <c r="K78" i="1" a="1"/>
  <c r="K78" i="1" s="1"/>
  <c r="L78" i="1" a="1"/>
  <c r="L78" i="1" s="1"/>
  <c r="M78" i="1" a="1"/>
  <c r="M78" i="1" s="1"/>
  <c r="N78" i="1" a="1"/>
  <c r="N78" i="1" s="1"/>
  <c r="O78" i="1" a="1"/>
  <c r="O78" i="1" s="1"/>
  <c r="P78" i="1" a="1"/>
  <c r="P78" i="1" s="1"/>
  <c r="Q78" i="1" a="1"/>
  <c r="Q78" i="1" s="1"/>
  <c r="R78" i="1" a="1"/>
  <c r="R78" i="1" s="1"/>
  <c r="W78" i="1"/>
  <c r="AN78" i="1" s="1" a="1"/>
  <c r="AN78" i="1" s="1"/>
  <c r="Y78" i="1" a="1"/>
  <c r="Y78" i="1" s="1"/>
  <c r="Z78" i="1" a="1"/>
  <c r="Z78" i="1" s="1"/>
  <c r="AA78" i="1" a="1"/>
  <c r="AA78" i="1" s="1"/>
  <c r="AC78" i="1"/>
  <c r="AD78" i="1"/>
  <c r="AE78" i="1"/>
  <c r="AK78" i="1"/>
  <c r="AM78" i="1" a="1"/>
  <c r="AM78" i="1" s="1"/>
  <c r="CS112" i="43" s="1"/>
  <c r="AT78" i="1"/>
  <c r="D80" i="1"/>
  <c r="E80" i="1" a="1"/>
  <c r="E80" i="1" s="1"/>
  <c r="F80" i="1" a="1"/>
  <c r="F80" i="1" s="1"/>
  <c r="J80" i="1" a="1"/>
  <c r="J80" i="1" s="1"/>
  <c r="K80" i="1" a="1"/>
  <c r="K80" i="1" s="1"/>
  <c r="L80" i="1" a="1"/>
  <c r="L80" i="1" s="1"/>
  <c r="M80" i="1" a="1"/>
  <c r="M80" i="1" s="1"/>
  <c r="N80" i="1" a="1"/>
  <c r="N80" i="1" s="1"/>
  <c r="O80" i="1" a="1"/>
  <c r="O80" i="1" s="1"/>
  <c r="P80" i="1" a="1"/>
  <c r="P80" i="1" s="1"/>
  <c r="Q80" i="1" a="1"/>
  <c r="Q80" i="1" s="1"/>
  <c r="R80" i="1" a="1"/>
  <c r="R80" i="1" s="1"/>
  <c r="W80" i="1"/>
  <c r="AN80" i="1" s="1" a="1"/>
  <c r="AN80" i="1" s="1"/>
  <c r="Y80" i="1" a="1"/>
  <c r="Y80" i="1" s="1"/>
  <c r="Z80" i="1" a="1"/>
  <c r="Z80" i="1" s="1"/>
  <c r="AA80" i="1" a="1"/>
  <c r="AA80" i="1" s="1"/>
  <c r="AC80" i="1"/>
  <c r="AD80" i="1"/>
  <c r="AE80" i="1"/>
  <c r="AK80" i="1"/>
  <c r="AM80" i="1" a="1"/>
  <c r="AM80" i="1" s="1"/>
  <c r="CS164" i="43" s="1"/>
  <c r="AT80" i="1"/>
  <c r="D77" i="1"/>
  <c r="E77" i="1" a="1"/>
  <c r="E77" i="1" s="1"/>
  <c r="F77" i="1" a="1"/>
  <c r="F77" i="1" s="1"/>
  <c r="J77" i="1" a="1"/>
  <c r="J77" i="1" s="1"/>
  <c r="K77" i="1" a="1"/>
  <c r="K77" i="1" s="1"/>
  <c r="L77" i="1" a="1"/>
  <c r="L77" i="1" s="1"/>
  <c r="M77" i="1" a="1"/>
  <c r="M77" i="1" s="1"/>
  <c r="N77" i="1" a="1"/>
  <c r="N77" i="1" s="1"/>
  <c r="O77" i="1" a="1"/>
  <c r="O77" i="1" s="1"/>
  <c r="P77" i="1" a="1"/>
  <c r="P77" i="1" s="1"/>
  <c r="Q77" i="1" a="1"/>
  <c r="Q77" i="1" s="1"/>
  <c r="R77" i="1" a="1"/>
  <c r="R77" i="1" s="1"/>
  <c r="W77" i="1"/>
  <c r="AO77" i="1" s="1" a="1"/>
  <c r="AO77" i="1" s="1"/>
  <c r="Y77" i="1" a="1"/>
  <c r="Y77" i="1" s="1"/>
  <c r="Z77" i="1" a="1"/>
  <c r="Z77" i="1" s="1"/>
  <c r="AA77" i="1" a="1"/>
  <c r="AA77" i="1" s="1"/>
  <c r="AC77" i="1"/>
  <c r="AD77" i="1"/>
  <c r="AE77" i="1"/>
  <c r="AK77" i="1"/>
  <c r="AM77" i="1" a="1"/>
  <c r="AM77" i="1" s="1"/>
  <c r="CS367" i="43" s="1"/>
  <c r="AT77" i="1"/>
  <c r="D96" i="1"/>
  <c r="E96" i="1" a="1"/>
  <c r="E96" i="1" s="1"/>
  <c r="F96" i="1" a="1"/>
  <c r="F96" i="1" s="1"/>
  <c r="J96" i="1" a="1"/>
  <c r="J96" i="1" s="1"/>
  <c r="K96" i="1" a="1"/>
  <c r="K96" i="1" s="1"/>
  <c r="L96" i="1" a="1"/>
  <c r="L96" i="1" s="1"/>
  <c r="M96" i="1" a="1"/>
  <c r="M96" i="1" s="1"/>
  <c r="N96" i="1" a="1"/>
  <c r="N96" i="1" s="1"/>
  <c r="O96" i="1" a="1"/>
  <c r="O96" i="1" s="1"/>
  <c r="P96" i="1" a="1"/>
  <c r="P96" i="1" s="1"/>
  <c r="Q96" i="1" a="1"/>
  <c r="Q96" i="1" s="1"/>
  <c r="R96" i="1" a="1"/>
  <c r="R96" i="1" s="1"/>
  <c r="W96" i="1"/>
  <c r="AO96" i="1" s="1" a="1"/>
  <c r="AO96" i="1" s="1"/>
  <c r="Y96" i="1" a="1"/>
  <c r="Y96" i="1" s="1"/>
  <c r="Z96" i="1" a="1"/>
  <c r="Z96" i="1" s="1"/>
  <c r="AV96" i="1" s="1"/>
  <c r="AA96" i="1" a="1"/>
  <c r="AA96" i="1" s="1"/>
  <c r="AC96" i="1"/>
  <c r="AD96" i="1"/>
  <c r="AE96" i="1"/>
  <c r="AK96" i="1"/>
  <c r="AM96" i="1" a="1"/>
  <c r="AM96" i="1" s="1"/>
  <c r="CS143" i="43" s="1"/>
  <c r="AT96" i="1"/>
  <c r="D67" i="1"/>
  <c r="E67" i="1" a="1"/>
  <c r="E67" i="1" s="1"/>
  <c r="F67" i="1" a="1"/>
  <c r="F67" i="1" s="1"/>
  <c r="J67" i="1" a="1"/>
  <c r="J67" i="1" s="1"/>
  <c r="K67" i="1" a="1"/>
  <c r="K67" i="1" s="1"/>
  <c r="L67" i="1" a="1"/>
  <c r="L67" i="1" s="1"/>
  <c r="M67" i="1" a="1"/>
  <c r="M67" i="1" s="1"/>
  <c r="N67" i="1" a="1"/>
  <c r="N67" i="1" s="1"/>
  <c r="O67" i="1" a="1"/>
  <c r="O67" i="1" s="1"/>
  <c r="P67" i="1" a="1"/>
  <c r="P67" i="1" s="1"/>
  <c r="Q67" i="1" a="1"/>
  <c r="Q67" i="1" s="1"/>
  <c r="R67" i="1" a="1"/>
  <c r="R67" i="1" s="1"/>
  <c r="W67" i="1"/>
  <c r="AO67" i="1" s="1" a="1"/>
  <c r="AO67" i="1" s="1"/>
  <c r="Y67" i="1" a="1"/>
  <c r="Y67" i="1" s="1"/>
  <c r="Z67" i="1" a="1"/>
  <c r="Z67" i="1" s="1"/>
  <c r="AA67" i="1" a="1"/>
  <c r="AA67" i="1" s="1"/>
  <c r="AC67" i="1"/>
  <c r="AD67" i="1"/>
  <c r="AE67" i="1"/>
  <c r="AK67" i="1"/>
  <c r="AM67" i="1" a="1"/>
  <c r="AM67" i="1" s="1"/>
  <c r="CS161" i="43" s="1"/>
  <c r="AT67" i="1"/>
  <c r="CS179" i="43"/>
  <c r="D137" i="1"/>
  <c r="E137" i="1" a="1"/>
  <c r="E137" i="1" s="1"/>
  <c r="F137" i="1" a="1"/>
  <c r="F137" i="1" s="1"/>
  <c r="J137" i="1" a="1"/>
  <c r="J137" i="1" s="1"/>
  <c r="K137" i="1" a="1"/>
  <c r="K137" i="1" s="1"/>
  <c r="L137" i="1" a="1"/>
  <c r="L137" i="1" s="1"/>
  <c r="M137" i="1" a="1"/>
  <c r="M137" i="1" s="1"/>
  <c r="N137" i="1" a="1"/>
  <c r="N137" i="1" s="1"/>
  <c r="O137" i="1" a="1"/>
  <c r="O137" i="1" s="1"/>
  <c r="P137" i="1" a="1"/>
  <c r="P137" i="1" s="1"/>
  <c r="Q137" i="1" a="1"/>
  <c r="Q137" i="1" s="1"/>
  <c r="R137" i="1" a="1"/>
  <c r="R137" i="1" s="1"/>
  <c r="W137" i="1"/>
  <c r="AN137" i="1" s="1" a="1"/>
  <c r="AN137" i="1" s="1"/>
  <c r="Y137" i="1" a="1"/>
  <c r="Y137" i="1" s="1"/>
  <c r="Z137" i="1" a="1"/>
  <c r="Z137" i="1" s="1"/>
  <c r="AV137" i="1" s="1"/>
  <c r="AA137" i="1" a="1"/>
  <c r="AA137" i="1" s="1"/>
  <c r="AC137" i="1"/>
  <c r="AD137" i="1"/>
  <c r="AE137" i="1"/>
  <c r="AK137" i="1"/>
  <c r="AM137" i="1" a="1"/>
  <c r="AM137" i="1" s="1"/>
  <c r="CS182" i="43" s="1"/>
  <c r="AT137" i="1"/>
  <c r="D59" i="1"/>
  <c r="E59" i="1" a="1"/>
  <c r="E59" i="1" s="1"/>
  <c r="F59" i="1" a="1"/>
  <c r="F59" i="1" s="1"/>
  <c r="J59" i="1" a="1"/>
  <c r="J59" i="1" s="1"/>
  <c r="K59" i="1" a="1"/>
  <c r="K59" i="1" s="1"/>
  <c r="L59" i="1" a="1"/>
  <c r="L59" i="1" s="1"/>
  <c r="M59" i="1" a="1"/>
  <c r="M59" i="1" s="1"/>
  <c r="N59" i="1" a="1"/>
  <c r="N59" i="1" s="1"/>
  <c r="O59" i="1" a="1"/>
  <c r="O59" i="1" s="1"/>
  <c r="P59" i="1" a="1"/>
  <c r="P59" i="1" s="1"/>
  <c r="Q59" i="1" a="1"/>
  <c r="Q59" i="1" s="1"/>
  <c r="R59" i="1" a="1"/>
  <c r="R59" i="1" s="1"/>
  <c r="W59" i="1"/>
  <c r="AN59" i="1" s="1" a="1"/>
  <c r="AN59" i="1" s="1"/>
  <c r="Y59" i="1" a="1"/>
  <c r="Y59" i="1" s="1"/>
  <c r="Z59" i="1" a="1"/>
  <c r="Z59" i="1" s="1"/>
  <c r="AA59" i="1" a="1"/>
  <c r="AA59" i="1" s="1"/>
  <c r="AC59" i="1"/>
  <c r="AD59" i="1"/>
  <c r="AE59" i="1"/>
  <c r="AK59" i="1"/>
  <c r="AM59" i="1" a="1"/>
  <c r="AM59" i="1" s="1"/>
  <c r="CS163" i="43" s="1"/>
  <c r="AT59" i="1"/>
  <c r="D136" i="1"/>
  <c r="E136" i="1" a="1"/>
  <c r="E136" i="1" s="1"/>
  <c r="F136" i="1" a="1"/>
  <c r="F136" i="1" s="1"/>
  <c r="J136" i="1" a="1"/>
  <c r="J136" i="1" s="1"/>
  <c r="K136" i="1" a="1"/>
  <c r="K136" i="1" s="1"/>
  <c r="L136" i="1" a="1"/>
  <c r="L136" i="1" s="1"/>
  <c r="M136" i="1" a="1"/>
  <c r="M136" i="1" s="1"/>
  <c r="N136" i="1" a="1"/>
  <c r="N136" i="1" s="1"/>
  <c r="O136" i="1" a="1"/>
  <c r="O136" i="1" s="1"/>
  <c r="P136" i="1" a="1"/>
  <c r="P136" i="1" s="1"/>
  <c r="Q136" i="1" a="1"/>
  <c r="Q136" i="1" s="1"/>
  <c r="R136" i="1" a="1"/>
  <c r="R136" i="1" s="1"/>
  <c r="W136" i="1"/>
  <c r="AN136" i="1" s="1" a="1"/>
  <c r="AN136" i="1" s="1"/>
  <c r="Y136" i="1" a="1"/>
  <c r="Y136" i="1" s="1"/>
  <c r="Z136" i="1" a="1"/>
  <c r="Z136" i="1" s="1"/>
  <c r="AA136" i="1" a="1"/>
  <c r="AA136" i="1" s="1"/>
  <c r="AC136" i="1"/>
  <c r="AD136" i="1"/>
  <c r="AE136" i="1"/>
  <c r="AK136" i="1"/>
  <c r="AM136" i="1" a="1"/>
  <c r="AM136" i="1" s="1"/>
  <c r="CS230" i="43" s="1"/>
  <c r="AT136" i="1"/>
  <c r="D98" i="1"/>
  <c r="E98" i="1" a="1"/>
  <c r="E98" i="1" s="1"/>
  <c r="F98" i="1" a="1"/>
  <c r="F98" i="1" s="1"/>
  <c r="J98" i="1" a="1"/>
  <c r="J98" i="1" s="1"/>
  <c r="K98" i="1" a="1"/>
  <c r="K98" i="1" s="1"/>
  <c r="L98" i="1" a="1"/>
  <c r="L98" i="1" s="1"/>
  <c r="M98" i="1" a="1"/>
  <c r="M98" i="1" s="1"/>
  <c r="N98" i="1" a="1"/>
  <c r="N98" i="1" s="1"/>
  <c r="O98" i="1" a="1"/>
  <c r="O98" i="1" s="1"/>
  <c r="P98" i="1" a="1"/>
  <c r="P98" i="1" s="1"/>
  <c r="Q98" i="1" a="1"/>
  <c r="Q98" i="1" s="1"/>
  <c r="R98" i="1" a="1"/>
  <c r="R98" i="1" s="1"/>
  <c r="W98" i="1"/>
  <c r="AN98" i="1" s="1" a="1"/>
  <c r="AN98" i="1" s="1"/>
  <c r="Y98" i="1" a="1"/>
  <c r="Y98" i="1" s="1"/>
  <c r="Z98" i="1" a="1"/>
  <c r="Z98" i="1" s="1"/>
  <c r="AA98" i="1" a="1"/>
  <c r="AA98" i="1" s="1"/>
  <c r="AC98" i="1"/>
  <c r="AD98" i="1"/>
  <c r="AE98" i="1"/>
  <c r="AK98" i="1"/>
  <c r="AM98" i="1" a="1"/>
  <c r="AM98" i="1" s="1"/>
  <c r="CS247" i="43" s="1"/>
  <c r="AT98" i="1"/>
  <c r="D135" i="1"/>
  <c r="E135" i="1" a="1"/>
  <c r="E135" i="1" s="1"/>
  <c r="F135" i="1" a="1"/>
  <c r="F135" i="1" s="1"/>
  <c r="J135" i="1" a="1"/>
  <c r="J135" i="1" s="1"/>
  <c r="K135" i="1" a="1"/>
  <c r="K135" i="1" s="1"/>
  <c r="L135" i="1" a="1"/>
  <c r="L135" i="1" s="1"/>
  <c r="M135" i="1" a="1"/>
  <c r="M135" i="1" s="1"/>
  <c r="N135" i="1" a="1"/>
  <c r="N135" i="1" s="1"/>
  <c r="O135" i="1" a="1"/>
  <c r="O135" i="1" s="1"/>
  <c r="P135" i="1" a="1"/>
  <c r="P135" i="1" s="1"/>
  <c r="Q135" i="1" a="1"/>
  <c r="Q135" i="1" s="1"/>
  <c r="R135" i="1" a="1"/>
  <c r="R135" i="1" s="1"/>
  <c r="W135" i="1"/>
  <c r="AN135" i="1" s="1" a="1"/>
  <c r="AN135" i="1" s="1"/>
  <c r="Y135" i="1" a="1"/>
  <c r="Y135" i="1" s="1"/>
  <c r="Z135" i="1" a="1"/>
  <c r="Z135" i="1" s="1"/>
  <c r="AA135" i="1" a="1"/>
  <c r="AA135" i="1" s="1"/>
  <c r="AC135" i="1"/>
  <c r="AD135" i="1"/>
  <c r="AE135" i="1"/>
  <c r="AK135" i="1"/>
  <c r="AM135" i="1" a="1"/>
  <c r="AM135" i="1" s="1"/>
  <c r="CS270" i="43" s="1"/>
  <c r="AT135" i="1"/>
  <c r="D134" i="1"/>
  <c r="E134" i="1" a="1"/>
  <c r="E134" i="1" s="1"/>
  <c r="F134" i="1" a="1"/>
  <c r="F134" i="1" s="1"/>
  <c r="J134" i="1" a="1"/>
  <c r="J134" i="1" s="1"/>
  <c r="K134" i="1" a="1"/>
  <c r="K134" i="1" s="1"/>
  <c r="L134" i="1" a="1"/>
  <c r="L134" i="1" s="1"/>
  <c r="M134" i="1" a="1"/>
  <c r="M134" i="1" s="1"/>
  <c r="N134" i="1" a="1"/>
  <c r="N134" i="1" s="1"/>
  <c r="O134" i="1" a="1"/>
  <c r="O134" i="1" s="1"/>
  <c r="P134" i="1" a="1"/>
  <c r="P134" i="1" s="1"/>
  <c r="Q134" i="1" a="1"/>
  <c r="Q134" i="1" s="1"/>
  <c r="R134" i="1" a="1"/>
  <c r="R134" i="1" s="1"/>
  <c r="W134" i="1"/>
  <c r="AN134" i="1" s="1" a="1"/>
  <c r="AN134" i="1" s="1"/>
  <c r="Y134" i="1" a="1"/>
  <c r="Y134" i="1" s="1"/>
  <c r="Z134" i="1" a="1"/>
  <c r="Z134" i="1" s="1"/>
  <c r="AA134" i="1" a="1"/>
  <c r="AA134" i="1" s="1"/>
  <c r="AC134" i="1"/>
  <c r="AD134" i="1"/>
  <c r="AE134" i="1"/>
  <c r="AK134" i="1"/>
  <c r="AM134" i="1" a="1"/>
  <c r="AM134" i="1" s="1"/>
  <c r="CS303" i="43" s="1"/>
  <c r="AT134" i="1"/>
  <c r="D90" i="1"/>
  <c r="E90" i="1" a="1"/>
  <c r="E90" i="1" s="1"/>
  <c r="F90" i="1" a="1"/>
  <c r="F90" i="1" s="1"/>
  <c r="J90" i="1" a="1"/>
  <c r="J90" i="1" s="1"/>
  <c r="K90" i="1" a="1"/>
  <c r="K90" i="1" s="1"/>
  <c r="L90" i="1" a="1"/>
  <c r="L90" i="1" s="1"/>
  <c r="M90" i="1" a="1"/>
  <c r="M90" i="1" s="1"/>
  <c r="N90" i="1" a="1"/>
  <c r="N90" i="1" s="1"/>
  <c r="O90" i="1" a="1"/>
  <c r="O90" i="1" s="1"/>
  <c r="P90" i="1" a="1"/>
  <c r="P90" i="1" s="1"/>
  <c r="Q90" i="1" a="1"/>
  <c r="Q90" i="1" s="1"/>
  <c r="R90" i="1" a="1"/>
  <c r="R90" i="1" s="1"/>
  <c r="W90" i="1"/>
  <c r="AN90" i="1" s="1" a="1"/>
  <c r="AN90" i="1" s="1"/>
  <c r="Y90" i="1" a="1"/>
  <c r="Y90" i="1" s="1"/>
  <c r="Z90" i="1" a="1"/>
  <c r="Z90" i="1" s="1"/>
  <c r="AA90" i="1" a="1"/>
  <c r="AA90" i="1" s="1"/>
  <c r="AC90" i="1"/>
  <c r="AD90" i="1"/>
  <c r="AE90" i="1"/>
  <c r="AK90" i="1"/>
  <c r="AM90" i="1" a="1"/>
  <c r="AM90" i="1" s="1"/>
  <c r="CS358" i="43" s="1"/>
  <c r="AT90" i="1"/>
  <c r="D71" i="1"/>
  <c r="E71" i="1" a="1"/>
  <c r="E71" i="1" s="1"/>
  <c r="F71" i="1" a="1"/>
  <c r="F71" i="1" s="1"/>
  <c r="J71" i="1" a="1"/>
  <c r="J71" i="1" s="1"/>
  <c r="K71" i="1" a="1"/>
  <c r="K71" i="1" s="1"/>
  <c r="L71" i="1" a="1"/>
  <c r="L71" i="1" s="1"/>
  <c r="M71" i="1" a="1"/>
  <c r="M71" i="1" s="1"/>
  <c r="N71" i="1" a="1"/>
  <c r="N71" i="1" s="1"/>
  <c r="O71" i="1" a="1"/>
  <c r="O71" i="1" s="1"/>
  <c r="P71" i="1" a="1"/>
  <c r="P71" i="1" s="1"/>
  <c r="Q71" i="1" a="1"/>
  <c r="Q71" i="1" s="1"/>
  <c r="R71" i="1" a="1"/>
  <c r="R71" i="1" s="1"/>
  <c r="W71" i="1"/>
  <c r="AO71" i="1" s="1" a="1"/>
  <c r="AO71" i="1" s="1"/>
  <c r="Y71" i="1" a="1"/>
  <c r="Y71" i="1" s="1"/>
  <c r="Z71" i="1" a="1"/>
  <c r="Z71" i="1" s="1"/>
  <c r="AA71" i="1" a="1"/>
  <c r="AA71" i="1" s="1"/>
  <c r="AC71" i="1"/>
  <c r="AD71" i="1"/>
  <c r="AE71" i="1"/>
  <c r="AK71" i="1"/>
  <c r="AM71" i="1" a="1"/>
  <c r="AM71" i="1" s="1"/>
  <c r="CS395" i="43" s="1"/>
  <c r="AT71" i="1"/>
  <c r="D141" i="1"/>
  <c r="E141" i="1" a="1"/>
  <c r="E141" i="1" s="1"/>
  <c r="F141" i="1" a="1"/>
  <c r="F141" i="1" s="1"/>
  <c r="J141" i="1" a="1"/>
  <c r="J141" i="1" s="1"/>
  <c r="K141" i="1" a="1"/>
  <c r="K141" i="1" s="1"/>
  <c r="L141" i="1" a="1"/>
  <c r="L141" i="1" s="1"/>
  <c r="M141" i="1" a="1"/>
  <c r="M141" i="1" s="1"/>
  <c r="N141" i="1" a="1"/>
  <c r="N141" i="1" s="1"/>
  <c r="O141" i="1" a="1"/>
  <c r="O141" i="1" s="1"/>
  <c r="P141" i="1" a="1"/>
  <c r="P141" i="1" s="1"/>
  <c r="Q141" i="1" a="1"/>
  <c r="Q141" i="1" s="1"/>
  <c r="R141" i="1" a="1"/>
  <c r="R141" i="1" s="1"/>
  <c r="W141" i="1"/>
  <c r="AO141" i="1" s="1" a="1"/>
  <c r="AO141" i="1" s="1"/>
  <c r="Y141" i="1" a="1"/>
  <c r="Y141" i="1" s="1"/>
  <c r="Z141" i="1" a="1"/>
  <c r="Z141" i="1" s="1"/>
  <c r="AA141" i="1" a="1"/>
  <c r="AA141" i="1" s="1"/>
  <c r="AC141" i="1"/>
  <c r="AD141" i="1"/>
  <c r="AE141" i="1"/>
  <c r="AK141" i="1"/>
  <c r="AM141" i="1" a="1"/>
  <c r="AM141" i="1" s="1"/>
  <c r="CS407" i="43" s="1"/>
  <c r="AT141" i="1"/>
  <c r="D138" i="1"/>
  <c r="E138" i="1" a="1"/>
  <c r="E138" i="1" s="1"/>
  <c r="F138" i="1" a="1"/>
  <c r="F138" i="1" s="1"/>
  <c r="J138" i="1" a="1"/>
  <c r="J138" i="1" s="1"/>
  <c r="K138" i="1" a="1"/>
  <c r="K138" i="1" s="1"/>
  <c r="L138" i="1" a="1"/>
  <c r="L138" i="1" s="1"/>
  <c r="M138" i="1" a="1"/>
  <c r="M138" i="1" s="1"/>
  <c r="N138" i="1" a="1"/>
  <c r="N138" i="1" s="1"/>
  <c r="O138" i="1" a="1"/>
  <c r="O138" i="1" s="1"/>
  <c r="P138" i="1" a="1"/>
  <c r="P138" i="1" s="1"/>
  <c r="Q138" i="1" a="1"/>
  <c r="Q138" i="1" s="1"/>
  <c r="R138" i="1" a="1"/>
  <c r="R138" i="1" s="1"/>
  <c r="W138" i="1"/>
  <c r="AN138" i="1" s="1" a="1"/>
  <c r="AN138" i="1" s="1"/>
  <c r="Y138" i="1" a="1"/>
  <c r="Y138" i="1" s="1"/>
  <c r="Z138" i="1" a="1"/>
  <c r="Z138" i="1" s="1"/>
  <c r="AA138" i="1" a="1"/>
  <c r="AA138" i="1" s="1"/>
  <c r="AC138" i="1"/>
  <c r="AD138" i="1"/>
  <c r="AE138" i="1"/>
  <c r="AK138" i="1"/>
  <c r="AM138" i="1" a="1"/>
  <c r="AM138" i="1" s="1"/>
  <c r="CS428" i="43" s="1"/>
  <c r="AT138" i="1"/>
  <c r="D133" i="1"/>
  <c r="E133" i="1" a="1"/>
  <c r="E133" i="1" s="1"/>
  <c r="F133" i="1" a="1"/>
  <c r="F133" i="1" s="1"/>
  <c r="J133" i="1" a="1"/>
  <c r="J133" i="1" s="1"/>
  <c r="K133" i="1" a="1"/>
  <c r="K133" i="1" s="1"/>
  <c r="L133" i="1" a="1"/>
  <c r="L133" i="1" s="1"/>
  <c r="M133" i="1" a="1"/>
  <c r="M133" i="1" s="1"/>
  <c r="N133" i="1" a="1"/>
  <c r="N133" i="1" s="1"/>
  <c r="O133" i="1" a="1"/>
  <c r="O133" i="1" s="1"/>
  <c r="P133" i="1" a="1"/>
  <c r="P133" i="1" s="1"/>
  <c r="Q133" i="1" a="1"/>
  <c r="Q133" i="1" s="1"/>
  <c r="R133" i="1" a="1"/>
  <c r="R133" i="1" s="1"/>
  <c r="W133" i="1"/>
  <c r="AN133" i="1" s="1" a="1"/>
  <c r="AN133" i="1" s="1"/>
  <c r="Y133" i="1" a="1"/>
  <c r="Y133" i="1" s="1"/>
  <c r="Z133" i="1" a="1"/>
  <c r="Z133" i="1" s="1"/>
  <c r="AV133" i="1" s="1"/>
  <c r="AA133" i="1" a="1"/>
  <c r="AA133" i="1" s="1"/>
  <c r="AC133" i="1"/>
  <c r="AD133" i="1"/>
  <c r="AE133" i="1"/>
  <c r="AK133" i="1"/>
  <c r="AM133" i="1" a="1"/>
  <c r="AM133" i="1" s="1"/>
  <c r="CS103" i="43" s="1"/>
  <c r="AT133" i="1"/>
  <c r="D139" i="1"/>
  <c r="E139" i="1" a="1"/>
  <c r="E139" i="1" s="1"/>
  <c r="F139" i="1" a="1"/>
  <c r="F139" i="1" s="1"/>
  <c r="J139" i="1" a="1"/>
  <c r="J139" i="1" s="1"/>
  <c r="K139" i="1" a="1"/>
  <c r="K139" i="1" s="1"/>
  <c r="L139" i="1" a="1"/>
  <c r="L139" i="1" s="1"/>
  <c r="M139" i="1" a="1"/>
  <c r="M139" i="1" s="1"/>
  <c r="N139" i="1" a="1"/>
  <c r="N139" i="1" s="1"/>
  <c r="O139" i="1" a="1"/>
  <c r="O139" i="1" s="1"/>
  <c r="P139" i="1" a="1"/>
  <c r="P139" i="1" s="1"/>
  <c r="Q139" i="1" a="1"/>
  <c r="Q139" i="1" s="1"/>
  <c r="R139" i="1" a="1"/>
  <c r="R139" i="1" s="1"/>
  <c r="W139" i="1"/>
  <c r="AN139" i="1" s="1" a="1"/>
  <c r="AN139" i="1" s="1"/>
  <c r="Y139" i="1" a="1"/>
  <c r="Y139" i="1" s="1"/>
  <c r="Z139" i="1" a="1"/>
  <c r="Z139" i="1" s="1"/>
  <c r="AA139" i="1" a="1"/>
  <c r="AA139" i="1" s="1"/>
  <c r="AC139" i="1"/>
  <c r="AD139" i="1"/>
  <c r="AE139" i="1"/>
  <c r="AK139" i="1"/>
  <c r="AM139" i="1" a="1"/>
  <c r="AM139" i="1" s="1"/>
  <c r="CS433" i="43" s="1"/>
  <c r="AT139" i="1"/>
  <c r="D145" i="1"/>
  <c r="E145" i="1" a="1"/>
  <c r="E145" i="1" s="1"/>
  <c r="F145" i="1" a="1"/>
  <c r="F145" i="1" s="1"/>
  <c r="J145" i="1" a="1"/>
  <c r="J145" i="1" s="1"/>
  <c r="K145" i="1" a="1"/>
  <c r="K145" i="1" s="1"/>
  <c r="L145" i="1" a="1"/>
  <c r="L145" i="1" s="1"/>
  <c r="M145" i="1" a="1"/>
  <c r="M145" i="1" s="1"/>
  <c r="N145" i="1" a="1"/>
  <c r="N145" i="1" s="1"/>
  <c r="O145" i="1" a="1"/>
  <c r="O145" i="1" s="1"/>
  <c r="P145" i="1" a="1"/>
  <c r="P145" i="1" s="1"/>
  <c r="Q145" i="1" a="1"/>
  <c r="Q145" i="1" s="1"/>
  <c r="R145" i="1" a="1"/>
  <c r="R145" i="1" s="1"/>
  <c r="W145" i="1"/>
  <c r="AN145" i="1" s="1" a="1"/>
  <c r="AN145" i="1" s="1"/>
  <c r="Y145" i="1" a="1"/>
  <c r="Y145" i="1" s="1"/>
  <c r="Z145" i="1" a="1"/>
  <c r="Z145" i="1" s="1"/>
  <c r="AA145" i="1" a="1"/>
  <c r="AA145" i="1" s="1"/>
  <c r="AC145" i="1"/>
  <c r="AE145" i="1"/>
  <c r="AK145" i="1"/>
  <c r="AM145" i="1" a="1"/>
  <c r="AM145" i="1" s="1"/>
  <c r="CS473" i="43" s="1"/>
  <c r="AT145" i="1"/>
  <c r="D99" i="1"/>
  <c r="E99" i="1" a="1"/>
  <c r="E99" i="1" s="1"/>
  <c r="F99" i="1" a="1"/>
  <c r="F99" i="1" s="1"/>
  <c r="J99" i="1" a="1"/>
  <c r="J99" i="1" s="1"/>
  <c r="K99" i="1" a="1"/>
  <c r="K99" i="1" s="1"/>
  <c r="L99" i="1" a="1"/>
  <c r="L99" i="1" s="1"/>
  <c r="M99" i="1" a="1"/>
  <c r="M99" i="1" s="1"/>
  <c r="N99" i="1" a="1"/>
  <c r="N99" i="1" s="1"/>
  <c r="O99" i="1" a="1"/>
  <c r="O99" i="1" s="1"/>
  <c r="P99" i="1" a="1"/>
  <c r="P99" i="1" s="1"/>
  <c r="Q99" i="1" a="1"/>
  <c r="Q99" i="1" s="1"/>
  <c r="R99" i="1" a="1"/>
  <c r="R99" i="1" s="1"/>
  <c r="W99" i="1"/>
  <c r="AN99" i="1" s="1" a="1"/>
  <c r="AN99" i="1" s="1"/>
  <c r="Y99" i="1" a="1"/>
  <c r="Y99" i="1" s="1"/>
  <c r="Z99" i="1" a="1"/>
  <c r="Z99" i="1" s="1"/>
  <c r="AA99" i="1" a="1"/>
  <c r="AA99" i="1" s="1"/>
  <c r="AC99" i="1"/>
  <c r="AD99" i="1"/>
  <c r="AE99" i="1"/>
  <c r="AK99" i="1"/>
  <c r="AM99" i="1" a="1"/>
  <c r="AM99" i="1" s="1"/>
  <c r="CS475" i="43" s="1"/>
  <c r="AT99" i="1"/>
  <c r="D132" i="1"/>
  <c r="E132" i="1" a="1"/>
  <c r="E132" i="1" s="1"/>
  <c r="F132" i="1" a="1"/>
  <c r="F132" i="1" s="1"/>
  <c r="J132" i="1" a="1"/>
  <c r="J132" i="1" s="1"/>
  <c r="K132" i="1" a="1"/>
  <c r="K132" i="1" s="1"/>
  <c r="L132" i="1" a="1"/>
  <c r="L132" i="1" s="1"/>
  <c r="M132" i="1" a="1"/>
  <c r="M132" i="1" s="1"/>
  <c r="N132" i="1" a="1"/>
  <c r="N132" i="1" s="1"/>
  <c r="O132" i="1" a="1"/>
  <c r="O132" i="1" s="1"/>
  <c r="P132" i="1" a="1"/>
  <c r="P132" i="1" s="1"/>
  <c r="Q132" i="1" a="1"/>
  <c r="Q132" i="1" s="1"/>
  <c r="R132" i="1" a="1"/>
  <c r="R132" i="1" s="1"/>
  <c r="W132" i="1"/>
  <c r="AN132" i="1" s="1" a="1"/>
  <c r="AN132" i="1" s="1"/>
  <c r="Y132" i="1" a="1"/>
  <c r="Y132" i="1" s="1"/>
  <c r="Z132" i="1" a="1"/>
  <c r="Z132" i="1" s="1"/>
  <c r="AA132" i="1" a="1"/>
  <c r="AA132" i="1" s="1"/>
  <c r="AC132" i="1"/>
  <c r="AD132" i="1"/>
  <c r="AE132" i="1"/>
  <c r="AK132" i="1"/>
  <c r="AM132" i="1" a="1"/>
  <c r="AM132" i="1" s="1"/>
  <c r="CS505" i="43" s="1"/>
  <c r="AT132" i="1"/>
  <c r="D89" i="1"/>
  <c r="E89" i="1" a="1"/>
  <c r="E89" i="1" s="1"/>
  <c r="F89" i="1" a="1"/>
  <c r="F89" i="1" s="1"/>
  <c r="J89" i="1" a="1"/>
  <c r="J89" i="1" s="1"/>
  <c r="K89" i="1" a="1"/>
  <c r="K89" i="1" s="1"/>
  <c r="L89" i="1" a="1"/>
  <c r="L89" i="1" s="1"/>
  <c r="M89" i="1" a="1"/>
  <c r="M89" i="1" s="1"/>
  <c r="N89" i="1" a="1"/>
  <c r="N89" i="1" s="1"/>
  <c r="O89" i="1" a="1"/>
  <c r="O89" i="1" s="1"/>
  <c r="P89" i="1" a="1"/>
  <c r="P89" i="1" s="1"/>
  <c r="Q89" i="1" a="1"/>
  <c r="Q89" i="1" s="1"/>
  <c r="R89" i="1" a="1"/>
  <c r="R89" i="1" s="1"/>
  <c r="W89" i="1"/>
  <c r="AN89" i="1" s="1" a="1"/>
  <c r="AN89" i="1" s="1"/>
  <c r="Y89" i="1" a="1"/>
  <c r="Y89" i="1" s="1"/>
  <c r="Z89" i="1" a="1"/>
  <c r="Z89" i="1" s="1"/>
  <c r="AA89" i="1" a="1"/>
  <c r="AA89" i="1" s="1"/>
  <c r="AC89" i="1"/>
  <c r="AD89" i="1"/>
  <c r="AE89" i="1"/>
  <c r="AK89" i="1"/>
  <c r="AM89" i="1" a="1"/>
  <c r="AM89" i="1" s="1"/>
  <c r="CS510" i="43" s="1"/>
  <c r="AT89" i="1"/>
  <c r="CS645" i="43" l="1"/>
  <c r="CS647" i="43"/>
  <c r="AR149" i="1"/>
  <c r="H149" i="1" s="1"/>
  <c r="AR52" i="1"/>
  <c r="H52" i="1" s="1"/>
  <c r="AU52" i="1"/>
  <c r="AU74" i="1"/>
  <c r="AR74" i="1"/>
  <c r="H74" i="1" s="1"/>
  <c r="G52" i="1"/>
  <c r="C52" i="1"/>
  <c r="I74" i="1"/>
  <c r="G74" i="1"/>
  <c r="AP143" i="1" a="1"/>
  <c r="AP143" i="1" s="1"/>
  <c r="AQ143" i="1" s="1"/>
  <c r="AS143" i="1" s="1"/>
  <c r="AO143" i="1" a="1"/>
  <c r="AO143" i="1" s="1"/>
  <c r="B143" i="1"/>
  <c r="I143" i="1" s="1"/>
  <c r="S143" i="1"/>
  <c r="V143" i="1" s="1"/>
  <c r="AR118" i="1"/>
  <c r="AU118" i="1"/>
  <c r="B118" i="1"/>
  <c r="C118" i="1" s="1"/>
  <c r="AP115" i="1" a="1"/>
  <c r="AP115" i="1" s="1"/>
  <c r="AQ115" i="1" s="1"/>
  <c r="AO115" i="1" a="1"/>
  <c r="AO115" i="1" s="1"/>
  <c r="AP61" i="1" a="1"/>
  <c r="AP61" i="1" s="1"/>
  <c r="AQ61" i="1" s="1"/>
  <c r="AO61" i="1" a="1"/>
  <c r="AO61" i="1" s="1"/>
  <c r="S61" i="1"/>
  <c r="V61" i="1" s="1"/>
  <c r="B61" i="1"/>
  <c r="C61" i="1" s="1"/>
  <c r="S115" i="1"/>
  <c r="V115" i="1" s="1"/>
  <c r="B115" i="1"/>
  <c r="C115" i="1" s="1"/>
  <c r="AP103" i="1" a="1"/>
  <c r="AP103" i="1" s="1"/>
  <c r="AQ103" i="1" s="1"/>
  <c r="AN43" i="1" a="1"/>
  <c r="AN43" i="1" s="1"/>
  <c r="AO43" i="1" a="1"/>
  <c r="AO43" i="1" s="1"/>
  <c r="AP78" i="1" a="1"/>
  <c r="AP78" i="1" s="1"/>
  <c r="AQ78" i="1" s="1"/>
  <c r="AS78" i="1" s="1"/>
  <c r="B43" i="1"/>
  <c r="I43" i="1" s="1"/>
  <c r="S43" i="1"/>
  <c r="V43" i="1" s="1"/>
  <c r="AU43" i="1"/>
  <c r="AO138" i="1" a="1"/>
  <c r="AO138" i="1" s="1"/>
  <c r="AN141" i="1" a="1"/>
  <c r="AN141" i="1" s="1"/>
  <c r="AP141" i="1" a="1"/>
  <c r="AP141" i="1" s="1"/>
  <c r="AQ141" i="1" s="1"/>
  <c r="AS141" i="1" s="1"/>
  <c r="AN96" i="1" a="1"/>
  <c r="AN96" i="1" s="1"/>
  <c r="AP71" i="1" a="1"/>
  <c r="AP71" i="1" s="1"/>
  <c r="AQ71" i="1" s="1"/>
  <c r="AS71" i="1" s="1"/>
  <c r="AP96" i="1" a="1"/>
  <c r="AP96" i="1" s="1"/>
  <c r="AQ96" i="1" s="1"/>
  <c r="AS96" i="1" s="1"/>
  <c r="AP77" i="1" a="1"/>
  <c r="AP77" i="1" s="1"/>
  <c r="AQ77" i="1" s="1"/>
  <c r="AS77" i="1" s="1"/>
  <c r="AN77" i="1" a="1"/>
  <c r="AN77" i="1" s="1"/>
  <c r="AO132" i="1" a="1"/>
  <c r="AO132" i="1" s="1"/>
  <c r="AN71" i="1" a="1"/>
  <c r="AN71" i="1" s="1"/>
  <c r="AP132" i="1" a="1"/>
  <c r="AP132" i="1" s="1"/>
  <c r="AQ132" i="1" s="1"/>
  <c r="AS132" i="1" s="1"/>
  <c r="AP142" i="1" a="1"/>
  <c r="AP142" i="1" s="1"/>
  <c r="AQ142" i="1" s="1"/>
  <c r="AS142" i="1" s="1"/>
  <c r="AN67" i="1" a="1"/>
  <c r="AN67" i="1" s="1"/>
  <c r="AP137" i="1" a="1"/>
  <c r="AP137" i="1" s="1"/>
  <c r="AQ137" i="1" s="1"/>
  <c r="AS137" i="1" s="1"/>
  <c r="AO145" i="1" a="1"/>
  <c r="AO145" i="1" s="1"/>
  <c r="AP67" i="1" a="1"/>
  <c r="AP67" i="1" s="1"/>
  <c r="AQ67" i="1" s="1"/>
  <c r="AS67" i="1" s="1"/>
  <c r="AO139" i="1" a="1"/>
  <c r="AO139" i="1" s="1"/>
  <c r="AP133" i="1" a="1"/>
  <c r="AP133" i="1" s="1"/>
  <c r="AQ133" i="1" s="1"/>
  <c r="AS133" i="1" s="1"/>
  <c r="AP138" i="1" a="1"/>
  <c r="AP138" i="1" s="1"/>
  <c r="AQ138" i="1" s="1"/>
  <c r="AS138" i="1" s="1"/>
  <c r="B37" i="1"/>
  <c r="I37" i="1" s="1"/>
  <c r="B103" i="1"/>
  <c r="I103" i="1" s="1"/>
  <c r="S103" i="1"/>
  <c r="V103" i="1" s="1"/>
  <c r="AO103" i="1" a="1"/>
  <c r="AO103" i="1" s="1"/>
  <c r="S37" i="1"/>
  <c r="V37" i="1" s="1"/>
  <c r="AP37" i="1" a="1"/>
  <c r="AP37" i="1" s="1"/>
  <c r="AQ37" i="1" s="1"/>
  <c r="AS37" i="1" s="1"/>
  <c r="AO37" i="1" a="1"/>
  <c r="AO37" i="1" s="1"/>
  <c r="S142" i="1"/>
  <c r="V142" i="1" s="1"/>
  <c r="B142" i="1"/>
  <c r="C142" i="1" s="1"/>
  <c r="AO142" i="1" a="1"/>
  <c r="AO142" i="1" s="1"/>
  <c r="B78" i="1"/>
  <c r="I78" i="1" s="1"/>
  <c r="S78" i="1"/>
  <c r="V78" i="1" s="1"/>
  <c r="S80" i="1"/>
  <c r="V80" i="1" s="1"/>
  <c r="AO78" i="1" a="1"/>
  <c r="AO78" i="1" s="1"/>
  <c r="B80" i="1"/>
  <c r="C80" i="1" s="1"/>
  <c r="B77" i="1"/>
  <c r="AP80" i="1" a="1"/>
  <c r="AP80" i="1" s="1"/>
  <c r="AQ80" i="1" s="1"/>
  <c r="AS80" i="1" s="1"/>
  <c r="B96" i="1"/>
  <c r="C96" i="1" s="1"/>
  <c r="AO80" i="1" a="1"/>
  <c r="AO80" i="1" s="1"/>
  <c r="S96" i="1"/>
  <c r="V96" i="1" s="1"/>
  <c r="S77" i="1"/>
  <c r="V77" i="1" s="1"/>
  <c r="B67" i="1"/>
  <c r="S67" i="1"/>
  <c r="V67" i="1" s="1"/>
  <c r="B137" i="1"/>
  <c r="I137" i="1" s="1"/>
  <c r="S137" i="1"/>
  <c r="V137" i="1" s="1"/>
  <c r="B59" i="1"/>
  <c r="C59" i="1" s="1"/>
  <c r="S59" i="1"/>
  <c r="V59" i="1" s="1"/>
  <c r="AO137" i="1" a="1"/>
  <c r="AO137" i="1" s="1"/>
  <c r="B136" i="1"/>
  <c r="I136" i="1" s="1"/>
  <c r="S136" i="1"/>
  <c r="V136" i="1" s="1"/>
  <c r="AP59" i="1" a="1"/>
  <c r="AP59" i="1" s="1"/>
  <c r="AQ59" i="1" s="1"/>
  <c r="AO59" i="1" a="1"/>
  <c r="AO59" i="1" s="1"/>
  <c r="B98" i="1"/>
  <c r="I98" i="1" s="1"/>
  <c r="S98" i="1"/>
  <c r="V98" i="1" s="1"/>
  <c r="AP136" i="1" a="1"/>
  <c r="AP136" i="1" s="1"/>
  <c r="AQ136" i="1" s="1"/>
  <c r="AS136" i="1" s="1"/>
  <c r="B135" i="1"/>
  <c r="C135" i="1" s="1"/>
  <c r="AO136" i="1" a="1"/>
  <c r="AO136" i="1" s="1"/>
  <c r="S135" i="1"/>
  <c r="V135" i="1" s="1"/>
  <c r="AP98" i="1" a="1"/>
  <c r="AP98" i="1" s="1"/>
  <c r="AQ98" i="1" s="1"/>
  <c r="AS98" i="1" s="1"/>
  <c r="AO98" i="1" a="1"/>
  <c r="AO98" i="1" s="1"/>
  <c r="AP135" i="1" a="1"/>
  <c r="AP135" i="1" s="1"/>
  <c r="AQ135" i="1" s="1"/>
  <c r="AS135" i="1" s="1"/>
  <c r="AO135" i="1" a="1"/>
  <c r="AO135" i="1" s="1"/>
  <c r="B134" i="1"/>
  <c r="I134" i="1" s="1"/>
  <c r="B90" i="1"/>
  <c r="I90" i="1" s="1"/>
  <c r="S134" i="1"/>
  <c r="V134" i="1" s="1"/>
  <c r="AP134" i="1" a="1"/>
  <c r="AP134" i="1" s="1"/>
  <c r="AQ134" i="1" s="1"/>
  <c r="AS134" i="1" s="1"/>
  <c r="AO134" i="1" a="1"/>
  <c r="AO134" i="1" s="1"/>
  <c r="B141" i="1"/>
  <c r="I141" i="1" s="1"/>
  <c r="B71" i="1"/>
  <c r="S90" i="1"/>
  <c r="V90" i="1" s="1"/>
  <c r="AP90" i="1" a="1"/>
  <c r="AP90" i="1" s="1"/>
  <c r="AQ90" i="1" s="1"/>
  <c r="S71" i="1"/>
  <c r="V71" i="1" s="1"/>
  <c r="AO90" i="1" a="1"/>
  <c r="AO90" i="1" s="1"/>
  <c r="S141" i="1"/>
  <c r="V141" i="1" s="1"/>
  <c r="B133" i="1"/>
  <c r="S138" i="1"/>
  <c r="V138" i="1" s="1"/>
  <c r="B138" i="1"/>
  <c r="C138" i="1" s="1"/>
  <c r="S133" i="1"/>
  <c r="V133" i="1" s="1"/>
  <c r="AO133" i="1" a="1"/>
  <c r="AO133" i="1" s="1"/>
  <c r="B139" i="1"/>
  <c r="C139" i="1" s="1"/>
  <c r="S139" i="1"/>
  <c r="V139" i="1" s="1"/>
  <c r="S145" i="1"/>
  <c r="V145" i="1" s="1"/>
  <c r="AP139" i="1" a="1"/>
  <c r="AP139" i="1" s="1"/>
  <c r="AQ139" i="1" s="1"/>
  <c r="AS139" i="1" s="1"/>
  <c r="B145" i="1"/>
  <c r="I145" i="1" s="1"/>
  <c r="B99" i="1"/>
  <c r="C99" i="1" s="1"/>
  <c r="S99" i="1"/>
  <c r="V99" i="1" s="1"/>
  <c r="AP145" i="1" a="1"/>
  <c r="AP145" i="1" s="1"/>
  <c r="AQ145" i="1" s="1"/>
  <c r="AS145" i="1" s="1"/>
  <c r="B132" i="1"/>
  <c r="S132" i="1"/>
  <c r="V132" i="1" s="1"/>
  <c r="AP99" i="1" a="1"/>
  <c r="AP99" i="1" s="1"/>
  <c r="AQ99" i="1" s="1"/>
  <c r="AS99" i="1" s="1"/>
  <c r="AO99" i="1" a="1"/>
  <c r="AO99" i="1" s="1"/>
  <c r="B89" i="1"/>
  <c r="I89" i="1" s="1"/>
  <c r="S89" i="1"/>
  <c r="V89" i="1" s="1"/>
  <c r="AP89" i="1" a="1"/>
  <c r="AP89" i="1" s="1"/>
  <c r="AQ89" i="1" s="1"/>
  <c r="AS89" i="1" s="1"/>
  <c r="AO89" i="1" a="1"/>
  <c r="AO89" i="1" s="1"/>
  <c r="AT11" i="1"/>
  <c r="AM11" i="1" a="1"/>
  <c r="AM11" i="1" s="1"/>
  <c r="CS138" i="43" s="1"/>
  <c r="D11" i="1"/>
  <c r="AS61" i="1" l="1"/>
  <c r="G61" i="1" s="1"/>
  <c r="AS115" i="1"/>
  <c r="G115" i="1" s="1"/>
  <c r="AS149" i="1"/>
  <c r="G149" i="1" s="1"/>
  <c r="G143" i="1"/>
  <c r="C143" i="1"/>
  <c r="AR143" i="1"/>
  <c r="H143" i="1" s="1"/>
  <c r="AU143" i="1"/>
  <c r="G118" i="1"/>
  <c r="H118" i="1"/>
  <c r="I118" i="1"/>
  <c r="AS59" i="1"/>
  <c r="G59" i="1" s="1"/>
  <c r="AR115" i="1"/>
  <c r="H115" i="1" s="1"/>
  <c r="AU115" i="1"/>
  <c r="AU61" i="1"/>
  <c r="AR61" i="1"/>
  <c r="H61" i="1" s="1"/>
  <c r="I61" i="1"/>
  <c r="I115" i="1"/>
  <c r="AR103" i="1"/>
  <c r="H103" i="1" s="1"/>
  <c r="AU103" i="1"/>
  <c r="AU78" i="1"/>
  <c r="AR78" i="1"/>
  <c r="H78" i="1" s="1"/>
  <c r="AU71" i="1"/>
  <c r="G77" i="1"/>
  <c r="AU96" i="1"/>
  <c r="AR71" i="1"/>
  <c r="H71" i="1" s="1"/>
  <c r="C43" i="1"/>
  <c r="G71" i="1"/>
  <c r="AU141" i="1"/>
  <c r="AR141" i="1"/>
  <c r="H141" i="1" s="1"/>
  <c r="AU77" i="1"/>
  <c r="AR96" i="1"/>
  <c r="H96" i="1" s="1"/>
  <c r="AU137" i="1"/>
  <c r="AR77" i="1"/>
  <c r="H77" i="1" s="1"/>
  <c r="AR137" i="1"/>
  <c r="H137" i="1" s="1"/>
  <c r="AU132" i="1"/>
  <c r="AR132" i="1"/>
  <c r="H132" i="1" s="1"/>
  <c r="AR67" i="1"/>
  <c r="H67" i="1" s="1"/>
  <c r="AR138" i="1"/>
  <c r="H138" i="1" s="1"/>
  <c r="AU67" i="1"/>
  <c r="AU138" i="1"/>
  <c r="G67" i="1"/>
  <c r="G133" i="1"/>
  <c r="AU133" i="1"/>
  <c r="AR133" i="1"/>
  <c r="H133" i="1" s="1"/>
  <c r="AU142" i="1"/>
  <c r="AR142" i="1"/>
  <c r="H142" i="1" s="1"/>
  <c r="G37" i="1"/>
  <c r="C37" i="1"/>
  <c r="C103" i="1"/>
  <c r="AU37" i="1"/>
  <c r="AR37" i="1"/>
  <c r="H37" i="1" s="1"/>
  <c r="I142" i="1"/>
  <c r="G142" i="1"/>
  <c r="C78" i="1"/>
  <c r="G78" i="1"/>
  <c r="I77" i="1"/>
  <c r="C77" i="1"/>
  <c r="C67" i="1"/>
  <c r="I67" i="1"/>
  <c r="I96" i="1"/>
  <c r="AR80" i="1"/>
  <c r="H80" i="1" s="1"/>
  <c r="G96" i="1"/>
  <c r="G80" i="1"/>
  <c r="I80" i="1"/>
  <c r="AU80" i="1"/>
  <c r="C137" i="1"/>
  <c r="G137" i="1"/>
  <c r="I59" i="1"/>
  <c r="C136" i="1"/>
  <c r="G136" i="1"/>
  <c r="G98" i="1"/>
  <c r="C98" i="1"/>
  <c r="G135" i="1"/>
  <c r="I135" i="1"/>
  <c r="AR59" i="1"/>
  <c r="H59" i="1" s="1"/>
  <c r="AU59" i="1"/>
  <c r="AU136" i="1"/>
  <c r="AR136" i="1"/>
  <c r="H136" i="1" s="1"/>
  <c r="AR135" i="1"/>
  <c r="H135" i="1" s="1"/>
  <c r="AU98" i="1"/>
  <c r="AR98" i="1"/>
  <c r="H98" i="1" s="1"/>
  <c r="AU135" i="1"/>
  <c r="I71" i="1"/>
  <c r="G134" i="1"/>
  <c r="C134" i="1"/>
  <c r="C90" i="1"/>
  <c r="C141" i="1"/>
  <c r="G141" i="1"/>
  <c r="C71" i="1"/>
  <c r="AU134" i="1"/>
  <c r="AR134" i="1"/>
  <c r="H134" i="1" s="1"/>
  <c r="AU90" i="1"/>
  <c r="C133" i="1"/>
  <c r="I133" i="1"/>
  <c r="I138" i="1"/>
  <c r="G138" i="1"/>
  <c r="G99" i="1"/>
  <c r="G145" i="1"/>
  <c r="G139" i="1"/>
  <c r="I139" i="1"/>
  <c r="I99" i="1"/>
  <c r="C145" i="1"/>
  <c r="AR139" i="1"/>
  <c r="H139" i="1" s="1"/>
  <c r="AU139" i="1"/>
  <c r="I132" i="1"/>
  <c r="C132" i="1"/>
  <c r="G132" i="1"/>
  <c r="AU145" i="1"/>
  <c r="G89" i="1"/>
  <c r="C89" i="1"/>
  <c r="AR145" i="1"/>
  <c r="H145" i="1" s="1"/>
  <c r="AR99" i="1"/>
  <c r="H99" i="1" s="1"/>
  <c r="AU99" i="1"/>
  <c r="AR89" i="1"/>
  <c r="H89" i="1" s="1"/>
  <c r="AU89" i="1"/>
  <c r="K11" i="1" a="1"/>
  <c r="K11" i="1" s="1"/>
  <c r="K120" i="1" a="1"/>
  <c r="K120" i="1" s="1"/>
  <c r="K104" i="1" a="1"/>
  <c r="K104" i="1" s="1"/>
  <c r="K18" i="1" a="1"/>
  <c r="K18" i="1" s="1"/>
  <c r="K32" i="1" a="1"/>
  <c r="K32" i="1" s="1"/>
  <c r="K126" i="1" a="1"/>
  <c r="K126" i="1" s="1"/>
  <c r="K8" i="1" a="1"/>
  <c r="K8" i="1" s="1"/>
  <c r="K121" i="1" a="1"/>
  <c r="K121" i="1" s="1"/>
  <c r="K105" i="1" a="1"/>
  <c r="K105" i="1" s="1"/>
  <c r="K109" i="1" a="1"/>
  <c r="K109" i="1" s="1"/>
  <c r="K20" i="1" a="1"/>
  <c r="K20" i="1" s="1"/>
  <c r="K119" i="1" a="1"/>
  <c r="K119" i="1" s="1"/>
  <c r="K27" i="1" a="1"/>
  <c r="K27" i="1" s="1"/>
  <c r="K4" i="1" a="1"/>
  <c r="K4" i="1" s="1"/>
  <c r="K13" i="1" a="1"/>
  <c r="K13" i="1" s="1"/>
  <c r="K38" i="1" a="1"/>
  <c r="K38" i="1" s="1"/>
  <c r="K116" i="1" a="1"/>
  <c r="K116" i="1" s="1"/>
  <c r="K21" i="1" a="1"/>
  <c r="K21" i="1" s="1"/>
  <c r="K7" i="1" a="1"/>
  <c r="K7" i="1" s="1"/>
  <c r="K19" i="1" a="1"/>
  <c r="K19" i="1" s="1"/>
  <c r="K50" i="1" a="1"/>
  <c r="K50" i="1" s="1"/>
  <c r="K45" i="1" a="1"/>
  <c r="K45" i="1" s="1"/>
  <c r="K15" i="1" a="1"/>
  <c r="K15" i="1" s="1"/>
  <c r="K29" i="1" a="1"/>
  <c r="K29" i="1" s="1"/>
  <c r="K66" i="1" a="1"/>
  <c r="K66" i="1" s="1"/>
  <c r="K100" i="1" a="1"/>
  <c r="K100" i="1" s="1"/>
  <c r="K9" i="1" a="1"/>
  <c r="K9" i="1" s="1"/>
  <c r="K16" i="1" a="1"/>
  <c r="K16" i="1" s="1"/>
  <c r="K34" i="1" a="1"/>
  <c r="K34" i="1" s="1"/>
  <c r="K68" i="1" a="1"/>
  <c r="K68" i="1" s="1"/>
  <c r="K101" i="1" a="1"/>
  <c r="K101" i="1" s="1"/>
  <c r="K5" i="1" a="1"/>
  <c r="K5" i="1" s="1"/>
  <c r="K22" i="1" a="1"/>
  <c r="K22" i="1" s="1"/>
  <c r="K30" i="1" a="1"/>
  <c r="K30" i="1" s="1"/>
  <c r="K6" i="1" a="1"/>
  <c r="K6" i="1" s="1"/>
  <c r="K14" i="1" a="1"/>
  <c r="K14" i="1" s="1"/>
  <c r="K107" i="1" a="1"/>
  <c r="K107" i="1" s="1"/>
  <c r="K28" i="1" a="1"/>
  <c r="K28" i="1" s="1"/>
  <c r="K122" i="1" a="1"/>
  <c r="K122" i="1" s="1"/>
  <c r="K113" i="1" a="1"/>
  <c r="K113" i="1" s="1"/>
  <c r="K49" i="1" a="1"/>
  <c r="K49" i="1" s="1"/>
  <c r="K23" i="1" a="1"/>
  <c r="K23" i="1" s="1"/>
  <c r="K40" i="1" a="1"/>
  <c r="K40" i="1" s="1"/>
  <c r="K91" i="1" a="1"/>
  <c r="K91" i="1" s="1"/>
  <c r="K24" i="1" a="1"/>
  <c r="K24" i="1" s="1"/>
  <c r="K84" i="1" a="1"/>
  <c r="K84" i="1" s="1"/>
  <c r="K123" i="1" a="1"/>
  <c r="K123" i="1" s="1"/>
  <c r="K31" i="1" a="1"/>
  <c r="K31" i="1" s="1"/>
  <c r="K97" i="1" a="1"/>
  <c r="K97" i="1" s="1"/>
  <c r="K41" i="1" a="1"/>
  <c r="K41" i="1" s="1"/>
  <c r="K25" i="1" a="1"/>
  <c r="K25" i="1" s="1"/>
  <c r="K33" i="1" a="1"/>
  <c r="K33" i="1" s="1"/>
  <c r="K124" i="1" a="1"/>
  <c r="K124" i="1" s="1"/>
  <c r="K12" i="1" a="1"/>
  <c r="K12" i="1" s="1"/>
  <c r="K117" i="1" a="1"/>
  <c r="K117" i="1" s="1"/>
  <c r="K69" i="1" a="1"/>
  <c r="K69" i="1" s="1"/>
  <c r="K26" i="1" a="1"/>
  <c r="K26" i="1" s="1"/>
  <c r="K112" i="1" a="1"/>
  <c r="K112" i="1" s="1"/>
  <c r="K10" i="1" a="1"/>
  <c r="K10" i="1" s="1"/>
  <c r="K17" i="1" a="1"/>
  <c r="K17" i="1" s="1"/>
  <c r="K39" i="1" a="1"/>
  <c r="K39" i="1" s="1"/>
  <c r="K111" i="1" a="1"/>
  <c r="K111" i="1" s="1"/>
  <c r="K48" i="1" a="1"/>
  <c r="K48" i="1" s="1"/>
  <c r="K47" i="1" a="1"/>
  <c r="K47" i="1" s="1"/>
  <c r="K36" i="1" a="1"/>
  <c r="K36" i="1" s="1"/>
  <c r="K44" i="1" a="1"/>
  <c r="K44" i="1" s="1"/>
  <c r="K64" i="1" a="1"/>
  <c r="K64" i="1" s="1"/>
  <c r="K51" i="1" a="1"/>
  <c r="K51" i="1" s="1"/>
  <c r="K58" i="1" a="1"/>
  <c r="K58" i="1" s="1"/>
  <c r="K46" i="1" a="1"/>
  <c r="K46" i="1" s="1"/>
  <c r="K70" i="1" a="1"/>
  <c r="K70" i="1" s="1"/>
  <c r="K72" i="1" a="1"/>
  <c r="K72" i="1" s="1"/>
  <c r="K147" i="1" a="1"/>
  <c r="K147" i="1" s="1"/>
  <c r="K62" i="1" a="1"/>
  <c r="K62" i="1" s="1"/>
  <c r="K75" i="1" a="1"/>
  <c r="K75" i="1" s="1"/>
  <c r="K55" i="1" a="1"/>
  <c r="K55" i="1" s="1"/>
  <c r="K57" i="1" a="1"/>
  <c r="K57" i="1" s="1"/>
  <c r="K56" i="1" a="1"/>
  <c r="K56" i="1" s="1"/>
  <c r="K63" i="1" a="1"/>
  <c r="K63" i="1" s="1"/>
  <c r="K81" i="1" a="1"/>
  <c r="K81" i="1" s="1"/>
  <c r="K146" i="1" a="1"/>
  <c r="K146" i="1" s="1"/>
  <c r="K86" i="1" a="1"/>
  <c r="K86" i="1" s="1"/>
  <c r="K73" i="1" a="1"/>
  <c r="K73" i="1" s="1"/>
  <c r="K87" i="1" a="1"/>
  <c r="K87" i="1" s="1"/>
  <c r="K95" i="1" a="1"/>
  <c r="K95" i="1" s="1"/>
  <c r="K82" i="1" a="1"/>
  <c r="K82" i="1" s="1"/>
  <c r="K114" i="1" a="1"/>
  <c r="K114" i="1" s="1"/>
  <c r="K60" i="1" a="1"/>
  <c r="K60" i="1" s="1"/>
  <c r="K106" i="1" a="1"/>
  <c r="K106" i="1" s="1"/>
  <c r="K92" i="1" a="1"/>
  <c r="K92" i="1" s="1"/>
  <c r="K88" i="1" a="1"/>
  <c r="K88" i="1" s="1"/>
  <c r="K93" i="1" a="1"/>
  <c r="K93" i="1" s="1"/>
  <c r="K108" i="1" a="1"/>
  <c r="K108" i="1" s="1"/>
  <c r="K102" i="1" a="1"/>
  <c r="K102" i="1" s="1"/>
  <c r="K79" i="1" a="1"/>
  <c r="K79" i="1" s="1"/>
  <c r="K65" i="1" a="1"/>
  <c r="K65" i="1" s="1"/>
  <c r="K110" i="1" a="1"/>
  <c r="K110" i="1" s="1"/>
  <c r="K53" i="1" a="1"/>
  <c r="K53" i="1" s="1"/>
  <c r="K140" i="1" a="1"/>
  <c r="K140" i="1" s="1"/>
  <c r="K127" i="1" a="1"/>
  <c r="K127" i="1" s="1"/>
  <c r="K144" i="1" a="1"/>
  <c r="K144" i="1" s="1"/>
  <c r="K128" i="1" a="1"/>
  <c r="K128" i="1" s="1"/>
  <c r="K130" i="1" a="1"/>
  <c r="K130" i="1" s="1"/>
  <c r="K83" i="1" a="1"/>
  <c r="K83" i="1" s="1"/>
  <c r="K125" i="1" a="1"/>
  <c r="K125" i="1" s="1"/>
  <c r="K129" i="1" a="1"/>
  <c r="K129" i="1" s="1"/>
  <c r="K131" i="1" a="1"/>
  <c r="K131" i="1" s="1"/>
  <c r="K85" i="1" a="1"/>
  <c r="K85" i="1" s="1"/>
  <c r="K42" i="1" a="1"/>
  <c r="K42" i="1" s="1"/>
  <c r="K35" i="1" a="1"/>
  <c r="K35" i="1" s="1"/>
  <c r="AM120" i="1" a="1"/>
  <c r="AM120" i="1" s="1"/>
  <c r="AM104" i="1" a="1"/>
  <c r="AM104" i="1" s="1"/>
  <c r="CS500" i="43" s="1"/>
  <c r="AM18" i="1" a="1"/>
  <c r="AM18" i="1" s="1"/>
  <c r="CS630" i="43" s="1"/>
  <c r="AM32" i="1" a="1"/>
  <c r="AM32" i="1" s="1"/>
  <c r="CS134" i="43" s="1"/>
  <c r="AM126" i="1" a="1"/>
  <c r="AM126" i="1" s="1"/>
  <c r="CS31" i="43" s="1"/>
  <c r="AM8" i="1" a="1"/>
  <c r="AM8" i="1" s="1"/>
  <c r="CS22" i="43" s="1"/>
  <c r="AM121" i="1" a="1"/>
  <c r="AM121" i="1" s="1"/>
  <c r="AM105" i="1" a="1"/>
  <c r="AM105" i="1" s="1"/>
  <c r="CS33" i="43" s="1"/>
  <c r="AM109" i="1" a="1"/>
  <c r="AM109" i="1" s="1"/>
  <c r="CS38" i="43" s="1"/>
  <c r="AM20" i="1" a="1"/>
  <c r="AM20" i="1" s="1"/>
  <c r="AM119" i="1" a="1"/>
  <c r="AM119" i="1" s="1"/>
  <c r="CS597" i="43" s="1"/>
  <c r="AM27" i="1" a="1"/>
  <c r="AM27" i="1" s="1"/>
  <c r="CS58" i="43" s="1"/>
  <c r="CS27" i="43"/>
  <c r="AM4" i="1" a="1"/>
  <c r="AM4" i="1" s="1"/>
  <c r="CS62" i="43" s="1"/>
  <c r="AM13" i="1" a="1"/>
  <c r="AM13" i="1" s="1"/>
  <c r="CS69" i="43" s="1"/>
  <c r="AM38" i="1" a="1"/>
  <c r="AM38" i="1" s="1"/>
  <c r="CS349" i="43" s="1"/>
  <c r="AM116" i="1" a="1"/>
  <c r="AM116" i="1" s="1"/>
  <c r="CS142" i="43" s="1"/>
  <c r="AM21" i="1" a="1"/>
  <c r="AM21" i="1" s="1"/>
  <c r="CS35" i="43" s="1"/>
  <c r="CS529" i="43"/>
  <c r="AM7" i="1" a="1"/>
  <c r="AM7" i="1" s="1"/>
  <c r="CS429" i="43" s="1"/>
  <c r="CS197" i="43"/>
  <c r="AM50" i="1" a="1"/>
  <c r="AM50" i="1" s="1"/>
  <c r="CS71" i="43" s="1"/>
  <c r="AM45" i="1" a="1"/>
  <c r="AM45" i="1" s="1"/>
  <c r="CS517" i="43"/>
  <c r="AM15" i="1" a="1"/>
  <c r="AM15" i="1" s="1"/>
  <c r="CS345" i="43" s="1"/>
  <c r="AM29" i="1" a="1"/>
  <c r="AM29" i="1" s="1"/>
  <c r="CS70" i="43" s="1"/>
  <c r="CS19" i="43"/>
  <c r="AM66" i="1" a="1"/>
  <c r="AM66" i="1" s="1"/>
  <c r="CS96" i="43" s="1"/>
  <c r="AM100" i="1" a="1"/>
  <c r="AM100" i="1" s="1"/>
  <c r="CS30" i="43" s="1"/>
  <c r="AM9" i="1" a="1"/>
  <c r="AM9" i="1" s="1"/>
  <c r="CS200" i="43" s="1"/>
  <c r="AM16" i="1" a="1"/>
  <c r="AM16" i="1" s="1"/>
  <c r="CS351" i="43" s="1"/>
  <c r="AM34" i="1" a="1"/>
  <c r="AM34" i="1" s="1"/>
  <c r="CS43" i="43" s="1"/>
  <c r="AM68" i="1" a="1"/>
  <c r="AM68" i="1" s="1"/>
  <c r="CS561" i="43" s="1"/>
  <c r="AM101" i="1" a="1"/>
  <c r="AM101" i="1" s="1"/>
  <c r="CS625" i="43" s="1"/>
  <c r="CS551" i="43"/>
  <c r="AM5" i="1" a="1"/>
  <c r="AM5" i="1" s="1"/>
  <c r="CS580" i="43" s="1"/>
  <c r="AM22" i="1" a="1"/>
  <c r="AM22" i="1" s="1"/>
  <c r="CS9" i="43"/>
  <c r="AM30" i="1" a="1"/>
  <c r="AM30" i="1" s="1"/>
  <c r="AM6" i="1" a="1"/>
  <c r="AM6" i="1" s="1"/>
  <c r="CS312" i="43" s="1"/>
  <c r="AM14" i="1" a="1"/>
  <c r="AM14" i="1" s="1"/>
  <c r="AM107" i="1" a="1"/>
  <c r="AM107" i="1" s="1"/>
  <c r="CS472" i="43" s="1"/>
  <c r="AM28" i="1" a="1"/>
  <c r="AM28" i="1" s="1"/>
  <c r="CS397" i="43" s="1"/>
  <c r="AM122" i="1" a="1"/>
  <c r="AM122" i="1" s="1"/>
  <c r="AM113" i="1" a="1"/>
  <c r="AM113" i="1" s="1"/>
  <c r="CS63" i="43" s="1"/>
  <c r="AM49" i="1" a="1"/>
  <c r="AM49" i="1" s="1"/>
  <c r="CS616" i="43" s="1"/>
  <c r="AM23" i="1" a="1"/>
  <c r="AM23" i="1" s="1"/>
  <c r="CS110" i="43" s="1"/>
  <c r="AM40" i="1" a="1"/>
  <c r="AM40" i="1" s="1"/>
  <c r="CS16" i="43" s="1"/>
  <c r="AM91" i="1" a="1"/>
  <c r="AM91" i="1" s="1"/>
  <c r="CS504" i="43" s="1"/>
  <c r="AM24" i="1" a="1"/>
  <c r="AM24" i="1" s="1"/>
  <c r="CS565" i="43" s="1"/>
  <c r="AM84" i="1" a="1"/>
  <c r="AM84" i="1" s="1"/>
  <c r="AM123" i="1" a="1"/>
  <c r="AM123" i="1" s="1"/>
  <c r="AM31" i="1" a="1"/>
  <c r="AM31" i="1" s="1"/>
  <c r="CS95" i="43" s="1"/>
  <c r="AM97" i="1" a="1"/>
  <c r="AM97" i="1" s="1"/>
  <c r="CS191" i="43" s="1"/>
  <c r="AM41" i="1" a="1"/>
  <c r="AM41" i="1" s="1"/>
  <c r="CS221" i="43" s="1"/>
  <c r="AM25" i="1" a="1"/>
  <c r="AM25" i="1" s="1"/>
  <c r="CS90" i="43" s="1"/>
  <c r="AM33" i="1" a="1"/>
  <c r="AM33" i="1" s="1"/>
  <c r="CS68" i="43" s="1"/>
  <c r="CS59" i="43"/>
  <c r="AM124" i="1" a="1"/>
  <c r="AM124" i="1" s="1"/>
  <c r="AM12" i="1" a="1"/>
  <c r="AM12" i="1" s="1"/>
  <c r="CS37" i="43" s="1"/>
  <c r="AM117" i="1" a="1"/>
  <c r="AM117" i="1" s="1"/>
  <c r="CS189" i="43" s="1"/>
  <c r="AM69" i="1" a="1"/>
  <c r="AM69" i="1" s="1"/>
  <c r="CS135" i="43" s="1"/>
  <c r="AM26" i="1" a="1"/>
  <c r="AM26" i="1" s="1"/>
  <c r="CS468" i="43" s="1"/>
  <c r="AM112" i="1" a="1"/>
  <c r="AM112" i="1" s="1"/>
  <c r="AM10" i="1" a="1"/>
  <c r="AM10" i="1" s="1"/>
  <c r="AM17" i="1" a="1"/>
  <c r="AM17" i="1" s="1"/>
  <c r="CS618" i="43" s="1"/>
  <c r="AM39" i="1" a="1"/>
  <c r="AM39" i="1" s="1"/>
  <c r="CS61" i="43" s="1"/>
  <c r="AM111" i="1" a="1"/>
  <c r="AM111" i="1" s="1"/>
  <c r="CS257" i="43" s="1"/>
  <c r="AM48" i="1" a="1"/>
  <c r="AM48" i="1" s="1"/>
  <c r="CS113" i="43" s="1"/>
  <c r="AM47" i="1" a="1"/>
  <c r="AM47" i="1" s="1"/>
  <c r="CS435" i="43" s="1"/>
  <c r="CS26" i="43"/>
  <c r="AM44" i="1" a="1"/>
  <c r="AM44" i="1" s="1"/>
  <c r="CS72" i="43" s="1"/>
  <c r="AM64" i="1" a="1"/>
  <c r="AM64" i="1" s="1"/>
  <c r="CS541" i="43" s="1"/>
  <c r="AM51" i="1" a="1"/>
  <c r="AM51" i="1" s="1"/>
  <c r="CS648" i="43" s="1"/>
  <c r="AM58" i="1" a="1"/>
  <c r="AM58" i="1" s="1"/>
  <c r="CS73" i="43" s="1"/>
  <c r="AM46" i="1" a="1"/>
  <c r="AM46" i="1" s="1"/>
  <c r="CS76" i="43" s="1"/>
  <c r="AM70" i="1" a="1"/>
  <c r="AM70" i="1" s="1"/>
  <c r="CS57" i="43" s="1"/>
  <c r="AM72" i="1" a="1"/>
  <c r="AM72" i="1" s="1"/>
  <c r="CS373" i="43" s="1"/>
  <c r="AM147" i="1" a="1"/>
  <c r="AM147" i="1" s="1"/>
  <c r="CS130" i="43" s="1"/>
  <c r="AM62" i="1" a="1"/>
  <c r="AM62" i="1" s="1"/>
  <c r="CS602" i="43" s="1"/>
  <c r="AM75" i="1" a="1"/>
  <c r="AM75" i="1" s="1"/>
  <c r="CS109" i="43" s="1"/>
  <c r="AM57" i="1" a="1"/>
  <c r="AM57" i="1" s="1"/>
  <c r="CS158" i="43" s="1"/>
  <c r="AM56" i="1" a="1"/>
  <c r="AM56" i="1" s="1"/>
  <c r="CS259" i="43" s="1"/>
  <c r="AM63" i="1" a="1"/>
  <c r="AM63" i="1" s="1"/>
  <c r="CS215" i="43" s="1"/>
  <c r="CS439" i="43"/>
  <c r="AM81" i="1" a="1"/>
  <c r="AM81" i="1" s="1"/>
  <c r="CS562" i="43" s="1"/>
  <c r="AM146" i="1" a="1"/>
  <c r="AM146" i="1" s="1"/>
  <c r="AM86" i="1" a="1"/>
  <c r="AM86" i="1" s="1"/>
  <c r="AM73" i="1" a="1"/>
  <c r="AM73" i="1" s="1"/>
  <c r="CS111" i="43" s="1"/>
  <c r="AM87" i="1" a="1"/>
  <c r="AM87" i="1" s="1"/>
  <c r="CS314" i="43" s="1"/>
  <c r="AM95" i="1" a="1"/>
  <c r="AM95" i="1" s="1"/>
  <c r="CS107" i="43" s="1"/>
  <c r="AM82" i="1" a="1"/>
  <c r="AM82" i="1" s="1"/>
  <c r="CS600" i="43" s="1"/>
  <c r="AM114" i="1" a="1"/>
  <c r="AM114" i="1" s="1"/>
  <c r="CS610" i="43" s="1"/>
  <c r="AM60" i="1" a="1"/>
  <c r="AM60" i="1" s="1"/>
  <c r="CS85" i="43" s="1"/>
  <c r="AM106" i="1" a="1"/>
  <c r="AM106" i="1" s="1"/>
  <c r="CS480" i="43" s="1"/>
  <c r="AM92" i="1" a="1"/>
  <c r="AM92" i="1" s="1"/>
  <c r="CS560" i="43" s="1"/>
  <c r="AM88" i="1" a="1"/>
  <c r="AM88" i="1" s="1"/>
  <c r="CS121" i="43" s="1"/>
  <c r="AM93" i="1" a="1"/>
  <c r="AM93" i="1" s="1"/>
  <c r="CS611" i="43" s="1"/>
  <c r="AM108" i="1" a="1"/>
  <c r="AM108" i="1" s="1"/>
  <c r="CS381" i="43" s="1"/>
  <c r="AM102" i="1" a="1"/>
  <c r="AM102" i="1" s="1"/>
  <c r="CS393" i="43" s="1"/>
  <c r="AM79" i="1" a="1"/>
  <c r="AM79" i="1" s="1"/>
  <c r="AM65" i="1" a="1"/>
  <c r="AM65" i="1" s="1"/>
  <c r="AM110" i="1" a="1"/>
  <c r="AM110" i="1" s="1"/>
  <c r="AM53" i="1" a="1"/>
  <c r="AM53" i="1" s="1"/>
  <c r="CS214" i="43" s="1"/>
  <c r="AM140" i="1" a="1"/>
  <c r="AM140" i="1" s="1"/>
  <c r="CS346" i="43" s="1"/>
  <c r="AM127" i="1" a="1"/>
  <c r="AM127" i="1" s="1"/>
  <c r="CS350" i="43" s="1"/>
  <c r="AM144" i="1" a="1"/>
  <c r="AM144" i="1" s="1"/>
  <c r="AM128" i="1" a="1"/>
  <c r="AM128" i="1" s="1"/>
  <c r="CS353" i="43" s="1"/>
  <c r="AM130" i="1" a="1"/>
  <c r="AM130" i="1" s="1"/>
  <c r="CS354" i="43" s="1"/>
  <c r="AM83" i="1" a="1"/>
  <c r="AM83" i="1" s="1"/>
  <c r="AM125" i="1" a="1"/>
  <c r="AM125" i="1" s="1"/>
  <c r="AM129" i="1" a="1"/>
  <c r="AM129" i="1" s="1"/>
  <c r="AM131" i="1" a="1"/>
  <c r="AM131" i="1" s="1"/>
  <c r="AM85" i="1" a="1"/>
  <c r="AM85" i="1" s="1"/>
  <c r="CS569" i="43" s="1"/>
  <c r="AM42" i="1" a="1"/>
  <c r="AM42" i="1" s="1"/>
  <c r="CS46" i="43" s="1"/>
  <c r="AM35" i="1" a="1"/>
  <c r="AM35" i="1" s="1"/>
  <c r="AR148" i="1"/>
  <c r="H148" i="1" s="1"/>
  <c r="D120" i="1"/>
  <c r="D104" i="1"/>
  <c r="D18" i="1"/>
  <c r="D32" i="1"/>
  <c r="D126" i="1"/>
  <c r="D8" i="1"/>
  <c r="D121" i="1"/>
  <c r="D105" i="1"/>
  <c r="D109" i="1"/>
  <c r="D20" i="1"/>
  <c r="D119" i="1"/>
  <c r="D27" i="1"/>
  <c r="D4" i="1"/>
  <c r="D13" i="1"/>
  <c r="D38" i="1"/>
  <c r="D116" i="1"/>
  <c r="D21" i="1"/>
  <c r="D7" i="1"/>
  <c r="D19" i="1"/>
  <c r="D50" i="1"/>
  <c r="D45" i="1"/>
  <c r="D15" i="1"/>
  <c r="D29" i="1"/>
  <c r="D66" i="1"/>
  <c r="D100" i="1"/>
  <c r="D9" i="1"/>
  <c r="D16" i="1"/>
  <c r="D34" i="1"/>
  <c r="D68" i="1"/>
  <c r="D101" i="1"/>
  <c r="D5" i="1"/>
  <c r="D22" i="1"/>
  <c r="D30" i="1"/>
  <c r="D6" i="1"/>
  <c r="D14" i="1"/>
  <c r="D107" i="1"/>
  <c r="D28" i="1"/>
  <c r="D122" i="1"/>
  <c r="D113" i="1"/>
  <c r="D49" i="1"/>
  <c r="D23" i="1"/>
  <c r="D40" i="1"/>
  <c r="D91" i="1"/>
  <c r="D24" i="1"/>
  <c r="D84" i="1"/>
  <c r="D123" i="1"/>
  <c r="D31" i="1"/>
  <c r="D97" i="1"/>
  <c r="D41" i="1"/>
  <c r="D25" i="1"/>
  <c r="D33" i="1"/>
  <c r="D124" i="1"/>
  <c r="D12" i="1"/>
  <c r="D117" i="1"/>
  <c r="D69" i="1"/>
  <c r="D26" i="1"/>
  <c r="D112" i="1"/>
  <c r="D10" i="1"/>
  <c r="D17" i="1"/>
  <c r="D39" i="1"/>
  <c r="D111" i="1"/>
  <c r="D48" i="1"/>
  <c r="D47" i="1"/>
  <c r="D36" i="1"/>
  <c r="D44" i="1"/>
  <c r="D64" i="1"/>
  <c r="D51" i="1"/>
  <c r="D58" i="1"/>
  <c r="D46" i="1"/>
  <c r="D70" i="1"/>
  <c r="D72" i="1"/>
  <c r="D147" i="1"/>
  <c r="D62" i="1"/>
  <c r="D75" i="1"/>
  <c r="D55" i="1"/>
  <c r="D57" i="1"/>
  <c r="D56" i="1"/>
  <c r="D63" i="1"/>
  <c r="D81" i="1"/>
  <c r="D146" i="1"/>
  <c r="D86" i="1"/>
  <c r="D73" i="1"/>
  <c r="D87" i="1"/>
  <c r="D95" i="1"/>
  <c r="D82" i="1"/>
  <c r="D114" i="1"/>
  <c r="D60" i="1"/>
  <c r="D106" i="1"/>
  <c r="D92" i="1"/>
  <c r="D88" i="1"/>
  <c r="D93" i="1"/>
  <c r="D108" i="1"/>
  <c r="D102" i="1"/>
  <c r="D79" i="1"/>
  <c r="D65" i="1"/>
  <c r="D110" i="1"/>
  <c r="D53" i="1"/>
  <c r="D140" i="1"/>
  <c r="D127" i="1"/>
  <c r="D144" i="1"/>
  <c r="D128" i="1"/>
  <c r="D130" i="1"/>
  <c r="D83" i="1"/>
  <c r="D125" i="1"/>
  <c r="D129" i="1"/>
  <c r="D131" i="1"/>
  <c r="D85" i="1"/>
  <c r="D42" i="1"/>
  <c r="D35" i="1"/>
  <c r="E35" i="1" a="1"/>
  <c r="E35" i="1" s="1"/>
  <c r="F35" i="1" a="1"/>
  <c r="F35" i="1" s="1"/>
  <c r="J35" i="1" a="1"/>
  <c r="J35" i="1" s="1"/>
  <c r="L35" i="1" a="1"/>
  <c r="L35" i="1" s="1"/>
  <c r="M35" i="1" a="1"/>
  <c r="M35" i="1" s="1"/>
  <c r="N35" i="1" a="1"/>
  <c r="N35" i="1" s="1"/>
  <c r="O35" i="1" a="1"/>
  <c r="O35" i="1" s="1"/>
  <c r="P35" i="1" a="1"/>
  <c r="P35" i="1" s="1"/>
  <c r="Q35" i="1" a="1"/>
  <c r="Q35" i="1" s="1"/>
  <c r="R35" i="1" a="1"/>
  <c r="R35" i="1" s="1"/>
  <c r="W35" i="1"/>
  <c r="Y35" i="1" a="1"/>
  <c r="Y35" i="1" s="1"/>
  <c r="Z35" i="1" a="1"/>
  <c r="Z35" i="1" s="1"/>
  <c r="AV35" i="1" s="1"/>
  <c r="AA35" i="1" a="1"/>
  <c r="AA35" i="1" s="1"/>
  <c r="AC35" i="1"/>
  <c r="AD35" i="1"/>
  <c r="AE35" i="1"/>
  <c r="AJ35" i="1"/>
  <c r="AK35" i="1"/>
  <c r="AT35" i="1"/>
  <c r="E11" i="1" a="1"/>
  <c r="E11" i="1" s="1"/>
  <c r="E120" i="1" a="1"/>
  <c r="E120" i="1" s="1"/>
  <c r="E104" i="1" a="1"/>
  <c r="E104" i="1" s="1"/>
  <c r="E18" i="1" a="1"/>
  <c r="E18" i="1" s="1"/>
  <c r="E32" i="1" a="1"/>
  <c r="E32" i="1" s="1"/>
  <c r="E126" i="1" a="1"/>
  <c r="E126" i="1" s="1"/>
  <c r="E8" i="1" a="1"/>
  <c r="E8" i="1" s="1"/>
  <c r="E121" i="1" a="1"/>
  <c r="E121" i="1" s="1"/>
  <c r="E105" i="1" a="1"/>
  <c r="E105" i="1" s="1"/>
  <c r="E109" i="1" a="1"/>
  <c r="E109" i="1" s="1"/>
  <c r="E20" i="1" a="1"/>
  <c r="E20" i="1" s="1"/>
  <c r="E119" i="1" a="1"/>
  <c r="E119" i="1" s="1"/>
  <c r="E27" i="1" a="1"/>
  <c r="E27" i="1" s="1"/>
  <c r="E4" i="1" a="1"/>
  <c r="E4" i="1" s="1"/>
  <c r="E13" i="1" a="1"/>
  <c r="E13" i="1" s="1"/>
  <c r="E38" i="1" a="1"/>
  <c r="E38" i="1" s="1"/>
  <c r="E116" i="1" a="1"/>
  <c r="E116" i="1" s="1"/>
  <c r="E21" i="1" a="1"/>
  <c r="E21" i="1" s="1"/>
  <c r="E7" i="1" a="1"/>
  <c r="E7" i="1" s="1"/>
  <c r="E19" i="1" a="1"/>
  <c r="E19" i="1" s="1"/>
  <c r="E50" i="1" a="1"/>
  <c r="E50" i="1" s="1"/>
  <c r="E45" i="1" a="1"/>
  <c r="E45" i="1" s="1"/>
  <c r="E15" i="1" a="1"/>
  <c r="E15" i="1" s="1"/>
  <c r="E29" i="1" a="1"/>
  <c r="E29" i="1" s="1"/>
  <c r="E66" i="1" a="1"/>
  <c r="E66" i="1" s="1"/>
  <c r="E100" i="1" a="1"/>
  <c r="E100" i="1" s="1"/>
  <c r="E9" i="1" a="1"/>
  <c r="E9" i="1" s="1"/>
  <c r="E16" i="1" a="1"/>
  <c r="E16" i="1" s="1"/>
  <c r="E34" i="1" a="1"/>
  <c r="E34" i="1" s="1"/>
  <c r="E68" i="1" a="1"/>
  <c r="E68" i="1" s="1"/>
  <c r="E101" i="1" a="1"/>
  <c r="E101" i="1" s="1"/>
  <c r="E5" i="1" a="1"/>
  <c r="E5" i="1" s="1"/>
  <c r="E22" i="1" a="1"/>
  <c r="E22" i="1" s="1"/>
  <c r="E30" i="1" a="1"/>
  <c r="E30" i="1" s="1"/>
  <c r="E6" i="1" a="1"/>
  <c r="E6" i="1" s="1"/>
  <c r="E14" i="1" a="1"/>
  <c r="E14" i="1" s="1"/>
  <c r="E107" i="1" a="1"/>
  <c r="E107" i="1" s="1"/>
  <c r="E28" i="1" a="1"/>
  <c r="E28" i="1" s="1"/>
  <c r="E122" i="1" a="1"/>
  <c r="E122" i="1" s="1"/>
  <c r="E113" i="1" a="1"/>
  <c r="E113" i="1" s="1"/>
  <c r="E49" i="1" a="1"/>
  <c r="E49" i="1" s="1"/>
  <c r="E23" i="1" a="1"/>
  <c r="E23" i="1" s="1"/>
  <c r="E40" i="1" a="1"/>
  <c r="E40" i="1" s="1"/>
  <c r="E91" i="1" a="1"/>
  <c r="E91" i="1" s="1"/>
  <c r="E24" i="1" a="1"/>
  <c r="E24" i="1" s="1"/>
  <c r="E84" i="1" a="1"/>
  <c r="E84" i="1" s="1"/>
  <c r="E123" i="1" a="1"/>
  <c r="E123" i="1" s="1"/>
  <c r="E31" i="1" a="1"/>
  <c r="E31" i="1" s="1"/>
  <c r="E97" i="1" a="1"/>
  <c r="E97" i="1" s="1"/>
  <c r="E41" i="1" a="1"/>
  <c r="E41" i="1" s="1"/>
  <c r="E25" i="1" a="1"/>
  <c r="E25" i="1" s="1"/>
  <c r="E33" i="1" a="1"/>
  <c r="E33" i="1" s="1"/>
  <c r="E124" i="1" a="1"/>
  <c r="E124" i="1" s="1"/>
  <c r="E12" i="1" a="1"/>
  <c r="E12" i="1" s="1"/>
  <c r="E117" i="1" a="1"/>
  <c r="E117" i="1" s="1"/>
  <c r="E69" i="1" a="1"/>
  <c r="E69" i="1" s="1"/>
  <c r="E26" i="1" a="1"/>
  <c r="E26" i="1" s="1"/>
  <c r="E112" i="1" a="1"/>
  <c r="E112" i="1" s="1"/>
  <c r="E10" i="1" a="1"/>
  <c r="E10" i="1" s="1"/>
  <c r="E17" i="1" a="1"/>
  <c r="E17" i="1" s="1"/>
  <c r="E39" i="1" a="1"/>
  <c r="E39" i="1" s="1"/>
  <c r="E111" i="1" a="1"/>
  <c r="E111" i="1" s="1"/>
  <c r="E48" i="1" a="1"/>
  <c r="E48" i="1" s="1"/>
  <c r="E47" i="1" a="1"/>
  <c r="E47" i="1" s="1"/>
  <c r="E36" i="1" a="1"/>
  <c r="E36" i="1" s="1"/>
  <c r="E44" i="1" a="1"/>
  <c r="E44" i="1" s="1"/>
  <c r="E64" i="1" a="1"/>
  <c r="E64" i="1" s="1"/>
  <c r="E51" i="1" a="1"/>
  <c r="E51" i="1" s="1"/>
  <c r="E58" i="1" a="1"/>
  <c r="E58" i="1" s="1"/>
  <c r="E46" i="1" a="1"/>
  <c r="E46" i="1" s="1"/>
  <c r="E70" i="1" a="1"/>
  <c r="E70" i="1" s="1"/>
  <c r="E72" i="1" a="1"/>
  <c r="E72" i="1" s="1"/>
  <c r="E147" i="1" a="1"/>
  <c r="E147" i="1" s="1"/>
  <c r="E62" i="1" a="1"/>
  <c r="E62" i="1" s="1"/>
  <c r="E75" i="1" a="1"/>
  <c r="E75" i="1" s="1"/>
  <c r="E55" i="1" a="1"/>
  <c r="E55" i="1" s="1"/>
  <c r="E57" i="1" a="1"/>
  <c r="E57" i="1" s="1"/>
  <c r="E56" i="1" a="1"/>
  <c r="E56" i="1" s="1"/>
  <c r="E63" i="1" a="1"/>
  <c r="E63" i="1" s="1"/>
  <c r="E81" i="1" a="1"/>
  <c r="E81" i="1" s="1"/>
  <c r="E146" i="1" a="1"/>
  <c r="E146" i="1" s="1"/>
  <c r="E86" i="1" a="1"/>
  <c r="E86" i="1" s="1"/>
  <c r="E73" i="1" a="1"/>
  <c r="E73" i="1" s="1"/>
  <c r="E87" i="1" a="1"/>
  <c r="E87" i="1" s="1"/>
  <c r="E95" i="1" a="1"/>
  <c r="E95" i="1" s="1"/>
  <c r="E82" i="1" a="1"/>
  <c r="E82" i="1" s="1"/>
  <c r="E114" i="1" a="1"/>
  <c r="E114" i="1" s="1"/>
  <c r="E60" i="1" a="1"/>
  <c r="E60" i="1" s="1"/>
  <c r="E106" i="1" a="1"/>
  <c r="E106" i="1" s="1"/>
  <c r="E92" i="1" a="1"/>
  <c r="E92" i="1" s="1"/>
  <c r="E88" i="1" a="1"/>
  <c r="E88" i="1" s="1"/>
  <c r="E93" i="1" a="1"/>
  <c r="E93" i="1" s="1"/>
  <c r="E108" i="1" a="1"/>
  <c r="E108" i="1" s="1"/>
  <c r="E102" i="1" a="1"/>
  <c r="E102" i="1" s="1"/>
  <c r="E79" i="1" a="1"/>
  <c r="E79" i="1" s="1"/>
  <c r="E65" i="1" a="1"/>
  <c r="E65" i="1" s="1"/>
  <c r="E110" i="1" a="1"/>
  <c r="E110" i="1" s="1"/>
  <c r="E53" i="1" a="1"/>
  <c r="E53" i="1" s="1"/>
  <c r="E140" i="1" a="1"/>
  <c r="E140" i="1" s="1"/>
  <c r="E127" i="1" a="1"/>
  <c r="E127" i="1" s="1"/>
  <c r="E144" i="1" a="1"/>
  <c r="E144" i="1" s="1"/>
  <c r="E128" i="1" a="1"/>
  <c r="E128" i="1" s="1"/>
  <c r="E130" i="1" a="1"/>
  <c r="E130" i="1" s="1"/>
  <c r="E83" i="1" a="1"/>
  <c r="E83" i="1" s="1"/>
  <c r="E125" i="1" a="1"/>
  <c r="E125" i="1" s="1"/>
  <c r="E129" i="1" a="1"/>
  <c r="E129" i="1" s="1"/>
  <c r="E131" i="1" a="1"/>
  <c r="E131" i="1" s="1"/>
  <c r="E85" i="1" a="1"/>
  <c r="E85" i="1" s="1"/>
  <c r="E42" i="1" a="1"/>
  <c r="E42" i="1" s="1"/>
  <c r="F11" i="1" a="1"/>
  <c r="F11" i="1" s="1"/>
  <c r="F120" i="1" a="1"/>
  <c r="F120" i="1" s="1"/>
  <c r="F104" i="1" a="1"/>
  <c r="F104" i="1" s="1"/>
  <c r="F18" i="1" a="1"/>
  <c r="F18" i="1" s="1"/>
  <c r="F32" i="1" a="1"/>
  <c r="F32" i="1" s="1"/>
  <c r="F126" i="1" a="1"/>
  <c r="F126" i="1" s="1"/>
  <c r="F8" i="1" a="1"/>
  <c r="F8" i="1" s="1"/>
  <c r="F121" i="1" a="1"/>
  <c r="F121" i="1" s="1"/>
  <c r="F105" i="1" a="1"/>
  <c r="F105" i="1" s="1"/>
  <c r="F109" i="1" a="1"/>
  <c r="F109" i="1" s="1"/>
  <c r="F20" i="1" a="1"/>
  <c r="F20" i="1" s="1"/>
  <c r="F119" i="1" a="1"/>
  <c r="F119" i="1" s="1"/>
  <c r="F27" i="1" a="1"/>
  <c r="F27" i="1" s="1"/>
  <c r="F4" i="1" a="1"/>
  <c r="F4" i="1" s="1"/>
  <c r="F13" i="1" a="1"/>
  <c r="F13" i="1" s="1"/>
  <c r="F38" i="1" a="1"/>
  <c r="F38" i="1" s="1"/>
  <c r="F116" i="1" a="1"/>
  <c r="F116" i="1" s="1"/>
  <c r="F21" i="1" a="1"/>
  <c r="F21" i="1" s="1"/>
  <c r="F7" i="1" a="1"/>
  <c r="F7" i="1" s="1"/>
  <c r="F19" i="1" a="1"/>
  <c r="F19" i="1" s="1"/>
  <c r="F50" i="1" a="1"/>
  <c r="F50" i="1" s="1"/>
  <c r="F45" i="1" a="1"/>
  <c r="F45" i="1" s="1"/>
  <c r="F15" i="1" a="1"/>
  <c r="F15" i="1" s="1"/>
  <c r="F29" i="1" a="1"/>
  <c r="F29" i="1" s="1"/>
  <c r="F66" i="1" a="1"/>
  <c r="F66" i="1" s="1"/>
  <c r="F100" i="1" a="1"/>
  <c r="F100" i="1" s="1"/>
  <c r="F9" i="1" a="1"/>
  <c r="F9" i="1" s="1"/>
  <c r="F16" i="1" a="1"/>
  <c r="F16" i="1" s="1"/>
  <c r="F34" i="1" a="1"/>
  <c r="F34" i="1" s="1"/>
  <c r="F68" i="1" a="1"/>
  <c r="F68" i="1" s="1"/>
  <c r="F101" i="1" a="1"/>
  <c r="F101" i="1" s="1"/>
  <c r="F5" i="1" a="1"/>
  <c r="F5" i="1" s="1"/>
  <c r="F22" i="1" a="1"/>
  <c r="F22" i="1" s="1"/>
  <c r="F30" i="1" a="1"/>
  <c r="F30" i="1" s="1"/>
  <c r="F6" i="1" a="1"/>
  <c r="F6" i="1" s="1"/>
  <c r="F14" i="1" a="1"/>
  <c r="F14" i="1" s="1"/>
  <c r="F107" i="1" a="1"/>
  <c r="F107" i="1" s="1"/>
  <c r="F28" i="1" a="1"/>
  <c r="F28" i="1" s="1"/>
  <c r="F122" i="1" a="1"/>
  <c r="F122" i="1" s="1"/>
  <c r="F113" i="1" a="1"/>
  <c r="F113" i="1" s="1"/>
  <c r="F49" i="1" a="1"/>
  <c r="F49" i="1" s="1"/>
  <c r="F23" i="1" a="1"/>
  <c r="F23" i="1" s="1"/>
  <c r="F40" i="1" a="1"/>
  <c r="F40" i="1" s="1"/>
  <c r="F91" i="1" a="1"/>
  <c r="F91" i="1" s="1"/>
  <c r="F24" i="1" a="1"/>
  <c r="F24" i="1" s="1"/>
  <c r="F84" i="1" a="1"/>
  <c r="F84" i="1" s="1"/>
  <c r="F123" i="1" a="1"/>
  <c r="F123" i="1" s="1"/>
  <c r="F31" i="1" a="1"/>
  <c r="F31" i="1" s="1"/>
  <c r="F97" i="1" a="1"/>
  <c r="F97" i="1" s="1"/>
  <c r="F41" i="1" a="1"/>
  <c r="F41" i="1" s="1"/>
  <c r="F25" i="1" a="1"/>
  <c r="F25" i="1" s="1"/>
  <c r="F33" i="1" a="1"/>
  <c r="F33" i="1" s="1"/>
  <c r="F124" i="1" a="1"/>
  <c r="F124" i="1" s="1"/>
  <c r="F12" i="1" a="1"/>
  <c r="F12" i="1" s="1"/>
  <c r="F117" i="1" a="1"/>
  <c r="F117" i="1" s="1"/>
  <c r="F69" i="1" a="1"/>
  <c r="F69" i="1" s="1"/>
  <c r="F26" i="1" a="1"/>
  <c r="F26" i="1" s="1"/>
  <c r="F112" i="1" a="1"/>
  <c r="F112" i="1" s="1"/>
  <c r="F10" i="1" a="1"/>
  <c r="F10" i="1" s="1"/>
  <c r="F17" i="1" a="1"/>
  <c r="F17" i="1" s="1"/>
  <c r="F39" i="1" a="1"/>
  <c r="F39" i="1" s="1"/>
  <c r="F111" i="1" a="1"/>
  <c r="F111" i="1" s="1"/>
  <c r="F48" i="1" a="1"/>
  <c r="F48" i="1" s="1"/>
  <c r="F47" i="1" a="1"/>
  <c r="F47" i="1" s="1"/>
  <c r="F36" i="1" a="1"/>
  <c r="F36" i="1" s="1"/>
  <c r="F44" i="1" a="1"/>
  <c r="F44" i="1" s="1"/>
  <c r="F64" i="1" a="1"/>
  <c r="F64" i="1" s="1"/>
  <c r="F51" i="1" a="1"/>
  <c r="F51" i="1" s="1"/>
  <c r="F58" i="1" a="1"/>
  <c r="F58" i="1" s="1"/>
  <c r="F46" i="1" a="1"/>
  <c r="F46" i="1" s="1"/>
  <c r="F70" i="1" a="1"/>
  <c r="F70" i="1" s="1"/>
  <c r="F72" i="1" a="1"/>
  <c r="F72" i="1" s="1"/>
  <c r="F147" i="1" a="1"/>
  <c r="F147" i="1" s="1"/>
  <c r="F62" i="1" a="1"/>
  <c r="F62" i="1" s="1"/>
  <c r="F75" i="1" a="1"/>
  <c r="F75" i="1" s="1"/>
  <c r="F55" i="1" a="1"/>
  <c r="F55" i="1" s="1"/>
  <c r="F57" i="1" a="1"/>
  <c r="F57" i="1" s="1"/>
  <c r="F56" i="1" a="1"/>
  <c r="F56" i="1" s="1"/>
  <c r="F63" i="1" a="1"/>
  <c r="F63" i="1" s="1"/>
  <c r="F81" i="1" a="1"/>
  <c r="F81" i="1" s="1"/>
  <c r="F146" i="1" a="1"/>
  <c r="F146" i="1" s="1"/>
  <c r="F86" i="1" a="1"/>
  <c r="F86" i="1" s="1"/>
  <c r="F73" i="1" a="1"/>
  <c r="F73" i="1" s="1"/>
  <c r="F87" i="1" a="1"/>
  <c r="F87" i="1" s="1"/>
  <c r="F95" i="1" a="1"/>
  <c r="F95" i="1" s="1"/>
  <c r="F82" i="1" a="1"/>
  <c r="F82" i="1" s="1"/>
  <c r="F114" i="1" a="1"/>
  <c r="F114" i="1" s="1"/>
  <c r="F60" i="1" a="1"/>
  <c r="F60" i="1" s="1"/>
  <c r="F106" i="1" a="1"/>
  <c r="F106" i="1" s="1"/>
  <c r="F92" i="1" a="1"/>
  <c r="F92" i="1" s="1"/>
  <c r="F88" i="1" a="1"/>
  <c r="F88" i="1" s="1"/>
  <c r="F93" i="1" a="1"/>
  <c r="F93" i="1" s="1"/>
  <c r="F108" i="1" a="1"/>
  <c r="F108" i="1" s="1"/>
  <c r="F102" i="1" a="1"/>
  <c r="F102" i="1" s="1"/>
  <c r="F79" i="1" a="1"/>
  <c r="F79" i="1" s="1"/>
  <c r="F65" i="1" a="1"/>
  <c r="F65" i="1" s="1"/>
  <c r="F110" i="1" a="1"/>
  <c r="F110" i="1" s="1"/>
  <c r="F53" i="1" a="1"/>
  <c r="F53" i="1" s="1"/>
  <c r="F140" i="1" a="1"/>
  <c r="F140" i="1" s="1"/>
  <c r="F127" i="1" a="1"/>
  <c r="F127" i="1" s="1"/>
  <c r="F144" i="1" a="1"/>
  <c r="F144" i="1" s="1"/>
  <c r="F128" i="1" a="1"/>
  <c r="F128" i="1" s="1"/>
  <c r="F130" i="1" a="1"/>
  <c r="F130" i="1" s="1"/>
  <c r="F83" i="1" a="1"/>
  <c r="F83" i="1" s="1"/>
  <c r="F125" i="1" a="1"/>
  <c r="F125" i="1" s="1"/>
  <c r="F129" i="1" a="1"/>
  <c r="F129" i="1" s="1"/>
  <c r="F131" i="1" a="1"/>
  <c r="F131" i="1" s="1"/>
  <c r="F85" i="1" a="1"/>
  <c r="F85" i="1" s="1"/>
  <c r="F42" i="1" a="1"/>
  <c r="F42" i="1" s="1"/>
  <c r="J11" i="1" a="1"/>
  <c r="J11" i="1" s="1"/>
  <c r="J120" i="1" a="1"/>
  <c r="J120" i="1" s="1"/>
  <c r="J104" i="1" a="1"/>
  <c r="J104" i="1" s="1"/>
  <c r="J18" i="1" a="1"/>
  <c r="J18" i="1" s="1"/>
  <c r="J32" i="1" a="1"/>
  <c r="J32" i="1" s="1"/>
  <c r="J126" i="1" a="1"/>
  <c r="J126" i="1" s="1"/>
  <c r="J8" i="1" a="1"/>
  <c r="J8" i="1" s="1"/>
  <c r="J121" i="1" a="1"/>
  <c r="J121" i="1" s="1"/>
  <c r="J105" i="1" a="1"/>
  <c r="J105" i="1" s="1"/>
  <c r="J109" i="1" a="1"/>
  <c r="J109" i="1" s="1"/>
  <c r="J20" i="1" a="1"/>
  <c r="J20" i="1" s="1"/>
  <c r="J119" i="1" a="1"/>
  <c r="J119" i="1" s="1"/>
  <c r="J27" i="1" a="1"/>
  <c r="J27" i="1" s="1"/>
  <c r="J4" i="1" a="1"/>
  <c r="J4" i="1" s="1"/>
  <c r="J13" i="1" a="1"/>
  <c r="J13" i="1" s="1"/>
  <c r="J38" i="1" a="1"/>
  <c r="J38" i="1" s="1"/>
  <c r="J116" i="1" a="1"/>
  <c r="J116" i="1" s="1"/>
  <c r="J21" i="1" a="1"/>
  <c r="J21" i="1" s="1"/>
  <c r="J7" i="1" a="1"/>
  <c r="J7" i="1" s="1"/>
  <c r="J19" i="1" a="1"/>
  <c r="J19" i="1" s="1"/>
  <c r="J50" i="1" a="1"/>
  <c r="J50" i="1" s="1"/>
  <c r="J45" i="1" a="1"/>
  <c r="J45" i="1" s="1"/>
  <c r="J15" i="1" a="1"/>
  <c r="J15" i="1" s="1"/>
  <c r="J29" i="1" a="1"/>
  <c r="J29" i="1" s="1"/>
  <c r="J66" i="1" a="1"/>
  <c r="J66" i="1" s="1"/>
  <c r="J100" i="1" a="1"/>
  <c r="J100" i="1" s="1"/>
  <c r="J9" i="1" a="1"/>
  <c r="J9" i="1" s="1"/>
  <c r="J16" i="1" a="1"/>
  <c r="J16" i="1" s="1"/>
  <c r="J34" i="1" a="1"/>
  <c r="J34" i="1" s="1"/>
  <c r="J68" i="1" a="1"/>
  <c r="J68" i="1" s="1"/>
  <c r="J101" i="1" a="1"/>
  <c r="J101" i="1" s="1"/>
  <c r="J5" i="1" a="1"/>
  <c r="J5" i="1" s="1"/>
  <c r="J22" i="1" a="1"/>
  <c r="J22" i="1" s="1"/>
  <c r="J30" i="1" a="1"/>
  <c r="J30" i="1" s="1"/>
  <c r="J6" i="1" a="1"/>
  <c r="J6" i="1" s="1"/>
  <c r="J14" i="1" a="1"/>
  <c r="J14" i="1" s="1"/>
  <c r="J107" i="1" a="1"/>
  <c r="J107" i="1" s="1"/>
  <c r="J28" i="1" a="1"/>
  <c r="J28" i="1" s="1"/>
  <c r="J122" i="1" a="1"/>
  <c r="J122" i="1" s="1"/>
  <c r="J113" i="1" a="1"/>
  <c r="J113" i="1" s="1"/>
  <c r="J49" i="1" a="1"/>
  <c r="J49" i="1" s="1"/>
  <c r="J23" i="1" a="1"/>
  <c r="J23" i="1" s="1"/>
  <c r="J40" i="1" a="1"/>
  <c r="J40" i="1" s="1"/>
  <c r="J91" i="1" a="1"/>
  <c r="J91" i="1" s="1"/>
  <c r="J24" i="1" a="1"/>
  <c r="J24" i="1" s="1"/>
  <c r="J84" i="1" a="1"/>
  <c r="J84" i="1" s="1"/>
  <c r="J123" i="1" a="1"/>
  <c r="J123" i="1" s="1"/>
  <c r="J31" i="1" a="1"/>
  <c r="J31" i="1" s="1"/>
  <c r="J97" i="1" a="1"/>
  <c r="J97" i="1" s="1"/>
  <c r="J41" i="1" a="1"/>
  <c r="J41" i="1" s="1"/>
  <c r="J25" i="1" a="1"/>
  <c r="J25" i="1" s="1"/>
  <c r="J33" i="1" a="1"/>
  <c r="J33" i="1" s="1"/>
  <c r="J124" i="1" a="1"/>
  <c r="J124" i="1" s="1"/>
  <c r="J12" i="1" a="1"/>
  <c r="J12" i="1" s="1"/>
  <c r="J117" i="1" a="1"/>
  <c r="J117" i="1" s="1"/>
  <c r="J69" i="1" a="1"/>
  <c r="J69" i="1" s="1"/>
  <c r="J26" i="1" a="1"/>
  <c r="J26" i="1" s="1"/>
  <c r="J112" i="1" a="1"/>
  <c r="J112" i="1" s="1"/>
  <c r="J10" i="1" a="1"/>
  <c r="J10" i="1" s="1"/>
  <c r="J17" i="1" a="1"/>
  <c r="J17" i="1" s="1"/>
  <c r="J39" i="1" a="1"/>
  <c r="J39" i="1" s="1"/>
  <c r="J111" i="1" a="1"/>
  <c r="J111" i="1" s="1"/>
  <c r="J48" i="1" a="1"/>
  <c r="J48" i="1" s="1"/>
  <c r="J47" i="1" a="1"/>
  <c r="J47" i="1" s="1"/>
  <c r="J36" i="1" a="1"/>
  <c r="J36" i="1" s="1"/>
  <c r="J44" i="1" a="1"/>
  <c r="J44" i="1" s="1"/>
  <c r="J64" i="1" a="1"/>
  <c r="J64" i="1" s="1"/>
  <c r="J51" i="1" a="1"/>
  <c r="J51" i="1" s="1"/>
  <c r="J58" i="1" a="1"/>
  <c r="J58" i="1" s="1"/>
  <c r="J46" i="1" a="1"/>
  <c r="J46" i="1" s="1"/>
  <c r="J70" i="1" a="1"/>
  <c r="J70" i="1" s="1"/>
  <c r="J72" i="1" a="1"/>
  <c r="J72" i="1" s="1"/>
  <c r="J147" i="1" a="1"/>
  <c r="J147" i="1" s="1"/>
  <c r="J62" i="1" a="1"/>
  <c r="J62" i="1" s="1"/>
  <c r="J75" i="1" a="1"/>
  <c r="J75" i="1" s="1"/>
  <c r="J55" i="1" a="1"/>
  <c r="J55" i="1" s="1"/>
  <c r="J57" i="1" a="1"/>
  <c r="J57" i="1" s="1"/>
  <c r="J56" i="1" a="1"/>
  <c r="J56" i="1" s="1"/>
  <c r="J63" i="1" a="1"/>
  <c r="J63" i="1" s="1"/>
  <c r="J81" i="1" a="1"/>
  <c r="J81" i="1" s="1"/>
  <c r="J146" i="1" a="1"/>
  <c r="J146" i="1" s="1"/>
  <c r="J86" i="1" a="1"/>
  <c r="J86" i="1" s="1"/>
  <c r="J73" i="1" a="1"/>
  <c r="J73" i="1" s="1"/>
  <c r="J87" i="1" a="1"/>
  <c r="J87" i="1" s="1"/>
  <c r="J95" i="1" a="1"/>
  <c r="J95" i="1" s="1"/>
  <c r="J82" i="1" a="1"/>
  <c r="J82" i="1" s="1"/>
  <c r="J114" i="1" a="1"/>
  <c r="J114" i="1" s="1"/>
  <c r="J60" i="1" a="1"/>
  <c r="J60" i="1" s="1"/>
  <c r="J106" i="1" a="1"/>
  <c r="J106" i="1" s="1"/>
  <c r="J92" i="1" a="1"/>
  <c r="J92" i="1" s="1"/>
  <c r="J88" i="1" a="1"/>
  <c r="J88" i="1" s="1"/>
  <c r="J93" i="1" a="1"/>
  <c r="J93" i="1" s="1"/>
  <c r="J108" i="1" a="1"/>
  <c r="J108" i="1" s="1"/>
  <c r="J102" i="1" a="1"/>
  <c r="J102" i="1" s="1"/>
  <c r="J79" i="1" a="1"/>
  <c r="J79" i="1" s="1"/>
  <c r="J65" i="1" a="1"/>
  <c r="J65" i="1" s="1"/>
  <c r="J110" i="1" a="1"/>
  <c r="J110" i="1" s="1"/>
  <c r="J53" i="1" a="1"/>
  <c r="J53" i="1" s="1"/>
  <c r="J140" i="1" a="1"/>
  <c r="J140" i="1" s="1"/>
  <c r="J127" i="1" a="1"/>
  <c r="J127" i="1" s="1"/>
  <c r="J144" i="1" a="1"/>
  <c r="J144" i="1" s="1"/>
  <c r="J128" i="1" a="1"/>
  <c r="J128" i="1" s="1"/>
  <c r="J130" i="1" a="1"/>
  <c r="J130" i="1" s="1"/>
  <c r="J83" i="1" a="1"/>
  <c r="J83" i="1" s="1"/>
  <c r="J125" i="1" a="1"/>
  <c r="J125" i="1" s="1"/>
  <c r="J129" i="1" a="1"/>
  <c r="J129" i="1" s="1"/>
  <c r="J131" i="1" a="1"/>
  <c r="J131" i="1" s="1"/>
  <c r="J85" i="1" a="1"/>
  <c r="J85" i="1" s="1"/>
  <c r="J42" i="1" a="1"/>
  <c r="J42" i="1" s="1"/>
  <c r="L11" i="1" a="1"/>
  <c r="L11" i="1" s="1"/>
  <c r="L120" i="1" a="1"/>
  <c r="L120" i="1" s="1"/>
  <c r="L104" i="1" a="1"/>
  <c r="L104" i="1" s="1"/>
  <c r="L18" i="1" a="1"/>
  <c r="L18" i="1" s="1"/>
  <c r="L32" i="1" a="1"/>
  <c r="L32" i="1" s="1"/>
  <c r="L126" i="1" a="1"/>
  <c r="L126" i="1" s="1"/>
  <c r="L8" i="1" a="1"/>
  <c r="L8" i="1" s="1"/>
  <c r="L121" i="1" a="1"/>
  <c r="L121" i="1" s="1"/>
  <c r="L105" i="1" a="1"/>
  <c r="L105" i="1" s="1"/>
  <c r="L109" i="1" a="1"/>
  <c r="L109" i="1" s="1"/>
  <c r="L20" i="1" a="1"/>
  <c r="L20" i="1" s="1"/>
  <c r="L119" i="1" a="1"/>
  <c r="L119" i="1" s="1"/>
  <c r="L27" i="1" a="1"/>
  <c r="L27" i="1" s="1"/>
  <c r="L4" i="1" a="1"/>
  <c r="L4" i="1" s="1"/>
  <c r="L13" i="1" a="1"/>
  <c r="L13" i="1" s="1"/>
  <c r="L38" i="1" a="1"/>
  <c r="L38" i="1" s="1"/>
  <c r="L116" i="1" a="1"/>
  <c r="L116" i="1" s="1"/>
  <c r="L21" i="1" a="1"/>
  <c r="L21" i="1" s="1"/>
  <c r="L7" i="1" a="1"/>
  <c r="L7" i="1" s="1"/>
  <c r="L19" i="1" a="1"/>
  <c r="L19" i="1" s="1"/>
  <c r="L50" i="1" a="1"/>
  <c r="L50" i="1" s="1"/>
  <c r="L45" i="1" a="1"/>
  <c r="L45" i="1" s="1"/>
  <c r="L15" i="1" a="1"/>
  <c r="L15" i="1" s="1"/>
  <c r="L29" i="1" a="1"/>
  <c r="L29" i="1" s="1"/>
  <c r="L66" i="1" a="1"/>
  <c r="L66" i="1" s="1"/>
  <c r="L100" i="1" a="1"/>
  <c r="L100" i="1" s="1"/>
  <c r="L9" i="1" a="1"/>
  <c r="L9" i="1" s="1"/>
  <c r="L16" i="1" a="1"/>
  <c r="L16" i="1" s="1"/>
  <c r="L34" i="1" a="1"/>
  <c r="L34" i="1" s="1"/>
  <c r="L68" i="1" a="1"/>
  <c r="L68" i="1" s="1"/>
  <c r="L101" i="1" a="1"/>
  <c r="L101" i="1" s="1"/>
  <c r="L5" i="1" a="1"/>
  <c r="L5" i="1" s="1"/>
  <c r="L22" i="1" a="1"/>
  <c r="L22" i="1" s="1"/>
  <c r="L30" i="1" a="1"/>
  <c r="L30" i="1" s="1"/>
  <c r="L6" i="1" a="1"/>
  <c r="L6" i="1" s="1"/>
  <c r="L14" i="1" a="1"/>
  <c r="L14" i="1" s="1"/>
  <c r="L107" i="1" a="1"/>
  <c r="L107" i="1" s="1"/>
  <c r="L28" i="1" a="1"/>
  <c r="L28" i="1" s="1"/>
  <c r="L122" i="1" a="1"/>
  <c r="L122" i="1" s="1"/>
  <c r="L113" i="1" a="1"/>
  <c r="L113" i="1" s="1"/>
  <c r="L49" i="1" a="1"/>
  <c r="L49" i="1" s="1"/>
  <c r="L23" i="1" a="1"/>
  <c r="L23" i="1" s="1"/>
  <c r="L40" i="1" a="1"/>
  <c r="L40" i="1" s="1"/>
  <c r="L91" i="1" a="1"/>
  <c r="L91" i="1" s="1"/>
  <c r="L24" i="1" a="1"/>
  <c r="L24" i="1" s="1"/>
  <c r="L84" i="1" a="1"/>
  <c r="L84" i="1" s="1"/>
  <c r="L123" i="1" a="1"/>
  <c r="L123" i="1" s="1"/>
  <c r="L31" i="1" a="1"/>
  <c r="L31" i="1" s="1"/>
  <c r="L97" i="1" a="1"/>
  <c r="L97" i="1" s="1"/>
  <c r="L41" i="1" a="1"/>
  <c r="L41" i="1" s="1"/>
  <c r="L25" i="1" a="1"/>
  <c r="L25" i="1" s="1"/>
  <c r="L33" i="1" a="1"/>
  <c r="L33" i="1" s="1"/>
  <c r="L124" i="1" a="1"/>
  <c r="L124" i="1" s="1"/>
  <c r="L12" i="1" a="1"/>
  <c r="L12" i="1" s="1"/>
  <c r="L117" i="1" a="1"/>
  <c r="L117" i="1" s="1"/>
  <c r="L69" i="1" a="1"/>
  <c r="L69" i="1" s="1"/>
  <c r="L26" i="1" a="1"/>
  <c r="L26" i="1" s="1"/>
  <c r="L112" i="1" a="1"/>
  <c r="L112" i="1" s="1"/>
  <c r="L10" i="1" a="1"/>
  <c r="L10" i="1" s="1"/>
  <c r="L17" i="1" a="1"/>
  <c r="L17" i="1" s="1"/>
  <c r="L39" i="1" a="1"/>
  <c r="L39" i="1" s="1"/>
  <c r="L111" i="1" a="1"/>
  <c r="L111" i="1" s="1"/>
  <c r="L48" i="1" a="1"/>
  <c r="L48" i="1" s="1"/>
  <c r="L47" i="1" a="1"/>
  <c r="L47" i="1" s="1"/>
  <c r="L36" i="1" a="1"/>
  <c r="L36" i="1" s="1"/>
  <c r="L44" i="1" a="1"/>
  <c r="L44" i="1" s="1"/>
  <c r="L64" i="1" a="1"/>
  <c r="L64" i="1" s="1"/>
  <c r="L51" i="1" a="1"/>
  <c r="L51" i="1" s="1"/>
  <c r="L58" i="1" a="1"/>
  <c r="L58" i="1" s="1"/>
  <c r="L46" i="1" a="1"/>
  <c r="L46" i="1" s="1"/>
  <c r="L70" i="1" a="1"/>
  <c r="L70" i="1" s="1"/>
  <c r="L72" i="1" a="1"/>
  <c r="L72" i="1" s="1"/>
  <c r="L147" i="1" a="1"/>
  <c r="L147" i="1" s="1"/>
  <c r="L62" i="1" a="1"/>
  <c r="L62" i="1" s="1"/>
  <c r="L75" i="1" a="1"/>
  <c r="L75" i="1" s="1"/>
  <c r="L55" i="1" a="1"/>
  <c r="L55" i="1" s="1"/>
  <c r="L57" i="1" a="1"/>
  <c r="L57" i="1" s="1"/>
  <c r="L56" i="1" a="1"/>
  <c r="L56" i="1" s="1"/>
  <c r="L63" i="1" a="1"/>
  <c r="L63" i="1" s="1"/>
  <c r="L81" i="1" a="1"/>
  <c r="L81" i="1" s="1"/>
  <c r="L146" i="1" a="1"/>
  <c r="L146" i="1" s="1"/>
  <c r="L86" i="1" a="1"/>
  <c r="L86" i="1" s="1"/>
  <c r="L73" i="1" a="1"/>
  <c r="L73" i="1" s="1"/>
  <c r="L87" i="1" a="1"/>
  <c r="L87" i="1" s="1"/>
  <c r="L95" i="1" a="1"/>
  <c r="L95" i="1" s="1"/>
  <c r="L82" i="1" a="1"/>
  <c r="L82" i="1" s="1"/>
  <c r="L114" i="1" a="1"/>
  <c r="L114" i="1" s="1"/>
  <c r="L60" i="1" a="1"/>
  <c r="L60" i="1" s="1"/>
  <c r="L106" i="1" a="1"/>
  <c r="L106" i="1" s="1"/>
  <c r="L92" i="1" a="1"/>
  <c r="L92" i="1" s="1"/>
  <c r="L88" i="1" a="1"/>
  <c r="L88" i="1" s="1"/>
  <c r="L93" i="1" a="1"/>
  <c r="L93" i="1" s="1"/>
  <c r="L108" i="1" a="1"/>
  <c r="L108" i="1" s="1"/>
  <c r="L102" i="1" a="1"/>
  <c r="L102" i="1" s="1"/>
  <c r="L79" i="1" a="1"/>
  <c r="L79" i="1" s="1"/>
  <c r="L65" i="1" a="1"/>
  <c r="L65" i="1" s="1"/>
  <c r="L110" i="1" a="1"/>
  <c r="L110" i="1" s="1"/>
  <c r="L53" i="1" a="1"/>
  <c r="L53" i="1" s="1"/>
  <c r="L140" i="1" a="1"/>
  <c r="L140" i="1" s="1"/>
  <c r="L127" i="1" a="1"/>
  <c r="L127" i="1" s="1"/>
  <c r="L144" i="1" a="1"/>
  <c r="L144" i="1" s="1"/>
  <c r="L128" i="1" a="1"/>
  <c r="L128" i="1" s="1"/>
  <c r="L130" i="1" a="1"/>
  <c r="L130" i="1" s="1"/>
  <c r="L83" i="1" a="1"/>
  <c r="L83" i="1" s="1"/>
  <c r="L125" i="1" a="1"/>
  <c r="L125" i="1" s="1"/>
  <c r="L129" i="1" a="1"/>
  <c r="L129" i="1" s="1"/>
  <c r="L131" i="1" a="1"/>
  <c r="L131" i="1" s="1"/>
  <c r="L85" i="1" a="1"/>
  <c r="L85" i="1" s="1"/>
  <c r="L42" i="1" a="1"/>
  <c r="L42" i="1" s="1"/>
  <c r="M11" i="1" a="1"/>
  <c r="M11" i="1" s="1"/>
  <c r="M120" i="1" a="1"/>
  <c r="M120" i="1" s="1"/>
  <c r="M104" i="1" a="1"/>
  <c r="M104" i="1" s="1"/>
  <c r="M18" i="1" a="1"/>
  <c r="M18" i="1" s="1"/>
  <c r="M32" i="1" a="1"/>
  <c r="M32" i="1" s="1"/>
  <c r="M126" i="1" a="1"/>
  <c r="M126" i="1" s="1"/>
  <c r="M8" i="1" a="1"/>
  <c r="M8" i="1" s="1"/>
  <c r="M121" i="1" a="1"/>
  <c r="M121" i="1" s="1"/>
  <c r="M105" i="1" a="1"/>
  <c r="M105" i="1" s="1"/>
  <c r="M109" i="1" a="1"/>
  <c r="M109" i="1" s="1"/>
  <c r="M20" i="1" a="1"/>
  <c r="M20" i="1" s="1"/>
  <c r="M119" i="1" a="1"/>
  <c r="M119" i="1" s="1"/>
  <c r="M27" i="1" a="1"/>
  <c r="M27" i="1" s="1"/>
  <c r="M4" i="1" a="1"/>
  <c r="M4" i="1" s="1"/>
  <c r="M13" i="1" a="1"/>
  <c r="M13" i="1" s="1"/>
  <c r="M38" i="1" a="1"/>
  <c r="M38" i="1" s="1"/>
  <c r="M116" i="1" a="1"/>
  <c r="M116" i="1" s="1"/>
  <c r="M21" i="1" a="1"/>
  <c r="M21" i="1" s="1"/>
  <c r="M7" i="1" a="1"/>
  <c r="M7" i="1" s="1"/>
  <c r="M19" i="1" a="1"/>
  <c r="M19" i="1" s="1"/>
  <c r="M50" i="1" a="1"/>
  <c r="M50" i="1" s="1"/>
  <c r="M45" i="1" a="1"/>
  <c r="M45" i="1" s="1"/>
  <c r="M15" i="1" a="1"/>
  <c r="M15" i="1" s="1"/>
  <c r="M29" i="1" a="1"/>
  <c r="M29" i="1" s="1"/>
  <c r="M66" i="1" a="1"/>
  <c r="M66" i="1" s="1"/>
  <c r="M100" i="1" a="1"/>
  <c r="M100" i="1" s="1"/>
  <c r="M9" i="1" a="1"/>
  <c r="M9" i="1" s="1"/>
  <c r="M16" i="1" a="1"/>
  <c r="M16" i="1" s="1"/>
  <c r="M34" i="1" a="1"/>
  <c r="M34" i="1" s="1"/>
  <c r="M68" i="1" a="1"/>
  <c r="M68" i="1" s="1"/>
  <c r="M101" i="1" a="1"/>
  <c r="M101" i="1" s="1"/>
  <c r="M5" i="1" a="1"/>
  <c r="M5" i="1" s="1"/>
  <c r="M22" i="1" a="1"/>
  <c r="M22" i="1" s="1"/>
  <c r="M30" i="1" a="1"/>
  <c r="M30" i="1" s="1"/>
  <c r="M6" i="1" a="1"/>
  <c r="M6" i="1" s="1"/>
  <c r="M14" i="1" a="1"/>
  <c r="M14" i="1" s="1"/>
  <c r="M107" i="1" a="1"/>
  <c r="M107" i="1" s="1"/>
  <c r="M28" i="1" a="1"/>
  <c r="M28" i="1" s="1"/>
  <c r="M122" i="1" a="1"/>
  <c r="M122" i="1" s="1"/>
  <c r="M113" i="1" a="1"/>
  <c r="M113" i="1" s="1"/>
  <c r="M49" i="1" a="1"/>
  <c r="M49" i="1" s="1"/>
  <c r="M23" i="1" a="1"/>
  <c r="M23" i="1" s="1"/>
  <c r="M40" i="1" a="1"/>
  <c r="M40" i="1" s="1"/>
  <c r="M91" i="1" a="1"/>
  <c r="M91" i="1" s="1"/>
  <c r="M24" i="1" a="1"/>
  <c r="M24" i="1" s="1"/>
  <c r="M84" i="1" a="1"/>
  <c r="M84" i="1" s="1"/>
  <c r="M123" i="1" a="1"/>
  <c r="M123" i="1" s="1"/>
  <c r="M31" i="1" a="1"/>
  <c r="M31" i="1" s="1"/>
  <c r="M97" i="1" a="1"/>
  <c r="M97" i="1" s="1"/>
  <c r="M41" i="1" a="1"/>
  <c r="M41" i="1" s="1"/>
  <c r="M25" i="1" a="1"/>
  <c r="M25" i="1" s="1"/>
  <c r="M33" i="1" a="1"/>
  <c r="M33" i="1" s="1"/>
  <c r="M124" i="1" a="1"/>
  <c r="M124" i="1" s="1"/>
  <c r="M12" i="1" a="1"/>
  <c r="M12" i="1" s="1"/>
  <c r="M117" i="1" a="1"/>
  <c r="M117" i="1" s="1"/>
  <c r="M69" i="1" a="1"/>
  <c r="M69" i="1" s="1"/>
  <c r="M26" i="1" a="1"/>
  <c r="M26" i="1" s="1"/>
  <c r="M112" i="1" a="1"/>
  <c r="M112" i="1" s="1"/>
  <c r="M10" i="1" a="1"/>
  <c r="M10" i="1" s="1"/>
  <c r="M17" i="1" a="1"/>
  <c r="M17" i="1" s="1"/>
  <c r="M39" i="1" a="1"/>
  <c r="M39" i="1" s="1"/>
  <c r="M111" i="1" a="1"/>
  <c r="M111" i="1" s="1"/>
  <c r="M48" i="1" a="1"/>
  <c r="M48" i="1" s="1"/>
  <c r="M47" i="1" a="1"/>
  <c r="M47" i="1" s="1"/>
  <c r="M36" i="1" a="1"/>
  <c r="M36" i="1" s="1"/>
  <c r="M44" i="1" a="1"/>
  <c r="M44" i="1" s="1"/>
  <c r="M64" i="1" a="1"/>
  <c r="M64" i="1" s="1"/>
  <c r="M51" i="1" a="1"/>
  <c r="M51" i="1" s="1"/>
  <c r="M58" i="1" a="1"/>
  <c r="M58" i="1" s="1"/>
  <c r="M46" i="1" a="1"/>
  <c r="M46" i="1" s="1"/>
  <c r="M70" i="1" a="1"/>
  <c r="M70" i="1" s="1"/>
  <c r="M72" i="1" a="1"/>
  <c r="M72" i="1" s="1"/>
  <c r="M147" i="1" a="1"/>
  <c r="M147" i="1" s="1"/>
  <c r="M62" i="1" a="1"/>
  <c r="M62" i="1" s="1"/>
  <c r="M75" i="1" a="1"/>
  <c r="M75" i="1" s="1"/>
  <c r="M55" i="1" a="1"/>
  <c r="M55" i="1" s="1"/>
  <c r="M57" i="1" a="1"/>
  <c r="M57" i="1" s="1"/>
  <c r="M56" i="1" a="1"/>
  <c r="M56" i="1" s="1"/>
  <c r="M63" i="1" a="1"/>
  <c r="M63" i="1" s="1"/>
  <c r="M81" i="1" a="1"/>
  <c r="M81" i="1" s="1"/>
  <c r="M146" i="1" a="1"/>
  <c r="M146" i="1" s="1"/>
  <c r="M86" i="1" a="1"/>
  <c r="M86" i="1" s="1"/>
  <c r="M73" i="1" a="1"/>
  <c r="M73" i="1" s="1"/>
  <c r="M87" i="1" a="1"/>
  <c r="M87" i="1" s="1"/>
  <c r="M95" i="1" a="1"/>
  <c r="M95" i="1" s="1"/>
  <c r="M82" i="1" a="1"/>
  <c r="M82" i="1" s="1"/>
  <c r="M114" i="1" a="1"/>
  <c r="M114" i="1" s="1"/>
  <c r="M60" i="1" a="1"/>
  <c r="M60" i="1" s="1"/>
  <c r="M106" i="1" a="1"/>
  <c r="M106" i="1" s="1"/>
  <c r="M92" i="1" a="1"/>
  <c r="M92" i="1" s="1"/>
  <c r="M88" i="1" a="1"/>
  <c r="M88" i="1" s="1"/>
  <c r="M93" i="1" a="1"/>
  <c r="M93" i="1" s="1"/>
  <c r="M108" i="1" a="1"/>
  <c r="M108" i="1" s="1"/>
  <c r="M102" i="1" a="1"/>
  <c r="M102" i="1" s="1"/>
  <c r="M79" i="1" a="1"/>
  <c r="M79" i="1" s="1"/>
  <c r="M65" i="1" a="1"/>
  <c r="M65" i="1" s="1"/>
  <c r="M110" i="1" a="1"/>
  <c r="M110" i="1" s="1"/>
  <c r="M53" i="1" a="1"/>
  <c r="M53" i="1" s="1"/>
  <c r="M140" i="1" a="1"/>
  <c r="M140" i="1" s="1"/>
  <c r="M127" i="1" a="1"/>
  <c r="M127" i="1" s="1"/>
  <c r="M144" i="1" a="1"/>
  <c r="M144" i="1" s="1"/>
  <c r="M128" i="1" a="1"/>
  <c r="M128" i="1" s="1"/>
  <c r="M130" i="1" a="1"/>
  <c r="M130" i="1" s="1"/>
  <c r="M83" i="1" a="1"/>
  <c r="M83" i="1" s="1"/>
  <c r="M125" i="1" a="1"/>
  <c r="M125" i="1" s="1"/>
  <c r="M129" i="1" a="1"/>
  <c r="M129" i="1" s="1"/>
  <c r="M131" i="1" a="1"/>
  <c r="M131" i="1" s="1"/>
  <c r="M85" i="1" a="1"/>
  <c r="M85" i="1" s="1"/>
  <c r="M42" i="1" a="1"/>
  <c r="M42" i="1" s="1"/>
  <c r="N11" i="1" a="1"/>
  <c r="N11" i="1" s="1"/>
  <c r="N120" i="1" a="1"/>
  <c r="N120" i="1" s="1"/>
  <c r="N104" i="1" a="1"/>
  <c r="N104" i="1" s="1"/>
  <c r="N18" i="1" a="1"/>
  <c r="N18" i="1" s="1"/>
  <c r="N32" i="1" a="1"/>
  <c r="N32" i="1" s="1"/>
  <c r="N126" i="1" a="1"/>
  <c r="N126" i="1" s="1"/>
  <c r="N8" i="1" a="1"/>
  <c r="N8" i="1" s="1"/>
  <c r="N121" i="1" a="1"/>
  <c r="N121" i="1" s="1"/>
  <c r="N105" i="1" a="1"/>
  <c r="N105" i="1" s="1"/>
  <c r="N109" i="1" a="1"/>
  <c r="N109" i="1" s="1"/>
  <c r="N20" i="1" a="1"/>
  <c r="N20" i="1" s="1"/>
  <c r="N119" i="1" a="1"/>
  <c r="N119" i="1" s="1"/>
  <c r="N27" i="1" a="1"/>
  <c r="N27" i="1" s="1"/>
  <c r="N4" i="1" a="1"/>
  <c r="N4" i="1" s="1"/>
  <c r="N13" i="1" a="1"/>
  <c r="N13" i="1" s="1"/>
  <c r="N38" i="1" a="1"/>
  <c r="N38" i="1" s="1"/>
  <c r="N116" i="1" a="1"/>
  <c r="N116" i="1" s="1"/>
  <c r="N21" i="1" a="1"/>
  <c r="N21" i="1" s="1"/>
  <c r="N7" i="1" a="1"/>
  <c r="N7" i="1" s="1"/>
  <c r="N19" i="1" a="1"/>
  <c r="N19" i="1" s="1"/>
  <c r="N50" i="1" a="1"/>
  <c r="N50" i="1" s="1"/>
  <c r="N45" i="1" a="1"/>
  <c r="N45" i="1" s="1"/>
  <c r="N15" i="1" a="1"/>
  <c r="N15" i="1" s="1"/>
  <c r="N29" i="1" a="1"/>
  <c r="N29" i="1" s="1"/>
  <c r="N66" i="1" a="1"/>
  <c r="N66" i="1" s="1"/>
  <c r="N100" i="1" a="1"/>
  <c r="N100" i="1" s="1"/>
  <c r="N9" i="1" a="1"/>
  <c r="N9" i="1" s="1"/>
  <c r="N16" i="1" a="1"/>
  <c r="N16" i="1" s="1"/>
  <c r="N34" i="1" a="1"/>
  <c r="N34" i="1" s="1"/>
  <c r="N68" i="1" a="1"/>
  <c r="N68" i="1" s="1"/>
  <c r="N101" i="1" a="1"/>
  <c r="N101" i="1" s="1"/>
  <c r="N5" i="1" a="1"/>
  <c r="N5" i="1" s="1"/>
  <c r="N22" i="1" a="1"/>
  <c r="N22" i="1" s="1"/>
  <c r="N30" i="1" a="1"/>
  <c r="N30" i="1" s="1"/>
  <c r="N6" i="1" a="1"/>
  <c r="N6" i="1" s="1"/>
  <c r="N14" i="1" a="1"/>
  <c r="N14" i="1" s="1"/>
  <c r="N107" i="1" a="1"/>
  <c r="N107" i="1" s="1"/>
  <c r="N28" i="1" a="1"/>
  <c r="N28" i="1" s="1"/>
  <c r="N122" i="1" a="1"/>
  <c r="N122" i="1" s="1"/>
  <c r="N113" i="1" a="1"/>
  <c r="N113" i="1" s="1"/>
  <c r="N49" i="1" a="1"/>
  <c r="N49" i="1" s="1"/>
  <c r="N23" i="1" a="1"/>
  <c r="N23" i="1" s="1"/>
  <c r="N40" i="1" a="1"/>
  <c r="N40" i="1" s="1"/>
  <c r="N91" i="1" a="1"/>
  <c r="N91" i="1" s="1"/>
  <c r="N24" i="1" a="1"/>
  <c r="N24" i="1" s="1"/>
  <c r="N84" i="1" a="1"/>
  <c r="N84" i="1" s="1"/>
  <c r="N123" i="1" a="1"/>
  <c r="N123" i="1" s="1"/>
  <c r="N31" i="1" a="1"/>
  <c r="N31" i="1" s="1"/>
  <c r="N97" i="1" a="1"/>
  <c r="N97" i="1" s="1"/>
  <c r="N41" i="1" a="1"/>
  <c r="N41" i="1" s="1"/>
  <c r="N25" i="1" a="1"/>
  <c r="N25" i="1" s="1"/>
  <c r="N33" i="1" a="1"/>
  <c r="N33" i="1" s="1"/>
  <c r="N124" i="1" a="1"/>
  <c r="N124" i="1" s="1"/>
  <c r="N12" i="1" a="1"/>
  <c r="N12" i="1" s="1"/>
  <c r="N117" i="1" a="1"/>
  <c r="N117" i="1" s="1"/>
  <c r="N69" i="1" a="1"/>
  <c r="N69" i="1" s="1"/>
  <c r="N26" i="1" a="1"/>
  <c r="N26" i="1" s="1"/>
  <c r="N112" i="1" a="1"/>
  <c r="N112" i="1" s="1"/>
  <c r="N10" i="1" a="1"/>
  <c r="N10" i="1" s="1"/>
  <c r="N17" i="1" a="1"/>
  <c r="N17" i="1" s="1"/>
  <c r="N39" i="1" a="1"/>
  <c r="N39" i="1" s="1"/>
  <c r="N111" i="1" a="1"/>
  <c r="N111" i="1" s="1"/>
  <c r="N48" i="1" a="1"/>
  <c r="N48" i="1" s="1"/>
  <c r="N47" i="1" a="1"/>
  <c r="N47" i="1" s="1"/>
  <c r="N36" i="1" a="1"/>
  <c r="N36" i="1" s="1"/>
  <c r="N44" i="1" a="1"/>
  <c r="N44" i="1" s="1"/>
  <c r="N64" i="1" a="1"/>
  <c r="N64" i="1" s="1"/>
  <c r="N51" i="1" a="1"/>
  <c r="N51" i="1" s="1"/>
  <c r="N58" i="1" a="1"/>
  <c r="N58" i="1" s="1"/>
  <c r="N46" i="1" a="1"/>
  <c r="N46" i="1" s="1"/>
  <c r="N70" i="1" a="1"/>
  <c r="N70" i="1" s="1"/>
  <c r="N72" i="1" a="1"/>
  <c r="N72" i="1" s="1"/>
  <c r="N147" i="1" a="1"/>
  <c r="N147" i="1" s="1"/>
  <c r="N62" i="1" a="1"/>
  <c r="N62" i="1" s="1"/>
  <c r="N75" i="1" a="1"/>
  <c r="N75" i="1" s="1"/>
  <c r="N55" i="1" a="1"/>
  <c r="N55" i="1" s="1"/>
  <c r="N57" i="1" a="1"/>
  <c r="N57" i="1" s="1"/>
  <c r="N56" i="1" a="1"/>
  <c r="N56" i="1" s="1"/>
  <c r="N63" i="1" a="1"/>
  <c r="N63" i="1" s="1"/>
  <c r="N81" i="1" a="1"/>
  <c r="N81" i="1" s="1"/>
  <c r="N146" i="1" a="1"/>
  <c r="N146" i="1" s="1"/>
  <c r="N86" i="1" a="1"/>
  <c r="N86" i="1" s="1"/>
  <c r="N73" i="1" a="1"/>
  <c r="N73" i="1" s="1"/>
  <c r="N87" i="1" a="1"/>
  <c r="N87" i="1" s="1"/>
  <c r="N95" i="1" a="1"/>
  <c r="N95" i="1" s="1"/>
  <c r="N82" i="1" a="1"/>
  <c r="N82" i="1" s="1"/>
  <c r="N114" i="1" a="1"/>
  <c r="N114" i="1" s="1"/>
  <c r="N60" i="1" a="1"/>
  <c r="N60" i="1" s="1"/>
  <c r="N106" i="1" a="1"/>
  <c r="N106" i="1" s="1"/>
  <c r="N92" i="1" a="1"/>
  <c r="N92" i="1" s="1"/>
  <c r="N88" i="1" a="1"/>
  <c r="N88" i="1" s="1"/>
  <c r="N93" i="1" a="1"/>
  <c r="N93" i="1" s="1"/>
  <c r="N108" i="1" a="1"/>
  <c r="N108" i="1" s="1"/>
  <c r="N102" i="1" a="1"/>
  <c r="N102" i="1" s="1"/>
  <c r="N79" i="1" a="1"/>
  <c r="N79" i="1" s="1"/>
  <c r="N65" i="1" a="1"/>
  <c r="N65" i="1" s="1"/>
  <c r="N110" i="1" a="1"/>
  <c r="N110" i="1" s="1"/>
  <c r="N53" i="1" a="1"/>
  <c r="N53" i="1" s="1"/>
  <c r="N140" i="1" a="1"/>
  <c r="N140" i="1" s="1"/>
  <c r="N127" i="1" a="1"/>
  <c r="N127" i="1" s="1"/>
  <c r="N144" i="1" a="1"/>
  <c r="N144" i="1" s="1"/>
  <c r="N128" i="1" a="1"/>
  <c r="N128" i="1" s="1"/>
  <c r="N130" i="1" a="1"/>
  <c r="N130" i="1" s="1"/>
  <c r="N83" i="1" a="1"/>
  <c r="N83" i="1" s="1"/>
  <c r="N125" i="1" a="1"/>
  <c r="N125" i="1" s="1"/>
  <c r="N129" i="1" a="1"/>
  <c r="N129" i="1" s="1"/>
  <c r="N131" i="1" a="1"/>
  <c r="N131" i="1" s="1"/>
  <c r="N85" i="1" a="1"/>
  <c r="N85" i="1" s="1"/>
  <c r="N42" i="1" a="1"/>
  <c r="N42" i="1" s="1"/>
  <c r="O11" i="1" a="1"/>
  <c r="O11" i="1" s="1"/>
  <c r="O120" i="1" a="1"/>
  <c r="O120" i="1" s="1"/>
  <c r="O104" i="1" a="1"/>
  <c r="O104" i="1" s="1"/>
  <c r="O18" i="1" a="1"/>
  <c r="O18" i="1" s="1"/>
  <c r="O32" i="1" a="1"/>
  <c r="O32" i="1" s="1"/>
  <c r="O126" i="1" a="1"/>
  <c r="O126" i="1" s="1"/>
  <c r="O8" i="1" a="1"/>
  <c r="O8" i="1" s="1"/>
  <c r="O121" i="1" a="1"/>
  <c r="O121" i="1" s="1"/>
  <c r="O105" i="1" a="1"/>
  <c r="O105" i="1" s="1"/>
  <c r="O109" i="1" a="1"/>
  <c r="O109" i="1" s="1"/>
  <c r="O20" i="1" a="1"/>
  <c r="O20" i="1" s="1"/>
  <c r="O119" i="1" a="1"/>
  <c r="O119" i="1" s="1"/>
  <c r="O27" i="1" a="1"/>
  <c r="O27" i="1" s="1"/>
  <c r="O4" i="1" a="1"/>
  <c r="O4" i="1" s="1"/>
  <c r="O13" i="1" a="1"/>
  <c r="O13" i="1" s="1"/>
  <c r="O38" i="1" a="1"/>
  <c r="O38" i="1" s="1"/>
  <c r="O116" i="1" a="1"/>
  <c r="O116" i="1" s="1"/>
  <c r="O21" i="1" a="1"/>
  <c r="O21" i="1" s="1"/>
  <c r="O7" i="1" a="1"/>
  <c r="O7" i="1" s="1"/>
  <c r="O19" i="1" a="1"/>
  <c r="O19" i="1" s="1"/>
  <c r="O50" i="1" a="1"/>
  <c r="O50" i="1" s="1"/>
  <c r="O45" i="1" a="1"/>
  <c r="O45" i="1" s="1"/>
  <c r="O15" i="1" a="1"/>
  <c r="O15" i="1" s="1"/>
  <c r="O29" i="1" a="1"/>
  <c r="O29" i="1" s="1"/>
  <c r="O66" i="1" a="1"/>
  <c r="O66" i="1" s="1"/>
  <c r="O100" i="1" a="1"/>
  <c r="O100" i="1" s="1"/>
  <c r="O9" i="1" a="1"/>
  <c r="O9" i="1" s="1"/>
  <c r="O16" i="1" a="1"/>
  <c r="O16" i="1" s="1"/>
  <c r="O34" i="1" a="1"/>
  <c r="O34" i="1" s="1"/>
  <c r="O68" i="1" a="1"/>
  <c r="O68" i="1" s="1"/>
  <c r="O101" i="1" a="1"/>
  <c r="O101" i="1" s="1"/>
  <c r="O5" i="1" a="1"/>
  <c r="O5" i="1" s="1"/>
  <c r="O22" i="1" a="1"/>
  <c r="O22" i="1" s="1"/>
  <c r="O30" i="1" a="1"/>
  <c r="O30" i="1" s="1"/>
  <c r="O6" i="1" a="1"/>
  <c r="O6" i="1" s="1"/>
  <c r="O14" i="1" a="1"/>
  <c r="O14" i="1" s="1"/>
  <c r="O107" i="1" a="1"/>
  <c r="O107" i="1" s="1"/>
  <c r="O28" i="1" a="1"/>
  <c r="O28" i="1" s="1"/>
  <c r="O122" i="1" a="1"/>
  <c r="O122" i="1" s="1"/>
  <c r="O113" i="1" a="1"/>
  <c r="O113" i="1" s="1"/>
  <c r="O49" i="1" a="1"/>
  <c r="O49" i="1" s="1"/>
  <c r="O23" i="1" a="1"/>
  <c r="O23" i="1" s="1"/>
  <c r="O40" i="1" a="1"/>
  <c r="O40" i="1" s="1"/>
  <c r="O91" i="1" a="1"/>
  <c r="O91" i="1" s="1"/>
  <c r="O24" i="1" a="1"/>
  <c r="O24" i="1" s="1"/>
  <c r="O84" i="1" a="1"/>
  <c r="O84" i="1" s="1"/>
  <c r="O123" i="1" a="1"/>
  <c r="O123" i="1" s="1"/>
  <c r="O31" i="1" a="1"/>
  <c r="O31" i="1" s="1"/>
  <c r="O97" i="1" a="1"/>
  <c r="O97" i="1" s="1"/>
  <c r="O41" i="1" a="1"/>
  <c r="O41" i="1" s="1"/>
  <c r="O25" i="1" a="1"/>
  <c r="O25" i="1" s="1"/>
  <c r="O33" i="1" a="1"/>
  <c r="O33" i="1" s="1"/>
  <c r="O124" i="1" a="1"/>
  <c r="O124" i="1" s="1"/>
  <c r="O12" i="1" a="1"/>
  <c r="O12" i="1" s="1"/>
  <c r="O117" i="1" a="1"/>
  <c r="O117" i="1" s="1"/>
  <c r="O69" i="1" a="1"/>
  <c r="O69" i="1" s="1"/>
  <c r="O26" i="1" a="1"/>
  <c r="O26" i="1" s="1"/>
  <c r="O112" i="1" a="1"/>
  <c r="O112" i="1" s="1"/>
  <c r="O10" i="1" a="1"/>
  <c r="O10" i="1" s="1"/>
  <c r="O17" i="1" a="1"/>
  <c r="O17" i="1" s="1"/>
  <c r="O39" i="1" a="1"/>
  <c r="O39" i="1" s="1"/>
  <c r="O111" i="1" a="1"/>
  <c r="O111" i="1" s="1"/>
  <c r="O48" i="1" a="1"/>
  <c r="O48" i="1" s="1"/>
  <c r="O47" i="1" a="1"/>
  <c r="O47" i="1" s="1"/>
  <c r="O36" i="1" a="1"/>
  <c r="O36" i="1" s="1"/>
  <c r="O44" i="1" a="1"/>
  <c r="O44" i="1" s="1"/>
  <c r="O64" i="1" a="1"/>
  <c r="O64" i="1" s="1"/>
  <c r="O51" i="1" a="1"/>
  <c r="O51" i="1" s="1"/>
  <c r="O58" i="1" a="1"/>
  <c r="O58" i="1" s="1"/>
  <c r="O46" i="1" a="1"/>
  <c r="O46" i="1" s="1"/>
  <c r="O70" i="1" a="1"/>
  <c r="O70" i="1" s="1"/>
  <c r="O72" i="1" a="1"/>
  <c r="O72" i="1" s="1"/>
  <c r="O147" i="1" a="1"/>
  <c r="O147" i="1" s="1"/>
  <c r="O62" i="1" a="1"/>
  <c r="O62" i="1" s="1"/>
  <c r="O75" i="1" a="1"/>
  <c r="O75" i="1" s="1"/>
  <c r="O55" i="1" a="1"/>
  <c r="O55" i="1" s="1"/>
  <c r="O57" i="1" a="1"/>
  <c r="O57" i="1" s="1"/>
  <c r="O56" i="1" a="1"/>
  <c r="O56" i="1" s="1"/>
  <c r="O63" i="1" a="1"/>
  <c r="O63" i="1" s="1"/>
  <c r="O81" i="1" a="1"/>
  <c r="O81" i="1" s="1"/>
  <c r="O146" i="1" a="1"/>
  <c r="O146" i="1" s="1"/>
  <c r="O86" i="1" a="1"/>
  <c r="O86" i="1" s="1"/>
  <c r="O73" i="1" a="1"/>
  <c r="O73" i="1" s="1"/>
  <c r="O87" i="1" a="1"/>
  <c r="O87" i="1" s="1"/>
  <c r="O95" i="1" a="1"/>
  <c r="O95" i="1" s="1"/>
  <c r="O82" i="1" a="1"/>
  <c r="O82" i="1" s="1"/>
  <c r="O114" i="1" a="1"/>
  <c r="O114" i="1" s="1"/>
  <c r="O60" i="1" a="1"/>
  <c r="O60" i="1" s="1"/>
  <c r="O106" i="1" a="1"/>
  <c r="O106" i="1" s="1"/>
  <c r="O92" i="1" a="1"/>
  <c r="O92" i="1" s="1"/>
  <c r="O88" i="1" a="1"/>
  <c r="O88" i="1" s="1"/>
  <c r="O93" i="1" a="1"/>
  <c r="O93" i="1" s="1"/>
  <c r="O108" i="1" a="1"/>
  <c r="O108" i="1" s="1"/>
  <c r="O102" i="1" a="1"/>
  <c r="O102" i="1" s="1"/>
  <c r="O79" i="1" a="1"/>
  <c r="O79" i="1" s="1"/>
  <c r="O65" i="1" a="1"/>
  <c r="O65" i="1" s="1"/>
  <c r="O110" i="1" a="1"/>
  <c r="O110" i="1" s="1"/>
  <c r="O53" i="1" a="1"/>
  <c r="O53" i="1" s="1"/>
  <c r="O140" i="1" a="1"/>
  <c r="O140" i="1" s="1"/>
  <c r="O127" i="1" a="1"/>
  <c r="O127" i="1" s="1"/>
  <c r="O144" i="1" a="1"/>
  <c r="O144" i="1" s="1"/>
  <c r="O128" i="1" a="1"/>
  <c r="O128" i="1" s="1"/>
  <c r="O130" i="1" a="1"/>
  <c r="O130" i="1" s="1"/>
  <c r="O83" i="1" a="1"/>
  <c r="O83" i="1" s="1"/>
  <c r="O125" i="1" a="1"/>
  <c r="O125" i="1" s="1"/>
  <c r="O129" i="1" a="1"/>
  <c r="O129" i="1" s="1"/>
  <c r="O131" i="1" a="1"/>
  <c r="O131" i="1" s="1"/>
  <c r="O85" i="1" a="1"/>
  <c r="O85" i="1" s="1"/>
  <c r="O42" i="1" a="1"/>
  <c r="O42" i="1" s="1"/>
  <c r="P11" i="1" a="1"/>
  <c r="P11" i="1" s="1"/>
  <c r="P120" i="1" a="1"/>
  <c r="P120" i="1" s="1"/>
  <c r="P104" i="1" a="1"/>
  <c r="P104" i="1" s="1"/>
  <c r="P18" i="1" a="1"/>
  <c r="P18" i="1" s="1"/>
  <c r="P32" i="1" a="1"/>
  <c r="P32" i="1" s="1"/>
  <c r="P126" i="1" a="1"/>
  <c r="P126" i="1" s="1"/>
  <c r="P8" i="1" a="1"/>
  <c r="P8" i="1" s="1"/>
  <c r="P121" i="1" a="1"/>
  <c r="P121" i="1" s="1"/>
  <c r="P105" i="1" a="1"/>
  <c r="P105" i="1" s="1"/>
  <c r="P109" i="1" a="1"/>
  <c r="P109" i="1" s="1"/>
  <c r="P20" i="1" a="1"/>
  <c r="P20" i="1" s="1"/>
  <c r="P119" i="1" a="1"/>
  <c r="P119" i="1" s="1"/>
  <c r="P27" i="1" a="1"/>
  <c r="P27" i="1" s="1"/>
  <c r="P4" i="1" a="1"/>
  <c r="P4" i="1" s="1"/>
  <c r="P13" i="1" a="1"/>
  <c r="P13" i="1" s="1"/>
  <c r="P38" i="1" a="1"/>
  <c r="P38" i="1" s="1"/>
  <c r="P116" i="1" a="1"/>
  <c r="P116" i="1" s="1"/>
  <c r="P21" i="1" a="1"/>
  <c r="P21" i="1" s="1"/>
  <c r="P7" i="1" a="1"/>
  <c r="P7" i="1" s="1"/>
  <c r="P19" i="1" a="1"/>
  <c r="P19" i="1" s="1"/>
  <c r="P50" i="1" a="1"/>
  <c r="P50" i="1" s="1"/>
  <c r="P45" i="1" a="1"/>
  <c r="P45" i="1" s="1"/>
  <c r="P15" i="1" a="1"/>
  <c r="P15" i="1" s="1"/>
  <c r="P29" i="1" a="1"/>
  <c r="P29" i="1" s="1"/>
  <c r="P66" i="1" a="1"/>
  <c r="P66" i="1" s="1"/>
  <c r="P100" i="1" a="1"/>
  <c r="P100" i="1" s="1"/>
  <c r="P9" i="1" a="1"/>
  <c r="P9" i="1" s="1"/>
  <c r="P16" i="1" a="1"/>
  <c r="P16" i="1" s="1"/>
  <c r="P34" i="1" a="1"/>
  <c r="P34" i="1" s="1"/>
  <c r="P68" i="1" a="1"/>
  <c r="P68" i="1" s="1"/>
  <c r="P101" i="1" a="1"/>
  <c r="P101" i="1" s="1"/>
  <c r="P5" i="1" a="1"/>
  <c r="P5" i="1" s="1"/>
  <c r="P22" i="1" a="1"/>
  <c r="P22" i="1" s="1"/>
  <c r="P30" i="1" a="1"/>
  <c r="P30" i="1" s="1"/>
  <c r="P6" i="1" a="1"/>
  <c r="P6" i="1" s="1"/>
  <c r="P14" i="1" a="1"/>
  <c r="P14" i="1" s="1"/>
  <c r="P107" i="1" a="1"/>
  <c r="P107" i="1" s="1"/>
  <c r="P28" i="1" a="1"/>
  <c r="P28" i="1" s="1"/>
  <c r="P122" i="1" a="1"/>
  <c r="P122" i="1" s="1"/>
  <c r="P113" i="1" a="1"/>
  <c r="P113" i="1" s="1"/>
  <c r="P49" i="1" a="1"/>
  <c r="P49" i="1" s="1"/>
  <c r="P23" i="1" a="1"/>
  <c r="P23" i="1" s="1"/>
  <c r="P40" i="1" a="1"/>
  <c r="P40" i="1" s="1"/>
  <c r="P91" i="1" a="1"/>
  <c r="P91" i="1" s="1"/>
  <c r="P24" i="1" a="1"/>
  <c r="P24" i="1" s="1"/>
  <c r="P84" i="1" a="1"/>
  <c r="P84" i="1" s="1"/>
  <c r="P123" i="1" a="1"/>
  <c r="P123" i="1" s="1"/>
  <c r="P31" i="1" a="1"/>
  <c r="P31" i="1" s="1"/>
  <c r="P97" i="1" a="1"/>
  <c r="P97" i="1" s="1"/>
  <c r="P41" i="1" a="1"/>
  <c r="P41" i="1" s="1"/>
  <c r="P25" i="1" a="1"/>
  <c r="P25" i="1" s="1"/>
  <c r="P33" i="1" a="1"/>
  <c r="P33" i="1" s="1"/>
  <c r="P124" i="1" a="1"/>
  <c r="P124" i="1" s="1"/>
  <c r="P12" i="1" a="1"/>
  <c r="P12" i="1" s="1"/>
  <c r="P117" i="1" a="1"/>
  <c r="P117" i="1" s="1"/>
  <c r="P69" i="1" a="1"/>
  <c r="P69" i="1" s="1"/>
  <c r="P26" i="1" a="1"/>
  <c r="P26" i="1" s="1"/>
  <c r="P112" i="1" a="1"/>
  <c r="P112" i="1" s="1"/>
  <c r="P10" i="1" a="1"/>
  <c r="P10" i="1" s="1"/>
  <c r="P17" i="1" a="1"/>
  <c r="P17" i="1" s="1"/>
  <c r="P39" i="1" a="1"/>
  <c r="P39" i="1" s="1"/>
  <c r="P111" i="1" a="1"/>
  <c r="P111" i="1" s="1"/>
  <c r="P48" i="1" a="1"/>
  <c r="P48" i="1" s="1"/>
  <c r="P47" i="1" a="1"/>
  <c r="P47" i="1" s="1"/>
  <c r="P36" i="1" a="1"/>
  <c r="P36" i="1" s="1"/>
  <c r="P44" i="1" a="1"/>
  <c r="P44" i="1" s="1"/>
  <c r="P64" i="1" a="1"/>
  <c r="P64" i="1" s="1"/>
  <c r="P51" i="1" a="1"/>
  <c r="P51" i="1" s="1"/>
  <c r="P58" i="1" a="1"/>
  <c r="P58" i="1" s="1"/>
  <c r="P46" i="1" a="1"/>
  <c r="P46" i="1" s="1"/>
  <c r="P70" i="1" a="1"/>
  <c r="P70" i="1" s="1"/>
  <c r="P72" i="1" a="1"/>
  <c r="P72" i="1" s="1"/>
  <c r="P147" i="1" a="1"/>
  <c r="P147" i="1" s="1"/>
  <c r="P62" i="1" a="1"/>
  <c r="P62" i="1" s="1"/>
  <c r="P75" i="1" a="1"/>
  <c r="P75" i="1" s="1"/>
  <c r="P55" i="1" a="1"/>
  <c r="P55" i="1" s="1"/>
  <c r="P57" i="1" a="1"/>
  <c r="P57" i="1" s="1"/>
  <c r="P56" i="1" a="1"/>
  <c r="P56" i="1" s="1"/>
  <c r="P63" i="1" a="1"/>
  <c r="P63" i="1" s="1"/>
  <c r="P81" i="1" a="1"/>
  <c r="P81" i="1" s="1"/>
  <c r="P146" i="1" a="1"/>
  <c r="P146" i="1" s="1"/>
  <c r="P86" i="1" a="1"/>
  <c r="P86" i="1" s="1"/>
  <c r="P73" i="1" a="1"/>
  <c r="P73" i="1" s="1"/>
  <c r="P87" i="1" a="1"/>
  <c r="P87" i="1" s="1"/>
  <c r="P95" i="1" a="1"/>
  <c r="P95" i="1" s="1"/>
  <c r="P82" i="1" a="1"/>
  <c r="P82" i="1" s="1"/>
  <c r="P114" i="1" a="1"/>
  <c r="P114" i="1" s="1"/>
  <c r="P60" i="1" a="1"/>
  <c r="P60" i="1" s="1"/>
  <c r="P106" i="1" a="1"/>
  <c r="P106" i="1" s="1"/>
  <c r="P92" i="1" a="1"/>
  <c r="P92" i="1" s="1"/>
  <c r="P88" i="1" a="1"/>
  <c r="P88" i="1" s="1"/>
  <c r="P93" i="1" a="1"/>
  <c r="P93" i="1" s="1"/>
  <c r="P108" i="1" a="1"/>
  <c r="P108" i="1" s="1"/>
  <c r="P102" i="1" a="1"/>
  <c r="P102" i="1" s="1"/>
  <c r="P79" i="1" a="1"/>
  <c r="P79" i="1" s="1"/>
  <c r="P65" i="1" a="1"/>
  <c r="P65" i="1" s="1"/>
  <c r="P110" i="1" a="1"/>
  <c r="P110" i="1" s="1"/>
  <c r="P53" i="1" a="1"/>
  <c r="P53" i="1" s="1"/>
  <c r="P140" i="1" a="1"/>
  <c r="P140" i="1" s="1"/>
  <c r="P127" i="1" a="1"/>
  <c r="P127" i="1" s="1"/>
  <c r="P144" i="1" a="1"/>
  <c r="P144" i="1" s="1"/>
  <c r="P128" i="1" a="1"/>
  <c r="P128" i="1" s="1"/>
  <c r="P130" i="1" a="1"/>
  <c r="P130" i="1" s="1"/>
  <c r="P83" i="1" a="1"/>
  <c r="P83" i="1" s="1"/>
  <c r="P125" i="1" a="1"/>
  <c r="P125" i="1" s="1"/>
  <c r="P129" i="1" a="1"/>
  <c r="P129" i="1" s="1"/>
  <c r="P131" i="1" a="1"/>
  <c r="P131" i="1" s="1"/>
  <c r="P85" i="1" a="1"/>
  <c r="P85" i="1" s="1"/>
  <c r="P42" i="1" a="1"/>
  <c r="P42" i="1" s="1"/>
  <c r="Q11" i="1" a="1"/>
  <c r="Q11" i="1" s="1"/>
  <c r="Q120" i="1" a="1"/>
  <c r="Q120" i="1" s="1"/>
  <c r="Q104" i="1" a="1"/>
  <c r="Q104" i="1" s="1"/>
  <c r="Q18" i="1" a="1"/>
  <c r="Q18" i="1" s="1"/>
  <c r="Q32" i="1" a="1"/>
  <c r="Q32" i="1" s="1"/>
  <c r="Q126" i="1" a="1"/>
  <c r="Q126" i="1" s="1"/>
  <c r="Q8" i="1" a="1"/>
  <c r="Q8" i="1" s="1"/>
  <c r="Q121" i="1" a="1"/>
  <c r="Q121" i="1" s="1"/>
  <c r="Q105" i="1" a="1"/>
  <c r="Q105" i="1" s="1"/>
  <c r="Q109" i="1" a="1"/>
  <c r="Q109" i="1" s="1"/>
  <c r="Q20" i="1" a="1"/>
  <c r="Q20" i="1" s="1"/>
  <c r="Q119" i="1" a="1"/>
  <c r="Q119" i="1" s="1"/>
  <c r="Q27" i="1" a="1"/>
  <c r="Q27" i="1" s="1"/>
  <c r="Q4" i="1" a="1"/>
  <c r="Q4" i="1" s="1"/>
  <c r="Q13" i="1" a="1"/>
  <c r="Q13" i="1" s="1"/>
  <c r="Q38" i="1" a="1"/>
  <c r="Q38" i="1" s="1"/>
  <c r="Q116" i="1" a="1"/>
  <c r="Q116" i="1" s="1"/>
  <c r="Q21" i="1" a="1"/>
  <c r="Q21" i="1" s="1"/>
  <c r="Q7" i="1" a="1"/>
  <c r="Q7" i="1" s="1"/>
  <c r="Q19" i="1" a="1"/>
  <c r="Q19" i="1" s="1"/>
  <c r="Q50" i="1" a="1"/>
  <c r="Q50" i="1" s="1"/>
  <c r="Q45" i="1" a="1"/>
  <c r="Q45" i="1" s="1"/>
  <c r="Q15" i="1" a="1"/>
  <c r="Q15" i="1" s="1"/>
  <c r="Q29" i="1" a="1"/>
  <c r="Q29" i="1" s="1"/>
  <c r="Q66" i="1" a="1"/>
  <c r="Q66" i="1" s="1"/>
  <c r="Q100" i="1" a="1"/>
  <c r="Q100" i="1" s="1"/>
  <c r="Q9" i="1" a="1"/>
  <c r="Q9" i="1" s="1"/>
  <c r="Q16" i="1" a="1"/>
  <c r="Q16" i="1" s="1"/>
  <c r="Q34" i="1" a="1"/>
  <c r="Q34" i="1" s="1"/>
  <c r="Q68" i="1" a="1"/>
  <c r="Q68" i="1" s="1"/>
  <c r="Q101" i="1" a="1"/>
  <c r="Q101" i="1" s="1"/>
  <c r="Q5" i="1" a="1"/>
  <c r="Q5" i="1" s="1"/>
  <c r="Q22" i="1" a="1"/>
  <c r="Q22" i="1" s="1"/>
  <c r="Q30" i="1" a="1"/>
  <c r="Q30" i="1" s="1"/>
  <c r="Q6" i="1" a="1"/>
  <c r="Q6" i="1" s="1"/>
  <c r="Q14" i="1" a="1"/>
  <c r="Q14" i="1" s="1"/>
  <c r="Q107" i="1" a="1"/>
  <c r="Q107" i="1" s="1"/>
  <c r="Q28" i="1" a="1"/>
  <c r="Q28" i="1" s="1"/>
  <c r="Q122" i="1" a="1"/>
  <c r="Q122" i="1" s="1"/>
  <c r="Q113" i="1" a="1"/>
  <c r="Q113" i="1" s="1"/>
  <c r="Q49" i="1" a="1"/>
  <c r="Q49" i="1" s="1"/>
  <c r="Q23" i="1" a="1"/>
  <c r="Q23" i="1" s="1"/>
  <c r="Q40" i="1" a="1"/>
  <c r="Q40" i="1" s="1"/>
  <c r="Q91" i="1" a="1"/>
  <c r="Q91" i="1" s="1"/>
  <c r="Q24" i="1" a="1"/>
  <c r="Q24" i="1" s="1"/>
  <c r="Q84" i="1" a="1"/>
  <c r="Q84" i="1" s="1"/>
  <c r="Q123" i="1" a="1"/>
  <c r="Q123" i="1" s="1"/>
  <c r="Q31" i="1" a="1"/>
  <c r="Q31" i="1" s="1"/>
  <c r="Q97" i="1" a="1"/>
  <c r="Q97" i="1" s="1"/>
  <c r="Q41" i="1" a="1"/>
  <c r="Q41" i="1" s="1"/>
  <c r="Q25" i="1" a="1"/>
  <c r="Q25" i="1" s="1"/>
  <c r="Q33" i="1" a="1"/>
  <c r="Q33" i="1" s="1"/>
  <c r="Q124" i="1" a="1"/>
  <c r="Q124" i="1" s="1"/>
  <c r="Q12" i="1" a="1"/>
  <c r="Q12" i="1" s="1"/>
  <c r="Q117" i="1" a="1"/>
  <c r="Q117" i="1" s="1"/>
  <c r="Q69" i="1" a="1"/>
  <c r="Q69" i="1" s="1"/>
  <c r="Q26" i="1" a="1"/>
  <c r="Q26" i="1" s="1"/>
  <c r="Q112" i="1" a="1"/>
  <c r="Q112" i="1" s="1"/>
  <c r="Q10" i="1" a="1"/>
  <c r="Q10" i="1" s="1"/>
  <c r="Q17" i="1" a="1"/>
  <c r="Q17" i="1" s="1"/>
  <c r="Q39" i="1" a="1"/>
  <c r="Q39" i="1" s="1"/>
  <c r="Q111" i="1" a="1"/>
  <c r="Q111" i="1" s="1"/>
  <c r="Q48" i="1" a="1"/>
  <c r="Q48" i="1" s="1"/>
  <c r="Q47" i="1" a="1"/>
  <c r="Q47" i="1" s="1"/>
  <c r="Q36" i="1" a="1"/>
  <c r="Q36" i="1" s="1"/>
  <c r="Q44" i="1" a="1"/>
  <c r="Q44" i="1" s="1"/>
  <c r="Q64" i="1" a="1"/>
  <c r="Q64" i="1" s="1"/>
  <c r="Q51" i="1" a="1"/>
  <c r="Q51" i="1" s="1"/>
  <c r="Q58" i="1" a="1"/>
  <c r="Q58" i="1" s="1"/>
  <c r="Q46" i="1" a="1"/>
  <c r="Q46" i="1" s="1"/>
  <c r="Q70" i="1" a="1"/>
  <c r="Q70" i="1" s="1"/>
  <c r="Q72" i="1" a="1"/>
  <c r="Q72" i="1" s="1"/>
  <c r="Q147" i="1" a="1"/>
  <c r="Q147" i="1" s="1"/>
  <c r="Q62" i="1" a="1"/>
  <c r="Q62" i="1" s="1"/>
  <c r="Q75" i="1" a="1"/>
  <c r="Q75" i="1" s="1"/>
  <c r="Q55" i="1" a="1"/>
  <c r="Q55" i="1" s="1"/>
  <c r="Q57" i="1" a="1"/>
  <c r="Q57" i="1" s="1"/>
  <c r="Q56" i="1" a="1"/>
  <c r="Q56" i="1" s="1"/>
  <c r="Q63" i="1" a="1"/>
  <c r="Q63" i="1" s="1"/>
  <c r="Q81" i="1" a="1"/>
  <c r="Q81" i="1" s="1"/>
  <c r="Q146" i="1" a="1"/>
  <c r="Q146" i="1" s="1"/>
  <c r="Q86" i="1" a="1"/>
  <c r="Q86" i="1" s="1"/>
  <c r="Q73" i="1" a="1"/>
  <c r="Q73" i="1" s="1"/>
  <c r="Q87" i="1" a="1"/>
  <c r="Q87" i="1" s="1"/>
  <c r="Q95" i="1" a="1"/>
  <c r="Q95" i="1" s="1"/>
  <c r="Q82" i="1" a="1"/>
  <c r="Q82" i="1" s="1"/>
  <c r="Q114" i="1" a="1"/>
  <c r="Q114" i="1" s="1"/>
  <c r="Q60" i="1" a="1"/>
  <c r="Q60" i="1" s="1"/>
  <c r="Q106" i="1" a="1"/>
  <c r="Q106" i="1" s="1"/>
  <c r="Q92" i="1" a="1"/>
  <c r="Q92" i="1" s="1"/>
  <c r="Q88" i="1" a="1"/>
  <c r="Q88" i="1" s="1"/>
  <c r="Q93" i="1" a="1"/>
  <c r="Q93" i="1" s="1"/>
  <c r="Q108" i="1" a="1"/>
  <c r="Q108" i="1" s="1"/>
  <c r="Q102" i="1" a="1"/>
  <c r="Q102" i="1" s="1"/>
  <c r="Q79" i="1" a="1"/>
  <c r="Q79" i="1" s="1"/>
  <c r="Q65" i="1" a="1"/>
  <c r="Q65" i="1" s="1"/>
  <c r="Q110" i="1" a="1"/>
  <c r="Q110" i="1" s="1"/>
  <c r="Q53" i="1" a="1"/>
  <c r="Q53" i="1" s="1"/>
  <c r="Q140" i="1" a="1"/>
  <c r="Q140" i="1" s="1"/>
  <c r="Q127" i="1" a="1"/>
  <c r="Q127" i="1" s="1"/>
  <c r="Q144" i="1" a="1"/>
  <c r="Q144" i="1" s="1"/>
  <c r="Q128" i="1" a="1"/>
  <c r="Q128" i="1" s="1"/>
  <c r="Q130" i="1" a="1"/>
  <c r="Q130" i="1" s="1"/>
  <c r="Q83" i="1" a="1"/>
  <c r="Q83" i="1" s="1"/>
  <c r="Q125" i="1" a="1"/>
  <c r="Q125" i="1" s="1"/>
  <c r="Q129" i="1" a="1"/>
  <c r="Q129" i="1" s="1"/>
  <c r="Q131" i="1" a="1"/>
  <c r="Q131" i="1" s="1"/>
  <c r="Q85" i="1" a="1"/>
  <c r="Q85" i="1" s="1"/>
  <c r="Q42" i="1" a="1"/>
  <c r="Q42" i="1" s="1"/>
  <c r="R11" i="1" a="1"/>
  <c r="R11" i="1" s="1"/>
  <c r="R120" i="1" a="1"/>
  <c r="R120" i="1" s="1"/>
  <c r="R104" i="1" a="1"/>
  <c r="R104" i="1" s="1"/>
  <c r="R18" i="1" a="1"/>
  <c r="R18" i="1" s="1"/>
  <c r="R32" i="1" a="1"/>
  <c r="R32" i="1" s="1"/>
  <c r="R126" i="1" a="1"/>
  <c r="R126" i="1" s="1"/>
  <c r="R8" i="1" a="1"/>
  <c r="R8" i="1" s="1"/>
  <c r="R121" i="1" a="1"/>
  <c r="R121" i="1" s="1"/>
  <c r="R105" i="1" a="1"/>
  <c r="R105" i="1" s="1"/>
  <c r="R109" i="1" a="1"/>
  <c r="R109" i="1" s="1"/>
  <c r="R20" i="1" a="1"/>
  <c r="R20" i="1" s="1"/>
  <c r="R119" i="1" a="1"/>
  <c r="R119" i="1" s="1"/>
  <c r="R27" i="1" a="1"/>
  <c r="R27" i="1" s="1"/>
  <c r="R4" i="1" a="1"/>
  <c r="R4" i="1" s="1"/>
  <c r="R13" i="1" a="1"/>
  <c r="R13" i="1" s="1"/>
  <c r="R38" i="1" a="1"/>
  <c r="R38" i="1" s="1"/>
  <c r="R116" i="1" a="1"/>
  <c r="R116" i="1" s="1"/>
  <c r="R21" i="1" a="1"/>
  <c r="R21" i="1" s="1"/>
  <c r="R7" i="1" a="1"/>
  <c r="R7" i="1" s="1"/>
  <c r="R19" i="1" a="1"/>
  <c r="R19" i="1" s="1"/>
  <c r="R50" i="1" a="1"/>
  <c r="R50" i="1" s="1"/>
  <c r="R45" i="1" a="1"/>
  <c r="R45" i="1" s="1"/>
  <c r="R15" i="1" a="1"/>
  <c r="R15" i="1" s="1"/>
  <c r="R29" i="1" a="1"/>
  <c r="R29" i="1" s="1"/>
  <c r="R66" i="1" a="1"/>
  <c r="R66" i="1" s="1"/>
  <c r="R100" i="1" a="1"/>
  <c r="R100" i="1" s="1"/>
  <c r="R9" i="1" a="1"/>
  <c r="R9" i="1" s="1"/>
  <c r="R16" i="1" a="1"/>
  <c r="R16" i="1" s="1"/>
  <c r="R34" i="1" a="1"/>
  <c r="R34" i="1" s="1"/>
  <c r="R68" i="1" a="1"/>
  <c r="R68" i="1" s="1"/>
  <c r="R101" i="1" a="1"/>
  <c r="R101" i="1" s="1"/>
  <c r="R5" i="1" a="1"/>
  <c r="R5" i="1" s="1"/>
  <c r="R22" i="1" a="1"/>
  <c r="R22" i="1" s="1"/>
  <c r="R30" i="1" a="1"/>
  <c r="R30" i="1" s="1"/>
  <c r="R6" i="1" a="1"/>
  <c r="R6" i="1" s="1"/>
  <c r="R14" i="1" a="1"/>
  <c r="R14" i="1" s="1"/>
  <c r="R107" i="1" a="1"/>
  <c r="R107" i="1" s="1"/>
  <c r="R28" i="1" a="1"/>
  <c r="R28" i="1" s="1"/>
  <c r="R122" i="1" a="1"/>
  <c r="R122" i="1" s="1"/>
  <c r="R113" i="1" a="1"/>
  <c r="R113" i="1" s="1"/>
  <c r="R49" i="1" a="1"/>
  <c r="R49" i="1" s="1"/>
  <c r="R23" i="1" a="1"/>
  <c r="R23" i="1" s="1"/>
  <c r="R40" i="1" a="1"/>
  <c r="R40" i="1" s="1"/>
  <c r="R91" i="1" a="1"/>
  <c r="R91" i="1" s="1"/>
  <c r="R24" i="1" a="1"/>
  <c r="R24" i="1" s="1"/>
  <c r="R84" i="1" a="1"/>
  <c r="R84" i="1" s="1"/>
  <c r="R123" i="1" a="1"/>
  <c r="R123" i="1" s="1"/>
  <c r="R31" i="1" a="1"/>
  <c r="R31" i="1" s="1"/>
  <c r="R97" i="1" a="1"/>
  <c r="R97" i="1" s="1"/>
  <c r="R41" i="1" a="1"/>
  <c r="R41" i="1" s="1"/>
  <c r="R25" i="1" a="1"/>
  <c r="R25" i="1" s="1"/>
  <c r="R33" i="1" a="1"/>
  <c r="R33" i="1" s="1"/>
  <c r="R124" i="1" a="1"/>
  <c r="R124" i="1" s="1"/>
  <c r="R12" i="1" a="1"/>
  <c r="R12" i="1" s="1"/>
  <c r="R117" i="1" a="1"/>
  <c r="R117" i="1" s="1"/>
  <c r="R69" i="1" a="1"/>
  <c r="R69" i="1" s="1"/>
  <c r="R26" i="1" a="1"/>
  <c r="R26" i="1" s="1"/>
  <c r="R112" i="1" a="1"/>
  <c r="R112" i="1" s="1"/>
  <c r="R10" i="1" a="1"/>
  <c r="R10" i="1" s="1"/>
  <c r="R17" i="1" a="1"/>
  <c r="R17" i="1" s="1"/>
  <c r="R39" i="1" a="1"/>
  <c r="R39" i="1" s="1"/>
  <c r="R111" i="1" a="1"/>
  <c r="R111" i="1" s="1"/>
  <c r="R48" i="1" a="1"/>
  <c r="R48" i="1" s="1"/>
  <c r="R47" i="1" a="1"/>
  <c r="R47" i="1" s="1"/>
  <c r="R36" i="1" a="1"/>
  <c r="R36" i="1" s="1"/>
  <c r="R44" i="1" a="1"/>
  <c r="R44" i="1" s="1"/>
  <c r="R64" i="1" a="1"/>
  <c r="R64" i="1" s="1"/>
  <c r="R51" i="1" a="1"/>
  <c r="R51" i="1" s="1"/>
  <c r="R58" i="1" a="1"/>
  <c r="R58" i="1" s="1"/>
  <c r="R46" i="1" a="1"/>
  <c r="R46" i="1" s="1"/>
  <c r="R70" i="1" a="1"/>
  <c r="R70" i="1" s="1"/>
  <c r="R72" i="1" a="1"/>
  <c r="R72" i="1" s="1"/>
  <c r="R147" i="1" a="1"/>
  <c r="R147" i="1" s="1"/>
  <c r="R62" i="1" a="1"/>
  <c r="R62" i="1" s="1"/>
  <c r="R75" i="1" a="1"/>
  <c r="R75" i="1" s="1"/>
  <c r="R55" i="1" a="1"/>
  <c r="R55" i="1" s="1"/>
  <c r="R57" i="1" a="1"/>
  <c r="R57" i="1" s="1"/>
  <c r="R56" i="1" a="1"/>
  <c r="R56" i="1" s="1"/>
  <c r="R63" i="1" a="1"/>
  <c r="R63" i="1" s="1"/>
  <c r="R81" i="1" a="1"/>
  <c r="R81" i="1" s="1"/>
  <c r="R146" i="1" a="1"/>
  <c r="R146" i="1" s="1"/>
  <c r="R86" i="1" a="1"/>
  <c r="R86" i="1" s="1"/>
  <c r="R73" i="1" a="1"/>
  <c r="R73" i="1" s="1"/>
  <c r="R87" i="1" a="1"/>
  <c r="R87" i="1" s="1"/>
  <c r="R95" i="1" a="1"/>
  <c r="R95" i="1" s="1"/>
  <c r="R82" i="1" a="1"/>
  <c r="R82" i="1" s="1"/>
  <c r="R114" i="1" a="1"/>
  <c r="R114" i="1" s="1"/>
  <c r="R60" i="1" a="1"/>
  <c r="R60" i="1" s="1"/>
  <c r="R106" i="1" a="1"/>
  <c r="R106" i="1" s="1"/>
  <c r="R92" i="1" a="1"/>
  <c r="R92" i="1" s="1"/>
  <c r="R88" i="1" a="1"/>
  <c r="R88" i="1" s="1"/>
  <c r="R93" i="1" a="1"/>
  <c r="R93" i="1" s="1"/>
  <c r="R108" i="1" a="1"/>
  <c r="R108" i="1" s="1"/>
  <c r="R102" i="1" a="1"/>
  <c r="R102" i="1" s="1"/>
  <c r="R79" i="1" a="1"/>
  <c r="R79" i="1" s="1"/>
  <c r="R65" i="1" a="1"/>
  <c r="R65" i="1" s="1"/>
  <c r="R110" i="1" a="1"/>
  <c r="R110" i="1" s="1"/>
  <c r="R53" i="1" a="1"/>
  <c r="R53" i="1" s="1"/>
  <c r="R140" i="1" a="1"/>
  <c r="R140" i="1" s="1"/>
  <c r="R127" i="1" a="1"/>
  <c r="R127" i="1" s="1"/>
  <c r="R144" i="1" a="1"/>
  <c r="R144" i="1" s="1"/>
  <c r="R128" i="1" a="1"/>
  <c r="R128" i="1" s="1"/>
  <c r="R130" i="1" a="1"/>
  <c r="R130" i="1" s="1"/>
  <c r="R83" i="1" a="1"/>
  <c r="R83" i="1" s="1"/>
  <c r="R125" i="1" a="1"/>
  <c r="R125" i="1" s="1"/>
  <c r="R129" i="1" a="1"/>
  <c r="R129" i="1" s="1"/>
  <c r="R131" i="1" a="1"/>
  <c r="R131" i="1" s="1"/>
  <c r="R85" i="1" a="1"/>
  <c r="R85" i="1" s="1"/>
  <c r="R42" i="1" a="1"/>
  <c r="R42" i="1" s="1"/>
  <c r="S120" i="1"/>
  <c r="V120" i="1" s="1"/>
  <c r="S20" i="1"/>
  <c r="V20" i="1" s="1"/>
  <c r="S124" i="1"/>
  <c r="V124" i="1" s="1"/>
  <c r="W11" i="1"/>
  <c r="AN11" i="1" s="1" a="1"/>
  <c r="AN11" i="1" s="1"/>
  <c r="W120" i="1"/>
  <c r="AP120" i="1" s="1" a="1"/>
  <c r="AP120" i="1" s="1"/>
  <c r="W104" i="1"/>
  <c r="W18" i="1"/>
  <c r="W32" i="1"/>
  <c r="AO32" i="1" s="1" a="1"/>
  <c r="AO32" i="1" s="1"/>
  <c r="W126" i="1"/>
  <c r="W8" i="1"/>
  <c r="AP8" i="1" s="1" a="1"/>
  <c r="AP8" i="1" s="1"/>
  <c r="AQ8" i="1" s="1"/>
  <c r="AS8" i="1" s="1"/>
  <c r="W121" i="1"/>
  <c r="AP121" i="1" s="1" a="1"/>
  <c r="AP121" i="1" s="1"/>
  <c r="AQ121" i="1" s="1"/>
  <c r="AS121" i="1" s="1"/>
  <c r="W105" i="1"/>
  <c r="AP105" i="1" s="1" a="1"/>
  <c r="AP105" i="1" s="1"/>
  <c r="AQ105" i="1" s="1"/>
  <c r="W109" i="1"/>
  <c r="AP109" i="1" s="1" a="1"/>
  <c r="AP109" i="1" s="1"/>
  <c r="W20" i="1"/>
  <c r="AO20" i="1" s="1" a="1"/>
  <c r="AO20" i="1" s="1"/>
  <c r="W119" i="1"/>
  <c r="AO119" i="1" s="1" a="1"/>
  <c r="AO119" i="1" s="1"/>
  <c r="W27" i="1"/>
  <c r="AN27" i="1" s="1" a="1"/>
  <c r="AN27" i="1" s="1"/>
  <c r="W4" i="1"/>
  <c r="AN4" i="1" s="1" a="1"/>
  <c r="AN4" i="1" s="1"/>
  <c r="W13" i="1"/>
  <c r="AN13" i="1" s="1" a="1"/>
  <c r="AN13" i="1" s="1"/>
  <c r="W38" i="1"/>
  <c r="AN38" i="1" s="1" a="1"/>
  <c r="AN38" i="1" s="1"/>
  <c r="W116" i="1"/>
  <c r="AN116" i="1" s="1" a="1"/>
  <c r="AN116" i="1" s="1"/>
  <c r="W21" i="1"/>
  <c r="AP21" i="1" s="1" a="1"/>
  <c r="AP21" i="1" s="1"/>
  <c r="AQ21" i="1" s="1"/>
  <c r="AS21" i="1" s="1"/>
  <c r="W7" i="1"/>
  <c r="AN7" i="1" s="1" a="1"/>
  <c r="AN7" i="1" s="1"/>
  <c r="W19" i="1"/>
  <c r="AP19" i="1" s="1" a="1"/>
  <c r="AP19" i="1" s="1"/>
  <c r="AQ19" i="1" s="1"/>
  <c r="AS19" i="1" s="1"/>
  <c r="W50" i="1"/>
  <c r="AP50" i="1" s="1" a="1"/>
  <c r="AP50" i="1" s="1"/>
  <c r="AQ50" i="1" s="1"/>
  <c r="AS50" i="1" s="1"/>
  <c r="W45" i="1"/>
  <c r="AP45" i="1" s="1" a="1"/>
  <c r="AP45" i="1" s="1"/>
  <c r="AQ45" i="1" s="1"/>
  <c r="AS45" i="1" s="1"/>
  <c r="W15" i="1"/>
  <c r="AN15" i="1" s="1" a="1"/>
  <c r="AN15" i="1" s="1"/>
  <c r="W29" i="1"/>
  <c r="AP29" i="1" s="1" a="1"/>
  <c r="AP29" i="1" s="1"/>
  <c r="AQ29" i="1" s="1"/>
  <c r="AS29" i="1" s="1"/>
  <c r="W66" i="1"/>
  <c r="AP66" i="1" s="1" a="1"/>
  <c r="AP66" i="1" s="1"/>
  <c r="AQ66" i="1" s="1"/>
  <c r="AS66" i="1" s="1"/>
  <c r="W100" i="1"/>
  <c r="AP100" i="1" s="1" a="1"/>
  <c r="AP100" i="1" s="1"/>
  <c r="W9" i="1"/>
  <c r="AO9" i="1" s="1" a="1"/>
  <c r="AO9" i="1" s="1"/>
  <c r="W16" i="1"/>
  <c r="AN16" i="1" s="1" a="1"/>
  <c r="AN16" i="1" s="1"/>
  <c r="W34" i="1"/>
  <c r="AN34" i="1" s="1" a="1"/>
  <c r="AN34" i="1" s="1"/>
  <c r="W68" i="1"/>
  <c r="AN68" i="1" s="1" a="1"/>
  <c r="AN68" i="1" s="1"/>
  <c r="W101" i="1"/>
  <c r="AN101" i="1" s="1" a="1"/>
  <c r="AN101" i="1" s="1"/>
  <c r="W5" i="1"/>
  <c r="AN5" i="1" s="1" a="1"/>
  <c r="AN5" i="1" s="1"/>
  <c r="W22" i="1"/>
  <c r="AP22" i="1" s="1" a="1"/>
  <c r="AP22" i="1" s="1"/>
  <c r="AQ22" i="1" s="1"/>
  <c r="W6" i="1"/>
  <c r="AO6" i="1" s="1" a="1"/>
  <c r="AO6" i="1" s="1"/>
  <c r="W14" i="1"/>
  <c r="AP14" i="1" s="1" a="1"/>
  <c r="AP14" i="1" s="1"/>
  <c r="AQ14" i="1" s="1"/>
  <c r="AP107" i="1" a="1"/>
  <c r="AP107" i="1" s="1"/>
  <c r="AQ107" i="1" s="1"/>
  <c r="AS107" i="1" s="1"/>
  <c r="W28" i="1"/>
  <c r="AP28" i="1" s="1" a="1"/>
  <c r="AP28" i="1" s="1"/>
  <c r="AQ28" i="1" s="1"/>
  <c r="AS28" i="1" s="1"/>
  <c r="W122" i="1"/>
  <c r="AN122" i="1" s="1" a="1"/>
  <c r="AN122" i="1" s="1"/>
  <c r="W49" i="1"/>
  <c r="AN49" i="1" s="1" a="1"/>
  <c r="AN49" i="1" s="1"/>
  <c r="W23" i="1"/>
  <c r="AN23" i="1" s="1" a="1"/>
  <c r="AN23" i="1" s="1"/>
  <c r="W40" i="1"/>
  <c r="AP40" i="1" s="1" a="1"/>
  <c r="AP40" i="1" s="1"/>
  <c r="AQ40" i="1" s="1"/>
  <c r="AS40" i="1" s="1"/>
  <c r="W91" i="1"/>
  <c r="AP91" i="1" s="1" a="1"/>
  <c r="AP91" i="1" s="1"/>
  <c r="AQ91" i="1" s="1"/>
  <c r="AS91" i="1" s="1"/>
  <c r="W24" i="1"/>
  <c r="W84" i="1"/>
  <c r="AO84" i="1" s="1" a="1"/>
  <c r="AO84" i="1" s="1"/>
  <c r="W123" i="1"/>
  <c r="AO123" i="1" s="1" a="1"/>
  <c r="AO123" i="1" s="1"/>
  <c r="W31" i="1"/>
  <c r="AP31" i="1" s="1" a="1"/>
  <c r="AP31" i="1" s="1"/>
  <c r="AQ31" i="1" s="1"/>
  <c r="AS31" i="1" s="1"/>
  <c r="W97" i="1"/>
  <c r="AP97" i="1" s="1" a="1"/>
  <c r="AP97" i="1" s="1"/>
  <c r="AQ97" i="1" s="1"/>
  <c r="W41" i="1"/>
  <c r="AN41" i="1" s="1" a="1"/>
  <c r="AN41" i="1" s="1"/>
  <c r="W25" i="1"/>
  <c r="W33" i="1"/>
  <c r="AP33" i="1" s="1" a="1"/>
  <c r="AP33" i="1" s="1"/>
  <c r="W124" i="1"/>
  <c r="AN124" i="1" s="1" a="1"/>
  <c r="AN124" i="1" s="1"/>
  <c r="W12" i="1"/>
  <c r="AP12" i="1" s="1" a="1"/>
  <c r="AP12" i="1" s="1"/>
  <c r="W117" i="1"/>
  <c r="AP117" i="1" s="1" a="1"/>
  <c r="AP117" i="1" s="1"/>
  <c r="AQ117" i="1" s="1"/>
  <c r="AS117" i="1" s="1"/>
  <c r="W69" i="1"/>
  <c r="AO69" i="1" s="1" a="1"/>
  <c r="AO69" i="1" s="1"/>
  <c r="W26" i="1"/>
  <c r="AO26" i="1" s="1" a="1"/>
  <c r="AO26" i="1" s="1"/>
  <c r="W112" i="1"/>
  <c r="AN112" i="1" s="1" a="1"/>
  <c r="AN112" i="1" s="1"/>
  <c r="W10" i="1"/>
  <c r="AN10" i="1" s="1" a="1"/>
  <c r="AN10" i="1" s="1"/>
  <c r="W17" i="1"/>
  <c r="AO17" i="1" s="1" a="1"/>
  <c r="AO17" i="1" s="1"/>
  <c r="W39" i="1"/>
  <c r="AN39" i="1" s="1" a="1"/>
  <c r="AN39" i="1" s="1"/>
  <c r="W111" i="1"/>
  <c r="W48" i="1"/>
  <c r="AN48" i="1" s="1" a="1"/>
  <c r="AN48" i="1" s="1"/>
  <c r="W47" i="1"/>
  <c r="AO47" i="1" s="1" a="1"/>
  <c r="AO47" i="1" s="1"/>
  <c r="W36" i="1"/>
  <c r="AN36" i="1" s="1" a="1"/>
  <c r="AN36" i="1" s="1"/>
  <c r="W44" i="1"/>
  <c r="AP44" i="1" s="1" a="1"/>
  <c r="AP44" i="1" s="1"/>
  <c r="AQ44" i="1" s="1"/>
  <c r="AS44" i="1" s="1"/>
  <c r="W64" i="1"/>
  <c r="AN64" i="1" s="1" a="1"/>
  <c r="AN64" i="1" s="1"/>
  <c r="W51" i="1"/>
  <c r="AN51" i="1" s="1" a="1"/>
  <c r="AN51" i="1" s="1"/>
  <c r="W58" i="1"/>
  <c r="AN58" i="1" s="1" a="1"/>
  <c r="AN58" i="1" s="1"/>
  <c r="W46" i="1"/>
  <c r="AP46" i="1" s="1" a="1"/>
  <c r="AP46" i="1" s="1"/>
  <c r="W70" i="1"/>
  <c r="AP70" i="1" s="1" a="1"/>
  <c r="AP70" i="1" s="1"/>
  <c r="W72" i="1"/>
  <c r="AP72" i="1" s="1" a="1"/>
  <c r="AP72" i="1" s="1"/>
  <c r="AQ72" i="1" s="1"/>
  <c r="AS72" i="1" s="1"/>
  <c r="W147" i="1"/>
  <c r="AN147" i="1" s="1" a="1"/>
  <c r="AN147" i="1" s="1"/>
  <c r="W62" i="1"/>
  <c r="AN62" i="1" s="1" a="1"/>
  <c r="AN62" i="1" s="1"/>
  <c r="W75" i="1"/>
  <c r="AP75" i="1" s="1" a="1"/>
  <c r="AP75" i="1" s="1"/>
  <c r="W55" i="1"/>
  <c r="W57" i="1"/>
  <c r="AN57" i="1" s="1" a="1"/>
  <c r="AN57" i="1" s="1"/>
  <c r="W56" i="1"/>
  <c r="AN56" i="1" s="1" a="1"/>
  <c r="AN56" i="1" s="1"/>
  <c r="W63" i="1"/>
  <c r="AP63" i="1" s="1" a="1"/>
  <c r="AP63" i="1" s="1"/>
  <c r="W81" i="1"/>
  <c r="AN81" i="1" s="1" a="1"/>
  <c r="AN81" i="1" s="1"/>
  <c r="W146" i="1"/>
  <c r="AN146" i="1" s="1" a="1"/>
  <c r="AN146" i="1" s="1"/>
  <c r="W86" i="1"/>
  <c r="AP86" i="1" s="1" a="1"/>
  <c r="AP86" i="1" s="1"/>
  <c r="AQ86" i="1" s="1"/>
  <c r="AS86" i="1" s="1"/>
  <c r="W73" i="1"/>
  <c r="AO73" i="1" s="1" a="1"/>
  <c r="AO73" i="1" s="1"/>
  <c r="W87" i="1"/>
  <c r="AN87" i="1" s="1" a="1"/>
  <c r="AN87" i="1" s="1"/>
  <c r="W95" i="1"/>
  <c r="AN95" i="1" s="1" a="1"/>
  <c r="AN95" i="1" s="1"/>
  <c r="W82" i="1"/>
  <c r="AP82" i="1" s="1" a="1"/>
  <c r="AP82" i="1" s="1"/>
  <c r="AQ82" i="1" s="1"/>
  <c r="AS82" i="1" s="1"/>
  <c r="W114" i="1"/>
  <c r="W60" i="1"/>
  <c r="W106" i="1"/>
  <c r="AO106" i="1" s="1" a="1"/>
  <c r="AO106" i="1" s="1"/>
  <c r="W92" i="1"/>
  <c r="W88" i="1"/>
  <c r="AN88" i="1" s="1" a="1"/>
  <c r="AN88" i="1" s="1"/>
  <c r="W93" i="1"/>
  <c r="AP93" i="1" s="1" a="1"/>
  <c r="AP93" i="1" s="1"/>
  <c r="W108" i="1"/>
  <c r="AO108" i="1" s="1" a="1"/>
  <c r="AO108" i="1" s="1"/>
  <c r="W102" i="1"/>
  <c r="AO102" i="1" s="1" a="1"/>
  <c r="AO102" i="1" s="1"/>
  <c r="W79" i="1"/>
  <c r="AN79" i="1" s="1" a="1"/>
  <c r="AN79" i="1" s="1"/>
  <c r="W65" i="1"/>
  <c r="AP65" i="1" s="1" a="1"/>
  <c r="AP65" i="1" s="1"/>
  <c r="AQ65" i="1" s="1"/>
  <c r="AS65" i="1" s="1"/>
  <c r="W110" i="1"/>
  <c r="AN110" i="1" s="1" a="1"/>
  <c r="AN110" i="1" s="1"/>
  <c r="W53" i="1"/>
  <c r="AP53" i="1" s="1" a="1"/>
  <c r="AP53" i="1" s="1"/>
  <c r="AQ53" i="1" s="1"/>
  <c r="W140" i="1"/>
  <c r="AN140" i="1" s="1" a="1"/>
  <c r="AN140" i="1" s="1"/>
  <c r="W127" i="1"/>
  <c r="AP127" i="1" s="1" a="1"/>
  <c r="AP127" i="1" s="1"/>
  <c r="AQ127" i="1" s="1"/>
  <c r="AS127" i="1" s="1"/>
  <c r="W144" i="1"/>
  <c r="AP144" i="1" s="1" a="1"/>
  <c r="AP144" i="1" s="1"/>
  <c r="AQ144" i="1" s="1"/>
  <c r="AS144" i="1" s="1"/>
  <c r="W128" i="1"/>
  <c r="AP128" i="1" s="1" a="1"/>
  <c r="AP128" i="1" s="1"/>
  <c r="AQ128" i="1" s="1"/>
  <c r="AS128" i="1" s="1"/>
  <c r="W130" i="1"/>
  <c r="AO130" i="1" s="1" a="1"/>
  <c r="AO130" i="1" s="1"/>
  <c r="W83" i="1"/>
  <c r="AN83" i="1" s="1" a="1"/>
  <c r="AN83" i="1" s="1"/>
  <c r="W125" i="1"/>
  <c r="AN125" i="1" s="1" a="1"/>
  <c r="AN125" i="1" s="1"/>
  <c r="W129" i="1"/>
  <c r="AO129" i="1" s="1" a="1"/>
  <c r="AO129" i="1" s="1"/>
  <c r="W131" i="1"/>
  <c r="AO131" i="1" s="1" a="1"/>
  <c r="AO131" i="1" s="1"/>
  <c r="W85" i="1"/>
  <c r="AP85" i="1" s="1" a="1"/>
  <c r="AP85" i="1" s="1"/>
  <c r="AQ85" i="1" s="1"/>
  <c r="AS85" i="1" s="1"/>
  <c r="W42" i="1"/>
  <c r="Y11" i="1" a="1"/>
  <c r="Y11" i="1" s="1"/>
  <c r="Y120" i="1" a="1"/>
  <c r="Y120" i="1" s="1"/>
  <c r="Y104" i="1" a="1"/>
  <c r="Y104" i="1" s="1"/>
  <c r="Y18" i="1" a="1"/>
  <c r="Y18" i="1" s="1"/>
  <c r="Y32" i="1" a="1"/>
  <c r="Y32" i="1" s="1"/>
  <c r="Y126" i="1" a="1"/>
  <c r="Y126" i="1" s="1"/>
  <c r="Y8" i="1" a="1"/>
  <c r="Y8" i="1" s="1"/>
  <c r="Y121" i="1" a="1"/>
  <c r="Y121" i="1" s="1"/>
  <c r="Y105" i="1" a="1"/>
  <c r="Y105" i="1" s="1"/>
  <c r="Y109" i="1" a="1"/>
  <c r="Y109" i="1" s="1"/>
  <c r="Y20" i="1" a="1"/>
  <c r="Y20" i="1" s="1"/>
  <c r="Y119" i="1" a="1"/>
  <c r="Y119" i="1" s="1"/>
  <c r="Y27" i="1" a="1"/>
  <c r="Y27" i="1" s="1"/>
  <c r="Y4" i="1" a="1"/>
  <c r="Y4" i="1" s="1"/>
  <c r="Y13" i="1" a="1"/>
  <c r="Y13" i="1" s="1"/>
  <c r="Y38" i="1" a="1"/>
  <c r="Y38" i="1" s="1"/>
  <c r="Y116" i="1" a="1"/>
  <c r="Y116" i="1" s="1"/>
  <c r="Y21" i="1" a="1"/>
  <c r="Y21" i="1" s="1"/>
  <c r="Y7" i="1" a="1"/>
  <c r="Y7" i="1" s="1"/>
  <c r="Y19" i="1" a="1"/>
  <c r="Y19" i="1" s="1"/>
  <c r="Y50" i="1" a="1"/>
  <c r="Y50" i="1" s="1"/>
  <c r="Y45" i="1" a="1"/>
  <c r="Y45" i="1" s="1"/>
  <c r="Y15" i="1" a="1"/>
  <c r="Y15" i="1" s="1"/>
  <c r="Y29" i="1" a="1"/>
  <c r="Y29" i="1" s="1"/>
  <c r="Y66" i="1" a="1"/>
  <c r="Y66" i="1" s="1"/>
  <c r="Y100" i="1" a="1"/>
  <c r="Y100" i="1" s="1"/>
  <c r="Y9" i="1" a="1"/>
  <c r="Y9" i="1" s="1"/>
  <c r="Y16" i="1" a="1"/>
  <c r="Y16" i="1" s="1"/>
  <c r="Y34" i="1" a="1"/>
  <c r="Y34" i="1" s="1"/>
  <c r="Y68" i="1" a="1"/>
  <c r="Y68" i="1" s="1"/>
  <c r="Y101" i="1" a="1"/>
  <c r="Y101" i="1" s="1"/>
  <c r="Y5" i="1" a="1"/>
  <c r="Y5" i="1" s="1"/>
  <c r="Y22" i="1" a="1"/>
  <c r="Y22" i="1" s="1"/>
  <c r="Y30" i="1" a="1"/>
  <c r="Y30" i="1" s="1"/>
  <c r="Y6" i="1" a="1"/>
  <c r="Y6" i="1" s="1"/>
  <c r="Y14" i="1" a="1"/>
  <c r="Y14" i="1" s="1"/>
  <c r="Y107" i="1" a="1"/>
  <c r="Y107" i="1" s="1"/>
  <c r="Y28" i="1" a="1"/>
  <c r="Y28" i="1" s="1"/>
  <c r="Y122" i="1" a="1"/>
  <c r="Y122" i="1" s="1"/>
  <c r="Y113" i="1" a="1"/>
  <c r="Y113" i="1" s="1"/>
  <c r="Y49" i="1" a="1"/>
  <c r="Y49" i="1" s="1"/>
  <c r="Y23" i="1" a="1"/>
  <c r="Y23" i="1" s="1"/>
  <c r="Y40" i="1" a="1"/>
  <c r="Y40" i="1" s="1"/>
  <c r="Y91" i="1" a="1"/>
  <c r="Y91" i="1" s="1"/>
  <c r="Y24" i="1" a="1"/>
  <c r="Y24" i="1" s="1"/>
  <c r="Y84" i="1" a="1"/>
  <c r="Y84" i="1" s="1"/>
  <c r="Y123" i="1" a="1"/>
  <c r="Y123" i="1" s="1"/>
  <c r="Y31" i="1" a="1"/>
  <c r="Y31" i="1" s="1"/>
  <c r="Y97" i="1" a="1"/>
  <c r="Y97" i="1" s="1"/>
  <c r="Y41" i="1" a="1"/>
  <c r="Y41" i="1" s="1"/>
  <c r="Y25" i="1" a="1"/>
  <c r="Y25" i="1" s="1"/>
  <c r="Y33" i="1" a="1"/>
  <c r="Y33" i="1" s="1"/>
  <c r="Y124" i="1" a="1"/>
  <c r="Y124" i="1" s="1"/>
  <c r="Y12" i="1" a="1"/>
  <c r="Y12" i="1" s="1"/>
  <c r="Y117" i="1" a="1"/>
  <c r="Y117" i="1" s="1"/>
  <c r="Y69" i="1" a="1"/>
  <c r="Y69" i="1" s="1"/>
  <c r="Y26" i="1" a="1"/>
  <c r="Y26" i="1" s="1"/>
  <c r="Y112" i="1" a="1"/>
  <c r="Y112" i="1" s="1"/>
  <c r="Y10" i="1" a="1"/>
  <c r="Y10" i="1" s="1"/>
  <c r="Y17" i="1" a="1"/>
  <c r="Y17" i="1" s="1"/>
  <c r="Y39" i="1" a="1"/>
  <c r="Y39" i="1" s="1"/>
  <c r="Y111" i="1" a="1"/>
  <c r="Y111" i="1" s="1"/>
  <c r="Y48" i="1" a="1"/>
  <c r="Y48" i="1" s="1"/>
  <c r="Y47" i="1" a="1"/>
  <c r="Y47" i="1" s="1"/>
  <c r="Y36" i="1" a="1"/>
  <c r="Y36" i="1" s="1"/>
  <c r="Y44" i="1" a="1"/>
  <c r="Y44" i="1" s="1"/>
  <c r="Y64" i="1" a="1"/>
  <c r="Y64" i="1" s="1"/>
  <c r="Y51" i="1" a="1"/>
  <c r="Y51" i="1" s="1"/>
  <c r="Y58" i="1" a="1"/>
  <c r="Y58" i="1" s="1"/>
  <c r="Y46" i="1" a="1"/>
  <c r="Y46" i="1" s="1"/>
  <c r="Y70" i="1" a="1"/>
  <c r="Y70" i="1" s="1"/>
  <c r="Y72" i="1" a="1"/>
  <c r="Y72" i="1" s="1"/>
  <c r="Y147" i="1" a="1"/>
  <c r="Y147" i="1" s="1"/>
  <c r="Y62" i="1" a="1"/>
  <c r="Y62" i="1" s="1"/>
  <c r="Y75" i="1" a="1"/>
  <c r="Y75" i="1" s="1"/>
  <c r="Y57" i="1" a="1"/>
  <c r="Y57" i="1" s="1"/>
  <c r="Y56" i="1" a="1"/>
  <c r="Y56" i="1" s="1"/>
  <c r="Y63" i="1" a="1"/>
  <c r="Y63" i="1" s="1"/>
  <c r="Y81" i="1" a="1"/>
  <c r="Y81" i="1" s="1"/>
  <c r="Y146" i="1" a="1"/>
  <c r="Y146" i="1" s="1"/>
  <c r="Y86" i="1" a="1"/>
  <c r="Y86" i="1" s="1"/>
  <c r="Y73" i="1" a="1"/>
  <c r="Y73" i="1" s="1"/>
  <c r="Y87" i="1" a="1"/>
  <c r="Y87" i="1" s="1"/>
  <c r="Y95" i="1" a="1"/>
  <c r="Y95" i="1" s="1"/>
  <c r="Y82" i="1" a="1"/>
  <c r="Y82" i="1" s="1"/>
  <c r="Y114" i="1" a="1"/>
  <c r="Y114" i="1" s="1"/>
  <c r="Y60" i="1" a="1"/>
  <c r="Y60" i="1" s="1"/>
  <c r="Y106" i="1" a="1"/>
  <c r="Y106" i="1" s="1"/>
  <c r="Y92" i="1" a="1"/>
  <c r="Y92" i="1" s="1"/>
  <c r="Y88" i="1" a="1"/>
  <c r="Y88" i="1" s="1"/>
  <c r="Y93" i="1" a="1"/>
  <c r="Y93" i="1" s="1"/>
  <c r="Y108" i="1" a="1"/>
  <c r="Y108" i="1" s="1"/>
  <c r="Y102" i="1" a="1"/>
  <c r="Y102" i="1" s="1"/>
  <c r="Y79" i="1" a="1"/>
  <c r="Y79" i="1" s="1"/>
  <c r="Y65" i="1" a="1"/>
  <c r="Y65" i="1" s="1"/>
  <c r="Y110" i="1" a="1"/>
  <c r="Y110" i="1" s="1"/>
  <c r="Y53" i="1" a="1"/>
  <c r="Y53" i="1" s="1"/>
  <c r="Y140" i="1" a="1"/>
  <c r="Y140" i="1" s="1"/>
  <c r="Y127" i="1" a="1"/>
  <c r="Y127" i="1" s="1"/>
  <c r="Y144" i="1" a="1"/>
  <c r="Y144" i="1" s="1"/>
  <c r="Y128" i="1" a="1"/>
  <c r="Y128" i="1" s="1"/>
  <c r="Y130" i="1" a="1"/>
  <c r="Y130" i="1" s="1"/>
  <c r="Y83" i="1" a="1"/>
  <c r="Y83" i="1" s="1"/>
  <c r="Y125" i="1" a="1"/>
  <c r="Y125" i="1" s="1"/>
  <c r="Y129" i="1" a="1"/>
  <c r="Y129" i="1" s="1"/>
  <c r="Y131" i="1" a="1"/>
  <c r="Y131" i="1" s="1"/>
  <c r="Y85" i="1" a="1"/>
  <c r="Y85" i="1" s="1"/>
  <c r="Y42" i="1" a="1"/>
  <c r="Y42" i="1" s="1"/>
  <c r="Z11" i="1" a="1"/>
  <c r="Z11" i="1" s="1"/>
  <c r="Z120" i="1" a="1"/>
  <c r="Z120" i="1" s="1"/>
  <c r="AV120" i="1" s="1"/>
  <c r="Z104" i="1" a="1"/>
  <c r="Z104" i="1" s="1"/>
  <c r="Z18" i="1" a="1"/>
  <c r="Z18" i="1" s="1"/>
  <c r="AV18" i="1" s="1"/>
  <c r="Z32" i="1" a="1"/>
  <c r="Z32" i="1" s="1"/>
  <c r="Z126" i="1" a="1"/>
  <c r="Z126" i="1" s="1"/>
  <c r="AV126" i="1" s="1"/>
  <c r="Z8" i="1" a="1"/>
  <c r="Z8" i="1" s="1"/>
  <c r="AV8" i="1" s="1"/>
  <c r="Z121" i="1" a="1"/>
  <c r="Z121" i="1" s="1"/>
  <c r="Z105" i="1" a="1"/>
  <c r="Z105" i="1" s="1"/>
  <c r="Z109" i="1" a="1"/>
  <c r="Z109" i="1" s="1"/>
  <c r="Z20" i="1" a="1"/>
  <c r="Z20" i="1" s="1"/>
  <c r="AV20" i="1" s="1"/>
  <c r="Z119" i="1" a="1"/>
  <c r="Z119" i="1" s="1"/>
  <c r="Z27" i="1" a="1"/>
  <c r="Z27" i="1" s="1"/>
  <c r="AV27" i="1" s="1"/>
  <c r="Z4" i="1" a="1"/>
  <c r="Z4" i="1" s="1"/>
  <c r="Z13" i="1" a="1"/>
  <c r="Z13" i="1" s="1"/>
  <c r="Z38" i="1" a="1"/>
  <c r="Z38" i="1" s="1"/>
  <c r="Z116" i="1" a="1"/>
  <c r="Z116" i="1" s="1"/>
  <c r="Z21" i="1" a="1"/>
  <c r="Z21" i="1" s="1"/>
  <c r="Z7" i="1" a="1"/>
  <c r="Z7" i="1" s="1"/>
  <c r="Z19" i="1" a="1"/>
  <c r="Z19" i="1" s="1"/>
  <c r="AV19" i="1" s="1"/>
  <c r="Z50" i="1" a="1"/>
  <c r="Z50" i="1" s="1"/>
  <c r="Z45" i="1" a="1"/>
  <c r="Z45" i="1" s="1"/>
  <c r="Z15" i="1" a="1"/>
  <c r="Z15" i="1" s="1"/>
  <c r="Z29" i="1" a="1"/>
  <c r="Z29" i="1" s="1"/>
  <c r="Z66" i="1" a="1"/>
  <c r="Z66" i="1" s="1"/>
  <c r="Z100" i="1" a="1"/>
  <c r="Z100" i="1" s="1"/>
  <c r="Z9" i="1" a="1"/>
  <c r="Z9" i="1" s="1"/>
  <c r="Z16" i="1" a="1"/>
  <c r="Z16" i="1" s="1"/>
  <c r="Z34" i="1" a="1"/>
  <c r="Z34" i="1" s="1"/>
  <c r="Z68" i="1" a="1"/>
  <c r="Z68" i="1" s="1"/>
  <c r="Z101" i="1" a="1"/>
  <c r="Z101" i="1" s="1"/>
  <c r="AV101" i="1" s="1"/>
  <c r="Z5" i="1" a="1"/>
  <c r="Z5" i="1" s="1"/>
  <c r="Z22" i="1" a="1"/>
  <c r="Z22" i="1" s="1"/>
  <c r="AV22" i="1" s="1"/>
  <c r="Z30" i="1" a="1"/>
  <c r="Z30" i="1" s="1"/>
  <c r="Z6" i="1" a="1"/>
  <c r="Z6" i="1" s="1"/>
  <c r="AV6" i="1" s="1"/>
  <c r="Z14" i="1" a="1"/>
  <c r="Z14" i="1" s="1"/>
  <c r="AV14" i="1" s="1"/>
  <c r="Z107" i="1" a="1"/>
  <c r="Z107" i="1" s="1"/>
  <c r="Z28" i="1" a="1"/>
  <c r="Z28" i="1" s="1"/>
  <c r="Z122" i="1" a="1"/>
  <c r="Z122" i="1" s="1"/>
  <c r="AV122" i="1" s="1"/>
  <c r="Z113" i="1" a="1"/>
  <c r="Z113" i="1" s="1"/>
  <c r="AV113" i="1" s="1"/>
  <c r="Z49" i="1" a="1"/>
  <c r="Z49" i="1" s="1"/>
  <c r="AV49" i="1" s="1"/>
  <c r="Z23" i="1" a="1"/>
  <c r="Z23" i="1" s="1"/>
  <c r="Z40" i="1" a="1"/>
  <c r="Z40" i="1" s="1"/>
  <c r="Z91" i="1" a="1"/>
  <c r="Z91" i="1" s="1"/>
  <c r="AV91" i="1" s="1"/>
  <c r="Z24" i="1" a="1"/>
  <c r="Z24" i="1" s="1"/>
  <c r="Z84" i="1" a="1"/>
  <c r="Z84" i="1" s="1"/>
  <c r="Z123" i="1" a="1"/>
  <c r="Z123" i="1" s="1"/>
  <c r="AV123" i="1" s="1"/>
  <c r="Z31" i="1" a="1"/>
  <c r="Z31" i="1" s="1"/>
  <c r="Z97" i="1" a="1"/>
  <c r="Z97" i="1" s="1"/>
  <c r="AV97" i="1" s="1"/>
  <c r="Z41" i="1" a="1"/>
  <c r="Z41" i="1" s="1"/>
  <c r="Z25" i="1" a="1"/>
  <c r="Z25" i="1" s="1"/>
  <c r="Z33" i="1" a="1"/>
  <c r="Z33" i="1" s="1"/>
  <c r="Z124" i="1" a="1"/>
  <c r="Z124" i="1" s="1"/>
  <c r="AV124" i="1" s="1"/>
  <c r="Z12" i="1" a="1"/>
  <c r="Z12" i="1" s="1"/>
  <c r="Z117" i="1" a="1"/>
  <c r="Z117" i="1" s="1"/>
  <c r="Z69" i="1" a="1"/>
  <c r="Z69" i="1" s="1"/>
  <c r="Z26" i="1" a="1"/>
  <c r="Z26" i="1" s="1"/>
  <c r="Z112" i="1" a="1"/>
  <c r="Z112" i="1" s="1"/>
  <c r="AV112" i="1" s="1"/>
  <c r="Z10" i="1" a="1"/>
  <c r="Z10" i="1" s="1"/>
  <c r="Z17" i="1" a="1"/>
  <c r="Z17" i="1" s="1"/>
  <c r="AV17" i="1" s="1"/>
  <c r="Z39" i="1" a="1"/>
  <c r="Z39" i="1" s="1"/>
  <c r="Z111" i="1" a="1"/>
  <c r="Z111" i="1" s="1"/>
  <c r="Z48" i="1" a="1"/>
  <c r="Z48" i="1" s="1"/>
  <c r="Z47" i="1" a="1"/>
  <c r="Z47" i="1" s="1"/>
  <c r="Z36" i="1" a="1"/>
  <c r="Z36" i="1" s="1"/>
  <c r="Z44" i="1" a="1"/>
  <c r="Z44" i="1" s="1"/>
  <c r="Z64" i="1" a="1"/>
  <c r="Z64" i="1" s="1"/>
  <c r="Z51" i="1" a="1"/>
  <c r="Z51" i="1" s="1"/>
  <c r="AV51" i="1" s="1"/>
  <c r="Z58" i="1" a="1"/>
  <c r="Z58" i="1" s="1"/>
  <c r="Z46" i="1" a="1"/>
  <c r="Z46" i="1" s="1"/>
  <c r="Z70" i="1" a="1"/>
  <c r="Z70" i="1" s="1"/>
  <c r="Z72" i="1" a="1"/>
  <c r="Z72" i="1" s="1"/>
  <c r="Z147" i="1" a="1"/>
  <c r="Z147" i="1" s="1"/>
  <c r="Z62" i="1" a="1"/>
  <c r="Z62" i="1" s="1"/>
  <c r="AV62" i="1" s="1"/>
  <c r="Z75" i="1" a="1"/>
  <c r="Z75" i="1" s="1"/>
  <c r="Z55" i="1" a="1"/>
  <c r="Z55" i="1" s="1"/>
  <c r="Z57" i="1" a="1"/>
  <c r="Z57" i="1" s="1"/>
  <c r="Z56" i="1" a="1"/>
  <c r="Z56" i="1" s="1"/>
  <c r="Z63" i="1" a="1"/>
  <c r="Z63" i="1" s="1"/>
  <c r="AV63" i="1" s="1"/>
  <c r="Z81" i="1" a="1"/>
  <c r="Z81" i="1" s="1"/>
  <c r="Z146" i="1" a="1"/>
  <c r="Z146" i="1" s="1"/>
  <c r="Z86" i="1" a="1"/>
  <c r="Z86" i="1" s="1"/>
  <c r="Z73" i="1" a="1"/>
  <c r="Z73" i="1" s="1"/>
  <c r="Z87" i="1" a="1"/>
  <c r="Z87" i="1" s="1"/>
  <c r="Z95" i="1" a="1"/>
  <c r="Z95" i="1" s="1"/>
  <c r="AV95" i="1" s="1"/>
  <c r="Z82" i="1" a="1"/>
  <c r="Z82" i="1" s="1"/>
  <c r="AV82" i="1" s="1"/>
  <c r="Z114" i="1" a="1"/>
  <c r="Z114" i="1" s="1"/>
  <c r="Z60" i="1" a="1"/>
  <c r="Z60" i="1" s="1"/>
  <c r="Z106" i="1" a="1"/>
  <c r="Z106" i="1" s="1"/>
  <c r="AV106" i="1" s="1"/>
  <c r="Z92" i="1" a="1"/>
  <c r="Z92" i="1" s="1"/>
  <c r="Z88" i="1" a="1"/>
  <c r="Z88" i="1" s="1"/>
  <c r="Z93" i="1" a="1"/>
  <c r="Z93" i="1" s="1"/>
  <c r="Z108" i="1" a="1"/>
  <c r="Z108" i="1" s="1"/>
  <c r="Z102" i="1" a="1"/>
  <c r="Z102" i="1" s="1"/>
  <c r="Z79" i="1" a="1"/>
  <c r="Z79" i="1" s="1"/>
  <c r="AV79" i="1" s="1"/>
  <c r="Z65" i="1" a="1"/>
  <c r="Z65" i="1" s="1"/>
  <c r="AV65" i="1" s="1"/>
  <c r="Z110" i="1" a="1"/>
  <c r="Z110" i="1" s="1"/>
  <c r="AV110" i="1" s="1"/>
  <c r="Z53" i="1" a="1"/>
  <c r="Z53" i="1" s="1"/>
  <c r="Z140" i="1" a="1"/>
  <c r="Z140" i="1" s="1"/>
  <c r="Z127" i="1" a="1"/>
  <c r="Z127" i="1" s="1"/>
  <c r="Z144" i="1" a="1"/>
  <c r="Z144" i="1" s="1"/>
  <c r="Z128" i="1" a="1"/>
  <c r="Z128" i="1" s="1"/>
  <c r="Z130" i="1" a="1"/>
  <c r="Z130" i="1" s="1"/>
  <c r="Z83" i="1" a="1"/>
  <c r="Z83" i="1" s="1"/>
  <c r="Z125" i="1" a="1"/>
  <c r="Z125" i="1" s="1"/>
  <c r="Z129" i="1" a="1"/>
  <c r="Z129" i="1" s="1"/>
  <c r="Z131" i="1" a="1"/>
  <c r="Z131" i="1" s="1"/>
  <c r="Z85" i="1" a="1"/>
  <c r="Z85" i="1" s="1"/>
  <c r="Z42" i="1" a="1"/>
  <c r="Z42" i="1" s="1"/>
  <c r="AV42" i="1" s="1"/>
  <c r="AA11" i="1" a="1"/>
  <c r="AA11" i="1" s="1"/>
  <c r="AA120" i="1" a="1"/>
  <c r="AA120" i="1" s="1"/>
  <c r="AA104" i="1" a="1"/>
  <c r="AA104" i="1" s="1"/>
  <c r="AA18" i="1" a="1"/>
  <c r="AA18" i="1" s="1"/>
  <c r="AA32" i="1" a="1"/>
  <c r="AA32" i="1" s="1"/>
  <c r="AA126" i="1" a="1"/>
  <c r="AA126" i="1" s="1"/>
  <c r="AA8" i="1" a="1"/>
  <c r="AA8" i="1" s="1"/>
  <c r="AA121" i="1" a="1"/>
  <c r="AA121" i="1" s="1"/>
  <c r="AA105" i="1" a="1"/>
  <c r="AA105" i="1" s="1"/>
  <c r="AA109" i="1" a="1"/>
  <c r="AA109" i="1" s="1"/>
  <c r="AA20" i="1" a="1"/>
  <c r="AA20" i="1" s="1"/>
  <c r="AA119" i="1" a="1"/>
  <c r="AA119" i="1" s="1"/>
  <c r="AA27" i="1" a="1"/>
  <c r="AA27" i="1" s="1"/>
  <c r="AA4" i="1" a="1"/>
  <c r="AA4" i="1" s="1"/>
  <c r="AA13" i="1" a="1"/>
  <c r="AA13" i="1" s="1"/>
  <c r="AA38" i="1" a="1"/>
  <c r="AA38" i="1" s="1"/>
  <c r="AA116" i="1" a="1"/>
  <c r="AA116" i="1" s="1"/>
  <c r="AA21" i="1" a="1"/>
  <c r="AA21" i="1" s="1"/>
  <c r="AA7" i="1" a="1"/>
  <c r="AA7" i="1" s="1"/>
  <c r="AA19" i="1" a="1"/>
  <c r="AA19" i="1" s="1"/>
  <c r="AA50" i="1" a="1"/>
  <c r="AA50" i="1" s="1"/>
  <c r="AA45" i="1" a="1"/>
  <c r="AA45" i="1" s="1"/>
  <c r="AA15" i="1" a="1"/>
  <c r="AA15" i="1" s="1"/>
  <c r="AA29" i="1" a="1"/>
  <c r="AA29" i="1" s="1"/>
  <c r="AA66" i="1" a="1"/>
  <c r="AA66" i="1" s="1"/>
  <c r="AA100" i="1" a="1"/>
  <c r="AA100" i="1" s="1"/>
  <c r="AA9" i="1" a="1"/>
  <c r="AA9" i="1" s="1"/>
  <c r="AA16" i="1" a="1"/>
  <c r="AA16" i="1" s="1"/>
  <c r="AA34" i="1" a="1"/>
  <c r="AA34" i="1" s="1"/>
  <c r="AA68" i="1" a="1"/>
  <c r="AA68" i="1" s="1"/>
  <c r="AA101" i="1" a="1"/>
  <c r="AA101" i="1" s="1"/>
  <c r="AA5" i="1" a="1"/>
  <c r="AA5" i="1" s="1"/>
  <c r="AA22" i="1" a="1"/>
  <c r="AA22" i="1" s="1"/>
  <c r="AA30" i="1" a="1"/>
  <c r="AA30" i="1" s="1"/>
  <c r="AA6" i="1" a="1"/>
  <c r="AA6" i="1" s="1"/>
  <c r="AA14" i="1" a="1"/>
  <c r="AA14" i="1" s="1"/>
  <c r="AA107" i="1" a="1"/>
  <c r="AA107" i="1" s="1"/>
  <c r="AA28" i="1" a="1"/>
  <c r="AA28" i="1" s="1"/>
  <c r="AA122" i="1" a="1"/>
  <c r="AA122" i="1" s="1"/>
  <c r="AA113" i="1" a="1"/>
  <c r="AA113" i="1" s="1"/>
  <c r="AA49" i="1" a="1"/>
  <c r="AA49" i="1" s="1"/>
  <c r="AA23" i="1" a="1"/>
  <c r="AA23" i="1" s="1"/>
  <c r="AA40" i="1" a="1"/>
  <c r="AA40" i="1" s="1"/>
  <c r="AA91" i="1" a="1"/>
  <c r="AA91" i="1" s="1"/>
  <c r="AA24" i="1" a="1"/>
  <c r="AA24" i="1" s="1"/>
  <c r="AA84" i="1" a="1"/>
  <c r="AA84" i="1" s="1"/>
  <c r="AA123" i="1" a="1"/>
  <c r="AA123" i="1" s="1"/>
  <c r="AA31" i="1" a="1"/>
  <c r="AA31" i="1" s="1"/>
  <c r="AA97" i="1" a="1"/>
  <c r="AA97" i="1" s="1"/>
  <c r="AA41" i="1" a="1"/>
  <c r="AA41" i="1" s="1"/>
  <c r="AA25" i="1" a="1"/>
  <c r="AA25" i="1" s="1"/>
  <c r="AA33" i="1" a="1"/>
  <c r="AA33" i="1" s="1"/>
  <c r="AA124" i="1" a="1"/>
  <c r="AA124" i="1" s="1"/>
  <c r="AA12" i="1" a="1"/>
  <c r="AA12" i="1" s="1"/>
  <c r="AA117" i="1" a="1"/>
  <c r="AA117" i="1" s="1"/>
  <c r="AA69" i="1" a="1"/>
  <c r="AA69" i="1" s="1"/>
  <c r="AA26" i="1" a="1"/>
  <c r="AA26" i="1" s="1"/>
  <c r="AA112" i="1" a="1"/>
  <c r="AA112" i="1" s="1"/>
  <c r="AA10" i="1" a="1"/>
  <c r="AA10" i="1" s="1"/>
  <c r="AA17" i="1" a="1"/>
  <c r="AA17" i="1" s="1"/>
  <c r="AA39" i="1" a="1"/>
  <c r="AA39" i="1" s="1"/>
  <c r="AA111" i="1" a="1"/>
  <c r="AA111" i="1" s="1"/>
  <c r="AA48" i="1" a="1"/>
  <c r="AA48" i="1" s="1"/>
  <c r="AA47" i="1" a="1"/>
  <c r="AA47" i="1" s="1"/>
  <c r="AA36" i="1" a="1"/>
  <c r="AA36" i="1" s="1"/>
  <c r="AA44" i="1" a="1"/>
  <c r="AA44" i="1" s="1"/>
  <c r="AA64" i="1" a="1"/>
  <c r="AA64" i="1" s="1"/>
  <c r="AA51" i="1" a="1"/>
  <c r="AA51" i="1" s="1"/>
  <c r="AA58" i="1" a="1"/>
  <c r="AA58" i="1" s="1"/>
  <c r="AA46" i="1" a="1"/>
  <c r="AA46" i="1" s="1"/>
  <c r="AA70" i="1" a="1"/>
  <c r="AA70" i="1" s="1"/>
  <c r="AA72" i="1" a="1"/>
  <c r="AA72" i="1" s="1"/>
  <c r="AA147" i="1" a="1"/>
  <c r="AA147" i="1" s="1"/>
  <c r="AA62" i="1" a="1"/>
  <c r="AA62" i="1" s="1"/>
  <c r="AA75" i="1" a="1"/>
  <c r="AA75" i="1" s="1"/>
  <c r="AA55" i="1" a="1"/>
  <c r="AA55" i="1" s="1"/>
  <c r="AA57" i="1" a="1"/>
  <c r="AA57" i="1" s="1"/>
  <c r="AA56" i="1" a="1"/>
  <c r="AA56" i="1" s="1"/>
  <c r="AA63" i="1" a="1"/>
  <c r="AA63" i="1" s="1"/>
  <c r="AA81" i="1" a="1"/>
  <c r="AA81" i="1" s="1"/>
  <c r="AA146" i="1" a="1"/>
  <c r="AA146" i="1" s="1"/>
  <c r="AA86" i="1" a="1"/>
  <c r="AA86" i="1" s="1"/>
  <c r="AA73" i="1" a="1"/>
  <c r="AA73" i="1" s="1"/>
  <c r="AA87" i="1" a="1"/>
  <c r="AA87" i="1" s="1"/>
  <c r="AA95" i="1" a="1"/>
  <c r="AA95" i="1" s="1"/>
  <c r="AA82" i="1" a="1"/>
  <c r="AA82" i="1" s="1"/>
  <c r="AA114" i="1" a="1"/>
  <c r="AA114" i="1" s="1"/>
  <c r="AA60" i="1" a="1"/>
  <c r="AA60" i="1" s="1"/>
  <c r="AA106" i="1" a="1"/>
  <c r="AA106" i="1" s="1"/>
  <c r="AA92" i="1" a="1"/>
  <c r="AA92" i="1" s="1"/>
  <c r="AA88" i="1" a="1"/>
  <c r="AA88" i="1" s="1"/>
  <c r="AA93" i="1" a="1"/>
  <c r="AA93" i="1" s="1"/>
  <c r="AA108" i="1" a="1"/>
  <c r="AA108" i="1" s="1"/>
  <c r="AA102" i="1" a="1"/>
  <c r="AA102" i="1" s="1"/>
  <c r="AA79" i="1" a="1"/>
  <c r="AA79" i="1" s="1"/>
  <c r="AA65" i="1" a="1"/>
  <c r="AA65" i="1" s="1"/>
  <c r="AA110" i="1" a="1"/>
  <c r="AA110" i="1" s="1"/>
  <c r="AA53" i="1" a="1"/>
  <c r="AA53" i="1" s="1"/>
  <c r="AA140" i="1" a="1"/>
  <c r="AA140" i="1" s="1"/>
  <c r="AA127" i="1" a="1"/>
  <c r="AA127" i="1" s="1"/>
  <c r="AA144" i="1" a="1"/>
  <c r="AA144" i="1" s="1"/>
  <c r="AA128" i="1" a="1"/>
  <c r="AA128" i="1" s="1"/>
  <c r="AA130" i="1" a="1"/>
  <c r="AA130" i="1" s="1"/>
  <c r="AA83" i="1" a="1"/>
  <c r="AA83" i="1" s="1"/>
  <c r="AA125" i="1" a="1"/>
  <c r="AA125" i="1" s="1"/>
  <c r="AA129" i="1" a="1"/>
  <c r="AA129" i="1" s="1"/>
  <c r="AA131" i="1" a="1"/>
  <c r="AA131" i="1" s="1"/>
  <c r="AA85" i="1" a="1"/>
  <c r="AA85" i="1" s="1"/>
  <c r="AA42" i="1" a="1"/>
  <c r="AA42" i="1" s="1"/>
  <c r="AC11" i="1"/>
  <c r="AC120" i="1"/>
  <c r="AC104" i="1"/>
  <c r="AC18" i="1"/>
  <c r="AC32" i="1"/>
  <c r="AC126" i="1"/>
  <c r="AC8" i="1"/>
  <c r="AC121" i="1"/>
  <c r="AC105" i="1"/>
  <c r="AC109" i="1"/>
  <c r="AC20" i="1"/>
  <c r="AC119" i="1"/>
  <c r="AC27" i="1"/>
  <c r="AC4" i="1"/>
  <c r="AC13" i="1"/>
  <c r="AC38" i="1"/>
  <c r="AC116" i="1"/>
  <c r="AC21" i="1"/>
  <c r="AC7" i="1"/>
  <c r="AC19" i="1"/>
  <c r="AC50" i="1"/>
  <c r="AC45" i="1"/>
  <c r="AC15" i="1"/>
  <c r="AC29" i="1"/>
  <c r="AC66" i="1"/>
  <c r="AC100" i="1"/>
  <c r="AC9" i="1"/>
  <c r="AC16" i="1"/>
  <c r="AC34" i="1"/>
  <c r="AC68" i="1"/>
  <c r="AC101" i="1"/>
  <c r="AC5" i="1"/>
  <c r="AC22" i="1"/>
  <c r="AC30" i="1"/>
  <c r="AC6" i="1"/>
  <c r="AC14" i="1"/>
  <c r="AC107" i="1"/>
  <c r="AC28" i="1"/>
  <c r="AC122" i="1"/>
  <c r="AC113" i="1"/>
  <c r="AC49" i="1"/>
  <c r="AC23" i="1"/>
  <c r="AC40" i="1"/>
  <c r="AC91" i="1"/>
  <c r="AC24" i="1"/>
  <c r="AC84" i="1"/>
  <c r="AC123" i="1"/>
  <c r="AC31" i="1"/>
  <c r="AC97" i="1"/>
  <c r="AC41" i="1"/>
  <c r="AC25" i="1"/>
  <c r="AC33" i="1"/>
  <c r="AC124" i="1"/>
  <c r="AC12" i="1"/>
  <c r="AC117" i="1"/>
  <c r="AC69" i="1"/>
  <c r="AC26" i="1"/>
  <c r="AC112" i="1"/>
  <c r="AC10" i="1"/>
  <c r="AC17" i="1"/>
  <c r="AC39" i="1"/>
  <c r="AC111" i="1"/>
  <c r="AC48" i="1"/>
  <c r="AC47" i="1"/>
  <c r="AC36" i="1"/>
  <c r="AC44" i="1"/>
  <c r="AC64" i="1"/>
  <c r="AC51" i="1"/>
  <c r="AC58" i="1"/>
  <c r="AC46" i="1"/>
  <c r="AC70" i="1"/>
  <c r="AC72" i="1"/>
  <c r="AC147" i="1"/>
  <c r="AC62" i="1"/>
  <c r="AC75" i="1"/>
  <c r="AC55" i="1"/>
  <c r="AC57" i="1"/>
  <c r="AC56" i="1"/>
  <c r="AC63" i="1"/>
  <c r="AC81" i="1"/>
  <c r="AC146" i="1"/>
  <c r="AC86" i="1"/>
  <c r="AC73" i="1"/>
  <c r="AC87" i="1"/>
  <c r="AC95" i="1"/>
  <c r="AC82" i="1"/>
  <c r="AC114" i="1"/>
  <c r="AC60" i="1"/>
  <c r="AC106" i="1"/>
  <c r="AC92" i="1"/>
  <c r="AC88" i="1"/>
  <c r="AC93" i="1"/>
  <c r="AC108" i="1"/>
  <c r="AC102" i="1"/>
  <c r="AC79" i="1"/>
  <c r="AC65" i="1"/>
  <c r="AC110" i="1"/>
  <c r="AC53" i="1"/>
  <c r="AC140" i="1"/>
  <c r="AC127" i="1"/>
  <c r="AC144" i="1"/>
  <c r="AC128" i="1"/>
  <c r="AC130" i="1"/>
  <c r="AC83" i="1"/>
  <c r="AC125" i="1"/>
  <c r="AC129" i="1"/>
  <c r="AC131" i="1"/>
  <c r="AC85" i="1"/>
  <c r="AC42" i="1"/>
  <c r="AD11" i="1"/>
  <c r="AD120" i="1"/>
  <c r="AD104" i="1"/>
  <c r="AD18" i="1"/>
  <c r="AD32" i="1"/>
  <c r="AD126" i="1"/>
  <c r="AD8" i="1"/>
  <c r="AD121" i="1"/>
  <c r="AD105" i="1"/>
  <c r="AD109" i="1"/>
  <c r="AD20" i="1"/>
  <c r="AD119" i="1"/>
  <c r="AD27" i="1"/>
  <c r="AD4" i="1"/>
  <c r="AD13" i="1"/>
  <c r="AD38" i="1"/>
  <c r="AD116" i="1"/>
  <c r="AD21" i="1"/>
  <c r="AD7" i="1"/>
  <c r="AD19" i="1"/>
  <c r="AD50" i="1"/>
  <c r="AD45" i="1"/>
  <c r="AD15" i="1"/>
  <c r="AD29" i="1"/>
  <c r="AD66" i="1"/>
  <c r="AD100" i="1"/>
  <c r="AD9" i="1"/>
  <c r="AD16" i="1"/>
  <c r="AD34" i="1"/>
  <c r="AD68" i="1"/>
  <c r="AD101" i="1"/>
  <c r="AD5" i="1"/>
  <c r="AD22" i="1"/>
  <c r="AD30" i="1"/>
  <c r="AD6" i="1"/>
  <c r="AD14" i="1"/>
  <c r="AD107" i="1"/>
  <c r="AD28" i="1"/>
  <c r="AD122" i="1"/>
  <c r="AD113" i="1"/>
  <c r="AD49" i="1"/>
  <c r="AD23" i="1"/>
  <c r="AD40" i="1"/>
  <c r="AD91" i="1"/>
  <c r="AD24" i="1"/>
  <c r="AD84" i="1"/>
  <c r="AD123" i="1"/>
  <c r="AD31" i="1"/>
  <c r="AD97" i="1"/>
  <c r="AD41" i="1"/>
  <c r="AD25" i="1"/>
  <c r="AD33" i="1"/>
  <c r="AD124" i="1"/>
  <c r="AD12" i="1"/>
  <c r="AD117" i="1"/>
  <c r="AD69" i="1"/>
  <c r="AD26" i="1"/>
  <c r="AD112" i="1"/>
  <c r="AD10" i="1"/>
  <c r="AD17" i="1"/>
  <c r="AD39" i="1"/>
  <c r="AD111" i="1"/>
  <c r="AD48" i="1"/>
  <c r="AD47" i="1"/>
  <c r="AD36" i="1"/>
  <c r="AD44" i="1"/>
  <c r="AD64" i="1"/>
  <c r="AD51" i="1"/>
  <c r="AD58" i="1"/>
  <c r="AD46" i="1"/>
  <c r="AD70" i="1"/>
  <c r="AD72" i="1"/>
  <c r="AD147" i="1"/>
  <c r="AD62" i="1"/>
  <c r="AD75" i="1"/>
  <c r="AD55" i="1"/>
  <c r="AD57" i="1"/>
  <c r="AD56" i="1"/>
  <c r="AD63" i="1"/>
  <c r="AD81" i="1"/>
  <c r="AD146" i="1"/>
  <c r="AD86" i="1"/>
  <c r="AD73" i="1"/>
  <c r="AD87" i="1"/>
  <c r="AD95" i="1"/>
  <c r="AD82" i="1"/>
  <c r="AD114" i="1"/>
  <c r="AD60" i="1"/>
  <c r="AD106" i="1"/>
  <c r="AD92" i="1"/>
  <c r="AD88" i="1"/>
  <c r="AD93" i="1"/>
  <c r="AD108" i="1"/>
  <c r="AD102" i="1"/>
  <c r="AD79" i="1"/>
  <c r="AD65" i="1"/>
  <c r="AD110" i="1"/>
  <c r="AD53" i="1"/>
  <c r="AD140" i="1"/>
  <c r="AD127" i="1"/>
  <c r="AD144" i="1"/>
  <c r="AD128" i="1"/>
  <c r="AD130" i="1"/>
  <c r="AD83" i="1"/>
  <c r="AD125" i="1"/>
  <c r="AD129" i="1"/>
  <c r="AD131" i="1"/>
  <c r="AD85" i="1"/>
  <c r="AD42" i="1"/>
  <c r="AE11" i="1"/>
  <c r="AE120" i="1"/>
  <c r="AE104" i="1"/>
  <c r="AE18" i="1"/>
  <c r="AE32" i="1"/>
  <c r="AE126" i="1"/>
  <c r="AE8" i="1"/>
  <c r="AE121" i="1"/>
  <c r="AE105" i="1"/>
  <c r="AE109" i="1"/>
  <c r="AE20" i="1"/>
  <c r="AE119" i="1"/>
  <c r="AE27" i="1"/>
  <c r="AE4" i="1"/>
  <c r="AE13" i="1"/>
  <c r="AE38" i="1"/>
  <c r="AE116" i="1"/>
  <c r="AE21" i="1"/>
  <c r="AE7" i="1"/>
  <c r="AE19" i="1"/>
  <c r="AE50" i="1"/>
  <c r="AE45" i="1"/>
  <c r="AE15" i="1"/>
  <c r="AE29" i="1"/>
  <c r="AE66" i="1"/>
  <c r="AE100" i="1"/>
  <c r="AE9" i="1"/>
  <c r="AE16" i="1"/>
  <c r="AE34" i="1"/>
  <c r="AE68" i="1"/>
  <c r="AE101" i="1"/>
  <c r="AE5" i="1"/>
  <c r="AE22" i="1"/>
  <c r="AE30" i="1"/>
  <c r="AE6" i="1"/>
  <c r="AE14" i="1"/>
  <c r="AE107" i="1"/>
  <c r="AE28" i="1"/>
  <c r="AE122" i="1"/>
  <c r="AE113" i="1"/>
  <c r="AE49" i="1"/>
  <c r="AE23" i="1"/>
  <c r="AE40" i="1"/>
  <c r="AE91" i="1"/>
  <c r="AE24" i="1"/>
  <c r="AE84" i="1"/>
  <c r="AE123" i="1"/>
  <c r="AE31" i="1"/>
  <c r="AE97" i="1"/>
  <c r="AE41" i="1"/>
  <c r="AE25" i="1"/>
  <c r="AE33" i="1"/>
  <c r="AE124" i="1"/>
  <c r="AE12" i="1"/>
  <c r="AE117" i="1"/>
  <c r="AE69" i="1"/>
  <c r="AE26" i="1"/>
  <c r="AE112" i="1"/>
  <c r="AE10" i="1"/>
  <c r="AE17" i="1"/>
  <c r="AE39" i="1"/>
  <c r="AE111" i="1"/>
  <c r="AE48" i="1"/>
  <c r="AE47" i="1"/>
  <c r="AE36" i="1"/>
  <c r="AE44" i="1"/>
  <c r="AE64" i="1"/>
  <c r="AE51" i="1"/>
  <c r="AE58" i="1"/>
  <c r="AE46" i="1"/>
  <c r="AE70" i="1"/>
  <c r="AE72" i="1"/>
  <c r="AE147" i="1"/>
  <c r="AE62" i="1"/>
  <c r="AE75" i="1"/>
  <c r="AE55" i="1"/>
  <c r="AE57" i="1"/>
  <c r="AE56" i="1"/>
  <c r="AE63" i="1"/>
  <c r="AE81" i="1"/>
  <c r="AE146" i="1"/>
  <c r="AE86" i="1"/>
  <c r="AE73" i="1"/>
  <c r="AE87" i="1"/>
  <c r="AE95" i="1"/>
  <c r="AE82" i="1"/>
  <c r="AE114" i="1"/>
  <c r="AE60" i="1"/>
  <c r="AE106" i="1"/>
  <c r="AE92" i="1"/>
  <c r="AE88" i="1"/>
  <c r="AE93" i="1"/>
  <c r="AE108" i="1"/>
  <c r="AE102" i="1"/>
  <c r="AE79" i="1"/>
  <c r="AE65" i="1"/>
  <c r="AE110" i="1"/>
  <c r="AE53" i="1"/>
  <c r="AE140" i="1"/>
  <c r="AE127" i="1"/>
  <c r="AE144" i="1"/>
  <c r="AE128" i="1"/>
  <c r="AE130" i="1"/>
  <c r="AE83" i="1"/>
  <c r="AE125" i="1"/>
  <c r="AE129" i="1"/>
  <c r="AE131" i="1"/>
  <c r="AE85" i="1"/>
  <c r="AE42" i="1"/>
  <c r="AJ11" i="1"/>
  <c r="AJ18" i="1"/>
  <c r="AJ32" i="1"/>
  <c r="AJ8" i="1"/>
  <c r="AJ105" i="1"/>
  <c r="AJ20" i="1"/>
  <c r="AJ27" i="1"/>
  <c r="AJ4" i="1"/>
  <c r="AJ13" i="1"/>
  <c r="AJ21" i="1"/>
  <c r="AJ7" i="1"/>
  <c r="AJ19" i="1"/>
  <c r="AJ45" i="1"/>
  <c r="AJ15" i="1"/>
  <c r="AJ29" i="1"/>
  <c r="AJ9" i="1"/>
  <c r="AJ16" i="1"/>
  <c r="AJ34" i="1"/>
  <c r="AJ5" i="1"/>
  <c r="AJ22" i="1"/>
  <c r="AJ30" i="1"/>
  <c r="AJ6" i="1"/>
  <c r="AJ14" i="1"/>
  <c r="AJ28" i="1"/>
  <c r="AJ49" i="1"/>
  <c r="AJ23" i="1"/>
  <c r="AJ40" i="1"/>
  <c r="AJ24" i="1"/>
  <c r="AJ25" i="1"/>
  <c r="AJ12" i="1"/>
  <c r="AJ26" i="1"/>
  <c r="AJ10" i="1"/>
  <c r="AJ17" i="1"/>
  <c r="AK11" i="1"/>
  <c r="AK120" i="1"/>
  <c r="AK104" i="1"/>
  <c r="AK18" i="1"/>
  <c r="AK32" i="1"/>
  <c r="AK126" i="1"/>
  <c r="AK8" i="1"/>
  <c r="AK121" i="1"/>
  <c r="AK105" i="1"/>
  <c r="AK109" i="1"/>
  <c r="AK20" i="1"/>
  <c r="AK119" i="1"/>
  <c r="AK27" i="1"/>
  <c r="AK4" i="1"/>
  <c r="AK13" i="1"/>
  <c r="AK38" i="1"/>
  <c r="AK116" i="1"/>
  <c r="AK21" i="1"/>
  <c r="AK7" i="1"/>
  <c r="AK19" i="1"/>
  <c r="AK50" i="1"/>
  <c r="AK45" i="1"/>
  <c r="AK15" i="1"/>
  <c r="AK29" i="1"/>
  <c r="AK66" i="1"/>
  <c r="AK100" i="1"/>
  <c r="AK9" i="1"/>
  <c r="AK16" i="1"/>
  <c r="AK34" i="1"/>
  <c r="AK68" i="1"/>
  <c r="AK101" i="1"/>
  <c r="AK5" i="1"/>
  <c r="AK22" i="1"/>
  <c r="AK30" i="1"/>
  <c r="AK6" i="1"/>
  <c r="AK14" i="1"/>
  <c r="AK107" i="1"/>
  <c r="AK28" i="1"/>
  <c r="AK122" i="1"/>
  <c r="AK113" i="1"/>
  <c r="AK49" i="1"/>
  <c r="AK23" i="1"/>
  <c r="AK40" i="1"/>
  <c r="AK91" i="1"/>
  <c r="AK24" i="1"/>
  <c r="AK84" i="1"/>
  <c r="AK123" i="1"/>
  <c r="AK31" i="1"/>
  <c r="AK97" i="1"/>
  <c r="AK41" i="1"/>
  <c r="AK25" i="1"/>
  <c r="AK33" i="1"/>
  <c r="AK124" i="1"/>
  <c r="AK12" i="1"/>
  <c r="AK117" i="1"/>
  <c r="AK69" i="1"/>
  <c r="AK26" i="1"/>
  <c r="AK112" i="1"/>
  <c r="AK10" i="1"/>
  <c r="AK17" i="1"/>
  <c r="AK39" i="1"/>
  <c r="AK111" i="1"/>
  <c r="AK48" i="1"/>
  <c r="AK47" i="1"/>
  <c r="AK36" i="1"/>
  <c r="AK44" i="1"/>
  <c r="AK64" i="1"/>
  <c r="AK51" i="1"/>
  <c r="AK58" i="1"/>
  <c r="AK46" i="1"/>
  <c r="AK70" i="1"/>
  <c r="AK72" i="1"/>
  <c r="AK147" i="1"/>
  <c r="AK62" i="1"/>
  <c r="AK75" i="1"/>
  <c r="AK57" i="1"/>
  <c r="AK56" i="1"/>
  <c r="AK63" i="1"/>
  <c r="AK81" i="1"/>
  <c r="AK146" i="1"/>
  <c r="AK86" i="1"/>
  <c r="AK73" i="1"/>
  <c r="AK87" i="1"/>
  <c r="AK95" i="1"/>
  <c r="AK82" i="1"/>
  <c r="AK114" i="1"/>
  <c r="AK60" i="1"/>
  <c r="AK106" i="1"/>
  <c r="AK92" i="1"/>
  <c r="AK88" i="1"/>
  <c r="AK93" i="1"/>
  <c r="AK108" i="1"/>
  <c r="AK102" i="1"/>
  <c r="AK79" i="1"/>
  <c r="AK65" i="1"/>
  <c r="AK110" i="1"/>
  <c r="AK53" i="1"/>
  <c r="AK140" i="1"/>
  <c r="AK127" i="1"/>
  <c r="AK144" i="1"/>
  <c r="AK128" i="1"/>
  <c r="AK130" i="1"/>
  <c r="AK83" i="1"/>
  <c r="AK125" i="1"/>
  <c r="AK129" i="1"/>
  <c r="AK131" i="1"/>
  <c r="AK85" i="1"/>
  <c r="AK42" i="1"/>
  <c r="AN113" i="1" a="1"/>
  <c r="AN113" i="1" s="1"/>
  <c r="AO113" i="1" a="1"/>
  <c r="AO113" i="1" s="1"/>
  <c r="AP113" i="1" a="1"/>
  <c r="AP113" i="1" s="1"/>
  <c r="AQ113" i="1" s="1"/>
  <c r="AT120" i="1"/>
  <c r="AT104" i="1"/>
  <c r="AT18" i="1"/>
  <c r="AT32" i="1"/>
  <c r="AT126" i="1"/>
  <c r="AT8" i="1"/>
  <c r="AT121" i="1"/>
  <c r="AT105" i="1"/>
  <c r="AT109" i="1"/>
  <c r="AT20" i="1"/>
  <c r="AT119" i="1"/>
  <c r="AT27" i="1"/>
  <c r="AT4" i="1"/>
  <c r="AT13" i="1"/>
  <c r="AT38" i="1"/>
  <c r="AT116" i="1"/>
  <c r="AT21" i="1"/>
  <c r="AT7" i="1"/>
  <c r="AT19" i="1"/>
  <c r="AT50" i="1"/>
  <c r="AT45" i="1"/>
  <c r="AT15" i="1"/>
  <c r="AT29" i="1"/>
  <c r="AT66" i="1"/>
  <c r="AT100" i="1"/>
  <c r="AT9" i="1"/>
  <c r="AT16" i="1"/>
  <c r="AT34" i="1"/>
  <c r="AT68" i="1"/>
  <c r="AT101" i="1"/>
  <c r="AT5" i="1"/>
  <c r="AT22" i="1"/>
  <c r="AT30" i="1"/>
  <c r="AT6" i="1"/>
  <c r="AT14" i="1"/>
  <c r="AT107" i="1"/>
  <c r="AT28" i="1"/>
  <c r="AT122" i="1"/>
  <c r="AT113" i="1"/>
  <c r="AT49" i="1"/>
  <c r="AT23" i="1"/>
  <c r="AT40" i="1"/>
  <c r="AT91" i="1"/>
  <c r="AT24" i="1"/>
  <c r="AT84" i="1"/>
  <c r="AT123" i="1"/>
  <c r="AT31" i="1"/>
  <c r="AT97" i="1"/>
  <c r="AT41" i="1"/>
  <c r="AT25" i="1"/>
  <c r="AT33" i="1"/>
  <c r="AT124" i="1"/>
  <c r="AT12" i="1"/>
  <c r="AT117" i="1"/>
  <c r="AT69" i="1"/>
  <c r="AT26" i="1"/>
  <c r="AT112" i="1"/>
  <c r="AT10" i="1"/>
  <c r="AT17" i="1"/>
  <c r="AT39" i="1"/>
  <c r="AT111" i="1"/>
  <c r="AT48" i="1"/>
  <c r="AT47" i="1"/>
  <c r="AT36" i="1"/>
  <c r="AT44" i="1"/>
  <c r="AT64" i="1"/>
  <c r="AT51" i="1"/>
  <c r="AT58" i="1"/>
  <c r="AT46" i="1"/>
  <c r="AT70" i="1"/>
  <c r="AT72" i="1"/>
  <c r="AT147" i="1"/>
  <c r="AT62" i="1"/>
  <c r="AT75" i="1"/>
  <c r="AT57" i="1"/>
  <c r="AT56" i="1"/>
  <c r="AT63" i="1"/>
  <c r="AT81" i="1"/>
  <c r="AT146" i="1"/>
  <c r="AT86" i="1"/>
  <c r="AT73" i="1"/>
  <c r="AT87" i="1"/>
  <c r="AT95" i="1"/>
  <c r="AT82" i="1"/>
  <c r="AT114" i="1"/>
  <c r="AT60" i="1"/>
  <c r="AT106" i="1"/>
  <c r="AT92" i="1"/>
  <c r="AT88" i="1"/>
  <c r="AT93" i="1"/>
  <c r="AT108" i="1"/>
  <c r="AT102" i="1"/>
  <c r="AT79" i="1"/>
  <c r="AT65" i="1"/>
  <c r="AT110" i="1"/>
  <c r="AT53" i="1"/>
  <c r="AT140" i="1"/>
  <c r="AT127" i="1"/>
  <c r="AT144" i="1"/>
  <c r="AT128" i="1"/>
  <c r="AT130" i="1"/>
  <c r="AT83" i="1"/>
  <c r="AT125" i="1"/>
  <c r="AT129" i="1"/>
  <c r="AT131" i="1"/>
  <c r="AT85" i="1"/>
  <c r="AT42" i="1"/>
  <c r="CS10" i="43" l="1"/>
  <c r="AR54" i="1"/>
  <c r="H54" i="1" s="1"/>
  <c r="AR90" i="1"/>
  <c r="H90" i="1" s="1"/>
  <c r="AS113" i="1"/>
  <c r="AN21" i="1" a="1"/>
  <c r="AN21" i="1" s="1"/>
  <c r="AP55" i="1" a="1"/>
  <c r="AP55" i="1" s="1"/>
  <c r="AN55" i="1" a="1"/>
  <c r="AN55" i="1" s="1"/>
  <c r="AO55" i="1" a="1"/>
  <c r="AO55" i="1" s="1"/>
  <c r="AP49" i="1" a="1"/>
  <c r="AP49" i="1" s="1"/>
  <c r="AQ49" i="1" s="1"/>
  <c r="AS49" i="1" s="1"/>
  <c r="AO62" i="1" a="1"/>
  <c r="AO62" i="1" s="1"/>
  <c r="AP10" i="1" a="1"/>
  <c r="AP10" i="1" s="1"/>
  <c r="AQ10" i="1" s="1"/>
  <c r="AS10" i="1" s="1"/>
  <c r="AP122" i="1" a="1"/>
  <c r="AP122" i="1" s="1"/>
  <c r="AQ122" i="1" s="1"/>
  <c r="AS122" i="1" s="1"/>
  <c r="AO10" i="1" a="1"/>
  <c r="AO10" i="1" s="1"/>
  <c r="AN84" i="1" a="1"/>
  <c r="AN84" i="1" s="1"/>
  <c r="AN100" i="1" a="1"/>
  <c r="AN100" i="1" s="1"/>
  <c r="AN9" i="1" a="1"/>
  <c r="AN9" i="1" s="1"/>
  <c r="AP5" i="1" a="1"/>
  <c r="AP5" i="1" s="1"/>
  <c r="AQ5" i="1" s="1"/>
  <c r="AS5" i="1" s="1"/>
  <c r="AO7" i="1" a="1"/>
  <c r="AO7" i="1" s="1"/>
  <c r="AO21" i="1" a="1"/>
  <c r="AO21" i="1" s="1"/>
  <c r="AP101" i="1" a="1"/>
  <c r="AP101" i="1" s="1"/>
  <c r="AQ101" i="1" s="1"/>
  <c r="AU101" i="1" s="1"/>
  <c r="AO116" i="1" a="1"/>
  <c r="AO116" i="1" s="1"/>
  <c r="AP87" i="1" a="1"/>
  <c r="AP87" i="1" s="1"/>
  <c r="AQ87" i="1" s="1"/>
  <c r="AS87" i="1" s="1"/>
  <c r="AP73" i="1" a="1"/>
  <c r="AP73" i="1" s="1"/>
  <c r="AQ73" i="1" s="1"/>
  <c r="AS73" i="1" s="1"/>
  <c r="AO87" i="1" a="1"/>
  <c r="AO87" i="1" s="1"/>
  <c r="AR43" i="1"/>
  <c r="H43" i="1" s="1"/>
  <c r="AN119" i="1" a="1"/>
  <c r="AN119" i="1" s="1"/>
  <c r="AN65" i="1" a="1"/>
  <c r="AN65" i="1" s="1"/>
  <c r="AP39" i="1" a="1"/>
  <c r="AP39" i="1" s="1"/>
  <c r="AQ39" i="1" s="1"/>
  <c r="AS39" i="1" s="1"/>
  <c r="AP9" i="1" a="1"/>
  <c r="AP9" i="1" s="1"/>
  <c r="AQ9" i="1" s="1"/>
  <c r="AS9" i="1" s="1"/>
  <c r="AP68" i="1" a="1"/>
  <c r="AP68" i="1" s="1"/>
  <c r="AQ68" i="1" s="1"/>
  <c r="AS68" i="1" s="1"/>
  <c r="AP20" i="1" a="1"/>
  <c r="AP20" i="1" s="1"/>
  <c r="AQ20" i="1" s="1"/>
  <c r="AS20" i="1" s="1"/>
  <c r="AP57" i="1" a="1"/>
  <c r="AP57" i="1" s="1"/>
  <c r="AQ57" i="1" s="1"/>
  <c r="AS57" i="1" s="1"/>
  <c r="AO112" i="1" a="1"/>
  <c r="AO112" i="1" s="1"/>
  <c r="AP112" i="1" a="1"/>
  <c r="AP112" i="1" s="1"/>
  <c r="AQ112" i="1" s="1"/>
  <c r="AS97" i="1" s="1"/>
  <c r="AP26" i="1" a="1"/>
  <c r="AP26" i="1" s="1"/>
  <c r="AQ26" i="1" s="1"/>
  <c r="AS26" i="1" s="1"/>
  <c r="AP146" i="1" a="1"/>
  <c r="AP146" i="1" s="1"/>
  <c r="AQ146" i="1" s="1"/>
  <c r="AS146" i="1" s="1"/>
  <c r="AO38" i="1" a="1"/>
  <c r="AO38" i="1" s="1"/>
  <c r="AN75" i="1" a="1"/>
  <c r="AN75" i="1" s="1"/>
  <c r="AN66" i="1" a="1"/>
  <c r="AN66" i="1" s="1"/>
  <c r="AO75" i="1" a="1"/>
  <c r="AO75" i="1" s="1"/>
  <c r="AN93" i="1" a="1"/>
  <c r="AN93" i="1" s="1"/>
  <c r="AO146" i="1" a="1"/>
  <c r="AO146" i="1" s="1"/>
  <c r="AP47" i="1" a="1"/>
  <c r="AP47" i="1" s="1"/>
  <c r="AQ47" i="1" s="1"/>
  <c r="AS47" i="1" s="1"/>
  <c r="AP13" i="1" a="1"/>
  <c r="AP13" i="1" s="1"/>
  <c r="AQ13" i="1" s="1"/>
  <c r="AS13" i="1" s="1"/>
  <c r="AO13" i="1" a="1"/>
  <c r="AO13" i="1" s="1"/>
  <c r="AP23" i="1" a="1"/>
  <c r="AP23" i="1" s="1"/>
  <c r="AQ23" i="1" s="1"/>
  <c r="AS23" i="1" s="1"/>
  <c r="AN44" i="1" a="1"/>
  <c r="AN44" i="1" s="1"/>
  <c r="AP84" i="1" a="1"/>
  <c r="AP84" i="1" s="1"/>
  <c r="AQ84" i="1" s="1"/>
  <c r="AU84" i="1" s="1"/>
  <c r="AN17" i="1" a="1"/>
  <c r="AN17" i="1" s="1"/>
  <c r="AP123" i="1" a="1"/>
  <c r="AP123" i="1" s="1"/>
  <c r="AQ123" i="1" s="1"/>
  <c r="AS123" i="1" s="1"/>
  <c r="AO56" i="1" a="1"/>
  <c r="AO56" i="1" s="1"/>
  <c r="AP4" i="1" a="1"/>
  <c r="AP4" i="1" s="1"/>
  <c r="AQ4" i="1" s="1"/>
  <c r="AU4" i="1" s="1"/>
  <c r="AO44" i="1" a="1"/>
  <c r="AO44" i="1" s="1"/>
  <c r="AN47" i="1" a="1"/>
  <c r="AN47" i="1" s="1"/>
  <c r="AN123" i="1" a="1"/>
  <c r="AN123" i="1" s="1"/>
  <c r="AO23" i="1" a="1"/>
  <c r="AO23" i="1" s="1"/>
  <c r="AO66" i="1" a="1"/>
  <c r="AO66" i="1" s="1"/>
  <c r="AN91" i="1" a="1"/>
  <c r="AN91" i="1" s="1"/>
  <c r="AN40" i="1" a="1"/>
  <c r="AN40" i="1" s="1"/>
  <c r="AP7" i="1" a="1"/>
  <c r="AP7" i="1" s="1"/>
  <c r="AQ7" i="1" s="1"/>
  <c r="AS7" i="1" s="1"/>
  <c r="AP116" i="1" a="1"/>
  <c r="AP116" i="1" s="1"/>
  <c r="AQ116" i="1" s="1"/>
  <c r="AS116" i="1" s="1"/>
  <c r="AO41" i="1" a="1"/>
  <c r="AO41" i="1" s="1"/>
  <c r="AN144" i="1" a="1"/>
  <c r="AN144" i="1" s="1"/>
  <c r="AP38" i="1" a="1"/>
  <c r="AP38" i="1" s="1"/>
  <c r="AQ38" i="1" s="1"/>
  <c r="AS38" i="1" s="1"/>
  <c r="AN53" i="1" a="1"/>
  <c r="AN53" i="1" s="1"/>
  <c r="AO11" i="1" a="1"/>
  <c r="AO11" i="1" s="1"/>
  <c r="AN22" i="1" a="1"/>
  <c r="AN22" i="1" s="1"/>
  <c r="AP130" i="1" a="1"/>
  <c r="AP130" i="1" s="1"/>
  <c r="AQ130" i="1" s="1"/>
  <c r="AS130" i="1" s="1"/>
  <c r="AP11" i="1" a="1"/>
  <c r="AP11" i="1" s="1"/>
  <c r="AQ11" i="1" s="1"/>
  <c r="AS11" i="1" s="1"/>
  <c r="AO101" i="1" a="1"/>
  <c r="AO101" i="1" s="1"/>
  <c r="AN86" i="1" a="1"/>
  <c r="AN86" i="1" s="1"/>
  <c r="AO125" i="1" a="1"/>
  <c r="AO125" i="1" s="1"/>
  <c r="AP125" i="1" a="1"/>
  <c r="AP125" i="1" s="1"/>
  <c r="AQ125" i="1" s="1"/>
  <c r="AS125" i="1" s="1"/>
  <c r="AO22" i="1" a="1"/>
  <c r="AO22" i="1" s="1"/>
  <c r="AP83" i="1" a="1"/>
  <c r="AP83" i="1" s="1"/>
  <c r="AQ83" i="1" s="1"/>
  <c r="AS83" i="1" s="1"/>
  <c r="AO5" i="1" a="1"/>
  <c r="AO5" i="1" s="1"/>
  <c r="AN73" i="1" a="1"/>
  <c r="AN73" i="1" s="1"/>
  <c r="AP140" i="1" a="1"/>
  <c r="AP140" i="1" s="1"/>
  <c r="AQ140" i="1" s="1"/>
  <c r="AS140" i="1" s="1"/>
  <c r="AO144" i="1" a="1"/>
  <c r="AO144" i="1" s="1"/>
  <c r="AO68" i="1" a="1"/>
  <c r="AO68" i="1" s="1"/>
  <c r="AP88" i="1" a="1"/>
  <c r="AP88" i="1" s="1"/>
  <c r="AQ88" i="1" s="1"/>
  <c r="AS88" i="1" s="1"/>
  <c r="AO140" i="1" a="1"/>
  <c r="AO140" i="1" s="1"/>
  <c r="AN29" i="1" a="1"/>
  <c r="AN29" i="1" s="1"/>
  <c r="AP95" i="1" a="1"/>
  <c r="AP95" i="1" s="1"/>
  <c r="AQ95" i="1" s="1"/>
  <c r="AO53" i="1" a="1"/>
  <c r="AO53" i="1" s="1"/>
  <c r="AO100" i="1" a="1"/>
  <c r="AO100" i="1" s="1"/>
  <c r="AP17" i="1" a="1"/>
  <c r="AP17" i="1" s="1"/>
  <c r="AQ17" i="1" s="1"/>
  <c r="AO57" i="1" a="1"/>
  <c r="AO57" i="1" s="1"/>
  <c r="AP119" i="1" a="1"/>
  <c r="AP119" i="1" s="1"/>
  <c r="AQ119" i="1" s="1"/>
  <c r="AS119" i="1" s="1"/>
  <c r="AO40" i="1" a="1"/>
  <c r="AO40" i="1" s="1"/>
  <c r="AO29" i="1" a="1"/>
  <c r="AO29" i="1" s="1"/>
  <c r="AO31" i="1" a="1"/>
  <c r="AO31" i="1" s="1"/>
  <c r="AO109" i="1" a="1"/>
  <c r="AO109" i="1" s="1"/>
  <c r="AO127" i="1" a="1"/>
  <c r="AO127" i="1" s="1"/>
  <c r="AN26" i="1" a="1"/>
  <c r="AN26" i="1" s="1"/>
  <c r="AN20" i="1" a="1"/>
  <c r="AN20" i="1" s="1"/>
  <c r="AO49" i="1" a="1"/>
  <c r="AO49" i="1" s="1"/>
  <c r="AN31" i="1" a="1"/>
  <c r="AN31" i="1" s="1"/>
  <c r="AN108" i="1" a="1"/>
  <c r="AN108" i="1" s="1"/>
  <c r="S35" i="1"/>
  <c r="V35" i="1" s="1"/>
  <c r="AP35" i="1" a="1"/>
  <c r="AP35" i="1" s="1"/>
  <c r="AN130" i="1" a="1"/>
  <c r="AN130" i="1" s="1"/>
  <c r="AN102" i="1" a="1"/>
  <c r="AN102" i="1" s="1"/>
  <c r="AO93" i="1" a="1"/>
  <c r="AO93" i="1" s="1"/>
  <c r="AP108" i="1" a="1"/>
  <c r="AP108" i="1" s="1"/>
  <c r="AQ108" i="1" s="1"/>
  <c r="AS108" i="1" s="1"/>
  <c r="AO122" i="1" a="1"/>
  <c r="AO122" i="1" s="1"/>
  <c r="AP102" i="1" a="1"/>
  <c r="AP102" i="1" s="1"/>
  <c r="AQ102" i="1" s="1"/>
  <c r="AS102" i="1" s="1"/>
  <c r="AP41" i="1" a="1"/>
  <c r="AP41" i="1" s="1"/>
  <c r="AQ41" i="1" s="1"/>
  <c r="AS41" i="1" s="1"/>
  <c r="AO27" i="1" a="1"/>
  <c r="AO27" i="1" s="1"/>
  <c r="AO86" i="1" a="1"/>
  <c r="AO86" i="1" s="1"/>
  <c r="AR44" i="1"/>
  <c r="AR28" i="1"/>
  <c r="AN69" i="1" a="1"/>
  <c r="AN69" i="1" s="1"/>
  <c r="AR127" i="1"/>
  <c r="AP42" i="1" a="1"/>
  <c r="AP42" i="1" s="1"/>
  <c r="AQ42" i="1" s="1"/>
  <c r="AS42" i="1" s="1"/>
  <c r="AP56" i="1" a="1"/>
  <c r="AP56" i="1" s="1"/>
  <c r="AQ56" i="1" s="1"/>
  <c r="AS56" i="1" s="1"/>
  <c r="AO28" i="1" a="1"/>
  <c r="AO28" i="1" s="1"/>
  <c r="AO147" i="1" a="1"/>
  <c r="AO147" i="1" s="1"/>
  <c r="AN117" i="1" a="1"/>
  <c r="AN117" i="1" s="1"/>
  <c r="AP124" i="1" a="1"/>
  <c r="AP124" i="1" s="1"/>
  <c r="AR124" i="1" s="1"/>
  <c r="AU28" i="1"/>
  <c r="AP15" i="1" a="1"/>
  <c r="AP15" i="1" s="1"/>
  <c r="AQ15" i="1" s="1"/>
  <c r="AS15" i="1" s="1"/>
  <c r="AP62" i="1" a="1"/>
  <c r="AP62" i="1" s="1"/>
  <c r="AQ62" i="1" s="1"/>
  <c r="AS62" i="1" s="1"/>
  <c r="AR65" i="1"/>
  <c r="AP69" i="1" a="1"/>
  <c r="AP69" i="1" s="1"/>
  <c r="AQ69" i="1" s="1"/>
  <c r="AS69" i="1" s="1"/>
  <c r="AN129" i="1" a="1"/>
  <c r="AN129" i="1" s="1"/>
  <c r="AN109" i="1" a="1"/>
  <c r="AN109" i="1" s="1"/>
  <c r="AR107" i="1"/>
  <c r="AP129" i="1" a="1"/>
  <c r="AP129" i="1" s="1"/>
  <c r="AQ129" i="1" s="1"/>
  <c r="AS129" i="1" s="1"/>
  <c r="AP147" i="1" a="1"/>
  <c r="AP147" i="1" s="1"/>
  <c r="AQ147" i="1" s="1"/>
  <c r="AS147" i="1" s="1"/>
  <c r="AO88" i="1" a="1"/>
  <c r="AO88" i="1" s="1"/>
  <c r="AN105" i="1" a="1"/>
  <c r="AN105" i="1" s="1"/>
  <c r="AO82" i="1" a="1"/>
  <c r="AO82" i="1" s="1"/>
  <c r="AN121" i="1" a="1"/>
  <c r="AN121" i="1" s="1"/>
  <c r="AO95" i="1" a="1"/>
  <c r="AO95" i="1" s="1"/>
  <c r="AO124" i="1" a="1"/>
  <c r="AO124" i="1" s="1"/>
  <c r="AN127" i="1" a="1"/>
  <c r="AN127" i="1" s="1"/>
  <c r="S105" i="1"/>
  <c r="V105" i="1" s="1"/>
  <c r="S126" i="1"/>
  <c r="V126" i="1" s="1"/>
  <c r="S22" i="1"/>
  <c r="V22" i="1" s="1"/>
  <c r="S73" i="1"/>
  <c r="V73" i="1" s="1"/>
  <c r="S79" i="1"/>
  <c r="V79" i="1" s="1"/>
  <c r="S29" i="1"/>
  <c r="V29" i="1" s="1"/>
  <c r="AU65" i="1"/>
  <c r="AR53" i="1"/>
  <c r="AU44" i="1"/>
  <c r="S144" i="1"/>
  <c r="V144" i="1" s="1"/>
  <c r="S5" i="1"/>
  <c r="V5" i="1" s="1"/>
  <c r="S19" i="1"/>
  <c r="V19" i="1" s="1"/>
  <c r="AU107" i="1"/>
  <c r="S110" i="1"/>
  <c r="V110" i="1" s="1"/>
  <c r="S32" i="1"/>
  <c r="V32" i="1" s="1"/>
  <c r="S18" i="1"/>
  <c r="V18" i="1" s="1"/>
  <c r="AU31" i="1"/>
  <c r="AR86" i="1"/>
  <c r="S113" i="1"/>
  <c r="V113" i="1" s="1"/>
  <c r="S9" i="1"/>
  <c r="V9" i="1" s="1"/>
  <c r="S38" i="1"/>
  <c r="V38" i="1" s="1"/>
  <c r="S66" i="1"/>
  <c r="V66" i="1" s="1"/>
  <c r="S107" i="1"/>
  <c r="V107" i="1" s="1"/>
  <c r="AU105" i="1"/>
  <c r="S64" i="1"/>
  <c r="V64" i="1" s="1"/>
  <c r="AR22" i="1"/>
  <c r="S41" i="1"/>
  <c r="V41" i="1" s="1"/>
  <c r="S92" i="1"/>
  <c r="V92" i="1" s="1"/>
  <c r="S119" i="1"/>
  <c r="V119" i="1" s="1"/>
  <c r="AR50" i="1"/>
  <c r="S8" i="1"/>
  <c r="V8" i="1" s="1"/>
  <c r="S95" i="1"/>
  <c r="V95" i="1" s="1"/>
  <c r="AQ12" i="1"/>
  <c r="AR12" i="1"/>
  <c r="S49" i="1"/>
  <c r="V49" i="1" s="1"/>
  <c r="AU144" i="1"/>
  <c r="AU127" i="1"/>
  <c r="AU29" i="1"/>
  <c r="AU72" i="1"/>
  <c r="AU22" i="1"/>
  <c r="AU14" i="1"/>
  <c r="S122" i="1"/>
  <c r="V122" i="1" s="1"/>
  <c r="AN111" i="1" a="1"/>
  <c r="AN111" i="1" s="1"/>
  <c r="AO111" i="1" a="1"/>
  <c r="AO111" i="1" s="1"/>
  <c r="S15" i="1"/>
  <c r="V15" i="1" s="1"/>
  <c r="S42" i="1"/>
  <c r="V42" i="1" s="1"/>
  <c r="AP79" i="1" a="1"/>
  <c r="AP79" i="1" s="1"/>
  <c r="AQ79" i="1" s="1"/>
  <c r="AS79" i="1" s="1"/>
  <c r="AO79" i="1" a="1"/>
  <c r="AO79" i="1" s="1"/>
  <c r="S112" i="1"/>
  <c r="V112" i="1" s="1"/>
  <c r="S102" i="1"/>
  <c r="V102" i="1" s="1"/>
  <c r="S44" i="1"/>
  <c r="V44" i="1" s="1"/>
  <c r="S27" i="1"/>
  <c r="V27" i="1" s="1"/>
  <c r="S46" i="1"/>
  <c r="V46" i="1" s="1"/>
  <c r="AU128" i="1"/>
  <c r="S85" i="1"/>
  <c r="V85" i="1" s="1"/>
  <c r="S93" i="1"/>
  <c r="V93" i="1" s="1"/>
  <c r="S58" i="1"/>
  <c r="V58" i="1" s="1"/>
  <c r="S131" i="1"/>
  <c r="V131" i="1" s="1"/>
  <c r="AO92" i="1" a="1"/>
  <c r="AO92" i="1" s="1"/>
  <c r="AN92" i="1" a="1"/>
  <c r="AN92" i="1" s="1"/>
  <c r="AP92" i="1" a="1"/>
  <c r="AP92" i="1" s="1"/>
  <c r="AQ92" i="1" s="1"/>
  <c r="AS92" i="1" s="1"/>
  <c r="AO91" i="1" a="1"/>
  <c r="AO91" i="1" s="1"/>
  <c r="AO16" i="1" a="1"/>
  <c r="AO16" i="1" s="1"/>
  <c r="AN32" i="1" a="1"/>
  <c r="AN32" i="1" s="1"/>
  <c r="AR31" i="1"/>
  <c r="AR66" i="1"/>
  <c r="AP106" i="1" a="1"/>
  <c r="AP106" i="1" s="1"/>
  <c r="AN106" i="1" a="1"/>
  <c r="AN106" i="1" s="1"/>
  <c r="S75" i="1"/>
  <c r="V75" i="1" s="1"/>
  <c r="AO12" i="1" a="1"/>
  <c r="AO12" i="1" s="1"/>
  <c r="AN12" i="1" a="1"/>
  <c r="AN12" i="1" s="1"/>
  <c r="S16" i="1"/>
  <c r="V16" i="1" s="1"/>
  <c r="S55" i="1"/>
  <c r="V55" i="1" s="1"/>
  <c r="S116" i="1"/>
  <c r="V116" i="1" s="1"/>
  <c r="AU45" i="1"/>
  <c r="AN6" i="1" a="1"/>
  <c r="AN6" i="1" s="1"/>
  <c r="AP6" i="1" a="1"/>
  <c r="AP6" i="1" s="1"/>
  <c r="AQ6" i="1" s="1"/>
  <c r="AU91" i="1"/>
  <c r="S25" i="1"/>
  <c r="V25" i="1" s="1"/>
  <c r="AU40" i="1"/>
  <c r="AN19" i="1" a="1"/>
  <c r="AN19" i="1" s="1"/>
  <c r="S72" i="1"/>
  <c r="V72" i="1" s="1"/>
  <c r="S123" i="1"/>
  <c r="V123" i="1" s="1"/>
  <c r="S14" i="1"/>
  <c r="V14" i="1" s="1"/>
  <c r="S82" i="1"/>
  <c r="V82" i="1" s="1"/>
  <c r="S36" i="1"/>
  <c r="V36" i="1" s="1"/>
  <c r="AU117" i="1"/>
  <c r="S62" i="1"/>
  <c r="V62" i="1" s="1"/>
  <c r="AU50" i="1"/>
  <c r="AP48" i="1" a="1"/>
  <c r="AP48" i="1" s="1"/>
  <c r="AQ48" i="1" s="1"/>
  <c r="AS48" i="1" s="1"/>
  <c r="AO110" i="1" a="1"/>
  <c r="AO110" i="1" s="1"/>
  <c r="AU53" i="1"/>
  <c r="AP111" i="1" a="1"/>
  <c r="AP111" i="1" s="1"/>
  <c r="AQ111" i="1" s="1"/>
  <c r="AP34" i="1" a="1"/>
  <c r="AP34" i="1" s="1"/>
  <c r="AQ34" i="1" s="1"/>
  <c r="AS34" i="1" s="1"/>
  <c r="AP27" i="1" a="1"/>
  <c r="AP27" i="1" s="1"/>
  <c r="AO65" i="1" a="1"/>
  <c r="AO65" i="1" s="1"/>
  <c r="AO105" i="1" a="1"/>
  <c r="AO105" i="1" s="1"/>
  <c r="AR91" i="1"/>
  <c r="S108" i="1"/>
  <c r="V108" i="1" s="1"/>
  <c r="S87" i="1"/>
  <c r="V87" i="1" s="1"/>
  <c r="S53" i="1"/>
  <c r="V53" i="1" s="1"/>
  <c r="S97" i="1"/>
  <c r="V97" i="1" s="1"/>
  <c r="S6" i="1"/>
  <c r="V6" i="1" s="1"/>
  <c r="AU19" i="1"/>
  <c r="AP16" i="1" a="1"/>
  <c r="AP16" i="1" s="1"/>
  <c r="AQ16" i="1" s="1"/>
  <c r="AS16" i="1" s="1"/>
  <c r="AO19" i="1" a="1"/>
  <c r="AO19" i="1" s="1"/>
  <c r="AO121" i="1" a="1"/>
  <c r="AO121" i="1" s="1"/>
  <c r="AR40" i="1"/>
  <c r="AR19" i="1"/>
  <c r="AR85" i="1"/>
  <c r="AR72" i="1"/>
  <c r="AO107" i="1" a="1"/>
  <c r="AO107" i="1" s="1"/>
  <c r="S88" i="1"/>
  <c r="V88" i="1" s="1"/>
  <c r="S31" i="1"/>
  <c r="V31" i="1" s="1"/>
  <c r="S13" i="1"/>
  <c r="V13" i="1" s="1"/>
  <c r="AU86" i="1"/>
  <c r="AO81" i="1" a="1"/>
  <c r="AO81" i="1" s="1"/>
  <c r="AP81" i="1" a="1"/>
  <c r="AP81" i="1" s="1"/>
  <c r="AQ81" i="1" s="1"/>
  <c r="AS81" i="1" s="1"/>
  <c r="AP36" i="1" a="1"/>
  <c r="AP36" i="1" s="1"/>
  <c r="AQ36" i="1" s="1"/>
  <c r="AS36" i="1" s="1"/>
  <c r="AO36" i="1" a="1"/>
  <c r="AO36" i="1" s="1"/>
  <c r="AO117" i="1" a="1"/>
  <c r="AO117" i="1" s="1"/>
  <c r="AN28" i="1" a="1"/>
  <c r="AN28" i="1" s="1"/>
  <c r="S26" i="1"/>
  <c r="V26" i="1" s="1"/>
  <c r="AU121" i="1"/>
  <c r="AU82" i="1"/>
  <c r="AR120" i="1"/>
  <c r="S28" i="1"/>
  <c r="V28" i="1" s="1"/>
  <c r="S109" i="1"/>
  <c r="V109" i="1" s="1"/>
  <c r="S51" i="1"/>
  <c r="V51" i="1" s="1"/>
  <c r="S121" i="1"/>
  <c r="V121" i="1" s="1"/>
  <c r="AR45" i="1"/>
  <c r="S86" i="1"/>
  <c r="V86" i="1" s="1"/>
  <c r="S40" i="1"/>
  <c r="V40" i="1" s="1"/>
  <c r="AU85" i="1"/>
  <c r="AS43" i="1"/>
  <c r="G43" i="1" s="1"/>
  <c r="AR117" i="1"/>
  <c r="S147" i="1"/>
  <c r="V147" i="1" s="1"/>
  <c r="S101" i="1"/>
  <c r="V101" i="1" s="1"/>
  <c r="S23" i="1"/>
  <c r="V23" i="1" s="1"/>
  <c r="AR128" i="1"/>
  <c r="AR93" i="1"/>
  <c r="AU21" i="1"/>
  <c r="AR46" i="1"/>
  <c r="AQ46" i="1"/>
  <c r="AS46" i="1" s="1"/>
  <c r="AQ33" i="1"/>
  <c r="AS33" i="1" s="1"/>
  <c r="AR33" i="1"/>
  <c r="AQ109" i="1"/>
  <c r="AS109" i="1" s="1"/>
  <c r="AR109" i="1"/>
  <c r="AQ75" i="1"/>
  <c r="AS75" i="1" s="1"/>
  <c r="AR75" i="1"/>
  <c r="AQ100" i="1"/>
  <c r="AS100" i="1" s="1"/>
  <c r="AR100" i="1"/>
  <c r="AR105" i="1"/>
  <c r="AU8" i="1"/>
  <c r="AU66" i="1"/>
  <c r="AU113" i="1"/>
  <c r="AU97" i="1"/>
  <c r="AR63" i="1"/>
  <c r="AQ63" i="1"/>
  <c r="AS63" i="1" s="1"/>
  <c r="AR70" i="1"/>
  <c r="AQ70" i="1"/>
  <c r="AS70" i="1" s="1"/>
  <c r="S114" i="1"/>
  <c r="V114" i="1" s="1"/>
  <c r="AR14" i="1"/>
  <c r="S60" i="1"/>
  <c r="V60" i="1" s="1"/>
  <c r="AR21" i="1"/>
  <c r="S57" i="1"/>
  <c r="V57" i="1" s="1"/>
  <c r="AR82" i="1"/>
  <c r="AN63" i="1" a="1"/>
  <c r="AN63" i="1" s="1"/>
  <c r="AO63" i="1" a="1"/>
  <c r="AO63" i="1" s="1"/>
  <c r="AN24" i="1" a="1"/>
  <c r="AN24" i="1" s="1"/>
  <c r="AO24" i="1" a="1"/>
  <c r="AO24" i="1" s="1"/>
  <c r="S140" i="1"/>
  <c r="V140" i="1" s="1"/>
  <c r="S34" i="1"/>
  <c r="V34" i="1" s="1"/>
  <c r="AQ93" i="1"/>
  <c r="AS93" i="1" s="1"/>
  <c r="S33" i="1"/>
  <c r="V33" i="1" s="1"/>
  <c r="S100" i="1"/>
  <c r="V100" i="1" s="1"/>
  <c r="AR8" i="1"/>
  <c r="S104" i="1"/>
  <c r="V104" i="1" s="1"/>
  <c r="S69" i="1"/>
  <c r="V69" i="1" s="1"/>
  <c r="S11" i="1"/>
  <c r="V11" i="1" s="1"/>
  <c r="AR97" i="1"/>
  <c r="AQ120" i="1"/>
  <c r="AS120" i="1" s="1"/>
  <c r="AO34" i="1" a="1"/>
  <c r="AO34" i="1" s="1"/>
  <c r="AO85" i="1" a="1"/>
  <c r="AO85" i="1" s="1"/>
  <c r="AN85" i="1" a="1"/>
  <c r="AN85" i="1" s="1"/>
  <c r="AO60" i="1" a="1"/>
  <c r="AO60" i="1" s="1"/>
  <c r="AP60" i="1" a="1"/>
  <c r="AP60" i="1" s="1"/>
  <c r="AN60" i="1" a="1"/>
  <c r="AN60" i="1" s="1"/>
  <c r="AO72" i="1" a="1"/>
  <c r="AO72" i="1" s="1"/>
  <c r="AN72" i="1" a="1"/>
  <c r="AN72" i="1" s="1"/>
  <c r="AO14" i="1" a="1"/>
  <c r="AO14" i="1" s="1"/>
  <c r="AN14" i="1" a="1"/>
  <c r="AN14" i="1" s="1"/>
  <c r="AO45" i="1" a="1"/>
  <c r="AO45" i="1" s="1"/>
  <c r="AN45" i="1" a="1"/>
  <c r="AN45" i="1" s="1"/>
  <c r="AO8" i="1" a="1"/>
  <c r="AO8" i="1" s="1"/>
  <c r="AN8" i="1" a="1"/>
  <c r="AN8" i="1" s="1"/>
  <c r="S39" i="1"/>
  <c r="V39" i="1" s="1"/>
  <c r="AN131" i="1" a="1"/>
  <c r="AN131" i="1" s="1"/>
  <c r="AP131" i="1" a="1"/>
  <c r="AP131" i="1" s="1"/>
  <c r="AN114" i="1" a="1"/>
  <c r="AN114" i="1" s="1"/>
  <c r="AO114" i="1" a="1"/>
  <c r="AO114" i="1" s="1"/>
  <c r="AP114" i="1" a="1"/>
  <c r="AP114" i="1" s="1"/>
  <c r="AN50" i="1" a="1"/>
  <c r="AN50" i="1" s="1"/>
  <c r="AO50" i="1" a="1"/>
  <c r="AO50" i="1" s="1"/>
  <c r="AN126" i="1" a="1"/>
  <c r="AN126" i="1" s="1"/>
  <c r="AO126" i="1" a="1"/>
  <c r="AO126" i="1" s="1"/>
  <c r="AP126" i="1" a="1"/>
  <c r="AP126" i="1" s="1"/>
  <c r="S17" i="1"/>
  <c r="V17" i="1" s="1"/>
  <c r="S30" i="1"/>
  <c r="V30" i="1" s="1"/>
  <c r="AR113" i="1"/>
  <c r="S10" i="1"/>
  <c r="V10" i="1" s="1"/>
  <c r="AP110" i="1" a="1"/>
  <c r="AP110" i="1" s="1"/>
  <c r="AQ110" i="1" s="1"/>
  <c r="AU110" i="1" s="1"/>
  <c r="AO46" i="1" a="1"/>
  <c r="AO46" i="1" s="1"/>
  <c r="AN46" i="1" a="1"/>
  <c r="AN46" i="1" s="1"/>
  <c r="AN33" i="1" a="1"/>
  <c r="AN33" i="1" s="1"/>
  <c r="AO33" i="1" a="1"/>
  <c r="AO33" i="1" s="1"/>
  <c r="AO30" i="1" a="1"/>
  <c r="AO30" i="1" s="1"/>
  <c r="AP30" i="1" a="1"/>
  <c r="AP30" i="1" s="1"/>
  <c r="AQ30" i="1" s="1"/>
  <c r="AN30" i="1" a="1"/>
  <c r="AN30" i="1" s="1"/>
  <c r="AO18" i="1" a="1"/>
  <c r="AO18" i="1" s="1"/>
  <c r="AN18" i="1" a="1"/>
  <c r="AN18" i="1" s="1"/>
  <c r="AP18" i="1" a="1"/>
  <c r="AP18" i="1" s="1"/>
  <c r="S129" i="1"/>
  <c r="V129" i="1" s="1"/>
  <c r="S70" i="1"/>
  <c r="V70" i="1" s="1"/>
  <c r="S45" i="1"/>
  <c r="V45" i="1" s="1"/>
  <c r="AN104" i="1" a="1"/>
  <c r="AN104" i="1" s="1"/>
  <c r="AP104" i="1" a="1"/>
  <c r="AP104" i="1" s="1"/>
  <c r="AO104" i="1" a="1"/>
  <c r="AO104" i="1" s="1"/>
  <c r="S125" i="1"/>
  <c r="V125" i="1" s="1"/>
  <c r="S84" i="1"/>
  <c r="V84" i="1" s="1"/>
  <c r="S50" i="1"/>
  <c r="V50" i="1" s="1"/>
  <c r="AR144" i="1"/>
  <c r="AP24" i="1" a="1"/>
  <c r="AP24" i="1" s="1"/>
  <c r="AO83" i="1" a="1"/>
  <c r="AO83" i="1" s="1"/>
  <c r="AO51" i="1" a="1"/>
  <c r="AO51" i="1" s="1"/>
  <c r="AP51" i="1" a="1"/>
  <c r="AP51" i="1" s="1"/>
  <c r="AN120" i="1" a="1"/>
  <c r="AN120" i="1" s="1"/>
  <c r="AO120" i="1" a="1"/>
  <c r="AO120" i="1" s="1"/>
  <c r="S127" i="1"/>
  <c r="V127" i="1" s="1"/>
  <c r="S63" i="1"/>
  <c r="V63" i="1" s="1"/>
  <c r="AP58" i="1" a="1"/>
  <c r="AP58" i="1" s="1"/>
  <c r="AO58" i="1" a="1"/>
  <c r="AO58" i="1" s="1"/>
  <c r="AN25" i="1" a="1"/>
  <c r="AN25" i="1" s="1"/>
  <c r="AO25" i="1" a="1"/>
  <c r="AO25" i="1" s="1"/>
  <c r="AP25" i="1" a="1"/>
  <c r="AP25" i="1" s="1"/>
  <c r="AO48" i="1" a="1"/>
  <c r="AO48" i="1" s="1"/>
  <c r="AO4" i="1" a="1"/>
  <c r="AO4" i="1" s="1"/>
  <c r="AN128" i="1" a="1"/>
  <c r="AN128" i="1" s="1"/>
  <c r="AO128" i="1" a="1"/>
  <c r="AO128" i="1" s="1"/>
  <c r="AO64" i="1" a="1"/>
  <c r="AO64" i="1" s="1"/>
  <c r="AP64" i="1" a="1"/>
  <c r="AP64" i="1" s="1"/>
  <c r="AQ64" i="1" s="1"/>
  <c r="AN97" i="1" a="1"/>
  <c r="AN97" i="1" s="1"/>
  <c r="AO97" i="1" a="1"/>
  <c r="AO97" i="1" s="1"/>
  <c r="S106" i="1"/>
  <c r="V106" i="1" s="1"/>
  <c r="S56" i="1"/>
  <c r="V56" i="1" s="1"/>
  <c r="S24" i="1"/>
  <c r="V24" i="1" s="1"/>
  <c r="S111" i="1"/>
  <c r="V111" i="1" s="1"/>
  <c r="S68" i="1"/>
  <c r="V68" i="1" s="1"/>
  <c r="S130" i="1"/>
  <c r="V130" i="1" s="1"/>
  <c r="S83" i="1"/>
  <c r="V83" i="1" s="1"/>
  <c r="S128" i="1"/>
  <c r="V128" i="1" s="1"/>
  <c r="S7" i="1"/>
  <c r="V7" i="1" s="1"/>
  <c r="AN70" i="1" a="1"/>
  <c r="AN70" i="1" s="1"/>
  <c r="AO70" i="1" a="1"/>
  <c r="AO70" i="1" s="1"/>
  <c r="S21" i="1"/>
  <c r="V21" i="1" s="1"/>
  <c r="AR29" i="1"/>
  <c r="AR121" i="1"/>
  <c r="S65" i="1"/>
  <c r="V65" i="1" s="1"/>
  <c r="S117" i="1"/>
  <c r="V117" i="1" s="1"/>
  <c r="S4" i="1"/>
  <c r="V4" i="1" s="1"/>
  <c r="AN107" i="1" a="1"/>
  <c r="AN107" i="1" s="1"/>
  <c r="S91" i="1"/>
  <c r="V91" i="1" s="1"/>
  <c r="AP32" i="1" a="1"/>
  <c r="AP32" i="1" s="1"/>
  <c r="AN82" i="1" a="1"/>
  <c r="AN82" i="1" s="1"/>
  <c r="S12" i="1"/>
  <c r="V12" i="1" s="1"/>
  <c r="S146" i="1"/>
  <c r="V146" i="1" s="1"/>
  <c r="S47" i="1"/>
  <c r="V47" i="1" s="1"/>
  <c r="AO39" i="1" a="1"/>
  <c r="AO39" i="1" s="1"/>
  <c r="AO15" i="1" a="1"/>
  <c r="AO15" i="1" s="1"/>
  <c r="S81" i="1"/>
  <c r="V81" i="1" s="1"/>
  <c r="S48" i="1"/>
  <c r="V48" i="1" s="1"/>
  <c r="AS30" i="1" l="1"/>
  <c r="AS54" i="1"/>
  <c r="G54" i="1" s="1"/>
  <c r="AS148" i="1"/>
  <c r="G148" i="1" s="1"/>
  <c r="AS103" i="1"/>
  <c r="G103" i="1" s="1"/>
  <c r="AS95" i="1"/>
  <c r="AS90" i="1"/>
  <c r="G90" i="1" s="1"/>
  <c r="AQ55" i="1"/>
  <c r="AR55" i="1"/>
  <c r="AR49" i="1"/>
  <c r="AU49" i="1"/>
  <c r="AR122" i="1"/>
  <c r="AU10" i="1"/>
  <c r="AR10" i="1"/>
  <c r="AS14" i="1"/>
  <c r="AR5" i="1"/>
  <c r="AU73" i="1"/>
  <c r="AU5" i="1"/>
  <c r="AR73" i="1"/>
  <c r="AR101" i="1"/>
  <c r="AR87" i="1"/>
  <c r="AU87" i="1"/>
  <c r="AU26" i="1"/>
  <c r="AR146" i="1"/>
  <c r="AR11" i="1"/>
  <c r="AR26" i="1"/>
  <c r="AR57" i="1"/>
  <c r="AU20" i="1"/>
  <c r="AU57" i="1"/>
  <c r="AR20" i="1"/>
  <c r="AR68" i="1"/>
  <c r="AU68" i="1"/>
  <c r="AU123" i="1"/>
  <c r="AU146" i="1"/>
  <c r="AU112" i="1"/>
  <c r="AR112" i="1"/>
  <c r="AS112" i="1"/>
  <c r="AR39" i="1"/>
  <c r="AR9" i="1"/>
  <c r="AU9" i="1"/>
  <c r="AU39" i="1"/>
  <c r="AU130" i="1"/>
  <c r="AS4" i="1"/>
  <c r="AR130" i="1"/>
  <c r="AS53" i="1"/>
  <c r="AR123" i="1"/>
  <c r="AR38" i="1"/>
  <c r="AR4" i="1"/>
  <c r="AU11" i="1"/>
  <c r="AR95" i="1"/>
  <c r="AR84" i="1"/>
  <c r="AS84" i="1"/>
  <c r="AU47" i="1"/>
  <c r="AU7" i="1"/>
  <c r="AR7" i="1"/>
  <c r="AU13" i="1"/>
  <c r="AR13" i="1"/>
  <c r="AR47" i="1"/>
  <c r="AR23" i="1"/>
  <c r="AU95" i="1"/>
  <c r="AR69" i="1"/>
  <c r="AR88" i="1"/>
  <c r="AU38" i="1"/>
  <c r="AU88" i="1"/>
  <c r="AU23" i="1"/>
  <c r="AR17" i="1"/>
  <c r="AR116" i="1"/>
  <c r="AU116" i="1"/>
  <c r="AU140" i="1"/>
  <c r="AU125" i="1"/>
  <c r="AR119" i="1"/>
  <c r="AR140" i="1"/>
  <c r="AU83" i="1"/>
  <c r="AU119" i="1"/>
  <c r="AR125" i="1"/>
  <c r="AR83" i="1"/>
  <c r="AS105" i="1"/>
  <c r="AR41" i="1"/>
  <c r="AU12" i="1"/>
  <c r="AS12" i="1"/>
  <c r="AS101" i="1"/>
  <c r="AS64" i="1"/>
  <c r="AS22" i="1"/>
  <c r="AU111" i="1"/>
  <c r="AS111" i="1"/>
  <c r="AU17" i="1"/>
  <c r="AS17" i="1"/>
  <c r="AS6" i="1"/>
  <c r="AS110" i="1"/>
  <c r="AU108" i="1"/>
  <c r="AU102" i="1"/>
  <c r="AR102" i="1"/>
  <c r="AQ35" i="1"/>
  <c r="AS35" i="1" s="1"/>
  <c r="AR35" i="1"/>
  <c r="AR108" i="1"/>
  <c r="AR56" i="1"/>
  <c r="AU69" i="1"/>
  <c r="AR15" i="1"/>
  <c r="AQ124" i="1"/>
  <c r="AR42" i="1"/>
  <c r="AU147" i="1"/>
  <c r="AR147" i="1"/>
  <c r="AU42" i="1"/>
  <c r="AR129" i="1"/>
  <c r="AU129" i="1"/>
  <c r="AU62" i="1"/>
  <c r="AU34" i="1"/>
  <c r="AR62" i="1"/>
  <c r="AR34" i="1"/>
  <c r="AU15" i="1"/>
  <c r="AU92" i="1"/>
  <c r="AU100" i="1"/>
  <c r="AR111" i="1"/>
  <c r="AR6" i="1"/>
  <c r="AR79" i="1"/>
  <c r="AR36" i="1"/>
  <c r="AR16" i="1"/>
  <c r="AU16" i="1"/>
  <c r="AQ106" i="1"/>
  <c r="AS106" i="1" s="1"/>
  <c r="AR106" i="1"/>
  <c r="AR92" i="1"/>
  <c r="AU79" i="1"/>
  <c r="AR48" i="1"/>
  <c r="AU36" i="1"/>
  <c r="AU6" i="1"/>
  <c r="AQ27" i="1"/>
  <c r="AS27" i="1" s="1"/>
  <c r="AR27" i="1"/>
  <c r="AU81" i="1"/>
  <c r="AR81" i="1"/>
  <c r="AU48" i="1"/>
  <c r="AQ114" i="1"/>
  <c r="AS114" i="1" s="1"/>
  <c r="AR114" i="1"/>
  <c r="AU63" i="1"/>
  <c r="AU109" i="1"/>
  <c r="AQ18" i="1"/>
  <c r="AS18" i="1" s="1"/>
  <c r="AR18" i="1"/>
  <c r="AR30" i="1"/>
  <c r="AU41" i="1"/>
  <c r="AQ131" i="1"/>
  <c r="AS131" i="1" s="1"/>
  <c r="AR131" i="1"/>
  <c r="AR60" i="1"/>
  <c r="AQ60" i="1"/>
  <c r="AS60" i="1" s="1"/>
  <c r="AR64" i="1"/>
  <c r="AU33" i="1"/>
  <c r="AR110" i="1"/>
  <c r="AU46" i="1"/>
  <c r="AU122" i="1"/>
  <c r="AQ25" i="1"/>
  <c r="AS25" i="1" s="1"/>
  <c r="AR25" i="1"/>
  <c r="AQ126" i="1"/>
  <c r="AS126" i="1" s="1"/>
  <c r="AR126" i="1"/>
  <c r="AU64" i="1"/>
  <c r="AU30" i="1"/>
  <c r="AQ24" i="1"/>
  <c r="AS24" i="1" s="1"/>
  <c r="AR24" i="1"/>
  <c r="AR58" i="1"/>
  <c r="AQ58" i="1"/>
  <c r="AS58" i="1" s="1"/>
  <c r="AQ32" i="1"/>
  <c r="AS32" i="1" s="1"/>
  <c r="AR32" i="1"/>
  <c r="AU93" i="1"/>
  <c r="AU56" i="1"/>
  <c r="AQ104" i="1"/>
  <c r="AS104" i="1" s="1"/>
  <c r="AR104" i="1"/>
  <c r="AU70" i="1"/>
  <c r="AU75" i="1"/>
  <c r="AR51" i="1"/>
  <c r="AQ51" i="1"/>
  <c r="AS51" i="1" s="1"/>
  <c r="AU120" i="1"/>
  <c r="AS55" i="1" l="1"/>
  <c r="AU55" i="1"/>
  <c r="AU124" i="1"/>
  <c r="AS124" i="1"/>
  <c r="AU35" i="1"/>
  <c r="AU27" i="1"/>
  <c r="AU106" i="1"/>
  <c r="AU51" i="1"/>
  <c r="AU60" i="1"/>
  <c r="AU32" i="1"/>
  <c r="AU126" i="1"/>
  <c r="AU18" i="1"/>
  <c r="AU131" i="1"/>
  <c r="AU104" i="1"/>
  <c r="AU114" i="1"/>
  <c r="AU25" i="1"/>
  <c r="AU58" i="1"/>
  <c r="AU24" i="1"/>
  <c r="B1" i="1" l="1"/>
  <c r="B3" i="29" l="1"/>
  <c r="B106" i="29" s="1"/>
  <c r="B2" i="13" l="1"/>
  <c r="B80" i="13" l="1"/>
  <c r="J2" i="1" l="1"/>
  <c r="B7" i="13"/>
  <c r="O9" i="25"/>
  <c r="P9" i="25"/>
  <c r="Q9" i="25"/>
  <c r="R9" i="25"/>
  <c r="S9" i="25"/>
  <c r="T9" i="25"/>
  <c r="U9" i="25"/>
  <c r="V9" i="25"/>
  <c r="W9" i="25"/>
  <c r="X9" i="25"/>
  <c r="Y9" i="25"/>
  <c r="Z9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O15" i="25"/>
  <c r="P15" i="25"/>
  <c r="Q15" i="25"/>
  <c r="R15" i="25"/>
  <c r="S15" i="25"/>
  <c r="T15" i="25"/>
  <c r="U15" i="25"/>
  <c r="V15" i="25"/>
  <c r="W15" i="25"/>
  <c r="X15" i="25"/>
  <c r="Y15" i="25"/>
  <c r="Z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BG15" i="25"/>
  <c r="BH15" i="25"/>
  <c r="O19" i="25"/>
  <c r="P19" i="25"/>
  <c r="Q19" i="25"/>
  <c r="R19" i="25"/>
  <c r="S19" i="25"/>
  <c r="T19" i="25"/>
  <c r="U19" i="25"/>
  <c r="V19" i="25"/>
  <c r="W19" i="25"/>
  <c r="X19" i="25"/>
  <c r="Y19" i="25"/>
  <c r="Z19" i="25"/>
  <c r="AA19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Q19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BG19" i="25"/>
  <c r="BH19" i="25"/>
  <c r="O29" i="25"/>
  <c r="P29" i="25"/>
  <c r="Q29" i="25"/>
  <c r="R29" i="25"/>
  <c r="S29" i="25"/>
  <c r="T29" i="25"/>
  <c r="U29" i="25"/>
  <c r="V29" i="25"/>
  <c r="W29" i="25"/>
  <c r="Y29" i="25"/>
  <c r="Z29" i="25"/>
  <c r="AA29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Q29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BG29" i="25"/>
  <c r="BH29" i="25"/>
  <c r="O33" i="25"/>
  <c r="P33" i="25"/>
  <c r="Q33" i="25"/>
  <c r="R33" i="25"/>
  <c r="S33" i="25"/>
  <c r="T33" i="25"/>
  <c r="U33" i="25"/>
  <c r="V33" i="25"/>
  <c r="W33" i="25"/>
  <c r="X33" i="25"/>
  <c r="Y33" i="25"/>
  <c r="Z33" i="25"/>
  <c r="AA33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Q33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BG33" i="25"/>
  <c r="BH33" i="25"/>
  <c r="O37" i="25"/>
  <c r="P37" i="25"/>
  <c r="Q37" i="25"/>
  <c r="R37" i="25"/>
  <c r="S37" i="25"/>
  <c r="T37" i="25"/>
  <c r="U37" i="25"/>
  <c r="V37" i="25"/>
  <c r="W37" i="25"/>
  <c r="X37" i="25"/>
  <c r="Y37" i="25"/>
  <c r="Z37" i="25"/>
  <c r="AA37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Q37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BG37" i="25"/>
  <c r="BH37" i="25"/>
  <c r="O41" i="25"/>
  <c r="P41" i="25"/>
  <c r="Q41" i="25"/>
  <c r="R41" i="25"/>
  <c r="S41" i="25"/>
  <c r="T41" i="25"/>
  <c r="U41" i="25"/>
  <c r="V41" i="25"/>
  <c r="W41" i="25"/>
  <c r="X41" i="25"/>
  <c r="Y41" i="25"/>
  <c r="Z41" i="25"/>
  <c r="AA41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Q41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BG41" i="25"/>
  <c r="BH41" i="25"/>
  <c r="O46" i="25"/>
  <c r="P46" i="25"/>
  <c r="Q46" i="25"/>
  <c r="R46" i="25"/>
  <c r="S46" i="25"/>
  <c r="T46" i="25"/>
  <c r="U46" i="25"/>
  <c r="V46" i="25"/>
  <c r="W46" i="25"/>
  <c r="X46" i="25"/>
  <c r="Y46" i="25"/>
  <c r="Z46" i="25"/>
  <c r="AA46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Q46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BG46" i="25"/>
  <c r="BH46" i="25"/>
  <c r="O52" i="25"/>
  <c r="P52" i="25"/>
  <c r="Q52" i="25"/>
  <c r="R52" i="25"/>
  <c r="S52" i="25"/>
  <c r="T52" i="25"/>
  <c r="U52" i="25"/>
  <c r="V52" i="25"/>
  <c r="W52" i="25"/>
  <c r="X52" i="25"/>
  <c r="Y52" i="25"/>
  <c r="Z52" i="25"/>
  <c r="AA52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Q52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BG52" i="25"/>
  <c r="BH52" i="25"/>
  <c r="I9" i="25"/>
  <c r="B81" i="13" s="1"/>
  <c r="J9" i="25"/>
  <c r="K9" i="25"/>
  <c r="L9" i="25"/>
  <c r="M9" i="25"/>
  <c r="N9" i="25"/>
  <c r="I15" i="25"/>
  <c r="J15" i="25"/>
  <c r="K15" i="25"/>
  <c r="L15" i="25"/>
  <c r="M15" i="25"/>
  <c r="N15" i="25"/>
  <c r="I19" i="25"/>
  <c r="J19" i="25"/>
  <c r="K19" i="25"/>
  <c r="L19" i="25"/>
  <c r="M19" i="25"/>
  <c r="N19" i="25"/>
  <c r="I29" i="25"/>
  <c r="J29" i="25"/>
  <c r="K29" i="25"/>
  <c r="L29" i="25"/>
  <c r="M29" i="25"/>
  <c r="N29" i="25"/>
  <c r="I33" i="25"/>
  <c r="J33" i="25"/>
  <c r="K33" i="25"/>
  <c r="L33" i="25"/>
  <c r="M33" i="25"/>
  <c r="N33" i="25"/>
  <c r="I37" i="25"/>
  <c r="J37" i="25"/>
  <c r="K37" i="25"/>
  <c r="L37" i="25"/>
  <c r="M37" i="25"/>
  <c r="N37" i="25"/>
  <c r="I41" i="25"/>
  <c r="J41" i="25"/>
  <c r="K41" i="25"/>
  <c r="L41" i="25"/>
  <c r="M41" i="25"/>
  <c r="N41" i="25"/>
  <c r="I46" i="25"/>
  <c r="J46" i="25"/>
  <c r="K46" i="25"/>
  <c r="L46" i="25"/>
  <c r="M46" i="25"/>
  <c r="N46" i="25"/>
  <c r="I52" i="25"/>
  <c r="J52" i="25"/>
  <c r="K52" i="25"/>
  <c r="L52" i="25"/>
  <c r="M52" i="25"/>
  <c r="N52" i="25"/>
  <c r="B29" i="25"/>
  <c r="C29" i="25"/>
  <c r="D29" i="25"/>
  <c r="E29" i="25"/>
  <c r="F29" i="25"/>
  <c r="G29" i="25"/>
  <c r="H29" i="25"/>
  <c r="B33" i="25"/>
  <c r="C33" i="25"/>
  <c r="D33" i="25"/>
  <c r="E33" i="25"/>
  <c r="F33" i="25"/>
  <c r="G33" i="25"/>
  <c r="H33" i="25"/>
  <c r="B37" i="25"/>
  <c r="C37" i="25"/>
  <c r="D37" i="25"/>
  <c r="E37" i="25"/>
  <c r="F37" i="25"/>
  <c r="G37" i="25"/>
  <c r="H37" i="25"/>
  <c r="B41" i="25"/>
  <c r="C41" i="25"/>
  <c r="D41" i="25"/>
  <c r="E41" i="25"/>
  <c r="F41" i="25"/>
  <c r="G41" i="25"/>
  <c r="H41" i="25"/>
  <c r="B46" i="25"/>
  <c r="C46" i="25"/>
  <c r="D46" i="25"/>
  <c r="E46" i="25"/>
  <c r="F46" i="25"/>
  <c r="G46" i="25"/>
  <c r="H46" i="25"/>
  <c r="B52" i="25"/>
  <c r="C52" i="25"/>
  <c r="D52" i="25"/>
  <c r="E52" i="25"/>
  <c r="F52" i="25"/>
  <c r="G52" i="25"/>
  <c r="H52" i="25"/>
  <c r="B9" i="25"/>
  <c r="C9" i="25"/>
  <c r="D9" i="25"/>
  <c r="E9" i="25"/>
  <c r="F9" i="25"/>
  <c r="G9" i="25"/>
  <c r="H9" i="25"/>
  <c r="B15" i="25"/>
  <c r="C15" i="25"/>
  <c r="D15" i="25"/>
  <c r="E15" i="25"/>
  <c r="F15" i="25"/>
  <c r="G15" i="25"/>
  <c r="H15" i="25"/>
  <c r="B19" i="25"/>
  <c r="C19" i="25"/>
  <c r="D19" i="25"/>
  <c r="E19" i="25"/>
  <c r="F19" i="25"/>
  <c r="G19" i="25"/>
  <c r="H19" i="25"/>
  <c r="A2" i="29"/>
  <c r="B27" i="29"/>
  <c r="B52" i="29" s="1"/>
  <c r="B80" i="29" s="1"/>
  <c r="A2" i="25"/>
  <c r="C3" i="13"/>
  <c r="C3" i="33"/>
  <c r="C4" i="33"/>
  <c r="C5" i="33"/>
  <c r="C6" i="33"/>
  <c r="C7" i="33"/>
  <c r="C8" i="33"/>
  <c r="C9" i="33"/>
  <c r="C10" i="33"/>
  <c r="AV86" i="1" s="1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AV36" i="1" s="1"/>
  <c r="C30" i="33"/>
  <c r="C31" i="33"/>
  <c r="C32" i="33"/>
  <c r="C33" i="33"/>
  <c r="C34" i="33"/>
  <c r="C35" i="33"/>
  <c r="C36" i="33"/>
  <c r="C37" i="33"/>
  <c r="AV119" i="1" s="1"/>
  <c r="C38" i="33"/>
  <c r="C39" i="33"/>
  <c r="C40" i="33"/>
  <c r="C41" i="33"/>
  <c r="C42" i="33"/>
  <c r="C43" i="33"/>
  <c r="C44" i="33"/>
  <c r="AV89" i="1" s="1"/>
  <c r="C45" i="33"/>
  <c r="AV87" i="1" s="1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AV55" i="1" s="1"/>
  <c r="C62" i="33"/>
  <c r="C63" i="33"/>
  <c r="C64" i="33"/>
  <c r="C65" i="33"/>
  <c r="C66" i="33"/>
  <c r="AV56" i="1" s="1"/>
  <c r="C67" i="33"/>
  <c r="C68" i="33"/>
  <c r="AV145" i="1" s="1"/>
  <c r="C69" i="33"/>
  <c r="C70" i="33"/>
  <c r="C71" i="33"/>
  <c r="C72" i="33"/>
  <c r="C73" i="33"/>
  <c r="C74" i="33"/>
  <c r="C75" i="33"/>
  <c r="C76" i="33"/>
  <c r="C77" i="33"/>
  <c r="C78" i="33"/>
  <c r="C79" i="33"/>
  <c r="C80" i="33"/>
  <c r="AV70" i="1" s="1"/>
  <c r="C81" i="33"/>
  <c r="C82" i="33"/>
  <c r="C83" i="33"/>
  <c r="C84" i="33"/>
  <c r="C85" i="33"/>
  <c r="AV138" i="1" s="1"/>
  <c r="C86" i="33"/>
  <c r="C87" i="33"/>
  <c r="C88" i="33"/>
  <c r="C89" i="33"/>
  <c r="C90" i="33"/>
  <c r="C91" i="33"/>
  <c r="C92" i="33"/>
  <c r="C93" i="33"/>
  <c r="AV136" i="1" s="1"/>
  <c r="C94" i="33"/>
  <c r="AV57" i="1" s="1"/>
  <c r="C95" i="33"/>
  <c r="C96" i="33"/>
  <c r="C97" i="33"/>
  <c r="C98" i="33"/>
  <c r="C99" i="33"/>
  <c r="C100" i="33"/>
  <c r="C101" i="33"/>
  <c r="C102" i="33"/>
  <c r="C103" i="33"/>
  <c r="C104" i="33"/>
  <c r="C105" i="33"/>
  <c r="C106" i="33"/>
  <c r="C107" i="33"/>
  <c r="C108" i="33"/>
  <c r="C109" i="33"/>
  <c r="C110" i="33"/>
  <c r="C111" i="33"/>
  <c r="C112" i="33"/>
  <c r="C113" i="33"/>
  <c r="AV38" i="1" s="1"/>
  <c r="C114" i="33"/>
  <c r="C115" i="33"/>
  <c r="AV132" i="1" s="1"/>
  <c r="C116" i="33"/>
  <c r="C117" i="33"/>
  <c r="C118" i="33"/>
  <c r="C119" i="33"/>
  <c r="C120" i="33"/>
  <c r="AV66" i="1" s="1"/>
  <c r="C121" i="33"/>
  <c r="C122" i="33"/>
  <c r="C123" i="33"/>
  <c r="C124" i="33"/>
  <c r="C125" i="33"/>
  <c r="C126" i="33"/>
  <c r="C127" i="33"/>
  <c r="C128" i="33"/>
  <c r="C129" i="33"/>
  <c r="C130" i="33"/>
  <c r="C131" i="33"/>
  <c r="C132" i="33"/>
  <c r="C133" i="33"/>
  <c r="C134" i="33"/>
  <c r="C135" i="33"/>
  <c r="C136" i="33"/>
  <c r="C137" i="33"/>
  <c r="C138" i="33"/>
  <c r="C139" i="33"/>
  <c r="C140" i="33"/>
  <c r="C141" i="33"/>
  <c r="C142" i="33"/>
  <c r="C143" i="33"/>
  <c r="C144" i="33"/>
  <c r="C145" i="33"/>
  <c r="C146" i="33"/>
  <c r="C147" i="33"/>
  <c r="C148" i="33"/>
  <c r="AV60" i="1" s="1"/>
  <c r="C149" i="33"/>
  <c r="C150" i="33"/>
  <c r="C151" i="33"/>
  <c r="C152" i="33"/>
  <c r="C153" i="33"/>
  <c r="C154" i="33"/>
  <c r="C155" i="33"/>
  <c r="C156" i="33"/>
  <c r="C157" i="33"/>
  <c r="C158" i="33"/>
  <c r="AV99" i="1" s="1"/>
  <c r="C159" i="33"/>
  <c r="C160" i="33"/>
  <c r="C161" i="33"/>
  <c r="C162" i="33"/>
  <c r="C163" i="33"/>
  <c r="C164" i="33"/>
  <c r="C165" i="33"/>
  <c r="C166" i="33"/>
  <c r="C167" i="33"/>
  <c r="C168" i="33"/>
  <c r="C169" i="33"/>
  <c r="C170" i="33"/>
  <c r="C171" i="33"/>
  <c r="C172" i="33"/>
  <c r="C173" i="33"/>
  <c r="C174" i="33"/>
  <c r="C175" i="33"/>
  <c r="C176" i="33"/>
  <c r="C177" i="33"/>
  <c r="C178" i="33"/>
  <c r="C179" i="33"/>
  <c r="C180" i="33"/>
  <c r="C181" i="33"/>
  <c r="C182" i="33"/>
  <c r="C183" i="33"/>
  <c r="C184" i="33"/>
  <c r="C185" i="33"/>
  <c r="C186" i="33"/>
  <c r="C187" i="33"/>
  <c r="C188" i="33"/>
  <c r="C189" i="33"/>
  <c r="C190" i="33"/>
  <c r="C191" i="33"/>
  <c r="C192" i="33"/>
  <c r="C193" i="33"/>
  <c r="C194" i="33"/>
  <c r="C195" i="33"/>
  <c r="C196" i="33"/>
  <c r="C197" i="33"/>
  <c r="C198" i="33"/>
  <c r="C199" i="33"/>
  <c r="C200" i="33"/>
  <c r="C201" i="33"/>
  <c r="C202" i="33"/>
  <c r="C203" i="33"/>
  <c r="C204" i="33"/>
  <c r="C205" i="33"/>
  <c r="C206" i="33"/>
  <c r="C207" i="33"/>
  <c r="C208" i="33"/>
  <c r="C209" i="33"/>
  <c r="C210" i="33"/>
  <c r="C211" i="33"/>
  <c r="C212" i="33"/>
  <c r="C213" i="33"/>
  <c r="C214" i="33"/>
  <c r="C215" i="33"/>
  <c r="C216" i="33"/>
  <c r="C217" i="33"/>
  <c r="C218" i="33"/>
  <c r="C219" i="33"/>
  <c r="C220" i="33"/>
  <c r="C221" i="33"/>
  <c r="AV77" i="1" s="1"/>
  <c r="C222" i="33"/>
  <c r="C223" i="33"/>
  <c r="C224" i="33"/>
  <c r="C225" i="33"/>
  <c r="C226" i="33"/>
  <c r="C227" i="33"/>
  <c r="C228" i="33"/>
  <c r="C229" i="33"/>
  <c r="C230" i="33"/>
  <c r="C231" i="33"/>
  <c r="C232" i="33"/>
  <c r="C233" i="33"/>
  <c r="C234" i="33"/>
  <c r="C235" i="33"/>
  <c r="C236" i="33"/>
  <c r="C237" i="33"/>
  <c r="C238" i="33"/>
  <c r="C239" i="33"/>
  <c r="C240" i="33"/>
  <c r="C241" i="33"/>
  <c r="C242" i="33"/>
  <c r="C243" i="33"/>
  <c r="C244" i="33"/>
  <c r="C245" i="33"/>
  <c r="C246" i="33"/>
  <c r="C247" i="33"/>
  <c r="C248" i="33"/>
  <c r="C249" i="33"/>
  <c r="C250" i="33"/>
  <c r="C251" i="33"/>
  <c r="C252" i="33"/>
  <c r="C253" i="33"/>
  <c r="C254" i="33"/>
  <c r="C255" i="33"/>
  <c r="C256" i="33"/>
  <c r="C257" i="33"/>
  <c r="C258" i="33"/>
  <c r="C259" i="33"/>
  <c r="C260" i="33"/>
  <c r="C261" i="33"/>
  <c r="C262" i="33"/>
  <c r="C263" i="33"/>
  <c r="C264" i="33"/>
  <c r="C265" i="33"/>
  <c r="C266" i="33"/>
  <c r="C267" i="33"/>
  <c r="C268" i="33"/>
  <c r="C269" i="33"/>
  <c r="C270" i="33"/>
  <c r="C271" i="33"/>
  <c r="C272" i="33"/>
  <c r="C273" i="33"/>
  <c r="C274" i="33"/>
  <c r="C275" i="33"/>
  <c r="C276" i="33"/>
  <c r="C277" i="33"/>
  <c r="C278" i="33"/>
  <c r="C279" i="33"/>
  <c r="C280" i="33"/>
  <c r="C281" i="33"/>
  <c r="C282" i="33"/>
  <c r="C283" i="33"/>
  <c r="C284" i="33"/>
  <c r="C285" i="33"/>
  <c r="C286" i="33"/>
  <c r="C287" i="33"/>
  <c r="C288" i="33"/>
  <c r="C289" i="33"/>
  <c r="C290" i="33"/>
  <c r="C291" i="33"/>
  <c r="C292" i="33"/>
  <c r="C293" i="33"/>
  <c r="C294" i="33"/>
  <c r="C295" i="33"/>
  <c r="C296" i="33"/>
  <c r="C297" i="33"/>
  <c r="C298" i="33"/>
  <c r="C299" i="33"/>
  <c r="C300" i="33"/>
  <c r="C301" i="33"/>
  <c r="C302" i="33"/>
  <c r="C303" i="33"/>
  <c r="C304" i="33"/>
  <c r="C305" i="33"/>
  <c r="C306" i="33"/>
  <c r="C307" i="33"/>
  <c r="C308" i="33"/>
  <c r="C309" i="33"/>
  <c r="C310" i="33"/>
  <c r="C311" i="33"/>
  <c r="C312" i="33"/>
  <c r="C313" i="33"/>
  <c r="C314" i="33"/>
  <c r="C315" i="33"/>
  <c r="C316" i="33"/>
  <c r="C317" i="33"/>
  <c r="C318" i="33"/>
  <c r="C319" i="33"/>
  <c r="C320" i="33"/>
  <c r="AV94" i="1" s="1"/>
  <c r="C321" i="33"/>
  <c r="C322" i="33"/>
  <c r="C323" i="33"/>
  <c r="C324" i="33"/>
  <c r="C325" i="33"/>
  <c r="C326" i="33"/>
  <c r="C327" i="33"/>
  <c r="C328" i="33"/>
  <c r="C329" i="33"/>
  <c r="C330" i="33"/>
  <c r="C331" i="33"/>
  <c r="C332" i="33"/>
  <c r="C333" i="33"/>
  <c r="C334" i="33"/>
  <c r="C335" i="33"/>
  <c r="C336" i="33"/>
  <c r="C337" i="33"/>
  <c r="C338" i="33"/>
  <c r="C339" i="33"/>
  <c r="C340" i="33"/>
  <c r="C341" i="33"/>
  <c r="C342" i="33"/>
  <c r="C343" i="33"/>
  <c r="C344" i="33"/>
  <c r="AV71" i="1" s="1"/>
  <c r="C345" i="33"/>
  <c r="C346" i="33"/>
  <c r="C347" i="33"/>
  <c r="C348" i="33"/>
  <c r="C349" i="33"/>
  <c r="C350" i="33"/>
  <c r="C351" i="33"/>
  <c r="C352" i="33"/>
  <c r="C353" i="33"/>
  <c r="C354" i="33"/>
  <c r="C355" i="33"/>
  <c r="C356" i="33"/>
  <c r="C357" i="33"/>
  <c r="C358" i="33"/>
  <c r="C359" i="33"/>
  <c r="C360" i="33"/>
  <c r="C361" i="33"/>
  <c r="C362" i="33"/>
  <c r="C363" i="33"/>
  <c r="C364" i="33"/>
  <c r="C365" i="33"/>
  <c r="C366" i="33"/>
  <c r="C367" i="33"/>
  <c r="C368" i="33"/>
  <c r="C369" i="33"/>
  <c r="C370" i="33"/>
  <c r="C371" i="33"/>
  <c r="C372" i="33"/>
  <c r="C373" i="33"/>
  <c r="C374" i="33"/>
  <c r="C375" i="33"/>
  <c r="C376" i="33"/>
  <c r="C377" i="33"/>
  <c r="C378" i="33"/>
  <c r="C379" i="33"/>
  <c r="C380" i="33"/>
  <c r="C381" i="33"/>
  <c r="C382" i="33"/>
  <c r="C383" i="33"/>
  <c r="C384" i="33"/>
  <c r="C385" i="33"/>
  <c r="C386" i="33"/>
  <c r="C387" i="33"/>
  <c r="C388" i="33"/>
  <c r="C389" i="33"/>
  <c r="C390" i="33"/>
  <c r="C391" i="33"/>
  <c r="C392" i="33"/>
  <c r="C393" i="33"/>
  <c r="C394" i="33"/>
  <c r="C395" i="33"/>
  <c r="C396" i="33"/>
  <c r="C397" i="33"/>
  <c r="C398" i="33"/>
  <c r="C399" i="33"/>
  <c r="C400" i="33"/>
  <c r="C401" i="33"/>
  <c r="C402" i="33"/>
  <c r="C403" i="33"/>
  <c r="C404" i="33"/>
  <c r="C405" i="33"/>
  <c r="C406" i="33"/>
  <c r="C407" i="33"/>
  <c r="C408" i="33"/>
  <c r="C409" i="33"/>
  <c r="C410" i="33"/>
  <c r="C411" i="33"/>
  <c r="C412" i="33"/>
  <c r="C413" i="33"/>
  <c r="C414" i="33"/>
  <c r="C415" i="33"/>
  <c r="C416" i="33"/>
  <c r="C417" i="33"/>
  <c r="C418" i="33"/>
  <c r="C419" i="33"/>
  <c r="C420" i="33"/>
  <c r="C421" i="33"/>
  <c r="C422" i="33"/>
  <c r="C423" i="33"/>
  <c r="C424" i="33"/>
  <c r="C425" i="33"/>
  <c r="C426" i="33"/>
  <c r="C427" i="33"/>
  <c r="C428" i="33"/>
  <c r="C429" i="33"/>
  <c r="C430" i="33"/>
  <c r="C431" i="33"/>
  <c r="C432" i="33"/>
  <c r="C433" i="33"/>
  <c r="C434" i="33"/>
  <c r="C435" i="33"/>
  <c r="C436" i="33"/>
  <c r="C437" i="33"/>
  <c r="C438" i="33"/>
  <c r="C439" i="33"/>
  <c r="C440" i="33"/>
  <c r="C441" i="33"/>
  <c r="C442" i="33"/>
  <c r="C443" i="33"/>
  <c r="C444" i="33"/>
  <c r="C445" i="33"/>
  <c r="C446" i="33"/>
  <c r="C447" i="33"/>
  <c r="AV111" i="1" s="1"/>
  <c r="C448" i="33"/>
  <c r="C449" i="33"/>
  <c r="C450" i="33"/>
  <c r="C451" i="33"/>
  <c r="C452" i="33"/>
  <c r="C453" i="33"/>
  <c r="C454" i="33"/>
  <c r="C455" i="33"/>
  <c r="C456" i="33"/>
  <c r="C457" i="33"/>
  <c r="C458" i="33"/>
  <c r="C459" i="33"/>
  <c r="C460" i="33"/>
  <c r="C461" i="33"/>
  <c r="C462" i="33"/>
  <c r="C463" i="33"/>
  <c r="C464" i="33"/>
  <c r="C465" i="33"/>
  <c r="C466" i="33"/>
  <c r="C467" i="33"/>
  <c r="C468" i="33"/>
  <c r="C469" i="33"/>
  <c r="C470" i="33"/>
  <c r="C471" i="33"/>
  <c r="C472" i="33"/>
  <c r="C473" i="33"/>
  <c r="C474" i="33"/>
  <c r="C475" i="33"/>
  <c r="C476" i="33"/>
  <c r="C477" i="33"/>
  <c r="C478" i="33"/>
  <c r="C479" i="33"/>
  <c r="C480" i="33"/>
  <c r="C481" i="33"/>
  <c r="C482" i="33"/>
  <c r="C483" i="33"/>
  <c r="C484" i="33"/>
  <c r="C485" i="33"/>
  <c r="C486" i="33"/>
  <c r="C487" i="33"/>
  <c r="C488" i="33"/>
  <c r="C489" i="33"/>
  <c r="C490" i="33"/>
  <c r="C491" i="33"/>
  <c r="C492" i="33"/>
  <c r="C493" i="33"/>
  <c r="C494" i="33"/>
  <c r="C495" i="33"/>
  <c r="C496" i="33"/>
  <c r="C497" i="33"/>
  <c r="C498" i="33"/>
  <c r="C499" i="33"/>
  <c r="C500" i="33"/>
  <c r="C501" i="33"/>
  <c r="C502" i="33"/>
  <c r="C503" i="33"/>
  <c r="C504" i="33"/>
  <c r="C505" i="33"/>
  <c r="C506" i="33"/>
  <c r="C507" i="33"/>
  <c r="C508" i="33"/>
  <c r="C509" i="33"/>
  <c r="C510" i="33"/>
  <c r="C511" i="33"/>
  <c r="C512" i="33"/>
  <c r="C513" i="33"/>
  <c r="C514" i="33"/>
  <c r="C515" i="33"/>
  <c r="C516" i="33"/>
  <c r="C517" i="33"/>
  <c r="C518" i="33"/>
  <c r="C519" i="33"/>
  <c r="C520" i="33"/>
  <c r="C521" i="33"/>
  <c r="C522" i="33"/>
  <c r="C523" i="33"/>
  <c r="C524" i="33"/>
  <c r="C525" i="33"/>
  <c r="C526" i="33"/>
  <c r="C527" i="33"/>
  <c r="C528" i="33"/>
  <c r="C529" i="33"/>
  <c r="C530" i="33"/>
  <c r="C531" i="33"/>
  <c r="C532" i="33"/>
  <c r="C533" i="33"/>
  <c r="C534" i="33"/>
  <c r="C535" i="33"/>
  <c r="C536" i="33"/>
  <c r="C537" i="33"/>
  <c r="C538" i="33"/>
  <c r="C539" i="33"/>
  <c r="C540" i="33"/>
  <c r="C541" i="33"/>
  <c r="C542" i="33"/>
  <c r="C543" i="33"/>
  <c r="C544" i="33"/>
  <c r="C545" i="33"/>
  <c r="C546" i="33"/>
  <c r="C547" i="33"/>
  <c r="C548" i="33"/>
  <c r="C549" i="33"/>
  <c r="C550" i="33"/>
  <c r="C551" i="33"/>
  <c r="C552" i="33"/>
  <c r="C553" i="33"/>
  <c r="C554" i="33"/>
  <c r="C555" i="33"/>
  <c r="C556" i="33"/>
  <c r="C557" i="33"/>
  <c r="C558" i="33"/>
  <c r="C559" i="33"/>
  <c r="C560" i="33"/>
  <c r="C561" i="33"/>
  <c r="C562" i="33"/>
  <c r="C563" i="33"/>
  <c r="C564" i="33"/>
  <c r="C565" i="33"/>
  <c r="C566" i="33"/>
  <c r="C567" i="33"/>
  <c r="C568" i="33"/>
  <c r="C569" i="33"/>
  <c r="C570" i="33"/>
  <c r="C571" i="33"/>
  <c r="C572" i="33"/>
  <c r="C573" i="33"/>
  <c r="C574" i="33"/>
  <c r="C575" i="33"/>
  <c r="C576" i="33"/>
  <c r="C577" i="33"/>
  <c r="C578" i="33"/>
  <c r="C579" i="33"/>
  <c r="C580" i="33"/>
  <c r="C581" i="33"/>
  <c r="C582" i="33"/>
  <c r="C583" i="33"/>
  <c r="C584" i="33"/>
  <c r="C585" i="33"/>
  <c r="C586" i="33"/>
  <c r="C587" i="33"/>
  <c r="C588" i="33"/>
  <c r="C589" i="33"/>
  <c r="C590" i="33"/>
  <c r="C591" i="33"/>
  <c r="C592" i="33"/>
  <c r="C593" i="33"/>
  <c r="C594" i="33"/>
  <c r="C595" i="33"/>
  <c r="C596" i="33"/>
  <c r="C597" i="33"/>
  <c r="C598" i="33"/>
  <c r="C599" i="33"/>
  <c r="C600" i="33"/>
  <c r="C601" i="33"/>
  <c r="C602" i="33"/>
  <c r="C603" i="33"/>
  <c r="C604" i="33"/>
  <c r="C605" i="33"/>
  <c r="C606" i="33"/>
  <c r="C607" i="33"/>
  <c r="C608" i="33"/>
  <c r="C609" i="33"/>
  <c r="C610" i="33"/>
  <c r="C611" i="33"/>
  <c r="C612" i="33"/>
  <c r="C613" i="33"/>
  <c r="C614" i="33"/>
  <c r="C615" i="33"/>
  <c r="C616" i="33"/>
  <c r="C617" i="33"/>
  <c r="C618" i="33"/>
  <c r="C619" i="33"/>
  <c r="C620" i="33"/>
  <c r="C621" i="33"/>
  <c r="C622" i="33"/>
  <c r="C623" i="33"/>
  <c r="C624" i="33"/>
  <c r="C625" i="33"/>
  <c r="C626" i="33"/>
  <c r="C627" i="33"/>
  <c r="C628" i="33"/>
  <c r="C629" i="33"/>
  <c r="C630" i="33"/>
  <c r="C631" i="33"/>
  <c r="C632" i="33"/>
  <c r="C633" i="33"/>
  <c r="C634" i="33"/>
  <c r="C635" i="33"/>
  <c r="C636" i="33"/>
  <c r="C637" i="33"/>
  <c r="C638" i="33"/>
  <c r="C639" i="33"/>
  <c r="C640" i="33"/>
  <c r="C641" i="33"/>
  <c r="C642" i="33"/>
  <c r="C643" i="33"/>
  <c r="C644" i="33"/>
  <c r="C645" i="33"/>
  <c r="C646" i="33"/>
  <c r="C647" i="33"/>
  <c r="C648" i="33"/>
  <c r="C649" i="33"/>
  <c r="C650" i="33"/>
  <c r="C651" i="33"/>
  <c r="C652" i="33"/>
  <c r="C653" i="33"/>
  <c r="C654" i="33"/>
  <c r="C655" i="33"/>
  <c r="C656" i="33"/>
  <c r="C657" i="33"/>
  <c r="C658" i="33"/>
  <c r="C659" i="33"/>
  <c r="C660" i="33"/>
  <c r="C661" i="33"/>
  <c r="C662" i="33"/>
  <c r="C663" i="33"/>
  <c r="C664" i="33"/>
  <c r="C665" i="33"/>
  <c r="C666" i="33"/>
  <c r="C667" i="33"/>
  <c r="AV76" i="1" s="1"/>
  <c r="C668" i="33"/>
  <c r="C669" i="33"/>
  <c r="C670" i="33"/>
  <c r="C671" i="33"/>
  <c r="C672" i="33"/>
  <c r="C673" i="33"/>
  <c r="C674" i="33"/>
  <c r="C675" i="33"/>
  <c r="C676" i="33"/>
  <c r="C677" i="33"/>
  <c r="C678" i="33"/>
  <c r="C679" i="33"/>
  <c r="C680" i="33"/>
  <c r="C681" i="33"/>
  <c r="C682" i="33"/>
  <c r="C683" i="33"/>
  <c r="C684" i="33"/>
  <c r="C685" i="33"/>
  <c r="C686" i="33"/>
  <c r="C687" i="33"/>
  <c r="C688" i="33"/>
  <c r="C689" i="33"/>
  <c r="C690" i="33"/>
  <c r="C691" i="33"/>
  <c r="C692" i="33"/>
  <c r="C693" i="33"/>
  <c r="C694" i="33"/>
  <c r="C695" i="33"/>
  <c r="C696" i="33"/>
  <c r="C697" i="33"/>
  <c r="C698" i="33"/>
  <c r="C699" i="33"/>
  <c r="C700" i="33"/>
  <c r="C701" i="33"/>
  <c r="C702" i="33"/>
  <c r="C703" i="33"/>
  <c r="C704" i="33"/>
  <c r="C705" i="33"/>
  <c r="C706" i="33"/>
  <c r="C707" i="33"/>
  <c r="C708" i="33"/>
  <c r="C709" i="33"/>
  <c r="C710" i="33"/>
  <c r="C711" i="33"/>
  <c r="C712" i="33"/>
  <c r="C713" i="33"/>
  <c r="C714" i="33"/>
  <c r="C715" i="33"/>
  <c r="C716" i="33"/>
  <c r="C717" i="33"/>
  <c r="C718" i="33"/>
  <c r="C719" i="33"/>
  <c r="C720" i="33"/>
  <c r="C721" i="33"/>
  <c r="C722" i="33"/>
  <c r="C723" i="33"/>
  <c r="C724" i="33"/>
  <c r="C725" i="33"/>
  <c r="C726" i="33"/>
  <c r="C727" i="33"/>
  <c r="C728" i="33"/>
  <c r="C729" i="33"/>
  <c r="C730" i="33"/>
  <c r="C731" i="33"/>
  <c r="C732" i="33"/>
  <c r="C733" i="33"/>
  <c r="C734" i="33"/>
  <c r="C735" i="33"/>
  <c r="C736" i="33"/>
  <c r="C737" i="33"/>
  <c r="C738" i="33"/>
  <c r="C739" i="33"/>
  <c r="C740" i="33"/>
  <c r="C741" i="33"/>
  <c r="C742" i="33"/>
  <c r="C743" i="33"/>
  <c r="C744" i="33"/>
  <c r="C745" i="33"/>
  <c r="C746" i="33"/>
  <c r="C747" i="33"/>
  <c r="C748" i="33"/>
  <c r="C749" i="33"/>
  <c r="C750" i="33"/>
  <c r="C751" i="33"/>
  <c r="C752" i="33"/>
  <c r="C753" i="33"/>
  <c r="C754" i="33"/>
  <c r="C755" i="33"/>
  <c r="C756" i="33"/>
  <c r="C757" i="33"/>
  <c r="C758" i="33"/>
  <c r="C759" i="33"/>
  <c r="C760" i="33"/>
  <c r="C761" i="33"/>
  <c r="C762" i="33"/>
  <c r="C763" i="33"/>
  <c r="C764" i="33"/>
  <c r="C765" i="33"/>
  <c r="C766" i="33"/>
  <c r="C767" i="33"/>
  <c r="C768" i="33"/>
  <c r="C769" i="33"/>
  <c r="C770" i="33"/>
  <c r="C771" i="33"/>
  <c r="C772" i="33"/>
  <c r="C773" i="33"/>
  <c r="C774" i="33"/>
  <c r="C775" i="33"/>
  <c r="C776" i="33"/>
  <c r="C777" i="33"/>
  <c r="C778" i="33"/>
  <c r="C779" i="33"/>
  <c r="C780" i="33"/>
  <c r="C781" i="33"/>
  <c r="C782" i="33"/>
  <c r="C783" i="33"/>
  <c r="C784" i="33"/>
  <c r="C785" i="33"/>
  <c r="C786" i="33"/>
  <c r="C787" i="33"/>
  <c r="C788" i="33"/>
  <c r="C789" i="33"/>
  <c r="C790" i="33"/>
  <c r="C791" i="33"/>
  <c r="C792" i="33"/>
  <c r="C793" i="33"/>
  <c r="C794" i="33"/>
  <c r="C795" i="33"/>
  <c r="C796" i="33"/>
  <c r="C797" i="33"/>
  <c r="C798" i="33"/>
  <c r="C799" i="33"/>
  <c r="C800" i="33"/>
  <c r="C801" i="33"/>
  <c r="C802" i="33"/>
  <c r="C803" i="33"/>
  <c r="C804" i="33"/>
  <c r="C805" i="33"/>
  <c r="C806" i="33"/>
  <c r="C807" i="33"/>
  <c r="C808" i="33"/>
  <c r="C809" i="33"/>
  <c r="C810" i="33"/>
  <c r="C811" i="33"/>
  <c r="C812" i="33"/>
  <c r="C813" i="33"/>
  <c r="C814" i="33"/>
  <c r="C815" i="33"/>
  <c r="C816" i="33"/>
  <c r="C817" i="33"/>
  <c r="C818" i="33"/>
  <c r="C819" i="33"/>
  <c r="C820" i="33"/>
  <c r="C821" i="33"/>
  <c r="C822" i="33"/>
  <c r="C823" i="33"/>
  <c r="C824" i="33"/>
  <c r="C825" i="33"/>
  <c r="C826" i="33"/>
  <c r="C827" i="33"/>
  <c r="C828" i="33"/>
  <c r="C829" i="33"/>
  <c r="C830" i="33"/>
  <c r="C831" i="33"/>
  <c r="C832" i="33"/>
  <c r="C833" i="33"/>
  <c r="AV34" i="1" s="1"/>
  <c r="C834" i="33"/>
  <c r="C835" i="33"/>
  <c r="C836" i="33"/>
  <c r="C837" i="33"/>
  <c r="C838" i="33"/>
  <c r="C839" i="33"/>
  <c r="C840" i="33"/>
  <c r="C841" i="33"/>
  <c r="C842" i="33"/>
  <c r="C843" i="33"/>
  <c r="C844" i="33"/>
  <c r="C845" i="33"/>
  <c r="C846" i="33"/>
  <c r="C847" i="33"/>
  <c r="C848" i="33"/>
  <c r="C849" i="33"/>
  <c r="C850" i="33"/>
  <c r="C851" i="33"/>
  <c r="C852" i="33"/>
  <c r="C853" i="33"/>
  <c r="C854" i="33"/>
  <c r="C855" i="33"/>
  <c r="C856" i="33"/>
  <c r="C857" i="33"/>
  <c r="C858" i="33"/>
  <c r="C859" i="33"/>
  <c r="C860" i="33"/>
  <c r="C861" i="33"/>
  <c r="C862" i="33"/>
  <c r="C863" i="33"/>
  <c r="C864" i="33"/>
  <c r="C865" i="33"/>
  <c r="C866" i="33"/>
  <c r="C867" i="33"/>
  <c r="C868" i="33"/>
  <c r="C869" i="33"/>
  <c r="C870" i="33"/>
  <c r="C871" i="33"/>
  <c r="C872" i="33"/>
  <c r="C873" i="33"/>
  <c r="C874" i="33"/>
  <c r="C875" i="33"/>
  <c r="C876" i="33"/>
  <c r="C877" i="33"/>
  <c r="C878" i="33"/>
  <c r="C879" i="33"/>
  <c r="C880" i="33"/>
  <c r="C881" i="33"/>
  <c r="C882" i="33"/>
  <c r="C883" i="33"/>
  <c r="C884" i="33"/>
  <c r="C885" i="33"/>
  <c r="C886" i="33"/>
  <c r="C887" i="33"/>
  <c r="C888" i="33"/>
  <c r="C889" i="33"/>
  <c r="C890" i="33"/>
  <c r="C891" i="33"/>
  <c r="C892" i="33"/>
  <c r="C893" i="33"/>
  <c r="C894" i="33"/>
  <c r="C895" i="33"/>
  <c r="C896" i="33"/>
  <c r="C897" i="33"/>
  <c r="C898" i="33"/>
  <c r="C899" i="33"/>
  <c r="C900" i="33"/>
  <c r="C901" i="33"/>
  <c r="C902" i="33"/>
  <c r="C903" i="33"/>
  <c r="AV46" i="1" s="1"/>
  <c r="C904" i="33"/>
  <c r="C905" i="33"/>
  <c r="C906" i="33"/>
  <c r="C907" i="33"/>
  <c r="C908" i="33"/>
  <c r="C909" i="33"/>
  <c r="C910" i="33"/>
  <c r="C911" i="33"/>
  <c r="C912" i="33"/>
  <c r="C913" i="33"/>
  <c r="C914" i="33"/>
  <c r="C915" i="33"/>
  <c r="C916" i="33"/>
  <c r="C917" i="33"/>
  <c r="C918" i="33"/>
  <c r="C919" i="33"/>
  <c r="C920" i="33"/>
  <c r="C921" i="33"/>
  <c r="C922" i="33"/>
  <c r="C923" i="33"/>
  <c r="C924" i="33"/>
  <c r="C925" i="33"/>
  <c r="C926" i="33"/>
  <c r="C927" i="33"/>
  <c r="C928" i="33"/>
  <c r="C929" i="33"/>
  <c r="C930" i="33"/>
  <c r="C931" i="33"/>
  <c r="C932" i="33"/>
  <c r="C933" i="33"/>
  <c r="C934" i="33"/>
  <c r="C935" i="33"/>
  <c r="C936" i="33"/>
  <c r="C937" i="33"/>
  <c r="C938" i="33"/>
  <c r="C939" i="33"/>
  <c r="C940" i="33"/>
  <c r="C941" i="33"/>
  <c r="C942" i="33"/>
  <c r="C943" i="33"/>
  <c r="C944" i="33"/>
  <c r="C945" i="33"/>
  <c r="C946" i="33"/>
  <c r="C947" i="33"/>
  <c r="C948" i="33"/>
  <c r="C949" i="33"/>
  <c r="C950" i="33"/>
  <c r="C951" i="33"/>
  <c r="C952" i="33"/>
  <c r="C953" i="33"/>
  <c r="C954" i="33"/>
  <c r="C955" i="33"/>
  <c r="C956" i="33"/>
  <c r="C957" i="33"/>
  <c r="C958" i="33"/>
  <c r="C959" i="33"/>
  <c r="C960" i="33"/>
  <c r="C961" i="33"/>
  <c r="C962" i="33"/>
  <c r="C963" i="33"/>
  <c r="C964" i="33"/>
  <c r="C965" i="33"/>
  <c r="C966" i="33"/>
  <c r="C967" i="33"/>
  <c r="C968" i="33"/>
  <c r="C969" i="33"/>
  <c r="C970" i="33"/>
  <c r="C971" i="33"/>
  <c r="C972" i="33"/>
  <c r="C973" i="33"/>
  <c r="C974" i="33"/>
  <c r="C975" i="33"/>
  <c r="C976" i="33"/>
  <c r="C977" i="33"/>
  <c r="C978" i="33"/>
  <c r="C979" i="33"/>
  <c r="C980" i="33"/>
  <c r="C981" i="33"/>
  <c r="C982" i="33"/>
  <c r="C983" i="33"/>
  <c r="C984" i="33"/>
  <c r="C985" i="33"/>
  <c r="C986" i="33"/>
  <c r="C987" i="33"/>
  <c r="C988" i="33"/>
  <c r="C989" i="33"/>
  <c r="C990" i="33"/>
  <c r="C991" i="33"/>
  <c r="C992" i="33"/>
  <c r="C993" i="33"/>
  <c r="C994" i="33"/>
  <c r="C995" i="33"/>
  <c r="C996" i="33"/>
  <c r="C997" i="33"/>
  <c r="C998" i="33"/>
  <c r="C999" i="33"/>
  <c r="C1000" i="33"/>
  <c r="C1001" i="33"/>
  <c r="C1002" i="33"/>
  <c r="C1003" i="33"/>
  <c r="C1004" i="33"/>
  <c r="C1005" i="33"/>
  <c r="C1006" i="33"/>
  <c r="C1007" i="33"/>
  <c r="C1008" i="33"/>
  <c r="C1009" i="33"/>
  <c r="C1010" i="33"/>
  <c r="C1011" i="33"/>
  <c r="C1012" i="33"/>
  <c r="C1013" i="33"/>
  <c r="C1014" i="33"/>
  <c r="C1015" i="33"/>
  <c r="C1016" i="33"/>
  <c r="C1017" i="33"/>
  <c r="C1018" i="33"/>
  <c r="C1019" i="33"/>
  <c r="C1020" i="33"/>
  <c r="C1021" i="33"/>
  <c r="C1022" i="33"/>
  <c r="C1023" i="33"/>
  <c r="C1024" i="33"/>
  <c r="C1025" i="33"/>
  <c r="C1026" i="33"/>
  <c r="C1027" i="33"/>
  <c r="C1028" i="33"/>
  <c r="C1029" i="33"/>
  <c r="C1030" i="33"/>
  <c r="C1031" i="33"/>
  <c r="C1032" i="33"/>
  <c r="C1033" i="33"/>
  <c r="C1034" i="33"/>
  <c r="C1035" i="33"/>
  <c r="C1036" i="33"/>
  <c r="C1037" i="33"/>
  <c r="C1038" i="33"/>
  <c r="C1039" i="33"/>
  <c r="C1040" i="33"/>
  <c r="C1041" i="33"/>
  <c r="C1042" i="33"/>
  <c r="C1043" i="33"/>
  <c r="C1044" i="33"/>
  <c r="C1045" i="33"/>
  <c r="C1046" i="33"/>
  <c r="C1047" i="33"/>
  <c r="C1048" i="33"/>
  <c r="C1049" i="33"/>
  <c r="C1050" i="33"/>
  <c r="C1051" i="33"/>
  <c r="C1052" i="33"/>
  <c r="C1053" i="33"/>
  <c r="C1054" i="33"/>
  <c r="C1055" i="33"/>
  <c r="C1056" i="33"/>
  <c r="C1057" i="33"/>
  <c r="C1058" i="33"/>
  <c r="C1059" i="33"/>
  <c r="C1060" i="33"/>
  <c r="C1061" i="33"/>
  <c r="C1062" i="33"/>
  <c r="C1063" i="33"/>
  <c r="C1064" i="33"/>
  <c r="C1065" i="33"/>
  <c r="C1066" i="33"/>
  <c r="C1067" i="33"/>
  <c r="C1068" i="33"/>
  <c r="C1069" i="33"/>
  <c r="C1070" i="33"/>
  <c r="C1071" i="33"/>
  <c r="C1072" i="33"/>
  <c r="C1073" i="33"/>
  <c r="C1074" i="33"/>
  <c r="C1075" i="33"/>
  <c r="C1076" i="33"/>
  <c r="C1077" i="33"/>
  <c r="C1078" i="33"/>
  <c r="C1079" i="33"/>
  <c r="C1080" i="33"/>
  <c r="C1081" i="33"/>
  <c r="C1082" i="33"/>
  <c r="C1083" i="33"/>
  <c r="C1084" i="33"/>
  <c r="C1085" i="33"/>
  <c r="C1086" i="33"/>
  <c r="C1087" i="33"/>
  <c r="C1088" i="33"/>
  <c r="C1089" i="33"/>
  <c r="C1090" i="33"/>
  <c r="C1091" i="33"/>
  <c r="C1092" i="33"/>
  <c r="C1093" i="33"/>
  <c r="C1094" i="33"/>
  <c r="C1095" i="33"/>
  <c r="C1096" i="33"/>
  <c r="C1097" i="33"/>
  <c r="C1098" i="33"/>
  <c r="C1099" i="33"/>
  <c r="C1100" i="33"/>
  <c r="C1101" i="33"/>
  <c r="C1102" i="33"/>
  <c r="C1103" i="33"/>
  <c r="C1104" i="33"/>
  <c r="C1105" i="33"/>
  <c r="C1106" i="33"/>
  <c r="C1107" i="33"/>
  <c r="C1108" i="33"/>
  <c r="C1109" i="33"/>
  <c r="C1110" i="33"/>
  <c r="C1111" i="33"/>
  <c r="C1112" i="33"/>
  <c r="C1113" i="33"/>
  <c r="C1114" i="33"/>
  <c r="C1115" i="33"/>
  <c r="C1116" i="33"/>
  <c r="C1117" i="33"/>
  <c r="C1118" i="33"/>
  <c r="C1119" i="33"/>
  <c r="C1120" i="33"/>
  <c r="C1121" i="33"/>
  <c r="C1122" i="33"/>
  <c r="C1123" i="33"/>
  <c r="C1124" i="33"/>
  <c r="C1125" i="33"/>
  <c r="C1126" i="33"/>
  <c r="C1127" i="33"/>
  <c r="C1128" i="33"/>
  <c r="C1129" i="33"/>
  <c r="C1130" i="33"/>
  <c r="C1131" i="33"/>
  <c r="C1132" i="33"/>
  <c r="C1133" i="33"/>
  <c r="C1134" i="33"/>
  <c r="C1135" i="33"/>
  <c r="C1136" i="33"/>
  <c r="C1137" i="33"/>
  <c r="C1138" i="33"/>
  <c r="C1139" i="33"/>
  <c r="C1140" i="33"/>
  <c r="C1141" i="33"/>
  <c r="C1142" i="33"/>
  <c r="C1143" i="33"/>
  <c r="C1144" i="33"/>
  <c r="C1145" i="33"/>
  <c r="C1146" i="33"/>
  <c r="C1147" i="33"/>
  <c r="C1148" i="33"/>
  <c r="C1149" i="33"/>
  <c r="C1150" i="33"/>
  <c r="C1151" i="33"/>
  <c r="C1152" i="33"/>
  <c r="C1153" i="33"/>
  <c r="C1154" i="33"/>
  <c r="C1155" i="33"/>
  <c r="C1156" i="33"/>
  <c r="C1157" i="33"/>
  <c r="C1158" i="33"/>
  <c r="C1159" i="33"/>
  <c r="C1160" i="33"/>
  <c r="C1161" i="33"/>
  <c r="C1162" i="33"/>
  <c r="C1163" i="33"/>
  <c r="C1164" i="33"/>
  <c r="C1165" i="33"/>
  <c r="C1166" i="33"/>
  <c r="C1167" i="33"/>
  <c r="C1168" i="33"/>
  <c r="C1169" i="33"/>
  <c r="C1170" i="33"/>
  <c r="C1171" i="33"/>
  <c r="C1172" i="33"/>
  <c r="C1173" i="33"/>
  <c r="C1174" i="33"/>
  <c r="C1175" i="33"/>
  <c r="C1176" i="33"/>
  <c r="C1177" i="33"/>
  <c r="C1178" i="33"/>
  <c r="C1179" i="33"/>
  <c r="C1180" i="33"/>
  <c r="C1181" i="33"/>
  <c r="C1182" i="33"/>
  <c r="C1183" i="33"/>
  <c r="C1184" i="33"/>
  <c r="C1185" i="33"/>
  <c r="C1186" i="33"/>
  <c r="C1187" i="33"/>
  <c r="C1188" i="33"/>
  <c r="C1189" i="33"/>
  <c r="C1190" i="33"/>
  <c r="C1191" i="33"/>
  <c r="C1192" i="33"/>
  <c r="C1193" i="33"/>
  <c r="C1194" i="33"/>
  <c r="C1195" i="33"/>
  <c r="C1196" i="33"/>
  <c r="C1197" i="33"/>
  <c r="C1198" i="33"/>
  <c r="C1199" i="33"/>
  <c r="C1200" i="33"/>
  <c r="C1201" i="33"/>
  <c r="C1202" i="33"/>
  <c r="C1203" i="33"/>
  <c r="C1204" i="33"/>
  <c r="C1205" i="33"/>
  <c r="C1206" i="33"/>
  <c r="C1207" i="33"/>
  <c r="C1208" i="33"/>
  <c r="C1209" i="33"/>
  <c r="C1210" i="33"/>
  <c r="C1211" i="33"/>
  <c r="C1212" i="33"/>
  <c r="C1213" i="33"/>
  <c r="C1214" i="33"/>
  <c r="C1215" i="33"/>
  <c r="C1216" i="33"/>
  <c r="C1217" i="33"/>
  <c r="C1218" i="33"/>
  <c r="C1219" i="33"/>
  <c r="C1220" i="33"/>
  <c r="C1221" i="33"/>
  <c r="C1222" i="33"/>
  <c r="C1223" i="33"/>
  <c r="C1224" i="33"/>
  <c r="C1225" i="33"/>
  <c r="C1226" i="33"/>
  <c r="C1227" i="33"/>
  <c r="C1228" i="33"/>
  <c r="C1229" i="33"/>
  <c r="C1230" i="33"/>
  <c r="C1231" i="33"/>
  <c r="C1232" i="33"/>
  <c r="C1233" i="33"/>
  <c r="C1234" i="33"/>
  <c r="C1235" i="33"/>
  <c r="C1236" i="33"/>
  <c r="C1237" i="33"/>
  <c r="C1238" i="33"/>
  <c r="C1239" i="33"/>
  <c r="C1240" i="33"/>
  <c r="C1241" i="33"/>
  <c r="C1242" i="33"/>
  <c r="C1243" i="33"/>
  <c r="C1244" i="33"/>
  <c r="C1245" i="33"/>
  <c r="C1246" i="33"/>
  <c r="C1247" i="33"/>
  <c r="C1248" i="33"/>
  <c r="C1249" i="33"/>
  <c r="C1250" i="33"/>
  <c r="C1251" i="33"/>
  <c r="C1252" i="33"/>
  <c r="C1253" i="33"/>
  <c r="C1254" i="33"/>
  <c r="C1255" i="33"/>
  <c r="C1256" i="33"/>
  <c r="C1257" i="33"/>
  <c r="C1258" i="33"/>
  <c r="C1259" i="33"/>
  <c r="C1260" i="33"/>
  <c r="C1261" i="33"/>
  <c r="C1262" i="33"/>
  <c r="C1263" i="33"/>
  <c r="C1264" i="33"/>
  <c r="C1265" i="33"/>
  <c r="C1266" i="33"/>
  <c r="C1267" i="33"/>
  <c r="C1268" i="33"/>
  <c r="C1269" i="33"/>
  <c r="C1270" i="33"/>
  <c r="C1271" i="33"/>
  <c r="C1272" i="33"/>
  <c r="C1273" i="33"/>
  <c r="C1274" i="33"/>
  <c r="C1275" i="33"/>
  <c r="C1276" i="33"/>
  <c r="C1277" i="33"/>
  <c r="C1278" i="33"/>
  <c r="C1279" i="33"/>
  <c r="C1280" i="33"/>
  <c r="C1281" i="33"/>
  <c r="C1282" i="33"/>
  <c r="C1283" i="33"/>
  <c r="C1284" i="33"/>
  <c r="C1285" i="33"/>
  <c r="C1286" i="33"/>
  <c r="C1287" i="33"/>
  <c r="C1288" i="33"/>
  <c r="C1289" i="33"/>
  <c r="C1290" i="33"/>
  <c r="C1291" i="33"/>
  <c r="C1292" i="33"/>
  <c r="C1293" i="33"/>
  <c r="C1294" i="33"/>
  <c r="C1295" i="33"/>
  <c r="C1296" i="33"/>
  <c r="C1297" i="33"/>
  <c r="C1298" i="33"/>
  <c r="C1299" i="33"/>
  <c r="C1300" i="33"/>
  <c r="C1301" i="33"/>
  <c r="C1302" i="33"/>
  <c r="C1303" i="33"/>
  <c r="C1304" i="33"/>
  <c r="C1305" i="33"/>
  <c r="C1306" i="33"/>
  <c r="C1307" i="33"/>
  <c r="C1308" i="33"/>
  <c r="C1309" i="33"/>
  <c r="C1310" i="33"/>
  <c r="C1311" i="33"/>
  <c r="C1312" i="33"/>
  <c r="C1313" i="33"/>
  <c r="C1314" i="33"/>
  <c r="C1315" i="33"/>
  <c r="C1316" i="33"/>
  <c r="C1317" i="33"/>
  <c r="C1318" i="33"/>
  <c r="C1319" i="33"/>
  <c r="C1320" i="33"/>
  <c r="C1321" i="33"/>
  <c r="C1322" i="33"/>
  <c r="C1323" i="33"/>
  <c r="C1324" i="33"/>
  <c r="C1325" i="33"/>
  <c r="C1326" i="33"/>
  <c r="C1327" i="33"/>
  <c r="C1328" i="33"/>
  <c r="C1329" i="33"/>
  <c r="C1330" i="33"/>
  <c r="C1331" i="33"/>
  <c r="C1332" i="33"/>
  <c r="C1333" i="33"/>
  <c r="C1334" i="33"/>
  <c r="C1335" i="33"/>
  <c r="C1336" i="33"/>
  <c r="C1337" i="33"/>
  <c r="C1338" i="33"/>
  <c r="C1339" i="33"/>
  <c r="C1340" i="33"/>
  <c r="C1341" i="33"/>
  <c r="C1342" i="33"/>
  <c r="C1343" i="33"/>
  <c r="C1344" i="33"/>
  <c r="C1345" i="33"/>
  <c r="C1346" i="33"/>
  <c r="C1347" i="33"/>
  <c r="C1348" i="33"/>
  <c r="C1349" i="33"/>
  <c r="C1350" i="33"/>
  <c r="C1351" i="33"/>
  <c r="C1352" i="33"/>
  <c r="C1353" i="33"/>
  <c r="C1354" i="33"/>
  <c r="C1355" i="33"/>
  <c r="C1356" i="33"/>
  <c r="C1357" i="33"/>
  <c r="C1358" i="33"/>
  <c r="C1359" i="33"/>
  <c r="C1360" i="33"/>
  <c r="C1361" i="33"/>
  <c r="C1362" i="33"/>
  <c r="C1363" i="33"/>
  <c r="C1364" i="33"/>
  <c r="C1365" i="33"/>
  <c r="C1366" i="33"/>
  <c r="C1367" i="33"/>
  <c r="C1368" i="33"/>
  <c r="C1369" i="33"/>
  <c r="C1370" i="33"/>
  <c r="C1371" i="33"/>
  <c r="C1372" i="33"/>
  <c r="C1373" i="33"/>
  <c r="C1374" i="33"/>
  <c r="C1375" i="33"/>
  <c r="C1376" i="33"/>
  <c r="C1377" i="33"/>
  <c r="C1378" i="33"/>
  <c r="C1379" i="33"/>
  <c r="C1380" i="33"/>
  <c r="C1381" i="33"/>
  <c r="C1382" i="33"/>
  <c r="C1383" i="33"/>
  <c r="C1384" i="33"/>
  <c r="C1385" i="33"/>
  <c r="C1386" i="33"/>
  <c r="C1387" i="33"/>
  <c r="C1388" i="33"/>
  <c r="C1389" i="33"/>
  <c r="C1390" i="33"/>
  <c r="C1391" i="33"/>
  <c r="C1392" i="33"/>
  <c r="C1393" i="33"/>
  <c r="C1394" i="33"/>
  <c r="C1395" i="33"/>
  <c r="C1396" i="33"/>
  <c r="C1397" i="33"/>
  <c r="C1398" i="33"/>
  <c r="C1399" i="33"/>
  <c r="C1400" i="33"/>
  <c r="C1401" i="33"/>
  <c r="C1402" i="33"/>
  <c r="C1403" i="33"/>
  <c r="C1404" i="33"/>
  <c r="C1405" i="33"/>
  <c r="C1406" i="33"/>
  <c r="C1407" i="33"/>
  <c r="C1408" i="33"/>
  <c r="C1409" i="33"/>
  <c r="C1410" i="33"/>
  <c r="C1411" i="33"/>
  <c r="C1412" i="33"/>
  <c r="C1413" i="33"/>
  <c r="C1414" i="33"/>
  <c r="C1415" i="33"/>
  <c r="C1416" i="33"/>
  <c r="C1417" i="33"/>
  <c r="C1418" i="33"/>
  <c r="C1419" i="33"/>
  <c r="C1420" i="33"/>
  <c r="C1421" i="33"/>
  <c r="C1422" i="33"/>
  <c r="C1423" i="33"/>
  <c r="C1424" i="33"/>
  <c r="C1425" i="33"/>
  <c r="C1426" i="33"/>
  <c r="C1427" i="33"/>
  <c r="C1428" i="33"/>
  <c r="C1429" i="33"/>
  <c r="C1430" i="33"/>
  <c r="C1431" i="33"/>
  <c r="C1432" i="33"/>
  <c r="C1433" i="33"/>
  <c r="C1434" i="33"/>
  <c r="C1435" i="33"/>
  <c r="C1436" i="33"/>
  <c r="C1437" i="33"/>
  <c r="C1438" i="33"/>
  <c r="C1439" i="33"/>
  <c r="C1440" i="33"/>
  <c r="C1441" i="33"/>
  <c r="C1442" i="33"/>
  <c r="C1443" i="33"/>
  <c r="C1444" i="33"/>
  <c r="C1445" i="33"/>
  <c r="C1446" i="33"/>
  <c r="C1447" i="33"/>
  <c r="C1448" i="33"/>
  <c r="C1449" i="33"/>
  <c r="C1450" i="33"/>
  <c r="C1451" i="33"/>
  <c r="C1452" i="33"/>
  <c r="C1453" i="33"/>
  <c r="C1454" i="33"/>
  <c r="C1455" i="33"/>
  <c r="C1456" i="33"/>
  <c r="C1457" i="33"/>
  <c r="C1458" i="33"/>
  <c r="C1459" i="33"/>
  <c r="C1460" i="33"/>
  <c r="C1461" i="33"/>
  <c r="C1462" i="33"/>
  <c r="C1463" i="33"/>
  <c r="C1464" i="33"/>
  <c r="C1465" i="33"/>
  <c r="C1466" i="33"/>
  <c r="C1467" i="33"/>
  <c r="C1468" i="33"/>
  <c r="C1469" i="33"/>
  <c r="C1470" i="33"/>
  <c r="C1471" i="33"/>
  <c r="C1472" i="33"/>
  <c r="C1473" i="33"/>
  <c r="C1474" i="33"/>
  <c r="C1475" i="33"/>
  <c r="C1476" i="33"/>
  <c r="C1477" i="33"/>
  <c r="C1478" i="33"/>
  <c r="C1479" i="33"/>
  <c r="C1480" i="33"/>
  <c r="C1481" i="33"/>
  <c r="C1482" i="33"/>
  <c r="C1483" i="33"/>
  <c r="C1484" i="33"/>
  <c r="C1485" i="33"/>
  <c r="C1486" i="33"/>
  <c r="C1487" i="33"/>
  <c r="C1488" i="33"/>
  <c r="C1489" i="33"/>
  <c r="C1490" i="33"/>
  <c r="C1491" i="33"/>
  <c r="C1492" i="33"/>
  <c r="C1493" i="33"/>
  <c r="C1494" i="33"/>
  <c r="C1495" i="33"/>
  <c r="C1496" i="33"/>
  <c r="C1497" i="33"/>
  <c r="C1498" i="33"/>
  <c r="C1499" i="33"/>
  <c r="C1500" i="33"/>
  <c r="C1501" i="33"/>
  <c r="C1502" i="33"/>
  <c r="C1503" i="33"/>
  <c r="C1504" i="33"/>
  <c r="C1505" i="33"/>
  <c r="C1506" i="33"/>
  <c r="C1507" i="33"/>
  <c r="C1508" i="33"/>
  <c r="C1509" i="33"/>
  <c r="C1510" i="33"/>
  <c r="C1511" i="33"/>
  <c r="C1512" i="33"/>
  <c r="C1513" i="33"/>
  <c r="C1514" i="33"/>
  <c r="C1515" i="33"/>
  <c r="C1516" i="33"/>
  <c r="C1517" i="33"/>
  <c r="C1518" i="33"/>
  <c r="C1519" i="33"/>
  <c r="C1520" i="33"/>
  <c r="C1521" i="33"/>
  <c r="C1522" i="33"/>
  <c r="C1523" i="33"/>
  <c r="C1524" i="33"/>
  <c r="C1525" i="33"/>
  <c r="C1526" i="33"/>
  <c r="C1527" i="33"/>
  <c r="C1528" i="33"/>
  <c r="C1529" i="33"/>
  <c r="C1530" i="33"/>
  <c r="C1531" i="33"/>
  <c r="C1532" i="33"/>
  <c r="C1533" i="33"/>
  <c r="C1534" i="33"/>
  <c r="C1535" i="33"/>
  <c r="C1536" i="33"/>
  <c r="C1537" i="33"/>
  <c r="C1538" i="33"/>
  <c r="C1539" i="33"/>
  <c r="C1540" i="33"/>
  <c r="C1541" i="33"/>
  <c r="C1542" i="33"/>
  <c r="C1543" i="33"/>
  <c r="C2" i="33"/>
  <c r="CR114" i="29"/>
  <c r="CR115" i="29"/>
  <c r="CR116" i="29"/>
  <c r="CR117" i="29"/>
  <c r="CR118" i="29"/>
  <c r="CR119" i="29"/>
  <c r="CR113" i="29"/>
  <c r="CR87" i="29"/>
  <c r="CQ114" i="29"/>
  <c r="CQ115" i="29"/>
  <c r="CQ116" i="29"/>
  <c r="CQ117" i="29"/>
  <c r="CQ118" i="29"/>
  <c r="CQ119" i="29"/>
  <c r="CQ113" i="29"/>
  <c r="CQ87" i="29"/>
  <c r="CR88" i="29"/>
  <c r="CR89" i="29"/>
  <c r="CR90" i="29"/>
  <c r="CR91" i="29"/>
  <c r="CR92" i="29"/>
  <c r="CR93" i="29"/>
  <c r="CR94" i="29"/>
  <c r="CR95" i="29"/>
  <c r="CR96" i="29"/>
  <c r="CR97" i="29"/>
  <c r="CQ88" i="29"/>
  <c r="CQ89" i="29"/>
  <c r="CQ90" i="29"/>
  <c r="CQ91" i="29"/>
  <c r="CQ92" i="29"/>
  <c r="CQ93" i="29"/>
  <c r="CQ94" i="29"/>
  <c r="CQ95" i="29"/>
  <c r="CQ96" i="29"/>
  <c r="CQ97" i="29"/>
  <c r="CR63" i="29"/>
  <c r="CQ63" i="29"/>
  <c r="CR64" i="29"/>
  <c r="CR35" i="29"/>
  <c r="CR36" i="29"/>
  <c r="CR37" i="29"/>
  <c r="CR34" i="29"/>
  <c r="CQ64" i="29"/>
  <c r="CQ34" i="29"/>
  <c r="CR9" i="29"/>
  <c r="CQ35" i="29"/>
  <c r="CQ36" i="29"/>
  <c r="CQ37" i="29"/>
  <c r="CQ9" i="29"/>
  <c r="CR10" i="29"/>
  <c r="CR11" i="29"/>
  <c r="CR12" i="29"/>
  <c r="CR13" i="29"/>
  <c r="CR14" i="29"/>
  <c r="CR15" i="29"/>
  <c r="CQ10" i="29"/>
  <c r="CQ11" i="29"/>
  <c r="CQ12" i="29"/>
  <c r="CQ13" i="29"/>
  <c r="CQ14" i="29"/>
  <c r="CQ15" i="29"/>
  <c r="C3" i="29"/>
  <c r="A1" i="29"/>
  <c r="B28" i="13"/>
  <c r="A78" i="13"/>
  <c r="AV78" i="1" l="1"/>
  <c r="AV54" i="1"/>
  <c r="AV115" i="1"/>
  <c r="AV149" i="1"/>
  <c r="AV13" i="1"/>
  <c r="AV143" i="1"/>
  <c r="AV98" i="1"/>
  <c r="AV61" i="1"/>
  <c r="AV80" i="1"/>
  <c r="AV43" i="1"/>
  <c r="AV53" i="1"/>
  <c r="AV59" i="1"/>
  <c r="AV134" i="1"/>
  <c r="AV135" i="1"/>
  <c r="AV139" i="1"/>
  <c r="AV90" i="1"/>
  <c r="AV142" i="1"/>
  <c r="AV37" i="1"/>
  <c r="AV141" i="1"/>
  <c r="AV67" i="1"/>
  <c r="AV21" i="1"/>
  <c r="AV39" i="1"/>
  <c r="AV75" i="1"/>
  <c r="AV11" i="1"/>
  <c r="AV116" i="1"/>
  <c r="AV32" i="1"/>
  <c r="AV31" i="1"/>
  <c r="AV100" i="1"/>
  <c r="AV47" i="1"/>
  <c r="AV104" i="1"/>
  <c r="AV28" i="1"/>
  <c r="AV48" i="1"/>
  <c r="AV30" i="1"/>
  <c r="AV23" i="1"/>
  <c r="AV73" i="1"/>
  <c r="AV83" i="1"/>
  <c r="AV109" i="1"/>
  <c r="AV72" i="1"/>
  <c r="AV128" i="1"/>
  <c r="AV16" i="1"/>
  <c r="AV130" i="1"/>
  <c r="AV144" i="1"/>
  <c r="AV41" i="1"/>
  <c r="AV127" i="1"/>
  <c r="AV44" i="1"/>
  <c r="AV7" i="1"/>
  <c r="AV58" i="1"/>
  <c r="AV108" i="1"/>
  <c r="AV5" i="1"/>
  <c r="AV131" i="1"/>
  <c r="AV24" i="1"/>
  <c r="AV92" i="1"/>
  <c r="AV85" i="1"/>
  <c r="AV81" i="1"/>
  <c r="AV68" i="1"/>
  <c r="AV10" i="1"/>
  <c r="AV84" i="1"/>
  <c r="AV64" i="1"/>
  <c r="AV50" i="1"/>
  <c r="AV45" i="1"/>
  <c r="AV69" i="1"/>
  <c r="AV147" i="1"/>
  <c r="AV88" i="1"/>
  <c r="AV4" i="1"/>
  <c r="AV26" i="1"/>
  <c r="AV29" i="1"/>
  <c r="AV114" i="1"/>
  <c r="AV9" i="1"/>
  <c r="AV93" i="1"/>
  <c r="AV117" i="1"/>
  <c r="AV121" i="1"/>
  <c r="AV33" i="1"/>
  <c r="AV146" i="1"/>
  <c r="AV129" i="1"/>
  <c r="AV102" i="1"/>
  <c r="AV40" i="1"/>
  <c r="AV12" i="1"/>
  <c r="AV140" i="1"/>
  <c r="AV125" i="1"/>
  <c r="AV15" i="1"/>
  <c r="AV25" i="1"/>
  <c r="AV105" i="1"/>
  <c r="AV107" i="1"/>
  <c r="B53" i="13"/>
  <c r="B79" i="13" s="1"/>
  <c r="B55" i="13"/>
  <c r="B30" i="13"/>
  <c r="D3" i="29"/>
  <c r="D27" i="29" s="1"/>
  <c r="D52" i="29" s="1"/>
  <c r="D80" i="29" s="1"/>
  <c r="C106" i="29"/>
  <c r="B54" i="13"/>
  <c r="B4" i="13"/>
  <c r="B29" i="13"/>
  <c r="B31" i="13" s="1"/>
  <c r="C28" i="13"/>
  <c r="C53" i="13" s="1"/>
  <c r="C79" i="13" s="1"/>
  <c r="C2" i="13"/>
  <c r="C27" i="29"/>
  <c r="CO83" i="29"/>
  <c r="CO30" i="29"/>
  <c r="D3" i="13"/>
  <c r="CO4" i="29"/>
  <c r="CO56" i="29"/>
  <c r="CO109" i="29"/>
  <c r="B2" i="29"/>
  <c r="B5" i="29" s="1"/>
  <c r="C55" i="13" l="1"/>
  <c r="C29" i="13"/>
  <c r="E3" i="29"/>
  <c r="D106" i="29"/>
  <c r="C7" i="13"/>
  <c r="C80" i="13"/>
  <c r="C81" i="13"/>
  <c r="C54" i="13"/>
  <c r="M1" i="1"/>
  <c r="B4" i="29"/>
  <c r="B107" i="29"/>
  <c r="B110" i="29"/>
  <c r="B81" i="29"/>
  <c r="B84" i="29"/>
  <c r="B53" i="29"/>
  <c r="B56" i="29"/>
  <c r="B54" i="29"/>
  <c r="B28" i="29"/>
  <c r="B29" i="29"/>
  <c r="B31" i="29"/>
  <c r="B7" i="29"/>
  <c r="B108" i="29"/>
  <c r="C4" i="13"/>
  <c r="B82" i="13"/>
  <c r="B56" i="13"/>
  <c r="B5" i="13"/>
  <c r="B6" i="13" s="1"/>
  <c r="D2" i="13"/>
  <c r="D4" i="13" s="1"/>
  <c r="C30" i="13"/>
  <c r="C52" i="29"/>
  <c r="E3" i="13"/>
  <c r="D28" i="13"/>
  <c r="B82" i="29"/>
  <c r="C2" i="29"/>
  <c r="D7" i="13" l="1"/>
  <c r="F3" i="29"/>
  <c r="E106" i="29"/>
  <c r="E27" i="29"/>
  <c r="E52" i="29" s="1"/>
  <c r="E80" i="29" s="1"/>
  <c r="D54" i="13"/>
  <c r="D29" i="13"/>
  <c r="D80" i="13"/>
  <c r="D81" i="13"/>
  <c r="B109" i="29"/>
  <c r="C107" i="29"/>
  <c r="C110" i="29"/>
  <c r="C81" i="29"/>
  <c r="C84" i="29"/>
  <c r="C53" i="29"/>
  <c r="C28" i="29"/>
  <c r="C31" i="29"/>
  <c r="C4" i="29"/>
  <c r="C7" i="29"/>
  <c r="B32" i="13"/>
  <c r="B83" i="13"/>
  <c r="B57" i="13"/>
  <c r="C82" i="13"/>
  <c r="C56" i="13"/>
  <c r="B55" i="29"/>
  <c r="E2" i="13"/>
  <c r="E4" i="13" s="1"/>
  <c r="C31" i="13"/>
  <c r="C5" i="13"/>
  <c r="C6" i="13" s="1"/>
  <c r="C80" i="29"/>
  <c r="B6" i="29"/>
  <c r="B83" i="29"/>
  <c r="D30" i="13"/>
  <c r="D53" i="13"/>
  <c r="D55" i="13"/>
  <c r="F3" i="13"/>
  <c r="E28" i="13"/>
  <c r="B30" i="29"/>
  <c r="C5" i="29"/>
  <c r="C29" i="29"/>
  <c r="C54" i="29"/>
  <c r="C108" i="29"/>
  <c r="C82" i="29"/>
  <c r="D2" i="29"/>
  <c r="G3" i="29" l="1"/>
  <c r="F106" i="29"/>
  <c r="F27" i="29"/>
  <c r="F52" i="29" s="1"/>
  <c r="F80" i="29" s="1"/>
  <c r="E7" i="13"/>
  <c r="E54" i="13"/>
  <c r="E29" i="13"/>
  <c r="E80" i="13"/>
  <c r="E81" i="13"/>
  <c r="D107" i="29"/>
  <c r="D110" i="29"/>
  <c r="D81" i="29"/>
  <c r="D84" i="29"/>
  <c r="D53" i="29"/>
  <c r="C55" i="29"/>
  <c r="D28" i="29"/>
  <c r="D31" i="29"/>
  <c r="D4" i="29"/>
  <c r="D7" i="29"/>
  <c r="C32" i="13"/>
  <c r="C83" i="13"/>
  <c r="C57" i="13"/>
  <c r="F2" i="13"/>
  <c r="F81" i="13" s="1"/>
  <c r="C83" i="29"/>
  <c r="C30" i="29"/>
  <c r="C109" i="29"/>
  <c r="C6" i="29"/>
  <c r="E55" i="13"/>
  <c r="E53" i="13"/>
  <c r="E30" i="13"/>
  <c r="F28" i="13"/>
  <c r="G3" i="13"/>
  <c r="D79" i="13"/>
  <c r="D56" i="13"/>
  <c r="D31" i="13"/>
  <c r="D5" i="13"/>
  <c r="D6" i="13" s="1"/>
  <c r="D54" i="29"/>
  <c r="D108" i="29"/>
  <c r="D29" i="29"/>
  <c r="E2" i="29"/>
  <c r="D82" i="29"/>
  <c r="D5" i="29"/>
  <c r="F4" i="13" l="1"/>
  <c r="G2" i="13"/>
  <c r="G81" i="13" s="1"/>
  <c r="G106" i="29"/>
  <c r="G27" i="29"/>
  <c r="G52" i="29" s="1"/>
  <c r="G80" i="29" s="1"/>
  <c r="H3" i="29"/>
  <c r="F7" i="13"/>
  <c r="F54" i="13"/>
  <c r="F29" i="13"/>
  <c r="F80" i="13"/>
  <c r="E107" i="29"/>
  <c r="E110" i="29"/>
  <c r="E81" i="29"/>
  <c r="E84" i="29"/>
  <c r="E53" i="29"/>
  <c r="E28" i="29"/>
  <c r="E31" i="29"/>
  <c r="E4" i="29"/>
  <c r="E7" i="29"/>
  <c r="D32" i="13"/>
  <c r="D83" i="13"/>
  <c r="D57" i="13"/>
  <c r="D30" i="29"/>
  <c r="D83" i="29"/>
  <c r="D55" i="29"/>
  <c r="D109" i="29"/>
  <c r="D6" i="29"/>
  <c r="H3" i="13"/>
  <c r="G28" i="13"/>
  <c r="D82" i="13"/>
  <c r="F53" i="13"/>
  <c r="F55" i="13"/>
  <c r="F30" i="13"/>
  <c r="E5" i="13"/>
  <c r="E6" i="13" s="1"/>
  <c r="E79" i="13"/>
  <c r="E56" i="13"/>
  <c r="E31" i="13"/>
  <c r="E29" i="29"/>
  <c r="E54" i="29"/>
  <c r="F2" i="29"/>
  <c r="E108" i="29"/>
  <c r="E82" i="29"/>
  <c r="E5" i="29"/>
  <c r="H2" i="13" l="1"/>
  <c r="G4" i="13"/>
  <c r="G7" i="13"/>
  <c r="G80" i="13"/>
  <c r="G54" i="13"/>
  <c r="G29" i="13"/>
  <c r="H106" i="29"/>
  <c r="I3" i="29"/>
  <c r="H27" i="29"/>
  <c r="H52" i="29" s="1"/>
  <c r="H80" i="29" s="1"/>
  <c r="H81" i="13"/>
  <c r="H29" i="13"/>
  <c r="H54" i="13"/>
  <c r="H80" i="13"/>
  <c r="H7" i="13"/>
  <c r="F107" i="29"/>
  <c r="F110" i="29"/>
  <c r="F81" i="29"/>
  <c r="F84" i="29"/>
  <c r="F53" i="29"/>
  <c r="F28" i="29"/>
  <c r="F31" i="29"/>
  <c r="F4" i="29"/>
  <c r="F7" i="29"/>
  <c r="E32" i="13"/>
  <c r="E83" i="13"/>
  <c r="E57" i="13"/>
  <c r="H4" i="13"/>
  <c r="E55" i="29"/>
  <c r="E83" i="29"/>
  <c r="E30" i="29"/>
  <c r="E109" i="29"/>
  <c r="F5" i="13"/>
  <c r="F6" i="13" s="1"/>
  <c r="E6" i="29"/>
  <c r="E82" i="13"/>
  <c r="F79" i="13"/>
  <c r="F56" i="13"/>
  <c r="F31" i="13"/>
  <c r="G30" i="13"/>
  <c r="G55" i="13"/>
  <c r="G53" i="13"/>
  <c r="H28" i="13"/>
  <c r="I3" i="13"/>
  <c r="I2" i="13"/>
  <c r="F29" i="29"/>
  <c r="F54" i="29"/>
  <c r="F82" i="29"/>
  <c r="G2" i="29"/>
  <c r="F108" i="29"/>
  <c r="F5" i="29"/>
  <c r="I81" i="13" l="1"/>
  <c r="I7" i="13"/>
  <c r="I80" i="13"/>
  <c r="I54" i="13"/>
  <c r="I29" i="13"/>
  <c r="I106" i="29"/>
  <c r="I27" i="29"/>
  <c r="I52" i="29" s="1"/>
  <c r="I80" i="29" s="1"/>
  <c r="J3" i="29"/>
  <c r="G107" i="29"/>
  <c r="G110" i="29"/>
  <c r="G81" i="29"/>
  <c r="G84" i="29"/>
  <c r="F83" i="29"/>
  <c r="G53" i="29"/>
  <c r="G28" i="29"/>
  <c r="G31" i="29"/>
  <c r="F30" i="29"/>
  <c r="G4" i="29"/>
  <c r="G7" i="29"/>
  <c r="F32" i="13"/>
  <c r="F57" i="13"/>
  <c r="F83" i="13"/>
  <c r="I4" i="13"/>
  <c r="F55" i="29"/>
  <c r="G5" i="13"/>
  <c r="G6" i="13" s="1"/>
  <c r="F6" i="29"/>
  <c r="F109" i="29"/>
  <c r="F82" i="13"/>
  <c r="G79" i="13"/>
  <c r="G56" i="13"/>
  <c r="G31" i="13"/>
  <c r="J3" i="13"/>
  <c r="I28" i="13"/>
  <c r="J2" i="13"/>
  <c r="H30" i="13"/>
  <c r="H53" i="13"/>
  <c r="H55" i="13"/>
  <c r="H2" i="29"/>
  <c r="G82" i="29"/>
  <c r="G108" i="29"/>
  <c r="G29" i="29"/>
  <c r="G54" i="29"/>
  <c r="G5" i="29"/>
  <c r="J81" i="13" l="1"/>
  <c r="J7" i="13"/>
  <c r="J80" i="13"/>
  <c r="J54" i="13"/>
  <c r="J29" i="13"/>
  <c r="J106" i="29"/>
  <c r="J27" i="29"/>
  <c r="J52" i="29" s="1"/>
  <c r="J80" i="29" s="1"/>
  <c r="K3" i="29"/>
  <c r="H107" i="29"/>
  <c r="H110" i="29"/>
  <c r="H81" i="29"/>
  <c r="H84" i="29"/>
  <c r="H53" i="29"/>
  <c r="G30" i="29"/>
  <c r="H28" i="29"/>
  <c r="H31" i="29"/>
  <c r="H4" i="29"/>
  <c r="H7" i="29"/>
  <c r="G32" i="13"/>
  <c r="G83" i="13"/>
  <c r="G57" i="13"/>
  <c r="G83" i="29"/>
  <c r="J4" i="13"/>
  <c r="G109" i="29"/>
  <c r="G55" i="29"/>
  <c r="G6" i="29"/>
  <c r="I30" i="13"/>
  <c r="I55" i="13"/>
  <c r="I53" i="13"/>
  <c r="H79" i="13"/>
  <c r="H56" i="13"/>
  <c r="H31" i="13"/>
  <c r="K3" i="13"/>
  <c r="K2" i="13"/>
  <c r="J28" i="13"/>
  <c r="G82" i="13"/>
  <c r="H5" i="13"/>
  <c r="H6" i="13" s="1"/>
  <c r="I2" i="29"/>
  <c r="H82" i="29"/>
  <c r="H29" i="29"/>
  <c r="H54" i="29"/>
  <c r="H5" i="29"/>
  <c r="H108" i="29"/>
  <c r="K4" i="13" l="1"/>
  <c r="K81" i="13"/>
  <c r="K29" i="13"/>
  <c r="K54" i="13"/>
  <c r="K80" i="13"/>
  <c r="K7" i="13"/>
  <c r="K106" i="29"/>
  <c r="L3" i="29"/>
  <c r="K27" i="29"/>
  <c r="K52" i="29" s="1"/>
  <c r="K80" i="29" s="1"/>
  <c r="I107" i="29"/>
  <c r="I110" i="29"/>
  <c r="I81" i="29"/>
  <c r="I84" i="29"/>
  <c r="H83" i="29"/>
  <c r="I53" i="29"/>
  <c r="I28" i="29"/>
  <c r="I31" i="29"/>
  <c r="I4" i="29"/>
  <c r="I7" i="29"/>
  <c r="H32" i="13"/>
  <c r="H57" i="13"/>
  <c r="H83" i="13"/>
  <c r="H55" i="29"/>
  <c r="H30" i="29"/>
  <c r="H6" i="29"/>
  <c r="H109" i="29"/>
  <c r="J30" i="13"/>
  <c r="J55" i="13"/>
  <c r="J53" i="13"/>
  <c r="K28" i="13"/>
  <c r="L3" i="13"/>
  <c r="L2" i="13"/>
  <c r="H82" i="13"/>
  <c r="I79" i="13"/>
  <c r="I56" i="13"/>
  <c r="I31" i="13"/>
  <c r="I5" i="13"/>
  <c r="I6" i="13" s="1"/>
  <c r="J2" i="29"/>
  <c r="I54" i="29"/>
  <c r="I108" i="29"/>
  <c r="I5" i="29"/>
  <c r="I29" i="29"/>
  <c r="I82" i="29"/>
  <c r="L81" i="13" l="1"/>
  <c r="L29" i="13"/>
  <c r="L54" i="13"/>
  <c r="L80" i="13"/>
  <c r="L7" i="13"/>
  <c r="L106" i="29"/>
  <c r="M3" i="29"/>
  <c r="L27" i="29"/>
  <c r="L52" i="29" s="1"/>
  <c r="L80" i="29" s="1"/>
  <c r="J107" i="29"/>
  <c r="J110" i="29"/>
  <c r="J81" i="29"/>
  <c r="J84" i="29"/>
  <c r="J53" i="29"/>
  <c r="J28" i="29"/>
  <c r="J31" i="29"/>
  <c r="J4" i="29"/>
  <c r="J7" i="29"/>
  <c r="I32" i="13"/>
  <c r="I83" i="13"/>
  <c r="I57" i="13"/>
  <c r="L4" i="13"/>
  <c r="I83" i="29"/>
  <c r="I55" i="29"/>
  <c r="I109" i="29"/>
  <c r="I30" i="29"/>
  <c r="I6" i="29"/>
  <c r="L28" i="13"/>
  <c r="M2" i="13"/>
  <c r="M3" i="13"/>
  <c r="I82" i="13"/>
  <c r="K53" i="13"/>
  <c r="K30" i="13"/>
  <c r="K55" i="13"/>
  <c r="J79" i="13"/>
  <c r="J56" i="13"/>
  <c r="J31" i="13"/>
  <c r="J5" i="13"/>
  <c r="J6" i="13" s="1"/>
  <c r="J5" i="29"/>
  <c r="J82" i="29"/>
  <c r="J108" i="29"/>
  <c r="K2" i="29"/>
  <c r="J29" i="29"/>
  <c r="J54" i="29"/>
  <c r="M4" i="13" l="1"/>
  <c r="M81" i="13"/>
  <c r="M29" i="13"/>
  <c r="M80" i="13"/>
  <c r="M7" i="13"/>
  <c r="M54" i="13"/>
  <c r="M106" i="29"/>
  <c r="N3" i="29"/>
  <c r="M27" i="29"/>
  <c r="M52" i="29" s="1"/>
  <c r="M80" i="29" s="1"/>
  <c r="K107" i="29"/>
  <c r="K110" i="29"/>
  <c r="K81" i="29"/>
  <c r="K84" i="29"/>
  <c r="J83" i="29"/>
  <c r="K53" i="29"/>
  <c r="J30" i="29"/>
  <c r="K28" i="29"/>
  <c r="K31" i="29"/>
  <c r="K4" i="29"/>
  <c r="K7" i="29"/>
  <c r="J32" i="13"/>
  <c r="J83" i="13"/>
  <c r="J57" i="13"/>
  <c r="J109" i="29"/>
  <c r="J55" i="29"/>
  <c r="J6" i="29"/>
  <c r="M28" i="13"/>
  <c r="N3" i="13"/>
  <c r="N2" i="13"/>
  <c r="L53" i="13"/>
  <c r="L55" i="13"/>
  <c r="L30" i="13"/>
  <c r="J82" i="13"/>
  <c r="K5" i="13"/>
  <c r="K6" i="13" s="1"/>
  <c r="K79" i="13"/>
  <c r="K56" i="13"/>
  <c r="K31" i="13"/>
  <c r="L2" i="29"/>
  <c r="K108" i="29"/>
  <c r="K54" i="29"/>
  <c r="K29" i="29"/>
  <c r="K5" i="29"/>
  <c r="K82" i="29"/>
  <c r="N81" i="13" l="1"/>
  <c r="N7" i="13"/>
  <c r="N54" i="13"/>
  <c r="N80" i="13"/>
  <c r="N29" i="13"/>
  <c r="N106" i="29"/>
  <c r="O3" i="29"/>
  <c r="N27" i="29"/>
  <c r="N52" i="29" s="1"/>
  <c r="N80" i="29" s="1"/>
  <c r="L107" i="29"/>
  <c r="L110" i="29"/>
  <c r="L81" i="29"/>
  <c r="L84" i="29"/>
  <c r="L53" i="29"/>
  <c r="L28" i="29"/>
  <c r="L31" i="29"/>
  <c r="L4" i="29"/>
  <c r="L7" i="29"/>
  <c r="K32" i="13"/>
  <c r="K83" i="13"/>
  <c r="K57" i="13"/>
  <c r="N4" i="13"/>
  <c r="K83" i="29"/>
  <c r="K6" i="29"/>
  <c r="K55" i="29"/>
  <c r="K30" i="29"/>
  <c r="K109" i="29"/>
  <c r="L5" i="13"/>
  <c r="L6" i="13" s="1"/>
  <c r="L79" i="13"/>
  <c r="L56" i="13"/>
  <c r="L31" i="13"/>
  <c r="K82" i="13"/>
  <c r="O3" i="13"/>
  <c r="N28" i="13"/>
  <c r="O2" i="13"/>
  <c r="M55" i="13"/>
  <c r="M53" i="13"/>
  <c r="M30" i="13"/>
  <c r="L5" i="29"/>
  <c r="M2" i="29"/>
  <c r="L54" i="29"/>
  <c r="L29" i="29"/>
  <c r="L82" i="29"/>
  <c r="L108" i="29"/>
  <c r="O81" i="13" l="1"/>
  <c r="O7" i="13"/>
  <c r="O54" i="13"/>
  <c r="O80" i="13"/>
  <c r="O29" i="13"/>
  <c r="O106" i="29"/>
  <c r="P3" i="29"/>
  <c r="O27" i="29"/>
  <c r="O52" i="29" s="1"/>
  <c r="O80" i="29" s="1"/>
  <c r="L109" i="29"/>
  <c r="M107" i="29"/>
  <c r="M110" i="29"/>
  <c r="M81" i="29"/>
  <c r="M84" i="29"/>
  <c r="M53" i="29"/>
  <c r="M28" i="29"/>
  <c r="M31" i="29"/>
  <c r="M4" i="29"/>
  <c r="M7" i="29"/>
  <c r="L32" i="13"/>
  <c r="L57" i="13"/>
  <c r="L83" i="13"/>
  <c r="O4" i="13"/>
  <c r="L83" i="29"/>
  <c r="M5" i="13"/>
  <c r="M6" i="13" s="1"/>
  <c r="L6" i="29"/>
  <c r="L55" i="29"/>
  <c r="L30" i="29"/>
  <c r="L82" i="13"/>
  <c r="M79" i="13"/>
  <c r="M56" i="13"/>
  <c r="M31" i="13"/>
  <c r="N53" i="13"/>
  <c r="N30" i="13"/>
  <c r="N55" i="13"/>
  <c r="P2" i="13"/>
  <c r="O28" i="13"/>
  <c r="P3" i="13"/>
  <c r="N2" i="29"/>
  <c r="M82" i="29"/>
  <c r="M54" i="29"/>
  <c r="M5" i="29"/>
  <c r="M108" i="29"/>
  <c r="M29" i="29"/>
  <c r="P4" i="13" l="1"/>
  <c r="P81" i="13"/>
  <c r="P80" i="13"/>
  <c r="P7" i="13"/>
  <c r="P29" i="13"/>
  <c r="P54" i="13"/>
  <c r="P106" i="29"/>
  <c r="Q3" i="29"/>
  <c r="P27" i="29"/>
  <c r="P52" i="29" s="1"/>
  <c r="P80" i="29" s="1"/>
  <c r="N107" i="29"/>
  <c r="N110" i="29"/>
  <c r="N81" i="29"/>
  <c r="N84" i="29"/>
  <c r="N53" i="29"/>
  <c r="N28" i="29"/>
  <c r="N31" i="29"/>
  <c r="N4" i="29"/>
  <c r="N7" i="29"/>
  <c r="M32" i="13"/>
  <c r="M57" i="13"/>
  <c r="M83" i="13"/>
  <c r="M83" i="29"/>
  <c r="M6" i="29"/>
  <c r="M55" i="29"/>
  <c r="M109" i="29"/>
  <c r="M30" i="29"/>
  <c r="P28" i="13"/>
  <c r="Q2" i="13"/>
  <c r="Q3" i="13"/>
  <c r="M82" i="13"/>
  <c r="O53" i="13"/>
  <c r="O30" i="13"/>
  <c r="O55" i="13"/>
  <c r="N5" i="13"/>
  <c r="N6" i="13" s="1"/>
  <c r="N79" i="13"/>
  <c r="N56" i="13"/>
  <c r="N31" i="13"/>
  <c r="N108" i="29"/>
  <c r="O2" i="29"/>
  <c r="N54" i="29"/>
  <c r="N82" i="29"/>
  <c r="N5" i="29"/>
  <c r="N29" i="29"/>
  <c r="Q106" i="29" l="1"/>
  <c r="R3" i="29"/>
  <c r="Q27" i="29"/>
  <c r="Q52" i="29" s="1"/>
  <c r="Q80" i="29" s="1"/>
  <c r="Q4" i="13"/>
  <c r="Q81" i="13"/>
  <c r="Q7" i="13"/>
  <c r="Q54" i="13"/>
  <c r="Q29" i="13"/>
  <c r="Q80" i="13"/>
  <c r="O107" i="29"/>
  <c r="O110" i="29"/>
  <c r="O81" i="29"/>
  <c r="O84" i="29"/>
  <c r="O53" i="29"/>
  <c r="O28" i="29"/>
  <c r="O31" i="29"/>
  <c r="O4" i="29"/>
  <c r="O7" i="29"/>
  <c r="N32" i="13"/>
  <c r="N83" i="13"/>
  <c r="N57" i="13"/>
  <c r="N55" i="29"/>
  <c r="N83" i="29"/>
  <c r="N30" i="29"/>
  <c r="N109" i="29"/>
  <c r="N6" i="29"/>
  <c r="O5" i="13"/>
  <c r="O6" i="13" s="1"/>
  <c r="O79" i="13"/>
  <c r="O56" i="13"/>
  <c r="O31" i="13"/>
  <c r="Q28" i="13"/>
  <c r="R2" i="13"/>
  <c r="R3" i="13"/>
  <c r="P53" i="13"/>
  <c r="P55" i="13"/>
  <c r="P30" i="13"/>
  <c r="N82" i="13"/>
  <c r="O29" i="29"/>
  <c r="O54" i="29"/>
  <c r="O108" i="29"/>
  <c r="O82" i="29"/>
  <c r="O5" i="29"/>
  <c r="P2" i="29"/>
  <c r="R4" i="13" l="1"/>
  <c r="R81" i="13"/>
  <c r="R80" i="13"/>
  <c r="R7" i="13"/>
  <c r="R54" i="13"/>
  <c r="R29" i="13"/>
  <c r="R106" i="29"/>
  <c r="S3" i="29"/>
  <c r="R27" i="29"/>
  <c r="R52" i="29" s="1"/>
  <c r="R80" i="29" s="1"/>
  <c r="P107" i="29"/>
  <c r="P110" i="29"/>
  <c r="P81" i="29"/>
  <c r="P84" i="29"/>
  <c r="P53" i="29"/>
  <c r="P28" i="29"/>
  <c r="P31" i="29"/>
  <c r="P4" i="29"/>
  <c r="P7" i="29"/>
  <c r="O32" i="13"/>
  <c r="O83" i="13"/>
  <c r="O57" i="13"/>
  <c r="P5" i="13"/>
  <c r="P6" i="13" s="1"/>
  <c r="O83" i="29"/>
  <c r="O30" i="29"/>
  <c r="O109" i="29"/>
  <c r="O55" i="29"/>
  <c r="O6" i="29"/>
  <c r="P79" i="13"/>
  <c r="P56" i="13"/>
  <c r="P31" i="13"/>
  <c r="S2" i="13"/>
  <c r="R28" i="13"/>
  <c r="S3" i="13"/>
  <c r="Q30" i="13"/>
  <c r="Q55" i="13"/>
  <c r="Q53" i="13"/>
  <c r="O82" i="13"/>
  <c r="P108" i="29"/>
  <c r="P54" i="29"/>
  <c r="P5" i="29"/>
  <c r="P29" i="29"/>
  <c r="Q2" i="29"/>
  <c r="P82" i="29"/>
  <c r="S4" i="13" l="1"/>
  <c r="S81" i="13"/>
  <c r="S7" i="13"/>
  <c r="S54" i="13"/>
  <c r="S29" i="13"/>
  <c r="S80" i="13"/>
  <c r="S106" i="29"/>
  <c r="S27" i="29"/>
  <c r="S52" i="29" s="1"/>
  <c r="S80" i="29" s="1"/>
  <c r="T3" i="29"/>
  <c r="Q107" i="29"/>
  <c r="Q110" i="29"/>
  <c r="Q81" i="29"/>
  <c r="Q84" i="29"/>
  <c r="Q53" i="29"/>
  <c r="Q28" i="29"/>
  <c r="Q31" i="29"/>
  <c r="Q4" i="29"/>
  <c r="Q7" i="29"/>
  <c r="P32" i="13"/>
  <c r="P57" i="13"/>
  <c r="P83" i="13"/>
  <c r="P83" i="29"/>
  <c r="P55" i="29"/>
  <c r="P109" i="29"/>
  <c r="P6" i="29"/>
  <c r="P30" i="29"/>
  <c r="Q5" i="13"/>
  <c r="Q6" i="13" s="1"/>
  <c r="T3" i="13"/>
  <c r="S28" i="13"/>
  <c r="T2" i="13"/>
  <c r="R55" i="13"/>
  <c r="R30" i="13"/>
  <c r="R53" i="13"/>
  <c r="Q79" i="13"/>
  <c r="Q56" i="13"/>
  <c r="Q31" i="13"/>
  <c r="P82" i="13"/>
  <c r="R2" i="29"/>
  <c r="Q54" i="29"/>
  <c r="Q29" i="29"/>
  <c r="Q5" i="29"/>
  <c r="Q82" i="29"/>
  <c r="Q108" i="29"/>
  <c r="T81" i="13" l="1"/>
  <c r="T7" i="13"/>
  <c r="T54" i="13"/>
  <c r="T80" i="13"/>
  <c r="T29" i="13"/>
  <c r="T106" i="29"/>
  <c r="U3" i="29"/>
  <c r="T27" i="29"/>
  <c r="T52" i="29" s="1"/>
  <c r="T80" i="29" s="1"/>
  <c r="R107" i="29"/>
  <c r="R110" i="29"/>
  <c r="R81" i="29"/>
  <c r="R84" i="29"/>
  <c r="R53" i="29"/>
  <c r="R28" i="29"/>
  <c r="R31" i="29"/>
  <c r="R4" i="29"/>
  <c r="R7" i="29"/>
  <c r="Q32" i="13"/>
  <c r="Q83" i="13"/>
  <c r="Q57" i="13"/>
  <c r="T4" i="13"/>
  <c r="Q55" i="29"/>
  <c r="Q30" i="29"/>
  <c r="Q83" i="29"/>
  <c r="Q109" i="29"/>
  <c r="Q6" i="29"/>
  <c r="S30" i="13"/>
  <c r="S55" i="13"/>
  <c r="S53" i="13"/>
  <c r="U2" i="13"/>
  <c r="U3" i="13"/>
  <c r="T28" i="13"/>
  <c r="Q82" i="13"/>
  <c r="R79" i="13"/>
  <c r="R56" i="13"/>
  <c r="R31" i="13"/>
  <c r="R5" i="13"/>
  <c r="R6" i="13" s="1"/>
  <c r="R29" i="29"/>
  <c r="R54" i="29"/>
  <c r="R82" i="29"/>
  <c r="R5" i="29"/>
  <c r="S2" i="29"/>
  <c r="R108" i="29"/>
  <c r="U81" i="13" l="1"/>
  <c r="U7" i="13"/>
  <c r="U80" i="13"/>
  <c r="U54" i="13"/>
  <c r="U29" i="13"/>
  <c r="U106" i="29"/>
  <c r="U27" i="29"/>
  <c r="U52" i="29" s="1"/>
  <c r="U80" i="29" s="1"/>
  <c r="V3" i="29"/>
  <c r="S107" i="29"/>
  <c r="S110" i="29"/>
  <c r="S81" i="29"/>
  <c r="S84" i="29"/>
  <c r="R83" i="29"/>
  <c r="S53" i="29"/>
  <c r="S28" i="29"/>
  <c r="S31" i="29"/>
  <c r="S4" i="29"/>
  <c r="S7" i="29"/>
  <c r="R6" i="29"/>
  <c r="R32" i="13"/>
  <c r="R83" i="13"/>
  <c r="R57" i="13"/>
  <c r="U4" i="13"/>
  <c r="R55" i="29"/>
  <c r="R30" i="29"/>
  <c r="R109" i="29"/>
  <c r="S5" i="13"/>
  <c r="S6" i="13" s="1"/>
  <c r="T53" i="13"/>
  <c r="T30" i="13"/>
  <c r="T55" i="13"/>
  <c r="U28" i="13"/>
  <c r="V3" i="13"/>
  <c r="V2" i="13"/>
  <c r="R82" i="13"/>
  <c r="S79" i="13"/>
  <c r="S56" i="13"/>
  <c r="S31" i="13"/>
  <c r="S82" i="29"/>
  <c r="S54" i="29"/>
  <c r="S5" i="29"/>
  <c r="S29" i="29"/>
  <c r="T2" i="29"/>
  <c r="S108" i="29"/>
  <c r="V81" i="13" l="1"/>
  <c r="V7" i="13"/>
  <c r="V54" i="13"/>
  <c r="V80" i="13"/>
  <c r="V29" i="13"/>
  <c r="V106" i="29"/>
  <c r="V27" i="29"/>
  <c r="V52" i="29" s="1"/>
  <c r="V80" i="29" s="1"/>
  <c r="W3" i="29"/>
  <c r="T107" i="29"/>
  <c r="T110" i="29"/>
  <c r="S83" i="29"/>
  <c r="T81" i="29"/>
  <c r="T84" i="29"/>
  <c r="T53" i="29"/>
  <c r="T28" i="29"/>
  <c r="T31" i="29"/>
  <c r="T4" i="29"/>
  <c r="T7" i="29"/>
  <c r="S32" i="13"/>
  <c r="S83" i="13"/>
  <c r="S57" i="13"/>
  <c r="V4" i="13"/>
  <c r="S55" i="29"/>
  <c r="S109" i="29"/>
  <c r="S30" i="29"/>
  <c r="S6" i="29"/>
  <c r="V28" i="13"/>
  <c r="W3" i="13"/>
  <c r="W2" i="13"/>
  <c r="U53" i="13"/>
  <c r="U55" i="13"/>
  <c r="U30" i="13"/>
  <c r="T5" i="13"/>
  <c r="T6" i="13" s="1"/>
  <c r="T79" i="13"/>
  <c r="T56" i="13"/>
  <c r="T31" i="13"/>
  <c r="S82" i="13"/>
  <c r="T54" i="29"/>
  <c r="T29" i="29"/>
  <c r="T5" i="29"/>
  <c r="T82" i="29"/>
  <c r="T108" i="29"/>
  <c r="U2" i="29"/>
  <c r="W106" i="29" l="1"/>
  <c r="X3" i="29"/>
  <c r="W27" i="29"/>
  <c r="W52" i="29" s="1"/>
  <c r="W80" i="29" s="1"/>
  <c r="W81" i="13"/>
  <c r="W80" i="13"/>
  <c r="W7" i="13"/>
  <c r="W54" i="13"/>
  <c r="W29" i="13"/>
  <c r="U107" i="29"/>
  <c r="U110" i="29"/>
  <c r="U81" i="29"/>
  <c r="U84" i="29"/>
  <c r="T83" i="29"/>
  <c r="U53" i="29"/>
  <c r="U28" i="29"/>
  <c r="U31" i="29"/>
  <c r="U4" i="29"/>
  <c r="U7" i="29"/>
  <c r="T32" i="13"/>
  <c r="T57" i="13"/>
  <c r="T83" i="13"/>
  <c r="W4" i="13"/>
  <c r="U5" i="13"/>
  <c r="U6" i="13" s="1"/>
  <c r="T6" i="29"/>
  <c r="T30" i="29"/>
  <c r="T109" i="29"/>
  <c r="T55" i="29"/>
  <c r="U79" i="13"/>
  <c r="U56" i="13"/>
  <c r="U31" i="13"/>
  <c r="T82" i="13"/>
  <c r="X3" i="13"/>
  <c r="W28" i="13"/>
  <c r="X2" i="13"/>
  <c r="V55" i="13"/>
  <c r="V53" i="13"/>
  <c r="V30" i="13"/>
  <c r="U82" i="29"/>
  <c r="V2" i="29"/>
  <c r="U5" i="29"/>
  <c r="U54" i="29"/>
  <c r="U108" i="29"/>
  <c r="U29" i="29"/>
  <c r="X81" i="13" l="1"/>
  <c r="X7" i="13"/>
  <c r="X54" i="13"/>
  <c r="X29" i="13"/>
  <c r="X80" i="13"/>
  <c r="X106" i="29"/>
  <c r="Y3" i="29"/>
  <c r="X27" i="29"/>
  <c r="X52" i="29" s="1"/>
  <c r="X80" i="29" s="1"/>
  <c r="V107" i="29"/>
  <c r="V110" i="29"/>
  <c r="U83" i="29"/>
  <c r="V81" i="29"/>
  <c r="V84" i="29"/>
  <c r="V53" i="29"/>
  <c r="V28" i="29"/>
  <c r="V31" i="29"/>
  <c r="V4" i="29"/>
  <c r="V7" i="29"/>
  <c r="U32" i="13"/>
  <c r="U83" i="13"/>
  <c r="U57" i="13"/>
  <c r="U55" i="29"/>
  <c r="X4" i="13"/>
  <c r="U6" i="29"/>
  <c r="U30" i="29"/>
  <c r="U109" i="29"/>
  <c r="W55" i="13"/>
  <c r="W30" i="13"/>
  <c r="W53" i="13"/>
  <c r="V79" i="13"/>
  <c r="V56" i="13"/>
  <c r="V31" i="13"/>
  <c r="Y3" i="13"/>
  <c r="Y2" i="13"/>
  <c r="X28" i="13"/>
  <c r="V5" i="13"/>
  <c r="V6" i="13" s="1"/>
  <c r="U82" i="13"/>
  <c r="V108" i="29"/>
  <c r="V5" i="29"/>
  <c r="W2" i="29"/>
  <c r="V54" i="29"/>
  <c r="V82" i="29"/>
  <c r="V29" i="29"/>
  <c r="Y81" i="13" l="1"/>
  <c r="Y80" i="13"/>
  <c r="Y7" i="13"/>
  <c r="Y54" i="13"/>
  <c r="Y29" i="13"/>
  <c r="Y106" i="29"/>
  <c r="Y27" i="29"/>
  <c r="Y52" i="29" s="1"/>
  <c r="Y80" i="29" s="1"/>
  <c r="Z3" i="29"/>
  <c r="W107" i="29"/>
  <c r="W110" i="29"/>
  <c r="W81" i="29"/>
  <c r="W84" i="29"/>
  <c r="W53" i="29"/>
  <c r="W28" i="29"/>
  <c r="W31" i="29"/>
  <c r="W4" i="29"/>
  <c r="W7" i="29"/>
  <c r="V32" i="13"/>
  <c r="V83" i="13"/>
  <c r="V57" i="13"/>
  <c r="Y4" i="13"/>
  <c r="V109" i="29"/>
  <c r="V6" i="29"/>
  <c r="V55" i="29"/>
  <c r="V83" i="29"/>
  <c r="V30" i="29"/>
  <c r="X30" i="13"/>
  <c r="X55" i="13"/>
  <c r="X53" i="13"/>
  <c r="Z3" i="13"/>
  <c r="Y28" i="13"/>
  <c r="Z2" i="13"/>
  <c r="V82" i="13"/>
  <c r="W79" i="13"/>
  <c r="W56" i="13"/>
  <c r="W31" i="13"/>
  <c r="W5" i="13"/>
  <c r="W6" i="13" s="1"/>
  <c r="W108" i="29"/>
  <c r="W82" i="29"/>
  <c r="W29" i="29"/>
  <c r="W54" i="29"/>
  <c r="W5" i="29"/>
  <c r="X2" i="29"/>
  <c r="Z106" i="29" l="1"/>
  <c r="AA3" i="29"/>
  <c r="Z27" i="29"/>
  <c r="Z52" i="29" s="1"/>
  <c r="Z80" i="29" s="1"/>
  <c r="Z81" i="13"/>
  <c r="Z7" i="13"/>
  <c r="Z80" i="13"/>
  <c r="Z29" i="13"/>
  <c r="Z54" i="13"/>
  <c r="X107" i="29"/>
  <c r="X110" i="29"/>
  <c r="X81" i="29"/>
  <c r="X84" i="29"/>
  <c r="X53" i="29"/>
  <c r="X28" i="29"/>
  <c r="X31" i="29"/>
  <c r="X4" i="29"/>
  <c r="X7" i="29"/>
  <c r="W32" i="13"/>
  <c r="W83" i="13"/>
  <c r="W57" i="13"/>
  <c r="Z4" i="13"/>
  <c r="W30" i="29"/>
  <c r="W83" i="29"/>
  <c r="W55" i="29"/>
  <c r="W6" i="29"/>
  <c r="W109" i="29"/>
  <c r="Y55" i="13"/>
  <c r="Y30" i="13"/>
  <c r="Y53" i="13"/>
  <c r="AA3" i="13"/>
  <c r="AA2" i="13"/>
  <c r="Z28" i="13"/>
  <c r="X79" i="13"/>
  <c r="X56" i="13"/>
  <c r="X31" i="13"/>
  <c r="X5" i="13"/>
  <c r="X6" i="13" s="1"/>
  <c r="W82" i="13"/>
  <c r="X108" i="29"/>
  <c r="X54" i="29"/>
  <c r="X29" i="29"/>
  <c r="Y2" i="29"/>
  <c r="X82" i="29"/>
  <c r="X5" i="29"/>
  <c r="AA4" i="13" l="1"/>
  <c r="AA81" i="13"/>
  <c r="AA80" i="13"/>
  <c r="AA7" i="13"/>
  <c r="AA54" i="13"/>
  <c r="AA29" i="13"/>
  <c r="AA106" i="29"/>
  <c r="AB3" i="29"/>
  <c r="AA27" i="29"/>
  <c r="AA52" i="29" s="1"/>
  <c r="AA80" i="29" s="1"/>
  <c r="Y107" i="29"/>
  <c r="Y110" i="29"/>
  <c r="Y81" i="29"/>
  <c r="Y84" i="29"/>
  <c r="Y53" i="29"/>
  <c r="Y28" i="29"/>
  <c r="Y31" i="29"/>
  <c r="Y4" i="29"/>
  <c r="Y7" i="29"/>
  <c r="X32" i="13"/>
  <c r="X83" i="13"/>
  <c r="X57" i="13"/>
  <c r="X109" i="29"/>
  <c r="X30" i="29"/>
  <c r="Y5" i="13"/>
  <c r="Y6" i="13" s="1"/>
  <c r="X55" i="29"/>
  <c r="X83" i="29"/>
  <c r="X6" i="29"/>
  <c r="X82" i="13"/>
  <c r="Z30" i="13"/>
  <c r="Z53" i="13"/>
  <c r="Z55" i="13"/>
  <c r="AB2" i="13"/>
  <c r="AB3" i="13"/>
  <c r="AA28" i="13"/>
  <c r="Y79" i="13"/>
  <c r="Y56" i="13"/>
  <c r="Y31" i="13"/>
  <c r="Z2" i="29"/>
  <c r="Y54" i="29"/>
  <c r="Y29" i="29"/>
  <c r="Y82" i="29"/>
  <c r="Y5" i="29"/>
  <c r="Y108" i="29"/>
  <c r="AB106" i="29" l="1"/>
  <c r="AB27" i="29"/>
  <c r="AB52" i="29" s="1"/>
  <c r="AB80" i="29" s="1"/>
  <c r="AC3" i="29"/>
  <c r="AB4" i="13"/>
  <c r="AB81" i="13"/>
  <c r="AB7" i="13"/>
  <c r="AB80" i="13"/>
  <c r="AB54" i="13"/>
  <c r="AB29" i="13"/>
  <c r="Z107" i="29"/>
  <c r="Z110" i="29"/>
  <c r="Z81" i="29"/>
  <c r="Z84" i="29"/>
  <c r="Z53" i="29"/>
  <c r="Z28" i="29"/>
  <c r="Z31" i="29"/>
  <c r="Y30" i="29"/>
  <c r="Z4" i="29"/>
  <c r="Z7" i="29"/>
  <c r="Y32" i="13"/>
  <c r="Y83" i="13"/>
  <c r="Y57" i="13"/>
  <c r="Y83" i="29"/>
  <c r="Y55" i="29"/>
  <c r="Z5" i="13"/>
  <c r="Z6" i="13" s="1"/>
  <c r="Y109" i="29"/>
  <c r="Y6" i="29"/>
  <c r="Y82" i="13"/>
  <c r="AA30" i="13"/>
  <c r="AA53" i="13"/>
  <c r="AA55" i="13"/>
  <c r="AC2" i="13"/>
  <c r="AB28" i="13"/>
  <c r="AC3" i="13"/>
  <c r="Z79" i="13"/>
  <c r="Z56" i="13"/>
  <c r="Z31" i="13"/>
  <c r="Z5" i="29"/>
  <c r="Z29" i="29"/>
  <c r="Z108" i="29"/>
  <c r="Z82" i="29"/>
  <c r="AA2" i="29"/>
  <c r="Z54" i="29"/>
  <c r="AC4" i="13" l="1"/>
  <c r="AC81" i="13"/>
  <c r="AC80" i="13"/>
  <c r="AC7" i="13"/>
  <c r="AC54" i="13"/>
  <c r="AC29" i="13"/>
  <c r="AC106" i="29"/>
  <c r="AC27" i="29"/>
  <c r="AC52" i="29" s="1"/>
  <c r="AC80" i="29" s="1"/>
  <c r="AD3" i="29"/>
  <c r="AA107" i="29"/>
  <c r="AA110" i="29"/>
  <c r="AA81" i="29"/>
  <c r="AA84" i="29"/>
  <c r="AA53" i="29"/>
  <c r="AA28" i="29"/>
  <c r="AA31" i="29"/>
  <c r="AA4" i="29"/>
  <c r="AA7" i="29"/>
  <c r="Z32" i="13"/>
  <c r="Z83" i="13"/>
  <c r="Z57" i="13"/>
  <c r="Z83" i="29"/>
  <c r="Z55" i="29"/>
  <c r="Z30" i="29"/>
  <c r="Z6" i="29"/>
  <c r="Z109" i="29"/>
  <c r="AC28" i="13"/>
  <c r="AD3" i="13"/>
  <c r="AD2" i="13"/>
  <c r="AB30" i="13"/>
  <c r="AB55" i="13"/>
  <c r="AB53" i="13"/>
  <c r="AA79" i="13"/>
  <c r="AA56" i="13"/>
  <c r="AA31" i="13"/>
  <c r="Z82" i="13"/>
  <c r="AA5" i="13"/>
  <c r="AA6" i="13" s="1"/>
  <c r="AA54" i="29"/>
  <c r="AB2" i="29"/>
  <c r="AA108" i="29"/>
  <c r="AA5" i="29"/>
  <c r="AA82" i="29"/>
  <c r="AA29" i="29"/>
  <c r="AD106" i="29" l="1"/>
  <c r="AD27" i="29"/>
  <c r="AD52" i="29" s="1"/>
  <c r="AD80" i="29" s="1"/>
  <c r="AE3" i="29"/>
  <c r="AD81" i="13"/>
  <c r="AD80" i="13"/>
  <c r="AD7" i="13"/>
  <c r="AD29" i="13"/>
  <c r="AD54" i="13"/>
  <c r="AB107" i="29"/>
  <c r="AB110" i="29"/>
  <c r="AB81" i="29"/>
  <c r="AB84" i="29"/>
  <c r="AA83" i="29"/>
  <c r="AB53" i="29"/>
  <c r="AB28" i="29"/>
  <c r="AB31" i="29"/>
  <c r="AB4" i="29"/>
  <c r="AB7" i="29"/>
  <c r="AA32" i="13"/>
  <c r="AA57" i="13"/>
  <c r="AA83" i="13"/>
  <c r="AD4" i="13"/>
  <c r="AA6" i="29"/>
  <c r="AA55" i="29"/>
  <c r="AA109" i="29"/>
  <c r="AA30" i="29"/>
  <c r="AB79" i="13"/>
  <c r="AB56" i="13"/>
  <c r="AB31" i="13"/>
  <c r="AB5" i="13"/>
  <c r="AB6" i="13" s="1"/>
  <c r="AE2" i="13"/>
  <c r="AD28" i="13"/>
  <c r="AE3" i="13"/>
  <c r="AA82" i="13"/>
  <c r="AC55" i="13"/>
  <c r="AC53" i="13"/>
  <c r="AC30" i="13"/>
  <c r="AB54" i="29"/>
  <c r="AB82" i="29"/>
  <c r="AB5" i="29"/>
  <c r="AB29" i="29"/>
  <c r="AC2" i="29"/>
  <c r="AB108" i="29"/>
  <c r="AE4" i="13" l="1"/>
  <c r="AE81" i="13"/>
  <c r="AE7" i="13"/>
  <c r="AE80" i="13"/>
  <c r="AE54" i="13"/>
  <c r="AE29" i="13"/>
  <c r="AE106" i="29"/>
  <c r="AF3" i="29"/>
  <c r="AE27" i="29"/>
  <c r="AE52" i="29" s="1"/>
  <c r="AE80" i="29" s="1"/>
  <c r="AC107" i="29"/>
  <c r="AC110" i="29"/>
  <c r="AC81" i="29"/>
  <c r="AC84" i="29"/>
  <c r="AC53" i="29"/>
  <c r="AC28" i="29"/>
  <c r="AC31" i="29"/>
  <c r="AC4" i="29"/>
  <c r="AC7" i="29"/>
  <c r="AB32" i="13"/>
  <c r="AB57" i="13"/>
  <c r="AB83" i="13"/>
  <c r="AB30" i="29"/>
  <c r="AB6" i="29"/>
  <c r="AB55" i="29"/>
  <c r="AB83" i="29"/>
  <c r="AB109" i="29"/>
  <c r="AB82" i="13"/>
  <c r="AC5" i="13"/>
  <c r="AC6" i="13" s="1"/>
  <c r="AC79" i="13"/>
  <c r="AC56" i="13"/>
  <c r="AC31" i="13"/>
  <c r="AF3" i="13"/>
  <c r="AF2" i="13"/>
  <c r="AE28" i="13"/>
  <c r="AD55" i="13"/>
  <c r="AD30" i="13"/>
  <c r="AD53" i="13"/>
  <c r="AC54" i="29"/>
  <c r="AC108" i="29"/>
  <c r="AC5" i="29"/>
  <c r="AC82" i="29"/>
  <c r="AD2" i="29"/>
  <c r="AC29" i="29"/>
  <c r="AF81" i="13" l="1"/>
  <c r="AF29" i="13"/>
  <c r="AF54" i="13"/>
  <c r="AF7" i="13"/>
  <c r="AF80" i="13"/>
  <c r="AF106" i="29"/>
  <c r="AF27" i="29"/>
  <c r="AF52" i="29" s="1"/>
  <c r="AF80" i="29" s="1"/>
  <c r="AG3" i="29"/>
  <c r="AD107" i="29"/>
  <c r="AD110" i="29"/>
  <c r="AD81" i="29"/>
  <c r="AD84" i="29"/>
  <c r="AD53" i="29"/>
  <c r="AD28" i="29"/>
  <c r="AD31" i="29"/>
  <c r="AD4" i="29"/>
  <c r="AD7" i="29"/>
  <c r="AC32" i="13"/>
  <c r="AC57" i="13"/>
  <c r="AC83" i="13"/>
  <c r="AF4" i="13"/>
  <c r="AC83" i="29"/>
  <c r="AC30" i="29"/>
  <c r="AD5" i="13"/>
  <c r="AD6" i="13" s="1"/>
  <c r="AC6" i="29"/>
  <c r="AC55" i="29"/>
  <c r="AC109" i="29"/>
  <c r="AD79" i="13"/>
  <c r="AD56" i="13"/>
  <c r="AD31" i="13"/>
  <c r="AC82" i="13"/>
  <c r="AE53" i="13"/>
  <c r="AE30" i="13"/>
  <c r="AE55" i="13"/>
  <c r="AG2" i="13"/>
  <c r="AG3" i="13"/>
  <c r="AF28" i="13"/>
  <c r="AD108" i="29"/>
  <c r="AD82" i="29"/>
  <c r="AD29" i="29"/>
  <c r="AD54" i="29"/>
  <c r="AE2" i="29"/>
  <c r="AD5" i="29"/>
  <c r="AG4" i="13" l="1"/>
  <c r="AG81" i="13"/>
  <c r="AG7" i="13"/>
  <c r="AG29" i="13"/>
  <c r="AG54" i="13"/>
  <c r="AG80" i="13"/>
  <c r="AG106" i="29"/>
  <c r="AH3" i="29"/>
  <c r="AG27" i="29"/>
  <c r="AG52" i="29" s="1"/>
  <c r="AG80" i="29" s="1"/>
  <c r="AE107" i="29"/>
  <c r="AE110" i="29"/>
  <c r="AE81" i="29"/>
  <c r="AE84" i="29"/>
  <c r="AD83" i="29"/>
  <c r="AE53" i="29"/>
  <c r="AE28" i="29"/>
  <c r="AE31" i="29"/>
  <c r="AE4" i="29"/>
  <c r="AE7" i="29"/>
  <c r="AD32" i="13"/>
  <c r="AD83" i="13"/>
  <c r="AD57" i="13"/>
  <c r="AD109" i="29"/>
  <c r="AD30" i="29"/>
  <c r="AD55" i="29"/>
  <c r="AD6" i="29"/>
  <c r="AD82" i="13"/>
  <c r="AG28" i="13"/>
  <c r="AH3" i="13"/>
  <c r="AH2" i="13"/>
  <c r="AF55" i="13"/>
  <c r="AF30" i="13"/>
  <c r="AF53" i="13"/>
  <c r="AE5" i="13"/>
  <c r="AE6" i="13" s="1"/>
  <c r="AE79" i="13"/>
  <c r="AE56" i="13"/>
  <c r="AE31" i="13"/>
  <c r="AE54" i="29"/>
  <c r="AE5" i="29"/>
  <c r="AE108" i="29"/>
  <c r="AF2" i="29"/>
  <c r="AE82" i="29"/>
  <c r="AE29" i="29"/>
  <c r="AH4" i="13" l="1"/>
  <c r="AH81" i="13"/>
  <c r="AH7" i="13"/>
  <c r="AH80" i="13"/>
  <c r="AH29" i="13"/>
  <c r="AH54" i="13"/>
  <c r="AH106" i="29"/>
  <c r="AI3" i="29"/>
  <c r="AH27" i="29"/>
  <c r="AH52" i="29" s="1"/>
  <c r="AH80" i="29" s="1"/>
  <c r="AF107" i="29"/>
  <c r="AF110" i="29"/>
  <c r="AE109" i="29"/>
  <c r="AF81" i="29"/>
  <c r="AF84" i="29"/>
  <c r="AF53" i="29"/>
  <c r="AF28" i="29"/>
  <c r="AF31" i="29"/>
  <c r="AF4" i="29"/>
  <c r="AF7" i="29"/>
  <c r="AE32" i="13"/>
  <c r="AE83" i="13"/>
  <c r="AE57" i="13"/>
  <c r="AE83" i="29"/>
  <c r="AF5" i="13"/>
  <c r="AF6" i="13" s="1"/>
  <c r="AE55" i="29"/>
  <c r="AE6" i="29"/>
  <c r="AE30" i="29"/>
  <c r="AH28" i="13"/>
  <c r="AI3" i="13"/>
  <c r="AI2" i="13"/>
  <c r="AG53" i="13"/>
  <c r="AG30" i="13"/>
  <c r="AG55" i="13"/>
  <c r="AE82" i="13"/>
  <c r="AF79" i="13"/>
  <c r="AF56" i="13"/>
  <c r="AF31" i="13"/>
  <c r="AF108" i="29"/>
  <c r="AF5" i="29"/>
  <c r="AF29" i="29"/>
  <c r="AG2" i="29"/>
  <c r="AF54" i="29"/>
  <c r="AF82" i="29"/>
  <c r="AI81" i="13" l="1"/>
  <c r="AI80" i="13"/>
  <c r="AI7" i="13"/>
  <c r="AI54" i="13"/>
  <c r="AI29" i="13"/>
  <c r="AI106" i="29"/>
  <c r="AI27" i="29"/>
  <c r="AI52" i="29" s="1"/>
  <c r="AI80" i="29" s="1"/>
  <c r="AJ3" i="29"/>
  <c r="AG107" i="29"/>
  <c r="AG110" i="29"/>
  <c r="AG81" i="29"/>
  <c r="AG84" i="29"/>
  <c r="AG53" i="29"/>
  <c r="AF55" i="29"/>
  <c r="AG28" i="29"/>
  <c r="AG31" i="29"/>
  <c r="AG4" i="29"/>
  <c r="AG7" i="29"/>
  <c r="AF32" i="13"/>
  <c r="AF57" i="13"/>
  <c r="AF83" i="13"/>
  <c r="AF30" i="29"/>
  <c r="AI4" i="13"/>
  <c r="AF83" i="29"/>
  <c r="AF6" i="29"/>
  <c r="AF109" i="29"/>
  <c r="AG5" i="13"/>
  <c r="AG6" i="13" s="1"/>
  <c r="AG79" i="13"/>
  <c r="AG56" i="13"/>
  <c r="AG31" i="13"/>
  <c r="AI28" i="13"/>
  <c r="AJ3" i="13"/>
  <c r="AJ2" i="13"/>
  <c r="AH53" i="13"/>
  <c r="AH30" i="13"/>
  <c r="AH55" i="13"/>
  <c r="AF82" i="13"/>
  <c r="AG5" i="29"/>
  <c r="AG82" i="29"/>
  <c r="AG108" i="29"/>
  <c r="AG29" i="29"/>
  <c r="AG54" i="29"/>
  <c r="AH2" i="29"/>
  <c r="AJ81" i="13" l="1"/>
  <c r="AJ7" i="13"/>
  <c r="AJ80" i="13"/>
  <c r="AJ54" i="13"/>
  <c r="AJ29" i="13"/>
  <c r="AJ106" i="29"/>
  <c r="AK3" i="29"/>
  <c r="AJ27" i="29"/>
  <c r="AJ52" i="29" s="1"/>
  <c r="AJ80" i="29" s="1"/>
  <c r="AH107" i="29"/>
  <c r="AH110" i="29"/>
  <c r="AH81" i="29"/>
  <c r="AH84" i="29"/>
  <c r="AG83" i="29"/>
  <c r="AH53" i="29"/>
  <c r="AH28" i="29"/>
  <c r="AH31" i="29"/>
  <c r="AH4" i="29"/>
  <c r="AH7" i="29"/>
  <c r="AG32" i="13"/>
  <c r="AG83" i="13"/>
  <c r="AG57" i="13"/>
  <c r="AJ4" i="13"/>
  <c r="AG55" i="29"/>
  <c r="AG30" i="29"/>
  <c r="AG6" i="29"/>
  <c r="AH5" i="13"/>
  <c r="AH6" i="13" s="1"/>
  <c r="AG109" i="29"/>
  <c r="AK2" i="13"/>
  <c r="AK3" i="13"/>
  <c r="AJ28" i="13"/>
  <c r="AI30" i="13"/>
  <c r="AI53" i="13"/>
  <c r="AI55" i="13"/>
  <c r="AG82" i="13"/>
  <c r="AH79" i="13"/>
  <c r="AH56" i="13"/>
  <c r="AH31" i="13"/>
  <c r="AH108" i="29"/>
  <c r="AH54" i="29"/>
  <c r="AH5" i="29"/>
  <c r="AI2" i="29"/>
  <c r="AH29" i="29"/>
  <c r="AH82" i="29"/>
  <c r="AK4" i="13" l="1"/>
  <c r="AK81" i="13"/>
  <c r="AK7" i="13"/>
  <c r="AK80" i="13"/>
  <c r="AK54" i="13"/>
  <c r="AK29" i="13"/>
  <c r="AK106" i="29"/>
  <c r="AL3" i="29"/>
  <c r="AK27" i="29"/>
  <c r="AK52" i="29" s="1"/>
  <c r="AK80" i="29" s="1"/>
  <c r="AI107" i="29"/>
  <c r="AI110" i="29"/>
  <c r="AH83" i="29"/>
  <c r="AI81" i="29"/>
  <c r="AI84" i="29"/>
  <c r="AI53" i="29"/>
  <c r="AI28" i="29"/>
  <c r="AI31" i="29"/>
  <c r="AH55" i="29"/>
  <c r="AI4" i="29"/>
  <c r="AI7" i="29"/>
  <c r="AH32" i="13"/>
  <c r="AH83" i="13"/>
  <c r="AH57" i="13"/>
  <c r="AH6" i="29"/>
  <c r="AH30" i="29"/>
  <c r="AH109" i="29"/>
  <c r="AI79" i="13"/>
  <c r="AI56" i="13"/>
  <c r="AI31" i="13"/>
  <c r="AI5" i="13"/>
  <c r="AI6" i="13" s="1"/>
  <c r="AH82" i="13"/>
  <c r="AJ55" i="13"/>
  <c r="AJ30" i="13"/>
  <c r="AJ53" i="13"/>
  <c r="AL2" i="13"/>
  <c r="AK28" i="13"/>
  <c r="AL3" i="13"/>
  <c r="AI5" i="29"/>
  <c r="AI29" i="29"/>
  <c r="AI108" i="29"/>
  <c r="AI54" i="29"/>
  <c r="AI82" i="29"/>
  <c r="AJ2" i="29"/>
  <c r="AI30" i="29" l="1"/>
  <c r="AL81" i="13"/>
  <c r="AL7" i="13"/>
  <c r="AL80" i="13"/>
  <c r="AL29" i="13"/>
  <c r="AL54" i="13"/>
  <c r="AL106" i="29"/>
  <c r="AL27" i="29"/>
  <c r="AL52" i="29" s="1"/>
  <c r="AL80" i="29" s="1"/>
  <c r="AM3" i="29"/>
  <c r="AJ107" i="29"/>
  <c r="AJ110" i="29"/>
  <c r="AJ81" i="29"/>
  <c r="AJ84" i="29"/>
  <c r="AJ53" i="29"/>
  <c r="AJ28" i="29"/>
  <c r="AJ31" i="29"/>
  <c r="AI6" i="29"/>
  <c r="AJ4" i="29"/>
  <c r="AJ7" i="29"/>
  <c r="AI32" i="13"/>
  <c r="AI83" i="13"/>
  <c r="AI57" i="13"/>
  <c r="AL4" i="13"/>
  <c r="AI83" i="29"/>
  <c r="AJ5" i="13"/>
  <c r="AJ6" i="13" s="1"/>
  <c r="AI109" i="29"/>
  <c r="AI55" i="29"/>
  <c r="AI82" i="13"/>
  <c r="AK55" i="13"/>
  <c r="AK53" i="13"/>
  <c r="AK30" i="13"/>
  <c r="AM2" i="13"/>
  <c r="AL28" i="13"/>
  <c r="AM3" i="13"/>
  <c r="AJ79" i="13"/>
  <c r="AJ56" i="13"/>
  <c r="AJ31" i="13"/>
  <c r="AJ29" i="29"/>
  <c r="AJ54" i="29"/>
  <c r="AK2" i="29"/>
  <c r="AJ5" i="29"/>
  <c r="AJ82" i="29"/>
  <c r="AJ108" i="29"/>
  <c r="AM4" i="13" l="1"/>
  <c r="AM81" i="13"/>
  <c r="AM7" i="13"/>
  <c r="AM80" i="13"/>
  <c r="AM29" i="13"/>
  <c r="AM54" i="13"/>
  <c r="AM106" i="29"/>
  <c r="AN3" i="29"/>
  <c r="AM27" i="29"/>
  <c r="AM52" i="29" s="1"/>
  <c r="AM80" i="29" s="1"/>
  <c r="AK107" i="29"/>
  <c r="AK110" i="29"/>
  <c r="AK81" i="29"/>
  <c r="AK84" i="29"/>
  <c r="AK53" i="29"/>
  <c r="AK28" i="29"/>
  <c r="AK31" i="29"/>
  <c r="AK4" i="29"/>
  <c r="AK7" i="29"/>
  <c r="AJ32" i="13"/>
  <c r="AJ83" i="13"/>
  <c r="AJ57" i="13"/>
  <c r="AJ83" i="29"/>
  <c r="AJ55" i="29"/>
  <c r="AK5" i="13"/>
  <c r="AK6" i="13" s="1"/>
  <c r="AJ30" i="29"/>
  <c r="AJ6" i="29"/>
  <c r="AJ109" i="29"/>
  <c r="AK79" i="13"/>
  <c r="AK56" i="13"/>
  <c r="AK31" i="13"/>
  <c r="AN2" i="13"/>
  <c r="AM28" i="13"/>
  <c r="AN3" i="13"/>
  <c r="AL55" i="13"/>
  <c r="AL53" i="13"/>
  <c r="AL30" i="13"/>
  <c r="AJ82" i="13"/>
  <c r="AK5" i="29"/>
  <c r="AK54" i="29"/>
  <c r="AK82" i="29"/>
  <c r="AK29" i="29"/>
  <c r="AL2" i="29"/>
  <c r="AK108" i="29"/>
  <c r="AN4" i="13" l="1"/>
  <c r="AN81" i="13"/>
  <c r="AN54" i="13"/>
  <c r="AN7" i="13"/>
  <c r="AN29" i="13"/>
  <c r="AN80" i="13"/>
  <c r="AN106" i="29"/>
  <c r="AN27" i="29"/>
  <c r="AN52" i="29" s="1"/>
  <c r="AN80" i="29" s="1"/>
  <c r="AO3" i="29"/>
  <c r="AL107" i="29"/>
  <c r="AL110" i="29"/>
  <c r="AL81" i="29"/>
  <c r="AL84" i="29"/>
  <c r="AK83" i="29"/>
  <c r="AL53" i="29"/>
  <c r="AL28" i="29"/>
  <c r="AL31" i="29"/>
  <c r="AK30" i="29"/>
  <c r="AL4" i="29"/>
  <c r="AL7" i="29"/>
  <c r="AK32" i="13"/>
  <c r="AK83" i="13"/>
  <c r="AK57" i="13"/>
  <c r="AK109" i="29"/>
  <c r="AL5" i="13"/>
  <c r="AL6" i="13" s="1"/>
  <c r="AK6" i="29"/>
  <c r="AK55" i="29"/>
  <c r="AL79" i="13"/>
  <c r="AL56" i="13"/>
  <c r="AL31" i="13"/>
  <c r="AK82" i="13"/>
  <c r="AN28" i="13"/>
  <c r="AO2" i="13"/>
  <c r="AO3" i="13"/>
  <c r="AM30" i="13"/>
  <c r="AM53" i="13"/>
  <c r="AM55" i="13"/>
  <c r="AM2" i="29"/>
  <c r="AL82" i="29"/>
  <c r="AL5" i="29"/>
  <c r="AL54" i="29"/>
  <c r="AL29" i="29"/>
  <c r="AL108" i="29"/>
  <c r="AO4" i="13" l="1"/>
  <c r="AO81" i="13"/>
  <c r="AO7" i="13"/>
  <c r="AO29" i="13"/>
  <c r="AO80" i="13"/>
  <c r="AO54" i="13"/>
  <c r="AO106" i="29"/>
  <c r="AP3" i="29"/>
  <c r="AO27" i="29"/>
  <c r="AO52" i="29" s="1"/>
  <c r="AO80" i="29" s="1"/>
  <c r="AM107" i="29"/>
  <c r="AM110" i="29"/>
  <c r="AM81" i="29"/>
  <c r="AM84" i="29"/>
  <c r="AM53" i="29"/>
  <c r="AM28" i="29"/>
  <c r="AM31" i="29"/>
  <c r="AM4" i="29"/>
  <c r="AM7" i="29"/>
  <c r="AL32" i="13"/>
  <c r="AL83" i="13"/>
  <c r="AL57" i="13"/>
  <c r="AL83" i="29"/>
  <c r="AL30" i="29"/>
  <c r="AL6" i="29"/>
  <c r="AL55" i="29"/>
  <c r="AL109" i="29"/>
  <c r="AM5" i="13"/>
  <c r="AM6" i="13" s="1"/>
  <c r="AL82" i="13"/>
  <c r="AM79" i="13"/>
  <c r="AM56" i="13"/>
  <c r="AM31" i="13"/>
  <c r="AP3" i="13"/>
  <c r="AP2" i="13"/>
  <c r="AO28" i="13"/>
  <c r="AN55" i="13"/>
  <c r="AN53" i="13"/>
  <c r="AN30" i="13"/>
  <c r="AN2" i="29"/>
  <c r="AM5" i="29"/>
  <c r="AM108" i="29"/>
  <c r="AM82" i="29"/>
  <c r="AM29" i="29"/>
  <c r="AM54" i="29"/>
  <c r="AP106" i="29" l="1"/>
  <c r="AQ3" i="29"/>
  <c r="AP27" i="29"/>
  <c r="AP52" i="29" s="1"/>
  <c r="AP80" i="29" s="1"/>
  <c r="AP81" i="13"/>
  <c r="AP80" i="13"/>
  <c r="AP29" i="13"/>
  <c r="AP54" i="13"/>
  <c r="AP7" i="13"/>
  <c r="AN107" i="29"/>
  <c r="AN110" i="29"/>
  <c r="AN81" i="29"/>
  <c r="AN84" i="29"/>
  <c r="AN53" i="29"/>
  <c r="AN28" i="29"/>
  <c r="AN31" i="29"/>
  <c r="AN4" i="29"/>
  <c r="AN7" i="29"/>
  <c r="AM32" i="13"/>
  <c r="AM57" i="13"/>
  <c r="AM83" i="13"/>
  <c r="AP4" i="13"/>
  <c r="AM83" i="29"/>
  <c r="AM30" i="29"/>
  <c r="AM55" i="29"/>
  <c r="AM6" i="29"/>
  <c r="AM109" i="29"/>
  <c r="AN79" i="13"/>
  <c r="AN56" i="13"/>
  <c r="AN31" i="13"/>
  <c r="AQ3" i="13"/>
  <c r="AQ2" i="13"/>
  <c r="AP28" i="13"/>
  <c r="AN5" i="13"/>
  <c r="AN6" i="13" s="1"/>
  <c r="AM82" i="13"/>
  <c r="AO55" i="13"/>
  <c r="AO30" i="13"/>
  <c r="AO53" i="13"/>
  <c r="AN54" i="29"/>
  <c r="AO2" i="29"/>
  <c r="AN29" i="29"/>
  <c r="AN108" i="29"/>
  <c r="AN82" i="29"/>
  <c r="AN5" i="29"/>
  <c r="AQ81" i="13" l="1"/>
  <c r="AQ80" i="13"/>
  <c r="AQ29" i="13"/>
  <c r="AQ7" i="13"/>
  <c r="AQ54" i="13"/>
  <c r="AQ106" i="29"/>
  <c r="AR3" i="29"/>
  <c r="AQ27" i="29"/>
  <c r="AQ52" i="29" s="1"/>
  <c r="AQ80" i="29" s="1"/>
  <c r="AO107" i="29"/>
  <c r="AO110" i="29"/>
  <c r="AO81" i="29"/>
  <c r="AO84" i="29"/>
  <c r="AO53" i="29"/>
  <c r="AO28" i="29"/>
  <c r="AO31" i="29"/>
  <c r="AO4" i="29"/>
  <c r="AO7" i="29"/>
  <c r="AN32" i="13"/>
  <c r="AN57" i="13"/>
  <c r="AN83" i="13"/>
  <c r="AQ4" i="13"/>
  <c r="AN109" i="29"/>
  <c r="AN83" i="29"/>
  <c r="AN55" i="29"/>
  <c r="AN6" i="29"/>
  <c r="AN30" i="29"/>
  <c r="AO5" i="13"/>
  <c r="AO6" i="13" s="1"/>
  <c r="AP55" i="13"/>
  <c r="AP30" i="13"/>
  <c r="AP53" i="13"/>
  <c r="AO79" i="13"/>
  <c r="AO56" i="13"/>
  <c r="AO31" i="13"/>
  <c r="AR2" i="13"/>
  <c r="AR3" i="13"/>
  <c r="AQ28" i="13"/>
  <c r="AN82" i="13"/>
  <c r="AO29" i="29"/>
  <c r="AO54" i="29"/>
  <c r="AP2" i="29"/>
  <c r="AO108" i="29"/>
  <c r="AO82" i="29"/>
  <c r="AO5" i="29"/>
  <c r="AR4" i="13" l="1"/>
  <c r="AR81" i="13"/>
  <c r="AR7" i="13"/>
  <c r="AR80" i="13"/>
  <c r="AR29" i="13"/>
  <c r="AR54" i="13"/>
  <c r="AR106" i="29"/>
  <c r="AR27" i="29"/>
  <c r="AR52" i="29" s="1"/>
  <c r="AR80" i="29" s="1"/>
  <c r="AS3" i="29"/>
  <c r="AP107" i="29"/>
  <c r="AP110" i="29"/>
  <c r="AP81" i="29"/>
  <c r="AP84" i="29"/>
  <c r="AO83" i="29"/>
  <c r="AP53" i="29"/>
  <c r="AO55" i="29"/>
  <c r="AP28" i="29"/>
  <c r="AP31" i="29"/>
  <c r="AP4" i="29"/>
  <c r="AP7" i="29"/>
  <c r="AO32" i="13"/>
  <c r="AO83" i="13"/>
  <c r="AO57" i="13"/>
  <c r="AO109" i="29"/>
  <c r="AO6" i="29"/>
  <c r="AO30" i="29"/>
  <c r="AQ55" i="13"/>
  <c r="AQ30" i="13"/>
  <c r="AQ53" i="13"/>
  <c r="AR28" i="13"/>
  <c r="AS2" i="13"/>
  <c r="AS3" i="13"/>
  <c r="AO82" i="13"/>
  <c r="AP5" i="13"/>
  <c r="AP6" i="13" s="1"/>
  <c r="AP79" i="13"/>
  <c r="AP56" i="13"/>
  <c r="AP31" i="13"/>
  <c r="AP54" i="29"/>
  <c r="AP82" i="29"/>
  <c r="AQ2" i="29"/>
  <c r="AP108" i="29"/>
  <c r="AP29" i="29"/>
  <c r="AP5" i="29"/>
  <c r="AS81" i="13" l="1"/>
  <c r="AS29" i="13"/>
  <c r="AS54" i="13"/>
  <c r="AS7" i="13"/>
  <c r="AS80" i="13"/>
  <c r="AS106" i="29"/>
  <c r="AT3" i="29"/>
  <c r="AS27" i="29"/>
  <c r="AS52" i="29" s="1"/>
  <c r="AS80" i="29" s="1"/>
  <c r="AQ107" i="29"/>
  <c r="AQ110" i="29"/>
  <c r="AQ81" i="29"/>
  <c r="AQ84" i="29"/>
  <c r="AP55" i="29"/>
  <c r="AQ53" i="29"/>
  <c r="AQ28" i="29"/>
  <c r="AQ31" i="29"/>
  <c r="AQ4" i="29"/>
  <c r="AQ7" i="29"/>
  <c r="AP32" i="13"/>
  <c r="AP83" i="13"/>
  <c r="AP57" i="13"/>
  <c r="AS4" i="13"/>
  <c r="AP83" i="29"/>
  <c r="AP109" i="29"/>
  <c r="AP6" i="29"/>
  <c r="AP30" i="29"/>
  <c r="AQ5" i="13"/>
  <c r="AQ6" i="13" s="1"/>
  <c r="AT3" i="13"/>
  <c r="AT2" i="13"/>
  <c r="AS28" i="13"/>
  <c r="AQ79" i="13"/>
  <c r="AQ56" i="13"/>
  <c r="AQ31" i="13"/>
  <c r="AR30" i="13"/>
  <c r="AR53" i="13"/>
  <c r="AR55" i="13"/>
  <c r="AP82" i="13"/>
  <c r="AR2" i="29"/>
  <c r="AQ82" i="29"/>
  <c r="AQ54" i="29"/>
  <c r="AQ29" i="29"/>
  <c r="AQ108" i="29"/>
  <c r="AQ5" i="29"/>
  <c r="AT81" i="13" l="1"/>
  <c r="AT7" i="13"/>
  <c r="AT29" i="13"/>
  <c r="AT54" i="13"/>
  <c r="AT80" i="13"/>
  <c r="AT106" i="29"/>
  <c r="AU3" i="29"/>
  <c r="AT27" i="29"/>
  <c r="AT52" i="29" s="1"/>
  <c r="AT80" i="29" s="1"/>
  <c r="AR107" i="29"/>
  <c r="AR110" i="29"/>
  <c r="AR81" i="29"/>
  <c r="AR84" i="29"/>
  <c r="AR53" i="29"/>
  <c r="AR28" i="29"/>
  <c r="AR31" i="29"/>
  <c r="AR4" i="29"/>
  <c r="AR7" i="29"/>
  <c r="AQ32" i="13"/>
  <c r="AQ83" i="13"/>
  <c r="AQ57" i="13"/>
  <c r="AT4" i="13"/>
  <c r="AQ30" i="29"/>
  <c r="AQ83" i="29"/>
  <c r="AQ55" i="29"/>
  <c r="AQ109" i="29"/>
  <c r="AQ6" i="29"/>
  <c r="AQ82" i="13"/>
  <c r="AS30" i="13"/>
  <c r="AS53" i="13"/>
  <c r="AS55" i="13"/>
  <c r="AU2" i="13"/>
  <c r="AU3" i="13"/>
  <c r="AT28" i="13"/>
  <c r="AR79" i="13"/>
  <c r="AR56" i="13"/>
  <c r="AR31" i="13"/>
  <c r="AR5" i="13"/>
  <c r="AR6" i="13" s="1"/>
  <c r="AR54" i="29"/>
  <c r="AR29" i="29"/>
  <c r="AR108" i="29"/>
  <c r="AR5" i="29"/>
  <c r="AR82" i="29"/>
  <c r="AS2" i="29"/>
  <c r="AU81" i="13" l="1"/>
  <c r="AU80" i="13"/>
  <c r="AU7" i="13"/>
  <c r="AU54" i="13"/>
  <c r="AU29" i="13"/>
  <c r="AU106" i="29"/>
  <c r="AU27" i="29"/>
  <c r="AU52" i="29" s="1"/>
  <c r="AU80" i="29" s="1"/>
  <c r="AV3" i="29"/>
  <c r="AS107" i="29"/>
  <c r="AS110" i="29"/>
  <c r="AS81" i="29"/>
  <c r="AS84" i="29"/>
  <c r="AS53" i="29"/>
  <c r="AS28" i="29"/>
  <c r="AS31" i="29"/>
  <c r="AR30" i="29"/>
  <c r="AS4" i="29"/>
  <c r="AS7" i="29"/>
  <c r="AR32" i="13"/>
  <c r="AR83" i="13"/>
  <c r="AR57" i="13"/>
  <c r="AU4" i="13"/>
  <c r="AR109" i="29"/>
  <c r="AR83" i="29"/>
  <c r="AR6" i="29"/>
  <c r="AR55" i="29"/>
  <c r="AT55" i="13"/>
  <c r="AT30" i="13"/>
  <c r="AT53" i="13"/>
  <c r="AV2" i="13"/>
  <c r="AU28" i="13"/>
  <c r="AV3" i="13"/>
  <c r="AS79" i="13"/>
  <c r="AS56" i="13"/>
  <c r="AS31" i="13"/>
  <c r="AS5" i="13"/>
  <c r="AS6" i="13" s="1"/>
  <c r="AR82" i="13"/>
  <c r="AS82" i="29"/>
  <c r="AS54" i="29"/>
  <c r="AS108" i="29"/>
  <c r="AS29" i="29"/>
  <c r="AS5" i="29"/>
  <c r="AT2" i="29"/>
  <c r="AV81" i="13" l="1"/>
  <c r="AV54" i="13"/>
  <c r="AV80" i="13"/>
  <c r="AV7" i="13"/>
  <c r="AV29" i="13"/>
  <c r="AV106" i="29"/>
  <c r="AW3" i="29"/>
  <c r="AV27" i="29"/>
  <c r="AV52" i="29" s="1"/>
  <c r="AV80" i="29" s="1"/>
  <c r="AT107" i="29"/>
  <c r="AT110" i="29"/>
  <c r="AT81" i="29"/>
  <c r="AT84" i="29"/>
  <c r="AT53" i="29"/>
  <c r="AT28" i="29"/>
  <c r="AT31" i="29"/>
  <c r="AT4" i="29"/>
  <c r="AT7" i="29"/>
  <c r="AS32" i="13"/>
  <c r="AS83" i="13"/>
  <c r="AS57" i="13"/>
  <c r="AV4" i="13"/>
  <c r="AS83" i="29"/>
  <c r="AT5" i="13"/>
  <c r="AT6" i="13" s="1"/>
  <c r="AS55" i="29"/>
  <c r="AS6" i="29"/>
  <c r="AS109" i="29"/>
  <c r="AS30" i="29"/>
  <c r="AT79" i="13"/>
  <c r="AT56" i="13"/>
  <c r="AT31" i="13"/>
  <c r="AS82" i="13"/>
  <c r="AW3" i="13"/>
  <c r="AW2" i="13"/>
  <c r="AV28" i="13"/>
  <c r="AU30" i="13"/>
  <c r="AU55" i="13"/>
  <c r="AU53" i="13"/>
  <c r="AU2" i="29"/>
  <c r="AT5" i="29"/>
  <c r="AT108" i="29"/>
  <c r="AT82" i="29"/>
  <c r="AT29" i="29"/>
  <c r="AT54" i="29"/>
  <c r="AW81" i="13" l="1"/>
  <c r="AW7" i="13"/>
  <c r="AW29" i="13"/>
  <c r="AW80" i="13"/>
  <c r="AW54" i="13"/>
  <c r="AW106" i="29"/>
  <c r="AX3" i="29"/>
  <c r="AW27" i="29"/>
  <c r="AW52" i="29" s="1"/>
  <c r="AW80" i="29" s="1"/>
  <c r="AU107" i="29"/>
  <c r="AU110" i="29"/>
  <c r="AU81" i="29"/>
  <c r="AU84" i="29"/>
  <c r="AU53" i="29"/>
  <c r="AU28" i="29"/>
  <c r="AU31" i="29"/>
  <c r="AU4" i="29"/>
  <c r="AU7" i="29"/>
  <c r="AT32" i="13"/>
  <c r="AT83" i="13"/>
  <c r="AT57" i="13"/>
  <c r="AW4" i="13"/>
  <c r="AT55" i="29"/>
  <c r="AT83" i="29"/>
  <c r="AT30" i="29"/>
  <c r="AT109" i="29"/>
  <c r="AT6" i="29"/>
  <c r="AU79" i="13"/>
  <c r="AU56" i="13"/>
  <c r="AU31" i="13"/>
  <c r="AX3" i="13"/>
  <c r="AX2" i="13"/>
  <c r="AW28" i="13"/>
  <c r="AU5" i="13"/>
  <c r="AU6" i="13" s="1"/>
  <c r="AT82" i="13"/>
  <c r="AV55" i="13"/>
  <c r="AV30" i="13"/>
  <c r="AV53" i="13"/>
  <c r="AU29" i="29"/>
  <c r="AU82" i="29"/>
  <c r="AU108" i="29"/>
  <c r="AV2" i="29"/>
  <c r="AU54" i="29"/>
  <c r="AU5" i="29"/>
  <c r="AX4" i="13" l="1"/>
  <c r="AX81" i="13"/>
  <c r="AX80" i="13"/>
  <c r="AX7" i="13"/>
  <c r="AX29" i="13"/>
  <c r="AX54" i="13"/>
  <c r="AX106" i="29"/>
  <c r="AX27" i="29"/>
  <c r="AX52" i="29" s="1"/>
  <c r="AX80" i="29" s="1"/>
  <c r="AY3" i="29"/>
  <c r="AV107" i="29"/>
  <c r="AV110" i="29"/>
  <c r="AV81" i="29"/>
  <c r="AV84" i="29"/>
  <c r="AV53" i="29"/>
  <c r="AV28" i="29"/>
  <c r="AV31" i="29"/>
  <c r="AV4" i="29"/>
  <c r="AV7" i="29"/>
  <c r="AU32" i="13"/>
  <c r="AU83" i="13"/>
  <c r="AU57" i="13"/>
  <c r="AU55" i="29"/>
  <c r="AU109" i="29"/>
  <c r="AU83" i="29"/>
  <c r="AU30" i="29"/>
  <c r="AU6" i="29"/>
  <c r="AU82" i="13"/>
  <c r="AW55" i="13"/>
  <c r="AW53" i="13"/>
  <c r="AW30" i="13"/>
  <c r="AV79" i="13"/>
  <c r="AV56" i="13"/>
  <c r="AV31" i="13"/>
  <c r="AV5" i="13"/>
  <c r="AV6" i="13" s="1"/>
  <c r="AY3" i="13"/>
  <c r="AY2" i="13"/>
  <c r="AX28" i="13"/>
  <c r="AV54" i="29"/>
  <c r="AW2" i="29"/>
  <c r="AV5" i="29"/>
  <c r="AV29" i="29"/>
  <c r="AV108" i="29"/>
  <c r="AV82" i="29"/>
  <c r="AY4" i="13" l="1"/>
  <c r="AY81" i="13"/>
  <c r="AY7" i="13"/>
  <c r="AY29" i="13"/>
  <c r="AY54" i="13"/>
  <c r="AY80" i="13"/>
  <c r="AY106" i="29"/>
  <c r="AY27" i="29"/>
  <c r="AY52" i="29" s="1"/>
  <c r="AY80" i="29" s="1"/>
  <c r="AZ3" i="29"/>
  <c r="AW107" i="29"/>
  <c r="AW110" i="29"/>
  <c r="AW81" i="29"/>
  <c r="AW84" i="29"/>
  <c r="AW53" i="29"/>
  <c r="AW28" i="29"/>
  <c r="AW31" i="29"/>
  <c r="AW4" i="29"/>
  <c r="AW7" i="29"/>
  <c r="AX2" i="29"/>
  <c r="AV32" i="13"/>
  <c r="AV57" i="13"/>
  <c r="AV83" i="13"/>
  <c r="AV83" i="29"/>
  <c r="AW5" i="13"/>
  <c r="AW6" i="13" s="1"/>
  <c r="AV30" i="29"/>
  <c r="AV55" i="29"/>
  <c r="AV6" i="29"/>
  <c r="AV109" i="29"/>
  <c r="AV82" i="13"/>
  <c r="AW79" i="13"/>
  <c r="AW56" i="13"/>
  <c r="AW31" i="13"/>
  <c r="AZ2" i="13"/>
  <c r="AY28" i="13"/>
  <c r="AZ3" i="13"/>
  <c r="AX53" i="13"/>
  <c r="AX55" i="13"/>
  <c r="AX30" i="13"/>
  <c r="AW5" i="29"/>
  <c r="AW82" i="29"/>
  <c r="AW29" i="29"/>
  <c r="AW108" i="29"/>
  <c r="AW54" i="29"/>
  <c r="AZ106" i="29" l="1"/>
  <c r="BA3" i="29"/>
  <c r="AZ27" i="29"/>
  <c r="AZ52" i="29" s="1"/>
  <c r="AZ80" i="29" s="1"/>
  <c r="AZ4" i="13"/>
  <c r="AZ81" i="13"/>
  <c r="AZ7" i="13"/>
  <c r="AZ80" i="13"/>
  <c r="AZ29" i="13"/>
  <c r="AZ54" i="13"/>
  <c r="AX107" i="29"/>
  <c r="AX110" i="29"/>
  <c r="AX81" i="29"/>
  <c r="AX84" i="29"/>
  <c r="AX54" i="29"/>
  <c r="AX53" i="29"/>
  <c r="AX82" i="29"/>
  <c r="AX28" i="29"/>
  <c r="AX31" i="29"/>
  <c r="AY2" i="29"/>
  <c r="AX29" i="29"/>
  <c r="AX5" i="29"/>
  <c r="AX108" i="29"/>
  <c r="AX4" i="29"/>
  <c r="AX7" i="29"/>
  <c r="AW32" i="13"/>
  <c r="AW83" i="13"/>
  <c r="AW57" i="13"/>
  <c r="AW83" i="29"/>
  <c r="AW109" i="29"/>
  <c r="AW6" i="29"/>
  <c r="AW55" i="29"/>
  <c r="AX5" i="13"/>
  <c r="AX6" i="13" s="1"/>
  <c r="AW30" i="29"/>
  <c r="BA2" i="13"/>
  <c r="BA3" i="13"/>
  <c r="AZ28" i="13"/>
  <c r="AY30" i="13"/>
  <c r="AY55" i="13"/>
  <c r="AY53" i="13"/>
  <c r="AW82" i="13"/>
  <c r="AX79" i="13"/>
  <c r="AX56" i="13"/>
  <c r="AX31" i="13"/>
  <c r="BA4" i="13" l="1"/>
  <c r="BA81" i="13"/>
  <c r="BA7" i="13"/>
  <c r="BA29" i="13"/>
  <c r="BA80" i="13"/>
  <c r="BA54" i="13"/>
  <c r="BA106" i="29"/>
  <c r="BA27" i="29"/>
  <c r="BA52" i="29" s="1"/>
  <c r="BA80" i="29" s="1"/>
  <c r="BB2" i="29"/>
  <c r="BB3" i="29"/>
  <c r="AY107" i="29"/>
  <c r="AY110" i="29"/>
  <c r="AY29" i="29"/>
  <c r="AZ2" i="29"/>
  <c r="AZ81" i="29" s="1"/>
  <c r="AY81" i="29"/>
  <c r="AY84" i="29"/>
  <c r="AY5" i="29"/>
  <c r="AY54" i="29"/>
  <c r="AY82" i="29"/>
  <c r="AY7" i="29"/>
  <c r="AY108" i="29"/>
  <c r="AY53" i="29"/>
  <c r="AY4" i="29"/>
  <c r="AX30" i="29"/>
  <c r="AX6" i="29"/>
  <c r="AX55" i="29"/>
  <c r="AX109" i="29"/>
  <c r="AX83" i="29"/>
  <c r="AY28" i="29"/>
  <c r="AY31" i="29"/>
  <c r="AX32" i="13"/>
  <c r="AX83" i="13"/>
  <c r="AX57" i="13"/>
  <c r="AY79" i="13"/>
  <c r="AY56" i="13"/>
  <c r="AY31" i="13"/>
  <c r="BA28" i="13"/>
  <c r="BB3" i="13"/>
  <c r="BB2" i="13"/>
  <c r="AY5" i="13"/>
  <c r="AY6" i="13" s="1"/>
  <c r="AX82" i="13"/>
  <c r="AZ30" i="13"/>
  <c r="AZ55" i="13"/>
  <c r="AZ53" i="13"/>
  <c r="AZ54" i="29" l="1"/>
  <c r="AZ7" i="29"/>
  <c r="AZ28" i="29"/>
  <c r="BB4" i="13"/>
  <c r="BB81" i="13"/>
  <c r="BB7" i="13"/>
  <c r="BB80" i="13"/>
  <c r="BB29" i="13"/>
  <c r="BB54" i="13"/>
  <c r="AZ31" i="29"/>
  <c r="BB106" i="29"/>
  <c r="BB7" i="29"/>
  <c r="BB107" i="29"/>
  <c r="BB27" i="29"/>
  <c r="BB52" i="29" s="1"/>
  <c r="BB80" i="29" s="1"/>
  <c r="BB31" i="29"/>
  <c r="BC3" i="29"/>
  <c r="BB54" i="29"/>
  <c r="BB110" i="29"/>
  <c r="BB29" i="29"/>
  <c r="BC2" i="29"/>
  <c r="BB81" i="29"/>
  <c r="BB84" i="29"/>
  <c r="BB53" i="29"/>
  <c r="BB4" i="29"/>
  <c r="BB28" i="29"/>
  <c r="BB82" i="29"/>
  <c r="BB108" i="29"/>
  <c r="BB5" i="29"/>
  <c r="AZ82" i="29"/>
  <c r="BA2" i="29"/>
  <c r="BA81" i="29" s="1"/>
  <c r="AZ108" i="29"/>
  <c r="AZ5" i="29"/>
  <c r="AZ53" i="29"/>
  <c r="AZ84" i="29"/>
  <c r="AZ29" i="29"/>
  <c r="AZ4" i="29"/>
  <c r="AY109" i="29"/>
  <c r="AZ107" i="29"/>
  <c r="AZ110" i="29"/>
  <c r="AY30" i="29"/>
  <c r="AY6" i="29"/>
  <c r="AY55" i="29"/>
  <c r="AY83" i="29"/>
  <c r="AY32" i="13"/>
  <c r="AY57" i="13"/>
  <c r="AY83" i="13"/>
  <c r="AZ79" i="13"/>
  <c r="AZ56" i="13"/>
  <c r="AZ31" i="13"/>
  <c r="AZ5" i="13"/>
  <c r="AZ6" i="13" s="1"/>
  <c r="BC3" i="13"/>
  <c r="BB28" i="13"/>
  <c r="BC2" i="13"/>
  <c r="BA55" i="13"/>
  <c r="BA30" i="13"/>
  <c r="BA53" i="13"/>
  <c r="AY82" i="13"/>
  <c r="AZ30" i="29" l="1"/>
  <c r="AZ109" i="29"/>
  <c r="AZ6" i="29"/>
  <c r="BA31" i="29"/>
  <c r="BA28" i="29"/>
  <c r="BA29" i="29"/>
  <c r="BA7" i="29"/>
  <c r="BA110" i="29"/>
  <c r="BA4" i="29"/>
  <c r="BC4" i="13"/>
  <c r="BC81" i="13"/>
  <c r="BC7" i="13"/>
  <c r="BC80" i="13"/>
  <c r="BC54" i="13"/>
  <c r="BC29" i="13"/>
  <c r="BA107" i="29"/>
  <c r="BC106" i="29"/>
  <c r="BD3" i="29"/>
  <c r="BC27" i="29"/>
  <c r="BC52" i="29" s="1"/>
  <c r="BC80" i="29" s="1"/>
  <c r="BC7" i="29"/>
  <c r="BC29" i="29"/>
  <c r="BD2" i="29"/>
  <c r="BC108" i="29"/>
  <c r="BC31" i="29"/>
  <c r="BC5" i="29"/>
  <c r="BC54" i="29"/>
  <c r="BC82" i="29"/>
  <c r="BC84" i="29"/>
  <c r="BC53" i="29"/>
  <c r="BC107" i="29"/>
  <c r="BC110" i="29"/>
  <c r="BC81" i="29"/>
  <c r="BC4" i="29"/>
  <c r="BC28" i="29"/>
  <c r="BA53" i="29"/>
  <c r="AZ83" i="29"/>
  <c r="BA5" i="29"/>
  <c r="BA54" i="29"/>
  <c r="BA84" i="29"/>
  <c r="AZ55" i="29"/>
  <c r="BA108" i="29"/>
  <c r="BA82" i="29"/>
  <c r="AZ32" i="13"/>
  <c r="AZ57" i="13"/>
  <c r="AZ83" i="13"/>
  <c r="AZ82" i="13"/>
  <c r="BA79" i="13"/>
  <c r="BA56" i="13"/>
  <c r="BA31" i="13"/>
  <c r="BB53" i="13"/>
  <c r="BB30" i="13"/>
  <c r="BB55" i="13"/>
  <c r="BA5" i="13"/>
  <c r="BA6" i="13" s="1"/>
  <c r="BD2" i="13"/>
  <c r="BD3" i="13"/>
  <c r="BC28" i="13"/>
  <c r="BA30" i="29" l="1"/>
  <c r="BB30" i="29" s="1"/>
  <c r="BC30" i="29" s="1"/>
  <c r="BA55" i="29"/>
  <c r="BB55" i="29" s="1"/>
  <c r="BC55" i="29" s="1"/>
  <c r="BA109" i="29"/>
  <c r="BB109" i="29" s="1"/>
  <c r="BC109" i="29" s="1"/>
  <c r="BA6" i="29"/>
  <c r="BB6" i="29" s="1"/>
  <c r="BC6" i="29" s="1"/>
  <c r="BA83" i="29"/>
  <c r="BB83" i="29" s="1"/>
  <c r="BC83" i="29" s="1"/>
  <c r="BD4" i="13"/>
  <c r="BD81" i="13"/>
  <c r="BD80" i="13"/>
  <c r="BD7" i="13"/>
  <c r="BD54" i="13"/>
  <c r="BD29" i="13"/>
  <c r="BD106" i="29"/>
  <c r="BD27" i="29"/>
  <c r="BD52" i="29" s="1"/>
  <c r="BD80" i="29" s="1"/>
  <c r="BE3" i="29"/>
  <c r="BD108" i="29"/>
  <c r="BD28" i="29"/>
  <c r="BE2" i="29"/>
  <c r="BD31" i="29"/>
  <c r="BD82" i="29"/>
  <c r="BD54" i="29"/>
  <c r="BD5" i="29"/>
  <c r="BD4" i="29"/>
  <c r="BD7" i="29"/>
  <c r="BD107" i="29"/>
  <c r="BD29" i="29"/>
  <c r="BD110" i="29"/>
  <c r="BD81" i="29"/>
  <c r="BD84" i="29"/>
  <c r="BD53" i="29"/>
  <c r="BA32" i="13"/>
  <c r="BA57" i="13"/>
  <c r="BA83" i="13"/>
  <c r="BA82" i="13"/>
  <c r="BC30" i="13"/>
  <c r="BC53" i="13"/>
  <c r="BC55" i="13"/>
  <c r="BE2" i="13"/>
  <c r="BD28" i="13"/>
  <c r="BE3" i="13"/>
  <c r="BB5" i="13"/>
  <c r="BB6" i="13" s="1"/>
  <c r="BB79" i="13"/>
  <c r="BB56" i="13"/>
  <c r="BB31" i="13"/>
  <c r="BD109" i="29" l="1"/>
  <c r="BD55" i="29"/>
  <c r="BD6" i="29"/>
  <c r="BD83" i="29"/>
  <c r="BE81" i="13"/>
  <c r="BE7" i="13"/>
  <c r="BE29" i="13"/>
  <c r="BE80" i="13"/>
  <c r="BE54" i="13"/>
  <c r="BE106" i="29"/>
  <c r="BE108" i="29"/>
  <c r="BE4" i="29"/>
  <c r="BE54" i="29"/>
  <c r="BE7" i="29"/>
  <c r="BE29" i="29"/>
  <c r="BF2" i="29"/>
  <c r="BE84" i="29"/>
  <c r="BF3" i="29"/>
  <c r="BE53" i="29"/>
  <c r="BE82" i="29"/>
  <c r="BE5" i="29"/>
  <c r="BE107" i="29"/>
  <c r="BE110" i="29"/>
  <c r="BE28" i="29"/>
  <c r="BE27" i="29"/>
  <c r="BE52" i="29" s="1"/>
  <c r="BE80" i="29" s="1"/>
  <c r="BE31" i="29"/>
  <c r="BE81" i="29"/>
  <c r="BD30" i="29"/>
  <c r="BB32" i="13"/>
  <c r="BB83" i="13"/>
  <c r="BB57" i="13"/>
  <c r="BE4" i="13"/>
  <c r="BF2" i="13"/>
  <c r="BF3" i="13"/>
  <c r="BE28" i="13"/>
  <c r="BD53" i="13"/>
  <c r="BD30" i="13"/>
  <c r="BD55" i="13"/>
  <c r="BC79" i="13"/>
  <c r="BC56" i="13"/>
  <c r="BC31" i="13"/>
  <c r="BC5" i="13"/>
  <c r="BC6" i="13" s="1"/>
  <c r="BB82" i="13"/>
  <c r="BE55" i="29" l="1"/>
  <c r="BE109" i="29"/>
  <c r="BE6" i="29"/>
  <c r="BE83" i="29"/>
  <c r="BF4" i="13"/>
  <c r="BF81" i="13"/>
  <c r="BF7" i="13"/>
  <c r="BF80" i="13"/>
  <c r="BF29" i="13"/>
  <c r="BF54" i="13"/>
  <c r="BE30" i="29"/>
  <c r="BF106" i="29"/>
  <c r="BF108" i="29"/>
  <c r="BG2" i="29"/>
  <c r="BF82" i="29"/>
  <c r="BF81" i="29"/>
  <c r="BF54" i="29"/>
  <c r="BF5" i="29"/>
  <c r="BF84" i="29"/>
  <c r="BF53" i="29"/>
  <c r="BG3" i="29"/>
  <c r="BF28" i="29"/>
  <c r="BF107" i="29"/>
  <c r="BF29" i="29"/>
  <c r="BF110" i="29"/>
  <c r="BF31" i="29"/>
  <c r="BF4" i="29"/>
  <c r="BF7" i="29"/>
  <c r="BF27" i="29"/>
  <c r="BF52" i="29" s="1"/>
  <c r="BF80" i="29" s="1"/>
  <c r="BC32" i="13"/>
  <c r="BC83" i="13"/>
  <c r="BC57" i="13"/>
  <c r="BD5" i="13"/>
  <c r="BD6" i="13" s="1"/>
  <c r="BD79" i="13"/>
  <c r="BD56" i="13"/>
  <c r="BD31" i="13"/>
  <c r="BE30" i="13"/>
  <c r="BE53" i="13"/>
  <c r="BE55" i="13"/>
  <c r="BG3" i="13"/>
  <c r="BF28" i="13"/>
  <c r="BG2" i="13"/>
  <c r="BC82" i="13"/>
  <c r="BF55" i="29" l="1"/>
  <c r="BF83" i="29"/>
  <c r="BF30" i="29"/>
  <c r="BF109" i="29"/>
  <c r="BF6" i="29"/>
  <c r="BG106" i="29"/>
  <c r="BG7" i="29"/>
  <c r="BG31" i="29"/>
  <c r="BG4" i="29"/>
  <c r="BG27" i="29"/>
  <c r="BG52" i="29" s="1"/>
  <c r="BG80" i="29" s="1"/>
  <c r="BG28" i="29"/>
  <c r="BH3" i="29"/>
  <c r="BG81" i="29"/>
  <c r="BG29" i="29"/>
  <c r="BG107" i="29"/>
  <c r="BG108" i="29"/>
  <c r="BG5" i="29"/>
  <c r="BG53" i="29"/>
  <c r="BG110" i="29"/>
  <c r="BG82" i="29"/>
  <c r="BG84" i="29"/>
  <c r="BG54" i="29"/>
  <c r="BH2" i="29"/>
  <c r="BG81" i="13"/>
  <c r="BG29" i="13"/>
  <c r="BG7" i="13"/>
  <c r="BG54" i="13"/>
  <c r="BG80" i="13"/>
  <c r="BD32" i="13"/>
  <c r="BD57" i="13"/>
  <c r="BD83" i="13"/>
  <c r="BG4" i="13"/>
  <c r="BE5" i="13"/>
  <c r="BE6" i="13" s="1"/>
  <c r="BH2" i="13"/>
  <c r="BH3" i="13"/>
  <c r="BG28" i="13"/>
  <c r="BE79" i="13"/>
  <c r="BE56" i="13"/>
  <c r="BE31" i="13"/>
  <c r="BF30" i="13"/>
  <c r="BF53" i="13"/>
  <c r="BF55" i="13"/>
  <c r="BD82" i="13"/>
  <c r="BG55" i="29" l="1"/>
  <c r="BG83" i="29"/>
  <c r="BG109" i="29"/>
  <c r="BG30" i="29"/>
  <c r="BG6" i="29"/>
  <c r="BH4" i="13"/>
  <c r="BH81" i="13"/>
  <c r="BH7" i="13"/>
  <c r="BH80" i="13"/>
  <c r="BH29" i="13"/>
  <c r="BH54" i="13"/>
  <c r="BH106" i="29"/>
  <c r="BH110" i="29"/>
  <c r="BH82" i="29"/>
  <c r="BH81" i="29"/>
  <c r="BH108" i="29"/>
  <c r="BH28" i="29"/>
  <c r="BH4" i="29"/>
  <c r="BH84" i="29"/>
  <c r="BH7" i="29"/>
  <c r="BH53" i="29"/>
  <c r="BH27" i="29"/>
  <c r="BH52" i="29" s="1"/>
  <c r="BH80" i="29" s="1"/>
  <c r="BI3" i="29"/>
  <c r="BH54" i="29"/>
  <c r="BH31" i="29"/>
  <c r="BH5" i="29"/>
  <c r="BH29" i="29"/>
  <c r="BH107" i="29"/>
  <c r="BI2" i="29"/>
  <c r="BE32" i="13"/>
  <c r="BE83" i="13"/>
  <c r="BE57" i="13"/>
  <c r="BE82" i="13"/>
  <c r="BG53" i="13"/>
  <c r="BG55" i="13"/>
  <c r="BG30" i="13"/>
  <c r="BH28" i="13"/>
  <c r="BI3" i="13"/>
  <c r="BI2" i="13"/>
  <c r="BF79" i="13"/>
  <c r="BF56" i="13"/>
  <c r="BF31" i="13"/>
  <c r="BF5" i="13"/>
  <c r="BF6" i="13" s="1"/>
  <c r="BH55" i="29" l="1"/>
  <c r="BH83" i="29"/>
  <c r="BH109" i="29"/>
  <c r="BH30" i="29"/>
  <c r="BH6" i="29"/>
  <c r="BI106" i="29"/>
  <c r="BI110" i="29"/>
  <c r="BJ3" i="29"/>
  <c r="BI81" i="29"/>
  <c r="BI5" i="29"/>
  <c r="BI84" i="29"/>
  <c r="BI29" i="29"/>
  <c r="BI53" i="29"/>
  <c r="BI82" i="29"/>
  <c r="BI28" i="29"/>
  <c r="BJ2" i="29"/>
  <c r="BI31" i="29"/>
  <c r="BI108" i="29"/>
  <c r="BI4" i="29"/>
  <c r="BI54" i="29"/>
  <c r="BI7" i="29"/>
  <c r="BI107" i="29"/>
  <c r="BI27" i="29"/>
  <c r="BI52" i="29" s="1"/>
  <c r="BI80" i="29" s="1"/>
  <c r="BI81" i="13"/>
  <c r="BI7" i="13"/>
  <c r="BI80" i="13"/>
  <c r="BI54" i="13"/>
  <c r="BI29" i="13"/>
  <c r="BF32" i="13"/>
  <c r="BF83" i="13"/>
  <c r="BF57" i="13"/>
  <c r="BI4" i="13"/>
  <c r="BG5" i="13"/>
  <c r="BG6" i="13" s="1"/>
  <c r="BJ2" i="13"/>
  <c r="BI28" i="13"/>
  <c r="BJ3" i="13"/>
  <c r="BH30" i="13"/>
  <c r="BH53" i="13"/>
  <c r="BH55" i="13"/>
  <c r="BG79" i="13"/>
  <c r="BG56" i="13"/>
  <c r="BG31" i="13"/>
  <c r="BF82" i="13"/>
  <c r="BI30" i="29" l="1"/>
  <c r="BI55" i="29"/>
  <c r="BI109" i="29"/>
  <c r="BI6" i="29"/>
  <c r="BI83" i="29"/>
  <c r="BJ81" i="13"/>
  <c r="BJ7" i="13"/>
  <c r="BJ80" i="13"/>
  <c r="BJ54" i="13"/>
  <c r="BJ29" i="13"/>
  <c r="BJ106" i="29"/>
  <c r="BJ110" i="29"/>
  <c r="BJ82" i="29"/>
  <c r="BJ84" i="29"/>
  <c r="BJ54" i="29"/>
  <c r="BJ53" i="29"/>
  <c r="BK2" i="29"/>
  <c r="BJ28" i="29"/>
  <c r="BJ81" i="29"/>
  <c r="BJ5" i="29"/>
  <c r="BJ27" i="29"/>
  <c r="BJ52" i="29" s="1"/>
  <c r="BJ80" i="29" s="1"/>
  <c r="BJ107" i="29"/>
  <c r="BJ4" i="29"/>
  <c r="BJ31" i="29"/>
  <c r="BJ7" i="29"/>
  <c r="BK3" i="29"/>
  <c r="BJ29" i="29"/>
  <c r="BJ108" i="29"/>
  <c r="BG32" i="13"/>
  <c r="BG57" i="13"/>
  <c r="BG83" i="13"/>
  <c r="BJ4" i="13"/>
  <c r="BH79" i="13"/>
  <c r="BH56" i="13"/>
  <c r="BH31" i="13"/>
  <c r="BH5" i="13"/>
  <c r="BH6" i="13" s="1"/>
  <c r="BK2" i="13"/>
  <c r="BK3" i="13"/>
  <c r="BJ28" i="13"/>
  <c r="BI30" i="13"/>
  <c r="BI53" i="13"/>
  <c r="BI55" i="13"/>
  <c r="BG82" i="13"/>
  <c r="BJ30" i="29" l="1"/>
  <c r="BJ83" i="29"/>
  <c r="BJ55" i="29"/>
  <c r="BJ109" i="29"/>
  <c r="BJ6" i="29"/>
  <c r="BK4" i="13"/>
  <c r="BK81" i="13"/>
  <c r="BK29" i="13"/>
  <c r="BK54" i="13"/>
  <c r="BK7" i="13"/>
  <c r="BK80" i="13"/>
  <c r="BK106" i="29"/>
  <c r="BK110" i="29"/>
  <c r="BK81" i="29"/>
  <c r="BK84" i="29"/>
  <c r="BK53" i="29"/>
  <c r="BK4" i="29"/>
  <c r="BK7" i="29"/>
  <c r="BK27" i="29"/>
  <c r="BK52" i="29" s="1"/>
  <c r="BK80" i="29" s="1"/>
  <c r="BK28" i="29"/>
  <c r="BK31" i="29"/>
  <c r="BL3" i="29"/>
  <c r="BK108" i="29"/>
  <c r="BK29" i="29"/>
  <c r="BK5" i="29"/>
  <c r="BK82" i="29"/>
  <c r="BK54" i="29"/>
  <c r="BK107" i="29"/>
  <c r="BL2" i="29"/>
  <c r="BH32" i="13"/>
  <c r="BH57" i="13"/>
  <c r="BH83" i="13"/>
  <c r="BJ55" i="13"/>
  <c r="BJ53" i="13"/>
  <c r="BJ30" i="13"/>
  <c r="BL3" i="13"/>
  <c r="BK28" i="13"/>
  <c r="BL2" i="13"/>
  <c r="BH82" i="13"/>
  <c r="BI79" i="13"/>
  <c r="BI56" i="13"/>
  <c r="BI31" i="13"/>
  <c r="BI5" i="13"/>
  <c r="BI6" i="13" s="1"/>
  <c r="BK30" i="29" l="1"/>
  <c r="BK55" i="29"/>
  <c r="BK109" i="29"/>
  <c r="BK83" i="29"/>
  <c r="BK6" i="29"/>
  <c r="BL106" i="29"/>
  <c r="BL82" i="29"/>
  <c r="BL81" i="29"/>
  <c r="BL29" i="29"/>
  <c r="BL84" i="29"/>
  <c r="BL53" i="29"/>
  <c r="BL28" i="29"/>
  <c r="BL4" i="29"/>
  <c r="BL31" i="29"/>
  <c r="BL7" i="29"/>
  <c r="BM3" i="29"/>
  <c r="BL27" i="29"/>
  <c r="BL52" i="29" s="1"/>
  <c r="BL80" i="29" s="1"/>
  <c r="BM2" i="29"/>
  <c r="BL5" i="29"/>
  <c r="BL107" i="29"/>
  <c r="BL54" i="29"/>
  <c r="BL110" i="29"/>
  <c r="BL108" i="29"/>
  <c r="BL81" i="13"/>
  <c r="BL29" i="13"/>
  <c r="BL54" i="13"/>
  <c r="BL80" i="13"/>
  <c r="BL7" i="13"/>
  <c r="BI32" i="13"/>
  <c r="BI83" i="13"/>
  <c r="BI57" i="13"/>
  <c r="BL4" i="13"/>
  <c r="BJ5" i="13"/>
  <c r="BJ6" i="13" s="1"/>
  <c r="BL28" i="13"/>
  <c r="BM3" i="13"/>
  <c r="BM2" i="13"/>
  <c r="BK53" i="13"/>
  <c r="BK30" i="13"/>
  <c r="BK55" i="13"/>
  <c r="BJ79" i="13"/>
  <c r="BJ56" i="13"/>
  <c r="BJ31" i="13"/>
  <c r="BI82" i="13"/>
  <c r="BL30" i="29" l="1"/>
  <c r="BL83" i="29"/>
  <c r="BL55" i="29"/>
  <c r="BL109" i="29"/>
  <c r="BL6" i="29"/>
  <c r="BM4" i="13"/>
  <c r="BM81" i="13"/>
  <c r="BM29" i="13"/>
  <c r="BM80" i="13"/>
  <c r="BM7" i="13"/>
  <c r="BM54" i="13"/>
  <c r="BM106" i="29"/>
  <c r="BM110" i="29"/>
  <c r="BM5" i="29"/>
  <c r="BM81" i="29"/>
  <c r="BM54" i="29"/>
  <c r="BM84" i="29"/>
  <c r="BM29" i="29"/>
  <c r="BM53" i="29"/>
  <c r="BM82" i="29"/>
  <c r="BM31" i="29"/>
  <c r="BM7" i="29"/>
  <c r="BM28" i="29"/>
  <c r="BM4" i="29"/>
  <c r="BM27" i="29"/>
  <c r="BM52" i="29" s="1"/>
  <c r="BM80" i="29" s="1"/>
  <c r="BN3" i="29"/>
  <c r="BN2" i="29"/>
  <c r="BM107" i="29"/>
  <c r="BM108" i="29"/>
  <c r="BJ32" i="13"/>
  <c r="BJ83" i="13"/>
  <c r="BJ57" i="13"/>
  <c r="BK5" i="13"/>
  <c r="BK6" i="13" s="1"/>
  <c r="BK79" i="13"/>
  <c r="BK56" i="13"/>
  <c r="BK31" i="13"/>
  <c r="BM28" i="13"/>
  <c r="BN3" i="13"/>
  <c r="BN2" i="13"/>
  <c r="BL30" i="13"/>
  <c r="BL55" i="13"/>
  <c r="BL53" i="13"/>
  <c r="BJ82" i="13"/>
  <c r="BM55" i="29" l="1"/>
  <c r="BM83" i="29"/>
  <c r="BM109" i="29"/>
  <c r="BM30" i="29"/>
  <c r="BM6" i="29"/>
  <c r="BN4" i="13"/>
  <c r="BN81" i="13"/>
  <c r="BN7" i="13"/>
  <c r="BN29" i="13"/>
  <c r="BN54" i="13"/>
  <c r="BN80" i="13"/>
  <c r="BN106" i="29"/>
  <c r="BN107" i="29"/>
  <c r="BN110" i="29"/>
  <c r="BN27" i="29"/>
  <c r="BN52" i="29" s="1"/>
  <c r="BN80" i="29" s="1"/>
  <c r="BO2" i="29"/>
  <c r="BN81" i="29"/>
  <c r="BO3" i="29"/>
  <c r="BN84" i="29"/>
  <c r="BN54" i="29"/>
  <c r="BN53" i="29"/>
  <c r="BN82" i="29"/>
  <c r="BN28" i="29"/>
  <c r="BN108" i="29"/>
  <c r="BN31" i="29"/>
  <c r="BN29" i="29"/>
  <c r="BN7" i="29"/>
  <c r="BN5" i="29"/>
  <c r="BN4" i="29"/>
  <c r="BK32" i="13"/>
  <c r="BK57" i="13"/>
  <c r="BK83" i="13"/>
  <c r="BO3" i="13"/>
  <c r="BN28" i="13"/>
  <c r="BM53" i="13"/>
  <c r="BM30" i="13"/>
  <c r="BM55" i="13"/>
  <c r="BL5" i="13"/>
  <c r="BL6" i="13" s="1"/>
  <c r="BK82" i="13"/>
  <c r="BL79" i="13"/>
  <c r="BL56" i="13"/>
  <c r="BL31" i="13"/>
  <c r="BN30" i="29" l="1"/>
  <c r="BN55" i="29"/>
  <c r="BN6" i="29"/>
  <c r="BN109" i="29"/>
  <c r="BN83" i="29"/>
  <c r="BO106" i="29"/>
  <c r="BP2" i="29"/>
  <c r="BO81" i="29"/>
  <c r="BO84" i="29"/>
  <c r="BO53" i="29"/>
  <c r="BO28" i="29"/>
  <c r="BO31" i="29"/>
  <c r="BO4" i="29"/>
  <c r="BO7" i="29"/>
  <c r="BP3" i="29"/>
  <c r="BO27" i="29"/>
  <c r="BO52" i="29" s="1"/>
  <c r="BO80" i="29" s="1"/>
  <c r="BO5" i="29"/>
  <c r="BO54" i="29"/>
  <c r="BO29" i="29"/>
  <c r="BO108" i="29"/>
  <c r="BO82" i="29"/>
  <c r="BO107" i="29"/>
  <c r="BO110" i="29"/>
  <c r="BO4" i="13"/>
  <c r="BO81" i="13"/>
  <c r="BO7" i="13"/>
  <c r="BO80" i="13"/>
  <c r="BO29" i="13"/>
  <c r="BO54" i="13"/>
  <c r="BL32" i="13"/>
  <c r="BL57" i="13"/>
  <c r="BL83" i="13"/>
  <c r="BM5" i="13"/>
  <c r="BM6" i="13" s="1"/>
  <c r="BM79" i="13"/>
  <c r="BM56" i="13"/>
  <c r="BM31" i="13"/>
  <c r="BL82" i="13"/>
  <c r="BN53" i="13"/>
  <c r="BN55" i="13"/>
  <c r="BN30" i="13"/>
  <c r="BP3" i="13"/>
  <c r="BO28" i="13"/>
  <c r="BP2" i="13"/>
  <c r="BO30" i="29" l="1"/>
  <c r="BO55" i="29"/>
  <c r="BO109" i="29"/>
  <c r="BO83" i="29"/>
  <c r="BO6" i="29"/>
  <c r="BP81" i="13"/>
  <c r="BP80" i="13"/>
  <c r="BP7" i="13"/>
  <c r="BP54" i="13"/>
  <c r="BP29" i="13"/>
  <c r="BP106" i="29"/>
  <c r="BP107" i="29"/>
  <c r="BP110" i="29"/>
  <c r="BQ3" i="29"/>
  <c r="BP81" i="29"/>
  <c r="BP27" i="29"/>
  <c r="BP52" i="29" s="1"/>
  <c r="BP80" i="29" s="1"/>
  <c r="BP84" i="29"/>
  <c r="BP54" i="29"/>
  <c r="BP53" i="29"/>
  <c r="BP108" i="29"/>
  <c r="BP28" i="29"/>
  <c r="BP29" i="29"/>
  <c r="BP31" i="29"/>
  <c r="BP5" i="29"/>
  <c r="BP4" i="29"/>
  <c r="BQ2" i="29"/>
  <c r="BP82" i="29"/>
  <c r="BP7" i="29"/>
  <c r="BM32" i="13"/>
  <c r="BM83" i="13"/>
  <c r="BM57" i="13"/>
  <c r="BP4" i="13"/>
  <c r="BN5" i="13"/>
  <c r="BN6" i="13" s="1"/>
  <c r="BM82" i="13"/>
  <c r="BO30" i="13"/>
  <c r="BO53" i="13"/>
  <c r="BO55" i="13"/>
  <c r="BQ3" i="13"/>
  <c r="BP28" i="13"/>
  <c r="BQ2" i="13"/>
  <c r="BN79" i="13"/>
  <c r="BN56" i="13"/>
  <c r="BN31" i="13"/>
  <c r="BP83" i="29" l="1"/>
  <c r="BP109" i="29"/>
  <c r="BP55" i="29"/>
  <c r="BP30" i="29"/>
  <c r="BP6" i="29"/>
  <c r="BQ4" i="13"/>
  <c r="BQ81" i="13"/>
  <c r="BQ7" i="13"/>
  <c r="BQ54" i="13"/>
  <c r="BQ29" i="13"/>
  <c r="BQ80" i="13"/>
  <c r="BQ106" i="29"/>
  <c r="BQ108" i="29"/>
  <c r="BQ81" i="29"/>
  <c r="BQ84" i="29"/>
  <c r="BQ4" i="29"/>
  <c r="BQ53" i="29"/>
  <c r="BQ28" i="29"/>
  <c r="BQ31" i="29"/>
  <c r="BR3" i="29"/>
  <c r="BQ5" i="29"/>
  <c r="BQ107" i="29"/>
  <c r="BQ110" i="29"/>
  <c r="BQ7" i="29"/>
  <c r="BQ27" i="29"/>
  <c r="BQ52" i="29" s="1"/>
  <c r="BQ80" i="29" s="1"/>
  <c r="BQ54" i="29"/>
  <c r="BR2" i="29"/>
  <c r="BQ82" i="29"/>
  <c r="BQ29" i="29"/>
  <c r="BN32" i="13"/>
  <c r="BN83" i="13"/>
  <c r="BN57" i="13"/>
  <c r="BP53" i="13"/>
  <c r="BP55" i="13"/>
  <c r="BP30" i="13"/>
  <c r="BO5" i="13"/>
  <c r="BO6" i="13" s="1"/>
  <c r="BR3" i="13"/>
  <c r="BQ28" i="13"/>
  <c r="BR2" i="13"/>
  <c r="BO79" i="13"/>
  <c r="BO56" i="13"/>
  <c r="BO31" i="13"/>
  <c r="BN82" i="13"/>
  <c r="BQ55" i="29" l="1"/>
  <c r="BQ83" i="29"/>
  <c r="BQ109" i="29"/>
  <c r="BQ30" i="29"/>
  <c r="BQ6" i="29"/>
  <c r="BR106" i="29"/>
  <c r="BR81" i="29"/>
  <c r="BR84" i="29"/>
  <c r="BR53" i="29"/>
  <c r="BR28" i="29"/>
  <c r="BR4" i="29"/>
  <c r="BR31" i="29"/>
  <c r="BR7" i="29"/>
  <c r="BR27" i="29"/>
  <c r="BR52" i="29" s="1"/>
  <c r="BR80" i="29" s="1"/>
  <c r="BS3" i="29"/>
  <c r="BS2" i="29"/>
  <c r="BR54" i="29"/>
  <c r="BR29" i="29"/>
  <c r="BR108" i="29"/>
  <c r="BR107" i="29"/>
  <c r="BR5" i="29"/>
  <c r="BR110" i="29"/>
  <c r="BR82" i="29"/>
  <c r="BR4" i="13"/>
  <c r="BR81" i="13"/>
  <c r="BR80" i="13"/>
  <c r="BR7" i="13"/>
  <c r="BR29" i="13"/>
  <c r="BR54" i="13"/>
  <c r="BO32" i="13"/>
  <c r="BO83" i="13"/>
  <c r="BO57" i="13"/>
  <c r="BP5" i="13"/>
  <c r="BP6" i="13" s="1"/>
  <c r="BO82" i="13"/>
  <c r="BQ30" i="13"/>
  <c r="BQ53" i="13"/>
  <c r="BQ55" i="13"/>
  <c r="BR28" i="13"/>
  <c r="BS2" i="13"/>
  <c r="BS3" i="13"/>
  <c r="BP79" i="13"/>
  <c r="BP56" i="13"/>
  <c r="BP31" i="13"/>
  <c r="BR109" i="29" l="1"/>
  <c r="BR30" i="29"/>
  <c r="BR55" i="29"/>
  <c r="BR83" i="29"/>
  <c r="BR6" i="29"/>
  <c r="BS4" i="13"/>
  <c r="BS81" i="13"/>
  <c r="BS7" i="13"/>
  <c r="BS54" i="13"/>
  <c r="BS29" i="13"/>
  <c r="BS80" i="13"/>
  <c r="BS106" i="29"/>
  <c r="BS28" i="29"/>
  <c r="BS5" i="29"/>
  <c r="BS31" i="29"/>
  <c r="BS4" i="29"/>
  <c r="BS7" i="29"/>
  <c r="BS84" i="29"/>
  <c r="BT3" i="29"/>
  <c r="BS27" i="29"/>
  <c r="BS52" i="29" s="1"/>
  <c r="BS80" i="29" s="1"/>
  <c r="BS107" i="29"/>
  <c r="BS29" i="29"/>
  <c r="BS110" i="29"/>
  <c r="BS108" i="29"/>
  <c r="BS81" i="29"/>
  <c r="BT2" i="29"/>
  <c r="BS54" i="29"/>
  <c r="BS53" i="29"/>
  <c r="BS82" i="29"/>
  <c r="BP32" i="13"/>
  <c r="BP83" i="13"/>
  <c r="BP57" i="13"/>
  <c r="BT3" i="13"/>
  <c r="BS28" i="13"/>
  <c r="BT2" i="13"/>
  <c r="BR30" i="13"/>
  <c r="BR53" i="13"/>
  <c r="BR55" i="13"/>
  <c r="BQ79" i="13"/>
  <c r="BQ56" i="13"/>
  <c r="BQ31" i="13"/>
  <c r="BQ5" i="13"/>
  <c r="BQ6" i="13" s="1"/>
  <c r="BP82" i="13"/>
  <c r="BS30" i="29" l="1"/>
  <c r="BS109" i="29"/>
  <c r="BS55" i="29"/>
  <c r="BS83" i="29"/>
  <c r="BS6" i="29"/>
  <c r="BT106" i="29"/>
  <c r="BT27" i="29"/>
  <c r="BT52" i="29" s="1"/>
  <c r="BT80" i="29" s="1"/>
  <c r="BT29" i="29"/>
  <c r="BT81" i="29"/>
  <c r="BU2" i="29"/>
  <c r="BT84" i="29"/>
  <c r="BT82" i="29"/>
  <c r="BT53" i="29"/>
  <c r="BT28" i="29"/>
  <c r="BT4" i="29"/>
  <c r="BT31" i="29"/>
  <c r="BT7" i="29"/>
  <c r="BU3" i="29"/>
  <c r="BT54" i="29"/>
  <c r="BT107" i="29"/>
  <c r="BT110" i="29"/>
  <c r="BT108" i="29"/>
  <c r="BT5" i="29"/>
  <c r="BT81" i="13"/>
  <c r="BT7" i="13"/>
  <c r="BT54" i="13"/>
  <c r="BT80" i="13"/>
  <c r="BT29" i="13"/>
  <c r="BQ32" i="13"/>
  <c r="BQ57" i="13"/>
  <c r="BQ83" i="13"/>
  <c r="BT4" i="13"/>
  <c r="BQ82" i="13"/>
  <c r="BR79" i="13"/>
  <c r="BR56" i="13"/>
  <c r="BR31" i="13"/>
  <c r="BR5" i="13"/>
  <c r="BR6" i="13" s="1"/>
  <c r="BS53" i="13"/>
  <c r="BS30" i="13"/>
  <c r="BS55" i="13"/>
  <c r="BT28" i="13"/>
  <c r="BU3" i="13"/>
  <c r="BT30" i="29" l="1"/>
  <c r="BT109" i="29"/>
  <c r="BT83" i="29"/>
  <c r="BT55" i="29"/>
  <c r="BT6" i="29"/>
  <c r="BU4" i="13"/>
  <c r="BU81" i="13"/>
  <c r="BU7" i="13"/>
  <c r="BU80" i="13"/>
  <c r="BU54" i="13"/>
  <c r="BU29" i="13"/>
  <c r="BU106" i="29"/>
  <c r="BU107" i="29"/>
  <c r="BU110" i="29"/>
  <c r="BU28" i="29"/>
  <c r="BV3" i="29"/>
  <c r="BU4" i="29"/>
  <c r="BU7" i="29"/>
  <c r="BU81" i="29"/>
  <c r="BU84" i="29"/>
  <c r="BU53" i="29"/>
  <c r="BU31" i="29"/>
  <c r="BU27" i="29"/>
  <c r="BU52" i="29" s="1"/>
  <c r="BU80" i="29" s="1"/>
  <c r="BU82" i="29"/>
  <c r="BU108" i="29"/>
  <c r="BU29" i="29"/>
  <c r="BU54" i="29"/>
  <c r="BV2" i="29"/>
  <c r="BU5" i="29"/>
  <c r="BR32" i="13"/>
  <c r="BR83" i="13"/>
  <c r="BR57" i="13"/>
  <c r="BS79" i="13"/>
  <c r="BS56" i="13"/>
  <c r="BS31" i="13"/>
  <c r="BR82" i="13"/>
  <c r="BT55" i="13"/>
  <c r="BT53" i="13"/>
  <c r="BT30" i="13"/>
  <c r="BU28" i="13"/>
  <c r="BV3" i="13"/>
  <c r="BV2" i="13"/>
  <c r="BS5" i="13"/>
  <c r="BS6" i="13" s="1"/>
  <c r="BU83" i="29" l="1"/>
  <c r="BU109" i="29"/>
  <c r="BU55" i="29"/>
  <c r="BU6" i="29"/>
  <c r="BU30" i="29"/>
  <c r="BV4" i="13"/>
  <c r="BV81" i="13"/>
  <c r="BV7" i="13"/>
  <c r="BV54" i="13"/>
  <c r="BV80" i="13"/>
  <c r="BV29" i="13"/>
  <c r="BT5" i="13"/>
  <c r="BT6" i="13" s="1"/>
  <c r="BV106" i="29"/>
  <c r="BV53" i="29"/>
  <c r="BW3" i="29"/>
  <c r="BV27" i="29"/>
  <c r="BV52" i="29" s="1"/>
  <c r="BV80" i="29" s="1"/>
  <c r="BV29" i="29"/>
  <c r="BV28" i="29"/>
  <c r="BV108" i="29"/>
  <c r="BV31" i="29"/>
  <c r="BV4" i="29"/>
  <c r="BV7" i="29"/>
  <c r="BV81" i="29"/>
  <c r="BV5" i="29"/>
  <c r="BW2" i="29"/>
  <c r="BV54" i="29"/>
  <c r="BV107" i="29"/>
  <c r="BV110" i="29"/>
  <c r="BV84" i="29"/>
  <c r="BV82" i="29"/>
  <c r="BS32" i="13"/>
  <c r="BS83" i="13"/>
  <c r="BS57" i="13"/>
  <c r="BW2" i="13"/>
  <c r="BW3" i="13"/>
  <c r="BV28" i="13"/>
  <c r="BU55" i="13"/>
  <c r="BU30" i="13"/>
  <c r="BU53" i="13"/>
  <c r="BS82" i="13"/>
  <c r="BT79" i="13"/>
  <c r="BT56" i="13"/>
  <c r="BT31" i="13"/>
  <c r="BV55" i="29" l="1"/>
  <c r="BV83" i="29"/>
  <c r="BV30" i="29"/>
  <c r="BV109" i="29"/>
  <c r="BV6" i="29"/>
  <c r="BW81" i="13"/>
  <c r="BW7" i="13"/>
  <c r="BW80" i="13"/>
  <c r="BW54" i="13"/>
  <c r="BW29" i="13"/>
  <c r="BW106" i="29"/>
  <c r="BW108" i="29"/>
  <c r="BW81" i="29"/>
  <c r="BW84" i="29"/>
  <c r="BW53" i="29"/>
  <c r="BW28" i="29"/>
  <c r="BW31" i="29"/>
  <c r="BW4" i="29"/>
  <c r="BW7" i="29"/>
  <c r="BW27" i="29"/>
  <c r="BW52" i="29" s="1"/>
  <c r="BW80" i="29" s="1"/>
  <c r="BX3" i="29"/>
  <c r="BX2" i="29"/>
  <c r="BW29" i="29"/>
  <c r="BW82" i="29"/>
  <c r="BW107" i="29"/>
  <c r="BW5" i="29"/>
  <c r="BW110" i="29"/>
  <c r="BW54" i="29"/>
  <c r="BT32" i="13"/>
  <c r="BT83" i="13"/>
  <c r="BT57" i="13"/>
  <c r="BW4" i="13"/>
  <c r="BV55" i="13"/>
  <c r="BV30" i="13"/>
  <c r="BV53" i="13"/>
  <c r="BX2" i="13"/>
  <c r="BX3" i="13"/>
  <c r="BW28" i="13"/>
  <c r="BT82" i="13"/>
  <c r="BU79" i="13"/>
  <c r="BU56" i="13"/>
  <c r="BU31" i="13"/>
  <c r="BU5" i="13"/>
  <c r="BU6" i="13" s="1"/>
  <c r="BW83" i="29" l="1"/>
  <c r="BW55" i="29"/>
  <c r="BW30" i="29"/>
  <c r="BW109" i="29"/>
  <c r="BW6" i="29"/>
  <c r="BX4" i="13"/>
  <c r="BX81" i="13"/>
  <c r="BX7" i="13"/>
  <c r="BX54" i="13"/>
  <c r="BX29" i="13"/>
  <c r="BX80" i="13"/>
  <c r="BX106" i="29"/>
  <c r="BX110" i="29"/>
  <c r="BY3" i="29"/>
  <c r="BX81" i="29"/>
  <c r="BX27" i="29"/>
  <c r="BX52" i="29" s="1"/>
  <c r="BX80" i="29" s="1"/>
  <c r="BX84" i="29"/>
  <c r="BX108" i="29"/>
  <c r="BX53" i="29"/>
  <c r="BX29" i="29"/>
  <c r="BX28" i="29"/>
  <c r="BY2" i="29"/>
  <c r="BX31" i="29"/>
  <c r="BX54" i="29"/>
  <c r="BX4" i="29"/>
  <c r="BX82" i="29"/>
  <c r="BX7" i="29"/>
  <c r="BX5" i="29"/>
  <c r="BX107" i="29"/>
  <c r="BU32" i="13"/>
  <c r="BU83" i="13"/>
  <c r="BU57" i="13"/>
  <c r="BW53" i="13"/>
  <c r="BW30" i="13"/>
  <c r="BW55" i="13"/>
  <c r="BX28" i="13"/>
  <c r="BY3" i="13"/>
  <c r="BY2" i="13"/>
  <c r="BV79" i="13"/>
  <c r="BV56" i="13"/>
  <c r="BV31" i="13"/>
  <c r="BV5" i="13"/>
  <c r="BV6" i="13" s="1"/>
  <c r="BU82" i="13"/>
  <c r="BX30" i="29" l="1"/>
  <c r="BX83" i="29"/>
  <c r="BX55" i="29"/>
  <c r="BX109" i="29"/>
  <c r="BX6" i="29"/>
  <c r="BY4" i="13"/>
  <c r="BY81" i="13"/>
  <c r="BY80" i="13"/>
  <c r="BY7" i="13"/>
  <c r="BY54" i="13"/>
  <c r="BY29" i="13"/>
  <c r="BY106" i="29"/>
  <c r="BY27" i="29"/>
  <c r="BY52" i="29" s="1"/>
  <c r="BY80" i="29" s="1"/>
  <c r="BZ3" i="29"/>
  <c r="BY5" i="29"/>
  <c r="BY107" i="29"/>
  <c r="BY54" i="29"/>
  <c r="BY110" i="29"/>
  <c r="BZ2" i="29"/>
  <c r="BY108" i="29"/>
  <c r="BY53" i="29"/>
  <c r="BY28" i="29"/>
  <c r="BY31" i="29"/>
  <c r="BY81" i="29"/>
  <c r="BY29" i="29"/>
  <c r="BY84" i="29"/>
  <c r="BY82" i="29"/>
  <c r="BY4" i="29"/>
  <c r="BY7" i="29"/>
  <c r="BV32" i="13"/>
  <c r="BV83" i="13"/>
  <c r="BV57" i="13"/>
  <c r="BV82" i="13"/>
  <c r="BY28" i="13"/>
  <c r="BZ3" i="13"/>
  <c r="BZ2" i="13"/>
  <c r="BX30" i="13"/>
  <c r="BX53" i="13"/>
  <c r="BX55" i="13"/>
  <c r="BW5" i="13"/>
  <c r="BW6" i="13" s="1"/>
  <c r="BW79" i="13"/>
  <c r="BW56" i="13"/>
  <c r="BW31" i="13"/>
  <c r="BY30" i="29" l="1"/>
  <c r="BY55" i="29"/>
  <c r="BY83" i="29"/>
  <c r="BY6" i="29"/>
  <c r="BY109" i="29"/>
  <c r="BZ106" i="29"/>
  <c r="BZ110" i="29"/>
  <c r="BZ82" i="29"/>
  <c r="BZ84" i="29"/>
  <c r="BZ108" i="29"/>
  <c r="CA2" i="29"/>
  <c r="BZ29" i="29"/>
  <c r="BZ81" i="29"/>
  <c r="BZ54" i="29"/>
  <c r="BZ53" i="29"/>
  <c r="BZ28" i="29"/>
  <c r="BZ31" i="29"/>
  <c r="BZ4" i="29"/>
  <c r="BZ7" i="29"/>
  <c r="CA3" i="29"/>
  <c r="BZ27" i="29"/>
  <c r="BZ52" i="29" s="1"/>
  <c r="BZ80" i="29" s="1"/>
  <c r="BZ107" i="29"/>
  <c r="BZ5" i="29"/>
  <c r="BZ81" i="13"/>
  <c r="BZ7" i="13"/>
  <c r="BZ80" i="13"/>
  <c r="BZ54" i="13"/>
  <c r="BZ29" i="13"/>
  <c r="BW32" i="13"/>
  <c r="BW83" i="13"/>
  <c r="BW57" i="13"/>
  <c r="BZ4" i="13"/>
  <c r="BX79" i="13"/>
  <c r="BX56" i="13"/>
  <c r="BX31" i="13"/>
  <c r="BX5" i="13"/>
  <c r="BX6" i="13" s="1"/>
  <c r="CA3" i="13"/>
  <c r="CA2" i="13"/>
  <c r="BZ28" i="13"/>
  <c r="BW82" i="13"/>
  <c r="BY55" i="13"/>
  <c r="BY53" i="13"/>
  <c r="BY30" i="13"/>
  <c r="BZ30" i="29" l="1"/>
  <c r="BZ83" i="29"/>
  <c r="BZ109" i="29"/>
  <c r="BZ55" i="29"/>
  <c r="BZ6" i="29"/>
  <c r="CA106" i="29"/>
  <c r="CA81" i="29"/>
  <c r="CB3" i="29"/>
  <c r="CA84" i="29"/>
  <c r="CA54" i="29"/>
  <c r="CA53" i="29"/>
  <c r="CA5" i="29"/>
  <c r="CA28" i="29"/>
  <c r="CA108" i="29"/>
  <c r="CA31" i="29"/>
  <c r="CB2" i="29"/>
  <c r="CA82" i="29"/>
  <c r="CA7" i="29"/>
  <c r="CA29" i="29"/>
  <c r="CA4" i="29"/>
  <c r="CA107" i="29"/>
  <c r="CA110" i="29"/>
  <c r="CA27" i="29"/>
  <c r="CA52" i="29" s="1"/>
  <c r="CA80" i="29" s="1"/>
  <c r="CA81" i="13"/>
  <c r="CA80" i="13"/>
  <c r="CA7" i="13"/>
  <c r="CA54" i="13"/>
  <c r="CA29" i="13"/>
  <c r="BX32" i="13"/>
  <c r="BX83" i="13"/>
  <c r="BX57" i="13"/>
  <c r="CA4" i="13"/>
  <c r="BZ55" i="13"/>
  <c r="BZ53" i="13"/>
  <c r="BZ30" i="13"/>
  <c r="CB2" i="13"/>
  <c r="CB3" i="13"/>
  <c r="CA28" i="13"/>
  <c r="BX82" i="13"/>
  <c r="BY5" i="13"/>
  <c r="BY6" i="13" s="1"/>
  <c r="BY79" i="13"/>
  <c r="BY56" i="13"/>
  <c r="BY31" i="13"/>
  <c r="CA30" i="29" l="1"/>
  <c r="CA55" i="29"/>
  <c r="CA6" i="29"/>
  <c r="CA109" i="29"/>
  <c r="CA83" i="29"/>
  <c r="CB4" i="13"/>
  <c r="CB81" i="13"/>
  <c r="CB80" i="13"/>
  <c r="CB7" i="13"/>
  <c r="CB54" i="13"/>
  <c r="CB29" i="13"/>
  <c r="CB106" i="29"/>
  <c r="CB107" i="29"/>
  <c r="CB81" i="29"/>
  <c r="CB29" i="29"/>
  <c r="CB84" i="29"/>
  <c r="CB82" i="29"/>
  <c r="CB28" i="29"/>
  <c r="CB31" i="29"/>
  <c r="CB53" i="29"/>
  <c r="CB4" i="29"/>
  <c r="CB7" i="29"/>
  <c r="CB110" i="29"/>
  <c r="CC3" i="29"/>
  <c r="CB27" i="29"/>
  <c r="CB52" i="29" s="1"/>
  <c r="CB80" i="29" s="1"/>
  <c r="CC2" i="29"/>
  <c r="CB108" i="29"/>
  <c r="CB54" i="29"/>
  <c r="CB5" i="29"/>
  <c r="BY32" i="13"/>
  <c r="BY83" i="13"/>
  <c r="BY57" i="13"/>
  <c r="CA30" i="13"/>
  <c r="CA53" i="13"/>
  <c r="CA55" i="13"/>
  <c r="CC2" i="13"/>
  <c r="CC3" i="13"/>
  <c r="CB28" i="13"/>
  <c r="BY82" i="13"/>
  <c r="BZ5" i="13"/>
  <c r="BZ6" i="13" s="1"/>
  <c r="BZ79" i="13"/>
  <c r="BZ56" i="13"/>
  <c r="BZ31" i="13"/>
  <c r="CB55" i="29" l="1"/>
  <c r="CB30" i="29"/>
  <c r="CB83" i="29"/>
  <c r="CB6" i="29"/>
  <c r="CB109" i="29"/>
  <c r="CC106" i="29"/>
  <c r="CD2" i="29"/>
  <c r="CC81" i="29"/>
  <c r="CC84" i="29"/>
  <c r="CC53" i="29"/>
  <c r="CC54" i="29"/>
  <c r="CC82" i="29"/>
  <c r="CC28" i="29"/>
  <c r="CC31" i="29"/>
  <c r="CC4" i="29"/>
  <c r="CC27" i="29"/>
  <c r="CC52" i="29" s="1"/>
  <c r="CC80" i="29" s="1"/>
  <c r="CD3" i="29"/>
  <c r="CC29" i="29"/>
  <c r="CC107" i="29"/>
  <c r="CC5" i="29"/>
  <c r="CC110" i="29"/>
  <c r="CC108" i="29"/>
  <c r="CC7" i="29"/>
  <c r="CC81" i="13"/>
  <c r="CC7" i="13"/>
  <c r="CC80" i="13"/>
  <c r="CC29" i="13"/>
  <c r="CC54" i="13"/>
  <c r="BZ32" i="13"/>
  <c r="BZ83" i="13"/>
  <c r="BZ57" i="13"/>
  <c r="CC4" i="13"/>
  <c r="CA79" i="13"/>
  <c r="CA56" i="13"/>
  <c r="CA31" i="13"/>
  <c r="CA5" i="13"/>
  <c r="CA6" i="13" s="1"/>
  <c r="BZ82" i="13"/>
  <c r="CB53" i="13"/>
  <c r="CB30" i="13"/>
  <c r="CB55" i="13"/>
  <c r="CC28" i="13"/>
  <c r="CD2" i="13"/>
  <c r="CD3" i="13"/>
  <c r="CC30" i="29" l="1"/>
  <c r="CC55" i="29"/>
  <c r="CC83" i="29"/>
  <c r="CC6" i="29"/>
  <c r="CC109" i="29"/>
  <c r="CD4" i="13"/>
  <c r="CD81" i="13"/>
  <c r="CD80" i="13"/>
  <c r="CD7" i="13"/>
  <c r="CD29" i="13"/>
  <c r="CD54" i="13"/>
  <c r="CD106" i="29"/>
  <c r="CD110" i="29"/>
  <c r="CE3" i="29"/>
  <c r="CD81" i="29"/>
  <c r="CD5" i="29"/>
  <c r="CD84" i="29"/>
  <c r="CE2" i="29"/>
  <c r="CD53" i="29"/>
  <c r="CD108" i="29"/>
  <c r="CD28" i="29"/>
  <c r="CD82" i="29"/>
  <c r="CD54" i="29"/>
  <c r="CD4" i="29"/>
  <c r="CD29" i="29"/>
  <c r="CD7" i="29"/>
  <c r="CD31" i="29"/>
  <c r="CD107" i="29"/>
  <c r="CD27" i="29"/>
  <c r="CD52" i="29" s="1"/>
  <c r="CD80" i="29" s="1"/>
  <c r="CA32" i="13"/>
  <c r="CA83" i="13"/>
  <c r="CA57" i="13"/>
  <c r="CB5" i="13"/>
  <c r="CB6" i="13" s="1"/>
  <c r="CB79" i="13"/>
  <c r="CB56" i="13"/>
  <c r="CB31" i="13"/>
  <c r="CA82" i="13"/>
  <c r="CE2" i="13"/>
  <c r="CE3" i="13"/>
  <c r="CD28" i="13"/>
  <c r="CC30" i="13"/>
  <c r="CC53" i="13"/>
  <c r="CC55" i="13"/>
  <c r="CD55" i="29" l="1"/>
  <c r="CD30" i="29"/>
  <c r="CD109" i="29"/>
  <c r="CD6" i="29"/>
  <c r="CD83" i="29"/>
  <c r="CE4" i="13"/>
  <c r="CE81" i="13"/>
  <c r="CE7" i="13"/>
  <c r="CE80" i="13"/>
  <c r="CE54" i="13"/>
  <c r="CE29" i="13"/>
  <c r="CE106" i="29"/>
  <c r="CE110" i="29"/>
  <c r="CE5" i="29"/>
  <c r="CE81" i="29"/>
  <c r="CE84" i="29"/>
  <c r="CE53" i="29"/>
  <c r="CE28" i="29"/>
  <c r="CE31" i="29"/>
  <c r="CE7" i="29"/>
  <c r="CE4" i="29"/>
  <c r="CF3" i="29"/>
  <c r="CE27" i="29"/>
  <c r="CE52" i="29" s="1"/>
  <c r="CE80" i="29" s="1"/>
  <c r="CE82" i="29"/>
  <c r="CF2" i="29"/>
  <c r="CE29" i="29"/>
  <c r="CE108" i="29"/>
  <c r="CE107" i="29"/>
  <c r="CE54" i="29"/>
  <c r="CB32" i="13"/>
  <c r="CB57" i="13"/>
  <c r="CB83" i="13"/>
  <c r="CC5" i="13"/>
  <c r="CC6" i="13" s="1"/>
  <c r="CC79" i="13"/>
  <c r="CC56" i="13"/>
  <c r="CC31" i="13"/>
  <c r="CD30" i="13"/>
  <c r="CD53" i="13"/>
  <c r="CD55" i="13"/>
  <c r="CB82" i="13"/>
  <c r="CF2" i="13"/>
  <c r="CE28" i="13"/>
  <c r="CF3" i="13"/>
  <c r="CE83" i="29" l="1"/>
  <c r="CE30" i="29"/>
  <c r="CE6" i="29"/>
  <c r="CE109" i="29"/>
  <c r="CE55" i="29"/>
  <c r="CF106" i="29"/>
  <c r="CF107" i="29"/>
  <c r="CF110" i="29"/>
  <c r="CF54" i="29"/>
  <c r="CF81" i="29"/>
  <c r="CF84" i="29"/>
  <c r="CF27" i="29"/>
  <c r="CF52" i="29" s="1"/>
  <c r="CF80" i="29" s="1"/>
  <c r="CF53" i="29"/>
  <c r="CG3" i="29"/>
  <c r="CF28" i="29"/>
  <c r="CF82" i="29"/>
  <c r="CF31" i="29"/>
  <c r="CF108" i="29"/>
  <c r="CF4" i="29"/>
  <c r="CF5" i="29"/>
  <c r="CF7" i="29"/>
  <c r="CF29" i="29"/>
  <c r="CG2" i="29"/>
  <c r="CF4" i="13"/>
  <c r="CF81" i="13"/>
  <c r="CF80" i="13"/>
  <c r="CF29" i="13"/>
  <c r="CF54" i="13"/>
  <c r="CF7" i="13"/>
  <c r="CC32" i="13"/>
  <c r="CC83" i="13"/>
  <c r="CC57" i="13"/>
  <c r="CD79" i="13"/>
  <c r="CD56" i="13"/>
  <c r="CD31" i="13"/>
  <c r="CD5" i="13"/>
  <c r="CD6" i="13" s="1"/>
  <c r="CC82" i="13"/>
  <c r="CG2" i="13"/>
  <c r="CF28" i="13"/>
  <c r="CG3" i="13"/>
  <c r="CE53" i="13"/>
  <c r="CE55" i="13"/>
  <c r="CE30" i="13"/>
  <c r="CF55" i="29" l="1"/>
  <c r="CF30" i="29"/>
  <c r="CF109" i="29"/>
  <c r="CF83" i="29"/>
  <c r="CF6" i="29"/>
  <c r="CG4" i="13"/>
  <c r="CG81" i="13"/>
  <c r="CG7" i="13"/>
  <c r="CG29" i="13"/>
  <c r="CG54" i="13"/>
  <c r="CG80" i="13"/>
  <c r="CG106" i="29"/>
  <c r="CG81" i="29"/>
  <c r="CG5" i="29"/>
  <c r="CG84" i="29"/>
  <c r="CG108" i="29"/>
  <c r="CG53" i="29"/>
  <c r="CG54" i="29"/>
  <c r="CG28" i="29"/>
  <c r="CG29" i="29"/>
  <c r="CG31" i="29"/>
  <c r="CH2" i="29"/>
  <c r="CG4" i="29"/>
  <c r="CG82" i="29"/>
  <c r="CG7" i="29"/>
  <c r="CG107" i="29"/>
  <c r="CH3" i="29"/>
  <c r="CG27" i="29"/>
  <c r="CG52" i="29" s="1"/>
  <c r="CG80" i="29" s="1"/>
  <c r="CG110" i="29"/>
  <c r="CD32" i="13"/>
  <c r="CD83" i="13"/>
  <c r="CD57" i="13"/>
  <c r="CE79" i="13"/>
  <c r="CE56" i="13"/>
  <c r="CE31" i="13"/>
  <c r="CF30" i="13"/>
  <c r="CF53" i="13"/>
  <c r="CF55" i="13"/>
  <c r="CE5" i="13"/>
  <c r="CE6" i="13" s="1"/>
  <c r="CD82" i="13"/>
  <c r="CH3" i="13"/>
  <c r="CG28" i="13"/>
  <c r="CH2" i="13"/>
  <c r="CG83" i="29" l="1"/>
  <c r="CG55" i="29"/>
  <c r="CG109" i="29"/>
  <c r="CG30" i="29"/>
  <c r="CG6" i="29"/>
  <c r="CH81" i="13"/>
  <c r="CH7" i="13"/>
  <c r="CH80" i="13"/>
  <c r="CH29" i="13"/>
  <c r="CH54" i="13"/>
  <c r="CH106" i="29"/>
  <c r="CH81" i="29"/>
  <c r="CH108" i="29"/>
  <c r="CH84" i="29"/>
  <c r="CH5" i="29"/>
  <c r="CH28" i="29"/>
  <c r="CH31" i="29"/>
  <c r="CH4" i="29"/>
  <c r="CH7" i="29"/>
  <c r="CH53" i="29"/>
  <c r="CI3" i="29"/>
  <c r="CH82" i="29"/>
  <c r="CH54" i="29"/>
  <c r="CH107" i="29"/>
  <c r="CH29" i="29"/>
  <c r="CH110" i="29"/>
  <c r="CI2" i="29"/>
  <c r="CH27" i="29"/>
  <c r="CH52" i="29" s="1"/>
  <c r="CH80" i="29" s="1"/>
  <c r="CE32" i="13"/>
  <c r="CE57" i="13"/>
  <c r="CE83" i="13"/>
  <c r="CH4" i="13"/>
  <c r="CF79" i="13"/>
  <c r="CF56" i="13"/>
  <c r="CF31" i="13"/>
  <c r="CF5" i="13"/>
  <c r="CF6" i="13" s="1"/>
  <c r="CE82" i="13"/>
  <c r="CG53" i="13"/>
  <c r="CG55" i="13"/>
  <c r="CG30" i="13"/>
  <c r="CI2" i="13"/>
  <c r="CH28" i="13"/>
  <c r="CI3" i="13"/>
  <c r="CH55" i="29" l="1"/>
  <c r="CH30" i="29"/>
  <c r="CH109" i="29"/>
  <c r="CH83" i="29"/>
  <c r="CH6" i="29"/>
  <c r="CI106" i="29"/>
  <c r="CJ3" i="29"/>
  <c r="CI27" i="29"/>
  <c r="CI52" i="29" s="1"/>
  <c r="CI80" i="29" s="1"/>
  <c r="CI29" i="29"/>
  <c r="CI82" i="29"/>
  <c r="CI110" i="29"/>
  <c r="CI54" i="29"/>
  <c r="CI81" i="29"/>
  <c r="CJ2" i="29"/>
  <c r="CI84" i="29"/>
  <c r="CI5" i="29"/>
  <c r="CI108" i="29"/>
  <c r="CI28" i="29"/>
  <c r="CI7" i="29"/>
  <c r="CI53" i="29"/>
  <c r="CI31" i="29"/>
  <c r="CI4" i="29"/>
  <c r="CI107" i="29"/>
  <c r="CI4" i="13"/>
  <c r="CI81" i="13"/>
  <c r="CI80" i="13"/>
  <c r="CI7" i="13"/>
  <c r="CI54" i="13"/>
  <c r="CI29" i="13"/>
  <c r="CF32" i="13"/>
  <c r="CF57" i="13"/>
  <c r="CF83" i="13"/>
  <c r="CG5" i="13"/>
  <c r="CG6" i="13" s="1"/>
  <c r="CH53" i="13"/>
  <c r="CH30" i="13"/>
  <c r="CH55" i="13"/>
  <c r="CJ3" i="13"/>
  <c r="CJ2" i="13"/>
  <c r="CI28" i="13"/>
  <c r="CF82" i="13"/>
  <c r="CG79" i="13"/>
  <c r="CG56" i="13"/>
  <c r="CG31" i="13"/>
  <c r="CI30" i="29" l="1"/>
  <c r="CI83" i="29"/>
  <c r="CI55" i="29"/>
  <c r="CI109" i="29"/>
  <c r="CI6" i="29"/>
  <c r="CJ81" i="13"/>
  <c r="CJ80" i="13"/>
  <c r="CJ7" i="13"/>
  <c r="CJ54" i="13"/>
  <c r="CJ29" i="13"/>
  <c r="CJ106" i="29"/>
  <c r="CJ81" i="29"/>
  <c r="CJ84" i="29"/>
  <c r="CJ53" i="29"/>
  <c r="CJ28" i="29"/>
  <c r="CJ31" i="29"/>
  <c r="CK3" i="29"/>
  <c r="CJ27" i="29"/>
  <c r="CJ52" i="29" s="1"/>
  <c r="CJ80" i="29" s="1"/>
  <c r="CK2" i="29"/>
  <c r="CJ4" i="29"/>
  <c r="CJ7" i="29"/>
  <c r="CJ82" i="29"/>
  <c r="CJ54" i="29"/>
  <c r="CJ29" i="29"/>
  <c r="CJ107" i="29"/>
  <c r="CJ5" i="29"/>
  <c r="CJ110" i="29"/>
  <c r="CJ108" i="29"/>
  <c r="CG32" i="13"/>
  <c r="CG57" i="13"/>
  <c r="CG83" i="13"/>
  <c r="CJ4" i="13"/>
  <c r="CH5" i="13"/>
  <c r="CH6" i="13" s="1"/>
  <c r="CG82" i="13"/>
  <c r="CK3" i="13"/>
  <c r="CK2" i="13"/>
  <c r="CJ28" i="13"/>
  <c r="CI30" i="13"/>
  <c r="CI53" i="13"/>
  <c r="CI55" i="13"/>
  <c r="CH79" i="13"/>
  <c r="CH56" i="13"/>
  <c r="CH31" i="13"/>
  <c r="CJ55" i="29" l="1"/>
  <c r="CJ30" i="29"/>
  <c r="CJ83" i="29"/>
  <c r="CJ109" i="29"/>
  <c r="CJ6" i="29"/>
  <c r="CK81" i="13"/>
  <c r="CK7" i="13"/>
  <c r="CK80" i="13"/>
  <c r="CK54" i="13"/>
  <c r="CK29" i="13"/>
  <c r="CK106" i="29"/>
  <c r="CK81" i="29"/>
  <c r="CK84" i="29"/>
  <c r="CK53" i="29"/>
  <c r="CK27" i="29"/>
  <c r="CK52" i="29" s="1"/>
  <c r="CK80" i="29" s="1"/>
  <c r="CK28" i="29"/>
  <c r="CK5" i="29"/>
  <c r="CK31" i="29"/>
  <c r="CK29" i="29"/>
  <c r="CK4" i="29"/>
  <c r="CK54" i="29"/>
  <c r="CK7" i="29"/>
  <c r="CK108" i="29"/>
  <c r="CK82" i="29"/>
  <c r="CK110" i="29"/>
  <c r="CK107" i="29"/>
  <c r="CH32" i="13"/>
  <c r="CH83" i="13"/>
  <c r="CH57" i="13"/>
  <c r="CK4" i="13"/>
  <c r="CI79" i="13"/>
  <c r="CI56" i="13"/>
  <c r="CI31" i="13"/>
  <c r="CI5" i="13"/>
  <c r="CI6" i="13" s="1"/>
  <c r="CJ53" i="13"/>
  <c r="CJ55" i="13"/>
  <c r="CJ30" i="13"/>
  <c r="CK28" i="13"/>
  <c r="CH82" i="13"/>
  <c r="CK83" i="29" l="1"/>
  <c r="CK55" i="29"/>
  <c r="CK30" i="29"/>
  <c r="CK6" i="29"/>
  <c r="CK109" i="29"/>
  <c r="CI32" i="13"/>
  <c r="CI57" i="13"/>
  <c r="CI83" i="13"/>
  <c r="CJ5" i="13"/>
  <c r="CJ6" i="13" s="1"/>
  <c r="CK53" i="13"/>
  <c r="CK30" i="13"/>
  <c r="CK55" i="13"/>
  <c r="CJ79" i="13"/>
  <c r="CJ56" i="13"/>
  <c r="CJ31" i="13"/>
  <c r="CI82" i="13"/>
  <c r="CJ32" i="13" l="1"/>
  <c r="CJ57" i="13"/>
  <c r="CJ83" i="13"/>
  <c r="CK5" i="13"/>
  <c r="CK6" i="13" s="1"/>
  <c r="CJ82" i="13"/>
  <c r="CK79" i="13"/>
  <c r="CK56" i="13"/>
  <c r="CK31" i="13"/>
  <c r="CK32" i="13" l="1"/>
  <c r="CK83" i="13"/>
  <c r="CK57" i="13"/>
  <c r="CK82" i="13"/>
  <c r="B21" i="1" l="1"/>
  <c r="H21" i="1" s="1"/>
  <c r="B127" i="1"/>
  <c r="B44" i="1"/>
  <c r="B123" i="1"/>
  <c r="B101" i="1"/>
  <c r="B116" i="1"/>
  <c r="B140" i="1"/>
  <c r="I140" i="1" s="1"/>
  <c r="B81" i="1"/>
  <c r="B36" i="1"/>
  <c r="B38" i="1"/>
  <c r="B31" i="1"/>
  <c r="B53" i="1"/>
  <c r="B47" i="1"/>
  <c r="B84" i="1"/>
  <c r="B68" i="1"/>
  <c r="B13" i="1"/>
  <c r="I13" i="1" s="1"/>
  <c r="B110" i="1"/>
  <c r="B63" i="1"/>
  <c r="I63" i="1" s="1"/>
  <c r="B48" i="1"/>
  <c r="B24" i="1"/>
  <c r="B34" i="1"/>
  <c r="I34" i="1" s="1"/>
  <c r="B4" i="1"/>
  <c r="B144" i="1"/>
  <c r="I144" i="1" s="1"/>
  <c r="B65" i="1"/>
  <c r="I65" i="1" s="1"/>
  <c r="B56" i="1"/>
  <c r="I56" i="1" s="1"/>
  <c r="B111" i="1"/>
  <c r="I111" i="1" s="1"/>
  <c r="B91" i="1"/>
  <c r="B16" i="1"/>
  <c r="I16" i="1" s="1"/>
  <c r="B79" i="1"/>
  <c r="B57" i="1"/>
  <c r="I57" i="1" s="1"/>
  <c r="B39" i="1"/>
  <c r="B40" i="1"/>
  <c r="B9" i="1"/>
  <c r="B146" i="1"/>
  <c r="B102" i="1"/>
  <c r="I102" i="1" s="1"/>
  <c r="B55" i="1"/>
  <c r="I55" i="1" s="1"/>
  <c r="B17" i="1"/>
  <c r="B23" i="1"/>
  <c r="B100" i="1"/>
  <c r="B27" i="1"/>
  <c r="B108" i="1"/>
  <c r="I108" i="1" s="1"/>
  <c r="B10" i="1"/>
  <c r="B49" i="1"/>
  <c r="B66" i="1"/>
  <c r="I66" i="1" s="1"/>
  <c r="B119" i="1"/>
  <c r="I119" i="1" s="1"/>
  <c r="B93" i="1"/>
  <c r="B75" i="1"/>
  <c r="B112" i="1"/>
  <c r="B113" i="1"/>
  <c r="I113" i="1" s="1"/>
  <c r="B20" i="1"/>
  <c r="B35" i="1"/>
  <c r="B88" i="1"/>
  <c r="B62" i="1"/>
  <c r="B26" i="1"/>
  <c r="B122" i="1"/>
  <c r="B29" i="1"/>
  <c r="I29" i="1" s="1"/>
  <c r="B109" i="1"/>
  <c r="B42" i="1"/>
  <c r="B92" i="1"/>
  <c r="B69" i="1"/>
  <c r="B28" i="1"/>
  <c r="B15" i="1"/>
  <c r="I15" i="1" s="1"/>
  <c r="B105" i="1"/>
  <c r="B106" i="1"/>
  <c r="B147" i="1"/>
  <c r="I147" i="1" s="1"/>
  <c r="B117" i="1"/>
  <c r="B107" i="1"/>
  <c r="B121" i="1"/>
  <c r="G121" i="1" s="1"/>
  <c r="B85" i="1"/>
  <c r="B60" i="1"/>
  <c r="B72" i="1"/>
  <c r="B12" i="1"/>
  <c r="B14" i="1"/>
  <c r="B45" i="1"/>
  <c r="I45" i="1" s="1"/>
  <c r="B8" i="1"/>
  <c r="B131" i="1"/>
  <c r="B114" i="1"/>
  <c r="B124" i="1"/>
  <c r="I124" i="1" s="1"/>
  <c r="B50" i="1"/>
  <c r="B126" i="1"/>
  <c r="B129" i="1"/>
  <c r="I129" i="1" s="1"/>
  <c r="B82" i="1"/>
  <c r="I82" i="1" s="1"/>
  <c r="B70" i="1"/>
  <c r="B6" i="1"/>
  <c r="I6" i="1" s="1"/>
  <c r="B19" i="1"/>
  <c r="B32" i="1"/>
  <c r="B125" i="1"/>
  <c r="B95" i="1"/>
  <c r="B46" i="1"/>
  <c r="B33" i="1"/>
  <c r="B30" i="1"/>
  <c r="B18" i="1"/>
  <c r="I18" i="1" s="1"/>
  <c r="B83" i="1"/>
  <c r="B87" i="1"/>
  <c r="B58" i="1"/>
  <c r="I58" i="1" s="1"/>
  <c r="B25" i="1"/>
  <c r="B104" i="1"/>
  <c r="B130" i="1"/>
  <c r="B73" i="1"/>
  <c r="I73" i="1" s="1"/>
  <c r="B51" i="1"/>
  <c r="B41" i="1"/>
  <c r="B22" i="1"/>
  <c r="B7" i="1"/>
  <c r="B120" i="1"/>
  <c r="B128" i="1"/>
  <c r="I128" i="1" s="1"/>
  <c r="B86" i="1"/>
  <c r="B64" i="1"/>
  <c r="B97" i="1"/>
  <c r="B5" i="1"/>
  <c r="H13" i="1" l="1"/>
  <c r="H114" i="1"/>
  <c r="I114" i="1"/>
  <c r="G57" i="1"/>
  <c r="H68" i="1"/>
  <c r="I68" i="1"/>
  <c r="G131" i="1"/>
  <c r="I131" i="1"/>
  <c r="H92" i="1"/>
  <c r="I92" i="1"/>
  <c r="H79" i="1"/>
  <c r="I79" i="1"/>
  <c r="H84" i="1"/>
  <c r="I84" i="1"/>
  <c r="G42" i="1"/>
  <c r="I42" i="1"/>
  <c r="H49" i="1"/>
  <c r="I49" i="1"/>
  <c r="H47" i="1"/>
  <c r="I47" i="1"/>
  <c r="C97" i="1"/>
  <c r="I97" i="1"/>
  <c r="H42" i="1"/>
  <c r="H10" i="1"/>
  <c r="I10" i="1"/>
  <c r="G64" i="1"/>
  <c r="I64" i="1"/>
  <c r="C33" i="1"/>
  <c r="I33" i="1"/>
  <c r="C14" i="1"/>
  <c r="I14" i="1"/>
  <c r="C42" i="1"/>
  <c r="H91" i="1"/>
  <c r="I91" i="1"/>
  <c r="C53" i="1"/>
  <c r="I53" i="1"/>
  <c r="H86" i="1"/>
  <c r="I86" i="1"/>
  <c r="H109" i="1"/>
  <c r="I109" i="1"/>
  <c r="H31" i="1"/>
  <c r="I31" i="1"/>
  <c r="G95" i="1"/>
  <c r="I95" i="1"/>
  <c r="C72" i="1"/>
  <c r="I72" i="1"/>
  <c r="H27" i="1"/>
  <c r="I27" i="1"/>
  <c r="C38" i="1"/>
  <c r="I38" i="1"/>
  <c r="G122" i="1"/>
  <c r="I122" i="1"/>
  <c r="H100" i="1"/>
  <c r="I100" i="1"/>
  <c r="H46" i="1"/>
  <c r="I46" i="1"/>
  <c r="H26" i="1"/>
  <c r="I26" i="1"/>
  <c r="H23" i="1"/>
  <c r="I23" i="1"/>
  <c r="C69" i="1"/>
  <c r="I69" i="1"/>
  <c r="H22" i="1"/>
  <c r="I22" i="1"/>
  <c r="I121" i="1"/>
  <c r="H62" i="1"/>
  <c r="I62" i="1"/>
  <c r="H17" i="1"/>
  <c r="I17" i="1"/>
  <c r="G144" i="1"/>
  <c r="H36" i="1"/>
  <c r="I36" i="1"/>
  <c r="C120" i="1"/>
  <c r="I120" i="1"/>
  <c r="H88" i="1"/>
  <c r="I88" i="1"/>
  <c r="C4" i="1"/>
  <c r="I4" i="1"/>
  <c r="H81" i="1"/>
  <c r="I81" i="1"/>
  <c r="G12" i="1"/>
  <c r="I12" i="1"/>
  <c r="H41" i="1"/>
  <c r="I41" i="1"/>
  <c r="H19" i="1"/>
  <c r="I19" i="1"/>
  <c r="G20" i="1"/>
  <c r="I20" i="1"/>
  <c r="H146" i="1"/>
  <c r="I146" i="1"/>
  <c r="H24" i="1"/>
  <c r="I24" i="1"/>
  <c r="H125" i="1"/>
  <c r="I125" i="1"/>
  <c r="H48" i="1"/>
  <c r="I48" i="1"/>
  <c r="H116" i="1"/>
  <c r="I116" i="1"/>
  <c r="G21" i="1"/>
  <c r="I21" i="1"/>
  <c r="H130" i="1"/>
  <c r="I130" i="1"/>
  <c r="C101" i="1"/>
  <c r="I101" i="1"/>
  <c r="H8" i="1"/>
  <c r="I8" i="1"/>
  <c r="H7" i="1"/>
  <c r="I7" i="1"/>
  <c r="G104" i="1"/>
  <c r="I104" i="1"/>
  <c r="G110" i="1"/>
  <c r="I110" i="1"/>
  <c r="C123" i="1"/>
  <c r="I123" i="1"/>
  <c r="H5" i="1"/>
  <c r="I5" i="1"/>
  <c r="H85" i="1"/>
  <c r="I85" i="1"/>
  <c r="G107" i="1"/>
  <c r="I107" i="1"/>
  <c r="C117" i="1"/>
  <c r="I117" i="1"/>
  <c r="H20" i="1"/>
  <c r="H106" i="1"/>
  <c r="I106" i="1"/>
  <c r="C126" i="1"/>
  <c r="I126" i="1"/>
  <c r="G50" i="1"/>
  <c r="I50" i="1"/>
  <c r="H105" i="1"/>
  <c r="I105" i="1"/>
  <c r="H112" i="1"/>
  <c r="I112" i="1"/>
  <c r="H9" i="1"/>
  <c r="I9" i="1"/>
  <c r="H44" i="1"/>
  <c r="I44" i="1"/>
  <c r="H87" i="1"/>
  <c r="I87" i="1"/>
  <c r="G30" i="1"/>
  <c r="I30" i="1"/>
  <c r="C32" i="1"/>
  <c r="I32" i="1"/>
  <c r="C51" i="1"/>
  <c r="I51" i="1"/>
  <c r="H25" i="1"/>
  <c r="I25" i="1"/>
  <c r="C75" i="1"/>
  <c r="I75" i="1"/>
  <c r="H40" i="1"/>
  <c r="I40" i="1"/>
  <c r="H83" i="1"/>
  <c r="I83" i="1"/>
  <c r="H60" i="1"/>
  <c r="I60" i="1"/>
  <c r="C35" i="1"/>
  <c r="I35" i="1"/>
  <c r="C70" i="1"/>
  <c r="I70" i="1"/>
  <c r="H28" i="1"/>
  <c r="I28" i="1"/>
  <c r="H93" i="1"/>
  <c r="I93" i="1"/>
  <c r="H39" i="1"/>
  <c r="I39" i="1"/>
  <c r="G13" i="1"/>
  <c r="H127" i="1"/>
  <c r="I127" i="1"/>
  <c r="C5" i="1"/>
  <c r="G58" i="1"/>
  <c r="G129" i="1"/>
  <c r="G66" i="1"/>
  <c r="H66" i="1"/>
  <c r="C26" i="1"/>
  <c r="C48" i="1"/>
  <c r="G128" i="1"/>
  <c r="G124" i="1"/>
  <c r="H57" i="1"/>
  <c r="G108" i="1"/>
  <c r="G140" i="1"/>
  <c r="H108" i="1"/>
  <c r="H140" i="1"/>
  <c r="H95" i="1"/>
  <c r="C28" i="1"/>
  <c r="C91" i="1"/>
  <c r="G123" i="1"/>
  <c r="C17" i="1"/>
  <c r="H123" i="1"/>
  <c r="G75" i="1"/>
  <c r="H104" i="1"/>
  <c r="G6" i="1"/>
  <c r="G72" i="1"/>
  <c r="H75" i="1"/>
  <c r="H144" i="1"/>
  <c r="C41" i="1"/>
  <c r="H58" i="1"/>
  <c r="H6" i="1"/>
  <c r="C8" i="1"/>
  <c r="H128" i="1"/>
  <c r="H129" i="1"/>
  <c r="H124" i="1"/>
  <c r="H72" i="1"/>
  <c r="C106" i="1"/>
  <c r="H97" i="1"/>
  <c r="G51" i="1"/>
  <c r="H30" i="1"/>
  <c r="C125" i="1"/>
  <c r="G126" i="1"/>
  <c r="G45" i="1"/>
  <c r="C60" i="1"/>
  <c r="C107" i="1"/>
  <c r="H69" i="1"/>
  <c r="C109" i="1"/>
  <c r="C62" i="1"/>
  <c r="C93" i="1"/>
  <c r="C49" i="1"/>
  <c r="C27" i="1"/>
  <c r="G55" i="1"/>
  <c r="C79" i="1"/>
  <c r="G111" i="1"/>
  <c r="G4" i="1"/>
  <c r="C63" i="1"/>
  <c r="C68" i="1"/>
  <c r="C44" i="1"/>
  <c r="H51" i="1"/>
  <c r="G87" i="1"/>
  <c r="C30" i="1"/>
  <c r="H126" i="1"/>
  <c r="H45" i="1"/>
  <c r="H55" i="1"/>
  <c r="C9" i="1"/>
  <c r="H111" i="1"/>
  <c r="H4" i="1"/>
  <c r="G63" i="1"/>
  <c r="G53" i="1"/>
  <c r="G97" i="1"/>
  <c r="G125" i="1"/>
  <c r="C45" i="1"/>
  <c r="G60" i="1"/>
  <c r="H107" i="1"/>
  <c r="G69" i="1"/>
  <c r="G109" i="1"/>
  <c r="G62" i="1"/>
  <c r="G93" i="1"/>
  <c r="G49" i="1"/>
  <c r="G27" i="1"/>
  <c r="C55" i="1"/>
  <c r="G9" i="1"/>
  <c r="G79" i="1"/>
  <c r="C111" i="1"/>
  <c r="H63" i="1"/>
  <c r="G68" i="1"/>
  <c r="H53" i="1"/>
  <c r="G44" i="1"/>
  <c r="G120" i="1"/>
  <c r="H120" i="1"/>
  <c r="C87" i="1"/>
  <c r="H64" i="1"/>
  <c r="G73" i="1"/>
  <c r="C83" i="1"/>
  <c r="G33" i="1"/>
  <c r="G70" i="1"/>
  <c r="C114" i="1"/>
  <c r="H14" i="1"/>
  <c r="C105" i="1"/>
  <c r="C29" i="1"/>
  <c r="C88" i="1"/>
  <c r="C113" i="1"/>
  <c r="C10" i="1"/>
  <c r="C100" i="1"/>
  <c r="G102" i="1"/>
  <c r="C40" i="1"/>
  <c r="G56" i="1"/>
  <c r="C34" i="1"/>
  <c r="C84" i="1"/>
  <c r="C36" i="1"/>
  <c r="C116" i="1"/>
  <c r="C7" i="1"/>
  <c r="G32" i="1"/>
  <c r="H50" i="1"/>
  <c r="G14" i="1"/>
  <c r="C85" i="1"/>
  <c r="G117" i="1"/>
  <c r="G29" i="1"/>
  <c r="H113" i="1"/>
  <c r="H102" i="1"/>
  <c r="G40" i="1"/>
  <c r="C56" i="1"/>
  <c r="G34" i="1"/>
  <c r="C110" i="1"/>
  <c r="G31" i="1"/>
  <c r="C64" i="1"/>
  <c r="G7" i="1"/>
  <c r="G83" i="1"/>
  <c r="H33" i="1"/>
  <c r="H32" i="1"/>
  <c r="H70" i="1"/>
  <c r="C50" i="1"/>
  <c r="G114" i="1"/>
  <c r="G85" i="1"/>
  <c r="H117" i="1"/>
  <c r="G105" i="1"/>
  <c r="H29" i="1"/>
  <c r="G88" i="1"/>
  <c r="G113" i="1"/>
  <c r="G10" i="1"/>
  <c r="G100" i="1"/>
  <c r="C102" i="1"/>
  <c r="H56" i="1"/>
  <c r="H34" i="1"/>
  <c r="H110" i="1"/>
  <c r="G84" i="1"/>
  <c r="C31" i="1"/>
  <c r="G36" i="1"/>
  <c r="G116" i="1"/>
  <c r="H73" i="1"/>
  <c r="C73" i="1"/>
  <c r="G86" i="1"/>
  <c r="G18" i="1"/>
  <c r="C82" i="1"/>
  <c r="C131" i="1"/>
  <c r="C12" i="1"/>
  <c r="C121" i="1"/>
  <c r="C147" i="1"/>
  <c r="G15" i="1"/>
  <c r="C122" i="1"/>
  <c r="C112" i="1"/>
  <c r="C119" i="1"/>
  <c r="C23" i="1"/>
  <c r="C146" i="1"/>
  <c r="G16" i="1"/>
  <c r="G65" i="1"/>
  <c r="C47" i="1"/>
  <c r="G38" i="1"/>
  <c r="C127" i="1"/>
  <c r="H18" i="1"/>
  <c r="C46" i="1"/>
  <c r="H12" i="1"/>
  <c r="H121" i="1"/>
  <c r="H147" i="1"/>
  <c r="H15" i="1"/>
  <c r="C92" i="1"/>
  <c r="H122" i="1"/>
  <c r="G35" i="1"/>
  <c r="G119" i="1"/>
  <c r="G23" i="1"/>
  <c r="C39" i="1"/>
  <c r="H16" i="1"/>
  <c r="H65" i="1"/>
  <c r="C24" i="1"/>
  <c r="C81" i="1"/>
  <c r="G101" i="1"/>
  <c r="C25" i="1"/>
  <c r="G25" i="1"/>
  <c r="G82" i="1"/>
  <c r="C15" i="1"/>
  <c r="G92" i="1"/>
  <c r="H35" i="1"/>
  <c r="G112" i="1"/>
  <c r="H119" i="1"/>
  <c r="G146" i="1"/>
  <c r="G39" i="1"/>
  <c r="C16" i="1"/>
  <c r="C65" i="1"/>
  <c r="G24" i="1"/>
  <c r="G47" i="1"/>
  <c r="H38" i="1"/>
  <c r="G81" i="1"/>
  <c r="H101" i="1"/>
  <c r="G127" i="1"/>
  <c r="C130" i="1"/>
  <c r="G19" i="1"/>
  <c r="C86" i="1"/>
  <c r="G130" i="1"/>
  <c r="G46" i="1"/>
  <c r="C18" i="1"/>
  <c r="C19" i="1"/>
  <c r="H82" i="1"/>
  <c r="H131" i="1"/>
  <c r="G147" i="1"/>
  <c r="C22" i="1"/>
  <c r="G22" i="1"/>
  <c r="G5" i="1"/>
  <c r="C128" i="1"/>
  <c r="G41" i="1"/>
  <c r="C104" i="1"/>
  <c r="C58" i="1"/>
  <c r="C95" i="1"/>
  <c r="C6" i="1"/>
  <c r="C129" i="1"/>
  <c r="C124" i="1"/>
  <c r="G8" i="1"/>
  <c r="G106" i="1"/>
  <c r="G28" i="1"/>
  <c r="G26" i="1"/>
  <c r="C20" i="1"/>
  <c r="C66" i="1"/>
  <c r="C108" i="1"/>
  <c r="G17" i="1"/>
  <c r="C57" i="1"/>
  <c r="G91" i="1"/>
  <c r="C144" i="1"/>
  <c r="G48" i="1"/>
  <c r="C13" i="1"/>
  <c r="C140" i="1"/>
  <c r="C21" i="1"/>
  <c r="B11" i="1"/>
  <c r="I11" i="1" s="1"/>
  <c r="G11" i="1" l="1"/>
  <c r="H11" i="1"/>
  <c r="C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Huby, Nicolas</author>
  </authors>
  <commentList>
    <comment ref="O1" authorId="0" shapeId="0" xr:uid="{C7F79A23-312E-4193-92DE-B2215C0DD017}">
      <text>
        <r>
          <rPr>
            <b/>
            <sz val="9"/>
            <color indexed="81"/>
            <rFont val="Tahoma"/>
            <family val="2"/>
          </rPr>
          <t>Le Huby, Nicolas:</t>
        </r>
        <r>
          <rPr>
            <sz val="9"/>
            <color indexed="81"/>
            <rFont val="Tahoma"/>
            <family val="2"/>
          </rPr>
          <t xml:space="preserve">
Date colonne J dans commande_matiere</t>
        </r>
      </text>
    </comment>
    <comment ref="P1" authorId="0" shapeId="0" xr:uid="{8D09C65D-6EF3-4FEE-B04F-09E3FCC3E609}">
      <text>
        <r>
          <rPr>
            <b/>
            <sz val="9"/>
            <color indexed="81"/>
            <rFont val="Tahoma"/>
            <family val="2"/>
          </rPr>
          <t>Le Huby, Nicolas:</t>
        </r>
        <r>
          <rPr>
            <sz val="9"/>
            <color indexed="81"/>
            <rFont val="Tahoma"/>
            <family val="2"/>
          </rPr>
          <t xml:space="preserve">
Date mail de libération du contrôle
</t>
        </r>
      </text>
    </comment>
    <comment ref="Q1" authorId="0" shapeId="0" xr:uid="{AAC1A43C-51BC-4657-961F-35626DE5005B}">
      <text>
        <r>
          <rPr>
            <b/>
            <sz val="9"/>
            <color indexed="81"/>
            <rFont val="Tahoma"/>
            <family val="2"/>
          </rPr>
          <t>Le Huby, Nicolas:</t>
        </r>
        <r>
          <rPr>
            <sz val="9"/>
            <color indexed="81"/>
            <rFont val="Tahoma"/>
            <family val="2"/>
          </rPr>
          <t xml:space="preserve">
Date colonne J dans commande_matiere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ModelConnection_DonnéesExternes_11" description="Modèle de données" type="5" refreshedVersion="8" minRefreshableVersion="5" saveData="1">
    <dbPr connection="Data Model Connection" command="PROD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67B22921-57F2-443D-A2E5-031DB28018B4}" keepAlive="1" name="Requête - 03_Archive_BORD_DEC" description="Connexion à la requête « 03_Archive_BORD_DEC » dans le classeur." type="5" refreshedVersion="8" background="1" saveData="1">
    <dbPr connection="Provider=Microsoft.Mashup.OleDb.1;Data Source=$Workbook$;Location=03_Archive_BORD_DEC;Extended Properties=&quot;&quot;" command="SELECT * FROM [03_Archive_BORD_DEC]"/>
  </connection>
  <connection id="3" xr16:uid="{D3E4A294-C5CA-47A8-9464-0AF05D4AFCED}" keepAlive="1" name="Requête - COOIS_DELAIS_START" description="Connexion à la requête « COOIS_DELAIS_START » dans le classeur." type="5" refreshedVersion="8" background="1" saveData="1">
    <dbPr connection="Provider=Microsoft.Mashup.OleDb.1;Data Source=$Workbook$;Location=COOIS_DELAIS_START;Extended Properties=&quot;&quot;" command="SELECT * FROM [COOIS_DELAIS_START]"/>
  </connection>
  <connection id="4" xr16:uid="{6E8CA64D-FFFB-426C-8E90-1BE4239A9EAA}" keepAlive="1" name="Requête - DB_CEWB_Nomenclature" description="Connexion à la requête « DB_CEWB_Nomenclature » dans le classeur." type="5" refreshedVersion="8" background="1" saveData="1">
    <dbPr connection="Provider=Microsoft.Mashup.OleDb.1;Data Source=$Workbook$;Location=DB_CEWB_Nomenclature;Extended Properties=&quot;&quot;" command="SELECT * FROM [DB_CEWB_Nomenclature]"/>
  </connection>
  <connection id="5" xr16:uid="{1C2831F9-5AA3-41CC-97A0-7AF847468DD1}" keepAlive="1" name="Requête - DB_CEWB_Nomenclature (2)" description="Connexion à la requête « DB_CEWB_Nomenclature (2) » dans le classeur." type="5" refreshedVersion="8" background="1" saveData="1">
    <dbPr connection="Provider=Microsoft.Mashup.OleDb.1;Data Source=$Workbook$;Location=&quot;DB_CEWB_Nomenclature (2)&quot;;Extended Properties=&quot;&quot;" command="SELECT * FROM [DB_CEWB_Nomenclature (2)]"/>
  </connection>
  <connection id="6" xr16:uid="{09CEBDC2-6C83-41E7-9B7C-5FF3856E4DFB}" keepAlive="1" name="Requête - DB_ZETAPV" description="Connexion à la requête « DB_ZETAPV » dans le classeur." type="5" refreshedVersion="0" background="1">
    <dbPr connection="Provider=Microsoft.Mashup.OleDb.1;Data Source=$Workbook$;Location=DB_ZETAPV;Extended Properties=&quot;&quot;" command="SELECT * FROM [DB_ZETAPV]"/>
  </connection>
  <connection id="7" xr16:uid="{D187123F-E6C7-490C-A09F-8AA5BE6F4F78}" keepAlive="1" name="Requête - DB_ZPPROUTLIST_ALL" description="Connexion à la requête « DB_ZPPROUTLIST_ALL » dans le classeur." type="5" refreshedVersion="8" background="1" saveData="1">
    <dbPr connection="Provider=Microsoft.Mashup.OleDb.1;Data Source=$Workbook$;Location=DB_ZPPROUTLIST_ALL;Extended Properties=&quot;&quot;" command="SELECT * FROM [DB_ZPPROUTLIST_ALL]"/>
  </connection>
  <connection id="8" xr16:uid="{1EEFD8C2-B3B5-43F4-A980-A22C04AD3140}" keepAlive="1" name="Requête - Exemple de fichier" description="Connexion à la requête « Exemple de fichier » dans le classeur." type="5" refreshedVersion="0" background="1">
    <dbPr connection="Provider=Microsoft.Mashup.OleDb.1;Data Source=$Workbook$;Location=&quot;Exemple de fichier&quot;;Extended Properties=&quot;&quot;" command="SELECT * FROM [Exemple de fichier]"/>
  </connection>
  <connection id="9" xr16:uid="{3544A2CE-355A-482C-9715-1FA3F7B5146A}" keepAlive="1" name="Requête - Paramètre1" description="Connexion à la requête « Paramètre1 » dans le classeur." type="5" refreshedVersion="0" background="1">
    <dbPr connection="Provider=Microsoft.Mashup.OleDb.1;Data Source=$Workbook$;Location=Paramètre1;Extended Properties=&quot;&quot;" command="SELECT * FROM [Paramètre1]"/>
  </connection>
  <connection id="10" xr16:uid="{00000000-0015-0000-FFFF-FFFF06000000}" name="Requête - PROD" description="Connexion à la requête « PROD » dans le classeur." type="100" refreshedVersion="8" minRefreshableVersion="5" saveData="1">
    <extLst>
      <ext xmlns:x15="http://schemas.microsoft.com/office/spreadsheetml/2010/11/main" uri="{DE250136-89BD-433C-8126-D09CA5730AF9}">
        <x15:connection id="171aa9b3-788b-46e1-a03e-9ecb5e62d1d9"/>
      </ext>
    </extLst>
  </connection>
  <connection id="11" xr16:uid="{4F5264BB-08BE-43BF-9D1F-16A0AF1489A5}" keepAlive="1" name="Requête - PRT(1)" description="Connexion à la requête « PRT » dans le classeur." type="5" refreshedVersion="8" background="1" saveData="1">
    <dbPr connection="Provider=Microsoft.Mashup.OleDb.1;Data Source=$Workbook$;Location=PRT;Extended Properties=&quot;&quot;" command="SELECT * FROM [PRT]"/>
  </connection>
  <connection id="12" xr16:uid="{213B7192-13F1-4C09-872F-534413E62DB6}" name="Requête - PRT_COMPOSANT" description="Connexion à la requête « PRT_COMPOSANT » dans le classeur." type="100" refreshedVersion="8" minRefreshableVersion="5">
    <extLst>
      <ext xmlns:x15="http://schemas.microsoft.com/office/spreadsheetml/2010/11/main" uri="{DE250136-89BD-433C-8126-D09CA5730AF9}">
        <x15:connection id="e8141c45-13e9-4e86-9017-deba3df24fc8"/>
      </ext>
    </extLst>
  </connection>
  <connection id="13" xr16:uid="{6D495389-9E68-46F7-8B3D-09B987CD8CB6}" name="Requête - PRT_OPERATIONS" description="Connexion à la requête « PRT_OPERATIONS » dans le classeur." type="100" refreshedVersion="8" minRefreshableVersion="5">
    <extLst>
      <ext xmlns:x15="http://schemas.microsoft.com/office/spreadsheetml/2010/11/main" uri="{DE250136-89BD-433C-8126-D09CA5730AF9}">
        <x15:connection id="fd52765a-f8f2-45d6-84a5-1135991b8e7f"/>
      </ext>
    </extLst>
  </connection>
  <connection id="14" xr16:uid="{45A873BE-6C1B-40E3-8B9D-74FC08AF7527}" keepAlive="1" name="Requête - Transformer le fichier" description="Connexion à la requête « Transformer le fichier » dans le classeur." type="5" refreshedVersion="0" background="1">
    <dbPr connection="Provider=Microsoft.Mashup.OleDb.1;Data Source=$Workbook$;Location=&quot;Transformer le fichier&quot;;Extended Properties=&quot;&quot;" command="SELECT * FROM [Transformer le fichier]"/>
  </connection>
  <connection id="15" xr16:uid="{1FE829AC-41CE-47C1-B672-C028C8D8282E}" keepAlive="1" name="Requête - Transformer l'exemple de fichier" description="Connexion à la requête « Transformer l'exemple de fichier » dans le classeur." type="5" refreshedVersion="0" background="1">
    <dbPr connection="Provider=Microsoft.Mashup.OleDb.1;Data Source=$Workbook$;Location=&quot;Transformer l'exemple de fichier&quot;;Extended Properties=&quot;&quot;" command="SELECT * FROM [Transformer l'exemple de fichier]"/>
  </connection>
  <connection id="16" xr16:uid="{1C01D9C8-4449-41D0-A5E0-8A4F8825F98E}" keepAlive="1" name="Requête - ZCONF" description="Connexion à la requête « ZCONF » dans le classeur." type="5" refreshedVersion="8" background="1" saveData="1">
    <dbPr connection="Provider=Microsoft.Mashup.OleDb.1;Data Source=$Workbook$;Location=ZCONF;Extended Properties=&quot;&quot;" command="SELECT * FROM [ZCONF]"/>
  </connection>
  <connection id="17" xr16:uid="{00000000-0015-0000-FFFF-FFFF0B000000}" keepAlive="1" name="ThisWorkbookDataModel" description="Modèle de données" type="5" refreshedVersion="6" minRefreshableVersion="5" background="1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<sst xmlns="http://schemas.openxmlformats.org/spreadsheetml/2006/main" count="76409" uniqueCount="8843">
  <si>
    <t/>
  </si>
  <si>
    <t>Besoin Hebdo</t>
  </si>
  <si>
    <t>Besoin 52 sem</t>
  </si>
  <si>
    <t>Roulage</t>
  </si>
  <si>
    <t>TS</t>
  </si>
  <si>
    <t>TP</t>
  </si>
  <si>
    <t>Remarques Planning</t>
  </si>
  <si>
    <t>Article</t>
  </si>
  <si>
    <t>Designation</t>
  </si>
  <si>
    <t>Calibre</t>
  </si>
  <si>
    <t>Machines</t>
  </si>
  <si>
    <t>N° Met</t>
  </si>
  <si>
    <t>Dates Insertions</t>
  </si>
  <si>
    <t>Etat Machine</t>
  </si>
  <si>
    <t>Capa planifier</t>
  </si>
  <si>
    <t>CROM</t>
  </si>
  <si>
    <t>Diff</t>
  </si>
  <si>
    <t>CAPA</t>
  </si>
  <si>
    <t>Moy Ouput</t>
  </si>
  <si>
    <t>A15A21</t>
  </si>
  <si>
    <t>7750</t>
  </si>
  <si>
    <t>A22A01</t>
  </si>
  <si>
    <t>PIG.TRANSMIS.</t>
  </si>
  <si>
    <t>A90A02</t>
  </si>
  <si>
    <t>2000</t>
  </si>
  <si>
    <t>A16A12</t>
  </si>
  <si>
    <t>A32111</t>
  </si>
  <si>
    <t>2894-2</t>
  </si>
  <si>
    <t>PIG.SEC.</t>
  </si>
  <si>
    <t>6497</t>
  </si>
  <si>
    <t>2892A2</t>
  </si>
  <si>
    <t>A16A11</t>
  </si>
  <si>
    <t>A20L01</t>
  </si>
  <si>
    <t>A08L01</t>
  </si>
  <si>
    <t>PIG.GRD.MOYENNE</t>
  </si>
  <si>
    <t>PIG.ENTR.ROCHET</t>
  </si>
  <si>
    <t>PIG.MOYENNE</t>
  </si>
  <si>
    <t>PIG.BALADEUR</t>
  </si>
  <si>
    <t>A15A11</t>
  </si>
  <si>
    <t>7753</t>
  </si>
  <si>
    <t>PIG.INTERM.</t>
  </si>
  <si>
    <t>2000-1</t>
  </si>
  <si>
    <t>C01211</t>
  </si>
  <si>
    <t>A14A11</t>
  </si>
  <si>
    <t>6497-1</t>
  </si>
  <si>
    <t>PIG.CENTRE</t>
  </si>
  <si>
    <t>2671</t>
  </si>
  <si>
    <t>Material</t>
  </si>
  <si>
    <t>Ver.</t>
  </si>
  <si>
    <t>Caliber</t>
  </si>
  <si>
    <t>Material Description</t>
  </si>
  <si>
    <t>MRPC</t>
  </si>
  <si>
    <t>Retard</t>
  </si>
  <si>
    <t>Stock OK</t>
  </si>
  <si>
    <t>A02A03</t>
  </si>
  <si>
    <t>PIG.ROUE REDUCTION</t>
  </si>
  <si>
    <t>A31L02</t>
  </si>
  <si>
    <t>Alternativ production; CNC</t>
  </si>
  <si>
    <t>No Mach</t>
  </si>
  <si>
    <t>Ne pas supprimer utile pour les chemin Relatif dans PQ</t>
  </si>
  <si>
    <t>Reglage couleurs crom</t>
  </si>
  <si>
    <t>Chemin fichier</t>
  </si>
  <si>
    <t>NomFichier</t>
  </si>
  <si>
    <t>Status Planing</t>
  </si>
  <si>
    <t>Reglage couleurs Massnahmenplan</t>
  </si>
  <si>
    <t>PLANIF</t>
  </si>
  <si>
    <t>PLANIF VERSION</t>
  </si>
  <si>
    <t>MET</t>
  </si>
  <si>
    <t>Reglage couleurs Fehlermeldung</t>
  </si>
  <si>
    <t>MET FSTR</t>
  </si>
  <si>
    <t>MET VERSION</t>
  </si>
  <si>
    <t>---------------------</t>
  </si>
  <si>
    <t>PROD</t>
  </si>
  <si>
    <t>WEB CLAIM</t>
  </si>
  <si>
    <t>START</t>
  </si>
  <si>
    <t>--------------------------</t>
  </si>
  <si>
    <t>STOP</t>
  </si>
  <si>
    <t>STOP VERSION</t>
  </si>
  <si>
    <t>PAUSE</t>
  </si>
  <si>
    <t>-------------------------</t>
  </si>
  <si>
    <t>RH</t>
  </si>
  <si>
    <t>Capa Planif</t>
  </si>
  <si>
    <t>TC/S</t>
  </si>
  <si>
    <t>CAPA Prod</t>
  </si>
  <si>
    <t>Chemin</t>
  </si>
  <si>
    <t>NomFichierCrom</t>
  </si>
  <si>
    <t>A31501</t>
  </si>
  <si>
    <t>TENON ETAGES</t>
  </si>
  <si>
    <t>CHAUSSEE L2.700</t>
  </si>
  <si>
    <t>CHAUSSEE L3.340</t>
  </si>
  <si>
    <t>A02A04</t>
  </si>
  <si>
    <t>A89201</t>
  </si>
  <si>
    <t>A22A91</t>
  </si>
  <si>
    <t>CHAUSSEE L4.090</t>
  </si>
  <si>
    <t>A16A81</t>
  </si>
  <si>
    <t>Taillage</t>
  </si>
  <si>
    <t>1ERE</t>
  </si>
  <si>
    <t>Prochain Start</t>
  </si>
  <si>
    <t>2892-2</t>
  </si>
  <si>
    <t>PITON A TETE</t>
  </si>
  <si>
    <t>522804</t>
  </si>
  <si>
    <t>Std. production/Costing; CNC</t>
  </si>
  <si>
    <t>R01121</t>
  </si>
  <si>
    <t>SUPPORT AIG.POSTICH</t>
  </si>
  <si>
    <t>754704</t>
  </si>
  <si>
    <t>282SPB</t>
  </si>
  <si>
    <t>Alternativ production; CAMES</t>
  </si>
  <si>
    <t>754707</t>
  </si>
  <si>
    <t>754710</t>
  </si>
  <si>
    <t>TAMBOUR BARILLET SEMI/DEC</t>
  </si>
  <si>
    <t>724672</t>
  </si>
  <si>
    <t>MULTIC</t>
  </si>
  <si>
    <t>VIS TETE CYL. C 02 C 00 A</t>
  </si>
  <si>
    <t>660807</t>
  </si>
  <si>
    <t>A31L21</t>
  </si>
  <si>
    <t>CHAUSSEE LIBRE L1.700</t>
  </si>
  <si>
    <t>180532</t>
  </si>
  <si>
    <t>251471</t>
  </si>
  <si>
    <t>AXE TIRETTE</t>
  </si>
  <si>
    <t>502860</t>
  </si>
  <si>
    <t>CLEF RAQUETTE</t>
  </si>
  <si>
    <t>170241</t>
  </si>
  <si>
    <t>955422</t>
  </si>
  <si>
    <t>CORRECTEUR JOURS SEMI/DEC</t>
  </si>
  <si>
    <t>758009</t>
  </si>
  <si>
    <t>C26111</t>
  </si>
  <si>
    <t>CHAUSSEE L2.630</t>
  </si>
  <si>
    <t>261483</t>
  </si>
  <si>
    <t>256111</t>
  </si>
  <si>
    <t>MOYEU</t>
  </si>
  <si>
    <t>703459</t>
  </si>
  <si>
    <t>2801-2</t>
  </si>
  <si>
    <t>CHAUSSEE L2.950</t>
  </si>
  <si>
    <t>445180</t>
  </si>
  <si>
    <t>E61111</t>
  </si>
  <si>
    <t>283305</t>
  </si>
  <si>
    <t>ROUE HEURES L1.040 DO</t>
  </si>
  <si>
    <t>732115</t>
  </si>
  <si>
    <t>PIED-VIS</t>
  </si>
  <si>
    <t>CORRECTEUR QUANT.</t>
  </si>
  <si>
    <t>2890-2</t>
  </si>
  <si>
    <t>COUVERCLE BARILLET SEMI/DEC</t>
  </si>
  <si>
    <t>540521</t>
  </si>
  <si>
    <t>A90A01</t>
  </si>
  <si>
    <t>PITON</t>
  </si>
  <si>
    <t>E20301</t>
  </si>
  <si>
    <t>761566</t>
  </si>
  <si>
    <t>470858</t>
  </si>
  <si>
    <t>ROUE ENTR.SUPPL.</t>
  </si>
  <si>
    <t>709635</t>
  </si>
  <si>
    <t>CHAUSSEE L0.790</t>
  </si>
  <si>
    <t>653426</t>
  </si>
  <si>
    <t>C07661</t>
  </si>
  <si>
    <t>4049</t>
  </si>
  <si>
    <t>RONDELLE</t>
  </si>
  <si>
    <t>C07651</t>
  </si>
  <si>
    <t>569542</t>
  </si>
  <si>
    <t>PIG.REM.</t>
  </si>
  <si>
    <t>725266</t>
  </si>
  <si>
    <t>A29A21</t>
  </si>
  <si>
    <t>TIGE TRAV.AV.COUR.MONOBLOC</t>
  </si>
  <si>
    <t>319517</t>
  </si>
  <si>
    <t>PIG.COULANT</t>
  </si>
  <si>
    <t>504400</t>
  </si>
  <si>
    <t>MOYEU ROUE ENTR.IND.QUANT.</t>
  </si>
  <si>
    <t>84603</t>
  </si>
  <si>
    <t>426609</t>
  </si>
  <si>
    <t>958351</t>
  </si>
  <si>
    <t>665869</t>
  </si>
  <si>
    <t>281142</t>
  </si>
  <si>
    <t>E01701</t>
  </si>
  <si>
    <t>GOUPILLE POSITIONNEMENT</t>
  </si>
  <si>
    <t>253187</t>
  </si>
  <si>
    <t>TIGE POUSSOIR</t>
  </si>
  <si>
    <t>134145</t>
  </si>
  <si>
    <t>VIS COLL. E 42 C 10 A</t>
  </si>
  <si>
    <t>VIS TETE CYL. C 42 C 00 A</t>
  </si>
  <si>
    <t>6497-2</t>
  </si>
  <si>
    <t>A14A12</t>
  </si>
  <si>
    <t>66518</t>
  </si>
  <si>
    <t>ROUE HEURES L1.250</t>
  </si>
  <si>
    <t>689990</t>
  </si>
  <si>
    <t>7751</t>
  </si>
  <si>
    <t>EXCENTRIQUE CORRECTEUR PHASES</t>
  </si>
  <si>
    <t>326346</t>
  </si>
  <si>
    <t>2894-1</t>
  </si>
  <si>
    <t>CONE INFER.</t>
  </si>
  <si>
    <t>2834-2</t>
  </si>
  <si>
    <t>572709</t>
  </si>
  <si>
    <t>TUBE ETAGES</t>
  </si>
  <si>
    <t>645196</t>
  </si>
  <si>
    <t>400581</t>
  </si>
  <si>
    <t>2825-2</t>
  </si>
  <si>
    <t>425168</t>
  </si>
  <si>
    <t>539941</t>
  </si>
  <si>
    <t>C10111</t>
  </si>
  <si>
    <t>591096</t>
  </si>
  <si>
    <t>513739</t>
  </si>
  <si>
    <t>675960</t>
  </si>
  <si>
    <t>540584</t>
  </si>
  <si>
    <t>7754</t>
  </si>
  <si>
    <t>ROUE HEURES H1</t>
  </si>
  <si>
    <t>C07671</t>
  </si>
  <si>
    <t>RENVOI ENTR.DIFFER.</t>
  </si>
  <si>
    <t>RIVET</t>
  </si>
  <si>
    <t>653423</t>
  </si>
  <si>
    <t>RENVOI CORRECTEUR 1</t>
  </si>
  <si>
    <t>653403</t>
  </si>
  <si>
    <t>PIG.INTERM.QUANT.</t>
  </si>
  <si>
    <t>VIS TETE CYL. A 02 C 10 A</t>
  </si>
  <si>
    <t>210001</t>
  </si>
  <si>
    <t>708951</t>
  </si>
  <si>
    <t>164811</t>
  </si>
  <si>
    <t>CHAUSSEE LIBRE H1</t>
  </si>
  <si>
    <t>712391</t>
  </si>
  <si>
    <t>CHAUSSEE LIBRE L1.950</t>
  </si>
  <si>
    <t>PIG.MINUTERIE</t>
  </si>
  <si>
    <t>754715</t>
  </si>
  <si>
    <t>755365</t>
  </si>
  <si>
    <t>E64SPB</t>
  </si>
  <si>
    <t>CLI-ME</t>
  </si>
  <si>
    <t>754720</t>
  </si>
  <si>
    <t>PIG.RENVOI</t>
  </si>
  <si>
    <t>655323</t>
  </si>
  <si>
    <t>4731</t>
  </si>
  <si>
    <t>2836-2</t>
  </si>
  <si>
    <t>696684</t>
  </si>
  <si>
    <t>CHAUSSEE L2.200</t>
  </si>
  <si>
    <t>707693</t>
  </si>
  <si>
    <t>PIG.SEC. L4.810</t>
  </si>
  <si>
    <t>732768</t>
  </si>
  <si>
    <t>A20L11</t>
  </si>
  <si>
    <t>66513</t>
  </si>
  <si>
    <t>2660</t>
  </si>
  <si>
    <t>ROUE HEURES L1.310</t>
  </si>
  <si>
    <t>3738</t>
  </si>
  <si>
    <t>EXCENTRIQUE</t>
  </si>
  <si>
    <t>730089</t>
  </si>
  <si>
    <t>VIS TETE CYL. SEMI/DEC/TREMPE/EBAV</t>
  </si>
  <si>
    <t>324164</t>
  </si>
  <si>
    <t>C07111</t>
  </si>
  <si>
    <t>PIG.SEC. L5.540</t>
  </si>
  <si>
    <t>324162</t>
  </si>
  <si>
    <t>PIG.SEC. L5.290</t>
  </si>
  <si>
    <t>4637</t>
  </si>
  <si>
    <t>703462</t>
  </si>
  <si>
    <t>CHAUSSEE L3.200</t>
  </si>
  <si>
    <t>703457</t>
  </si>
  <si>
    <t>723100</t>
  </si>
  <si>
    <t>VIS TETE CON. C 43 C 00 A</t>
  </si>
  <si>
    <t>4762</t>
  </si>
  <si>
    <t>2824-2</t>
  </si>
  <si>
    <t>712893</t>
  </si>
  <si>
    <t>4729</t>
  </si>
  <si>
    <t>4634</t>
  </si>
  <si>
    <t>102126</t>
  </si>
  <si>
    <t>AXE ROUE INVERSION</t>
  </si>
  <si>
    <t>4684</t>
  </si>
  <si>
    <t>PIG.ROCHET INTERM.</t>
  </si>
  <si>
    <t>739261</t>
  </si>
  <si>
    <t>491429</t>
  </si>
  <si>
    <t>RENVOI</t>
  </si>
  <si>
    <t>536767</t>
  </si>
  <si>
    <t>ROUE HEURES L1.750</t>
  </si>
  <si>
    <t>407010</t>
  </si>
  <si>
    <t>TUBE CENTRE L2.200</t>
  </si>
  <si>
    <t>1566</t>
  </si>
  <si>
    <t>TUBE CENTRE L2.500</t>
  </si>
  <si>
    <t>689524</t>
  </si>
  <si>
    <t>1565</t>
  </si>
  <si>
    <t>TUBE CENTRE L2.680</t>
  </si>
  <si>
    <t>122419</t>
  </si>
  <si>
    <t>TUBE CENTRE</t>
  </si>
  <si>
    <t>VIS COLL. C 43 C 00 A</t>
  </si>
  <si>
    <t>738793</t>
  </si>
  <si>
    <t>1859</t>
  </si>
  <si>
    <t>192273</t>
  </si>
  <si>
    <t>2029</t>
  </si>
  <si>
    <t>301070</t>
  </si>
  <si>
    <t>275014</t>
  </si>
  <si>
    <t>84672</t>
  </si>
  <si>
    <t>CHAUSSEE LIBRE L4.050</t>
  </si>
  <si>
    <t>ROUE INTERM.</t>
  </si>
  <si>
    <t>427822</t>
  </si>
  <si>
    <t>105395</t>
  </si>
  <si>
    <t>471579</t>
  </si>
  <si>
    <t>732761</t>
  </si>
  <si>
    <t>732762</t>
  </si>
  <si>
    <t>A31L11</t>
  </si>
  <si>
    <t>276333</t>
  </si>
  <si>
    <t>RENVOI L0.730</t>
  </si>
  <si>
    <t>628558</t>
  </si>
  <si>
    <t>VIS COLL. C 42 C 00 A</t>
  </si>
  <si>
    <t>4679</t>
  </si>
  <si>
    <t>2821-2</t>
  </si>
  <si>
    <t>403398</t>
  </si>
  <si>
    <t>PIG.INVERSION</t>
  </si>
  <si>
    <t>736106</t>
  </si>
  <si>
    <t>4678</t>
  </si>
  <si>
    <t>324159</t>
  </si>
  <si>
    <t>PIG.SEC. L4.790</t>
  </si>
  <si>
    <t>730132</t>
  </si>
  <si>
    <t>4635</t>
  </si>
  <si>
    <t>732763</t>
  </si>
  <si>
    <t>400583</t>
  </si>
  <si>
    <t>TIGE REMONTOIR S0.90 18.85</t>
  </si>
  <si>
    <t>3645</t>
  </si>
  <si>
    <t>65944</t>
  </si>
  <si>
    <t>2681</t>
  </si>
  <si>
    <t>TIGE REMONTOIR S0.90 19.00</t>
  </si>
  <si>
    <t>4227</t>
  </si>
  <si>
    <t>4718</t>
  </si>
  <si>
    <t>TIGE REMONTOIR</t>
  </si>
  <si>
    <t>762212</t>
  </si>
  <si>
    <t>A31411</t>
  </si>
  <si>
    <t>4182</t>
  </si>
  <si>
    <t>4671</t>
  </si>
  <si>
    <t>758008</t>
  </si>
  <si>
    <t>CHAUSSEE L2.380</t>
  </si>
  <si>
    <t>703592</t>
  </si>
  <si>
    <t>PIG.SEC. L4.560</t>
  </si>
  <si>
    <t>697219</t>
  </si>
  <si>
    <t>488713</t>
  </si>
  <si>
    <t>CORRECTEUR QUANT. SEMI/DEC</t>
  </si>
  <si>
    <t>745375</t>
  </si>
  <si>
    <t>VIS TETE CYL. SE-H C 03 C 00 A</t>
  </si>
  <si>
    <t>732766</t>
  </si>
  <si>
    <t>C07821</t>
  </si>
  <si>
    <t>725035</t>
  </si>
  <si>
    <t>VIS TETE CON. SE-H C 03 C 00 A</t>
  </si>
  <si>
    <t>4680</t>
  </si>
  <si>
    <t>3574</t>
  </si>
  <si>
    <t>AXE ROUE AUXIL.INVERS.</t>
  </si>
  <si>
    <t>679115</t>
  </si>
  <si>
    <t>282002</t>
  </si>
  <si>
    <t>324165</t>
  </si>
  <si>
    <t>PIG.SEC. L5.790</t>
  </si>
  <si>
    <t>66519</t>
  </si>
  <si>
    <t>ROUE HEURES L1.500</t>
  </si>
  <si>
    <t>220098</t>
  </si>
  <si>
    <t>ROUE HEURES L2.250</t>
  </si>
  <si>
    <t>539568</t>
  </si>
  <si>
    <t>679108</t>
  </si>
  <si>
    <t>754700</t>
  </si>
  <si>
    <t>762106</t>
  </si>
  <si>
    <t>CHAUSSEE L3.290</t>
  </si>
  <si>
    <t>4765</t>
  </si>
  <si>
    <t>324161</t>
  </si>
  <si>
    <t>PIG.SEC. L5.040</t>
  </si>
  <si>
    <t>PIED-VIS NI</t>
  </si>
  <si>
    <t>732113</t>
  </si>
  <si>
    <t>3567</t>
  </si>
  <si>
    <t>703456</t>
  </si>
  <si>
    <t>CHAUSSEE L2.450</t>
  </si>
  <si>
    <t>695286</t>
  </si>
  <si>
    <t>A02A32</t>
  </si>
  <si>
    <t>4733</t>
  </si>
  <si>
    <t>749634</t>
  </si>
  <si>
    <t>397605</t>
  </si>
  <si>
    <t>768897</t>
  </si>
  <si>
    <t>VIS TETE CON. SE-I C 03 C 00 A</t>
  </si>
  <si>
    <t>619410</t>
  </si>
  <si>
    <t>728493</t>
  </si>
  <si>
    <t>4184</t>
  </si>
  <si>
    <t>122688</t>
  </si>
  <si>
    <t>1860</t>
  </si>
  <si>
    <t>3038</t>
  </si>
  <si>
    <t>VIS COLL. E 43 C 10 A</t>
  </si>
  <si>
    <t>4384</t>
  </si>
  <si>
    <t>955112</t>
  </si>
  <si>
    <t>CHAUSSEE L2.130</t>
  </si>
  <si>
    <t>103048</t>
  </si>
  <si>
    <t>648552</t>
  </si>
  <si>
    <t>4670</t>
  </si>
  <si>
    <t>116173</t>
  </si>
  <si>
    <t>520943</t>
  </si>
  <si>
    <t>686211</t>
  </si>
  <si>
    <t>732112</t>
  </si>
  <si>
    <t>CHAUSSEE L3.090</t>
  </si>
  <si>
    <t>4717</t>
  </si>
  <si>
    <t>E01001</t>
  </si>
  <si>
    <t>703455</t>
  </si>
  <si>
    <t>CHAUSSEE L1.950</t>
  </si>
  <si>
    <t>TIGE MISE HEURE</t>
  </si>
  <si>
    <t>PRT292</t>
  </si>
  <si>
    <t>405301</t>
  </si>
  <si>
    <t>ROUE COURONNE</t>
  </si>
  <si>
    <t>705253</t>
  </si>
  <si>
    <t>CHAUSSEE L2.150</t>
  </si>
  <si>
    <t>758003</t>
  </si>
  <si>
    <t>116127</t>
  </si>
  <si>
    <t>542564</t>
  </si>
  <si>
    <t>119542</t>
  </si>
  <si>
    <t>146279</t>
  </si>
  <si>
    <t>TIGE REMONTOIR S0.90 16.00</t>
  </si>
  <si>
    <t>732484</t>
  </si>
  <si>
    <t>757869</t>
  </si>
  <si>
    <t>CHAUSSEE L1.880</t>
  </si>
  <si>
    <t>4181</t>
  </si>
  <si>
    <t>3063</t>
  </si>
  <si>
    <t>279995</t>
  </si>
  <si>
    <t>RIVET NI</t>
  </si>
  <si>
    <t>760384</t>
  </si>
  <si>
    <t>84675</t>
  </si>
  <si>
    <t>CHAUSSEE LIBRE L4.250</t>
  </si>
  <si>
    <t>84671</t>
  </si>
  <si>
    <t>CHAUSSEE ENTR.</t>
  </si>
  <si>
    <t>Type Mach</t>
  </si>
  <si>
    <t>Article Matière</t>
  </si>
  <si>
    <t>Matière</t>
  </si>
  <si>
    <t>Component</t>
  </si>
  <si>
    <t>Component description</t>
  </si>
  <si>
    <t>EN CW400J 2M 1.500</t>
  </si>
  <si>
    <t>20 AP THERM. 2M 1.800</t>
  </si>
  <si>
    <t>20 AP/A 100 PB 2M 1.200</t>
  </si>
  <si>
    <t>20 AP/A 100 PB 2M 1.700</t>
  </si>
  <si>
    <t>EN CW614N 2M 1.400</t>
  </si>
  <si>
    <t>EN CW614N 3M 2.000</t>
  </si>
  <si>
    <t>FINEMAC 2M 1.200</t>
  </si>
  <si>
    <t>FINEMAC 2M 1.500</t>
  </si>
  <si>
    <t>PIG.MINUTERIE SEMI/DEC</t>
  </si>
  <si>
    <t>20 AP/A 100 PB 2M 2.400</t>
  </si>
  <si>
    <t>FINEMAC 2M 2.400</t>
  </si>
  <si>
    <t>FINEMAC 3M 3.000</t>
  </si>
  <si>
    <t>EN CW608N 1/2H 3M 4.500</t>
  </si>
  <si>
    <t>DIN 1.4121/DIN 1.4197 2M 2.010</t>
  </si>
  <si>
    <t>EN CW614N 3M 5.000</t>
  </si>
  <si>
    <t>EN CW614N 3M 7.000</t>
  </si>
  <si>
    <t>EN CW614N 3M 10.000</t>
  </si>
  <si>
    <t>EN CW614N 3M 12.000</t>
  </si>
  <si>
    <t>DIN 1.4121/DIN 1.4197 3M 2.200</t>
  </si>
  <si>
    <t>EN CW614N 3M 8.500</t>
  </si>
  <si>
    <t>EN CW614N 3M 17.500</t>
  </si>
  <si>
    <t>FINEMAC 2M 1.700</t>
  </si>
  <si>
    <t>EN CW614N MEULE H6 3M 15.500</t>
  </si>
  <si>
    <t>EN CW400J 2M 2.000</t>
  </si>
  <si>
    <t>EN AW-6082 PB&lt;100PPM 3M 30.000</t>
  </si>
  <si>
    <t>PLATEAUX POUR PLATINEN (25 PCS)</t>
  </si>
  <si>
    <t>EN CW614N 3M 2.500</t>
  </si>
  <si>
    <t>EN CW614N 3M 12.500</t>
  </si>
  <si>
    <t>EN CW102C 3M 1.700</t>
  </si>
  <si>
    <t>EN CW614N 3M 6.000</t>
  </si>
  <si>
    <t>DIN 1.4121/DIN 1.4197 3M 2.800</t>
  </si>
  <si>
    <t>EN CW400J (N31) 3M 1.700</t>
  </si>
  <si>
    <t>DIN 1.4121/DIN 1.4197 2M 1.510</t>
  </si>
  <si>
    <t>EN CW400J (N31) 2M 1.200</t>
  </si>
  <si>
    <t>EN CW102C VERG. 3M 3.000</t>
  </si>
  <si>
    <t>EN CW614N 1.5M 12.500</t>
  </si>
  <si>
    <t>EN CW614N 3M 30.000</t>
  </si>
  <si>
    <t>EN CW614N MEULE H6 3M 15.000</t>
  </si>
  <si>
    <t>EN CW400J (N31) 3M 2.500</t>
  </si>
  <si>
    <t>EN CW102C 3M 2.300</t>
  </si>
  <si>
    <t>EN CW400J 3M 2.000</t>
  </si>
  <si>
    <t>DIN 1.4121/DIN 1.4197 3M 4.000</t>
  </si>
  <si>
    <t>EN CW102C VERG. 3M 2.500</t>
  </si>
  <si>
    <t>EN CW102C VERG. 3M 1.500</t>
  </si>
  <si>
    <t>EN CW400J 3M 1.800</t>
  </si>
  <si>
    <t>EN CW614N 3M 32.000</t>
  </si>
  <si>
    <t>EN AW-6106 T6 MEULE 3M 7.500</t>
  </si>
  <si>
    <t>PLATEAU AVEC INSERT MOUSSE 100 CASES</t>
  </si>
  <si>
    <t>EN CW614N 1.5M 8.500</t>
  </si>
  <si>
    <t>EN CW614N 3M 8.000</t>
  </si>
  <si>
    <t>PLATEAUX POUR MASSE OSC.CAL.A07111 25PCS</t>
  </si>
  <si>
    <t>DIN 1.4121/DIN 1.4197 3M 1.800</t>
  </si>
  <si>
    <t>DECLAFOR 1015 THX 3M 1.200</t>
  </si>
  <si>
    <t>DIN 1.4598 3M 2.000</t>
  </si>
  <si>
    <t>EN AW-6082 3M 24.000</t>
  </si>
  <si>
    <t>DIN 1.4121/DIN 1.4197 3M 1.200</t>
  </si>
  <si>
    <t>ItemAltBOM</t>
  </si>
  <si>
    <t>DB_ZETAPV.Ver.</t>
  </si>
  <si>
    <t>300178021</t>
  </si>
  <si>
    <t>300088521</t>
  </si>
  <si>
    <t>500369341</t>
  </si>
  <si>
    <t>500368181</t>
  </si>
  <si>
    <t>500086921</t>
  </si>
  <si>
    <t>500086922</t>
  </si>
  <si>
    <t>300103211</t>
  </si>
  <si>
    <t>300139201</t>
  </si>
  <si>
    <t>300103521</t>
  </si>
  <si>
    <t>300103511</t>
  </si>
  <si>
    <t>300089541</t>
  </si>
  <si>
    <t>300109471</t>
  </si>
  <si>
    <t>300091522</t>
  </si>
  <si>
    <t>300091521</t>
  </si>
  <si>
    <t>500195151</t>
  </si>
  <si>
    <t>300113451</t>
  </si>
  <si>
    <t>500168171</t>
  </si>
  <si>
    <t>500227513</t>
  </si>
  <si>
    <t>300147041</t>
  </si>
  <si>
    <t>300103491</t>
  </si>
  <si>
    <t>500213452</t>
  </si>
  <si>
    <t>500213451</t>
  </si>
  <si>
    <t>500213811</t>
  </si>
  <si>
    <t>500210552</t>
  </si>
  <si>
    <t>500210551</t>
  </si>
  <si>
    <t>500368811</t>
  </si>
  <si>
    <t>500369331</t>
  </si>
  <si>
    <t>500118971</t>
  </si>
  <si>
    <t>500103911</t>
  </si>
  <si>
    <t>500070771</t>
  </si>
  <si>
    <t>300049791</t>
  </si>
  <si>
    <t>500370401</t>
  </si>
  <si>
    <t>500244372</t>
  </si>
  <si>
    <t>500244371</t>
  </si>
  <si>
    <t>300179521</t>
  </si>
  <si>
    <t>500190901</t>
  </si>
  <si>
    <t>500190611</t>
  </si>
  <si>
    <t>500373611</t>
  </si>
  <si>
    <t>500374331</t>
  </si>
  <si>
    <t>500373631</t>
  </si>
  <si>
    <t>500373581</t>
  </si>
  <si>
    <t>500090023</t>
  </si>
  <si>
    <t>500090022</t>
  </si>
  <si>
    <t>500063561</t>
  </si>
  <si>
    <t>500060711</t>
  </si>
  <si>
    <t>500078291</t>
  </si>
  <si>
    <t>500086891</t>
  </si>
  <si>
    <t>500086892</t>
  </si>
  <si>
    <t>500060671</t>
  </si>
  <si>
    <t>500359851</t>
  </si>
  <si>
    <t>500086902</t>
  </si>
  <si>
    <t>500086901</t>
  </si>
  <si>
    <t>500402871</t>
  </si>
  <si>
    <t>500368621</t>
  </si>
  <si>
    <t>500243291</t>
  </si>
  <si>
    <t>500364811</t>
  </si>
  <si>
    <t>500364821</t>
  </si>
  <si>
    <t>300100481</t>
  </si>
  <si>
    <t>500186231</t>
  </si>
  <si>
    <t>500408111</t>
  </si>
  <si>
    <t>500228272</t>
  </si>
  <si>
    <t>500168141</t>
  </si>
  <si>
    <t>300111311</t>
  </si>
  <si>
    <t>500409531</t>
  </si>
  <si>
    <t>500290991</t>
  </si>
  <si>
    <t>500364831</t>
  </si>
  <si>
    <t>500364851</t>
  </si>
  <si>
    <t>500364861</t>
  </si>
  <si>
    <t>300148161</t>
  </si>
  <si>
    <t>300161401</t>
  </si>
  <si>
    <t>500256831</t>
  </si>
  <si>
    <t>300174381</t>
  </si>
  <si>
    <t>300174382</t>
  </si>
  <si>
    <t>300178231</t>
  </si>
  <si>
    <t>300178221</t>
  </si>
  <si>
    <t>300174371</t>
  </si>
  <si>
    <t>300174372</t>
  </si>
  <si>
    <t>300174401</t>
  </si>
  <si>
    <t>300174391</t>
  </si>
  <si>
    <t>500015041</t>
  </si>
  <si>
    <t>500014961</t>
  </si>
  <si>
    <t>300174451</t>
  </si>
  <si>
    <t>300172301</t>
  </si>
  <si>
    <t>300174431</t>
  </si>
  <si>
    <t>300172241</t>
  </si>
  <si>
    <t>500015161</t>
  </si>
  <si>
    <t>300172171</t>
  </si>
  <si>
    <t>300172181</t>
  </si>
  <si>
    <t>300166341</t>
  </si>
  <si>
    <t>PIG.MOYENNE SEMI/TAIL/REV</t>
  </si>
  <si>
    <t>500015011</t>
  </si>
  <si>
    <t>500015051</t>
  </si>
  <si>
    <t>300179222</t>
  </si>
  <si>
    <t>300174361</t>
  </si>
  <si>
    <t>500022051</t>
  </si>
  <si>
    <t>300178013</t>
  </si>
  <si>
    <t>500180661</t>
  </si>
  <si>
    <t>500410531</t>
  </si>
  <si>
    <t>500014831</t>
  </si>
  <si>
    <t>500021371</t>
  </si>
  <si>
    <t>500018351</t>
  </si>
  <si>
    <t>500264741</t>
  </si>
  <si>
    <t>500337691</t>
  </si>
  <si>
    <t>500036381</t>
  </si>
  <si>
    <t>500054331</t>
  </si>
  <si>
    <t>500054271</t>
  </si>
  <si>
    <t>500048641</t>
  </si>
  <si>
    <t>500051031</t>
  </si>
  <si>
    <t>500051651</t>
  </si>
  <si>
    <t>500059391</t>
  </si>
  <si>
    <t>500059381</t>
  </si>
  <si>
    <t>500211651</t>
  </si>
  <si>
    <t>500211652</t>
  </si>
  <si>
    <t>500059561</t>
  </si>
  <si>
    <t>500118912</t>
  </si>
  <si>
    <t>500070801</t>
  </si>
  <si>
    <t>500391081</t>
  </si>
  <si>
    <t>500102321</t>
  </si>
  <si>
    <t>500168161</t>
  </si>
  <si>
    <t>500118902</t>
  </si>
  <si>
    <t>500118901</t>
  </si>
  <si>
    <t>500177921</t>
  </si>
  <si>
    <t>500180001</t>
  </si>
  <si>
    <t>500178131</t>
  </si>
  <si>
    <t>500226091</t>
  </si>
  <si>
    <t>500201601</t>
  </si>
  <si>
    <t>500196132</t>
  </si>
  <si>
    <t>500368211</t>
  </si>
  <si>
    <t>500245391</t>
  </si>
  <si>
    <t>500221271</t>
  </si>
  <si>
    <t>500250021</t>
  </si>
  <si>
    <t>500242951</t>
  </si>
  <si>
    <t>500267141</t>
  </si>
  <si>
    <t>500371441</t>
  </si>
  <si>
    <t>500227591</t>
  </si>
  <si>
    <t>PIG.MOYENNE SEMI/REV</t>
  </si>
  <si>
    <t>500253171</t>
  </si>
  <si>
    <t>500250761</t>
  </si>
  <si>
    <t>500252771</t>
  </si>
  <si>
    <t>500274711</t>
  </si>
  <si>
    <t>500351741</t>
  </si>
  <si>
    <t>500266151</t>
  </si>
  <si>
    <t>500266621</t>
  </si>
  <si>
    <t>500275161</t>
  </si>
  <si>
    <t>500275151</t>
  </si>
  <si>
    <t>500275152</t>
  </si>
  <si>
    <t>500274371</t>
  </si>
  <si>
    <t>500275091</t>
  </si>
  <si>
    <t>500275311</t>
  </si>
  <si>
    <t>500275811</t>
  </si>
  <si>
    <t>500281161</t>
  </si>
  <si>
    <t>500277681</t>
  </si>
  <si>
    <t>500290872</t>
  </si>
  <si>
    <t>500290874</t>
  </si>
  <si>
    <t>500290873</t>
  </si>
  <si>
    <t>500290871</t>
  </si>
  <si>
    <t>500290571</t>
  </si>
  <si>
    <t>500290591</t>
  </si>
  <si>
    <t>500290971</t>
  </si>
  <si>
    <t>500290972</t>
  </si>
  <si>
    <t>500338211</t>
  </si>
  <si>
    <t>500337682</t>
  </si>
  <si>
    <t>500337681</t>
  </si>
  <si>
    <t>500338221</t>
  </si>
  <si>
    <t>500290952</t>
  </si>
  <si>
    <t>500290951</t>
  </si>
  <si>
    <t>500338241</t>
  </si>
  <si>
    <t>500338242</t>
  </si>
  <si>
    <t>500338251</t>
  </si>
  <si>
    <t>500338261</t>
  </si>
  <si>
    <t>500338271</t>
  </si>
  <si>
    <t>500338351</t>
  </si>
  <si>
    <t>500282601</t>
  </si>
  <si>
    <t>500286852</t>
  </si>
  <si>
    <t>500285061</t>
  </si>
  <si>
    <t>500285071</t>
  </si>
  <si>
    <t>500282611</t>
  </si>
  <si>
    <t>500286861</t>
  </si>
  <si>
    <t>500369311</t>
  </si>
  <si>
    <t>500370411</t>
  </si>
  <si>
    <t>500287511</t>
  </si>
  <si>
    <t>500287021</t>
  </si>
  <si>
    <t>500287471</t>
  </si>
  <si>
    <t>500287501</t>
  </si>
  <si>
    <t>500344151</t>
  </si>
  <si>
    <t>500371432</t>
  </si>
  <si>
    <t>500368161</t>
  </si>
  <si>
    <t>500353751</t>
  </si>
  <si>
    <t>500353821</t>
  </si>
  <si>
    <t>500359221</t>
  </si>
  <si>
    <t>500363771</t>
  </si>
  <si>
    <t>500363761</t>
  </si>
  <si>
    <t>500364222</t>
  </si>
  <si>
    <t>500364391</t>
  </si>
  <si>
    <t>500364401</t>
  </si>
  <si>
    <t>500364181</t>
  </si>
  <si>
    <t>500366821</t>
  </si>
  <si>
    <t>500387292</t>
  </si>
  <si>
    <t>500386001</t>
  </si>
  <si>
    <t>500387181</t>
  </si>
  <si>
    <t>CAMES</t>
  </si>
  <si>
    <t>STATUT</t>
  </si>
  <si>
    <t>N° MACH.</t>
  </si>
  <si>
    <t>N° MACH. ALT.</t>
  </si>
  <si>
    <t>DESC. MACH.</t>
  </si>
  <si>
    <t>INV. MACH.</t>
  </si>
  <si>
    <t>FAMILLE</t>
  </si>
  <si>
    <t>ART.</t>
  </si>
  <si>
    <t>ART. DESC.</t>
  </si>
  <si>
    <t>CALIBRE</t>
  </si>
  <si>
    <t>PLAN</t>
  </si>
  <si>
    <t>TDC</t>
  </si>
  <si>
    <t>TDO</t>
  </si>
  <si>
    <t>JOURS</t>
  </si>
  <si>
    <t>PCES / SEM.</t>
  </si>
  <si>
    <t>ART. MAT.</t>
  </si>
  <si>
    <t>ART. MAT. DESC.</t>
  </si>
  <si>
    <t>KG/1000</t>
  </si>
  <si>
    <t>OPERATEUR</t>
  </si>
  <si>
    <t>CDF</t>
  </si>
  <si>
    <t>TYPE</t>
  </si>
  <si>
    <t>WC DESC.</t>
  </si>
  <si>
    <t>WC</t>
  </si>
  <si>
    <t>CHECK WC</t>
  </si>
  <si>
    <t>ETAT</t>
  </si>
  <si>
    <t>ARTICLE</t>
  </si>
  <si>
    <t>PERSONNE</t>
  </si>
  <si>
    <t>MS7DC+T</t>
  </si>
  <si>
    <t>50194rav49808</t>
  </si>
  <si>
    <t>F-PIG. COULANT</t>
  </si>
  <si>
    <t>Ellenberger, Théodore</t>
  </si>
  <si>
    <t>DEC_CAM_MS7-5B-TRANSP._F-DIVERS</t>
  </si>
  <si>
    <t>2</t>
  </si>
  <si>
    <t>Di Bello, Rocco</t>
  </si>
  <si>
    <t>30</t>
  </si>
  <si>
    <t>MS7DC</t>
  </si>
  <si>
    <t>49783rav49787</t>
  </si>
  <si>
    <t>DEC_CAM_MS7-5B_F-DIVERS</t>
  </si>
  <si>
    <t>1</t>
  </si>
  <si>
    <t>50157rav50161</t>
  </si>
  <si>
    <t>50650rav50668</t>
  </si>
  <si>
    <t>F-PIG. REM.</t>
  </si>
  <si>
    <t>Salihu, Halil</t>
  </si>
  <si>
    <t>50159rav50163</t>
  </si>
  <si>
    <t>50646rav50664</t>
  </si>
  <si>
    <t>49252rav49261</t>
  </si>
  <si>
    <t>F-PIG. DIVERS</t>
  </si>
  <si>
    <t>Monnier, Fabien</t>
  </si>
  <si>
    <t>50651rav50669</t>
  </si>
  <si>
    <t>Salihu, Mubekir</t>
  </si>
  <si>
    <t>Luanga, Manu</t>
  </si>
  <si>
    <t>48614rav97593</t>
  </si>
  <si>
    <t>50310rav50335</t>
  </si>
  <si>
    <t>50657rav57015</t>
  </si>
  <si>
    <t>50313rav50338</t>
  </si>
  <si>
    <t>49384rav49388</t>
  </si>
  <si>
    <t>Stuber, Steven</t>
  </si>
  <si>
    <t>48295rav48297</t>
  </si>
  <si>
    <t>49250rav49259</t>
  </si>
  <si>
    <t>Maeder, Nicolas</t>
  </si>
  <si>
    <t>50655rav50673</t>
  </si>
  <si>
    <t>50660rav50678</t>
  </si>
  <si>
    <t>49482rav49490</t>
  </si>
  <si>
    <t>49796rav37304</t>
  </si>
  <si>
    <t>MS7 VNSA</t>
  </si>
  <si>
    <t>50196rav50199</t>
  </si>
  <si>
    <t>3515</t>
  </si>
  <si>
    <t>CONE SUPER.</t>
  </si>
  <si>
    <t>DEC_CAM_MS7-4B-VNSA_F-DIVERS</t>
  </si>
  <si>
    <t>10403</t>
  </si>
  <si>
    <t>!</t>
  </si>
  <si>
    <t>49792rav49798</t>
  </si>
  <si>
    <t>F-CORRECTEUR</t>
  </si>
  <si>
    <t>48291rav48294</t>
  </si>
  <si>
    <t>50658rav50676</t>
  </si>
  <si>
    <t>49483rav48288</t>
  </si>
  <si>
    <t>50316rav50344</t>
  </si>
  <si>
    <t>F-PIG. AV. TROU</t>
  </si>
  <si>
    <t>46232rav46413</t>
  </si>
  <si>
    <t>48990rav133200</t>
  </si>
  <si>
    <t>MS7 Vermot</t>
  </si>
  <si>
    <t>50308rav129630</t>
  </si>
  <si>
    <t>F-PITON</t>
  </si>
  <si>
    <t>Brancato, Giuseppe</t>
  </si>
  <si>
    <t>DEC_CAM_MS7-4B-VERMOT_F-DIVERS</t>
  </si>
  <si>
    <t>10402</t>
  </si>
  <si>
    <t>50306rav50333</t>
  </si>
  <si>
    <t>49254rav49263</t>
  </si>
  <si>
    <t>F-VIS</t>
  </si>
  <si>
    <t>HYBRIDES VIS</t>
  </si>
  <si>
    <t>DEC_CAM_MS7-4B-VERMOT_F-VIS</t>
  </si>
  <si>
    <t>10401</t>
  </si>
  <si>
    <t>Bensedira, Safi</t>
  </si>
  <si>
    <t>50295 rav50320</t>
  </si>
  <si>
    <t>R10</t>
  </si>
  <si>
    <t>19767rav19768/Barboy</t>
  </si>
  <si>
    <t>F-ROUE HEURES</t>
  </si>
  <si>
    <t>DEC_CAM_R10_F-ROUE HEURES</t>
  </si>
  <si>
    <t>4</t>
  </si>
  <si>
    <t>R10 R&amp;S</t>
  </si>
  <si>
    <t>70827rav70828 tryton 112</t>
  </si>
  <si>
    <t>Déco10+</t>
  </si>
  <si>
    <t>99646rav99647</t>
  </si>
  <si>
    <t>CNC W16</t>
  </si>
  <si>
    <t>120901</t>
  </si>
  <si>
    <t>719941</t>
  </si>
  <si>
    <t>STAR SR-10J+</t>
  </si>
  <si>
    <t>100436rav100437</t>
  </si>
  <si>
    <t>121101</t>
  </si>
  <si>
    <t>107682rav107658</t>
  </si>
  <si>
    <t>Rashoev, Muraz</t>
  </si>
  <si>
    <t>103286rav103291</t>
  </si>
  <si>
    <t>MTH</t>
  </si>
  <si>
    <t>93141rav50622</t>
  </si>
  <si>
    <t>F-TIGE</t>
  </si>
  <si>
    <t>Schaer, André</t>
  </si>
  <si>
    <t>DEC_CAM_MTH_F-DIVERS</t>
  </si>
  <si>
    <t>Ahmeti, Rahman</t>
  </si>
  <si>
    <t>93142rav49677</t>
  </si>
  <si>
    <t>F-TUBE DIVERS</t>
  </si>
  <si>
    <t>Celikbilek, Gurkan</t>
  </si>
  <si>
    <t>49255rav49264</t>
  </si>
  <si>
    <t>49253rav49262</t>
  </si>
  <si>
    <t>48282rav48287</t>
  </si>
  <si>
    <t>49487rav49495</t>
  </si>
  <si>
    <t>Constantin, Jean-Marie</t>
  </si>
  <si>
    <t>49385rav49389</t>
  </si>
  <si>
    <t>F-DIVERS</t>
  </si>
  <si>
    <t>50645rav50663</t>
  </si>
  <si>
    <t>118779</t>
  </si>
  <si>
    <t>TSUG.B074+</t>
  </si>
  <si>
    <t>123886rav123896</t>
  </si>
  <si>
    <t>Ruisi, Giuseppe</t>
  </si>
  <si>
    <t>DEC_CNC_B074-B074+-B075_F-DIVERS</t>
  </si>
  <si>
    <t>120004</t>
  </si>
  <si>
    <t>TSUG.B074</t>
  </si>
  <si>
    <t>123881rav123891</t>
  </si>
  <si>
    <t>Correia Rosa, Pedro Miguel</t>
  </si>
  <si>
    <t>TSUG.P034+</t>
  </si>
  <si>
    <t>122958rav122961</t>
  </si>
  <si>
    <t>Z1084691-02</t>
  </si>
  <si>
    <t>Jeger, Hieronymus</t>
  </si>
  <si>
    <t>DEC_CNC_P034_F-DIVERS</t>
  </si>
  <si>
    <t>120001</t>
  </si>
  <si>
    <t>122957rav122960</t>
  </si>
  <si>
    <t>TSUG.B075</t>
  </si>
  <si>
    <t>121695rav121910</t>
  </si>
  <si>
    <t>120404rav120407</t>
  </si>
  <si>
    <t>118724rav118729</t>
  </si>
  <si>
    <t>734398</t>
  </si>
  <si>
    <t>123116rav123117</t>
  </si>
  <si>
    <t>123115rav123119</t>
  </si>
  <si>
    <t>713263</t>
  </si>
  <si>
    <t>Citizen K16+</t>
  </si>
  <si>
    <t>99651rav99652</t>
  </si>
  <si>
    <t>F-BARILLET</t>
  </si>
  <si>
    <t>Saâdouni, Hedi</t>
  </si>
  <si>
    <t>CNC W15</t>
  </si>
  <si>
    <t>Goekdemir, Ali</t>
  </si>
  <si>
    <t>99620rav99621</t>
  </si>
  <si>
    <t>021907rav54498 TRYTON-SST</t>
  </si>
  <si>
    <t>48280rav48285</t>
  </si>
  <si>
    <t>50654rav50672</t>
  </si>
  <si>
    <t>DEC_CAM_MS7-5B-STOP_F-DIVERS</t>
  </si>
  <si>
    <t>10201</t>
  </si>
  <si>
    <t>138</t>
  </si>
  <si>
    <t>MS7ST</t>
  </si>
  <si>
    <t>53905rav50971/29P</t>
  </si>
  <si>
    <t>Formation</t>
  </si>
  <si>
    <t>48615rav31008</t>
  </si>
  <si>
    <t>49673rav49678</t>
  </si>
  <si>
    <t>49251rav49260</t>
  </si>
  <si>
    <t>50314rav50339</t>
  </si>
  <si>
    <t>A31L01</t>
  </si>
  <si>
    <t>48296rav48298</t>
  </si>
  <si>
    <t>705252</t>
  </si>
  <si>
    <t>CHAUSSEE L1.900</t>
  </si>
  <si>
    <t>50661rav50679</t>
  </si>
  <si>
    <t>50644rav46253</t>
  </si>
  <si>
    <t>46233rav46239</t>
  </si>
  <si>
    <t>39325rav126124</t>
  </si>
  <si>
    <t>44066rav44067/Barboy</t>
  </si>
  <si>
    <t>70888rav70889 tryton 112</t>
  </si>
  <si>
    <t>44070rav70887tryton112</t>
  </si>
  <si>
    <t>R10 VNSA</t>
  </si>
  <si>
    <t>70825rav70826 tryton 112</t>
  </si>
  <si>
    <t>50318rav50342</t>
  </si>
  <si>
    <t>106750rav27109T</t>
  </si>
  <si>
    <t>101037rav101039</t>
  </si>
  <si>
    <t>54718rav54723</t>
  </si>
  <si>
    <t>1741</t>
  </si>
  <si>
    <t>50300rav50325</t>
  </si>
  <si>
    <t>49794rav49800</t>
  </si>
  <si>
    <t>50302rav50327</t>
  </si>
  <si>
    <t>123889rav123899</t>
  </si>
  <si>
    <t>123887rav123897</t>
  </si>
  <si>
    <t>123884rav123894</t>
  </si>
  <si>
    <t>123883rav123893</t>
  </si>
  <si>
    <t>123882rav123892</t>
  </si>
  <si>
    <t>TSUG.B073</t>
  </si>
  <si>
    <t>119758rav119765</t>
  </si>
  <si>
    <t>565912</t>
  </si>
  <si>
    <t>DEC_CNC_B073_F-DIVERS</t>
  </si>
  <si>
    <t>120003</t>
  </si>
  <si>
    <t>134424rav134434</t>
  </si>
  <si>
    <t>119754rav119761</t>
  </si>
  <si>
    <t>119753rav119760</t>
  </si>
  <si>
    <t>97950</t>
  </si>
  <si>
    <t>117545rav117547</t>
  </si>
  <si>
    <t>121696rav121909</t>
  </si>
  <si>
    <t>Citizen M32+</t>
  </si>
  <si>
    <t>99634rav99635</t>
  </si>
  <si>
    <t>F-GRAND DIAM.</t>
  </si>
  <si>
    <t>DEC_CNC_W15_M32_F-GRAND DIAM.</t>
  </si>
  <si>
    <t>80001</t>
  </si>
  <si>
    <t>99624rav99625</t>
  </si>
  <si>
    <t>99622rav99623</t>
  </si>
  <si>
    <t>TSUG.BO125</t>
  </si>
  <si>
    <t>121305rav121306</t>
  </si>
  <si>
    <t>MULTIBROCHES</t>
  </si>
  <si>
    <t>DEC_M-B_W15_MULTIBROCHE_F-DIVERS</t>
  </si>
  <si>
    <t>MultiSwiss</t>
  </si>
  <si>
    <t>121235</t>
  </si>
  <si>
    <t>37200rav24927</t>
  </si>
  <si>
    <t>50378rav50380</t>
  </si>
  <si>
    <t>50317rav50341</t>
  </si>
  <si>
    <t>50307rav50332</t>
  </si>
  <si>
    <t>50299rav50324</t>
  </si>
  <si>
    <t>49386rav49390</t>
  </si>
  <si>
    <t>Z1269694 V00</t>
  </si>
  <si>
    <t>49387rav49391</t>
  </si>
  <si>
    <t>123114rav123118</t>
  </si>
  <si>
    <t>747360</t>
  </si>
  <si>
    <t>628033</t>
  </si>
  <si>
    <t>50158rav50162</t>
  </si>
  <si>
    <t>49485rav49493</t>
  </si>
  <si>
    <t>50649rav50689/29P</t>
  </si>
  <si>
    <t>50653rav50671</t>
  </si>
  <si>
    <t>49795rav49801</t>
  </si>
  <si>
    <t>49665rav49666</t>
  </si>
  <si>
    <t>48289rav48292</t>
  </si>
  <si>
    <t>50296rav50321</t>
  </si>
  <si>
    <t>50659rav50677</t>
  </si>
  <si>
    <t>49784rav49788</t>
  </si>
  <si>
    <t>46009rav46015</t>
  </si>
  <si>
    <t>36857rav36874</t>
  </si>
  <si>
    <t>123888rav123898</t>
  </si>
  <si>
    <t>99626rav99627</t>
  </si>
  <si>
    <t>A31L81</t>
  </si>
  <si>
    <t>630363</t>
  </si>
  <si>
    <t>49257rav49266</t>
  </si>
  <si>
    <t>49669rav49674</t>
  </si>
  <si>
    <t>50305rav50330</t>
  </si>
  <si>
    <t>50656rav50674</t>
  </si>
  <si>
    <t>49489rav49497</t>
  </si>
  <si>
    <t>45997rav46002</t>
  </si>
  <si>
    <t>118725rav118730</t>
  </si>
  <si>
    <t>49791rav49797</t>
  </si>
  <si>
    <t>49671rav49676</t>
  </si>
  <si>
    <t>50304rav50329</t>
  </si>
  <si>
    <t>48290rav49494</t>
  </si>
  <si>
    <t>49785rav49789</t>
  </si>
  <si>
    <t>49663rav49664</t>
  </si>
  <si>
    <t>70797rav24931</t>
  </si>
  <si>
    <t>45983rav45986</t>
  </si>
  <si>
    <t>54736rav54749</t>
  </si>
  <si>
    <t>49393rav50675</t>
  </si>
  <si>
    <t>49392rav49394</t>
  </si>
  <si>
    <t>50298rav50323</t>
  </si>
  <si>
    <t>50297rav50322</t>
  </si>
  <si>
    <t>49809rav49812</t>
  </si>
  <si>
    <t>50311rav37205</t>
  </si>
  <si>
    <t>45998rav46001</t>
  </si>
  <si>
    <t>101038rav101040</t>
  </si>
  <si>
    <t>46227rav46234</t>
  </si>
  <si>
    <t>123885rav123895</t>
  </si>
  <si>
    <t>123880rav123890</t>
  </si>
  <si>
    <t>117544rav117546</t>
  </si>
  <si>
    <t>120403rav120405</t>
  </si>
  <si>
    <t>120402rav120408</t>
  </si>
  <si>
    <t>123113rav123120</t>
  </si>
  <si>
    <t>112848rav-</t>
  </si>
  <si>
    <t>121236rav-</t>
  </si>
  <si>
    <t>708788</t>
  </si>
  <si>
    <t>A16A13</t>
  </si>
  <si>
    <t>E63111</t>
  </si>
  <si>
    <t>7001</t>
  </si>
  <si>
    <t>708890</t>
  </si>
  <si>
    <t>CHAUSSEE</t>
  </si>
  <si>
    <t>500101</t>
  </si>
  <si>
    <t>703594</t>
  </si>
  <si>
    <t>708851</t>
  </si>
  <si>
    <t>ROUE HEURES H4 SEMI/DEC</t>
  </si>
  <si>
    <t>2893-2</t>
  </si>
  <si>
    <t>VIS TETE CON. SE-H C 06 C 00 A</t>
  </si>
  <si>
    <t>711779</t>
  </si>
  <si>
    <t>VIS PORTEE SE-H C 06 Z 00 A</t>
  </si>
  <si>
    <t>713265</t>
  </si>
  <si>
    <t>731570</t>
  </si>
  <si>
    <t>448807</t>
  </si>
  <si>
    <t>712913</t>
  </si>
  <si>
    <t>C26121</t>
  </si>
  <si>
    <t>712908</t>
  </si>
  <si>
    <t>721707</t>
  </si>
  <si>
    <t>PIG.SEC.SS L3.930</t>
  </si>
  <si>
    <t>85119</t>
  </si>
  <si>
    <t>708948</t>
  </si>
  <si>
    <t>482455</t>
  </si>
  <si>
    <t>VIS TETE CYL. SE-H E 44 C 00 A</t>
  </si>
  <si>
    <t>E56111</t>
  </si>
  <si>
    <t>697656</t>
  </si>
  <si>
    <t>VIS FOND</t>
  </si>
  <si>
    <t>M12002</t>
  </si>
  <si>
    <t>728995</t>
  </si>
  <si>
    <t>901001</t>
  </si>
  <si>
    <t>689608</t>
  </si>
  <si>
    <t>A16AA3</t>
  </si>
  <si>
    <t>685341</t>
  </si>
  <si>
    <t>ROUE SEC.SUPPL.H1</t>
  </si>
  <si>
    <t>C07681</t>
  </si>
  <si>
    <t>2893-1</t>
  </si>
  <si>
    <t>688641</t>
  </si>
  <si>
    <t>ROUE HEURES L3.000</t>
  </si>
  <si>
    <t>685336</t>
  </si>
  <si>
    <t>PIG.INTERM.SEC.</t>
  </si>
  <si>
    <t>542905</t>
  </si>
  <si>
    <t>531999</t>
  </si>
  <si>
    <t>685340</t>
  </si>
  <si>
    <t>ROUE INTERM.SUPPL.</t>
  </si>
  <si>
    <t>527904</t>
  </si>
  <si>
    <t>PIG.MOYENNE SEMI/TAIL</t>
  </si>
  <si>
    <t>599001</t>
  </si>
  <si>
    <t>685295</t>
  </si>
  <si>
    <t>685342</t>
  </si>
  <si>
    <t>ROUE ENTR.S.ROUE MOYENNE</t>
  </si>
  <si>
    <t>282001</t>
  </si>
  <si>
    <t>679121</t>
  </si>
  <si>
    <t>679130</t>
  </si>
  <si>
    <t>679123</t>
  </si>
  <si>
    <t>441347</t>
  </si>
  <si>
    <t>CLEF CADRAN SEMI/DEC</t>
  </si>
  <si>
    <t>671562</t>
  </si>
  <si>
    <t>E56411</t>
  </si>
  <si>
    <t>805112</t>
  </si>
  <si>
    <t>671514</t>
  </si>
  <si>
    <t>695579</t>
  </si>
  <si>
    <t>VIS SPEC. C 02 C 00</t>
  </si>
  <si>
    <t>695554</t>
  </si>
  <si>
    <t>C12001</t>
  </si>
  <si>
    <t>695663</t>
  </si>
  <si>
    <t>PIG.PETITE SEC.</t>
  </si>
  <si>
    <t>703480</t>
  </si>
  <si>
    <t>CHAUSSEE L3.450</t>
  </si>
  <si>
    <t>703473</t>
  </si>
  <si>
    <t>703478</t>
  </si>
  <si>
    <t>CHAUSSEE L3.700</t>
  </si>
  <si>
    <t>703530</t>
  </si>
  <si>
    <t>CHAUSSEE L4.050</t>
  </si>
  <si>
    <t>695126</t>
  </si>
  <si>
    <t>521332</t>
  </si>
  <si>
    <t>A05H21</t>
  </si>
  <si>
    <t>A07L11</t>
  </si>
  <si>
    <t>A04A31</t>
  </si>
  <si>
    <t>691493</t>
  </si>
  <si>
    <t>TENON TETE</t>
  </si>
  <si>
    <t>R25101</t>
  </si>
  <si>
    <t>673377</t>
  </si>
  <si>
    <t>VIS TETE CYL. NI POLI</t>
  </si>
  <si>
    <t>R59112</t>
  </si>
  <si>
    <t>255388</t>
  </si>
  <si>
    <t>TUBE TIGE</t>
  </si>
  <si>
    <t>500105</t>
  </si>
  <si>
    <t>207820</t>
  </si>
  <si>
    <t>459220</t>
  </si>
  <si>
    <t>565032</t>
  </si>
  <si>
    <t>748415</t>
  </si>
  <si>
    <t>PIG.REDUCTION 2</t>
  </si>
  <si>
    <t>425787</t>
  </si>
  <si>
    <t>684129</t>
  </si>
  <si>
    <t>207827</t>
  </si>
  <si>
    <t>84748</t>
  </si>
  <si>
    <t>4722</t>
  </si>
  <si>
    <t>758012</t>
  </si>
  <si>
    <t>CHAUSSEE L2.880</t>
  </si>
  <si>
    <t>459224</t>
  </si>
  <si>
    <t>PIG.ENTR.BARILLET</t>
  </si>
  <si>
    <t>105634</t>
  </si>
  <si>
    <t>PLANCHE ROUE COMPT.HEURES</t>
  </si>
  <si>
    <t>459120</t>
  </si>
  <si>
    <t>565029</t>
  </si>
  <si>
    <t>AXE ROUE INTERM.</t>
  </si>
  <si>
    <t>105360</t>
  </si>
  <si>
    <t>319553</t>
  </si>
  <si>
    <t>556235</t>
  </si>
  <si>
    <t>CHAUSSEE SS SEMI/DEC/TAIL L3.150</t>
  </si>
  <si>
    <t>457167</t>
  </si>
  <si>
    <t>PIG.MINUTERIE 24H</t>
  </si>
  <si>
    <t>A16A32</t>
  </si>
  <si>
    <t>4672</t>
  </si>
  <si>
    <t>PIG.REDUCTION</t>
  </si>
  <si>
    <t>2890</t>
  </si>
  <si>
    <t>459135</t>
  </si>
  <si>
    <t>766764</t>
  </si>
  <si>
    <t>CHAUSSEE L1.740</t>
  </si>
  <si>
    <t>766730</t>
  </si>
  <si>
    <t>CHAUSSEE L1.540</t>
  </si>
  <si>
    <t>767676</t>
  </si>
  <si>
    <t>VIS TETE CON. SE-H C 42 E 00 A</t>
  </si>
  <si>
    <t>772271</t>
  </si>
  <si>
    <t>CHAUSSEE SS SEMI/POLI L1.540</t>
  </si>
  <si>
    <t>773150</t>
  </si>
  <si>
    <t>772274</t>
  </si>
  <si>
    <t>CHAUSSEE SS SEMI/POLI L1.740</t>
  </si>
  <si>
    <t>771407</t>
  </si>
  <si>
    <t>A05211</t>
  </si>
  <si>
    <t>772278</t>
  </si>
  <si>
    <t>CHAUSSEE SS SEMI/POLI L2.240</t>
  </si>
  <si>
    <t>772276</t>
  </si>
  <si>
    <t>CHAUSSEE SS SEMI/POLI L1.990</t>
  </si>
  <si>
    <t>732116</t>
  </si>
  <si>
    <t>CHAUSSEE L4.340</t>
  </si>
  <si>
    <t>766785</t>
  </si>
  <si>
    <t>CHAUSSEE L2.240</t>
  </si>
  <si>
    <t>766773</t>
  </si>
  <si>
    <t>CHAUSSEE L1.990</t>
  </si>
  <si>
    <t>771410</t>
  </si>
  <si>
    <t>732114</t>
  </si>
  <si>
    <t>CHAUSSEE L3.840</t>
  </si>
  <si>
    <t>732111</t>
  </si>
  <si>
    <t>CHAUSSEE L2.840</t>
  </si>
  <si>
    <t>767871</t>
  </si>
  <si>
    <t>VIS TETE CYL. SE-H C 44 C 00 A</t>
  </si>
  <si>
    <t>709631</t>
  </si>
  <si>
    <t>CHAUSSEE L3.250</t>
  </si>
  <si>
    <t>746856</t>
  </si>
  <si>
    <t>CHAUSSEE L3.940</t>
  </si>
  <si>
    <t>A22292</t>
  </si>
  <si>
    <t>746854</t>
  </si>
  <si>
    <t>CHAUSSEE L4.540</t>
  </si>
  <si>
    <t>A22A31</t>
  </si>
  <si>
    <t>746855</t>
  </si>
  <si>
    <t>CHAUSSEE L3.190</t>
  </si>
  <si>
    <t>A22A02</t>
  </si>
  <si>
    <t>705260</t>
  </si>
  <si>
    <t>CHAUSSEE L3.950</t>
  </si>
  <si>
    <t>CHAUSSEE H1</t>
  </si>
  <si>
    <t>705250</t>
  </si>
  <si>
    <t>CHAUSSEE L1.750</t>
  </si>
  <si>
    <t>705256</t>
  </si>
  <si>
    <t>705255</t>
  </si>
  <si>
    <t>CHAUSSEE L2.650</t>
  </si>
  <si>
    <t>765417</t>
  </si>
  <si>
    <t>A15521</t>
  </si>
  <si>
    <t>699754</t>
  </si>
  <si>
    <t>CHAUSSEE L3.600</t>
  </si>
  <si>
    <t>765419</t>
  </si>
  <si>
    <t>A16593</t>
  </si>
  <si>
    <t>765423</t>
  </si>
  <si>
    <t>CHAUSSEE SS SEMI/ROULE L3.150</t>
  </si>
  <si>
    <t>765422</t>
  </si>
  <si>
    <t>CHAUSSEE SS SEMI/ROULE L3.000</t>
  </si>
  <si>
    <t>765418</t>
  </si>
  <si>
    <t>CHAUSSEE H2</t>
  </si>
  <si>
    <t>732104</t>
  </si>
  <si>
    <t>CHAUSSEE L5.170</t>
  </si>
  <si>
    <t>4016</t>
  </si>
  <si>
    <t>255471</t>
  </si>
  <si>
    <t>431173</t>
  </si>
  <si>
    <t>723542</t>
  </si>
  <si>
    <t>3737</t>
  </si>
  <si>
    <t>164812</t>
  </si>
  <si>
    <t>CHAUSSEE LIBRE H2</t>
  </si>
  <si>
    <t>445052</t>
  </si>
  <si>
    <t>CHAUSSEE LIBRE L4.520</t>
  </si>
  <si>
    <t>A07L21</t>
  </si>
  <si>
    <t>452082</t>
  </si>
  <si>
    <t>CHAUSSEE LIBRE L4.300</t>
  </si>
  <si>
    <t>511673</t>
  </si>
  <si>
    <t>A05511</t>
  </si>
  <si>
    <t>511671</t>
  </si>
  <si>
    <t>CHAUSSEE LIBRE L4.403</t>
  </si>
  <si>
    <t>A05571</t>
  </si>
  <si>
    <t>511670</t>
  </si>
  <si>
    <t>CHAUSSEE LIBRE L4.053</t>
  </si>
  <si>
    <t>A05561</t>
  </si>
  <si>
    <t>A07L31</t>
  </si>
  <si>
    <t>261354</t>
  </si>
  <si>
    <t>CHAUSSEE LIBRE H7</t>
  </si>
  <si>
    <t>747784</t>
  </si>
  <si>
    <t>A06111</t>
  </si>
  <si>
    <t>303752</t>
  </si>
  <si>
    <t>PIED-VIS S0.70-100-098</t>
  </si>
  <si>
    <t>746366</t>
  </si>
  <si>
    <t>CHAUSSEE L2.400</t>
  </si>
  <si>
    <t>PIGNON INVERSEUR</t>
  </si>
  <si>
    <t>A16A62</t>
  </si>
  <si>
    <t>712576</t>
  </si>
  <si>
    <t>CHAUSSEE LIBRE L1.900</t>
  </si>
  <si>
    <t>303835</t>
  </si>
  <si>
    <t>PIGNON D'AUTOMATIQUE</t>
  </si>
  <si>
    <t>A08L11</t>
  </si>
  <si>
    <t>303753</t>
  </si>
  <si>
    <t>PIED-VIS S70-100-70</t>
  </si>
  <si>
    <t>303750</t>
  </si>
  <si>
    <t>PIED-VIS S80-120-215</t>
  </si>
  <si>
    <t>675963</t>
  </si>
  <si>
    <t>PIG.SEC. L5.160</t>
  </si>
  <si>
    <t>2840</t>
  </si>
  <si>
    <t>2678</t>
  </si>
  <si>
    <t>624503</t>
  </si>
  <si>
    <t>ROUE CONTACT SEMI/DEC</t>
  </si>
  <si>
    <t>G15561</t>
  </si>
  <si>
    <t>471085</t>
  </si>
  <si>
    <t>220097</t>
  </si>
  <si>
    <t>ROUE HEURES L2.000</t>
  </si>
  <si>
    <t>324158</t>
  </si>
  <si>
    <t>PIG.SEC. L4.540</t>
  </si>
  <si>
    <t>416307</t>
  </si>
  <si>
    <t>PIG.SEC. L6.290</t>
  </si>
  <si>
    <t>4283</t>
  </si>
  <si>
    <t>PIG.SEC.SS L3.890</t>
  </si>
  <si>
    <t>TIGES MISE HEURES MECO</t>
  </si>
  <si>
    <t>4289</t>
  </si>
  <si>
    <t>292892</t>
  </si>
  <si>
    <t>TIGE MISE A L'HEURE</t>
  </si>
  <si>
    <t>292895</t>
  </si>
  <si>
    <t>553397</t>
  </si>
  <si>
    <t>CHAUSSEE LIBRE SS H6</t>
  </si>
  <si>
    <t>66552</t>
  </si>
  <si>
    <t>ROUE HEURES H3</t>
  </si>
  <si>
    <t>641428</t>
  </si>
  <si>
    <t>TUBE CENTRE L3.180</t>
  </si>
  <si>
    <t>636005</t>
  </si>
  <si>
    <t>ROUE HEURES L2.560</t>
  </si>
  <si>
    <t>66517</t>
  </si>
  <si>
    <t>ROUE HEURES L1.000</t>
  </si>
  <si>
    <t>641424</t>
  </si>
  <si>
    <t>PIG.SEC. L6.060</t>
  </si>
  <si>
    <t>541078</t>
  </si>
  <si>
    <t>TENON CENTRE</t>
  </si>
  <si>
    <t>536266</t>
  </si>
  <si>
    <t>ROUE ENTR.S.ROUE SEC.</t>
  </si>
  <si>
    <t>536287</t>
  </si>
  <si>
    <t>558996</t>
  </si>
  <si>
    <t>TIGE MISE HEURE RADO</t>
  </si>
  <si>
    <t>500121</t>
  </si>
  <si>
    <t>536274</t>
  </si>
  <si>
    <t>549477</t>
  </si>
  <si>
    <t>AXE DE POUSSOIR</t>
  </si>
  <si>
    <t>536268</t>
  </si>
  <si>
    <t>AXE ROUE INTERM.SEC.</t>
  </si>
  <si>
    <t>536258</t>
  </si>
  <si>
    <t>E81301</t>
  </si>
  <si>
    <t>536286</t>
  </si>
  <si>
    <t>CHAUSSEE LIBRE SS SH H3</t>
  </si>
  <si>
    <t>541075</t>
  </si>
  <si>
    <t>CHAUSSEE LIBRE SS H5</t>
  </si>
  <si>
    <t>536308</t>
  </si>
  <si>
    <t>541077</t>
  </si>
  <si>
    <t>536276</t>
  </si>
  <si>
    <t>CHAUSSEE LIBRE SS H3</t>
  </si>
  <si>
    <t>543655</t>
  </si>
  <si>
    <t>CHAUSSEE LIBRE SS H3S</t>
  </si>
  <si>
    <t>539885</t>
  </si>
  <si>
    <t>TIGE MISE HEURE MECO</t>
  </si>
  <si>
    <t>536306</t>
  </si>
  <si>
    <t>536263</t>
  </si>
  <si>
    <t>536304</t>
  </si>
  <si>
    <t>539884</t>
  </si>
  <si>
    <t>536288</t>
  </si>
  <si>
    <t>AXE MINUTERIE</t>
  </si>
  <si>
    <t>536285</t>
  </si>
  <si>
    <t>536281</t>
  </si>
  <si>
    <t>536282</t>
  </si>
  <si>
    <t>536299</t>
  </si>
  <si>
    <t>536305</t>
  </si>
  <si>
    <t>502287</t>
  </si>
  <si>
    <t>539886</t>
  </si>
  <si>
    <t>TIGE MISE HEURES RADO</t>
  </si>
  <si>
    <t>4225</t>
  </si>
  <si>
    <t>280002</t>
  </si>
  <si>
    <t>2826-2</t>
  </si>
  <si>
    <t>583640</t>
  </si>
  <si>
    <t>TIGE MISE HEURE COMADUR</t>
  </si>
  <si>
    <t>572874</t>
  </si>
  <si>
    <t>553398</t>
  </si>
  <si>
    <t>CHAUSSEE LIBRE SS H4</t>
  </si>
  <si>
    <t>548783</t>
  </si>
  <si>
    <t>TENON TETE NI</t>
  </si>
  <si>
    <t>559404</t>
  </si>
  <si>
    <t>324166</t>
  </si>
  <si>
    <t>592219</t>
  </si>
  <si>
    <t>589206</t>
  </si>
  <si>
    <t>589436</t>
  </si>
  <si>
    <t>582245</t>
  </si>
  <si>
    <t>CHAUSSEE LIBRE SS SH H4</t>
  </si>
  <si>
    <t>582247</t>
  </si>
  <si>
    <t>587337</t>
  </si>
  <si>
    <t>589438</t>
  </si>
  <si>
    <t>518461</t>
  </si>
  <si>
    <t>ETOILE QUANT.</t>
  </si>
  <si>
    <t>672199</t>
  </si>
  <si>
    <t>ROUE HEURES L2.500</t>
  </si>
  <si>
    <t>976001</t>
  </si>
  <si>
    <t>PIG.ENTR.24H</t>
  </si>
  <si>
    <t>42784</t>
  </si>
  <si>
    <t>750211</t>
  </si>
  <si>
    <t>146281</t>
  </si>
  <si>
    <t>TIGE REMONTOIR PART.MVT. 8.15</t>
  </si>
  <si>
    <t>980153</t>
  </si>
  <si>
    <t>956112</t>
  </si>
  <si>
    <t>CHAUSSEE H3</t>
  </si>
  <si>
    <t>F06161</t>
  </si>
  <si>
    <t>211397</t>
  </si>
  <si>
    <t>TUBE CENTRE H2</t>
  </si>
  <si>
    <t>E20331</t>
  </si>
  <si>
    <t>153128</t>
  </si>
  <si>
    <t>37880</t>
  </si>
  <si>
    <t>137757</t>
  </si>
  <si>
    <t>539370</t>
  </si>
  <si>
    <t>PIG.PETITE SEC.SPS</t>
  </si>
  <si>
    <t>591103</t>
  </si>
  <si>
    <t>137893</t>
  </si>
  <si>
    <t>653523</t>
  </si>
  <si>
    <t>CHAUSSEE H2S</t>
  </si>
  <si>
    <t>137886</t>
  </si>
  <si>
    <t>137882</t>
  </si>
  <si>
    <t>653694</t>
  </si>
  <si>
    <t>84690</t>
  </si>
  <si>
    <t>653788</t>
  </si>
  <si>
    <t>653470</t>
  </si>
  <si>
    <t>PIG.SEC. L6.640</t>
  </si>
  <si>
    <t>655264</t>
  </si>
  <si>
    <t>ROUE HEURES L2.750</t>
  </si>
  <si>
    <t>653949</t>
  </si>
  <si>
    <t>653769</t>
  </si>
  <si>
    <t>PIG.ENTR.SUPPL.</t>
  </si>
  <si>
    <t>653784</t>
  </si>
  <si>
    <t>137890</t>
  </si>
  <si>
    <t>653775</t>
  </si>
  <si>
    <t>PIG.RENVOI INTERM.</t>
  </si>
  <si>
    <t>653831</t>
  </si>
  <si>
    <t>PIG.INTERM.SUPPL.</t>
  </si>
  <si>
    <t>PIG.CORRECTEUR</t>
  </si>
  <si>
    <t>4285</t>
  </si>
  <si>
    <t>4286</t>
  </si>
  <si>
    <t>PIG.SEC. L5.060</t>
  </si>
  <si>
    <t>4287</t>
  </si>
  <si>
    <t>PIG.SEC. L5.310</t>
  </si>
  <si>
    <t>124919</t>
  </si>
  <si>
    <t>PIG.SEC.H2</t>
  </si>
  <si>
    <t>453180</t>
  </si>
  <si>
    <t>C10511</t>
  </si>
  <si>
    <t>667305</t>
  </si>
  <si>
    <t>PIG.SEC. L6.040</t>
  </si>
  <si>
    <t>281793</t>
  </si>
  <si>
    <t>BS18</t>
  </si>
  <si>
    <t>CNC</t>
  </si>
  <si>
    <t>MULTISWISS</t>
  </si>
  <si>
    <t>K16</t>
  </si>
  <si>
    <t>FSTR</t>
  </si>
  <si>
    <t>Chemin du DATA</t>
  </si>
  <si>
    <t>Zuber, Frédéric</t>
  </si>
  <si>
    <t>Van Holsaet, Jordan</t>
  </si>
  <si>
    <t>107684rav107660</t>
  </si>
  <si>
    <t>107681rav107657</t>
  </si>
  <si>
    <t>777379</t>
  </si>
  <si>
    <t>Z0215469 V06</t>
  </si>
  <si>
    <t>Z0533495 V04</t>
  </si>
  <si>
    <t>Std. production/Costing; CAMES</t>
  </si>
  <si>
    <t>500366732</t>
  </si>
  <si>
    <t>500221272</t>
  </si>
  <si>
    <t>PROD VER.</t>
  </si>
  <si>
    <t>15651000</t>
  </si>
  <si>
    <t>15661000</t>
  </si>
  <si>
    <t>37371000</t>
  </si>
  <si>
    <t>40161000</t>
  </si>
  <si>
    <t>665131000</t>
  </si>
  <si>
    <t>665131001</t>
  </si>
  <si>
    <t>665521000</t>
  </si>
  <si>
    <t>846901000</t>
  </si>
  <si>
    <t>850701000</t>
  </si>
  <si>
    <t>1030481000</t>
  </si>
  <si>
    <t>1224191000</t>
  </si>
  <si>
    <t>1249191000</t>
  </si>
  <si>
    <t>1378821000</t>
  </si>
  <si>
    <t>1378821001</t>
  </si>
  <si>
    <t>1378861000</t>
  </si>
  <si>
    <t>1378901000</t>
  </si>
  <si>
    <t>1378901001</t>
  </si>
  <si>
    <t>1649661000</t>
  </si>
  <si>
    <t>1702411000</t>
  </si>
  <si>
    <t>1866581000</t>
  </si>
  <si>
    <t>2113971000</t>
  </si>
  <si>
    <t>2614831000</t>
  </si>
  <si>
    <t>2614831099</t>
  </si>
  <si>
    <t>2750141000</t>
  </si>
  <si>
    <t>2928921000</t>
  </si>
  <si>
    <t>2928951000</t>
  </si>
  <si>
    <t>3037501000</t>
  </si>
  <si>
    <t>3037521000</t>
  </si>
  <si>
    <t>3037531000</t>
  </si>
  <si>
    <t>3038351000</t>
  </si>
  <si>
    <t>4070101000</t>
  </si>
  <si>
    <t>4311731000</t>
  </si>
  <si>
    <t>4413471000</t>
  </si>
  <si>
    <t>4520821000</t>
  </si>
  <si>
    <t>4529111000</t>
  </si>
  <si>
    <t>4578341000</t>
  </si>
  <si>
    <t>4754501000</t>
  </si>
  <si>
    <t>4892591000</t>
  </si>
  <si>
    <t>5028601000</t>
  </si>
  <si>
    <t>5031041000</t>
  </si>
  <si>
    <t>5116701000</t>
  </si>
  <si>
    <t>5116711000</t>
  </si>
  <si>
    <t>5116731000</t>
  </si>
  <si>
    <t>5209431000</t>
  </si>
  <si>
    <t>5362631000</t>
  </si>
  <si>
    <t>5362631001</t>
  </si>
  <si>
    <t>5362661000</t>
  </si>
  <si>
    <t>5362741000</t>
  </si>
  <si>
    <t>5362761001</t>
  </si>
  <si>
    <t>5362761000</t>
  </si>
  <si>
    <t>5362811000</t>
  </si>
  <si>
    <t>5362821000</t>
  </si>
  <si>
    <t>5362861000</t>
  </si>
  <si>
    <t>5362871000</t>
  </si>
  <si>
    <t>5362991000</t>
  </si>
  <si>
    <t>5363041000</t>
  </si>
  <si>
    <t>5363051000</t>
  </si>
  <si>
    <t>5363061000</t>
  </si>
  <si>
    <t>5363081000</t>
  </si>
  <si>
    <t>5398841000</t>
  </si>
  <si>
    <t>5398851000</t>
  </si>
  <si>
    <t>5398861000</t>
  </si>
  <si>
    <t>5410751000</t>
  </si>
  <si>
    <t>5410771000</t>
  </si>
  <si>
    <t>5410781000</t>
  </si>
  <si>
    <t>5436551000</t>
  </si>
  <si>
    <t>5448251000</t>
  </si>
  <si>
    <t>5494771000</t>
  </si>
  <si>
    <t>5562351000</t>
  </si>
  <si>
    <t>5589961000</t>
  </si>
  <si>
    <t>5594041000</t>
  </si>
  <si>
    <t>5601921000</t>
  </si>
  <si>
    <t>5623111000</t>
  </si>
  <si>
    <t>5710281000</t>
  </si>
  <si>
    <t>5728741000</t>
  </si>
  <si>
    <t>5822451000</t>
  </si>
  <si>
    <t>5822471000</t>
  </si>
  <si>
    <t>5836401000</t>
  </si>
  <si>
    <t>5872801000</t>
  </si>
  <si>
    <t>5873371000</t>
  </si>
  <si>
    <t>5894361000</t>
  </si>
  <si>
    <t>5894381000</t>
  </si>
  <si>
    <t>5922191000</t>
  </si>
  <si>
    <t>5947181000</t>
  </si>
  <si>
    <t>5994851000</t>
  </si>
  <si>
    <t>6194101000</t>
  </si>
  <si>
    <t>6245031000</t>
  </si>
  <si>
    <t>6328461001</t>
  </si>
  <si>
    <t>6328831000</t>
  </si>
  <si>
    <t>6328831001</t>
  </si>
  <si>
    <t>6360051000</t>
  </si>
  <si>
    <t>6414241000</t>
  </si>
  <si>
    <t>6414281000</t>
  </si>
  <si>
    <t>6485521000</t>
  </si>
  <si>
    <t>6586071000</t>
  </si>
  <si>
    <t>6658691001</t>
  </si>
  <si>
    <t>6673051099</t>
  </si>
  <si>
    <t>6715141000</t>
  </si>
  <si>
    <t>6715621000</t>
  </si>
  <si>
    <t>6763781000</t>
  </si>
  <si>
    <t>6888941000</t>
  </si>
  <si>
    <t>6896081000</t>
  </si>
  <si>
    <t>6955791000</t>
  </si>
  <si>
    <t>6976561000</t>
  </si>
  <si>
    <t>6977721000</t>
  </si>
  <si>
    <t>6977791000</t>
  </si>
  <si>
    <t>7035941000</t>
  </si>
  <si>
    <t>7069261000</t>
  </si>
  <si>
    <t>7081951000</t>
  </si>
  <si>
    <t>7081951003</t>
  </si>
  <si>
    <t>7081951001</t>
  </si>
  <si>
    <t>7081951002</t>
  </si>
  <si>
    <t>7082181000</t>
  </si>
  <si>
    <t>7082191000</t>
  </si>
  <si>
    <t>7082251001</t>
  </si>
  <si>
    <t>7082251000</t>
  </si>
  <si>
    <t>7082281000</t>
  </si>
  <si>
    <t>7082291000</t>
  </si>
  <si>
    <t>7082291001</t>
  </si>
  <si>
    <t>7082321000</t>
  </si>
  <si>
    <t>7082341000</t>
  </si>
  <si>
    <t>7082341001</t>
  </si>
  <si>
    <t>7082351001</t>
  </si>
  <si>
    <t>7082351000</t>
  </si>
  <si>
    <t>7082361000</t>
  </si>
  <si>
    <t>7082371000</t>
  </si>
  <si>
    <t>7082381000</t>
  </si>
  <si>
    <t>7088511000</t>
  </si>
  <si>
    <t>7091561000</t>
  </si>
  <si>
    <t>7091591000</t>
  </si>
  <si>
    <t>7091601000</t>
  </si>
  <si>
    <t>7117791000</t>
  </si>
  <si>
    <t>7131681000</t>
  </si>
  <si>
    <t>7132311000</t>
  </si>
  <si>
    <t>7132631000</t>
  </si>
  <si>
    <t>7132651000</t>
  </si>
  <si>
    <t>7207531000</t>
  </si>
  <si>
    <t>7231001001</t>
  </si>
  <si>
    <t>7235421000</t>
  </si>
  <si>
    <t>7246721000</t>
  </si>
  <si>
    <t>7250351000</t>
  </si>
  <si>
    <t>7289951000</t>
  </si>
  <si>
    <t>7315871000</t>
  </si>
  <si>
    <t>7315891000</t>
  </si>
  <si>
    <t>7327611000</t>
  </si>
  <si>
    <t>7327621000</t>
  </si>
  <si>
    <t>7327661000</t>
  </si>
  <si>
    <t>7327681000</t>
  </si>
  <si>
    <t>7343981000</t>
  </si>
  <si>
    <t>7453751001</t>
  </si>
  <si>
    <t>7465171000</t>
  </si>
  <si>
    <t>709002</t>
  </si>
  <si>
    <t>VIS TETE CON. A 02 C 10 A</t>
  </si>
  <si>
    <t>MachItem</t>
  </si>
  <si>
    <t>116760384</t>
  </si>
  <si>
    <t>1174684</t>
  </si>
  <si>
    <t>1184184</t>
  </si>
  <si>
    <t>1234181</t>
  </si>
  <si>
    <t>1344671</t>
  </si>
  <si>
    <t>136736106</t>
  </si>
  <si>
    <t>213491429</t>
  </si>
  <si>
    <t>2264718</t>
  </si>
  <si>
    <t>2274635</t>
  </si>
  <si>
    <t>301732761</t>
  </si>
  <si>
    <t>302732761</t>
  </si>
  <si>
    <t>312103048</t>
  </si>
  <si>
    <t>314619410</t>
  </si>
  <si>
    <t>611732762</t>
  </si>
  <si>
    <t>624732761</t>
  </si>
  <si>
    <t>310723100</t>
  </si>
  <si>
    <t>5171566</t>
  </si>
  <si>
    <t>Sem</t>
  </si>
  <si>
    <t>U</t>
  </si>
  <si>
    <t>RETARD</t>
  </si>
  <si>
    <t>Stock Q</t>
  </si>
  <si>
    <t>PANNE</t>
  </si>
  <si>
    <t>500412522</t>
  </si>
  <si>
    <t>46721099</t>
  </si>
  <si>
    <t>500408012</t>
  </si>
  <si>
    <t>5650291099</t>
  </si>
  <si>
    <t>300021742</t>
  </si>
  <si>
    <t>1805321099</t>
  </si>
  <si>
    <t>779233</t>
  </si>
  <si>
    <t>R46201</t>
  </si>
  <si>
    <t>774167</t>
  </si>
  <si>
    <t>7088901001</t>
  </si>
  <si>
    <t>10</t>
  </si>
  <si>
    <t>PLANIF FSTR</t>
  </si>
  <si>
    <t>EXTERNE</t>
  </si>
  <si>
    <t>PLANIF EXTERNE</t>
  </si>
  <si>
    <t>Délais PROD</t>
  </si>
  <si>
    <t>Machine apprentis</t>
  </si>
  <si>
    <t>780942</t>
  </si>
  <si>
    <t>A16A43</t>
  </si>
  <si>
    <t>CHAUSSEE SS SEMI/POLI L3.340</t>
  </si>
  <si>
    <t>778344</t>
  </si>
  <si>
    <t>A15331</t>
  </si>
  <si>
    <t>CHAUSSEE SS SEMI/POLI L3.600</t>
  </si>
  <si>
    <t>778295</t>
  </si>
  <si>
    <t>776080</t>
  </si>
  <si>
    <t>VIS TETE CON.</t>
  </si>
  <si>
    <t>773542</t>
  </si>
  <si>
    <t>C26101</t>
  </si>
  <si>
    <t>CHAUSSEE L2.480</t>
  </si>
  <si>
    <t>766683</t>
  </si>
  <si>
    <t>CHAUSSEE ENTR.SH1 SEMI/TREMPE/POLI</t>
  </si>
  <si>
    <t>766682</t>
  </si>
  <si>
    <t>CHAUSSEE ENTR.H1S SEMI/TREMPE/POLI</t>
  </si>
  <si>
    <t>766242</t>
  </si>
  <si>
    <t>CHAUSSEE SEMI/POLI L2.160</t>
  </si>
  <si>
    <t>CHAUSSEE SS SEMI/POLI L4.040</t>
  </si>
  <si>
    <t>CHAUSSEE SS SEMI/POLI L3.060</t>
  </si>
  <si>
    <t>CHAUSSEE SS SEMI/POLI L3.250</t>
  </si>
  <si>
    <t>778420</t>
  </si>
  <si>
    <t>CHAUSSEE SS SEMI/ROULE L3.900</t>
  </si>
  <si>
    <t>778416</t>
  </si>
  <si>
    <t>CHAUSSEE SS SEMI/ROULE L2.900</t>
  </si>
  <si>
    <t>778415</t>
  </si>
  <si>
    <t>CHAUSSEE SS SEMI/ROULE L2.650</t>
  </si>
  <si>
    <t>778414</t>
  </si>
  <si>
    <t>CHAUSSEE SS SEMI/ROULE L2.400</t>
  </si>
  <si>
    <t>778413</t>
  </si>
  <si>
    <t>CHAUSSEE SS SEMI/ROULE L1.900</t>
  </si>
  <si>
    <t>773536</t>
  </si>
  <si>
    <t>746853</t>
  </si>
  <si>
    <t>CHAUSSEE L3.790</t>
  </si>
  <si>
    <t>728491</t>
  </si>
  <si>
    <t>CHAUSSEE L3.150</t>
  </si>
  <si>
    <t>709627</t>
  </si>
  <si>
    <t>CHAUSSEE L1.000</t>
  </si>
  <si>
    <t>Alternativ production; CAMES FSTR</t>
  </si>
  <si>
    <t>Alternativ production; CNC FSTR</t>
  </si>
  <si>
    <t>705258</t>
  </si>
  <si>
    <t>CHAUSSEE L3.400</t>
  </si>
  <si>
    <t>705257</t>
  </si>
  <si>
    <t>CHAUSSEE L2.900</t>
  </si>
  <si>
    <t>VIS TETE CYL. SE-H E 03 C 00 A</t>
  </si>
  <si>
    <t>Alternativ production; CNC (P034)</t>
  </si>
  <si>
    <t>300109473</t>
  </si>
  <si>
    <t>47181099</t>
  </si>
  <si>
    <t>CNT</t>
  </si>
  <si>
    <t>Dates</t>
  </si>
  <si>
    <t>Ameliorations</t>
  </si>
  <si>
    <t>Enlever  Retard si stock couvre besoin</t>
  </si>
  <si>
    <t>Remarques</t>
  </si>
  <si>
    <t>Validé</t>
  </si>
  <si>
    <t>Date Modif</t>
  </si>
  <si>
    <t>Si enlever ne vois pas si le client exemple TO est en retard</t>
  </si>
  <si>
    <t>Deduire les besoins si Externalisé</t>
  </si>
  <si>
    <t>non</t>
  </si>
  <si>
    <t>11</t>
  </si>
  <si>
    <t>9</t>
  </si>
  <si>
    <t>NON DISPO</t>
  </si>
  <si>
    <t>REVISION</t>
  </si>
  <si>
    <t>A PLANIFIER</t>
  </si>
  <si>
    <t>Prochain Star vide voir si en les filtres</t>
  </si>
  <si>
    <t>Ne vois plus si il y a des besoin le mieux est de planifier dans la liste met</t>
  </si>
  <si>
    <t>SMED</t>
  </si>
  <si>
    <t>DEC_CNC_W15_SR10J_F-DIVERS</t>
  </si>
  <si>
    <t>DEC_CNC_W15_DECO10_F-DIVERS</t>
  </si>
  <si>
    <t>21</t>
  </si>
  <si>
    <t>18</t>
  </si>
  <si>
    <t>3</t>
  </si>
  <si>
    <t>15</t>
  </si>
  <si>
    <t>23</t>
  </si>
  <si>
    <t>8</t>
  </si>
  <si>
    <t>7</t>
  </si>
  <si>
    <t>5</t>
  </si>
  <si>
    <t>12</t>
  </si>
  <si>
    <t>6</t>
  </si>
  <si>
    <t>22</t>
  </si>
  <si>
    <t>24</t>
  </si>
  <si>
    <t>\\Swatchgroup.net\ETA\BUME\Moutier-Prod\00_CROM\</t>
  </si>
  <si>
    <t>01_DATA\00_Crom_DECVDATA.XLSM</t>
  </si>
  <si>
    <t>25</t>
  </si>
  <si>
    <t>Perret, Christophe</t>
  </si>
  <si>
    <t>DETENTE SEMI/DEC</t>
  </si>
  <si>
    <t>PIG.MOYENNE SEMI/DEC</t>
  </si>
  <si>
    <t>500211643</t>
  </si>
  <si>
    <t>500407991</t>
  </si>
  <si>
    <t>35151000</t>
  </si>
  <si>
    <t>500368412</t>
  </si>
  <si>
    <t>37381000</t>
  </si>
  <si>
    <t>300108621</t>
  </si>
  <si>
    <t>300108623</t>
  </si>
  <si>
    <t>46341099</t>
  </si>
  <si>
    <t>500408121</t>
  </si>
  <si>
    <t>500063571</t>
  </si>
  <si>
    <t>500240661</t>
  </si>
  <si>
    <t>427841000</t>
  </si>
  <si>
    <t>300091525</t>
  </si>
  <si>
    <t>665131002</t>
  </si>
  <si>
    <t>300128332</t>
  </si>
  <si>
    <t>665181001</t>
  </si>
  <si>
    <t>300128331</t>
  </si>
  <si>
    <t>665181000</t>
  </si>
  <si>
    <t>665191000</t>
  </si>
  <si>
    <t>300128343</t>
  </si>
  <si>
    <t>300128353</t>
  </si>
  <si>
    <t>979501000</t>
  </si>
  <si>
    <t>500227512</t>
  </si>
  <si>
    <t>1030481001</t>
  </si>
  <si>
    <t>500439972</t>
  </si>
  <si>
    <t>1247371000</t>
  </si>
  <si>
    <t>Alternativ production; W15 DECO10</t>
  </si>
  <si>
    <t>300128361</t>
  </si>
  <si>
    <t>2200971000</t>
  </si>
  <si>
    <t>2750141001</t>
  </si>
  <si>
    <t>500366733</t>
  </si>
  <si>
    <t>500232631</t>
  </si>
  <si>
    <t>2770961000</t>
  </si>
  <si>
    <t>2817931000</t>
  </si>
  <si>
    <t>500226281</t>
  </si>
  <si>
    <t>500369131</t>
  </si>
  <si>
    <t>3024721000</t>
  </si>
  <si>
    <t>500059201</t>
  </si>
  <si>
    <t>300147551</t>
  </si>
  <si>
    <t>4252621000</t>
  </si>
  <si>
    <t>FINEMAC 2M 1.400</t>
  </si>
  <si>
    <t>500412501</t>
  </si>
  <si>
    <t>500187141</t>
  </si>
  <si>
    <t>4609861000</t>
  </si>
  <si>
    <t>300174411</t>
  </si>
  <si>
    <t>5362851000</t>
  </si>
  <si>
    <t>300164002</t>
  </si>
  <si>
    <t>5367671001</t>
  </si>
  <si>
    <t>300164001</t>
  </si>
  <si>
    <t>5367671000</t>
  </si>
  <si>
    <t>500434121</t>
  </si>
  <si>
    <t>5405211000</t>
  </si>
  <si>
    <t>500023802</t>
  </si>
  <si>
    <t>5405851000</t>
  </si>
  <si>
    <t>300167432</t>
  </si>
  <si>
    <t>5409961000</t>
  </si>
  <si>
    <t>500252011</t>
  </si>
  <si>
    <t>500090881</t>
  </si>
  <si>
    <t>5641261000</t>
  </si>
  <si>
    <t>500032121</t>
  </si>
  <si>
    <t>5689391000</t>
  </si>
  <si>
    <t>500250011</t>
  </si>
  <si>
    <t>5727091000</t>
  </si>
  <si>
    <t>500071951</t>
  </si>
  <si>
    <t>6016701000</t>
  </si>
  <si>
    <t>500071961</t>
  </si>
  <si>
    <t>6016711000</t>
  </si>
  <si>
    <t>500080111</t>
  </si>
  <si>
    <t>6085831000</t>
  </si>
  <si>
    <t>500081281</t>
  </si>
  <si>
    <t>6101191000</t>
  </si>
  <si>
    <t>500233962</t>
  </si>
  <si>
    <t>6285581000</t>
  </si>
  <si>
    <t>500233961</t>
  </si>
  <si>
    <t>6285581001</t>
  </si>
  <si>
    <t>500232301</t>
  </si>
  <si>
    <t>6303631000</t>
  </si>
  <si>
    <t>500457071</t>
  </si>
  <si>
    <t>6459911000</t>
  </si>
  <si>
    <t>500178411</t>
  </si>
  <si>
    <t>6460551000</t>
  </si>
  <si>
    <t>500201911</t>
  </si>
  <si>
    <t>500201651</t>
  </si>
  <si>
    <t>6552641000</t>
  </si>
  <si>
    <t>Std. production/Costing; W15 SR10J</t>
  </si>
  <si>
    <t>500245392</t>
  </si>
  <si>
    <t>6658691000</t>
  </si>
  <si>
    <t>500232291</t>
  </si>
  <si>
    <t>6721991000</t>
  </si>
  <si>
    <t>500253031</t>
  </si>
  <si>
    <t>6886411000</t>
  </si>
  <si>
    <t>500252021</t>
  </si>
  <si>
    <t>6895241000</t>
  </si>
  <si>
    <t>Std. production/Costing; W15 DECO10</t>
  </si>
  <si>
    <t>500274372</t>
  </si>
  <si>
    <t>500274373</t>
  </si>
  <si>
    <t>7034591099</t>
  </si>
  <si>
    <t>500275092</t>
  </si>
  <si>
    <t>500274531</t>
  </si>
  <si>
    <t>500274532</t>
  </si>
  <si>
    <t>7034801099</t>
  </si>
  <si>
    <t>500419763</t>
  </si>
  <si>
    <t>500419771</t>
  </si>
  <si>
    <t>500338212</t>
  </si>
  <si>
    <t>7082281001</t>
  </si>
  <si>
    <t>500338231</t>
  </si>
  <si>
    <t>7082331000</t>
  </si>
  <si>
    <t>500286853</t>
  </si>
  <si>
    <t>7088901000</t>
  </si>
  <si>
    <t>500290931</t>
  </si>
  <si>
    <t>7089501000</t>
  </si>
  <si>
    <t>500450242</t>
  </si>
  <si>
    <t>7090021099</t>
  </si>
  <si>
    <t>500450241</t>
  </si>
  <si>
    <t>7090021000</t>
  </si>
  <si>
    <t>500452451</t>
  </si>
  <si>
    <t>500370901</t>
  </si>
  <si>
    <t>7108081000</t>
  </si>
  <si>
    <t>500370921</t>
  </si>
  <si>
    <t>7167081000</t>
  </si>
  <si>
    <t>500371011</t>
  </si>
  <si>
    <t>7169271000</t>
  </si>
  <si>
    <t>500420922</t>
  </si>
  <si>
    <t>7199511099</t>
  </si>
  <si>
    <t>500420921</t>
  </si>
  <si>
    <t>7199511000</t>
  </si>
  <si>
    <t>500371431</t>
  </si>
  <si>
    <t>7231001000</t>
  </si>
  <si>
    <t>500353752</t>
  </si>
  <si>
    <t>7246721001</t>
  </si>
  <si>
    <t>500422411</t>
  </si>
  <si>
    <t>500439841</t>
  </si>
  <si>
    <t>500435461</t>
  </si>
  <si>
    <t>500439851</t>
  </si>
  <si>
    <t>500421771</t>
  </si>
  <si>
    <t>7321151000</t>
  </si>
  <si>
    <t>500439861</t>
  </si>
  <si>
    <t>500447251</t>
  </si>
  <si>
    <t>7351931000</t>
  </si>
  <si>
    <t>500370891</t>
  </si>
  <si>
    <t>7364991000</t>
  </si>
  <si>
    <t>500370871</t>
  </si>
  <si>
    <t>7365011000</t>
  </si>
  <si>
    <t>500372521</t>
  </si>
  <si>
    <t>7387931000</t>
  </si>
  <si>
    <t>500387291</t>
  </si>
  <si>
    <t>7453751000</t>
  </si>
  <si>
    <t>500451502</t>
  </si>
  <si>
    <t>500421173</t>
  </si>
  <si>
    <t>500421162</t>
  </si>
  <si>
    <t>500421161</t>
  </si>
  <si>
    <t>500421192</t>
  </si>
  <si>
    <t>500419491</t>
  </si>
  <si>
    <t>500419493</t>
  </si>
  <si>
    <t>7547001099</t>
  </si>
  <si>
    <t>500419492</t>
  </si>
  <si>
    <t>500419451</t>
  </si>
  <si>
    <t>500419453</t>
  </si>
  <si>
    <t>500419452</t>
  </si>
  <si>
    <t>500419441</t>
  </si>
  <si>
    <t>500419443</t>
  </si>
  <si>
    <t>7547071099</t>
  </si>
  <si>
    <t>500419442</t>
  </si>
  <si>
    <t>500419483</t>
  </si>
  <si>
    <t>500419482</t>
  </si>
  <si>
    <t>500419481</t>
  </si>
  <si>
    <t>500419431</t>
  </si>
  <si>
    <t>500419432</t>
  </si>
  <si>
    <t>500419433</t>
  </si>
  <si>
    <t>500420472</t>
  </si>
  <si>
    <t>7553651099</t>
  </si>
  <si>
    <t>500420471</t>
  </si>
  <si>
    <t>500418171</t>
  </si>
  <si>
    <t>500418172</t>
  </si>
  <si>
    <t>7580091099</t>
  </si>
  <si>
    <t>500418181</t>
  </si>
  <si>
    <t>500419411</t>
  </si>
  <si>
    <t>7615661000</t>
  </si>
  <si>
    <t>500422402</t>
  </si>
  <si>
    <t>7621061099</t>
  </si>
  <si>
    <t>500422401</t>
  </si>
  <si>
    <t>DIN 1.4121/DIN 1.4197 3M 3.000</t>
  </si>
  <si>
    <t>500424371</t>
  </si>
  <si>
    <t>7654171000</t>
  </si>
  <si>
    <t>500424391</t>
  </si>
  <si>
    <t>7654181000</t>
  </si>
  <si>
    <t>500424381</t>
  </si>
  <si>
    <t>7654191000</t>
  </si>
  <si>
    <t>500452141</t>
  </si>
  <si>
    <t>500435363</t>
  </si>
  <si>
    <t>500435402</t>
  </si>
  <si>
    <t>500435403</t>
  </si>
  <si>
    <t>7667731099</t>
  </si>
  <si>
    <t>500430441</t>
  </si>
  <si>
    <t>7676761000</t>
  </si>
  <si>
    <t>500437771</t>
  </si>
  <si>
    <t>7678711000</t>
  </si>
  <si>
    <t>500433921</t>
  </si>
  <si>
    <t>7688971000</t>
  </si>
  <si>
    <t>500440431</t>
  </si>
  <si>
    <t>500437751</t>
  </si>
  <si>
    <t>7714101000</t>
  </si>
  <si>
    <t>500440361</t>
  </si>
  <si>
    <t>500440371</t>
  </si>
  <si>
    <t>500440381</t>
  </si>
  <si>
    <t>500440391</t>
  </si>
  <si>
    <t>500440211</t>
  </si>
  <si>
    <t>7731501000</t>
  </si>
  <si>
    <t>500447241</t>
  </si>
  <si>
    <t>7741671000</t>
  </si>
  <si>
    <t>500447242</t>
  </si>
  <si>
    <t>7741671099</t>
  </si>
  <si>
    <t>500450841</t>
  </si>
  <si>
    <t>7760801000</t>
  </si>
  <si>
    <t>500450761</t>
  </si>
  <si>
    <t>500452131</t>
  </si>
  <si>
    <t>7782951000</t>
  </si>
  <si>
    <t>500452121</t>
  </si>
  <si>
    <t>7783441000</t>
  </si>
  <si>
    <t>500455821</t>
  </si>
  <si>
    <t>7809421000</t>
  </si>
  <si>
    <t>ROUE HEURES SUPPL.H1 SEMI/TAIL L1.770</t>
  </si>
  <si>
    <t>14</t>
  </si>
  <si>
    <t>Nguyen, Tan</t>
  </si>
  <si>
    <t>28</t>
  </si>
  <si>
    <t>MS7 Brorep</t>
  </si>
  <si>
    <t>16</t>
  </si>
  <si>
    <t>26</t>
  </si>
  <si>
    <t>48612rav045479</t>
  </si>
  <si>
    <t>MS7DC  6 outils</t>
  </si>
  <si>
    <t>49238rav49802</t>
  </si>
  <si>
    <t>Z0023580 V07</t>
  </si>
  <si>
    <t>49499rav49501</t>
  </si>
  <si>
    <t>50347rav24725</t>
  </si>
  <si>
    <t>4114722</t>
  </si>
  <si>
    <t>48613rav48620</t>
  </si>
  <si>
    <t>47352rav44823</t>
  </si>
  <si>
    <t>45979rav45982</t>
  </si>
  <si>
    <t>19</t>
  </si>
  <si>
    <t>17</t>
  </si>
  <si>
    <t>29</t>
  </si>
  <si>
    <t>Sanso, Francesco</t>
  </si>
  <si>
    <t>DEC_CAM_MS7-6B_F-DIVERS</t>
  </si>
  <si>
    <t>500353943</t>
  </si>
  <si>
    <t>7175501000</t>
  </si>
  <si>
    <t>500353944</t>
  </si>
  <si>
    <t>7175501001</t>
  </si>
  <si>
    <t>500430442</t>
  </si>
  <si>
    <t>7676761099</t>
  </si>
  <si>
    <t>500459911</t>
  </si>
  <si>
    <t>7699321000</t>
  </si>
  <si>
    <t>500455822</t>
  </si>
  <si>
    <t>7809421099</t>
  </si>
  <si>
    <t>FINEMAC 3M 6.500</t>
  </si>
  <si>
    <t>500457921</t>
  </si>
  <si>
    <t>500460241</t>
  </si>
  <si>
    <t>7818951000</t>
  </si>
  <si>
    <t>781539</t>
  </si>
  <si>
    <t>Std. production/Costing; CNC FSTR</t>
  </si>
  <si>
    <t>Std. production/Costing; CAMES FSTR</t>
  </si>
  <si>
    <t>13</t>
  </si>
  <si>
    <t>27</t>
  </si>
  <si>
    <t>55508rav45999</t>
  </si>
  <si>
    <t>50377rav50379</t>
  </si>
  <si>
    <t>COUVERCLE BARILLET BRUT</t>
  </si>
  <si>
    <t>500063565</t>
  </si>
  <si>
    <t>49822rav49824</t>
  </si>
  <si>
    <t>49502rav49503</t>
  </si>
  <si>
    <t>4084718</t>
  </si>
  <si>
    <t>49745rav37518</t>
  </si>
  <si>
    <t>409116127</t>
  </si>
  <si>
    <t>50647rav50665</t>
  </si>
  <si>
    <t>47313rav47337</t>
  </si>
  <si>
    <t>Gutknecht, Benjamin</t>
  </si>
  <si>
    <t>4054722</t>
  </si>
  <si>
    <t>CHAUSSEE L3.810</t>
  </si>
  <si>
    <t>CHAUSSEE L4.440</t>
  </si>
  <si>
    <t>CHAUSSEE H1S</t>
  </si>
  <si>
    <t>CHAUSSEE SORTIE GRAND MOYENNE</t>
  </si>
  <si>
    <t>CHAUSSEE H0S</t>
  </si>
  <si>
    <t>CHAUSSEE L3.900</t>
  </si>
  <si>
    <t>ROUE HEURES H1 DO</t>
  </si>
  <si>
    <t>ROUE HEURES H3 DO</t>
  </si>
  <si>
    <t>ROUE HEURES H2 DO</t>
  </si>
  <si>
    <t>705259</t>
  </si>
  <si>
    <t>45978rav45981</t>
  </si>
  <si>
    <t>48991rav49000</t>
  </si>
  <si>
    <t>500461951</t>
  </si>
  <si>
    <t>500461961</t>
  </si>
  <si>
    <t>783943</t>
  </si>
  <si>
    <t>783942</t>
  </si>
  <si>
    <t>Z0676962 V03</t>
  </si>
  <si>
    <t>309689524</t>
  </si>
  <si>
    <t>500452442</t>
  </si>
  <si>
    <t>Perez, Juan</t>
  </si>
  <si>
    <t>500462761</t>
  </si>
  <si>
    <t>500462801</t>
  </si>
  <si>
    <t>2965281000</t>
  </si>
  <si>
    <t>500462771</t>
  </si>
  <si>
    <t>500412492</t>
  </si>
  <si>
    <t>500462781</t>
  </si>
  <si>
    <t>500462811</t>
  </si>
  <si>
    <t>3971801000</t>
  </si>
  <si>
    <t>500338272</t>
  </si>
  <si>
    <t>7082381001</t>
  </si>
  <si>
    <t>Suvat, Servan</t>
  </si>
  <si>
    <t>397180</t>
  </si>
  <si>
    <t>319569</t>
  </si>
  <si>
    <t>2094</t>
  </si>
  <si>
    <t>307920</t>
  </si>
  <si>
    <t>297442</t>
  </si>
  <si>
    <t>296528</t>
  </si>
  <si>
    <t>216913</t>
  </si>
  <si>
    <t>Crom demande une planif car le stock en Qualité pas SAP</t>
  </si>
  <si>
    <t>Crom avec retard petite quantité</t>
  </si>
  <si>
    <t>si stock + wipnext &gt; a retard mais faible crom = petit malgré le besoin est couvert</t>
  </si>
  <si>
    <t>Musumeci, Francesco</t>
  </si>
  <si>
    <t>Semaine</t>
  </si>
  <si>
    <t>Charge Nbr</t>
  </si>
  <si>
    <t>CAPA Nbr</t>
  </si>
  <si>
    <t>CUMUL Nbr</t>
  </si>
  <si>
    <t>500462822</t>
  </si>
  <si>
    <t>3079201099</t>
  </si>
  <si>
    <t>500463581</t>
  </si>
  <si>
    <t>784124</t>
  </si>
  <si>
    <t>CHAUSSEE SH1 SEMI/POLI</t>
  </si>
  <si>
    <t>A14A21</t>
  </si>
  <si>
    <t>Sofra, Pajtim</t>
  </si>
  <si>
    <t>Merghoub, Mohamed</t>
  </si>
  <si>
    <t>Z1304413 V00</t>
  </si>
  <si>
    <t>402619410</t>
  </si>
  <si>
    <t>500463841</t>
  </si>
  <si>
    <t>3011221000</t>
  </si>
  <si>
    <t>301122</t>
  </si>
  <si>
    <t>103224</t>
  </si>
  <si>
    <t>Badalli, Elbasan</t>
  </si>
  <si>
    <t>Flueck, Andreas</t>
  </si>
  <si>
    <t>MS</t>
  </si>
  <si>
    <t>500459912</t>
  </si>
  <si>
    <t>7699321099</t>
  </si>
  <si>
    <t>500460242</t>
  </si>
  <si>
    <t>7818951099</t>
  </si>
  <si>
    <t>308723100</t>
  </si>
  <si>
    <t>FINEMAC 3M 4.000</t>
  </si>
  <si>
    <t>Z1155026 V01</t>
  </si>
  <si>
    <t>Pereira, Alexander</t>
  </si>
  <si>
    <t>500419764</t>
  </si>
  <si>
    <t>500452361</t>
  </si>
  <si>
    <t>500452371</t>
  </si>
  <si>
    <t>7320921000</t>
  </si>
  <si>
    <t>500452381</t>
  </si>
  <si>
    <t>7320931000</t>
  </si>
  <si>
    <t>500421163</t>
  </si>
  <si>
    <t>500421193</t>
  </si>
  <si>
    <t>500424372</t>
  </si>
  <si>
    <t>500424382</t>
  </si>
  <si>
    <t>500424612</t>
  </si>
  <si>
    <t>500424622</t>
  </si>
  <si>
    <t>500452132</t>
  </si>
  <si>
    <t>732093</t>
  </si>
  <si>
    <t>732092</t>
  </si>
  <si>
    <t>732091</t>
  </si>
  <si>
    <t>Juillerat, Gillian</t>
  </si>
  <si>
    <t>500282612</t>
  </si>
  <si>
    <t>7091601001</t>
  </si>
  <si>
    <t>schneiter, Tristan</t>
  </si>
  <si>
    <t>1224191001</t>
  </si>
  <si>
    <t>300147042</t>
  </si>
  <si>
    <t>PRT451</t>
  </si>
  <si>
    <t>PRT453</t>
  </si>
  <si>
    <t>MET ENCOURS</t>
  </si>
  <si>
    <t>587562</t>
  </si>
  <si>
    <t>VERROU</t>
  </si>
  <si>
    <t>790060</t>
  </si>
  <si>
    <t>789433</t>
  </si>
  <si>
    <t>TIGE REMONTOIR S0.90 24.000</t>
  </si>
  <si>
    <t>308684</t>
  </si>
  <si>
    <t>A31321</t>
  </si>
  <si>
    <t>CHAUSSEE L3.800</t>
  </si>
  <si>
    <t>TIGE REMONTOIR S1.20 18.850</t>
  </si>
  <si>
    <t>duval, Laurent</t>
  </si>
  <si>
    <t>Rico, Nicolas</t>
  </si>
  <si>
    <t>708233</t>
  </si>
  <si>
    <t>TIGE MISE HEURE SEMI/DEC</t>
  </si>
  <si>
    <t>500453803</t>
  </si>
  <si>
    <t>710585</t>
  </si>
  <si>
    <t>709889</t>
  </si>
  <si>
    <t>PRT456</t>
  </si>
  <si>
    <t>PRT455</t>
  </si>
  <si>
    <t>675436</t>
  </si>
  <si>
    <t>EN AW-6082 3M 5.000</t>
  </si>
  <si>
    <t>3193141000</t>
  </si>
  <si>
    <t>Étiquettes de lignes</t>
  </si>
  <si>
    <t>Total général</t>
  </si>
  <si>
    <t>Nombre de STATUT</t>
  </si>
  <si>
    <t>406276333</t>
  </si>
  <si>
    <t>565045</t>
  </si>
  <si>
    <t>ES12</t>
  </si>
  <si>
    <t>VIS TETE CYL. Z 02 C 00 A</t>
  </si>
  <si>
    <t>500472581</t>
  </si>
  <si>
    <t>7857911000</t>
  </si>
  <si>
    <t>500472611</t>
  </si>
  <si>
    <t>7864071000</t>
  </si>
  <si>
    <t>95891</t>
  </si>
  <si>
    <t>ROUE COURONNE NI</t>
  </si>
  <si>
    <t>786407</t>
  </si>
  <si>
    <t>785791</t>
  </si>
  <si>
    <t>CAPA MAX</t>
  </si>
  <si>
    <t>500473232</t>
  </si>
  <si>
    <t>7917141001</t>
  </si>
  <si>
    <t>500473231</t>
  </si>
  <si>
    <t>7917141000</t>
  </si>
  <si>
    <t>791714</t>
  </si>
  <si>
    <t>791626</t>
  </si>
  <si>
    <t>TIGE REMONTOIR S0.90 18.700</t>
  </si>
  <si>
    <t>Berland, Fabrice</t>
  </si>
  <si>
    <t>Z1208581 V05</t>
  </si>
  <si>
    <t>133736106</t>
  </si>
  <si>
    <t>500472582</t>
  </si>
  <si>
    <t>7857911099</t>
  </si>
  <si>
    <t>500472612</t>
  </si>
  <si>
    <t>7864071099</t>
  </si>
  <si>
    <t>PRT464</t>
  </si>
  <si>
    <t>500471472</t>
  </si>
  <si>
    <t>3193141099</t>
  </si>
  <si>
    <t>705254</t>
  </si>
  <si>
    <t>500476121</t>
  </si>
  <si>
    <t>1512501000</t>
  </si>
  <si>
    <t>500476511</t>
  </si>
  <si>
    <t>OTHER</t>
  </si>
  <si>
    <t>Étiquettes de colonnes</t>
  </si>
  <si>
    <t>151250</t>
  </si>
  <si>
    <t>ENTRETOISE</t>
  </si>
  <si>
    <t>793157</t>
  </si>
  <si>
    <t>TIGE REMONTOIR S0.90 19.000</t>
  </si>
  <si>
    <t>793149</t>
  </si>
  <si>
    <t>793147</t>
  </si>
  <si>
    <t>TIGE REMONTOIR S1.20 26.850</t>
  </si>
  <si>
    <t>AXE IND.RES.MARCHE L2.400</t>
  </si>
  <si>
    <t>599485</t>
  </si>
  <si>
    <t>IND.QUANT.BRUT SEMI</t>
  </si>
  <si>
    <t>E63081</t>
  </si>
  <si>
    <t>658607</t>
  </si>
  <si>
    <t>486926</t>
  </si>
  <si>
    <t>500477101</t>
  </si>
  <si>
    <t>7831861000</t>
  </si>
  <si>
    <t>Z0247017 V07</t>
  </si>
  <si>
    <t>319314</t>
  </si>
  <si>
    <t>FINEMAC 3M 1.800</t>
  </si>
  <si>
    <t>Aprile, Tony</t>
  </si>
  <si>
    <t>ES02</t>
  </si>
  <si>
    <t>FINEMAC 3M 1.600</t>
  </si>
  <si>
    <t>FINEMAC 3M 3.200</t>
  </si>
  <si>
    <t>FINEMAC 3M 2.400</t>
  </si>
  <si>
    <t>FINEMAC 3M 2.200</t>
  </si>
  <si>
    <t>FINEMAC 3M 6.000</t>
  </si>
  <si>
    <t>ES16</t>
  </si>
  <si>
    <t>ES11</t>
  </si>
  <si>
    <t>FINEMAC 3M 1.400</t>
  </si>
  <si>
    <t>ESDW</t>
  </si>
  <si>
    <t>FINEMAC 3M 7.500</t>
  </si>
  <si>
    <t>FINEMAC 3M 2.000</t>
  </si>
  <si>
    <t>500471473</t>
  </si>
  <si>
    <t>5994851001</t>
  </si>
  <si>
    <t>500452454</t>
  </si>
  <si>
    <t>500364182</t>
  </si>
  <si>
    <t>7327681001</t>
  </si>
  <si>
    <t>500477712</t>
  </si>
  <si>
    <t>793025</t>
  </si>
  <si>
    <t>C07621</t>
  </si>
  <si>
    <t>PRT478</t>
  </si>
  <si>
    <t>Hêche, Dylan</t>
  </si>
  <si>
    <t>500478771</t>
  </si>
  <si>
    <t>792969</t>
  </si>
  <si>
    <t>TIGE DE MISE A L'HEURE</t>
  </si>
  <si>
    <t>Oliveira, David</t>
  </si>
  <si>
    <t>500479201</t>
  </si>
  <si>
    <t>7931351000</t>
  </si>
  <si>
    <t>795089</t>
  </si>
  <si>
    <t>TIGE REMONTOIR S0.90 20.000</t>
  </si>
  <si>
    <t>TIGE REMONTOIR S0.90 16.000</t>
  </si>
  <si>
    <t>795066</t>
  </si>
  <si>
    <t>TIGE REMONTOIR S0.90 17.700</t>
  </si>
  <si>
    <t>MP</t>
  </si>
  <si>
    <t>Plnt</t>
  </si>
  <si>
    <t>TOTAL</t>
  </si>
  <si>
    <t>Meteur en train CAM</t>
  </si>
  <si>
    <t>Meteur en train CN</t>
  </si>
  <si>
    <t>Meteur en train CN PROTO</t>
  </si>
  <si>
    <t>PRT482</t>
  </si>
  <si>
    <t>705608</t>
  </si>
  <si>
    <t>774920</t>
  </si>
  <si>
    <t>PRT483</t>
  </si>
  <si>
    <t>Z0080340 V10</t>
  </si>
  <si>
    <t>500480491</t>
  </si>
  <si>
    <t>7958431000</t>
  </si>
  <si>
    <t>300128374</t>
  </si>
  <si>
    <t>500419412</t>
  </si>
  <si>
    <t>500480811</t>
  </si>
  <si>
    <t>500481711</t>
  </si>
  <si>
    <t>7939051000</t>
  </si>
  <si>
    <t>500481731</t>
  </si>
  <si>
    <t>7939121000</t>
  </si>
  <si>
    <t>793912</t>
  </si>
  <si>
    <t>A22202</t>
  </si>
  <si>
    <t>793906</t>
  </si>
  <si>
    <t>VIS SPEC. C 43 C 00 Z</t>
  </si>
  <si>
    <t>793905</t>
  </si>
  <si>
    <t>793225</t>
  </si>
  <si>
    <t>126760384</t>
  </si>
  <si>
    <t>418539568</t>
  </si>
  <si>
    <t>774914</t>
  </si>
  <si>
    <t>709150</t>
  </si>
  <si>
    <t>708195</t>
  </si>
  <si>
    <t>619565912</t>
  </si>
  <si>
    <t>495963</t>
  </si>
  <si>
    <t>ROUE COLONNES 2 FONCT. SEMI/TREMPE</t>
  </si>
  <si>
    <t>500481712</t>
  </si>
  <si>
    <t>7939051099</t>
  </si>
  <si>
    <t>500481732</t>
  </si>
  <si>
    <t>7939121099</t>
  </si>
  <si>
    <t>VIS SPEC. E 42 C 10 A</t>
  </si>
  <si>
    <t>VIS TETE CYL. E 42 C 10 A</t>
  </si>
  <si>
    <t>771571</t>
  </si>
  <si>
    <t>708229</t>
  </si>
  <si>
    <t>709160</t>
  </si>
  <si>
    <t>500477102</t>
  </si>
  <si>
    <t>7831861099</t>
  </si>
  <si>
    <t>500482992</t>
  </si>
  <si>
    <t>798800</t>
  </si>
  <si>
    <t>TIGE MISE HEURE S0.90 19.400</t>
  </si>
  <si>
    <t>101397605</t>
  </si>
  <si>
    <t>645991</t>
  </si>
  <si>
    <t>TIGE REMONTOIR AV.COUR.TRAV.</t>
  </si>
  <si>
    <t>Khiari, Jonathan</t>
  </si>
  <si>
    <t>500484041</t>
  </si>
  <si>
    <t>7984431000</t>
  </si>
  <si>
    <t>500484031</t>
  </si>
  <si>
    <t>7987931000</t>
  </si>
  <si>
    <t>735688</t>
  </si>
  <si>
    <t>ROUE HEURES L1.690</t>
  </si>
  <si>
    <t>500484621</t>
  </si>
  <si>
    <t>2879311000</t>
  </si>
  <si>
    <t>500484541</t>
  </si>
  <si>
    <t>5947101000</t>
  </si>
  <si>
    <t>TIGE MISE HEURE S0.90 18.740</t>
  </si>
  <si>
    <t>TIGE MISE HEURE S0.90 24.500</t>
  </si>
  <si>
    <t>A13111</t>
  </si>
  <si>
    <t>500484751</t>
  </si>
  <si>
    <t>287931</t>
  </si>
  <si>
    <t>762207</t>
  </si>
  <si>
    <t>594710</t>
  </si>
  <si>
    <t>709159</t>
  </si>
  <si>
    <t>504380</t>
  </si>
  <si>
    <t>IND.RES.MARCHE ARMAGE</t>
  </si>
  <si>
    <t>Z0688333 V10</t>
  </si>
  <si>
    <t>124591096</t>
  </si>
  <si>
    <t>ATT. MAT</t>
  </si>
  <si>
    <t>ATT. PROCESS</t>
  </si>
  <si>
    <t>500213054</t>
  </si>
  <si>
    <t>5393701098</t>
  </si>
  <si>
    <t>500213053</t>
  </si>
  <si>
    <t>5393701099</t>
  </si>
  <si>
    <t>500211655</t>
  </si>
  <si>
    <t>5910961098</t>
  </si>
  <si>
    <t>500211654</t>
  </si>
  <si>
    <t>5910961099</t>
  </si>
  <si>
    <t>500457072</t>
  </si>
  <si>
    <t>6459911099</t>
  </si>
  <si>
    <t>500274684</t>
  </si>
  <si>
    <t>6955541099</t>
  </si>
  <si>
    <t>103539370</t>
  </si>
  <si>
    <t>302472</t>
  </si>
  <si>
    <t>200744</t>
  </si>
  <si>
    <t>632846</t>
  </si>
  <si>
    <t>S - Trier de A à Z</t>
  </si>
  <si>
    <t>O - Trier de Z à A</t>
  </si>
  <si>
    <t>T - Sous-menu Trier par couleur</t>
  </si>
  <si>
    <t>C - Effacer le filtre</t>
  </si>
  <si>
    <t>I - Sous-menu Filtrer par couleur</t>
  </si>
  <si>
    <t>F - Filtres de texte</t>
  </si>
  <si>
    <t>500531701</t>
  </si>
  <si>
    <t>5441771000</t>
  </si>
  <si>
    <t>500531681</t>
  </si>
  <si>
    <t>6335711000</t>
  </si>
  <si>
    <t>544177</t>
  </si>
  <si>
    <t>633571</t>
  </si>
  <si>
    <t>508995</t>
  </si>
  <si>
    <t>731589</t>
  </si>
  <si>
    <t>500532291</t>
  </si>
  <si>
    <t>5258361000</t>
  </si>
  <si>
    <t>müller, axel</t>
  </si>
  <si>
    <t>PRT494</t>
  </si>
  <si>
    <t>500368143</t>
  </si>
  <si>
    <t>300066263</t>
  </si>
  <si>
    <t>300103653</t>
  </si>
  <si>
    <t>300103243</t>
  </si>
  <si>
    <t>500412523</t>
  </si>
  <si>
    <t>300128354</t>
  </si>
  <si>
    <t>979501001</t>
  </si>
  <si>
    <t>300073792</t>
  </si>
  <si>
    <t>500409434</t>
  </si>
  <si>
    <t>300110223</t>
  </si>
  <si>
    <t>300141713</t>
  </si>
  <si>
    <t>500213055</t>
  </si>
  <si>
    <t>500213056</t>
  </si>
  <si>
    <t>500226308</t>
  </si>
  <si>
    <t>500253352</t>
  </si>
  <si>
    <t>500274683</t>
  </si>
  <si>
    <t>500274653</t>
  </si>
  <si>
    <t>500416732</t>
  </si>
  <si>
    <t>525836</t>
  </si>
  <si>
    <t>R44211</t>
  </si>
  <si>
    <t>721917</t>
  </si>
  <si>
    <t>789240</t>
  </si>
  <si>
    <t>TIGE MISE HEURE MECO 15.94</t>
  </si>
  <si>
    <t>X</t>
  </si>
  <si>
    <t>Std. production/Costing; W15 MULTISWISS</t>
  </si>
  <si>
    <t>Alternativ production; W15 SR10J</t>
  </si>
  <si>
    <t>ROUE COLONNES 3 FONCT. SEMI/TREMPE</t>
  </si>
  <si>
    <t>TIGE REMONTOIR S1.20 27.97</t>
  </si>
  <si>
    <t>TIGE MISE HEURE S0.90 15.900</t>
  </si>
  <si>
    <t>TIGE MISE HEURE S0.90 25.000</t>
  </si>
  <si>
    <t>TIGE MISE HEURE S0.70 19.18</t>
  </si>
  <si>
    <t>TIGE MISE HEURE S0.90 18.000</t>
  </si>
  <si>
    <t>TIGE MISE HEURE S1.00 16.000</t>
  </si>
  <si>
    <t>E20393</t>
  </si>
  <si>
    <t>541517</t>
  </si>
  <si>
    <t>700878</t>
  </si>
  <si>
    <t>164966</t>
  </si>
  <si>
    <t>735692</t>
  </si>
  <si>
    <t>712707</t>
  </si>
  <si>
    <t>489259</t>
  </si>
  <si>
    <t>Std. production/Costing; W15 CITIZEN M32</t>
  </si>
  <si>
    <t>IND.QUANT. SEMI/DEC/TAIL/POLI</t>
  </si>
  <si>
    <t>Std. production/Costing; W15 TSUG BS32</t>
  </si>
  <si>
    <t>TIGE REMONTOIR S0.90 21.000</t>
  </si>
  <si>
    <t>Std. production/Costing; W15 CITIZEN K16</t>
  </si>
  <si>
    <t>798793</t>
  </si>
  <si>
    <t>TIGE MISE HEURE S1.50 14.62</t>
  </si>
  <si>
    <t>798717</t>
  </si>
  <si>
    <t>798716</t>
  </si>
  <si>
    <t>798715</t>
  </si>
  <si>
    <t>798443</t>
  </si>
  <si>
    <t>TIGE DE REMONTOIR OMEGA</t>
  </si>
  <si>
    <t>798101</t>
  </si>
  <si>
    <t>797773</t>
  </si>
  <si>
    <t>TIGE REMONTOIR S1.20 30.000</t>
  </si>
  <si>
    <t>795843</t>
  </si>
  <si>
    <t>TIGE COUR. PRESTIGE III E5326 S0.9 13.37</t>
  </si>
  <si>
    <t>793135</t>
  </si>
  <si>
    <t>TIGE MISE HEURE MECO S1.20 15.41</t>
  </si>
  <si>
    <t>792901</t>
  </si>
  <si>
    <t>781895</t>
  </si>
  <si>
    <t>Std. production/Costing; W15 K16</t>
  </si>
  <si>
    <t>MASSE OSC.PART.CENTR.</t>
  </si>
  <si>
    <t>735192</t>
  </si>
  <si>
    <t>Std. production/Costing; W15 Mach. 13001</t>
  </si>
  <si>
    <t>716927</t>
  </si>
  <si>
    <t>EXCENTRIQUE SEMI/DEC</t>
  </si>
  <si>
    <t>708237</t>
  </si>
  <si>
    <t>708234</t>
  </si>
  <si>
    <t>2824S2</t>
  </si>
  <si>
    <t>706926</t>
  </si>
  <si>
    <t>TAMBOUR BARILLET SEMI/TAIL</t>
  </si>
  <si>
    <t>A22A12</t>
  </si>
  <si>
    <t>2841-1</t>
  </si>
  <si>
    <t>A02A33</t>
  </si>
  <si>
    <t>475088</t>
  </si>
  <si>
    <t>545994</t>
  </si>
  <si>
    <t>SUPPORT CADRAN BRUT</t>
  </si>
  <si>
    <t>IND.QUANT. BRUT</t>
  </si>
  <si>
    <t>564126</t>
  </si>
  <si>
    <t>TIGE MISE HEURE MECO SEMI-DEC</t>
  </si>
  <si>
    <t>676378</t>
  </si>
  <si>
    <t>A16A33</t>
  </si>
  <si>
    <t>571028</t>
  </si>
  <si>
    <t>587280</t>
  </si>
  <si>
    <t>TH_EA1</t>
  </si>
  <si>
    <t>COURONNE BRUTE ALU HAMILTON</t>
  </si>
  <si>
    <t>588413</t>
  </si>
  <si>
    <t>594727</t>
  </si>
  <si>
    <t>C07631</t>
  </si>
  <si>
    <t>610119</t>
  </si>
  <si>
    <t>TZZDA</t>
  </si>
  <si>
    <t>SETTING STERN K5E / SEMI-DEC</t>
  </si>
  <si>
    <t>A07111</t>
  </si>
  <si>
    <t>2896</t>
  </si>
  <si>
    <t>277096</t>
  </si>
  <si>
    <t>TIGE MISE HEURE S0.90 12.04</t>
  </si>
  <si>
    <t>Alternativ production; W15 K16 FSTR</t>
  </si>
  <si>
    <t>Alternativ production; W15 MULTISWISS</t>
  </si>
  <si>
    <t>797297</t>
  </si>
  <si>
    <t>658930</t>
  </si>
  <si>
    <t>CONE SUPER. SEMI/REVENUE</t>
  </si>
  <si>
    <t>709892</t>
  </si>
  <si>
    <t>710808</t>
  </si>
  <si>
    <t>452911</t>
  </si>
  <si>
    <t>719951</t>
  </si>
  <si>
    <t>Alternativ production; W15 DECO10 FSTR</t>
  </si>
  <si>
    <t>713168</t>
  </si>
  <si>
    <t>124737</t>
  </si>
  <si>
    <t>708235</t>
  </si>
  <si>
    <t>697779</t>
  </si>
  <si>
    <t>Alternativ production; W15 CITIZEN K16</t>
  </si>
  <si>
    <t>85070</t>
  </si>
  <si>
    <t>717550</t>
  </si>
  <si>
    <t>Alternativ production; W15 Mach. 13002</t>
  </si>
  <si>
    <t>688894</t>
  </si>
  <si>
    <t>A02A72</t>
  </si>
  <si>
    <t>713231</t>
  </si>
  <si>
    <t>720753</t>
  </si>
  <si>
    <t>716708</t>
  </si>
  <si>
    <t>746517</t>
  </si>
  <si>
    <t>C26181</t>
  </si>
  <si>
    <t>735193</t>
  </si>
  <si>
    <t>708950</t>
  </si>
  <si>
    <t>708236</t>
  </si>
  <si>
    <t>A16A02</t>
  </si>
  <si>
    <t>708219</t>
  </si>
  <si>
    <t>708218</t>
  </si>
  <si>
    <t>502973</t>
  </si>
  <si>
    <t>503104</t>
  </si>
  <si>
    <t>460986</t>
  </si>
  <si>
    <t>540585</t>
  </si>
  <si>
    <t>540996</t>
  </si>
  <si>
    <t>TIGE TRAV.</t>
  </si>
  <si>
    <t>544825</t>
  </si>
  <si>
    <t>560192</t>
  </si>
  <si>
    <t>568939</t>
  </si>
  <si>
    <t>601670</t>
  </si>
  <si>
    <t>601671</t>
  </si>
  <si>
    <t>608583</t>
  </si>
  <si>
    <t>646055</t>
  </si>
  <si>
    <t>E03001</t>
  </si>
  <si>
    <t>286414</t>
  </si>
  <si>
    <t>189152</t>
  </si>
  <si>
    <t>TIGE MISE HEURE S1.00 19.60</t>
  </si>
  <si>
    <t>186658</t>
  </si>
  <si>
    <t>2893-3</t>
  </si>
  <si>
    <t>IND.HEURES SEMI/DEC</t>
  </si>
  <si>
    <t>708225</t>
  </si>
  <si>
    <t>792907</t>
  </si>
  <si>
    <t>Alternativ production; W15 M32 Ø30</t>
  </si>
  <si>
    <t>632883</t>
  </si>
  <si>
    <t>709156</t>
  </si>
  <si>
    <t>783186</t>
  </si>
  <si>
    <t>Std. production/Costing; W15 DECO10 FSTR</t>
  </si>
  <si>
    <t>475450</t>
  </si>
  <si>
    <t>464650</t>
  </si>
  <si>
    <t>708238</t>
  </si>
  <si>
    <t>736499</t>
  </si>
  <si>
    <t>EXCENTRIQUE SEMI/DEC/TREMPE/POLI</t>
  </si>
  <si>
    <t>708228</t>
  </si>
  <si>
    <t>736501</t>
  </si>
  <si>
    <t>697772</t>
  </si>
  <si>
    <t>457834</t>
  </si>
  <si>
    <t>SUPPORT CADRAN SEMI</t>
  </si>
  <si>
    <t>684018</t>
  </si>
  <si>
    <t>TIGE TRAV.AV.COUR.MONOBLOC 18.90</t>
  </si>
  <si>
    <t>594718</t>
  </si>
  <si>
    <t>562311</t>
  </si>
  <si>
    <t>466672</t>
  </si>
  <si>
    <t>ROUE COLONNES 2 FONCT.</t>
  </si>
  <si>
    <t>722419</t>
  </si>
  <si>
    <t>A31L82</t>
  </si>
  <si>
    <t>708232</t>
  </si>
  <si>
    <t>R34201</t>
  </si>
  <si>
    <t>Alternativ production; W15 MULTI &gt; DECOR</t>
  </si>
  <si>
    <t>Alternativ production; W15 K16 &gt; DECOR</t>
  </si>
  <si>
    <t>731587</t>
  </si>
  <si>
    <t>769932</t>
  </si>
  <si>
    <t>ROUE COLONNES 2 FONCT. SEMI/EBAV</t>
  </si>
  <si>
    <t>474906</t>
  </si>
  <si>
    <t>IND.RES.MARCHE DESARMAGE</t>
  </si>
  <si>
    <t>661725</t>
  </si>
  <si>
    <t>425262</t>
  </si>
  <si>
    <t>PALIER PIG.COMPT.MIN.</t>
  </si>
  <si>
    <t>Std. production/Costing; W15 BS18 FSTR</t>
  </si>
  <si>
    <t>134358</t>
  </si>
  <si>
    <t>500531702</t>
  </si>
  <si>
    <t>5441771099</t>
  </si>
  <si>
    <t>500531682</t>
  </si>
  <si>
    <t>6335711099</t>
  </si>
  <si>
    <t>Taux.C</t>
  </si>
  <si>
    <t>Meteur en train Multi</t>
  </si>
  <si>
    <t>Ali Goekdemir</t>
  </si>
  <si>
    <t xml:space="preserve">M32 </t>
  </si>
  <si>
    <t>Start</t>
  </si>
  <si>
    <t>Tristan Schneiter</t>
  </si>
  <si>
    <t>Deco 10</t>
  </si>
  <si>
    <t>Taux.C-1</t>
  </si>
  <si>
    <t>801084</t>
  </si>
  <si>
    <t>800527</t>
  </si>
  <si>
    <t>800127</t>
  </si>
  <si>
    <t>800099</t>
  </si>
  <si>
    <t>796386</t>
  </si>
  <si>
    <t>Z0632699 V03</t>
  </si>
  <si>
    <t>NBR MACH</t>
  </si>
  <si>
    <t>NBR PROD</t>
  </si>
  <si>
    <t xml:space="preserve">MULTIDECO </t>
  </si>
  <si>
    <t>Couvercle grande série</t>
  </si>
  <si>
    <t>Vis(3038)</t>
  </si>
  <si>
    <t>Renvoie Interm. 1/2</t>
  </si>
  <si>
    <t>Tambour/Couverc. Fraisé + standard</t>
  </si>
  <si>
    <t>Status</t>
  </si>
  <si>
    <t>NBR</t>
  </si>
  <si>
    <t>CITIZEN K16</t>
  </si>
  <si>
    <t>Tambour/Couvercle  fraiser +  standard</t>
  </si>
  <si>
    <t>CITIZEN M32</t>
  </si>
  <si>
    <t>IND. Quant ./ IND Armage</t>
  </si>
  <si>
    <t xml:space="preserve">Tambour/couvercle capa 12.5 </t>
  </si>
  <si>
    <t xml:space="preserve">Tambour/couvercle capa 8.5  </t>
  </si>
  <si>
    <t>799639</t>
  </si>
  <si>
    <t>794702</t>
  </si>
  <si>
    <t>Duval, Laurent</t>
  </si>
  <si>
    <t>NBR_SEM</t>
  </si>
  <si>
    <t>Alternativ production; CNC (FMAC) FSTR</t>
  </si>
  <si>
    <t>Alternativ production; CAMES (FMAC) FSTR</t>
  </si>
  <si>
    <t>PIG.PETITE SEC. L4.140</t>
  </si>
  <si>
    <t>794752</t>
  </si>
  <si>
    <t>CHAUSSEE L2.540 LC=0.45</t>
  </si>
  <si>
    <t>794770</t>
  </si>
  <si>
    <t>CHAUSSEE L2.240 LC=0.35</t>
  </si>
  <si>
    <t>794785</t>
  </si>
  <si>
    <t>Müller, Axel</t>
  </si>
  <si>
    <t>Pilloud, Simon</t>
  </si>
  <si>
    <t>RENVOI INTERM.</t>
  </si>
  <si>
    <t>RENVOI INTERM. NI</t>
  </si>
  <si>
    <t>802059</t>
  </si>
  <si>
    <t>500537182</t>
  </si>
  <si>
    <t>651294</t>
  </si>
  <si>
    <t>C15111</t>
  </si>
  <si>
    <t>RENVOI INTERM.2</t>
  </si>
  <si>
    <t>793917</t>
  </si>
  <si>
    <t>VIS TETE CON. C 04 D 00 A</t>
  </si>
  <si>
    <t>794676</t>
  </si>
  <si>
    <t>796548</t>
  </si>
  <si>
    <t>794755</t>
  </si>
  <si>
    <t>ROUE HEURES L1.600 DO</t>
  </si>
  <si>
    <t>794775</t>
  </si>
  <si>
    <t>ROUE HEURES L1.400 DO</t>
  </si>
  <si>
    <t>660816</t>
  </si>
  <si>
    <t>PLANCHE ROUE S.CHAUSSEE</t>
  </si>
  <si>
    <t>794704</t>
  </si>
  <si>
    <t>RENVOI ENTR.ROCHET</t>
  </si>
  <si>
    <t>794706</t>
  </si>
  <si>
    <t>803484</t>
  </si>
  <si>
    <t>710698</t>
  </si>
  <si>
    <t>RENVOI INTERM.1</t>
  </si>
  <si>
    <t>Ortis, Luca</t>
  </si>
  <si>
    <t>TIGE TRAV.AV.COUR.MONOBLOC INOX 17.250</t>
  </si>
  <si>
    <t>TIGE TRAV.AV.COUR.MONOBLOC INOX INOX</t>
  </si>
  <si>
    <t>TIGE MISE HEURE SEMI/DEC 13.000</t>
  </si>
  <si>
    <t>Z0688955 V12</t>
  </si>
  <si>
    <t>Z0839211 V05</t>
  </si>
  <si>
    <t>801938</t>
  </si>
  <si>
    <t>TIGE MISE HEURE S0.90 30.000</t>
  </si>
  <si>
    <t>AXE ROUE COMPT.HEURES L2.580</t>
  </si>
  <si>
    <t>805363</t>
  </si>
  <si>
    <t>500434143</t>
  </si>
  <si>
    <t>Swatch AG</t>
  </si>
  <si>
    <t>R25001</t>
  </si>
  <si>
    <t>R26101</t>
  </si>
  <si>
    <t>R29101</t>
  </si>
  <si>
    <t>Omega</t>
  </si>
  <si>
    <t>2890A2</t>
  </si>
  <si>
    <t>A02A02</t>
  </si>
  <si>
    <t>A02A22</t>
  </si>
  <si>
    <t>A02A23</t>
  </si>
  <si>
    <t>A02A43</t>
  </si>
  <si>
    <t>A02A63</t>
  </si>
  <si>
    <t>A02A73</t>
  </si>
  <si>
    <t>A02A74</t>
  </si>
  <si>
    <t>A04A02</t>
  </si>
  <si>
    <t>A04A12</t>
  </si>
  <si>
    <t>A04A13</t>
  </si>
  <si>
    <t>A04A21</t>
  </si>
  <si>
    <t>A04A41</t>
  </si>
  <si>
    <t>A13101</t>
  </si>
  <si>
    <t>A14A42</t>
  </si>
  <si>
    <t>A15501</t>
  </si>
  <si>
    <t>A15511</t>
  </si>
  <si>
    <t>A16383</t>
  </si>
  <si>
    <t>A16393</t>
  </si>
  <si>
    <t>A16503</t>
  </si>
  <si>
    <t>A16513</t>
  </si>
  <si>
    <t>A16583</t>
  </si>
  <si>
    <t>A16A41</t>
  </si>
  <si>
    <t>A16A42</t>
  </si>
  <si>
    <t>A16A63</t>
  </si>
  <si>
    <t>A16A82</t>
  </si>
  <si>
    <t>A16A83</t>
  </si>
  <si>
    <t>B98A01</t>
  </si>
  <si>
    <t>Longines</t>
  </si>
  <si>
    <t>2895-2</t>
  </si>
  <si>
    <t>2897</t>
  </si>
  <si>
    <t>2897-5</t>
  </si>
  <si>
    <t>2899</t>
  </si>
  <si>
    <t>6498-1</t>
  </si>
  <si>
    <t>6498-2</t>
  </si>
  <si>
    <t>A07161</t>
  </si>
  <si>
    <t>A07171</t>
  </si>
  <si>
    <t>A07211</t>
  </si>
  <si>
    <t>A07231</t>
  </si>
  <si>
    <t>A07L01</t>
  </si>
  <si>
    <t>A08221</t>
  </si>
  <si>
    <t>A08261</t>
  </si>
  <si>
    <t>A08L21</t>
  </si>
  <si>
    <t>A08L91</t>
  </si>
  <si>
    <t>A31511</t>
  </si>
  <si>
    <t>A31L91</t>
  </si>
  <si>
    <t>B99L01</t>
  </si>
  <si>
    <t>C07L11</t>
  </si>
  <si>
    <t>Tissot</t>
  </si>
  <si>
    <t>A05231</t>
  </si>
  <si>
    <t>A05291</t>
  </si>
  <si>
    <t>A05H31</t>
  </si>
  <si>
    <t>C07121</t>
  </si>
  <si>
    <t>C07141</t>
  </si>
  <si>
    <t>C07601</t>
  </si>
  <si>
    <t>C07611</t>
  </si>
  <si>
    <t>C07641</t>
  </si>
  <si>
    <t>C07701</t>
  </si>
  <si>
    <t>C07711</t>
  </si>
  <si>
    <t>C07811</t>
  </si>
  <si>
    <t>Certina</t>
  </si>
  <si>
    <t>Mido</t>
  </si>
  <si>
    <t>A05221</t>
  </si>
  <si>
    <t>A05D91</t>
  </si>
  <si>
    <t>A31111</t>
  </si>
  <si>
    <t>C07771</t>
  </si>
  <si>
    <t>C07881</t>
  </si>
  <si>
    <t>Rado</t>
  </si>
  <si>
    <t>2894S2</t>
  </si>
  <si>
    <t>2899S2</t>
  </si>
  <si>
    <t>A31101</t>
  </si>
  <si>
    <t>A31211</t>
  </si>
  <si>
    <t>A37RS1</t>
  </si>
  <si>
    <t>C07901</t>
  </si>
  <si>
    <t>C26161</t>
  </si>
  <si>
    <t>Hamilton</t>
  </si>
  <si>
    <t>2804-2</t>
  </si>
  <si>
    <t>A05201</t>
  </si>
  <si>
    <t>C07H01</t>
  </si>
  <si>
    <t>Other SWG</t>
  </si>
  <si>
    <t>A05791</t>
  </si>
  <si>
    <t>A05D01</t>
  </si>
  <si>
    <t>Other Third Party</t>
  </si>
  <si>
    <t>A06201</t>
  </si>
  <si>
    <t>A06211</t>
  </si>
  <si>
    <t>A06221</t>
  </si>
  <si>
    <t>A06231</t>
  </si>
  <si>
    <t>A21101</t>
  </si>
  <si>
    <t>A21111</t>
  </si>
  <si>
    <t>A32101</t>
  </si>
  <si>
    <t>A32211</t>
  </si>
  <si>
    <t>B99501</t>
  </si>
  <si>
    <t>C08101</t>
  </si>
  <si>
    <t>C08111</t>
  </si>
  <si>
    <t>C08121</t>
  </si>
  <si>
    <t>C08141</t>
  </si>
  <si>
    <t>C27101</t>
  </si>
  <si>
    <t>C27111</t>
  </si>
  <si>
    <t>C27121</t>
  </si>
  <si>
    <t>C27161</t>
  </si>
  <si>
    <t>Hermès SA</t>
  </si>
  <si>
    <t>Dummy Group</t>
  </si>
  <si>
    <t>210011</t>
  </si>
  <si>
    <t>255462</t>
  </si>
  <si>
    <t>256461</t>
  </si>
  <si>
    <t>955122</t>
  </si>
  <si>
    <t>980106</t>
  </si>
  <si>
    <t>988432</t>
  </si>
  <si>
    <t>E01761</t>
  </si>
  <si>
    <t>E20303</t>
  </si>
  <si>
    <t>E20363</t>
  </si>
  <si>
    <t>E20383</t>
  </si>
  <si>
    <t>E21301</t>
  </si>
  <si>
    <t>E60111</t>
  </si>
  <si>
    <t>E61031</t>
  </si>
  <si>
    <t>E61051</t>
  </si>
  <si>
    <t>E63041</t>
  </si>
  <si>
    <t>E64111</t>
  </si>
  <si>
    <t>F03412</t>
  </si>
  <si>
    <t>251264</t>
  </si>
  <si>
    <t>251474</t>
  </si>
  <si>
    <t>955412</t>
  </si>
  <si>
    <t>955432</t>
  </si>
  <si>
    <t>956412</t>
  </si>
  <si>
    <t>980163</t>
  </si>
  <si>
    <t>E56121</t>
  </si>
  <si>
    <t>E57211</t>
  </si>
  <si>
    <t>E57231</t>
  </si>
  <si>
    <t>E61041</t>
  </si>
  <si>
    <t>E63171</t>
  </si>
  <si>
    <t>E64031</t>
  </si>
  <si>
    <t>251274</t>
  </si>
  <si>
    <t>255412</t>
  </si>
  <si>
    <t>255441</t>
  </si>
  <si>
    <t>256041</t>
  </si>
  <si>
    <t>803112</t>
  </si>
  <si>
    <t>902002</t>
  </si>
  <si>
    <t>902101</t>
  </si>
  <si>
    <t>988333</t>
  </si>
  <si>
    <t>E48301</t>
  </si>
  <si>
    <t>E48311</t>
  </si>
  <si>
    <t>E48351</t>
  </si>
  <si>
    <t>E49301</t>
  </si>
  <si>
    <t>E84301</t>
  </si>
  <si>
    <t>F03111</t>
  </si>
  <si>
    <t>F03115</t>
  </si>
  <si>
    <t>F03411</t>
  </si>
  <si>
    <t>F04111</t>
  </si>
  <si>
    <t>F04115</t>
  </si>
  <si>
    <t>F04411</t>
  </si>
  <si>
    <t>F04412</t>
  </si>
  <si>
    <t>F05111</t>
  </si>
  <si>
    <t>F05115</t>
  </si>
  <si>
    <t>F05411</t>
  </si>
  <si>
    <t>F05412</t>
  </si>
  <si>
    <t>F05441</t>
  </si>
  <si>
    <t>F05615</t>
  </si>
  <si>
    <t>F05841</t>
  </si>
  <si>
    <t>F06111</t>
  </si>
  <si>
    <t>F06115</t>
  </si>
  <si>
    <t>F06411</t>
  </si>
  <si>
    <t>F06412</t>
  </si>
  <si>
    <t>F06461</t>
  </si>
  <si>
    <t>F06615</t>
  </si>
  <si>
    <t>F06811</t>
  </si>
  <si>
    <t>F07111</t>
  </si>
  <si>
    <t>F07115</t>
  </si>
  <si>
    <t>F07411</t>
  </si>
  <si>
    <t>F07412</t>
  </si>
  <si>
    <t>G10212</t>
  </si>
  <si>
    <t>G10962</t>
  </si>
  <si>
    <t>G15212</t>
  </si>
  <si>
    <t>G15261</t>
  </si>
  <si>
    <t>G15562</t>
  </si>
  <si>
    <t>K19401</t>
  </si>
  <si>
    <t>VT0004</t>
  </si>
  <si>
    <t>VT0005</t>
  </si>
  <si>
    <t>804192</t>
  </si>
  <si>
    <t>F06421</t>
  </si>
  <si>
    <t>956032</t>
  </si>
  <si>
    <t>956402</t>
  </si>
  <si>
    <t>E57251</t>
  </si>
  <si>
    <t>E61101</t>
  </si>
  <si>
    <t>E61511</t>
  </si>
  <si>
    <t>E63031</t>
  </si>
  <si>
    <t>E64041</t>
  </si>
  <si>
    <t>F03402</t>
  </si>
  <si>
    <t>F06402</t>
  </si>
  <si>
    <t>251294</t>
  </si>
  <si>
    <t>955132</t>
  </si>
  <si>
    <t>E20373</t>
  </si>
  <si>
    <t>F03101</t>
  </si>
  <si>
    <t>F03105</t>
  </si>
  <si>
    <t>F04101</t>
  </si>
  <si>
    <t>F04105</t>
  </si>
  <si>
    <t>F06105</t>
  </si>
  <si>
    <t>251372</t>
  </si>
  <si>
    <t>255112</t>
  </si>
  <si>
    <t>802002</t>
  </si>
  <si>
    <t>802102</t>
  </si>
  <si>
    <t>803122</t>
  </si>
  <si>
    <t>804112</t>
  </si>
  <si>
    <t>805122</t>
  </si>
  <si>
    <t>902501</t>
  </si>
  <si>
    <t>955102</t>
  </si>
  <si>
    <t>955402</t>
  </si>
  <si>
    <t>955452</t>
  </si>
  <si>
    <t>955652</t>
  </si>
  <si>
    <t>956102</t>
  </si>
  <si>
    <t>956612</t>
  </si>
  <si>
    <t>956652</t>
  </si>
  <si>
    <t>988352</t>
  </si>
  <si>
    <t>E10351</t>
  </si>
  <si>
    <t>E10451</t>
  </si>
  <si>
    <t>E20321</t>
  </si>
  <si>
    <t>E20351</t>
  </si>
  <si>
    <t>E48341</t>
  </si>
  <si>
    <t>E61501</t>
  </si>
  <si>
    <t>E63101</t>
  </si>
  <si>
    <t>E63501</t>
  </si>
  <si>
    <t>E63511</t>
  </si>
  <si>
    <t>E64101</t>
  </si>
  <si>
    <t>E64511</t>
  </si>
  <si>
    <t>F03401</t>
  </si>
  <si>
    <t>F04402</t>
  </si>
  <si>
    <t>F05101</t>
  </si>
  <si>
    <t>F05105</t>
  </si>
  <si>
    <t>F05401</t>
  </si>
  <si>
    <t>F05402</t>
  </si>
  <si>
    <t>F06101</t>
  </si>
  <si>
    <t>F06401</t>
  </si>
  <si>
    <t>F07402</t>
  </si>
  <si>
    <t>G10712</t>
  </si>
  <si>
    <t>Balmain</t>
  </si>
  <si>
    <t>Multitime</t>
  </si>
  <si>
    <t>LVMH</t>
  </si>
  <si>
    <t>980001</t>
  </si>
  <si>
    <t>Somal HK</t>
  </si>
  <si>
    <t>Timecrystal</t>
  </si>
  <si>
    <t>F07101</t>
  </si>
  <si>
    <t>F07105</t>
  </si>
  <si>
    <t>Luxury Goods</t>
  </si>
  <si>
    <t>Cinta Watch</t>
  </si>
  <si>
    <t>G10211</t>
  </si>
  <si>
    <t>Richemont</t>
  </si>
  <si>
    <t>500111</t>
  </si>
  <si>
    <t>500901</t>
  </si>
  <si>
    <t>505101</t>
  </si>
  <si>
    <t>750201</t>
  </si>
  <si>
    <t>758004</t>
  </si>
  <si>
    <t>758104</t>
  </si>
  <si>
    <t>760102</t>
  </si>
  <si>
    <t>760112</t>
  </si>
  <si>
    <t>760122</t>
  </si>
  <si>
    <t>M10111</t>
  </si>
  <si>
    <t>M10119</t>
  </si>
  <si>
    <t>M10519</t>
  </si>
  <si>
    <t>M11112</t>
  </si>
  <si>
    <t>M11512</t>
  </si>
  <si>
    <t>R01101</t>
  </si>
  <si>
    <t>R01111</t>
  </si>
  <si>
    <t>R01801</t>
  </si>
  <si>
    <t>R01901</t>
  </si>
  <si>
    <t>R10001</t>
  </si>
  <si>
    <t>R11001</t>
  </si>
  <si>
    <t>R14002</t>
  </si>
  <si>
    <t>R17007</t>
  </si>
  <si>
    <t>R19002</t>
  </si>
  <si>
    <t>R30101</t>
  </si>
  <si>
    <t>R30111</t>
  </si>
  <si>
    <t>R30121</t>
  </si>
  <si>
    <t>R32101</t>
  </si>
  <si>
    <t>R32111</t>
  </si>
  <si>
    <t>R32121</t>
  </si>
  <si>
    <t>R32901</t>
  </si>
  <si>
    <t>R33102</t>
  </si>
  <si>
    <t>R34211</t>
  </si>
  <si>
    <t>R34901</t>
  </si>
  <si>
    <t>R44201</t>
  </si>
  <si>
    <t>R44SPB</t>
  </si>
  <si>
    <t>R50212</t>
  </si>
  <si>
    <t>R50232</t>
  </si>
  <si>
    <t>R55202</t>
  </si>
  <si>
    <t>R55212</t>
  </si>
  <si>
    <t>R59102</t>
  </si>
  <si>
    <t>Client</t>
  </si>
  <si>
    <t>Report 190</t>
  </si>
  <si>
    <t>BEx Web (swatchgroup.net)</t>
  </si>
  <si>
    <t>N.Lehuby</t>
  </si>
  <si>
    <t>802413</t>
  </si>
  <si>
    <t>CHAUSSEE L3.710</t>
  </si>
  <si>
    <t>CHAUSSEE LIBRE L3.710</t>
  </si>
  <si>
    <t>Std. production/Costing; CAMES FMAC FSTR</t>
  </si>
  <si>
    <t>779220</t>
  </si>
  <si>
    <t>755694</t>
  </si>
  <si>
    <t>Z1478148 V00</t>
  </si>
  <si>
    <t>320803484</t>
  </si>
  <si>
    <t>TRANSFERT</t>
  </si>
  <si>
    <t>FINEMAC 3M 2.500</t>
  </si>
  <si>
    <t>FINEMAC 3M 2.800</t>
  </si>
  <si>
    <t>FINEMAC 3M 2.600</t>
  </si>
  <si>
    <t>803184</t>
  </si>
  <si>
    <t>Std. production/Costing; CAME FSTR</t>
  </si>
  <si>
    <t>799982</t>
  </si>
  <si>
    <t>Std. production/Costing; CAMES (FMC 3M)</t>
  </si>
  <si>
    <t>Alternativ production; CAMES (FMC 2M)</t>
  </si>
  <si>
    <t>1124184</t>
  </si>
  <si>
    <t>809281</t>
  </si>
  <si>
    <t>PIG.INTERM. SEMI/TAIL/POLI/REVENUE</t>
  </si>
  <si>
    <t>468369</t>
  </si>
  <si>
    <t>PIG.SEC. SEMI/TAIL/POLI/REVENUE L4.560</t>
  </si>
  <si>
    <t>Alternativ production; CNC FMAC FSTR</t>
  </si>
  <si>
    <t>Scheuermann, Marco</t>
  </si>
  <si>
    <t>414539941</t>
  </si>
  <si>
    <t>Z0677022 V04</t>
  </si>
  <si>
    <t>317771410</t>
  </si>
  <si>
    <t>Z0676712 V03</t>
  </si>
  <si>
    <t>313730132</t>
  </si>
  <si>
    <t>C10/C11</t>
  </si>
  <si>
    <t>Std. production/Costing; CNC FSTR (FMAC)</t>
  </si>
  <si>
    <t>Alternativ production; CNC FSTR FMAC</t>
  </si>
  <si>
    <t>Std. production/Costing; CAMES FSTR FMAC</t>
  </si>
  <si>
    <t>801203</t>
  </si>
  <si>
    <t>801202</t>
  </si>
  <si>
    <t>VIS COLL.FRAISEE C 42 C 00 A</t>
  </si>
  <si>
    <t>224766764</t>
  </si>
  <si>
    <t>748878</t>
  </si>
  <si>
    <t>TIGE MISE HEURE (MECO-CH)</t>
  </si>
  <si>
    <t>321723100</t>
  </si>
  <si>
    <t>Z0761122 V08</t>
  </si>
  <si>
    <t>PITON MARCHE</t>
  </si>
  <si>
    <t>PITON REPERE</t>
  </si>
  <si>
    <t>Moreira, Diogo</t>
  </si>
  <si>
    <t>811812</t>
  </si>
  <si>
    <t>TIGE OMEGA</t>
  </si>
  <si>
    <t>315803484</t>
  </si>
  <si>
    <t>525840</t>
  </si>
  <si>
    <t>415803184</t>
  </si>
  <si>
    <t>Z1247442 V01</t>
  </si>
  <si>
    <t>Z1494320 V01</t>
  </si>
  <si>
    <t>Verif Article</t>
  </si>
  <si>
    <t>VIS TETE CYL. C 08 C 00 A</t>
  </si>
  <si>
    <t>228803184</t>
  </si>
  <si>
    <t>Date déclaration MET</t>
  </si>
  <si>
    <t>Date début production</t>
  </si>
  <si>
    <t>Désignation</t>
  </si>
  <si>
    <t>Code pour modification planification</t>
  </si>
  <si>
    <t>Nouveau délai MET</t>
  </si>
  <si>
    <t>Motif modification</t>
  </si>
  <si>
    <t xml:space="preserve">L1 </t>
  </si>
  <si>
    <t>MET modifiée stock sécu</t>
  </si>
  <si>
    <t>Date saisie</t>
  </si>
  <si>
    <t>L2</t>
  </si>
  <si>
    <t>modification besoin client</t>
  </si>
  <si>
    <t>P1</t>
  </si>
  <si>
    <t xml:space="preserve">Changement machine </t>
  </si>
  <si>
    <t>Commentaires</t>
  </si>
  <si>
    <t xml:space="preserve">P2 </t>
  </si>
  <si>
    <t>Relance suite pièces KO</t>
  </si>
  <si>
    <t>814185</t>
  </si>
  <si>
    <t>Std. production/Costing; CAMES Ø2.01</t>
  </si>
  <si>
    <t>Alternativ production; CAMES Ø2</t>
  </si>
  <si>
    <t>Z0214691 V04</t>
  </si>
  <si>
    <t>2214672</t>
  </si>
  <si>
    <t>Z0788590 V02</t>
  </si>
  <si>
    <t>214565029</t>
  </si>
  <si>
    <t>Z1238468 V05</t>
  </si>
  <si>
    <t>326544177</t>
  </si>
  <si>
    <t>PRT533</t>
  </si>
  <si>
    <t>PRT533_CLEF CADRAN</t>
  </si>
  <si>
    <t>222116173</t>
  </si>
  <si>
    <t>Z1054278 V01</t>
  </si>
  <si>
    <t>Alternativ production; CAMES AT</t>
  </si>
  <si>
    <t>806570</t>
  </si>
  <si>
    <t>4134717</t>
  </si>
  <si>
    <t>L.Sahan</t>
  </si>
  <si>
    <t>Z0690123 V10</t>
  </si>
  <si>
    <t xml:space="preserve">P3 </t>
  </si>
  <si>
    <t xml:space="preserve">Retard production </t>
  </si>
  <si>
    <t>134425rav134435</t>
  </si>
  <si>
    <t>122956rav122959</t>
  </si>
  <si>
    <t>-2</t>
  </si>
  <si>
    <t>Z1212709 V07</t>
  </si>
  <si>
    <t>720143</t>
  </si>
  <si>
    <t>20.10 NLH : remplacé par 802059</t>
  </si>
  <si>
    <t>Z1362444 V01</t>
  </si>
  <si>
    <t>303767676</t>
  </si>
  <si>
    <t>Schneiter, Tristan</t>
  </si>
  <si>
    <t>Z1231059 V04</t>
  </si>
  <si>
    <t>2254680</t>
  </si>
  <si>
    <t>Grunenwald, Steve</t>
  </si>
  <si>
    <t>816255</t>
  </si>
  <si>
    <t>CHAUSSEE LIBRE L2.100</t>
  </si>
  <si>
    <t>816256</t>
  </si>
  <si>
    <t>CHAUSSEE LIBRE L2.400</t>
  </si>
  <si>
    <t>447509</t>
  </si>
  <si>
    <t>817128</t>
  </si>
  <si>
    <t>816706</t>
  </si>
  <si>
    <t>Alternativ production; CAMES FSTR FMAC</t>
  </si>
  <si>
    <t>Scheurmann, Marco</t>
  </si>
  <si>
    <t>Z0438143 V01</t>
  </si>
  <si>
    <t>32566519</t>
  </si>
  <si>
    <t>DIN 1.4121/DIN 1.4197 2M 1.500</t>
  </si>
  <si>
    <t>DIN 1.4121/DIN 1.4197 3M 2.000</t>
  </si>
  <si>
    <t>DIN 1.4121/DIN 1.4197 3M 1.600</t>
  </si>
  <si>
    <t>DIN 1.4121/DIN 1.4197 3M 5.500</t>
  </si>
  <si>
    <t>DIN 1.4121/DIN 1.4197 3M 5.000</t>
  </si>
  <si>
    <t>142700rav37517</t>
  </si>
  <si>
    <t>142701rav046000</t>
  </si>
  <si>
    <t>818917</t>
  </si>
  <si>
    <t>A05951</t>
  </si>
  <si>
    <t>ROUE ENTR.SUPPL. DO</t>
  </si>
  <si>
    <t>Jours ouvrés MET</t>
  </si>
  <si>
    <t>761755</t>
  </si>
  <si>
    <t>Z1509168X V00</t>
  </si>
  <si>
    <t>311PRT533</t>
  </si>
  <si>
    <t>Z0706852 V04</t>
  </si>
  <si>
    <t>500419201</t>
  </si>
  <si>
    <t>7617551000</t>
  </si>
  <si>
    <t>Alternativ prod; W15 CITIZEN K16 FSTR</t>
  </si>
  <si>
    <t>Std. prod/Costing; W15 MULTISWISS FSTR</t>
  </si>
  <si>
    <t>Hürlimann, Stéphane</t>
  </si>
  <si>
    <t>Ferrari, Samuel</t>
  </si>
  <si>
    <t>142710rav36863</t>
  </si>
  <si>
    <t>142711rav24970</t>
  </si>
  <si>
    <t>Z0079976 V07</t>
  </si>
  <si>
    <t>115525836</t>
  </si>
  <si>
    <t>Suntepoul, Sok</t>
  </si>
  <si>
    <t>Criticité MET</t>
  </si>
  <si>
    <t>MET longue</t>
  </si>
  <si>
    <t>MET moyenne</t>
  </si>
  <si>
    <t xml:space="preserve">MET courte </t>
  </si>
  <si>
    <t>Z1005931 V03</t>
  </si>
  <si>
    <t>-10</t>
  </si>
  <si>
    <t>824454</t>
  </si>
  <si>
    <t>PIG.PETITE SEC. SEMI/TAIL/POLI/REVENUE</t>
  </si>
  <si>
    <t>422767676</t>
  </si>
  <si>
    <t>remplacé par 817128 déjà planifié</t>
  </si>
  <si>
    <t>ROUE HEURES L2.820 NI</t>
  </si>
  <si>
    <t>ROUE HEURES L2.820 DO</t>
  </si>
  <si>
    <t>107705253</t>
  </si>
  <si>
    <t>206116127</t>
  </si>
  <si>
    <t>Lopez, José</t>
  </si>
  <si>
    <t>Z:\BUME\Moutier-Prod\Decolletage_I\PRODUCTION\5_SUIVI DE PRODUCTION\10_PLANNING VAC DEC 2024.xlsx</t>
  </si>
  <si>
    <t>externe W02</t>
  </si>
  <si>
    <t>5144635</t>
  </si>
  <si>
    <t>CHAUSSEE LIBRE L3.650</t>
  </si>
  <si>
    <t>ROUE HEURES L2.700</t>
  </si>
  <si>
    <t>500383601</t>
  </si>
  <si>
    <t>4609831000</t>
  </si>
  <si>
    <t>500383602</t>
  </si>
  <si>
    <t>4609831001</t>
  </si>
  <si>
    <t>500433312</t>
  </si>
  <si>
    <t>7190381099</t>
  </si>
  <si>
    <t>500433311</t>
  </si>
  <si>
    <t>7190381000</t>
  </si>
  <si>
    <t>500373562</t>
  </si>
  <si>
    <t>7392611001</t>
  </si>
  <si>
    <t>500373561</t>
  </si>
  <si>
    <t>7392611000</t>
  </si>
  <si>
    <t>Z0079978 V12</t>
  </si>
  <si>
    <t>semi dec pas produit sur W16</t>
  </si>
  <si>
    <t>Guignot, Pierre</t>
  </si>
  <si>
    <t>Z0059451 V10</t>
  </si>
  <si>
    <t>592178</t>
  </si>
  <si>
    <t>616125</t>
  </si>
  <si>
    <t>767870</t>
  </si>
  <si>
    <t>VIS TETE CYL. SE-D E 44 C 00 A</t>
  </si>
  <si>
    <t>460983</t>
  </si>
  <si>
    <t>827282</t>
  </si>
  <si>
    <t>A08861</t>
  </si>
  <si>
    <t>824734</t>
  </si>
  <si>
    <t>CHAUSSEE LIBRE L4.100</t>
  </si>
  <si>
    <t>719038</t>
  </si>
  <si>
    <t>827891</t>
  </si>
  <si>
    <t>Z0032365 V08</t>
  </si>
  <si>
    <t>Z1376951 V01</t>
  </si>
  <si>
    <t>104301070</t>
  </si>
  <si>
    <t>824270</t>
  </si>
  <si>
    <t>Année</t>
  </si>
  <si>
    <t>2043515</t>
  </si>
  <si>
    <t>114803184</t>
  </si>
  <si>
    <t>500362291</t>
  </si>
  <si>
    <t>5258401000</t>
  </si>
  <si>
    <t>830983</t>
  </si>
  <si>
    <t>VIS TETE CYL. SE-H C 09 C 00 A</t>
  </si>
  <si>
    <t>SWITCH-VERSION</t>
  </si>
  <si>
    <t>28.01.2025</t>
  </si>
  <si>
    <t>254270</t>
  </si>
  <si>
    <t>TIGE REMONTOIR S1.20 27.970</t>
  </si>
  <si>
    <t>TIGE MISE HEURE S0.80 16.080</t>
  </si>
  <si>
    <t>01.06.2026</t>
  </si>
  <si>
    <t>28.05.2025</t>
  </si>
  <si>
    <t>Z0033767 V14</t>
  </si>
  <si>
    <t>Duval Laurent/Grunenwald Steve</t>
  </si>
  <si>
    <t>Z0006506 V10</t>
  </si>
  <si>
    <t>DEC_CNC_BS12-B0125_F-DIVERS</t>
  </si>
  <si>
    <t>Déco10 9a</t>
  </si>
  <si>
    <t>99644 rav117652</t>
  </si>
  <si>
    <t>99616 rav85890</t>
  </si>
  <si>
    <t>142728 rav94704</t>
  </si>
  <si>
    <t>DEC_CNC_W15_K16-BS18_F-DIVERS</t>
  </si>
  <si>
    <t>Z0044430 V10</t>
  </si>
  <si>
    <t>127703457</t>
  </si>
  <si>
    <t>Z1330726 V03</t>
  </si>
  <si>
    <t>142727 rav135534</t>
  </si>
  <si>
    <t>142730 rav99649</t>
  </si>
  <si>
    <t>143634rav143635</t>
  </si>
  <si>
    <t>143636rav143637</t>
  </si>
  <si>
    <t>143638rav143639</t>
  </si>
  <si>
    <t>48609rav45283</t>
  </si>
  <si>
    <t>99640 rav99641</t>
  </si>
  <si>
    <t>142909 rav94706</t>
  </si>
  <si>
    <t>142729 rav92906</t>
  </si>
  <si>
    <t>142908 rav99619</t>
  </si>
  <si>
    <t>LIBRE</t>
  </si>
  <si>
    <t>Z0033757 V05</t>
  </si>
  <si>
    <t>120116173</t>
  </si>
  <si>
    <t>Tony Aprile</t>
  </si>
  <si>
    <t>Lopez José</t>
  </si>
  <si>
    <t>825488</t>
  </si>
  <si>
    <t>A90A92</t>
  </si>
  <si>
    <t>824763</t>
  </si>
  <si>
    <t>ROUE HEURES L3.170 DO</t>
  </si>
  <si>
    <t>EN CW101C VERG. 3M 5.500</t>
  </si>
  <si>
    <t>Z0023147 V06</t>
  </si>
  <si>
    <t>EN CW724R SW5 3M 15.000</t>
  </si>
  <si>
    <t>0</t>
  </si>
  <si>
    <t>COUVERCLE BARILLET SEMI/DEC+AJOURE</t>
  </si>
  <si>
    <t>137271</t>
  </si>
  <si>
    <t>Std. production/Costing; CNC Ø2.4</t>
  </si>
  <si>
    <t>Alternativ production; CNC Ø4</t>
  </si>
  <si>
    <t>TAMBOUR BARILLET SEMI/DEC+AJOURE</t>
  </si>
  <si>
    <t>166695</t>
  </si>
  <si>
    <t>834738</t>
  </si>
  <si>
    <t>209736106</t>
  </si>
  <si>
    <t>500433321</t>
  </si>
  <si>
    <t>7201611000</t>
  </si>
  <si>
    <t>7714071000</t>
  </si>
  <si>
    <t>Z0457356 V08</t>
  </si>
  <si>
    <t>407539941</t>
  </si>
  <si>
    <t>500223131</t>
  </si>
  <si>
    <t>425511000</t>
  </si>
  <si>
    <t>500228491</t>
  </si>
  <si>
    <t>2007441000</t>
  </si>
  <si>
    <t>500228492</t>
  </si>
  <si>
    <t>2007441099</t>
  </si>
  <si>
    <t>500243342</t>
  </si>
  <si>
    <t>6712901000</t>
  </si>
  <si>
    <t>500243341</t>
  </si>
  <si>
    <t>6712901001</t>
  </si>
  <si>
    <t>500353051</t>
  </si>
  <si>
    <t>7006481000</t>
  </si>
  <si>
    <t>500433251</t>
  </si>
  <si>
    <t>7327631000</t>
  </si>
  <si>
    <t>1313515</t>
  </si>
  <si>
    <t>Z1258953 V02</t>
  </si>
  <si>
    <t>EN CW510L 58V 3M 12.500</t>
  </si>
  <si>
    <t>EN CW510L 58V 3M 12.000</t>
  </si>
  <si>
    <t>EN CW510L 58V 3M 6.000</t>
  </si>
  <si>
    <t>EN CW724R SW5 2M 1.500</t>
  </si>
  <si>
    <t>EN CW510L 58V 3M 5.000</t>
  </si>
  <si>
    <t>EN CW510L 58V 3M 8.500</t>
  </si>
  <si>
    <t>EN CW510L 58V 3M 26.000</t>
  </si>
  <si>
    <t>500408124</t>
  </si>
  <si>
    <t>46351099</t>
  </si>
  <si>
    <t>835661</t>
  </si>
  <si>
    <t>622565912</t>
  </si>
  <si>
    <t>Z0090175 V06</t>
  </si>
  <si>
    <t>416834738</t>
  </si>
  <si>
    <t>121324161</t>
  </si>
  <si>
    <t>824736</t>
  </si>
  <si>
    <t>CHAUSSEE LIBRE L4.570</t>
  </si>
  <si>
    <t>653434</t>
  </si>
  <si>
    <t>166802</t>
  </si>
  <si>
    <t>42551</t>
  </si>
  <si>
    <t>832415</t>
  </si>
  <si>
    <t>C07691</t>
  </si>
  <si>
    <t>832272</t>
  </si>
  <si>
    <t>797771</t>
  </si>
  <si>
    <t>720161</t>
  </si>
  <si>
    <t>700648</t>
  </si>
  <si>
    <t>686700</t>
  </si>
  <si>
    <t>671290</t>
  </si>
  <si>
    <t>653429</t>
  </si>
  <si>
    <t>217703456</t>
  </si>
  <si>
    <t>516407010</t>
  </si>
  <si>
    <t>externe W35</t>
  </si>
  <si>
    <t>20.09 : transfert Boncourt</t>
  </si>
  <si>
    <t>20.09 : remplacé par 835661</t>
  </si>
  <si>
    <t>500409436</t>
  </si>
  <si>
    <t>1161271099</t>
  </si>
  <si>
    <t>G10961</t>
  </si>
  <si>
    <t>487069</t>
  </si>
  <si>
    <t>PIG.MINUTE</t>
  </si>
  <si>
    <t>COUVERCLE BARILLET SEMI/DEC + AJOURE</t>
  </si>
  <si>
    <t>214331</t>
  </si>
  <si>
    <t>G10711</t>
  </si>
  <si>
    <t>AXE ROUE COMPT.</t>
  </si>
  <si>
    <t>501364</t>
  </si>
  <si>
    <t>PIG.MINUTE 24H</t>
  </si>
  <si>
    <t>Std. production/Costing; W15 B0125</t>
  </si>
  <si>
    <t>208207820</t>
  </si>
  <si>
    <t>7054679</t>
  </si>
  <si>
    <t>Z0627777 V02</t>
  </si>
  <si>
    <t>711525840</t>
  </si>
  <si>
    <t>816035</t>
  </si>
  <si>
    <t>G10S62</t>
  </si>
  <si>
    <t>pièces en tri suite à récla</t>
  </si>
  <si>
    <t>143423 Rav143424</t>
  </si>
  <si>
    <t>143425 Rav143426</t>
  </si>
  <si>
    <t>143427 Rav143428</t>
  </si>
  <si>
    <t>143429 Rav143430</t>
  </si>
  <si>
    <t>143431 Rav143432</t>
  </si>
  <si>
    <t>142767 rav49891</t>
  </si>
  <si>
    <t>142768 rav046008</t>
  </si>
  <si>
    <t>Z0438168 V02</t>
  </si>
  <si>
    <t>32466518</t>
  </si>
  <si>
    <t>837566</t>
  </si>
  <si>
    <t>Z0691614 V12</t>
  </si>
  <si>
    <t>08.11 : voir cadence DEC</t>
  </si>
  <si>
    <t>840864</t>
  </si>
  <si>
    <t>PIG.SEC. SEMI/DEC L6.040</t>
  </si>
  <si>
    <t>7064679</t>
  </si>
  <si>
    <t>143858 rav49491</t>
  </si>
  <si>
    <t>143859 rav46238</t>
  </si>
  <si>
    <t>457215</t>
  </si>
  <si>
    <t>4284184</t>
  </si>
  <si>
    <t>427703456</t>
  </si>
  <si>
    <t>Z1341544 V02</t>
  </si>
  <si>
    <t>203501364</t>
  </si>
  <si>
    <t>841850</t>
  </si>
  <si>
    <t>143433 rav143434</t>
  </si>
  <si>
    <t>143435 rav143436</t>
  </si>
  <si>
    <t>143437 rav143438</t>
  </si>
  <si>
    <t>143439 rav143440</t>
  </si>
  <si>
    <t>143441 rav143442</t>
  </si>
  <si>
    <t>143443 rav143445</t>
  </si>
  <si>
    <t>143445 rav143446</t>
  </si>
  <si>
    <t>143447 rav143448</t>
  </si>
  <si>
    <t>143449 rav143450</t>
  </si>
  <si>
    <t>143451 rav143452</t>
  </si>
  <si>
    <t>143453 rav143454</t>
  </si>
  <si>
    <t>143455 rav143456</t>
  </si>
  <si>
    <t>143457 rav143458</t>
  </si>
  <si>
    <t>143459 rav143460</t>
  </si>
  <si>
    <t>143461 rav143462</t>
  </si>
  <si>
    <t>ROUE HEURES L1.385 DO</t>
  </si>
  <si>
    <t>ROUE HEURES SM H2 NI</t>
  </si>
  <si>
    <t>ROUE HEURES SM H1 NI</t>
  </si>
  <si>
    <t>ROUE HEURES L1.740 DO</t>
  </si>
  <si>
    <t>ROUE HEURES DO</t>
  </si>
  <si>
    <t>EN CW510L 58V 2M 1.500</t>
  </si>
  <si>
    <t>ROUE HEURES L3.670 DO</t>
  </si>
  <si>
    <t>Z0214689 V05</t>
  </si>
  <si>
    <t>842196</t>
  </si>
  <si>
    <t>841966</t>
  </si>
  <si>
    <t>ROUE HEURES L1.450</t>
  </si>
  <si>
    <t>456811</t>
  </si>
  <si>
    <t>GALET</t>
  </si>
  <si>
    <t>Z1329687 V01</t>
  </si>
  <si>
    <t>3054049</t>
  </si>
  <si>
    <t>841968</t>
  </si>
  <si>
    <t>CHAUSSEE L2.290</t>
  </si>
  <si>
    <t>Robert, David</t>
  </si>
  <si>
    <t>635295</t>
  </si>
  <si>
    <t>Z1390511 V00</t>
  </si>
  <si>
    <t>13012774920</t>
  </si>
  <si>
    <t>Z0048581 V05</t>
  </si>
  <si>
    <t>30.01 : machine 4722</t>
  </si>
  <si>
    <t>14.01 : Saturne 2 // Gürkan 58V Ø7</t>
  </si>
  <si>
    <t>842275</t>
  </si>
  <si>
    <t>06.02 : MET process changement jeu de cames</t>
  </si>
  <si>
    <t>19.02 : repoussé // 06.02 : lancer sous FSTR le 1er OF // 23.10 : G10</t>
  </si>
  <si>
    <t>Z0079484 V09</t>
  </si>
  <si>
    <t>845415</t>
  </si>
  <si>
    <t>844686</t>
  </si>
  <si>
    <t>Scheidegger, Junior</t>
  </si>
  <si>
    <t>27.02 : relance 23.04.2025</t>
  </si>
  <si>
    <t>Z0048135 V14</t>
  </si>
  <si>
    <t>Z0565990 V04</t>
  </si>
  <si>
    <t>13.03 : nouvel item 845415</t>
  </si>
  <si>
    <t>14.03 : stock en 1672 // 19.02 : besoin T0 07.04.2025</t>
  </si>
  <si>
    <t>MS7 Vermot PP</t>
  </si>
  <si>
    <t>4194718</t>
  </si>
  <si>
    <t>Z1231886 V00</t>
  </si>
  <si>
    <t>420700648</t>
  </si>
  <si>
    <t>Z1473693 V00</t>
  </si>
  <si>
    <t>PRT631</t>
  </si>
  <si>
    <t>Z1275836 V02</t>
  </si>
  <si>
    <t>7044679</t>
  </si>
  <si>
    <t>PRT635</t>
  </si>
  <si>
    <t>Std. production/Costing; CNC (58V)</t>
  </si>
  <si>
    <t>PRT631_PIG.TRANSMIS. (PROJET PIG.)</t>
  </si>
  <si>
    <t>PRT635_PIG.MOYENNE (PROJET PIG.)</t>
  </si>
  <si>
    <t>Statut MET</t>
  </si>
  <si>
    <t>En cours</t>
  </si>
  <si>
    <t>Terminée</t>
  </si>
  <si>
    <t>Annulée</t>
  </si>
  <si>
    <t>Stand By</t>
  </si>
  <si>
    <t>Z0334360 V07</t>
  </si>
  <si>
    <t>710425262</t>
  </si>
  <si>
    <t>1254181</t>
  </si>
  <si>
    <t>Saturne 2</t>
  </si>
  <si>
    <t>1064181</t>
  </si>
  <si>
    <t>04.04 : machine montée // 07.02 : faire FSTR //roue heure C11.x81  220-250k annuel // R10</t>
  </si>
  <si>
    <t>04.04 // 07.02 : besoin T0 03.07.2025</t>
  </si>
  <si>
    <t>04.04 // 27.02 : relance 03.2025</t>
  </si>
  <si>
    <t>Z1350781 V03</t>
  </si>
  <si>
    <t>640732113</t>
  </si>
  <si>
    <t>Std. production/Costing; W15 DECO10 FMC</t>
  </si>
  <si>
    <t>Alternativ production; W15 B0125</t>
  </si>
  <si>
    <t xml:space="preserve">metteur en train </t>
  </si>
  <si>
    <t xml:space="preserve">Metteur en train </t>
  </si>
  <si>
    <t>17.04 : besoin de 90 kpcs // 07.02 : CAM R10</t>
  </si>
  <si>
    <t>Z0044431 V11</t>
  </si>
  <si>
    <t>Z0214611 V02</t>
  </si>
  <si>
    <t>4264637</t>
  </si>
  <si>
    <t xml:space="preserve">23.04 : aide w35 et ET01 // 10.02 : voir aide ETH + 2ème machine // 30.01 : ET01 externe </t>
  </si>
  <si>
    <t>23.04 : relance 05.2026 // 27.02 : relance 08.10.2025 // 20.02 : relance le 18.08.2025 // 31.01 : relance 23.05.2025</t>
  </si>
  <si>
    <t>23.04 : relance au 13.06.2025 // 27.02 : relance 21.05.2025</t>
  </si>
  <si>
    <t>24.04 : besoin au 10.12.2026 // 17.04 : besoin de 62 kpcs //  03.04 : ZSY tire, voir pour CN // 07.02 : ZSY tire 01.04.2025 // T0 : 902</t>
  </si>
  <si>
    <t>24.04 : besoin 13.08.2025 (150 kpcs) // 4.04</t>
  </si>
  <si>
    <t>24.04 : mettre 2nde mach // 04.04 // 06.02 : besoin réel T0 07.04.2025</t>
  </si>
  <si>
    <t>144209rav37490</t>
  </si>
  <si>
    <t>144210rav49668</t>
  </si>
  <si>
    <t>07.05 : stock et wip KO // MET avancée</t>
  </si>
  <si>
    <t>Z1144507 V05</t>
  </si>
  <si>
    <t>Z0032368 V11</t>
  </si>
  <si>
    <t>512324159</t>
  </si>
  <si>
    <t>Mann, Grégory</t>
  </si>
  <si>
    <t>Z0079506 V03</t>
  </si>
  <si>
    <t>32397950</t>
  </si>
  <si>
    <t>Z0080148 V08</t>
  </si>
  <si>
    <t>5214670</t>
  </si>
  <si>
    <t>Z0080340 V12</t>
  </si>
  <si>
    <t>523845415</t>
  </si>
  <si>
    <t>Z0676821 V04</t>
  </si>
  <si>
    <t>424745375</t>
  </si>
  <si>
    <t>21.05 : OK v11 // 20.02 : panne machine 610  //bascule sur 637</t>
  </si>
  <si>
    <t>525824270</t>
  </si>
  <si>
    <t>28.05 : SS ES15</t>
  </si>
  <si>
    <t>28.05 : lancer 2ème mach pour les SS</t>
  </si>
  <si>
    <t>Std. production/Costing; CNC (CuBe Pb)</t>
  </si>
  <si>
    <t>Alternativ production; CNC (laiton Pb)</t>
  </si>
  <si>
    <t>629696684</t>
  </si>
  <si>
    <t>02.06 : transfert sur w02 ou w35 // 12.09 : besoin réel 07.11.2024 // SS // stopper suite à départ mach 518</t>
  </si>
  <si>
    <t xml:space="preserve">23.04 : aide ET01 // 10.02 : voir aide ETH + 2ème machine // 30.01 : ET01 externe </t>
  </si>
  <si>
    <t>5134637</t>
  </si>
  <si>
    <t>EN CW724R SW5 1.5M 12.500</t>
  </si>
  <si>
    <t>P034+</t>
  </si>
  <si>
    <t>Std. production/Costing; W15 DECO10 Pb</t>
  </si>
  <si>
    <t>Délais Planification</t>
  </si>
  <si>
    <t>Alternativ production; W15 DECO10 Pb</t>
  </si>
  <si>
    <t>4646501000</t>
  </si>
  <si>
    <t>851082</t>
  </si>
  <si>
    <t>VIS TETE CYL. SE-I C 44 C 00 A</t>
  </si>
  <si>
    <t>Z1627777 V00</t>
  </si>
  <si>
    <t>Z0033097 V10</t>
  </si>
  <si>
    <t>M7 Vermot</t>
  </si>
  <si>
    <t>306103048</t>
  </si>
  <si>
    <t>Z1023424 V02</t>
  </si>
  <si>
    <t>32003709156</t>
  </si>
  <si>
    <t>09.07 : avancer tout KO</t>
  </si>
  <si>
    <t>627851082</t>
  </si>
  <si>
    <t>518684129</t>
  </si>
  <si>
    <t>23.07 . Pour le 29.09 MET Gurkan</t>
  </si>
  <si>
    <t>23.07 : ss tire //besoin réel 21.01.2026</t>
  </si>
  <si>
    <t>23.07 : besoin au 19.02.2026 // 04.06 : test saturne 2</t>
  </si>
  <si>
    <t>Gurkan : jeu de cames BKK</t>
  </si>
  <si>
    <t>PRT682</t>
  </si>
  <si>
    <t>815738</t>
  </si>
  <si>
    <t>PRT682_PLAQUETTE DECOR</t>
  </si>
  <si>
    <t xml:space="preserve">25.07 // 07.07 : besoin 957 T0 13.08 </t>
  </si>
  <si>
    <t>25.07 : besoin 11.2025 // 14.04 lct au 19.08.2025 // check wip cf</t>
  </si>
  <si>
    <t>Moreira,Diogo</t>
  </si>
  <si>
    <t>Apprenti</t>
  </si>
  <si>
    <t>852126</t>
  </si>
  <si>
    <t>M18001</t>
  </si>
  <si>
    <t>Michel, Lucie</t>
  </si>
  <si>
    <t>07.08.2025 : remplacée par 796979 ES12</t>
  </si>
  <si>
    <t>3224181</t>
  </si>
  <si>
    <t>Koller, Shannon</t>
  </si>
  <si>
    <t>Z0016407 V02</t>
  </si>
  <si>
    <t>6392029</t>
  </si>
  <si>
    <t>06.08 : SMED préventif // relance 01.10.2025 // 27.02 : relance 30.06.2025</t>
  </si>
  <si>
    <t>Brom, Kévin</t>
  </si>
  <si>
    <t>Z0000001 V00</t>
  </si>
  <si>
    <t>13001PRT682</t>
  </si>
  <si>
    <t>27.08 : besoin client couvert par rwk, pour SS // 26.08 : besoin 02.10 // 16.07 : MET avancée : risque stock KO</t>
  </si>
  <si>
    <t>27.08 : besoin T0 17.10 // 04.02 // 06.06 : besoin T0 742606 11.06.2025</t>
  </si>
  <si>
    <t>207539370</t>
  </si>
  <si>
    <t>Z1468817 V00</t>
  </si>
  <si>
    <t>425633571</t>
  </si>
  <si>
    <t>23.04 : relance 05.2026 // 27.02 : relance 10.2025 / 8.09.2025 news Besoin pour decembre</t>
  </si>
  <si>
    <t>122633571</t>
  </si>
  <si>
    <t>Z0033842 V07</t>
  </si>
  <si>
    <t>404525836</t>
  </si>
  <si>
    <t>Maillat, Mathis</t>
  </si>
  <si>
    <t>Z0033812 V08</t>
  </si>
  <si>
    <t>PRT693</t>
  </si>
  <si>
    <t>PRT695</t>
  </si>
  <si>
    <t>PRT688</t>
  </si>
  <si>
    <t>42851000</t>
  </si>
  <si>
    <t>42861001</t>
  </si>
  <si>
    <t>42861000</t>
  </si>
  <si>
    <t>1648111000</t>
  </si>
  <si>
    <t>1648121000</t>
  </si>
  <si>
    <t>2169131000</t>
  </si>
  <si>
    <t>2974421000</t>
  </si>
  <si>
    <t>3195691000</t>
  </si>
  <si>
    <t>855399</t>
  </si>
  <si>
    <t>35671000</t>
  </si>
  <si>
    <t>35741000</t>
  </si>
  <si>
    <t>42271000</t>
  </si>
  <si>
    <t>42831001</t>
  </si>
  <si>
    <t>42831000</t>
  </si>
  <si>
    <t>42871000</t>
  </si>
  <si>
    <t>46341000</t>
  </si>
  <si>
    <t>46351000</t>
  </si>
  <si>
    <t>46371000</t>
  </si>
  <si>
    <t>46701000</t>
  </si>
  <si>
    <t>46721000</t>
  </si>
  <si>
    <t>47181000</t>
  </si>
  <si>
    <t>1021261000</t>
  </si>
  <si>
    <t>1161271000</t>
  </si>
  <si>
    <t>1161731000</t>
  </si>
  <si>
    <t>2613541000</t>
  </si>
  <si>
    <t>3241581000</t>
  </si>
  <si>
    <t>3241581001</t>
  </si>
  <si>
    <t>3241591000</t>
  </si>
  <si>
    <t>3241611001</t>
  </si>
  <si>
    <t>3241611000</t>
  </si>
  <si>
    <t>3241621000</t>
  </si>
  <si>
    <t>3241641000</t>
  </si>
  <si>
    <t>3241651001</t>
  </si>
  <si>
    <t>3241651000</t>
  </si>
  <si>
    <t>3241661000</t>
  </si>
  <si>
    <t>4163071001</t>
  </si>
  <si>
    <t>4163071000</t>
  </si>
  <si>
    <t>4450521000</t>
  </si>
  <si>
    <t>4571671000</t>
  </si>
  <si>
    <t>4591201000</t>
  </si>
  <si>
    <t>4710851000</t>
  </si>
  <si>
    <t>5279041000</t>
  </si>
  <si>
    <t>5393701001</t>
  </si>
  <si>
    <t>5393701000</t>
  </si>
  <si>
    <t>5429051000</t>
  </si>
  <si>
    <t>5533971000</t>
  </si>
  <si>
    <t>5910961000</t>
  </si>
  <si>
    <t>5910961001</t>
  </si>
  <si>
    <t>6536941000</t>
  </si>
  <si>
    <t>6537881000</t>
  </si>
  <si>
    <t>6608071000</t>
  </si>
  <si>
    <t>6673051000</t>
  </si>
  <si>
    <t>6759631000</t>
  </si>
  <si>
    <t>6852951000</t>
  </si>
  <si>
    <t>6955541000</t>
  </si>
  <si>
    <t>6956631000</t>
  </si>
  <si>
    <t>7034551000</t>
  </si>
  <si>
    <t>7034571000</t>
  </si>
  <si>
    <t>7034571001</t>
  </si>
  <si>
    <t>7034591000</t>
  </si>
  <si>
    <t>7034591001</t>
  </si>
  <si>
    <t>7034621001</t>
  </si>
  <si>
    <t>7034621000</t>
  </si>
  <si>
    <t>7034781000</t>
  </si>
  <si>
    <t>7034801000</t>
  </si>
  <si>
    <t>7035301000</t>
  </si>
  <si>
    <t>7052561001</t>
  </si>
  <si>
    <t>7052591000</t>
  </si>
  <si>
    <t>7052601000</t>
  </si>
  <si>
    <t>7096271000</t>
  </si>
  <si>
    <t>7096271001</t>
  </si>
  <si>
    <t>7123911000</t>
  </si>
  <si>
    <t>7125761000</t>
  </si>
  <si>
    <t>7320911000</t>
  </si>
  <si>
    <t>7321041000</t>
  </si>
  <si>
    <t>7321111000</t>
  </si>
  <si>
    <t>7321121000</t>
  </si>
  <si>
    <t>7321141000</t>
  </si>
  <si>
    <t>7321161000</t>
  </si>
  <si>
    <t>7468531000</t>
  </si>
  <si>
    <t>7468541000</t>
  </si>
  <si>
    <t>7468551000</t>
  </si>
  <si>
    <t>7468551001</t>
  </si>
  <si>
    <t>7468561000</t>
  </si>
  <si>
    <t>7477841000</t>
  </si>
  <si>
    <t>7547001001</t>
  </si>
  <si>
    <t>7547001000</t>
  </si>
  <si>
    <t>7547041001</t>
  </si>
  <si>
    <t>7547041000</t>
  </si>
  <si>
    <t>7547071001</t>
  </si>
  <si>
    <t>7547071000</t>
  </si>
  <si>
    <t>7547151001</t>
  </si>
  <si>
    <t>7547151000</t>
  </si>
  <si>
    <t>7547201000</t>
  </si>
  <si>
    <t>7547201001</t>
  </si>
  <si>
    <t>7553651000</t>
  </si>
  <si>
    <t>7580091000</t>
  </si>
  <si>
    <t>7580121000</t>
  </si>
  <si>
    <t>7603841000</t>
  </si>
  <si>
    <t>7621061000</t>
  </si>
  <si>
    <t>7662421000</t>
  </si>
  <si>
    <t>7667301000</t>
  </si>
  <si>
    <t>7667731000</t>
  </si>
  <si>
    <t>7722711000</t>
  </si>
  <si>
    <t>7722741000</t>
  </si>
  <si>
    <t>7722761000</t>
  </si>
  <si>
    <t>7722781000</t>
  </si>
  <si>
    <t>7815391001</t>
  </si>
  <si>
    <t>7841241000</t>
  </si>
  <si>
    <t>mise sur palette</t>
  </si>
  <si>
    <t>PRT696</t>
  </si>
  <si>
    <t>212705253</t>
  </si>
  <si>
    <t>Z1338975 V01</t>
  </si>
  <si>
    <t>412565032</t>
  </si>
  <si>
    <t>503</t>
  </si>
  <si>
    <t>505</t>
  </si>
  <si>
    <t>Z0553165 V04</t>
  </si>
  <si>
    <t>630761755</t>
  </si>
  <si>
    <t>Z1107847 V01</t>
  </si>
  <si>
    <t>327783943</t>
  </si>
  <si>
    <t>Z0466747 V02</t>
  </si>
  <si>
    <t>Z1301583 V01</t>
  </si>
  <si>
    <t>713814185</t>
  </si>
  <si>
    <t xml:space="preserve">03.10 : 3 Ofs pour Rinor </t>
  </si>
  <si>
    <t>CHAUSSEE LH6</t>
  </si>
  <si>
    <t>R04811</t>
  </si>
  <si>
    <t>Z1264112 V03</t>
  </si>
  <si>
    <t>Z1475482 V03</t>
  </si>
  <si>
    <t xml:space="preserve">17.10 // 01.10 : MET repoussée par NLH </t>
  </si>
  <si>
    <t>Z1585383 V04</t>
  </si>
  <si>
    <t>634214331</t>
  </si>
  <si>
    <t>BW-CS</t>
  </si>
  <si>
    <t>Std. production/Costing; CAMES laiton Pb</t>
  </si>
  <si>
    <t>99703</t>
  </si>
  <si>
    <t>Alternativ production; W15 MULTI (Pb)</t>
  </si>
  <si>
    <t>645199</t>
  </si>
  <si>
    <t>PRT695_CHAUSSEE L2.200 (PIQURE RADIALE)</t>
  </si>
  <si>
    <t>Alternativ production; W15 DECO10 (Pb)</t>
  </si>
  <si>
    <t>Alternativ production; CAMES (laiton Pb)</t>
  </si>
  <si>
    <t>Alternativ production; TAILL RENVOI DEC</t>
  </si>
  <si>
    <t>Std. production/Costing; W15 MULTI (Pb)</t>
  </si>
  <si>
    <t>857020</t>
  </si>
  <si>
    <t>PIG.SEC. SEMI/POLI/REVENUE</t>
  </si>
  <si>
    <t>Z1190633 V04</t>
  </si>
  <si>
    <t>612708890</t>
  </si>
  <si>
    <t>22.10 : même jeu PRT631 // 23.07 //28.05 : 2ème mach pour SS</t>
  </si>
  <si>
    <t>22.10 : 10 kpcs de 122419 à passer demande de D. Gomez</t>
  </si>
  <si>
    <t>24.10 : ZSY uniquement</t>
  </si>
  <si>
    <t>24.10 : voir pour stock es15</t>
  </si>
  <si>
    <t>24.10 : ZFB uniquement // couvert par stock ancien item 632171</t>
  </si>
  <si>
    <t>108102126</t>
  </si>
  <si>
    <t>Z1339926 V03</t>
  </si>
  <si>
    <t>519758003</t>
  </si>
  <si>
    <t>besoin 6kpcs/j</t>
  </si>
  <si>
    <t>besoin 6kpcs/j // 21.03 : 4ème machine</t>
  </si>
  <si>
    <t xml:space="preserve">Piranha </t>
  </si>
  <si>
    <t>Piranha // 04.02 : WIP au contrôle à ESDW couvre 03.2026</t>
  </si>
  <si>
    <t>Piranha</t>
  </si>
  <si>
    <t>Piranha // Saturne 2</t>
  </si>
  <si>
    <t>Piranha // C10/C11</t>
  </si>
  <si>
    <t>1304182</t>
  </si>
  <si>
    <t>PLANIF-SATURNE-2</t>
  </si>
  <si>
    <t>A PLANIF-SATURNE-2</t>
  </si>
  <si>
    <t>SWITCH-SATURNE-2</t>
  </si>
  <si>
    <t>846611</t>
  </si>
  <si>
    <t>846620</t>
  </si>
  <si>
    <t>AXE SEC.LH6</t>
  </si>
  <si>
    <t>Std. production/Costing; CNC FSTR (58V)</t>
  </si>
  <si>
    <t>PRT713</t>
  </si>
  <si>
    <t>PRT713_ROUE HEURES L1.740 DO SATURNE II</t>
  </si>
  <si>
    <t>07.11 : besoin ESDW 11.12.2025 // 25.07 : besoin 01.2026 // 14.03 : besoin repoussé // 19.02 : besoin au 21.07.2025 // 10.01 : besoin au 27.11.2025 // SS</t>
  </si>
  <si>
    <t>MET Valid</t>
  </si>
  <si>
    <t>Z0006690 V07</t>
  </si>
  <si>
    <t>PRT719</t>
  </si>
  <si>
    <t>PRT720</t>
  </si>
  <si>
    <t>STOP pour passer PRT 719/720</t>
  </si>
  <si>
    <t>Z0032363 V07</t>
  </si>
  <si>
    <t>129324162</t>
  </si>
  <si>
    <t>17.11 : réservé pour apprenti</t>
  </si>
  <si>
    <t>1103574</t>
  </si>
  <si>
    <t>Celikbilek, Evan</t>
  </si>
  <si>
    <t>Z1258658 V04</t>
  </si>
  <si>
    <t>708275014</t>
  </si>
  <si>
    <t>Z1413639 V01</t>
  </si>
  <si>
    <t>423471085</t>
  </si>
  <si>
    <t>Z0111577 V03</t>
  </si>
  <si>
    <t>Z1559932 V01</t>
  </si>
  <si>
    <t>626817128</t>
  </si>
  <si>
    <t>641214331</t>
  </si>
  <si>
    <t>Aprile, Leo</t>
  </si>
  <si>
    <t>Z1219690 V01</t>
  </si>
  <si>
    <t>304732768</t>
  </si>
  <si>
    <t>PIG.INTERM. SEMI/ROULE</t>
  </si>
  <si>
    <t>25.11: attente nouveau plan AVOR avec taillage DEC</t>
  </si>
  <si>
    <t>25.11 : besoin ES13 16.12  //25.07 : 207826 besoin 01.2026</t>
  </si>
  <si>
    <t>25.11 : changement version plan</t>
  </si>
  <si>
    <t>26.11 : wip + stock couvre bis 04.26</t>
  </si>
  <si>
    <t>26.11 :       // 07.04 : réinternalisation (semi 790948) // 3 machines</t>
  </si>
  <si>
    <t>PRT725</t>
  </si>
  <si>
    <t>05.11 : Start fin janvier 2026 // 22.09 : start fin oct 2025 // 21.02 : DDM 42063</t>
  </si>
  <si>
    <t>Z0297802 V08</t>
  </si>
  <si>
    <t>2104634</t>
  </si>
  <si>
    <t>Z1325787 V06</t>
  </si>
  <si>
    <t>855296</t>
  </si>
  <si>
    <t>G12611</t>
  </si>
  <si>
    <t>AXE ROUE COMPT.H1</t>
  </si>
  <si>
    <t>859303</t>
  </si>
  <si>
    <t>PIG.REM. SEMI/POLI</t>
  </si>
  <si>
    <t>859304</t>
  </si>
  <si>
    <t>MOYEU SEMI/POLI</t>
  </si>
  <si>
    <t>859305</t>
  </si>
  <si>
    <t>PIG.INTERM.QUANT. SEMI/POLI</t>
  </si>
  <si>
    <t>859307</t>
  </si>
  <si>
    <t>AXE ROUE COMPT.HEURES SEMI/POLI L2.580</t>
  </si>
  <si>
    <t>859308</t>
  </si>
  <si>
    <t>AXE TIRETTE SEMI/POLI</t>
  </si>
  <si>
    <t>859325</t>
  </si>
  <si>
    <t>PIG.COULANT SEMI/POLI</t>
  </si>
  <si>
    <t>859327</t>
  </si>
  <si>
    <t>859329</t>
  </si>
  <si>
    <t>859333</t>
  </si>
  <si>
    <t>859337</t>
  </si>
  <si>
    <t>859338</t>
  </si>
  <si>
    <t>859340</t>
  </si>
  <si>
    <t>859341</t>
  </si>
  <si>
    <t>859345</t>
  </si>
  <si>
    <t>EXCENTRIQUE SEMI/POLI</t>
  </si>
  <si>
    <t>859350</t>
  </si>
  <si>
    <t>RIVET SEMI/POLI NI</t>
  </si>
  <si>
    <t>859353</t>
  </si>
  <si>
    <t>859354</t>
  </si>
  <si>
    <t>859356</t>
  </si>
  <si>
    <t>859357</t>
  </si>
  <si>
    <t>VERROU SEMI/POLI</t>
  </si>
  <si>
    <t>859358</t>
  </si>
  <si>
    <t>859361</t>
  </si>
  <si>
    <t>TENON ETAGES SEMI/POLI</t>
  </si>
  <si>
    <t>859362</t>
  </si>
  <si>
    <t>859372</t>
  </si>
  <si>
    <t>859373</t>
  </si>
  <si>
    <t>859374</t>
  </si>
  <si>
    <t>859375</t>
  </si>
  <si>
    <t>TENON TETE SEMI/POLI NI</t>
  </si>
  <si>
    <t>859379</t>
  </si>
  <si>
    <t>859385</t>
  </si>
  <si>
    <t>CORRECTEUR QUANT. SEMI/POLI</t>
  </si>
  <si>
    <t>859386</t>
  </si>
  <si>
    <t>MOYEU ROUE ENTR.IND.QUANT. SEMI/POLI</t>
  </si>
  <si>
    <t>859387</t>
  </si>
  <si>
    <t>CONE SUPER. SEMI/POLI</t>
  </si>
  <si>
    <t>859393</t>
  </si>
  <si>
    <t>859473</t>
  </si>
  <si>
    <t>RONDELLE SEMI/POLI</t>
  </si>
  <si>
    <t>859487</t>
  </si>
  <si>
    <t>TIGE REMONTOIR SEMI/POLI S0.90 24.000</t>
  </si>
  <si>
    <t>859488</t>
  </si>
  <si>
    <t>TIGE REMONTOIR SEMI/POLI S0.90 18.700</t>
  </si>
  <si>
    <t>859490</t>
  </si>
  <si>
    <t>TIGE REMONTOIR SEMI/POLI S1.20 18.850</t>
  </si>
  <si>
    <t>859493</t>
  </si>
  <si>
    <t>TIGE REMONTOIR SEMI/POLI S0.90</t>
  </si>
  <si>
    <t>859500</t>
  </si>
  <si>
    <t>PLANCHE ROUE COMPT.HEURES SEMI/TAIL</t>
  </si>
  <si>
    <t>859522</t>
  </si>
  <si>
    <t>ROUE HEURES SEMI/TAIL L3.170 DO</t>
  </si>
  <si>
    <t>859973</t>
  </si>
  <si>
    <t>AXE ROUE COMPT.HEURES SEMI/POLI L2.500</t>
  </si>
  <si>
    <t>860011</t>
  </si>
  <si>
    <t>860198</t>
  </si>
  <si>
    <t>VIS COLL. SE-H E 43 C 10 A</t>
  </si>
  <si>
    <t>Std. production/Costing; CNC (P034)</t>
  </si>
  <si>
    <t>Alternativ production; CNC (B074)</t>
  </si>
  <si>
    <t>PRT719_PIG.GRD.MOYENNE (ENTRE-PORTEE 8µm</t>
  </si>
  <si>
    <t>PRT720_PIG.GRD.MOYENNE (ENTRE-PORTEE 10µ</t>
  </si>
  <si>
    <t>PRT725_PIG.INTERM. (DEC+TAIL PO34+)</t>
  </si>
  <si>
    <t>859352</t>
  </si>
  <si>
    <t>AXE ROUE COMPT.HEURES L2.500</t>
  </si>
  <si>
    <t>PRT</t>
  </si>
  <si>
    <t>638207827</t>
  </si>
  <si>
    <t>PRT729_1</t>
  </si>
  <si>
    <t>Z1331711 V04</t>
  </si>
  <si>
    <t>223116127</t>
  </si>
  <si>
    <t>Z0057158 V06</t>
  </si>
  <si>
    <t>10.12 : besoin ESDW au 26.01 // 24.11 : besoin 16.12.25 ESDW</t>
  </si>
  <si>
    <t xml:space="preserve">10.12 : </t>
  </si>
  <si>
    <t>délai valid MET s03</t>
  </si>
  <si>
    <t>délai valid MET s04</t>
  </si>
  <si>
    <t>13009774920</t>
  </si>
  <si>
    <t>16.12 : besoin en S04 // 25.11 : besoin ESDW au 08.01.26 // 11.04 : besoin au 27.01.2026 // 03.02 : besoin réel T0 703529 13.08.2025 // SS tire</t>
  </si>
  <si>
    <t>19.12 : pas de besoin // 25.07 : besoin couvert // 11.04 : Saturne 2 // Cube2 Andreas</t>
  </si>
  <si>
    <t>19.12 : besoin couvert // 25.07 : besoin couvert// 04.06 : test saturne 2</t>
  </si>
  <si>
    <t>19.12 : besoin couvert // 24.07 : besoin couvert // 19.02 : Saturne 2 // 58V Andreas B074+</t>
  </si>
  <si>
    <t xml:space="preserve">19.12 : besoin 24.06 // 07.11 : SS tire 25.07 : besoin 02.2026 // </t>
  </si>
  <si>
    <t>19.12 : besoin 28.04.2026 // 26.11 : besoin avancé // 04.02 // 06.06 : besoin réel T0 653433 10.07.2025 // SS 653433</t>
  </si>
  <si>
    <t>19.12 : besoin s31</t>
  </si>
  <si>
    <t>19.12 : besoin s31 // 26.11 : ESDW 24.06.2026 // 22.07 : semi 797763 couvre aout 2026</t>
  </si>
  <si>
    <t>19.12 . Besoin s37 // 19.02 : V2 pour cote ressérrée // 13.02 : check wip 794705 T0 // 28.01 : besoin T0 794705  //01.07 : extern W02 // prochain besoin au 04.07.2025</t>
  </si>
  <si>
    <t>OF 104251527</t>
  </si>
  <si>
    <t>OF 104251519</t>
  </si>
  <si>
    <t xml:space="preserve">05.01 : attention modification du Ra </t>
  </si>
  <si>
    <t>Z1084947 V08</t>
  </si>
  <si>
    <t>716686700</t>
  </si>
  <si>
    <t>STOP GALVA</t>
  </si>
  <si>
    <t>PLANIF GALVA</t>
  </si>
  <si>
    <t>08.01 : semi 1859</t>
  </si>
  <si>
    <t>08.01 : semi 1860</t>
  </si>
  <si>
    <t>08.01 . Semi 3063</t>
  </si>
  <si>
    <t>08.01 : semi 4049</t>
  </si>
  <si>
    <t>08.01 : semi 4733</t>
  </si>
  <si>
    <t>08.01 : semi 105634</t>
  </si>
  <si>
    <t>08.01 : semi 105634 // 19.12 : tourne en pb // 19.02 : Saturne 2 // 58V Andreas B073</t>
  </si>
  <si>
    <t>08.01 : semi 279995</t>
  </si>
  <si>
    <t xml:space="preserve">08.01 : semi 470858 // 07.01 : 1er OF fstr KO // à refaire </t>
  </si>
  <si>
    <t>08.01 : semi 542564</t>
  </si>
  <si>
    <t>08.01 : semi 635295</t>
  </si>
  <si>
    <t>08.01 : semi 783943</t>
  </si>
  <si>
    <t>08.01 : semi 791626</t>
  </si>
  <si>
    <t>08.01 : semi 794704</t>
  </si>
  <si>
    <t>08.01 : semi 799639</t>
  </si>
  <si>
    <t>500266178</t>
  </si>
  <si>
    <t>500619861</t>
  </si>
  <si>
    <t>8601981000</t>
  </si>
  <si>
    <t>7770</t>
  </si>
  <si>
    <t>Std. production/Costing; CNC (laiton PB)</t>
  </si>
  <si>
    <t>TH-OTH</t>
  </si>
  <si>
    <t>689225</t>
  </si>
  <si>
    <t>842983</t>
  </si>
  <si>
    <t>RENVOI MISE HEURE</t>
  </si>
  <si>
    <t>859484</t>
  </si>
  <si>
    <t>GOUPILLE POSITIONNEMENT SEMI/POLI</t>
  </si>
  <si>
    <t>859491</t>
  </si>
  <si>
    <t>859496</t>
  </si>
  <si>
    <t>TIGE REMONTOIR SEMI/POLI S0.90 25.000</t>
  </si>
  <si>
    <t>859498</t>
  </si>
  <si>
    <t>ROUE ENTR.SUPPL. SEMI/POLI DO</t>
  </si>
  <si>
    <t>859503</t>
  </si>
  <si>
    <t>ROUE HEURES SEMI/TAIL L1.740 DO</t>
  </si>
  <si>
    <t>859510</t>
  </si>
  <si>
    <t>ROUE HEURES SEMI/TAIL DO</t>
  </si>
  <si>
    <t>859511</t>
  </si>
  <si>
    <t>ROUE HEURES SEMI/TAIL L1.385 DO</t>
  </si>
  <si>
    <t>859519</t>
  </si>
  <si>
    <t>ROUE HEURES SEMI/TAIL L1.400 DO</t>
  </si>
  <si>
    <t>859524</t>
  </si>
  <si>
    <t>ROUE HEURES SEMI/TAIL L3.670 DO</t>
  </si>
  <si>
    <t>859537</t>
  </si>
  <si>
    <t>SUPPORT AIG.POSTICH SEMI/DEC</t>
  </si>
  <si>
    <t>860204</t>
  </si>
  <si>
    <t>VIS SPEC. SE-H E 42 C 10 A</t>
  </si>
  <si>
    <t>860205</t>
  </si>
  <si>
    <t>VIS TETE CYL. SE-H E 42 C 10 A</t>
  </si>
  <si>
    <t>860827</t>
  </si>
  <si>
    <t>PIG.ENTR.ROCHET SEMI/POLI</t>
  </si>
  <si>
    <t>860832</t>
  </si>
  <si>
    <t>RENVOI ENTR.ROCHET SEMI/POLI</t>
  </si>
  <si>
    <t>860836</t>
  </si>
  <si>
    <t>TIGE REMONTOIR SEMI/POLI S0.90 17.700</t>
  </si>
  <si>
    <t>860839</t>
  </si>
  <si>
    <t>CHAUSSEE LH6 SEMI/POLI</t>
  </si>
  <si>
    <t>860840</t>
  </si>
  <si>
    <t>AXE SEC.LH6 SEMI/POLI</t>
  </si>
  <si>
    <t>861253</t>
  </si>
  <si>
    <t>861254</t>
  </si>
  <si>
    <t>861255</t>
  </si>
  <si>
    <t>TIGE MISE HEURE PART.MVT. SEMI/POLI</t>
  </si>
  <si>
    <t>861256</t>
  </si>
  <si>
    <t>TIGE POUSSOIR SEMI/POLI</t>
  </si>
  <si>
    <t>861258</t>
  </si>
  <si>
    <t>RIVET SEMI/POLI</t>
  </si>
  <si>
    <t>861259</t>
  </si>
  <si>
    <t>TIGE MISE HEURE SEMI/POLI S0.90 15.900</t>
  </si>
  <si>
    <t>859513</t>
  </si>
  <si>
    <t>ROUE HEURES SEMI/TAIL L2.820 NI</t>
  </si>
  <si>
    <t>859516</t>
  </si>
  <si>
    <t>ROUE HEURES SEMI/TAIL L2.820 DO</t>
  </si>
  <si>
    <t>860202</t>
  </si>
  <si>
    <t>VIS COLL. SE-H E 42 C 10 A</t>
  </si>
  <si>
    <t>859485</t>
  </si>
  <si>
    <t>ROUE COLONNES 2 FONCT. SEMI/POLI</t>
  </si>
  <si>
    <t>859486</t>
  </si>
  <si>
    <t>ROUE ENTR.SUPPL. SEMI/POLI</t>
  </si>
  <si>
    <t>859497</t>
  </si>
  <si>
    <t>ROUE COURONNE SEMI/POLI NI</t>
  </si>
  <si>
    <t>860563</t>
  </si>
  <si>
    <t>PRT729_1_VIS COLL. Fraise 1</t>
  </si>
  <si>
    <t>08.01 : semi 824763</t>
  </si>
  <si>
    <t>08.01 : semi 845415 // 16.12 : repoussé // 26.11 : switch 3515 04.26 // 24.04 : TDC à 50 sec/pc // 01.04 : 1er OF FSTR // 28.03 : remplace la 3515</t>
  </si>
  <si>
    <t>06.01 : besoin ESTH s12</t>
  </si>
  <si>
    <t>Semaine planifiée initiale</t>
  </si>
  <si>
    <t>500231124</t>
  </si>
  <si>
    <t>Z1450191 V00</t>
  </si>
  <si>
    <t>417793025</t>
  </si>
  <si>
    <t>semi-dec par  W02</t>
  </si>
  <si>
    <t>Planifié</t>
  </si>
  <si>
    <t xml:space="preserve">suivi MET CN </t>
  </si>
  <si>
    <t>-5</t>
  </si>
  <si>
    <t>14.01 : externe w02 // 17.12 : besoin s04 // 26.11 : besoin ESDW 20.01.2026 // 25.07 : 2025 couvert 703502 // 09.07 : ZSY</t>
  </si>
  <si>
    <t>14.01 : à basculer sur came // 16.12 : besoin en s05     // 25.11 : besoin ES13 23.01.26 // 07.11 : 19.02.2026 ES13</t>
  </si>
  <si>
    <t>Niv Nom</t>
  </si>
  <si>
    <t>ProcType</t>
  </si>
  <si>
    <t>MRPC Name</t>
  </si>
  <si>
    <t>Backlog</t>
  </si>
  <si>
    <t>besoin Hebdo max</t>
  </si>
  <si>
    <t>Reste à livrer semaine actuelle</t>
  </si>
  <si>
    <t>TOTAL WIP OK</t>
  </si>
  <si>
    <t>Besoin 12 mois</t>
  </si>
  <si>
    <t>besoin 4,5 mois</t>
  </si>
  <si>
    <t>besoin 2 mois</t>
  </si>
  <si>
    <t xml:space="preserve">Wip ok après dec </t>
  </si>
  <si>
    <t>Stock ok + WIP ok apres dec</t>
  </si>
  <si>
    <t>Grp techno Dec</t>
  </si>
  <si>
    <t>Buffer Cible</t>
  </si>
  <si>
    <t>Cible Prod</t>
  </si>
  <si>
    <t>WIP REWORK</t>
  </si>
  <si>
    <t>WIP Aging REWORK</t>
  </si>
  <si>
    <t>Date pour Prio</t>
  </si>
  <si>
    <t>Prio</t>
  </si>
  <si>
    <t>Date rupture</t>
  </si>
  <si>
    <t>% Scrap Y-5</t>
  </si>
  <si>
    <t>% Scrap Y-4</t>
  </si>
  <si>
    <t>% Scrap Y-3</t>
  </si>
  <si>
    <t>% Scrap Y-2</t>
  </si>
  <si>
    <t>% Scrap Y-1</t>
  </si>
  <si>
    <t>% Scrap moy. 5Y</t>
  </si>
  <si>
    <t>Nb Réclamation</t>
  </si>
  <si>
    <t>DEC</t>
  </si>
  <si>
    <t>TAIL</t>
  </si>
  <si>
    <t>TDS1</t>
  </si>
  <si>
    <t>ROUL</t>
  </si>
  <si>
    <t>TDS2</t>
  </si>
  <si>
    <t>T0</t>
  </si>
  <si>
    <t>WIP DEC</t>
  </si>
  <si>
    <t>Waiting day DEC</t>
  </si>
  <si>
    <t>WIP TAIL1</t>
  </si>
  <si>
    <t>Waiting day TAIL1</t>
  </si>
  <si>
    <t>WIP TAIL2</t>
  </si>
  <si>
    <t>Waiting day TAIL2</t>
  </si>
  <si>
    <t>WIP DECOUP</t>
  </si>
  <si>
    <t>Waiting day DECOUP</t>
  </si>
  <si>
    <t>WIP TDS</t>
  </si>
  <si>
    <t>Waiting day TDS</t>
  </si>
  <si>
    <t>WIP ROUL1</t>
  </si>
  <si>
    <t>Waiting day ROUL</t>
  </si>
  <si>
    <t>WIP ROUL 2</t>
  </si>
  <si>
    <t>Waiting day ROUL2</t>
  </si>
  <si>
    <t>WIP TDS 2</t>
  </si>
  <si>
    <t>Waiting day TDS2</t>
  </si>
  <si>
    <t>WIP CTRL</t>
  </si>
  <si>
    <t>Waiting day CTRL</t>
  </si>
  <si>
    <t>WIP T0</t>
  </si>
  <si>
    <t>Waiting day T0</t>
  </si>
  <si>
    <t>WIP CTRL T0</t>
  </si>
  <si>
    <t>Waiting day CTRL T0</t>
  </si>
  <si>
    <t>WIP Emb</t>
  </si>
  <si>
    <t>Waiting day Emb</t>
  </si>
  <si>
    <t>Mise en stock J-1</t>
  </si>
  <si>
    <t>Mise en stock J-2</t>
  </si>
  <si>
    <t>Mise en stock J-3</t>
  </si>
  <si>
    <t>Mise en stock J-4</t>
  </si>
  <si>
    <t>Mise en stock J-5</t>
  </si>
  <si>
    <t>Mise en stock J-6</t>
  </si>
  <si>
    <t>Mise en stock J-7</t>
  </si>
  <si>
    <t>Mise en stock global S-1</t>
  </si>
  <si>
    <t>Expé J-1</t>
  </si>
  <si>
    <t>Expé J-2</t>
  </si>
  <si>
    <t>Expé J-3</t>
  </si>
  <si>
    <t>Expé J-4</t>
  </si>
  <si>
    <t>Expé J-5</t>
  </si>
  <si>
    <t>Expé J-6</t>
  </si>
  <si>
    <t>Expé J-7</t>
  </si>
  <si>
    <t>Expé global S-1</t>
  </si>
  <si>
    <t xml:space="preserve">E       </t>
  </si>
  <si>
    <t>Manco Elevé Bloquant</t>
  </si>
  <si>
    <t>ES13</t>
  </si>
  <si>
    <t xml:space="preserve">PIG.MOYENNE                             </t>
  </si>
  <si>
    <t>W16_Cames_T4/MS7/R10</t>
  </si>
  <si>
    <t xml:space="preserve">PIG.MOYENNE SEMI/TAIL/REV               </t>
  </si>
  <si>
    <t>W16_CNC_Diam.&lt;12mm</t>
  </si>
  <si>
    <t xml:space="preserve">PIG.SEC. L5.290                         </t>
  </si>
  <si>
    <t>ESAS</t>
  </si>
  <si>
    <t xml:space="preserve">PIG.ROUE REDUCTION                      </t>
  </si>
  <si>
    <t xml:space="preserve">CLEF RAQUETTE                           </t>
  </si>
  <si>
    <t>ITEM_TO_CHECK</t>
  </si>
  <si>
    <t>-</t>
  </si>
  <si>
    <t>Manco Elevé</t>
  </si>
  <si>
    <t xml:space="preserve">CHAUSSEE                                </t>
  </si>
  <si>
    <t>ES15</t>
  </si>
  <si>
    <t>Manco à surveiller Bloquant</t>
  </si>
  <si>
    <t xml:space="preserve">CHAUSSEE L3.340                         </t>
  </si>
  <si>
    <t xml:space="preserve">PIG.SEC. L6.640                         </t>
  </si>
  <si>
    <t>Manco à surveiller</t>
  </si>
  <si>
    <t xml:space="preserve">CHAUSSEE L2.700                         </t>
  </si>
  <si>
    <t xml:space="preserve">PIG.TRANSMIS.                           </t>
  </si>
  <si>
    <t xml:space="preserve">CHAUSSEE L4.050                         </t>
  </si>
  <si>
    <t xml:space="preserve">PIG.SEC. L4.790                         </t>
  </si>
  <si>
    <t>W16_Cames_Hybride</t>
  </si>
  <si>
    <t xml:space="preserve">PIG.SEC. L4.810                         </t>
  </si>
  <si>
    <t xml:space="preserve">CHAUSSEE L2.150                         </t>
  </si>
  <si>
    <t xml:space="preserve">MOYEU ROUE ENTR.IND.QUANT.              </t>
  </si>
  <si>
    <t>W15_CNC_Diam.&lt;12mm</t>
  </si>
  <si>
    <t xml:space="preserve">PITON A TETE                            </t>
  </si>
  <si>
    <t xml:space="preserve">PIG.ENTR.ROCHET                         </t>
  </si>
  <si>
    <t>W15_CNC_Multibroche</t>
  </si>
  <si>
    <t xml:space="preserve">CHAUSSEE H2                             </t>
  </si>
  <si>
    <t>W15_CNC_12mm&lt;Diam.&lt;20mm</t>
  </si>
  <si>
    <t xml:space="preserve">PIG.INTERM. SEMI/ROULE                  </t>
  </si>
  <si>
    <t xml:space="preserve">ROUE HEURES L1.690                      </t>
  </si>
  <si>
    <t xml:space="preserve">AXE ROUE COMPT.                         </t>
  </si>
  <si>
    <t xml:space="preserve">PIG.MINUTE 24H                          </t>
  </si>
  <si>
    <t xml:space="preserve">CHAUSSEE L2.200                         </t>
  </si>
  <si>
    <t xml:space="preserve">PIG.MINUTERIE                           </t>
  </si>
  <si>
    <t xml:space="preserve">PIG.SEC.                                </t>
  </si>
  <si>
    <t xml:space="preserve">PIG.INTERM.                             </t>
  </si>
  <si>
    <t xml:space="preserve">PIG.SEC. L5.040                         </t>
  </si>
  <si>
    <t xml:space="preserve">CHAUSSEE L2.450                         </t>
  </si>
  <si>
    <t xml:space="preserve">MOYEU                                   </t>
  </si>
  <si>
    <t xml:space="preserve">PIG.ENTR.24H                            </t>
  </si>
  <si>
    <t xml:space="preserve">X       </t>
  </si>
  <si>
    <t>FB01</t>
  </si>
  <si>
    <t xml:space="preserve">PIG.INTERM.QUANT.                       </t>
  </si>
  <si>
    <t xml:space="preserve">PIG.REDUCTION                           </t>
  </si>
  <si>
    <t xml:space="preserve">CHAUSSEE L2.240 LC=0.35                 </t>
  </si>
  <si>
    <t xml:space="preserve">PIG.SEC. L4.560                         </t>
  </si>
  <si>
    <t xml:space="preserve">CHAUSSEE L1.880                         </t>
  </si>
  <si>
    <t xml:space="preserve">CHAUSSEE L2.480                         </t>
  </si>
  <si>
    <t xml:space="preserve">PIG.SEC. L4.540                         </t>
  </si>
  <si>
    <t xml:space="preserve">PIG.SEC. L5.540                         </t>
  </si>
  <si>
    <t xml:space="preserve">PIG.SEC. L5.790                         </t>
  </si>
  <si>
    <t xml:space="preserve">PIG.SEC.SS L3.890                       </t>
  </si>
  <si>
    <t xml:space="preserve">PIG.SEC. L5.060                         </t>
  </si>
  <si>
    <t xml:space="preserve">PIG.SEC. L5.310                         </t>
  </si>
  <si>
    <t xml:space="preserve">PIG.SEC.SS L3.930                       </t>
  </si>
  <si>
    <t xml:space="preserve">PIG.SEC. SEMI/TAIL/POLI/REVENUE L4.560  </t>
  </si>
  <si>
    <t xml:space="preserve">ROUE HEURES L1.310                      </t>
  </si>
  <si>
    <t xml:space="preserve">ROUE HEURES L1.000                      </t>
  </si>
  <si>
    <t xml:space="preserve">ROUE HEURES L1.500                      </t>
  </si>
  <si>
    <t xml:space="preserve">ROUE HEURES L1.750                      </t>
  </si>
  <si>
    <t xml:space="preserve">PIG.SEC.H2                              </t>
  </si>
  <si>
    <t>W15_CNC_20mm&lt;Diam.&lt;32mm</t>
  </si>
  <si>
    <t xml:space="preserve">ROUE HEURES L1.450                      </t>
  </si>
  <si>
    <t xml:space="preserve">CHAUSSEE H1                             </t>
  </si>
  <si>
    <t xml:space="preserve">ROUE HEURES L2.250                      </t>
  </si>
  <si>
    <t xml:space="preserve">PIG.SEC. L6.290                         </t>
  </si>
  <si>
    <t xml:space="preserve">CHAUSSEE L3.800                         </t>
  </si>
  <si>
    <t xml:space="preserve">CHAUSSEE L2.130                         </t>
  </si>
  <si>
    <t xml:space="preserve">CHAUSSEE L2.380                         </t>
  </si>
  <si>
    <t>W16_Cames_MS7 Stop</t>
  </si>
  <si>
    <t>ROUE HEURES 24H L1.610</t>
  </si>
  <si>
    <t xml:space="preserve">PIG.MINUTE                              </t>
  </si>
  <si>
    <t xml:space="preserve">AXE ROUE INTERM.SEC.                    </t>
  </si>
  <si>
    <t xml:space="preserve">ROUE HEURES H1 DO                       </t>
  </si>
  <si>
    <t xml:space="preserve">CHAUSSEE LIBRE SS SH H3                 </t>
  </si>
  <si>
    <t xml:space="preserve">ROUE HEURES H3 DO                       </t>
  </si>
  <si>
    <t xml:space="preserve">PIG.CORRECTEUR                          </t>
  </si>
  <si>
    <t xml:space="preserve">PIG.ENTR.SUPPL.                         </t>
  </si>
  <si>
    <t xml:space="preserve">PIG.RENVOI INTERM.                      </t>
  </si>
  <si>
    <t xml:space="preserve">PIG.RENVOI                              </t>
  </si>
  <si>
    <t xml:space="preserve">AXE IND.RES.MARCHE L2.400               </t>
  </si>
  <si>
    <t xml:space="preserve">PIG.INTERM.SUPPL.                       </t>
  </si>
  <si>
    <t xml:space="preserve">ROUE HEURES L2.750                      </t>
  </si>
  <si>
    <t xml:space="preserve">PIG.SEC. SEMI/DEC L6.040                </t>
  </si>
  <si>
    <t xml:space="preserve">PIG.MOYENNE SEMI/REV                    </t>
  </si>
  <si>
    <t xml:space="preserve">PIG.INTERM.SEC.                         </t>
  </si>
  <si>
    <t xml:space="preserve">CHAUSSEE L3.810                         </t>
  </si>
  <si>
    <t xml:space="preserve">CHAUSSEE L4.090                         </t>
  </si>
  <si>
    <t xml:space="preserve">CHAUSSEE L4.440                         </t>
  </si>
  <si>
    <t xml:space="preserve">CHAUSSEE L5.170                         </t>
  </si>
  <si>
    <t xml:space="preserve">CHAUSSEE L2.840                         </t>
  </si>
  <si>
    <t xml:space="preserve">CHAUSSEE L3.090                         </t>
  </si>
  <si>
    <t xml:space="preserve">CHAUSSEE L3.840                         </t>
  </si>
  <si>
    <t xml:space="preserve">CHAUSSEE L4.340                         </t>
  </si>
  <si>
    <t xml:space="preserve">CHAUSSEE L2.880                         </t>
  </si>
  <si>
    <t xml:space="preserve">CHAUSSEE L1.740                         </t>
  </si>
  <si>
    <t xml:space="preserve">CHAUSSEE L2.540 LC=0.45                 </t>
  </si>
  <si>
    <t xml:space="preserve">CHAUSSEE L2.290                         </t>
  </si>
  <si>
    <t xml:space="preserve">AXE ROUE COMPT.H1                       </t>
  </si>
  <si>
    <t>BUFFER</t>
  </si>
  <si>
    <t>BESOIN CLIENT</t>
  </si>
  <si>
    <t>WIP</t>
  </si>
  <si>
    <t>SCRAP</t>
  </si>
  <si>
    <t>STOCK &gt; DEC</t>
  </si>
  <si>
    <t>STATUT PLANIF</t>
  </si>
  <si>
    <t>STATUT PROD</t>
  </si>
  <si>
    <t>IND.KEY PLANIF</t>
  </si>
  <si>
    <t>500274535</t>
  </si>
  <si>
    <t>PRT731</t>
  </si>
  <si>
    <t>Z1652498 V00</t>
  </si>
  <si>
    <t>316572709</t>
  </si>
  <si>
    <t>621PRT720</t>
  </si>
  <si>
    <t>semi poli 791626</t>
  </si>
  <si>
    <t>SWITCH GALVA</t>
  </si>
  <si>
    <t>semi poli 1860</t>
  </si>
  <si>
    <t>semi poli 4733</t>
  </si>
  <si>
    <t>semi poli 802059</t>
  </si>
  <si>
    <t>semi poli 824763</t>
  </si>
  <si>
    <t>PRT734</t>
  </si>
  <si>
    <t>19.01 :  tps de passage w02 // besoin 319320 ES16 s23</t>
  </si>
  <si>
    <t>19.01 : besoin es18 s05 // 17.12 . Besoin s03 // 16.12 : plus de besoin // 10.12 : besoin s04 // 25.11 : besoin ES03 au 13.01.26</t>
  </si>
  <si>
    <t>19.01 : 16.12 : besoin s06  check WIP      // 25.11 : stock et wip douteux // besoin ES01 24.11.25</t>
  </si>
  <si>
    <t>19.01 :      // 15.12 : chaussées SS L2.400  A13101   dde Olivier Treuthard</t>
  </si>
  <si>
    <t>19.01 : besoin s19 FB01// 14.01 : B073 // 06.01 : besoin 03.02 // 18.12 : besoin s04 fb01 // 26.11 : besoin FB01 23.01.2026</t>
  </si>
  <si>
    <t>19.01 : besoin stock CS // 18.12 : besoin au s06 // 26.11 : besoin 26.01.2026 ESDW (10 kpcs)</t>
  </si>
  <si>
    <t>Planifié sur cames</t>
  </si>
  <si>
    <t>PRT 539941</t>
  </si>
  <si>
    <t>19.01 : planif externe // 16.12 : besoin s08 ESDW // 10.12 : besoin fin S03 // 25.11 : besoin ESDW 15.01.26 // 07.11 : besoin 01.2026 ESDW // 25.07 : besoin 11.2026 // 11.04 : besoin T0 au 13.11.2025</t>
  </si>
  <si>
    <t>20.01 : besoin s20 4778 (2515) es 16 // 06.01 : besoin es02 s08</t>
  </si>
  <si>
    <t>20.01 : besoin 799640 ES13 s16 // 06.01 : besoin 799640 ES13 s10</t>
  </si>
  <si>
    <t>20.01 : besoin es02 s19 // 18.12 : besoin au 25.03 // 26.11 : besoin 23.03.2026 ES02 // 25.07 : besoin es02 05.2026 // 23.04 : ZSY tire besoin réel  05.2026 // 11.04 : ZSY tire, besoin réel au 20.08.2026 // 21.02 : passe sur CN // besoin ES09 au 22.07 ZSY tire  // 17.02 : relance le 20.03.2025 // 31.01 : relance le 08.08.2025</t>
  </si>
  <si>
    <t>500622721</t>
  </si>
  <si>
    <t>8620821000</t>
  </si>
  <si>
    <t>-3</t>
  </si>
  <si>
    <t>PRT734_PIG.PETITE SEC.SPS TEST TETON DDM</t>
  </si>
  <si>
    <t>-4</t>
  </si>
  <si>
    <t>111859303</t>
  </si>
  <si>
    <t>113859303</t>
  </si>
  <si>
    <t>135859305</t>
  </si>
  <si>
    <t>Z0688955 V13</t>
  </si>
  <si>
    <t>201PRT734</t>
  </si>
  <si>
    <t>307860202</t>
  </si>
  <si>
    <t>429859386</t>
  </si>
  <si>
    <t>502</t>
  </si>
  <si>
    <t>509</t>
  </si>
  <si>
    <t>803859385</t>
  </si>
  <si>
    <t>119859386</t>
  </si>
  <si>
    <t>ahmeti, Rahman</t>
  </si>
  <si>
    <t>Z1429790 V03</t>
  </si>
  <si>
    <t>605710585</t>
  </si>
  <si>
    <t>618859497</t>
  </si>
  <si>
    <t>Z1114751 V00</t>
  </si>
  <si>
    <t>13011709160</t>
  </si>
  <si>
    <t>23.01 : besoin VSF es15 s23 // 19.12 : besoin pour le 09.04 // SS CS 25.11 : SS tire besoin ES15 forecast avril 2026 // 19.02 : Saturne 2 // 58V Andreas</t>
  </si>
  <si>
    <t>23.01 : besoin esdw s17 // 06.01 : besoin 655262 s15</t>
  </si>
  <si>
    <t>23.01 : besoin esas s41</t>
  </si>
  <si>
    <t>23.01 : besoin es13 s24 //  18.12 : besoin s19 2026 // stock OK // 26.11 : stock 1672 besoin 709465  // besoin 709465 ES13</t>
  </si>
  <si>
    <t>23.01 : besoin esdw s28 // 19.12 : besoin s24 // 26.11 : besoin ESDW  04.06.2026</t>
  </si>
  <si>
    <t>23.01 : besoin esdw s28 // 19.12 : besoin 672213 06.08.2026 // 16.04 : SS  + ZSY besoin réel 29.04.2026 // 07.02 : stock couvre 08.2025 // SS</t>
  </si>
  <si>
    <t>23.01 : besoin es12 12.05.2027</t>
  </si>
  <si>
    <t>410859305</t>
  </si>
  <si>
    <t>607859500</t>
  </si>
  <si>
    <t>613861258</t>
  </si>
  <si>
    <t>MET repoussée NLH pour 766773</t>
  </si>
  <si>
    <t xml:space="preserve">s16 // 28.01 : besoin esdw s16 10 kpcs </t>
  </si>
  <si>
    <t>s14 // 28.01 : besoin es13 s14 7 kpcs // 23.01 . Besoin es13 s16 // 07.01 : besoin ES13 17.04.2026</t>
  </si>
  <si>
    <t xml:space="preserve">s15 // 28.01 : besoin es13  s15 11 kpcs //  20.01 : besoin es13 2027 </t>
  </si>
  <si>
    <t>s15 // 28.01 : besoin s15 es02 10 kpcs // 06.01 : besoin ESAS s29</t>
  </si>
  <si>
    <t>s23 // 28.01 : 4 kpcs ZSY s23 // 23.01 : uniquement ZSY s23 // 17.12 : uniquement ZSY // 25.11 : besoin ES12 19.12.2025 / 24.07 : besoin 02.2026</t>
  </si>
  <si>
    <t>s24 // 28.01 : besoin 20 kpcs s24 esas  // 19.12 : besoin s33</t>
  </si>
  <si>
    <t>s33 //  28.01 : besoin es13 s33 10 kpcs // 19.12 : besoin 27.08.2026 // 26.11 : besoin ES13 20.08.2026 // 25.07 : 2026 couvert // 14.04 : lct 22.09.2025</t>
  </si>
  <si>
    <t>s40 // 28.01 : besoin es15 s40 10 kpcs // 23.01 : es15 s40 // 07.01 : VSF CS</t>
  </si>
  <si>
    <t>s43 // 28.01 : besoin esdw s43 10 kpcs // 19.12 : besoin s27 // 26.11 :  // 31.01  : couvert par externe Decod'hor</t>
  </si>
  <si>
    <t>s48 // 28.01 : besoin esdw 10 kpcs s48 // 19.12 : besoin s28  // 14.03 : SS tire // besoin 653399 au 13.01.2027</t>
  </si>
  <si>
    <t>500619841</t>
  </si>
  <si>
    <t>8594881000</t>
  </si>
  <si>
    <t>500620971</t>
  </si>
  <si>
    <t>8594911000</t>
  </si>
  <si>
    <t>Z0079486 V09</t>
  </si>
  <si>
    <t>608766773</t>
  </si>
  <si>
    <t>08.01 : semi 84603</t>
  </si>
  <si>
    <t>WIP Attente Décision</t>
  </si>
  <si>
    <t>WIP Aging Att Décision</t>
  </si>
  <si>
    <t>036</t>
  </si>
  <si>
    <t>090</t>
  </si>
  <si>
    <t>017</t>
  </si>
  <si>
    <t xml:space="preserve">MOYEU ROUE ENTR.IND.QUANT. SEMI/POLI    </t>
  </si>
  <si>
    <t xml:space="preserve">PIG.COULANT SEMI/POLI                   </t>
  </si>
  <si>
    <t xml:space="preserve">PIG.REM. SEMI/POLI                      </t>
  </si>
  <si>
    <t xml:space="preserve">TIGE REMONTOIR SEMI/POLI S0.90 17.700   </t>
  </si>
  <si>
    <t xml:space="preserve">TIGE MISE HEURE SEMI/POLI S0.90 15.900  </t>
  </si>
  <si>
    <t xml:space="preserve">ROUE COURONNE SEMI/POLI NI              </t>
  </si>
  <si>
    <t xml:space="preserve">RONDELLE SEMI/POLI                      </t>
  </si>
  <si>
    <t xml:space="preserve">AXE TIRETTE SEMI/POLI                   </t>
  </si>
  <si>
    <t xml:space="preserve">RENVOI ENTR.ROCHET SEMI/POLI            </t>
  </si>
  <si>
    <t xml:space="preserve">TENON ETAGES SEMI/POLI                  </t>
  </si>
  <si>
    <t xml:space="preserve">TIGE REMONTOIR SEMI/POLI S0.90 18.700   </t>
  </si>
  <si>
    <t xml:space="preserve">TIGE REMONTOIR SEMI/POLI S1.20 30.000   </t>
  </si>
  <si>
    <t xml:space="preserve">PIG.ENTR.ROCHET SEMI/POLI               </t>
  </si>
  <si>
    <t xml:space="preserve">TIGE POUSSOIR SEMI/POLI                 </t>
  </si>
  <si>
    <t xml:space="preserve">RIVET SEMI/POLI NI                      </t>
  </si>
  <si>
    <t xml:space="preserve">VERROU SEMI/POLI                        </t>
  </si>
  <si>
    <t xml:space="preserve">ROUE HEURES SEMI/TAIL L1.740 DO         </t>
  </si>
  <si>
    <t xml:space="preserve">ROUE HEURES SEMI/TAIL DO                </t>
  </si>
  <si>
    <t xml:space="preserve">ROUE HEURES SEMI/TAIL L1.385 DO         </t>
  </si>
  <si>
    <t xml:space="preserve">CORRECTEUR QUANT. SEMI/POLI             </t>
  </si>
  <si>
    <t xml:space="preserve">TIGE REMONTOIR SEMI/POLI S0.90          </t>
  </si>
  <si>
    <t xml:space="preserve">MOYEU SEMI/POLI                         </t>
  </si>
  <si>
    <t xml:space="preserve">TIGE REMONTOIR SEMI/POLI S0.90 25.000   </t>
  </si>
  <si>
    <t xml:space="preserve">ROUE ENTR.SUPPL. SEMI/POLI DO           </t>
  </si>
  <si>
    <t xml:space="preserve">CONE SUPER. SEMI/POLI                   </t>
  </si>
  <si>
    <t>% ok Buffer Cible après DEC</t>
  </si>
  <si>
    <t>% ok Cible Prod après DEC</t>
  </si>
  <si>
    <t>Nb semaine Manco Y-3</t>
  </si>
  <si>
    <t>Nb semaine Manco Y-2</t>
  </si>
  <si>
    <t>Nb semaine Manco Y-1</t>
  </si>
  <si>
    <t>Nb semaine Manco Y</t>
  </si>
  <si>
    <t>Nb semaine Manco depuis Y-3</t>
  </si>
  <si>
    <t>nb week Rec réclamation Y-3</t>
  </si>
  <si>
    <t>nb week Rec réclamation Y-2</t>
  </si>
  <si>
    <t>nb week Rec réclamation Y-1</t>
  </si>
  <si>
    <t>nb week Rec réclamation Y</t>
  </si>
  <si>
    <t>nb week Rec réclamation depuis Y-3</t>
  </si>
  <si>
    <t>035</t>
  </si>
  <si>
    <t>TIGE REMONTOIR SEMI/POLI S0.90 19.000</t>
  </si>
  <si>
    <t>WIP NOK</t>
  </si>
  <si>
    <t>RECLAMATIONS</t>
  </si>
  <si>
    <t>Mise en stock</t>
  </si>
  <si>
    <t>Expeditions</t>
  </si>
  <si>
    <t>MANCOS</t>
  </si>
  <si>
    <t>29.01 : 1 OF puis stop // 04.07 : SS tire 2025 couvert // 14.03 // 30.01 : couvert par semi 790323 // besoin couvert par externe bis nov 2025</t>
  </si>
  <si>
    <t>29.01 : besoin es02 s14</t>
  </si>
  <si>
    <t>machine pour apprenti</t>
  </si>
  <si>
    <t>29.01 : besoin es02 s10 // Att capa 1200/semaine</t>
  </si>
  <si>
    <t>semi poli 466672</t>
  </si>
  <si>
    <t>16.09 : 25.08 : pas de besoin // 15.11 : lancer le 1er OF en FSTR</t>
  </si>
  <si>
    <t>29.01 : besoin esdw s s26</t>
  </si>
  <si>
    <t>19.03 // 30.01 : besoin ESTH 28.03.2025</t>
  </si>
  <si>
    <t xml:space="preserve">changement article 792907 semi galva </t>
  </si>
  <si>
    <t>25.10.2025 /Stock QI /14.03 // 30.01</t>
  </si>
  <si>
    <t>Safety stock</t>
  </si>
  <si>
    <t>19.03 : besoin au 10.09.2026 // 19.12 : besoin 30.07.2026</t>
  </si>
  <si>
    <t xml:space="preserve">20.10 attentions wip TRI 104256267 KO /23.06 : besoin au 07.08 //16.05 : voir tri et livraison ou ESDW pour tri // 11.04 : stock externe KO, MET avancée // info P. Egger/ </t>
  </si>
  <si>
    <t>semi poli 794785</t>
  </si>
  <si>
    <t xml:space="preserve">23.01 : besoin couvert machine pause </t>
  </si>
  <si>
    <t>500407974</t>
  </si>
  <si>
    <t>500360053</t>
  </si>
  <si>
    <t>500235982</t>
  </si>
  <si>
    <t>500367558</t>
  </si>
  <si>
    <t>500362243</t>
  </si>
  <si>
    <t>500227762</t>
  </si>
  <si>
    <t>500482993</t>
  </si>
  <si>
    <t>500533992</t>
  </si>
  <si>
    <t>500570122</t>
  </si>
  <si>
    <t>500623891</t>
  </si>
  <si>
    <t>8626651000</t>
  </si>
  <si>
    <t>500623901</t>
  </si>
  <si>
    <t>8626671000</t>
  </si>
  <si>
    <t>500623911</t>
  </si>
  <si>
    <t>8626681000</t>
  </si>
  <si>
    <t>PRT736</t>
  </si>
  <si>
    <t>Z1439529 V00</t>
  </si>
  <si>
    <t>522785791</t>
  </si>
  <si>
    <t>s39 // 28.01 : besoin esdw s08 15 kpcs  2027 //  23.01 : besoin esdw s17 // 12.01 : besoin T0 653787 s15</t>
  </si>
  <si>
    <t>TIGE REMONTOIR SEMI/POLI S0.90 21.000</t>
  </si>
  <si>
    <t>04.02 : smed préventif</t>
  </si>
  <si>
    <t xml:space="preserve">Tps de cycle </t>
  </si>
  <si>
    <t>500576211</t>
  </si>
  <si>
    <t>8242701000</t>
  </si>
  <si>
    <t>859494</t>
  </si>
  <si>
    <t>TIGE REMONTOIR SEMI/POLI S1.20 30.000</t>
  </si>
  <si>
    <t>860221</t>
  </si>
  <si>
    <t>862082</t>
  </si>
  <si>
    <t>862665</t>
  </si>
  <si>
    <t>862667</t>
  </si>
  <si>
    <t>862668</t>
  </si>
  <si>
    <t>PRT736_TUBE CENTRE L2.500 SATURNE II SW5</t>
  </si>
  <si>
    <t>Z0676313 V02</t>
  </si>
  <si>
    <t>421768897</t>
  </si>
  <si>
    <t>Z0079980 V02</t>
  </si>
  <si>
    <t>05.02 : 10 kpcs à faire // 19.01 : dde achat // 19.12 : 3 kpcs à produire</t>
  </si>
  <si>
    <t>semi du 802059</t>
  </si>
  <si>
    <t>500232823</t>
  </si>
  <si>
    <t>6303631011</t>
  </si>
  <si>
    <t>6763781011</t>
  </si>
  <si>
    <t>500618182</t>
  </si>
  <si>
    <t>500624221</t>
  </si>
  <si>
    <t>8628341000</t>
  </si>
  <si>
    <t>218PRT695</t>
  </si>
  <si>
    <t>642448807</t>
  </si>
  <si>
    <t>Z0657125</t>
  </si>
  <si>
    <t>701735688</t>
  </si>
  <si>
    <t>06.02 : test angle attente retour</t>
  </si>
  <si>
    <t>voir PV sur STAR</t>
  </si>
  <si>
    <t>500476516</t>
  </si>
  <si>
    <t>500624311</t>
  </si>
  <si>
    <t>8631531000</t>
  </si>
  <si>
    <t xml:space="preserve">09.02 : attente résultats PRT734 pour relancer </t>
  </si>
  <si>
    <t>semi du 695554</t>
  </si>
  <si>
    <t>09.02 : ZSFB es04</t>
  </si>
  <si>
    <t>09.02 : besoin CS pour Omega</t>
  </si>
  <si>
    <t>semi du 134145</t>
  </si>
  <si>
    <t>semi du 301070</t>
  </si>
  <si>
    <t>semi du 400581</t>
  </si>
  <si>
    <t>besoin es12 s15    //  semi du 400581</t>
  </si>
  <si>
    <t>09.02 : besoin es12 s19 // semi du 655323</t>
  </si>
  <si>
    <t>500624361</t>
  </si>
  <si>
    <t>8632531011</t>
  </si>
  <si>
    <t>10.02 : machine en panne // 28.05 : SS ES15</t>
  </si>
  <si>
    <t>10.02 : semi du 749634 // besoin s22</t>
  </si>
  <si>
    <t>10.02: besoin es12 s23      //  semi du 792969</t>
  </si>
  <si>
    <t>10.02 . Besoin es12 s 25 // semi du 783942</t>
  </si>
  <si>
    <t xml:space="preserve">10.02 : machine bloquée pour Patrick Domon // modif machine </t>
  </si>
  <si>
    <t xml:space="preserve">10.02 : s14-15 révision et pompe HP // </t>
  </si>
  <si>
    <t>10.02 : transfert W35 s15</t>
  </si>
  <si>
    <t>10.02 : couvercle C07 sans pb</t>
  </si>
  <si>
    <t>10.02 : besoin es12 s08 // besoin T0 794771 s12  //  semi du 794775</t>
  </si>
  <si>
    <t>500624601</t>
  </si>
  <si>
    <t>8592131011</t>
  </si>
  <si>
    <t>PRT738</t>
  </si>
  <si>
    <t>STOP car pas de pompes HP</t>
  </si>
  <si>
    <t>semi 859519 planif sur mach 801</t>
  </si>
  <si>
    <t xml:space="preserve">11.02 : besoin es12 s09   // semi du 825488 </t>
  </si>
  <si>
    <t>11.02 : besoin es12 s07  // semi du 795066 // deco 10</t>
  </si>
  <si>
    <t>deco 10</t>
  </si>
  <si>
    <t>11.02 : besoin es12 s36  //semi 3038 // B075</t>
  </si>
  <si>
    <t>semi 860198 planif</t>
  </si>
  <si>
    <t>semi 860839 planif</t>
  </si>
  <si>
    <t xml:space="preserve">11.02 : besoin es12 s11 // semi du 846611   //  </t>
  </si>
  <si>
    <t>11.02 : besoin es12 s11 // semi du 846620 // lancer FSTR</t>
  </si>
  <si>
    <t>semi 860840 planif</t>
  </si>
  <si>
    <t>11.02 : besoin es12 s11 // semi du 122688</t>
  </si>
  <si>
    <t>semi 859386 prod</t>
  </si>
  <si>
    <t xml:space="preserve">11.02 : </t>
  </si>
  <si>
    <t>11.02 : besoin T0 653766 s13</t>
  </si>
  <si>
    <t>11.02 : besoin es01 s17</t>
  </si>
  <si>
    <t>semi 859524 planif</t>
  </si>
  <si>
    <t>semi 861258 prod</t>
  </si>
  <si>
    <t>11.02 : besoin es02 s19</t>
  </si>
  <si>
    <t>11.02 : externe es02</t>
  </si>
  <si>
    <t>semi 859354 prod</t>
  </si>
  <si>
    <t>11.02 : attention semi poli 862387 ?  Besoin  esas s23</t>
  </si>
  <si>
    <t>semi 859485 prod</t>
  </si>
  <si>
    <t>semi 859375 planif</t>
  </si>
  <si>
    <t>11.02 : besoin T0 129868 s15  // deco 10</t>
  </si>
  <si>
    <t xml:space="preserve">11.02 : besoin T0 s28 // </t>
  </si>
  <si>
    <t>semi 859358 planif</t>
  </si>
  <si>
    <t>semi 859497 prod</t>
  </si>
  <si>
    <t xml:space="preserve">11.02 : besoin T0 166800 s15 </t>
  </si>
  <si>
    <t>11.02 : besoin esdw s30</t>
  </si>
  <si>
    <t>11.02 : besoin es11 s42    // deco 10</t>
  </si>
  <si>
    <t>semi 859522 prod</t>
  </si>
  <si>
    <t>semi 861254 planif</t>
  </si>
  <si>
    <t xml:space="preserve">11.02 : besoin T0 2400 s29 // </t>
  </si>
  <si>
    <t>semi 859385 prod</t>
  </si>
  <si>
    <t>semi 859337 planif</t>
  </si>
  <si>
    <t>semi 859305 prod</t>
  </si>
  <si>
    <t>semi 860202 prod</t>
  </si>
  <si>
    <t>11.02 : besoin es11 s19 // deco10</t>
  </si>
  <si>
    <t>11.02 : besoi es12 s27 //  semi du 319517</t>
  </si>
  <si>
    <t>semi 397605</t>
  </si>
  <si>
    <t>12.02 : besoin es15s13 à négocier // vsf + ss es15 // deco 10</t>
  </si>
  <si>
    <t>12.02 : semi du134145</t>
  </si>
  <si>
    <t>semi 859329 planif</t>
  </si>
  <si>
    <t>12.02 : besoin es12 s41 // semi du 569542</t>
  </si>
  <si>
    <t>semi 859356 planif</t>
  </si>
  <si>
    <t>12.02 : besoin es12 s38 // semi du 587562 // STAR</t>
  </si>
  <si>
    <t>semi 859357 planif</t>
  </si>
  <si>
    <t>semi 859362 planif</t>
  </si>
  <si>
    <t>12.02 : besoin esth s34</t>
  </si>
  <si>
    <t xml:space="preserve">12.02 : besoin es02 s47 // </t>
  </si>
  <si>
    <t>12.02 : besoin s8 2027</t>
  </si>
  <si>
    <t xml:space="preserve">12.02 : besoin T0 841948 s50 </t>
  </si>
  <si>
    <t>semi 859484 planif</t>
  </si>
  <si>
    <t>12.02 : besoin es12 s44    // semi du 793157</t>
  </si>
  <si>
    <t>semi 859493 planif</t>
  </si>
  <si>
    <t>12.02 . Besoint T0 770712 s39</t>
  </si>
  <si>
    <t>12.02 : besoin es02 s42</t>
  </si>
  <si>
    <t>12.02 : besoin es02 s32</t>
  </si>
  <si>
    <t xml:space="preserve">12.02 : besoin T0 712869 s37 </t>
  </si>
  <si>
    <t>12.02 : besoin esdw s26</t>
  </si>
  <si>
    <t>12.02 : besoin CHH via es15 s23 (706884)</t>
  </si>
  <si>
    <t>13.02 :                // 19.01 : besoin esdw s09 // 06.01 : besoin 05.02   // 16.12 : besoin fin s06 ESDW // 10.12 : besoin fin s06 // 25.11 : besoin ESDW 15.01.2026</t>
  </si>
  <si>
    <t>mettre axe G12</t>
  </si>
  <si>
    <t>s10</t>
  </si>
  <si>
    <t>25.11 : 5 kpcs pour Roman Egli // axe roue // calibre A08 // axe 84603 modifié P034+// 859352</t>
  </si>
  <si>
    <t>semi du 859352</t>
  </si>
  <si>
    <t>515766773</t>
  </si>
  <si>
    <t>Z0023683 V06</t>
  </si>
  <si>
    <t>703859325</t>
  </si>
  <si>
    <t xml:space="preserve">semi du 427822 // besoin </t>
  </si>
  <si>
    <t>862834</t>
  </si>
  <si>
    <t>TIGE TRAV. SEMI/POLI</t>
  </si>
  <si>
    <t>863153</t>
  </si>
  <si>
    <t>ROUE COURONNE SEMI/POLI</t>
  </si>
  <si>
    <t>863253</t>
  </si>
  <si>
    <t>IND.RES.MARCHE DESARMAGE SEMI/TAIL</t>
  </si>
  <si>
    <t>Std. production/Costing; W15 M32 (av Pb)</t>
  </si>
  <si>
    <t>Alternativ production; W15 CITIZEN M32</t>
  </si>
  <si>
    <t>859213</t>
  </si>
  <si>
    <t>PRT738_TAMBOUR BARILLET SEMI - DEC</t>
  </si>
  <si>
    <t>665191011</t>
  </si>
  <si>
    <t>300128342</t>
  </si>
  <si>
    <t>665191012</t>
  </si>
  <si>
    <t>300128347</t>
  </si>
  <si>
    <t>665191099</t>
  </si>
  <si>
    <t>500625701</t>
  </si>
  <si>
    <t>850611011</t>
  </si>
  <si>
    <t>500624881</t>
  </si>
  <si>
    <t>1425521000</t>
  </si>
  <si>
    <t>500625481</t>
  </si>
  <si>
    <t>1425541011</t>
  </si>
  <si>
    <t>300103914</t>
  </si>
  <si>
    <t>500232121</t>
  </si>
  <si>
    <t>6451961000</t>
  </si>
  <si>
    <t>500204765</t>
  </si>
  <si>
    <t>6534291001</t>
  </si>
  <si>
    <t>500477715</t>
  </si>
  <si>
    <t>500533933</t>
  </si>
  <si>
    <t>500625751</t>
  </si>
  <si>
    <t>500618702</t>
  </si>
  <si>
    <t>8593251001</t>
  </si>
  <si>
    <t>500618861</t>
  </si>
  <si>
    <t>8593861000</t>
  </si>
  <si>
    <t>500620912</t>
  </si>
  <si>
    <t>8595191012</t>
  </si>
  <si>
    <t>500625721</t>
  </si>
  <si>
    <t>8629501011</t>
  </si>
  <si>
    <t>500625741</t>
  </si>
  <si>
    <t>8636371011</t>
  </si>
  <si>
    <t>500625021</t>
  </si>
  <si>
    <t>8638061000</t>
  </si>
  <si>
    <t>Maceiras, Martim</t>
  </si>
  <si>
    <t>403PRT635</t>
  </si>
  <si>
    <t>à mettre sur palette</t>
  </si>
  <si>
    <t>508</t>
  </si>
  <si>
    <t>510</t>
  </si>
  <si>
    <t>Z1475313 V03</t>
  </si>
  <si>
    <t>801859519</t>
  </si>
  <si>
    <t>500625901</t>
  </si>
  <si>
    <t>8633071000</t>
  </si>
  <si>
    <t>non dispo</t>
  </si>
  <si>
    <t>27.01 : 1 OF à faire // 14.03 // 30.01 . Déco10 // semi du 710264</t>
  </si>
  <si>
    <t>11.02 : besoin T0 703498 s11 (selon système ??)</t>
  </si>
  <si>
    <t>11.02 : besoin T0 653464 s11 (selon système ??)</t>
  </si>
  <si>
    <t>20.01 : pas de besoin dans SAP, dde faite à Thorsten // 12.01 : 20 kpcs à produire pour R048 (selon système ??)</t>
  </si>
  <si>
    <t>500625702</t>
  </si>
  <si>
    <t>850611099</t>
  </si>
  <si>
    <t>300034072</t>
  </si>
  <si>
    <t>500624882</t>
  </si>
  <si>
    <t>1425521099</t>
  </si>
  <si>
    <t>500625482</t>
  </si>
  <si>
    <t>1425541099</t>
  </si>
  <si>
    <t>500433885</t>
  </si>
  <si>
    <t>500477702</t>
  </si>
  <si>
    <t>500475364</t>
  </si>
  <si>
    <t>300169382</t>
  </si>
  <si>
    <t>5367671012</t>
  </si>
  <si>
    <t>500264097</t>
  </si>
  <si>
    <t>6966841001</t>
  </si>
  <si>
    <t>500419705</t>
  </si>
  <si>
    <t>7105851000</t>
  </si>
  <si>
    <t>500484752</t>
  </si>
  <si>
    <t>500483042</t>
  </si>
  <si>
    <t>500626001</t>
  </si>
  <si>
    <t>8593781000</t>
  </si>
  <si>
    <t>500626002</t>
  </si>
  <si>
    <t>8593781001</t>
  </si>
  <si>
    <t>500618852</t>
  </si>
  <si>
    <t>8593851000</t>
  </si>
  <si>
    <t>500625991</t>
  </si>
  <si>
    <t>8618141000</t>
  </si>
  <si>
    <t>500626261</t>
  </si>
  <si>
    <t>8628311000</t>
  </si>
  <si>
    <t>500626311</t>
  </si>
  <si>
    <t>8628351011</t>
  </si>
  <si>
    <t>500626291</t>
  </si>
  <si>
    <t>8628361011</t>
  </si>
  <si>
    <t>500626281</t>
  </si>
  <si>
    <t>8628371000</t>
  </si>
  <si>
    <t>500625722</t>
  </si>
  <si>
    <t>500626121</t>
  </si>
  <si>
    <t>8632511011</t>
  </si>
  <si>
    <t>500625902</t>
  </si>
  <si>
    <t>8633071099</t>
  </si>
  <si>
    <t>500625911</t>
  </si>
  <si>
    <t>8634171000</t>
  </si>
  <si>
    <t>500626101</t>
  </si>
  <si>
    <t>8644131000</t>
  </si>
  <si>
    <t>500626091</t>
  </si>
  <si>
    <t>8644141000</t>
  </si>
  <si>
    <t>1094637</t>
  </si>
  <si>
    <t>Z0033868 V05</t>
  </si>
  <si>
    <t>4303567</t>
  </si>
  <si>
    <t>602859327</t>
  </si>
  <si>
    <t>Z1596562 V01</t>
  </si>
  <si>
    <t>609645196</t>
  </si>
  <si>
    <t>Z1026443 V01</t>
  </si>
  <si>
    <t>614653423</t>
  </si>
  <si>
    <t>Z1638779X V00</t>
  </si>
  <si>
    <t>643855296</t>
  </si>
  <si>
    <t>85061</t>
  </si>
  <si>
    <t>ROUE HEURES L1.100</t>
  </si>
  <si>
    <t>861814</t>
  </si>
  <si>
    <t>TIGE MISE HEURE S0.90 16.080</t>
  </si>
  <si>
    <t>862831</t>
  </si>
  <si>
    <t>SUPPORT AIG.POSTICH SEMI/POLI</t>
  </si>
  <si>
    <t>862835</t>
  </si>
  <si>
    <t>IND.RES.MARCHE ARMAGE SEMI/POLI</t>
  </si>
  <si>
    <t>862836</t>
  </si>
  <si>
    <t>862837</t>
  </si>
  <si>
    <t>862950</t>
  </si>
  <si>
    <t>Std. production/Costing; W15 B0125 FSTR</t>
  </si>
  <si>
    <t>863251</t>
  </si>
  <si>
    <t>ROUE HEURES SEMI/TAIL L1.040</t>
  </si>
  <si>
    <t>863307</t>
  </si>
  <si>
    <t>CHAUSSEE ENTR. SEMI/POLI L1.800</t>
  </si>
  <si>
    <t>864413</t>
  </si>
  <si>
    <t>PIG.CORRECTEUR SEMI/POLI</t>
  </si>
  <si>
    <t>864414</t>
  </si>
  <si>
    <t>TIGE REMONTOIR SEMI/POLI S1.20 27.970</t>
  </si>
  <si>
    <t>142552</t>
  </si>
  <si>
    <t>142554</t>
  </si>
  <si>
    <t>859378</t>
  </si>
  <si>
    <t>863417</t>
  </si>
  <si>
    <t>TIGE REMONTOIR SEMI/POLI</t>
  </si>
  <si>
    <t>863637</t>
  </si>
  <si>
    <t>COURONNE TRAV. SEMI/POLI</t>
  </si>
  <si>
    <t>863806</t>
  </si>
  <si>
    <t>TIGE MISE HEURE SEMI/POLI S0.90 24.500</t>
  </si>
  <si>
    <t>Std. production/Costing; CAMES FSTR 58V</t>
  </si>
  <si>
    <t>12.02 : besoin s9 2027 //                 // semi du 686211  (selon système ??)</t>
  </si>
  <si>
    <t>19.01 : besoin ZSFB s12 esdw // 18.12 : besoin s08 esdw // 26.11 : besoin ESDW 29.01.2026 (selon besoin système ?)</t>
  </si>
  <si>
    <t>26.11 :       // 07.04 : réinternalisation (semi 790948) // 3 machines (selon système ??)</t>
  </si>
  <si>
    <t>19.12 . Tourne en pb // 25.11 : besoin 19.12.25 ES01  //    voir si avec plomb + avancer // 10.02 : 14.01 : Saturne 2 (selon système ??)</t>
  </si>
  <si>
    <t>-6</t>
  </si>
  <si>
    <t>semi du 793025</t>
  </si>
  <si>
    <t xml:space="preserve">793025 // 06.01 : voir pour tirer stock semi w02 // 14.04 : semi 846035 // 17.02 : tirer en avant // 03.02 : stock 793024 couvre besoin ESDW // 03.10 : SS/ZSFB tire // voir pour CN </t>
  </si>
  <si>
    <t>PRT741</t>
  </si>
  <si>
    <t>OF 104347302 intercaler entre PRT725_2 et 3</t>
  </si>
  <si>
    <t>semi du 800099</t>
  </si>
  <si>
    <t>semi du 405301</t>
  </si>
  <si>
    <t>06.03 : besoin tiré en avant // 23.01 : besoin esdw s20</t>
  </si>
  <si>
    <t>500584911</t>
  </si>
  <si>
    <t>601859486</t>
  </si>
  <si>
    <t>09.03 : besoin es12 s46 // 11.02 : besoin es12 s46 // K16</t>
  </si>
  <si>
    <t>09.03 : besoin es 12 s13 5 kpcs // 11.02 : besoin es12 s7 // K16</t>
  </si>
  <si>
    <t>09.03 : besoin es 12 s13 // 23.09 : attente validation DDM pour 58V</t>
  </si>
  <si>
    <t xml:space="preserve">09.03 : besoin es12 s20 // </t>
  </si>
  <si>
    <t xml:space="preserve">09.03 besoin es12 s27 5kpcs // </t>
  </si>
  <si>
    <t>09.03 : besoin es12 s25 // 09.02 : besoin es12 s 25 // K16</t>
  </si>
  <si>
    <t>09.03 : besoin es12 s15 5kpcs</t>
  </si>
  <si>
    <t xml:space="preserve">09.03 : besoin es12 s11 10 kpcs // 11.02 : besoin es12 s27 // K16 </t>
  </si>
  <si>
    <t>09.03 : besoin es12 s17  7kpcs // 11.02 : besoin es12 s7 // K16</t>
  </si>
  <si>
    <t>09.03 : besoin es12 s51 // 12.02 : besoin es12 s51    // k16</t>
  </si>
  <si>
    <t xml:space="preserve">09.03 : besoin es12 s14 // </t>
  </si>
  <si>
    <t>laisser montée</t>
  </si>
  <si>
    <t>PIG_INT_DEC+TAILL (137757)</t>
  </si>
  <si>
    <t>semi du 798715</t>
  </si>
  <si>
    <t>10.03 : difficulté FFB, laisser tourner // 08.01 : semi 1860</t>
  </si>
  <si>
    <t>ok</t>
  </si>
  <si>
    <t>102PRT736</t>
  </si>
  <si>
    <t>205863153</t>
  </si>
  <si>
    <t>318860202</t>
  </si>
  <si>
    <t>144614 rav50337</t>
  </si>
  <si>
    <t>Z0424265 V02</t>
  </si>
  <si>
    <t>5114678</t>
  </si>
  <si>
    <t>Z1657018 V00</t>
  </si>
  <si>
    <t>520860840</t>
  </si>
  <si>
    <t>Z1259390 V03</t>
  </si>
  <si>
    <t>712689990</t>
  </si>
  <si>
    <t xml:space="preserve">VIS TETE CYL. Z 02 C 00 A               </t>
  </si>
  <si>
    <t>PIG.MOYENNE SEMI/POLI/REVENUE</t>
  </si>
  <si>
    <t>ROUE HEURES 24H SEMI/TAIL L1.610</t>
  </si>
  <si>
    <t>ROUE HEURES SEMI/TAIL L1.600</t>
  </si>
  <si>
    <t>PIG.TRANSMIS. SEMI/REV</t>
  </si>
  <si>
    <t>DDM 1569</t>
  </si>
  <si>
    <t>13.03 : besoin client s25 // 12.02 : besoin es12 s51 // semi du 281142</t>
  </si>
  <si>
    <t>KO</t>
  </si>
  <si>
    <t>16.03 : besoin es02 s14 // 19.12 : besoin s26 // 26.11 : besoin ES02 03.11.2026 // 04.02 : P034+</t>
  </si>
  <si>
    <t xml:space="preserve">TIGE REMONTOIR SEMI/POLI S1.20 26.850   </t>
  </si>
  <si>
    <t xml:space="preserve">ROUE COLONNES 2 FONCT. SEMI/POLI        </t>
  </si>
  <si>
    <t>ROUE ENTR.S.ROUE MOYENNE SEMI/POLI</t>
  </si>
  <si>
    <t>EXCENTRIQUE CORRECTEUR PHASES SEMI/POLI</t>
  </si>
  <si>
    <t>PIED-VIS SEMI/POLI</t>
  </si>
  <si>
    <t>WIP Après Dec</t>
  </si>
  <si>
    <t>Column1</t>
  </si>
  <si>
    <t>ProdS</t>
  </si>
  <si>
    <t>Text</t>
  </si>
  <si>
    <t>Prod.Vers.Locked</t>
  </si>
  <si>
    <t>Check date</t>
  </si>
  <si>
    <t>Valid from</t>
  </si>
  <si>
    <t>Valid to</t>
  </si>
  <si>
    <t>LSzeFrom</t>
  </si>
  <si>
    <t>LotSzeTo</t>
  </si>
  <si>
    <t>AltBOM</t>
  </si>
  <si>
    <t>BOM Usg</t>
  </si>
  <si>
    <t>GroupGRC</t>
  </si>
  <si>
    <t>TLType</t>
  </si>
  <si>
    <t>ItemALtbom</t>
  </si>
  <si>
    <t>D02</t>
  </si>
  <si>
    <t>1000</t>
  </si>
  <si>
    <t>27.12.2016</t>
  </si>
  <si>
    <t>31.12.2039</t>
  </si>
  <si>
    <t>1.000</t>
  </si>
  <si>
    <t>99,999,999.000</t>
  </si>
  <si>
    <t>N</t>
  </si>
  <si>
    <t>16.11.2018</t>
  </si>
  <si>
    <t>31.12.9999</t>
  </si>
  <si>
    <t>1011</t>
  </si>
  <si>
    <t>24.02.2026</t>
  </si>
  <si>
    <t>1099</t>
  </si>
  <si>
    <t>02.03.2026</t>
  </si>
  <si>
    <t>19.09.2025</t>
  </si>
  <si>
    <t>300178212</t>
  </si>
  <si>
    <t>12.07.2019</t>
  </si>
  <si>
    <t>23.09.2025</t>
  </si>
  <si>
    <t>1001</t>
  </si>
  <si>
    <t>15.12.2021</t>
  </si>
  <si>
    <t>23.08.2022</t>
  </si>
  <si>
    <t>Std. production/Costing; AVEC SEMI-REV</t>
  </si>
  <si>
    <t>02.12.2025</t>
  </si>
  <si>
    <t>3001695011</t>
  </si>
  <si>
    <t>01.03.2026</t>
  </si>
  <si>
    <t>300169509</t>
  </si>
  <si>
    <t>1002</t>
  </si>
  <si>
    <t>Alternativ production; AVEC SEMI-DEC</t>
  </si>
  <si>
    <t>300169504</t>
  </si>
  <si>
    <t>1003</t>
  </si>
  <si>
    <t>3001695010</t>
  </si>
  <si>
    <t>1004</t>
  </si>
  <si>
    <t>31.01.2026</t>
  </si>
  <si>
    <t>300169508</t>
  </si>
  <si>
    <t>Std. production/Costing; REWORK</t>
  </si>
  <si>
    <t>05.03.2019</t>
  </si>
  <si>
    <t>300169505</t>
  </si>
  <si>
    <t>24.09.2025</t>
  </si>
  <si>
    <t>500287632</t>
  </si>
  <si>
    <t>26.01.2026</t>
  </si>
  <si>
    <t>11.11.2025</t>
  </si>
  <si>
    <t>17.03.2022</t>
  </si>
  <si>
    <t>17.12.2025</t>
  </si>
  <si>
    <t>300169394</t>
  </si>
  <si>
    <t>300169392</t>
  </si>
  <si>
    <t>28.03.2025</t>
  </si>
  <si>
    <t>300169393</t>
  </si>
  <si>
    <t>06.05.2025</t>
  </si>
  <si>
    <t>300089989</t>
  </si>
  <si>
    <t>27.09.2019</t>
  </si>
  <si>
    <t>300089982</t>
  </si>
  <si>
    <t>2001</t>
  </si>
  <si>
    <t>Alternativ production; REWORK</t>
  </si>
  <si>
    <t>08.03.2021</t>
  </si>
  <si>
    <t>300089984</t>
  </si>
  <si>
    <t>11.06.2019</t>
  </si>
  <si>
    <t>300178202</t>
  </si>
  <si>
    <t>300089543</t>
  </si>
  <si>
    <t>300089544</t>
  </si>
  <si>
    <t>24.11.2021</t>
  </si>
  <si>
    <t>300089542</t>
  </si>
  <si>
    <t>Std. production/Costing; AVEC SEMI-DEC</t>
  </si>
  <si>
    <t>500204712</t>
  </si>
  <si>
    <t>500204713</t>
  </si>
  <si>
    <t>23.01.2026</t>
  </si>
  <si>
    <t>31.12.2026</t>
  </si>
  <si>
    <t>26.11.2021</t>
  </si>
  <si>
    <t>04.07.2025</t>
  </si>
  <si>
    <t>500274533</t>
  </si>
  <si>
    <t>08.09.2025</t>
  </si>
  <si>
    <t>500274534</t>
  </si>
  <si>
    <t>2002</t>
  </si>
  <si>
    <t>04.02.2026</t>
  </si>
  <si>
    <t>500274536</t>
  </si>
  <si>
    <t>21.02.2025</t>
  </si>
  <si>
    <t>500211673</t>
  </si>
  <si>
    <t>500211674</t>
  </si>
  <si>
    <t>05.09.2025</t>
  </si>
  <si>
    <t>500211675</t>
  </si>
  <si>
    <t>27.03.2017</t>
  </si>
  <si>
    <t>300174636</t>
  </si>
  <si>
    <t>300174637</t>
  </si>
  <si>
    <t>1098</t>
  </si>
  <si>
    <t>22.06.2023</t>
  </si>
  <si>
    <t>300174634</t>
  </si>
  <si>
    <t>300174635</t>
  </si>
  <si>
    <t>500211644</t>
  </si>
  <si>
    <t>500211645</t>
  </si>
  <si>
    <t>Alternativ production; AVEC SEMI-REV</t>
  </si>
  <si>
    <t>5002116412</t>
  </si>
  <si>
    <t>23.08.2024</t>
  </si>
  <si>
    <t>500211647</t>
  </si>
  <si>
    <t>04.09.2024</t>
  </si>
  <si>
    <t>500211646</t>
  </si>
  <si>
    <t>21.03.2023</t>
  </si>
  <si>
    <t>500211648</t>
  </si>
  <si>
    <t>03.05.2023</t>
  </si>
  <si>
    <t>5002116411</t>
  </si>
  <si>
    <t>13.11.2025</t>
  </si>
  <si>
    <t>5002116413</t>
  </si>
  <si>
    <t>2003</t>
  </si>
  <si>
    <t>04.12.2025</t>
  </si>
  <si>
    <t>5002116414</t>
  </si>
  <si>
    <t>Alternativ production; TS (EPILAMAGE)</t>
  </si>
  <si>
    <t>13.10.2025</t>
  </si>
  <si>
    <t>5002130510</t>
  </si>
  <si>
    <t>20.12.2022</t>
  </si>
  <si>
    <t>08.02.2023</t>
  </si>
  <si>
    <t>500213057</t>
  </si>
  <si>
    <t>03.12.2024</t>
  </si>
  <si>
    <t>500213058</t>
  </si>
  <si>
    <t>20.03.2025</t>
  </si>
  <si>
    <t>500213059</t>
  </si>
  <si>
    <t>500212374</t>
  </si>
  <si>
    <t>500212376</t>
  </si>
  <si>
    <t>500212378</t>
  </si>
  <si>
    <t>21.06.2023</t>
  </si>
  <si>
    <t>500212373</t>
  </si>
  <si>
    <t>12.02.2020</t>
  </si>
  <si>
    <t>500212372</t>
  </si>
  <si>
    <t>11.01.2024</t>
  </si>
  <si>
    <t>500212375</t>
  </si>
  <si>
    <t>08.02.2024</t>
  </si>
  <si>
    <t>500212377</t>
  </si>
  <si>
    <t>500212496</t>
  </si>
  <si>
    <t>500212497</t>
  </si>
  <si>
    <t>500212493</t>
  </si>
  <si>
    <t>500212494</t>
  </si>
  <si>
    <t>16.02.2023</t>
  </si>
  <si>
    <t>500212495</t>
  </si>
  <si>
    <t>27.06.2022</t>
  </si>
  <si>
    <t>30.11.2022</t>
  </si>
  <si>
    <t>10.11.2023</t>
  </si>
  <si>
    <t>500211653</t>
  </si>
  <si>
    <t>09.12.2025</t>
  </si>
  <si>
    <t>500211656</t>
  </si>
  <si>
    <t>300091223</t>
  </si>
  <si>
    <t>300091224</t>
  </si>
  <si>
    <t>300091225</t>
  </si>
  <si>
    <t>19.11.2025</t>
  </si>
  <si>
    <t>27.11.2025</t>
  </si>
  <si>
    <t>500250014</t>
  </si>
  <si>
    <t>23.01.2023</t>
  </si>
  <si>
    <t>500250013</t>
  </si>
  <si>
    <t>06.09.2017</t>
  </si>
  <si>
    <t>22.09.2025</t>
  </si>
  <si>
    <t>07.03.2025</t>
  </si>
  <si>
    <t>31.12.2025</t>
  </si>
  <si>
    <t>300148162</t>
  </si>
  <si>
    <t>300173722</t>
  </si>
  <si>
    <t>17.05.2022</t>
  </si>
  <si>
    <t>500368145</t>
  </si>
  <si>
    <t>10.02.2023</t>
  </si>
  <si>
    <t>500368144</t>
  </si>
  <si>
    <t>500078292</t>
  </si>
  <si>
    <t>04.04.2019</t>
  </si>
  <si>
    <t>500127164</t>
  </si>
  <si>
    <t>16.12.2021</t>
  </si>
  <si>
    <t>27.08.2019</t>
  </si>
  <si>
    <t>25.09.2025</t>
  </si>
  <si>
    <t>500368182</t>
  </si>
  <si>
    <t>300021743</t>
  </si>
  <si>
    <t>17.11.2021</t>
  </si>
  <si>
    <t>31.12.2099</t>
  </si>
  <si>
    <t>500367813</t>
  </si>
  <si>
    <t>500367814</t>
  </si>
  <si>
    <t>300128273</t>
  </si>
  <si>
    <t>16.12.2025</t>
  </si>
  <si>
    <t>15.01.2019</t>
  </si>
  <si>
    <t>300091523</t>
  </si>
  <si>
    <t>500201622</t>
  </si>
  <si>
    <t>500201631</t>
  </si>
  <si>
    <t>23.12.2025</t>
  </si>
  <si>
    <t>300103893</t>
  </si>
  <si>
    <t>300103892</t>
  </si>
  <si>
    <t>500369046</t>
  </si>
  <si>
    <t>500369044</t>
  </si>
  <si>
    <t>500369045</t>
  </si>
  <si>
    <t>08.09.2021</t>
  </si>
  <si>
    <t>500369043</t>
  </si>
  <si>
    <t>300073763</t>
  </si>
  <si>
    <t>25.01.2018</t>
  </si>
  <si>
    <t>300103917</t>
  </si>
  <si>
    <t>300103915</t>
  </si>
  <si>
    <t>500368152</t>
  </si>
  <si>
    <t>500368151</t>
  </si>
  <si>
    <t>04.07.2022</t>
  </si>
  <si>
    <t>500368153</t>
  </si>
  <si>
    <t>17.04.2023</t>
  </si>
  <si>
    <t>500368154</t>
  </si>
  <si>
    <t>500090951</t>
  </si>
  <si>
    <t>08.12.2021</t>
  </si>
  <si>
    <t>500090952</t>
  </si>
  <si>
    <t>Std. production/Costing; CNC (laiton Pb)</t>
  </si>
  <si>
    <t>28.11.2025</t>
  </si>
  <si>
    <t>1012</t>
  </si>
  <si>
    <t>24.11.2025</t>
  </si>
  <si>
    <t>300128355</t>
  </si>
  <si>
    <t>21.10.2025</t>
  </si>
  <si>
    <t>30.01.2026</t>
  </si>
  <si>
    <t>500360052</t>
  </si>
  <si>
    <t>27.01.2026</t>
  </si>
  <si>
    <t>01.10.2025</t>
  </si>
  <si>
    <t>26.11.2025</t>
  </si>
  <si>
    <t>25.01.2023</t>
  </si>
  <si>
    <t>300128333</t>
  </si>
  <si>
    <t>12.11.2025</t>
  </si>
  <si>
    <t>300128335</t>
  </si>
  <si>
    <t>26.10.2021</t>
  </si>
  <si>
    <t>17.12.2019</t>
  </si>
  <si>
    <t>300108622</t>
  </si>
  <si>
    <t>17.09.2025</t>
  </si>
  <si>
    <t>Std. production/Costing; AVEC SEMI-DORE</t>
  </si>
  <si>
    <t>300179523</t>
  </si>
  <si>
    <t>500360964</t>
  </si>
  <si>
    <t>500360963</t>
  </si>
  <si>
    <t>500360816</t>
  </si>
  <si>
    <t>500360815</t>
  </si>
  <si>
    <t>500360814</t>
  </si>
  <si>
    <t>21.09.2021</t>
  </si>
  <si>
    <t>500360813</t>
  </si>
  <si>
    <t>500362242</t>
  </si>
  <si>
    <t>300174561</t>
  </si>
  <si>
    <t>500364002</t>
  </si>
  <si>
    <t>500364001</t>
  </si>
  <si>
    <t>07.09.2021</t>
  </si>
  <si>
    <t>500364003</t>
  </si>
  <si>
    <t>06.07.2023</t>
  </si>
  <si>
    <t>500364004</t>
  </si>
  <si>
    <t>14.11.2024</t>
  </si>
  <si>
    <t>500364005</t>
  </si>
  <si>
    <t>500362223</t>
  </si>
  <si>
    <t>500362222</t>
  </si>
  <si>
    <t>21.09.2023</t>
  </si>
  <si>
    <t>500556731</t>
  </si>
  <si>
    <t>28.09.2023</t>
  </si>
  <si>
    <t>500556732</t>
  </si>
  <si>
    <t>300173594</t>
  </si>
  <si>
    <t>300173593</t>
  </si>
  <si>
    <t>300169381</t>
  </si>
  <si>
    <t>500364741</t>
  </si>
  <si>
    <t>20.08.2020</t>
  </si>
  <si>
    <t>500364742</t>
  </si>
  <si>
    <t>15.06.2021</t>
  </si>
  <si>
    <t>500364743</t>
  </si>
  <si>
    <t>500364744</t>
  </si>
  <si>
    <t>19.06.2025</t>
  </si>
  <si>
    <t>500367554</t>
  </si>
  <si>
    <t>01.07.2024</t>
  </si>
  <si>
    <t>500367557</t>
  </si>
  <si>
    <t>500366535</t>
  </si>
  <si>
    <t>15.07.2021</t>
  </si>
  <si>
    <t>500366533</t>
  </si>
  <si>
    <t>01.12.2025</t>
  </si>
  <si>
    <t>500370335</t>
  </si>
  <si>
    <t>500370331</t>
  </si>
  <si>
    <t>500366504</t>
  </si>
  <si>
    <t>500366505</t>
  </si>
  <si>
    <t>11.02.2020</t>
  </si>
  <si>
    <t>500366502</t>
  </si>
  <si>
    <t>500280316</t>
  </si>
  <si>
    <t>25.11.2024</t>
  </si>
  <si>
    <t>500280317</t>
  </si>
  <si>
    <t>10.05.2021</t>
  </si>
  <si>
    <t>500280313</t>
  </si>
  <si>
    <t>29.10.2021</t>
  </si>
  <si>
    <t>500280315</t>
  </si>
  <si>
    <t>500410021</t>
  </si>
  <si>
    <t>500410022</t>
  </si>
  <si>
    <t>500204832</t>
  </si>
  <si>
    <t>13.06.2025</t>
  </si>
  <si>
    <t>500204833</t>
  </si>
  <si>
    <t>31.10.2025</t>
  </si>
  <si>
    <t>300073794</t>
  </si>
  <si>
    <t>07.11.2023</t>
  </si>
  <si>
    <t>300073793</t>
  </si>
  <si>
    <t>300109481</t>
  </si>
  <si>
    <t>500063563</t>
  </si>
  <si>
    <t>14.07.2021</t>
  </si>
  <si>
    <t>500063564</t>
  </si>
  <si>
    <t>Alternativ production; AVEC SEMI-TAILL</t>
  </si>
  <si>
    <t>27.05.2025</t>
  </si>
  <si>
    <t>31.07.2027</t>
  </si>
  <si>
    <t>300128372</t>
  </si>
  <si>
    <t>06.02.2026</t>
  </si>
  <si>
    <t>300112571</t>
  </si>
  <si>
    <t>04.04.2024</t>
  </si>
  <si>
    <t>500370892</t>
  </si>
  <si>
    <t>18.09.2019</t>
  </si>
  <si>
    <t>300173915</t>
  </si>
  <si>
    <t>27.10.2020</t>
  </si>
  <si>
    <t>300173913</t>
  </si>
  <si>
    <t>300173914</t>
  </si>
  <si>
    <t>Std. production/Costing; AVEC SEMI-NI</t>
  </si>
  <si>
    <t>01.04.2025</t>
  </si>
  <si>
    <t>500476513</t>
  </si>
  <si>
    <t>15.05.2025</t>
  </si>
  <si>
    <t>500476514</t>
  </si>
  <si>
    <t>22.05.2025</t>
  </si>
  <si>
    <t>500476515</t>
  </si>
  <si>
    <t>500409022</t>
  </si>
  <si>
    <t>500409024</t>
  </si>
  <si>
    <t>500475361</t>
  </si>
  <si>
    <t>28.08.2023</t>
  </si>
  <si>
    <t>500475363</t>
  </si>
  <si>
    <t>06.06.2019</t>
  </si>
  <si>
    <t>500204255</t>
  </si>
  <si>
    <t>11.08.2022</t>
  </si>
  <si>
    <t>07.11.2022</t>
  </si>
  <si>
    <t>500477103</t>
  </si>
  <si>
    <t>26.04.2023</t>
  </si>
  <si>
    <t>500179172</t>
  </si>
  <si>
    <t>Std. production/Costing; CAMES laiton PB</t>
  </si>
  <si>
    <t>29.11.2018</t>
  </si>
  <si>
    <t>500168172</t>
  </si>
  <si>
    <t>18.12.2025</t>
  </si>
  <si>
    <t>500063575</t>
  </si>
  <si>
    <t>12.01.2026</t>
  </si>
  <si>
    <t>10.11.2020</t>
  </si>
  <si>
    <t>500063572</t>
  </si>
  <si>
    <t>26.10.2022</t>
  </si>
  <si>
    <t>500063573</t>
  </si>
  <si>
    <t>03.12.2025</t>
  </si>
  <si>
    <t>500063629</t>
  </si>
  <si>
    <t>500063626</t>
  </si>
  <si>
    <t>500063627</t>
  </si>
  <si>
    <t>20.06.2024</t>
  </si>
  <si>
    <t>500063628</t>
  </si>
  <si>
    <t>13.10.2022</t>
  </si>
  <si>
    <t>300089574</t>
  </si>
  <si>
    <t>31.03.2026</t>
  </si>
  <si>
    <t>16.02.2026</t>
  </si>
  <si>
    <t>27.11.2019</t>
  </si>
  <si>
    <t>300128344</t>
  </si>
  <si>
    <t>08.07.2021</t>
  </si>
  <si>
    <t>300128345</t>
  </si>
  <si>
    <t>25.08.2022</t>
  </si>
  <si>
    <t>500070802</t>
  </si>
  <si>
    <t>18.07.2022</t>
  </si>
  <si>
    <t>500070803</t>
  </si>
  <si>
    <t>13.11.2019</t>
  </si>
  <si>
    <t>500200202</t>
  </si>
  <si>
    <t>500196133</t>
  </si>
  <si>
    <t>500204692</t>
  </si>
  <si>
    <t>09.07.2020</t>
  </si>
  <si>
    <t>300110222</t>
  </si>
  <si>
    <t>08.01.2024</t>
  </si>
  <si>
    <t>300110224</t>
  </si>
  <si>
    <t>9,999,999.000</t>
  </si>
  <si>
    <t>300034071</t>
  </si>
  <si>
    <t>500090512</t>
  </si>
  <si>
    <t>11.12.2019</t>
  </si>
  <si>
    <t>300147552</t>
  </si>
  <si>
    <t>300103655</t>
  </si>
  <si>
    <t>02.11.2018</t>
  </si>
  <si>
    <t>300103652</t>
  </si>
  <si>
    <t>300103654</t>
  </si>
  <si>
    <t>02.12.2021</t>
  </si>
  <si>
    <t>300066262</t>
  </si>
  <si>
    <t>500204782</t>
  </si>
  <si>
    <t>500204764</t>
  </si>
  <si>
    <t>03.11.2020</t>
  </si>
  <si>
    <t>500204762</t>
  </si>
  <si>
    <t>16.03.2023</t>
  </si>
  <si>
    <t>500204763</t>
  </si>
  <si>
    <t>500087995</t>
  </si>
  <si>
    <t>500087993</t>
  </si>
  <si>
    <t>500087992</t>
  </si>
  <si>
    <t>05.02.2024</t>
  </si>
  <si>
    <t>500087994</t>
  </si>
  <si>
    <t>25.05.2023</t>
  </si>
  <si>
    <t>300122364</t>
  </si>
  <si>
    <t>500096001</t>
  </si>
  <si>
    <t>300103244</t>
  </si>
  <si>
    <t>23.03.2022</t>
  </si>
  <si>
    <t>300103242</t>
  </si>
  <si>
    <t>04.11.2024</t>
  </si>
  <si>
    <t>31.12.2024</t>
  </si>
  <si>
    <t>500103912</t>
  </si>
  <si>
    <t>300122745</t>
  </si>
  <si>
    <t>300161402</t>
  </si>
  <si>
    <t>500545591</t>
  </si>
  <si>
    <t>18.11.2021</t>
  </si>
  <si>
    <t>300159943</t>
  </si>
  <si>
    <t>10.09.2025</t>
  </si>
  <si>
    <t>500026312</t>
  </si>
  <si>
    <t>15.10.2025</t>
  </si>
  <si>
    <t>500026313</t>
  </si>
  <si>
    <t>26.06.2019</t>
  </si>
  <si>
    <t>14.03.2019</t>
  </si>
  <si>
    <t>500063583</t>
  </si>
  <si>
    <t>19.03.2025</t>
  </si>
  <si>
    <t>500195152</t>
  </si>
  <si>
    <t>27.06.2019</t>
  </si>
  <si>
    <t>300103175</t>
  </si>
  <si>
    <t>Alternativ production; AVEC SEMI-ROULE</t>
  </si>
  <si>
    <t>300103176</t>
  </si>
  <si>
    <t>01.10.2026</t>
  </si>
  <si>
    <t>300103177</t>
  </si>
  <si>
    <t>300103178</t>
  </si>
  <si>
    <t>30.10.2018</t>
  </si>
  <si>
    <t>300103173</t>
  </si>
  <si>
    <t>07.10.2020</t>
  </si>
  <si>
    <t>300103174</t>
  </si>
  <si>
    <t>500021771</t>
  </si>
  <si>
    <t>500439974</t>
  </si>
  <si>
    <t>21.07.2021</t>
  </si>
  <si>
    <t>500439971</t>
  </si>
  <si>
    <t>06.07.2021</t>
  </si>
  <si>
    <t>500059203</t>
  </si>
  <si>
    <t>19.04.2023</t>
  </si>
  <si>
    <t>500059204</t>
  </si>
  <si>
    <t>300137561</t>
  </si>
  <si>
    <t>12.11.2018</t>
  </si>
  <si>
    <t>300137562</t>
  </si>
  <si>
    <t>300137563</t>
  </si>
  <si>
    <t>300109476</t>
  </si>
  <si>
    <t>17.12.2021</t>
  </si>
  <si>
    <t>07.02.2022</t>
  </si>
  <si>
    <t>300109474</t>
  </si>
  <si>
    <t>300109475</t>
  </si>
  <si>
    <t>500118201</t>
  </si>
  <si>
    <t>30.04.2019</t>
  </si>
  <si>
    <t>500187643</t>
  </si>
  <si>
    <t>500202961</t>
  </si>
  <si>
    <t>14.05.2019</t>
  </si>
  <si>
    <t>500202962</t>
  </si>
  <si>
    <t>04.03.2021</t>
  </si>
  <si>
    <t>500202963</t>
  </si>
  <si>
    <t>500205603</t>
  </si>
  <si>
    <t>500200451</t>
  </si>
  <si>
    <t>500204772</t>
  </si>
  <si>
    <t>16.05.2024</t>
  </si>
  <si>
    <t>300088522</t>
  </si>
  <si>
    <t>500210569</t>
  </si>
  <si>
    <t>5002105610</t>
  </si>
  <si>
    <t>16.03.2021</t>
  </si>
  <si>
    <t>500210565</t>
  </si>
  <si>
    <t>21.03.2022</t>
  </si>
  <si>
    <t>500210567</t>
  </si>
  <si>
    <t>24.03.2022</t>
  </si>
  <si>
    <t>500210568</t>
  </si>
  <si>
    <t>21.06.2017</t>
  </si>
  <si>
    <t>500221273</t>
  </si>
  <si>
    <t>06.10.2021</t>
  </si>
  <si>
    <t>22.08.2022</t>
  </si>
  <si>
    <t>14.07.2022</t>
  </si>
  <si>
    <t>28.06.2021</t>
  </si>
  <si>
    <t>500226092</t>
  </si>
  <si>
    <t>500242845</t>
  </si>
  <si>
    <t>08.04.2022</t>
  </si>
  <si>
    <t>500242844</t>
  </si>
  <si>
    <t>27.05.2024</t>
  </si>
  <si>
    <t>500242846</t>
  </si>
  <si>
    <t>500242876</t>
  </si>
  <si>
    <t>500242877</t>
  </si>
  <si>
    <t>500231182</t>
  </si>
  <si>
    <t>500226306</t>
  </si>
  <si>
    <t>500226307</t>
  </si>
  <si>
    <t>500226305</t>
  </si>
  <si>
    <t>500226304</t>
  </si>
  <si>
    <t>500274951</t>
  </si>
  <si>
    <t>500274953</t>
  </si>
  <si>
    <t>22.03.2024</t>
  </si>
  <si>
    <t>500274955</t>
  </si>
  <si>
    <t>24.11.2020</t>
  </si>
  <si>
    <t>500274952</t>
  </si>
  <si>
    <t>28.10.2024</t>
  </si>
  <si>
    <t>500274954</t>
  </si>
  <si>
    <t>500274957</t>
  </si>
  <si>
    <t>16.06.2025</t>
  </si>
  <si>
    <t>500274958</t>
  </si>
  <si>
    <t>13.12.2018</t>
  </si>
  <si>
    <t>500226442</t>
  </si>
  <si>
    <t>05.02.2026</t>
  </si>
  <si>
    <t>500232251</t>
  </si>
  <si>
    <t>500232263</t>
  </si>
  <si>
    <t>500232261</t>
  </si>
  <si>
    <t>500232262</t>
  </si>
  <si>
    <t>500242864</t>
  </si>
  <si>
    <t>15.03.2022</t>
  </si>
  <si>
    <t>500242863</t>
  </si>
  <si>
    <t>500227761</t>
  </si>
  <si>
    <t>500232822</t>
  </si>
  <si>
    <t>500231127</t>
  </si>
  <si>
    <t>09.01.2026</t>
  </si>
  <si>
    <t>500231125</t>
  </si>
  <si>
    <t>500235981</t>
  </si>
  <si>
    <t>22.03.2017</t>
  </si>
  <si>
    <t>27.09.2021</t>
  </si>
  <si>
    <t>19.04.2017</t>
  </si>
  <si>
    <t>500242857</t>
  </si>
  <si>
    <t>500242858</t>
  </si>
  <si>
    <t>02.03.2021</t>
  </si>
  <si>
    <t>500242855</t>
  </si>
  <si>
    <t>14.04.2021</t>
  </si>
  <si>
    <t>500242895</t>
  </si>
  <si>
    <t>500242894</t>
  </si>
  <si>
    <t>500275153</t>
  </si>
  <si>
    <t>12.03.2025</t>
  </si>
  <si>
    <t>500275154</t>
  </si>
  <si>
    <t>23.09.2021</t>
  </si>
  <si>
    <t>500233862</t>
  </si>
  <si>
    <t>500236193</t>
  </si>
  <si>
    <t>500236192</t>
  </si>
  <si>
    <t>500236183</t>
  </si>
  <si>
    <t>500236182</t>
  </si>
  <si>
    <t>30.05.2017</t>
  </si>
  <si>
    <t>06.03.2020</t>
  </si>
  <si>
    <t>500391082</t>
  </si>
  <si>
    <t>08.04.2025</t>
  </si>
  <si>
    <t>500243332</t>
  </si>
  <si>
    <t>04.08.2021</t>
  </si>
  <si>
    <t>21.10.2021</t>
  </si>
  <si>
    <t>31.12.9939</t>
  </si>
  <si>
    <t>500439842</t>
  </si>
  <si>
    <t>10.07.2017</t>
  </si>
  <si>
    <t>500245461</t>
  </si>
  <si>
    <t>28.04.2023</t>
  </si>
  <si>
    <t>500245462</t>
  </si>
  <si>
    <t>07.02.2024</t>
  </si>
  <si>
    <t>500245463</t>
  </si>
  <si>
    <t>23.06.2017</t>
  </si>
  <si>
    <t>29.06.2017</t>
  </si>
  <si>
    <t>09.06.2021</t>
  </si>
  <si>
    <t>24.01.2022</t>
  </si>
  <si>
    <t>500244373</t>
  </si>
  <si>
    <t>18.09.2017</t>
  </si>
  <si>
    <t>500251061</t>
  </si>
  <si>
    <t>28.10.2022</t>
  </si>
  <si>
    <t>500251062</t>
  </si>
  <si>
    <t>500251063</t>
  </si>
  <si>
    <t>500252653</t>
  </si>
  <si>
    <t>10.01.2019</t>
  </si>
  <si>
    <t>500252652</t>
  </si>
  <si>
    <t>500252643</t>
  </si>
  <si>
    <t>500252642</t>
  </si>
  <si>
    <t>500252683</t>
  </si>
  <si>
    <t>500252682</t>
  </si>
  <si>
    <t>10.02.2025</t>
  </si>
  <si>
    <t>500253172</t>
  </si>
  <si>
    <t>10.12.2025</t>
  </si>
  <si>
    <t>500252055</t>
  </si>
  <si>
    <t>500252051</t>
  </si>
  <si>
    <t>500252052</t>
  </si>
  <si>
    <t>06.04.2021</t>
  </si>
  <si>
    <t>500252053</t>
  </si>
  <si>
    <t>01.03.2023</t>
  </si>
  <si>
    <t>500252054</t>
  </si>
  <si>
    <t>19.11.2020</t>
  </si>
  <si>
    <t>500252042</t>
  </si>
  <si>
    <t>17.06.2025</t>
  </si>
  <si>
    <t>13.09.2021</t>
  </si>
  <si>
    <t>23.05.2025</t>
  </si>
  <si>
    <t>08.10.2021</t>
  </si>
  <si>
    <t>500274374</t>
  </si>
  <si>
    <t>500275093</t>
  </si>
  <si>
    <t>500260491</t>
  </si>
  <si>
    <t>08.05.2023</t>
  </si>
  <si>
    <t>500260492</t>
  </si>
  <si>
    <t>500258262</t>
  </si>
  <si>
    <t>500264091</t>
  </si>
  <si>
    <t>500264099</t>
  </si>
  <si>
    <t>30.09.2021</t>
  </si>
  <si>
    <t>500264093</t>
  </si>
  <si>
    <t>500264095</t>
  </si>
  <si>
    <t>02.07.2025</t>
  </si>
  <si>
    <t>500264098</t>
  </si>
  <si>
    <t>11.08.2025</t>
  </si>
  <si>
    <t>5002640910</t>
  </si>
  <si>
    <t>500265513</t>
  </si>
  <si>
    <t>500266177</t>
  </si>
  <si>
    <t>07.01.2026</t>
  </si>
  <si>
    <t>500266173</t>
  </si>
  <si>
    <t>18.09.2024</t>
  </si>
  <si>
    <t>500266174</t>
  </si>
  <si>
    <t>500266175</t>
  </si>
  <si>
    <t>18.09.2025</t>
  </si>
  <si>
    <t>500266176</t>
  </si>
  <si>
    <t>500267143</t>
  </si>
  <si>
    <t>500359742</t>
  </si>
  <si>
    <t>20.11.2023</t>
  </si>
  <si>
    <t>500359743</t>
  </si>
  <si>
    <t>09.12.2024</t>
  </si>
  <si>
    <t>500359744</t>
  </si>
  <si>
    <t>500269407</t>
  </si>
  <si>
    <t>500269404</t>
  </si>
  <si>
    <t>1013</t>
  </si>
  <si>
    <t>500269405</t>
  </si>
  <si>
    <t>500274685</t>
  </si>
  <si>
    <t>Alternativ production; AVEC SEMI-TAIL</t>
  </si>
  <si>
    <t>500274686</t>
  </si>
  <si>
    <t>500274687</t>
  </si>
  <si>
    <t>500274688</t>
  </si>
  <si>
    <t>14.05.2018</t>
  </si>
  <si>
    <t>23.07.2018</t>
  </si>
  <si>
    <t>500281763</t>
  </si>
  <si>
    <t>500281764</t>
  </si>
  <si>
    <t>19.06.2018</t>
  </si>
  <si>
    <t>500290632</t>
  </si>
  <si>
    <t>10.07.2019</t>
  </si>
  <si>
    <t>500290992</t>
  </si>
  <si>
    <t>27.11.2018</t>
  </si>
  <si>
    <t>500291002</t>
  </si>
  <si>
    <t>19.06.2019</t>
  </si>
  <si>
    <t>18.02.2020</t>
  </si>
  <si>
    <t>500290875</t>
  </si>
  <si>
    <t>04.03.2022</t>
  </si>
  <si>
    <t>30.11.2018</t>
  </si>
  <si>
    <t>08.01.2025</t>
  </si>
  <si>
    <t>500338262</t>
  </si>
  <si>
    <t>15.03.2019</t>
  </si>
  <si>
    <t>01.03.2019</t>
  </si>
  <si>
    <t>17.12.2020</t>
  </si>
  <si>
    <t>500290953</t>
  </si>
  <si>
    <t>03.01.2024</t>
  </si>
  <si>
    <t>15.11.2021</t>
  </si>
  <si>
    <t>05.10.2023</t>
  </si>
  <si>
    <t>500338213</t>
  </si>
  <si>
    <t>15.11.2018</t>
  </si>
  <si>
    <t>500281814</t>
  </si>
  <si>
    <t>500281815</t>
  </si>
  <si>
    <t>15.09.2022</t>
  </si>
  <si>
    <t>500281813</t>
  </si>
  <si>
    <t>20.08.2018</t>
  </si>
  <si>
    <t>03.05.2022</t>
  </si>
  <si>
    <t>17.09.2018</t>
  </si>
  <si>
    <t>10.12.2018</t>
  </si>
  <si>
    <t>500285062</t>
  </si>
  <si>
    <t>09.07.2019</t>
  </si>
  <si>
    <t>500285063</t>
  </si>
  <si>
    <t>500290982</t>
  </si>
  <si>
    <t>05.10.2018</t>
  </si>
  <si>
    <t>09.10.2018</t>
  </si>
  <si>
    <t>11.12.2024</t>
  </si>
  <si>
    <t>500287512</t>
  </si>
  <si>
    <t>500354691</t>
  </si>
  <si>
    <t>500354694</t>
  </si>
  <si>
    <t>16.09.2020</t>
  </si>
  <si>
    <t>500354692</t>
  </si>
  <si>
    <t>500354693</t>
  </si>
  <si>
    <t>500354695</t>
  </si>
  <si>
    <t>23.04.2025</t>
  </si>
  <si>
    <t>500354696</t>
  </si>
  <si>
    <t>500372001</t>
  </si>
  <si>
    <t>500372002</t>
  </si>
  <si>
    <t>16.05.2023</t>
  </si>
  <si>
    <t>500372003</t>
  </si>
  <si>
    <t>19.05.2021</t>
  </si>
  <si>
    <t>03.11.2021</t>
  </si>
  <si>
    <t>27.01.2023</t>
  </si>
  <si>
    <t>500433313</t>
  </si>
  <si>
    <t>500429571</t>
  </si>
  <si>
    <t>08.12.2022</t>
  </si>
  <si>
    <t>500429572</t>
  </si>
  <si>
    <t>15.02.2021</t>
  </si>
  <si>
    <t>01.11.2021</t>
  </si>
  <si>
    <t>22.09.2021</t>
  </si>
  <si>
    <t>500447261</t>
  </si>
  <si>
    <t>03.04.2024</t>
  </si>
  <si>
    <t>500447262</t>
  </si>
  <si>
    <t>24.01.2019</t>
  </si>
  <si>
    <t>500621351</t>
  </si>
  <si>
    <t>03.04.2019</t>
  </si>
  <si>
    <t>23.10.2025</t>
  </si>
  <si>
    <t>500353052</t>
  </si>
  <si>
    <t>09.04.2019</t>
  </si>
  <si>
    <t>18.03.2019</t>
  </si>
  <si>
    <t>09.09.2019</t>
  </si>
  <si>
    <t>500355871</t>
  </si>
  <si>
    <t>07.01.2020</t>
  </si>
  <si>
    <t>500359246</t>
  </si>
  <si>
    <t>500359244</t>
  </si>
  <si>
    <t>500359245</t>
  </si>
  <si>
    <t>500359254</t>
  </si>
  <si>
    <t>500359253</t>
  </si>
  <si>
    <t>08.03.2022</t>
  </si>
  <si>
    <t>500359252</t>
  </si>
  <si>
    <t>500363734</t>
  </si>
  <si>
    <t>500363733</t>
  </si>
  <si>
    <t>20.12.2021</t>
  </si>
  <si>
    <t>500363732</t>
  </si>
  <si>
    <t>07.02.2025</t>
  </si>
  <si>
    <t>500359283</t>
  </si>
  <si>
    <t>20.08.2024</t>
  </si>
  <si>
    <t>500359282</t>
  </si>
  <si>
    <t>500363626</t>
  </si>
  <si>
    <t>500363624</t>
  </si>
  <si>
    <t>500363625</t>
  </si>
  <si>
    <t>500363614</t>
  </si>
  <si>
    <t>500363612</t>
  </si>
  <si>
    <t>500361046</t>
  </si>
  <si>
    <t>500361044</t>
  </si>
  <si>
    <t>500361043</t>
  </si>
  <si>
    <t>500361041</t>
  </si>
  <si>
    <t>22.08.2024</t>
  </si>
  <si>
    <t>500361045</t>
  </si>
  <si>
    <t>500363424</t>
  </si>
  <si>
    <t>500363421</t>
  </si>
  <si>
    <t>500363422</t>
  </si>
  <si>
    <t>11.09.2025</t>
  </si>
  <si>
    <t>500363423</t>
  </si>
  <si>
    <t>500363256</t>
  </si>
  <si>
    <t>500363254</t>
  </si>
  <si>
    <t>500363253</t>
  </si>
  <si>
    <t>20.02.2023</t>
  </si>
  <si>
    <t>500363255</t>
  </si>
  <si>
    <t>500362336</t>
  </si>
  <si>
    <t>500362335</t>
  </si>
  <si>
    <t>500362334</t>
  </si>
  <si>
    <t>500362332</t>
  </si>
  <si>
    <t>500362333</t>
  </si>
  <si>
    <t>500359932</t>
  </si>
  <si>
    <t>500359903</t>
  </si>
  <si>
    <t>500359904</t>
  </si>
  <si>
    <t>500359912</t>
  </si>
  <si>
    <t>500359922</t>
  </si>
  <si>
    <t>24.05.2019</t>
  </si>
  <si>
    <t>500419731</t>
  </si>
  <si>
    <t>500419734</t>
  </si>
  <si>
    <t>15.04.2021</t>
  </si>
  <si>
    <t>500419732</t>
  </si>
  <si>
    <t>500419733</t>
  </si>
  <si>
    <t>500419741</t>
  </si>
  <si>
    <t>500419745</t>
  </si>
  <si>
    <t>07.10.2021</t>
  </si>
  <si>
    <t>500419744</t>
  </si>
  <si>
    <t>28.04.2021</t>
  </si>
  <si>
    <t>500419742</t>
  </si>
  <si>
    <t>500419746</t>
  </si>
  <si>
    <t>500452423</t>
  </si>
  <si>
    <t>500452421</t>
  </si>
  <si>
    <t>12.12.2025</t>
  </si>
  <si>
    <t>500452424</t>
  </si>
  <si>
    <t>500419751</t>
  </si>
  <si>
    <t>500419761</t>
  </si>
  <si>
    <t>29.04.2021</t>
  </si>
  <si>
    <t>500419762</t>
  </si>
  <si>
    <t>20.05.2022</t>
  </si>
  <si>
    <t>500419765</t>
  </si>
  <si>
    <t>24.05.2022</t>
  </si>
  <si>
    <t>500419766</t>
  </si>
  <si>
    <t>13.01.2023</t>
  </si>
  <si>
    <t>500419767</t>
  </si>
  <si>
    <t>2004</t>
  </si>
  <si>
    <t>500419768</t>
  </si>
  <si>
    <t>500452431</t>
  </si>
  <si>
    <t>500452432</t>
  </si>
  <si>
    <t>500444622</t>
  </si>
  <si>
    <t>500444621</t>
  </si>
  <si>
    <t>500452441</t>
  </si>
  <si>
    <t>500420421</t>
  </si>
  <si>
    <t>04.02.2025</t>
  </si>
  <si>
    <t>500419774</t>
  </si>
  <si>
    <t>500419775</t>
  </si>
  <si>
    <t>500358371</t>
  </si>
  <si>
    <t>500359063</t>
  </si>
  <si>
    <t>500359064</t>
  </si>
  <si>
    <t>11.06.2024</t>
  </si>
  <si>
    <t>500359065</t>
  </si>
  <si>
    <t>03.06.2019</t>
  </si>
  <si>
    <t>500362271</t>
  </si>
  <si>
    <t>18.09.2023</t>
  </si>
  <si>
    <t>500363773</t>
  </si>
  <si>
    <t>13.10.2021</t>
  </si>
  <si>
    <t>500363772</t>
  </si>
  <si>
    <t>25.06.2019</t>
  </si>
  <si>
    <t>04.08.2023</t>
  </si>
  <si>
    <t>500362292</t>
  </si>
  <si>
    <t>500362293</t>
  </si>
  <si>
    <t>18.06.2025</t>
  </si>
  <si>
    <t>20.11.2025</t>
  </si>
  <si>
    <t>500366737</t>
  </si>
  <si>
    <t>18.08.2022</t>
  </si>
  <si>
    <t>500366735</t>
  </si>
  <si>
    <t>18.10.2019</t>
  </si>
  <si>
    <t>500367863</t>
  </si>
  <si>
    <t>500367861</t>
  </si>
  <si>
    <t>04.01.2022</t>
  </si>
  <si>
    <t>500367862</t>
  </si>
  <si>
    <t>500365154</t>
  </si>
  <si>
    <t>500365155</t>
  </si>
  <si>
    <t>14.03.2023</t>
  </si>
  <si>
    <t>500365156</t>
  </si>
  <si>
    <t>02.09.2019</t>
  </si>
  <si>
    <t>16.07.2019</t>
  </si>
  <si>
    <t>500364852</t>
  </si>
  <si>
    <t>11.11.2020</t>
  </si>
  <si>
    <t>500364893</t>
  </si>
  <si>
    <t>500364892</t>
  </si>
  <si>
    <t>500368212</t>
  </si>
  <si>
    <t>16.09.2021</t>
  </si>
  <si>
    <t>500367692</t>
  </si>
  <si>
    <t>30.05.2024</t>
  </si>
  <si>
    <t>500370412</t>
  </si>
  <si>
    <t>500370413</t>
  </si>
  <si>
    <t>500370414</t>
  </si>
  <si>
    <t>19.09.2019</t>
  </si>
  <si>
    <t>500363595</t>
  </si>
  <si>
    <t>500363596</t>
  </si>
  <si>
    <t>13.01.2021</t>
  </si>
  <si>
    <t>500363593</t>
  </si>
  <si>
    <t>22.10.2021</t>
  </si>
  <si>
    <t>500364221</t>
  </si>
  <si>
    <t>500364223</t>
  </si>
  <si>
    <t>19.05.2025</t>
  </si>
  <si>
    <t>500364392</t>
  </si>
  <si>
    <t>500433341</t>
  </si>
  <si>
    <t>13.08.2019</t>
  </si>
  <si>
    <t>500367941</t>
  </si>
  <si>
    <t>14.11.2023</t>
  </si>
  <si>
    <t>500367942</t>
  </si>
  <si>
    <t>500367921</t>
  </si>
  <si>
    <t>500535241</t>
  </si>
  <si>
    <t>11.01.2023</t>
  </si>
  <si>
    <t>500535242</t>
  </si>
  <si>
    <t>500368262</t>
  </si>
  <si>
    <t>24.07.2025</t>
  </si>
  <si>
    <t>500368263</t>
  </si>
  <si>
    <t>15.01.2026</t>
  </si>
  <si>
    <t>27.10.2025</t>
  </si>
  <si>
    <t>500368413</t>
  </si>
  <si>
    <t>26.09.2019</t>
  </si>
  <si>
    <t>19.02.2020</t>
  </si>
  <si>
    <t>500371433</t>
  </si>
  <si>
    <t>500401382</t>
  </si>
  <si>
    <t>500401381</t>
  </si>
  <si>
    <t>16.06.2021</t>
  </si>
  <si>
    <t>500421772</t>
  </si>
  <si>
    <t>27.02.2023</t>
  </si>
  <si>
    <t>500439862</t>
  </si>
  <si>
    <t>500435462</t>
  </si>
  <si>
    <t>500421784</t>
  </si>
  <si>
    <t>500421786</t>
  </si>
  <si>
    <t>21.04.2021</t>
  </si>
  <si>
    <t>500421782</t>
  </si>
  <si>
    <t>500421783</t>
  </si>
  <si>
    <t>08.03.2023</t>
  </si>
  <si>
    <t>500421785</t>
  </si>
  <si>
    <t>16.10.2025</t>
  </si>
  <si>
    <t>500421787</t>
  </si>
  <si>
    <t>500422412</t>
  </si>
  <si>
    <t>04.10.2019</t>
  </si>
  <si>
    <t>18.08.2020</t>
  </si>
  <si>
    <t>500449723</t>
  </si>
  <si>
    <t>12.10.2021</t>
  </si>
  <si>
    <t>500449721</t>
  </si>
  <si>
    <t>500454781</t>
  </si>
  <si>
    <t>25.10.2019</t>
  </si>
  <si>
    <t>500380957</t>
  </si>
  <si>
    <t>00.00.0000</t>
  </si>
  <si>
    <t>500380955</t>
  </si>
  <si>
    <t>500380956</t>
  </si>
  <si>
    <t>500380954</t>
  </si>
  <si>
    <t>500380952</t>
  </si>
  <si>
    <t>21.01.2020</t>
  </si>
  <si>
    <t>08.09.2022</t>
  </si>
  <si>
    <t>06.02.2020</t>
  </si>
  <si>
    <t>500387282</t>
  </si>
  <si>
    <t>500387281</t>
  </si>
  <si>
    <t>500451501</t>
  </si>
  <si>
    <t>500451503</t>
  </si>
  <si>
    <t>500421171</t>
  </si>
  <si>
    <t>22.06.2021</t>
  </si>
  <si>
    <t>500421172</t>
  </si>
  <si>
    <t>09.01.2024</t>
  </si>
  <si>
    <t>500421174</t>
  </si>
  <si>
    <t>14.11.2022</t>
  </si>
  <si>
    <t>500421164</t>
  </si>
  <si>
    <t>500421191</t>
  </si>
  <si>
    <t>14.01.2026</t>
  </si>
  <si>
    <t>500387182</t>
  </si>
  <si>
    <t>20.02.2020</t>
  </si>
  <si>
    <t>18.06.2020</t>
  </si>
  <si>
    <t>500399395</t>
  </si>
  <si>
    <t>500399393</t>
  </si>
  <si>
    <t>500399394</t>
  </si>
  <si>
    <t>13.08.2020</t>
  </si>
  <si>
    <t>20.03.2023</t>
  </si>
  <si>
    <t>31.12.2023</t>
  </si>
  <si>
    <t>500407992</t>
  </si>
  <si>
    <t>500407971</t>
  </si>
  <si>
    <t>500408006</t>
  </si>
  <si>
    <t>500408014</t>
  </si>
  <si>
    <t>13.12.2022</t>
  </si>
  <si>
    <t>500408013</t>
  </si>
  <si>
    <t>27.06.2025</t>
  </si>
  <si>
    <t>500408015</t>
  </si>
  <si>
    <t>30.03.2021</t>
  </si>
  <si>
    <t>500408122</t>
  </si>
  <si>
    <t>06.11.2023</t>
  </si>
  <si>
    <t>500408123</t>
  </si>
  <si>
    <t>29.04.2025</t>
  </si>
  <si>
    <t>500408125</t>
  </si>
  <si>
    <t>500408132</t>
  </si>
  <si>
    <t>500409011</t>
  </si>
  <si>
    <t>500409014</t>
  </si>
  <si>
    <t>01.03.2021</t>
  </si>
  <si>
    <t>500409012</t>
  </si>
  <si>
    <t>500409013</t>
  </si>
  <si>
    <t>500409004</t>
  </si>
  <si>
    <t>500409008</t>
  </si>
  <si>
    <t>17.08.2021</t>
  </si>
  <si>
    <t>500409002</t>
  </si>
  <si>
    <t>18.01.2022</t>
  </si>
  <si>
    <t>500409003</t>
  </si>
  <si>
    <t>24.05.2024</t>
  </si>
  <si>
    <t>500409005</t>
  </si>
  <si>
    <t>08.07.2024</t>
  </si>
  <si>
    <t>500409006</t>
  </si>
  <si>
    <t>500409007</t>
  </si>
  <si>
    <t>2005</t>
  </si>
  <si>
    <t>24.10.2025</t>
  </si>
  <si>
    <t>500409009</t>
  </si>
  <si>
    <t>500409435</t>
  </si>
  <si>
    <t>500409438</t>
  </si>
  <si>
    <t>23.09.2024</t>
  </si>
  <si>
    <t>500409432</t>
  </si>
  <si>
    <t>500409433</t>
  </si>
  <si>
    <t>20.01.2025</t>
  </si>
  <si>
    <t>500409437</t>
  </si>
  <si>
    <t>500416381</t>
  </si>
  <si>
    <t>500416382</t>
  </si>
  <si>
    <t>500416361</t>
  </si>
  <si>
    <t>500416363</t>
  </si>
  <si>
    <t>07.03.2023</t>
  </si>
  <si>
    <t>500416362</t>
  </si>
  <si>
    <t>500416364</t>
  </si>
  <si>
    <t>500416365</t>
  </si>
  <si>
    <t>500416372</t>
  </si>
  <si>
    <t>500416371</t>
  </si>
  <si>
    <t>02.11.2021</t>
  </si>
  <si>
    <t>500410143</t>
  </si>
  <si>
    <t>500410141</t>
  </si>
  <si>
    <t>500410142</t>
  </si>
  <si>
    <t>07.09.2023</t>
  </si>
  <si>
    <t>28.02.2026</t>
  </si>
  <si>
    <t>500412834</t>
  </si>
  <si>
    <t>500412835</t>
  </si>
  <si>
    <t>26.07.2023</t>
  </si>
  <si>
    <t>500412833</t>
  </si>
  <si>
    <t>500412491</t>
  </si>
  <si>
    <t>26.04.2022</t>
  </si>
  <si>
    <t>500412493</t>
  </si>
  <si>
    <t>500412511</t>
  </si>
  <si>
    <t>500413302</t>
  </si>
  <si>
    <t>500413301</t>
  </si>
  <si>
    <t>500413361</t>
  </si>
  <si>
    <t>28.02.2022</t>
  </si>
  <si>
    <t>500413362</t>
  </si>
  <si>
    <t>23.02.2023</t>
  </si>
  <si>
    <t>500413363</t>
  </si>
  <si>
    <t>08.08.2025</t>
  </si>
  <si>
    <t>500413364</t>
  </si>
  <si>
    <t>500413312</t>
  </si>
  <si>
    <t>500413313</t>
  </si>
  <si>
    <t>18.04.2024</t>
  </si>
  <si>
    <t>500413314</t>
  </si>
  <si>
    <t>14.05.2024</t>
  </si>
  <si>
    <t>500413315</t>
  </si>
  <si>
    <t>500413381</t>
  </si>
  <si>
    <t>500413332</t>
  </si>
  <si>
    <t>500413372</t>
  </si>
  <si>
    <t>500412914</t>
  </si>
  <si>
    <t>21.10.2022</t>
  </si>
  <si>
    <t>500412913</t>
  </si>
  <si>
    <t>04.07.2023</t>
  </si>
  <si>
    <t>500412915</t>
  </si>
  <si>
    <t>500416353</t>
  </si>
  <si>
    <t>27.03.2024</t>
  </si>
  <si>
    <t>500416354</t>
  </si>
  <si>
    <t>14.03.2025</t>
  </si>
  <si>
    <t>500416355</t>
  </si>
  <si>
    <t>500482991</t>
  </si>
  <si>
    <t>13.11.2023</t>
  </si>
  <si>
    <t>500416733</t>
  </si>
  <si>
    <t>500417592</t>
  </si>
  <si>
    <t>18.08.2025</t>
  </si>
  <si>
    <t>01.01.2028</t>
  </si>
  <si>
    <t>500419552</t>
  </si>
  <si>
    <t>500419553</t>
  </si>
  <si>
    <t>29.06.2022</t>
  </si>
  <si>
    <t>500419703</t>
  </si>
  <si>
    <t>500419704</t>
  </si>
  <si>
    <t>500419706</t>
  </si>
  <si>
    <t>29.01.2021</t>
  </si>
  <si>
    <t>500419422</t>
  </si>
  <si>
    <t>500419421</t>
  </si>
  <si>
    <t>500419423</t>
  </si>
  <si>
    <t>10.10.2024</t>
  </si>
  <si>
    <t>500422403</t>
  </si>
  <si>
    <t>500422748</t>
  </si>
  <si>
    <t>500422741</t>
  </si>
  <si>
    <t>500422951</t>
  </si>
  <si>
    <t>17.03.2021</t>
  </si>
  <si>
    <t>28.04.2022</t>
  </si>
  <si>
    <t>02.12.2024</t>
  </si>
  <si>
    <t>500424373</t>
  </si>
  <si>
    <t>500424611</t>
  </si>
  <si>
    <t>04.07.2024</t>
  </si>
  <si>
    <t>500424613</t>
  </si>
  <si>
    <t>500424614</t>
  </si>
  <si>
    <t>500424621</t>
  </si>
  <si>
    <t>500448382</t>
  </si>
  <si>
    <t>500448392</t>
  </si>
  <si>
    <t>22.04.2021</t>
  </si>
  <si>
    <t>27.09.2023</t>
  </si>
  <si>
    <t>500430443</t>
  </si>
  <si>
    <t>500450352</t>
  </si>
  <si>
    <t>500450351</t>
  </si>
  <si>
    <t>16.02.2022</t>
  </si>
  <si>
    <t>500450353</t>
  </si>
  <si>
    <t>500450354</t>
  </si>
  <si>
    <t>500433882</t>
  </si>
  <si>
    <t>27.02.2026</t>
  </si>
  <si>
    <t>13.12.2023</t>
  </si>
  <si>
    <t>500433883</t>
  </si>
  <si>
    <t>26.05.2021</t>
  </si>
  <si>
    <t>20.05.2021</t>
  </si>
  <si>
    <t>500433331</t>
  </si>
  <si>
    <t>05.01.2022</t>
  </si>
  <si>
    <t>500433332</t>
  </si>
  <si>
    <t>27.07.2022</t>
  </si>
  <si>
    <t>500433333</t>
  </si>
  <si>
    <t>500433334</t>
  </si>
  <si>
    <t>500433335</t>
  </si>
  <si>
    <t>18.05.2021</t>
  </si>
  <si>
    <t>17.01.2025</t>
  </si>
  <si>
    <t>500434141</t>
  </si>
  <si>
    <t>Alternativ production; SEMI-DEC (INOX)</t>
  </si>
  <si>
    <t>28.05.2021</t>
  </si>
  <si>
    <t>500435361</t>
  </si>
  <si>
    <t>500435362</t>
  </si>
  <si>
    <t>500435391</t>
  </si>
  <si>
    <t>500435392</t>
  </si>
  <si>
    <t>29.09.2025</t>
  </si>
  <si>
    <t>500435393</t>
  </si>
  <si>
    <t>500435394</t>
  </si>
  <si>
    <t>500435401</t>
  </si>
  <si>
    <t>19.10.2021</t>
  </si>
  <si>
    <t>500435404</t>
  </si>
  <si>
    <t>500435405</t>
  </si>
  <si>
    <t>500435406</t>
  </si>
  <si>
    <t>500435407</t>
  </si>
  <si>
    <t>500437441</t>
  </si>
  <si>
    <t>11.11.2021</t>
  </si>
  <si>
    <t>500437442</t>
  </si>
  <si>
    <t>22.07.2024</t>
  </si>
  <si>
    <t>31.12.2027</t>
  </si>
  <si>
    <t>500440432</t>
  </si>
  <si>
    <t>23.07.2021</t>
  </si>
  <si>
    <t>06.08.2021</t>
  </si>
  <si>
    <t>500441531</t>
  </si>
  <si>
    <t>23.02.2022</t>
  </si>
  <si>
    <t>500441532</t>
  </si>
  <si>
    <t>500442112</t>
  </si>
  <si>
    <t>500441811</t>
  </si>
  <si>
    <t>04.08.2025</t>
  </si>
  <si>
    <t>500441812</t>
  </si>
  <si>
    <t>01.10.2021</t>
  </si>
  <si>
    <t>500448771</t>
  </si>
  <si>
    <t>500448773</t>
  </si>
  <si>
    <t>500448781</t>
  </si>
  <si>
    <t>18.10.2021</t>
  </si>
  <si>
    <t>500450764</t>
  </si>
  <si>
    <t>24.04.2023</t>
  </si>
  <si>
    <t>500450763</t>
  </si>
  <si>
    <t>08.11.2021</t>
  </si>
  <si>
    <t>15.12.2025</t>
  </si>
  <si>
    <t>07.06.2022</t>
  </si>
  <si>
    <t>500452453</t>
  </si>
  <si>
    <t>500452511</t>
  </si>
  <si>
    <t>500452891</t>
  </si>
  <si>
    <t>500452521</t>
  </si>
  <si>
    <t>500452901</t>
  </si>
  <si>
    <t>500452921</t>
  </si>
  <si>
    <t>500453801</t>
  </si>
  <si>
    <t>03.02.2026</t>
  </si>
  <si>
    <t>15.03.2026</t>
  </si>
  <si>
    <t>23.11.2021</t>
  </si>
  <si>
    <t>500453802</t>
  </si>
  <si>
    <t>500453804</t>
  </si>
  <si>
    <t>23.12.2021</t>
  </si>
  <si>
    <t>13.12.2021</t>
  </si>
  <si>
    <t>17.01.2022</t>
  </si>
  <si>
    <t>15.09.2025</t>
  </si>
  <si>
    <t>500455823</t>
  </si>
  <si>
    <t>04.02.2022</t>
  </si>
  <si>
    <t>07.04.2022</t>
  </si>
  <si>
    <t>500457924</t>
  </si>
  <si>
    <t>08.02.2022</t>
  </si>
  <si>
    <t>500461966</t>
  </si>
  <si>
    <t>14.05.2025</t>
  </si>
  <si>
    <t>500461964</t>
  </si>
  <si>
    <t>29.11.2022</t>
  </si>
  <si>
    <t>500461963</t>
  </si>
  <si>
    <t>06.10.2025</t>
  </si>
  <si>
    <t>500461965</t>
  </si>
  <si>
    <t>500461955</t>
  </si>
  <si>
    <t>500461953</t>
  </si>
  <si>
    <t>500461954</t>
  </si>
  <si>
    <t>03.03.2022</t>
  </si>
  <si>
    <t>500463981</t>
  </si>
  <si>
    <t>22.03.2022</t>
  </si>
  <si>
    <t>500462823</t>
  </si>
  <si>
    <t>19.12.2022</t>
  </si>
  <si>
    <t>500468434</t>
  </si>
  <si>
    <t>500468433</t>
  </si>
  <si>
    <t>500469391</t>
  </si>
  <si>
    <t>500468783</t>
  </si>
  <si>
    <t>500468782</t>
  </si>
  <si>
    <t>500469002</t>
  </si>
  <si>
    <t>500472062</t>
  </si>
  <si>
    <t>02.08.2022</t>
  </si>
  <si>
    <t>23.06.2022</t>
  </si>
  <si>
    <t>500472884</t>
  </si>
  <si>
    <t>500472882</t>
  </si>
  <si>
    <t>13.12.2024</t>
  </si>
  <si>
    <t>500472883</t>
  </si>
  <si>
    <t>500477121</t>
  </si>
  <si>
    <t>13.09.2022</t>
  </si>
  <si>
    <t>500477701</t>
  </si>
  <si>
    <t>500477711</t>
  </si>
  <si>
    <t>500478772</t>
  </si>
  <si>
    <t>500476633</t>
  </si>
  <si>
    <t>500476631</t>
  </si>
  <si>
    <t>500476704</t>
  </si>
  <si>
    <t>500476702</t>
  </si>
  <si>
    <t>500476712</t>
  </si>
  <si>
    <t>500476943</t>
  </si>
  <si>
    <t>500476942</t>
  </si>
  <si>
    <t>500479182</t>
  </si>
  <si>
    <t>500479303</t>
  </si>
  <si>
    <t>500479302</t>
  </si>
  <si>
    <t>03.10.2022</t>
  </si>
  <si>
    <t>19.10.2022</t>
  </si>
  <si>
    <t>500481741</t>
  </si>
  <si>
    <t>03.11.2022</t>
  </si>
  <si>
    <t>500481742</t>
  </si>
  <si>
    <t>500480813</t>
  </si>
  <si>
    <t>500480812</t>
  </si>
  <si>
    <t>500483041</t>
  </si>
  <si>
    <t>500483052</t>
  </si>
  <si>
    <t>500483051</t>
  </si>
  <si>
    <t>15.11.2022</t>
  </si>
  <si>
    <t>24.01.2023</t>
  </si>
  <si>
    <t>500537291</t>
  </si>
  <si>
    <t>500484012</t>
  </si>
  <si>
    <t>500484011</t>
  </si>
  <si>
    <t>21.11.2022</t>
  </si>
  <si>
    <t>22.11.2022</t>
  </si>
  <si>
    <t>09.12.2022</t>
  </si>
  <si>
    <t>500532281</t>
  </si>
  <si>
    <t>500532282</t>
  </si>
  <si>
    <t>22.01.2026</t>
  </si>
  <si>
    <t>30.09.2026</t>
  </si>
  <si>
    <t>500531704</t>
  </si>
  <si>
    <t>08.05.2024</t>
  </si>
  <si>
    <t>500531703</t>
  </si>
  <si>
    <t>02.12.2022</t>
  </si>
  <si>
    <t>500531683</t>
  </si>
  <si>
    <t>09.09.2025</t>
  </si>
  <si>
    <t>500531684</t>
  </si>
  <si>
    <t>500537504</t>
  </si>
  <si>
    <t>500537501</t>
  </si>
  <si>
    <t>11.05.2023</t>
  </si>
  <si>
    <t>500537502</t>
  </si>
  <si>
    <t>31.05.2024</t>
  </si>
  <si>
    <t>500537503</t>
  </si>
  <si>
    <t>500537521</t>
  </si>
  <si>
    <t>10.05.2023</t>
  </si>
  <si>
    <t>500537522</t>
  </si>
  <si>
    <t>500536761</t>
  </si>
  <si>
    <t>500536751</t>
  </si>
  <si>
    <t>500536755</t>
  </si>
  <si>
    <t>500536241</t>
  </si>
  <si>
    <t>17.01.2023</t>
  </si>
  <si>
    <t>500536242</t>
  </si>
  <si>
    <t>500536251</t>
  </si>
  <si>
    <t>500536252</t>
  </si>
  <si>
    <t>05.03.2025</t>
  </si>
  <si>
    <t>500536253</t>
  </si>
  <si>
    <t>26.03.2025</t>
  </si>
  <si>
    <t>500536254</t>
  </si>
  <si>
    <t>500536255</t>
  </si>
  <si>
    <t>04.01.2023</t>
  </si>
  <si>
    <t>500534451</t>
  </si>
  <si>
    <t>12.01.2023</t>
  </si>
  <si>
    <t>500534452</t>
  </si>
  <si>
    <t>500535203</t>
  </si>
  <si>
    <t>500535201</t>
  </si>
  <si>
    <t>500535202</t>
  </si>
  <si>
    <t>500537301</t>
  </si>
  <si>
    <t>500537302</t>
  </si>
  <si>
    <t>500536224</t>
  </si>
  <si>
    <t>500536221</t>
  </si>
  <si>
    <t>500536223</t>
  </si>
  <si>
    <t>500533971</t>
  </si>
  <si>
    <t>500533932</t>
  </si>
  <si>
    <t>500533991</t>
  </si>
  <si>
    <t>500533981</t>
  </si>
  <si>
    <t>500537574</t>
  </si>
  <si>
    <t>25.02.2026</t>
  </si>
  <si>
    <t>500537572</t>
  </si>
  <si>
    <t>24.10.2024</t>
  </si>
  <si>
    <t>500537575</t>
  </si>
  <si>
    <t>500537184</t>
  </si>
  <si>
    <t>20.10.2025</t>
  </si>
  <si>
    <t>500537187</t>
  </si>
  <si>
    <t>28.02.2024</t>
  </si>
  <si>
    <t>500537185</t>
  </si>
  <si>
    <t>500537186</t>
  </si>
  <si>
    <t>500536715</t>
  </si>
  <si>
    <t>500536711</t>
  </si>
  <si>
    <t>03.10.2024</t>
  </si>
  <si>
    <t>500536712</t>
  </si>
  <si>
    <t>02.09.2025</t>
  </si>
  <si>
    <t>500536713</t>
  </si>
  <si>
    <t>500536714</t>
  </si>
  <si>
    <t>30.01.2023</t>
  </si>
  <si>
    <t>500538131</t>
  </si>
  <si>
    <t>14.04.2023</t>
  </si>
  <si>
    <t>500538132</t>
  </si>
  <si>
    <t>500540691</t>
  </si>
  <si>
    <t>08.10.2024</t>
  </si>
  <si>
    <t>500543672</t>
  </si>
  <si>
    <t>500541791</t>
  </si>
  <si>
    <t>30.08.2023</t>
  </si>
  <si>
    <t>28.03.2023</t>
  </si>
  <si>
    <t>500543761</t>
  </si>
  <si>
    <t>500543762</t>
  </si>
  <si>
    <t>805807</t>
  </si>
  <si>
    <t>TIGE DE TRAVAIL</t>
  </si>
  <si>
    <t>500542901</t>
  </si>
  <si>
    <t>19.09.2024</t>
  </si>
  <si>
    <t>500544881</t>
  </si>
  <si>
    <t>500544882</t>
  </si>
  <si>
    <t>500544883</t>
  </si>
  <si>
    <t>500545612</t>
  </si>
  <si>
    <t>23.06.2023</t>
  </si>
  <si>
    <t>500550921</t>
  </si>
  <si>
    <t>500550931</t>
  </si>
  <si>
    <t>03.07.2023</t>
  </si>
  <si>
    <t>500551731</t>
  </si>
  <si>
    <t>500554341</t>
  </si>
  <si>
    <t>31.08.2023</t>
  </si>
  <si>
    <t>500555501</t>
  </si>
  <si>
    <t>06.10.2023</t>
  </si>
  <si>
    <t>500558361</t>
  </si>
  <si>
    <t>500558362</t>
  </si>
  <si>
    <t>500558392</t>
  </si>
  <si>
    <t>500558391</t>
  </si>
  <si>
    <t>20.10.2023</t>
  </si>
  <si>
    <t>500559291</t>
  </si>
  <si>
    <t>500559292</t>
  </si>
  <si>
    <t>19.12.2023</t>
  </si>
  <si>
    <t>500559293</t>
  </si>
  <si>
    <t>500559294</t>
  </si>
  <si>
    <t>500560661</t>
  </si>
  <si>
    <t>05.12.2023</t>
  </si>
  <si>
    <t>500560662</t>
  </si>
  <si>
    <t>500560671</t>
  </si>
  <si>
    <t>500560672</t>
  </si>
  <si>
    <t>500561151</t>
  </si>
  <si>
    <t>500562514</t>
  </si>
  <si>
    <t>500562511</t>
  </si>
  <si>
    <t>500562512</t>
  </si>
  <si>
    <t>15.11.2024</t>
  </si>
  <si>
    <t>500562513</t>
  </si>
  <si>
    <t>500566081</t>
  </si>
  <si>
    <t>500566082</t>
  </si>
  <si>
    <t>500570141</t>
  </si>
  <si>
    <t>500570142</t>
  </si>
  <si>
    <t>Alternativ production; CNC (laiton PB)</t>
  </si>
  <si>
    <t>16.01.2026</t>
  </si>
  <si>
    <t>500570123</t>
  </si>
  <si>
    <t>500570124</t>
  </si>
  <si>
    <t>21.11.2025</t>
  </si>
  <si>
    <t>16.04.2024</t>
  </si>
  <si>
    <t>500573701</t>
  </si>
  <si>
    <t>500573711</t>
  </si>
  <si>
    <t>500570131</t>
  </si>
  <si>
    <t>21.05.2024</t>
  </si>
  <si>
    <t>500570132</t>
  </si>
  <si>
    <t>500570133</t>
  </si>
  <si>
    <t>500570011</t>
  </si>
  <si>
    <t>500570013</t>
  </si>
  <si>
    <t>02.05.2024</t>
  </si>
  <si>
    <t>500576671</t>
  </si>
  <si>
    <t>500582083</t>
  </si>
  <si>
    <t>500582081</t>
  </si>
  <si>
    <t>24.07.2024</t>
  </si>
  <si>
    <t>500586481</t>
  </si>
  <si>
    <t>12.08.2024</t>
  </si>
  <si>
    <t>500586482</t>
  </si>
  <si>
    <t>500586681</t>
  </si>
  <si>
    <t>500586682</t>
  </si>
  <si>
    <t>12.07.2024</t>
  </si>
  <si>
    <t>500585711</t>
  </si>
  <si>
    <t>500585721</t>
  </si>
  <si>
    <t>19.08.2024</t>
  </si>
  <si>
    <t>500587221</t>
  </si>
  <si>
    <t>23.10.2024</t>
  </si>
  <si>
    <t>500587222</t>
  </si>
  <si>
    <t>14.08.2024</t>
  </si>
  <si>
    <t>500587031</t>
  </si>
  <si>
    <t>29.10.2024</t>
  </si>
  <si>
    <t>500593101</t>
  </si>
  <si>
    <t>500590141</t>
  </si>
  <si>
    <t>500590142</t>
  </si>
  <si>
    <t>500590753</t>
  </si>
  <si>
    <t>500590754</t>
  </si>
  <si>
    <t>26.11.2024</t>
  </si>
  <si>
    <t>500590691</t>
  </si>
  <si>
    <t>500590692</t>
  </si>
  <si>
    <t>500594421</t>
  </si>
  <si>
    <t>21.10.2024</t>
  </si>
  <si>
    <t>500592571</t>
  </si>
  <si>
    <t>500592572</t>
  </si>
  <si>
    <t>500594211</t>
  </si>
  <si>
    <t>500595541</t>
  </si>
  <si>
    <t>500597541</t>
  </si>
  <si>
    <t>19.08.2025</t>
  </si>
  <si>
    <t>500597543</t>
  </si>
  <si>
    <t>500597661</t>
  </si>
  <si>
    <t>500597662</t>
  </si>
  <si>
    <t>500597663</t>
  </si>
  <si>
    <t>15.01.2025</t>
  </si>
  <si>
    <t>500597401</t>
  </si>
  <si>
    <t>500597391</t>
  </si>
  <si>
    <t>500598001</t>
  </si>
  <si>
    <t>500598004</t>
  </si>
  <si>
    <t>500598003</t>
  </si>
  <si>
    <t>31.01.2025</t>
  </si>
  <si>
    <t>500598561</t>
  </si>
  <si>
    <t>25.02.2025</t>
  </si>
  <si>
    <t>500600461</t>
  </si>
  <si>
    <t>28.02.2025</t>
  </si>
  <si>
    <t>500600462</t>
  </si>
  <si>
    <t>500600424</t>
  </si>
  <si>
    <t>500600423</t>
  </si>
  <si>
    <t>500600421</t>
  </si>
  <si>
    <t>13.05.2025</t>
  </si>
  <si>
    <t>500600422</t>
  </si>
  <si>
    <t>500607831</t>
  </si>
  <si>
    <t>05.08.2025</t>
  </si>
  <si>
    <t>500611461</t>
  </si>
  <si>
    <t>500611462</t>
  </si>
  <si>
    <t>12.09.2025</t>
  </si>
  <si>
    <t>500613241</t>
  </si>
  <si>
    <t>500613242</t>
  </si>
  <si>
    <t>500613243</t>
  </si>
  <si>
    <t>500613244</t>
  </si>
  <si>
    <t>22.12.2025</t>
  </si>
  <si>
    <t>500621211</t>
  </si>
  <si>
    <t>21.01.2026</t>
  </si>
  <si>
    <t>500621212</t>
  </si>
  <si>
    <t>500615281</t>
  </si>
  <si>
    <t>500615282</t>
  </si>
  <si>
    <t>500616902</t>
  </si>
  <si>
    <t>500616901</t>
  </si>
  <si>
    <t>Std. production/Costing; SEMI-DORE FSTR</t>
  </si>
  <si>
    <t>500616903</t>
  </si>
  <si>
    <t>500616904</t>
  </si>
  <si>
    <t>500616892</t>
  </si>
  <si>
    <t>500616891</t>
  </si>
  <si>
    <t>500616893</t>
  </si>
  <si>
    <t>500616894</t>
  </si>
  <si>
    <t>500619811</t>
  </si>
  <si>
    <t>08.12.2025</t>
  </si>
  <si>
    <t>500620221</t>
  </si>
  <si>
    <t>500620222</t>
  </si>
  <si>
    <t>856706</t>
  </si>
  <si>
    <t>COURONNE TRAV.</t>
  </si>
  <si>
    <t>10.02.2026</t>
  </si>
  <si>
    <t>500618681</t>
  </si>
  <si>
    <t>500618871</t>
  </si>
  <si>
    <t>14.11.2025</t>
  </si>
  <si>
    <t>500618161</t>
  </si>
  <si>
    <t>500618691</t>
  </si>
  <si>
    <t>500618171</t>
  </si>
  <si>
    <t>500618701</t>
  </si>
  <si>
    <t>500618151</t>
  </si>
  <si>
    <t>500618711</t>
  </si>
  <si>
    <t>500618181</t>
  </si>
  <si>
    <t>500618191</t>
  </si>
  <si>
    <t>500618721</t>
  </si>
  <si>
    <t>500618731</t>
  </si>
  <si>
    <t>500618201</t>
  </si>
  <si>
    <t>500618211</t>
  </si>
  <si>
    <t>500618231</t>
  </si>
  <si>
    <t>500618741</t>
  </si>
  <si>
    <t>500618751</t>
  </si>
  <si>
    <t>500618761</t>
  </si>
  <si>
    <t>500618241</t>
  </si>
  <si>
    <t>500618771</t>
  </si>
  <si>
    <t>500618781</t>
  </si>
  <si>
    <t>500618791</t>
  </si>
  <si>
    <t>500618801</t>
  </si>
  <si>
    <t>500618811</t>
  </si>
  <si>
    <t>500618821</t>
  </si>
  <si>
    <t>500618831</t>
  </si>
  <si>
    <t>26.02.2026</t>
  </si>
  <si>
    <t>500618841</t>
  </si>
  <si>
    <t>500618851</t>
  </si>
  <si>
    <t>500618881</t>
  </si>
  <si>
    <t>500618141</t>
  </si>
  <si>
    <t>500620031</t>
  </si>
  <si>
    <t>500620891</t>
  </si>
  <si>
    <t>500620851</t>
  </si>
  <si>
    <t>500620841</t>
  </si>
  <si>
    <t>500620081</t>
  </si>
  <si>
    <t>500620071</t>
  </si>
  <si>
    <t>500620061</t>
  </si>
  <si>
    <t>500620091</t>
  </si>
  <si>
    <t>500620961</t>
  </si>
  <si>
    <t>500620861</t>
  </si>
  <si>
    <t>500621001</t>
  </si>
  <si>
    <t>500620051</t>
  </si>
  <si>
    <t>500620901</t>
  </si>
  <si>
    <t>500618942</t>
  </si>
  <si>
    <t>500618941</t>
  </si>
  <si>
    <t>500620981</t>
  </si>
  <si>
    <t>500620991</t>
  </si>
  <si>
    <t>500620871</t>
  </si>
  <si>
    <t>500620521</t>
  </si>
  <si>
    <t>500620911</t>
  </si>
  <si>
    <t>500620041</t>
  </si>
  <si>
    <t>500620042</t>
  </si>
  <si>
    <t>500620921</t>
  </si>
  <si>
    <t>500620941</t>
  </si>
  <si>
    <t>500618951</t>
  </si>
  <si>
    <t>500620531</t>
  </si>
  <si>
    <t>500621391</t>
  </si>
  <si>
    <t>500621371</t>
  </si>
  <si>
    <t>500621381</t>
  </si>
  <si>
    <t>500619281</t>
  </si>
  <si>
    <t>500620761</t>
  </si>
  <si>
    <t>500620951</t>
  </si>
  <si>
    <t>500620881</t>
  </si>
  <si>
    <t>500620931</t>
  </si>
  <si>
    <t>500620541</t>
  </si>
  <si>
    <t>500620542</t>
  </si>
  <si>
    <t>500620551</t>
  </si>
  <si>
    <t>500620552</t>
  </si>
  <si>
    <t>500621301</t>
  </si>
  <si>
    <t>500621311</t>
  </si>
  <si>
    <t>500621341</t>
  </si>
  <si>
    <t>500621321</t>
  </si>
  <si>
    <t>500621331</t>
  </si>
  <si>
    <t>20.02.2026</t>
  </si>
  <si>
    <t>20.01.2026</t>
  </si>
  <si>
    <t>13.02.2026</t>
  </si>
  <si>
    <t>09.02.2026</t>
  </si>
  <si>
    <t>17.02.2026</t>
  </si>
  <si>
    <t>_1</t>
  </si>
  <si>
    <t>500061401</t>
  </si>
  <si>
    <t>01.05.2027</t>
  </si>
  <si>
    <t>500370933</t>
  </si>
  <si>
    <t>500226444</t>
  </si>
  <si>
    <t>500363742</t>
  </si>
  <si>
    <t>500481171</t>
  </si>
  <si>
    <t>500537091</t>
  </si>
  <si>
    <t>500537092</t>
  </si>
  <si>
    <t>500537093</t>
  </si>
  <si>
    <t>500533341</t>
  </si>
  <si>
    <t>500483981</t>
  </si>
  <si>
    <t>500483971</t>
  </si>
  <si>
    <t>500483242</t>
  </si>
  <si>
    <t>500545511</t>
  </si>
  <si>
    <t>500540071</t>
  </si>
  <si>
    <t>Operation short text</t>
  </si>
  <si>
    <t>User Field</t>
  </si>
  <si>
    <t>DECOLLETER</t>
  </si>
  <si>
    <t>37</t>
  </si>
  <si>
    <t>DECOLLETER 3/DA2A</t>
  </si>
  <si>
    <t>60</t>
  </si>
  <si>
    <t>46</t>
  </si>
  <si>
    <t>70</t>
  </si>
  <si>
    <t>31</t>
  </si>
  <si>
    <t>34</t>
  </si>
  <si>
    <t>20</t>
  </si>
  <si>
    <t>33</t>
  </si>
  <si>
    <t>36</t>
  </si>
  <si>
    <t>DECOLLETER 2/DA1A</t>
  </si>
  <si>
    <t>50</t>
  </si>
  <si>
    <t>40</t>
  </si>
  <si>
    <t>DECOLLETER 1/DA1A</t>
  </si>
  <si>
    <t>42</t>
  </si>
  <si>
    <t>45</t>
  </si>
  <si>
    <t>35</t>
  </si>
  <si>
    <t>39</t>
  </si>
  <si>
    <t>32</t>
  </si>
  <si>
    <t>72</t>
  </si>
  <si>
    <t>DECOLLETER 2/DA2A</t>
  </si>
  <si>
    <t>90</t>
  </si>
  <si>
    <t>65</t>
  </si>
  <si>
    <t>53</t>
  </si>
  <si>
    <t>63</t>
  </si>
  <si>
    <t>51</t>
  </si>
  <si>
    <t>80</t>
  </si>
  <si>
    <t>66</t>
  </si>
  <si>
    <t>38</t>
  </si>
  <si>
    <t>DECOLLETER 2/DA1C</t>
  </si>
  <si>
    <t>44</t>
  </si>
  <si>
    <t>48</t>
  </si>
  <si>
    <t>55</t>
  </si>
  <si>
    <t>43</t>
  </si>
  <si>
    <t>100</t>
  </si>
  <si>
    <t>74</t>
  </si>
  <si>
    <t>DECOLLETER+TAILLER</t>
  </si>
  <si>
    <t>64</t>
  </si>
  <si>
    <t>61</t>
  </si>
  <si>
    <t>9.500</t>
  </si>
  <si>
    <t>41</t>
  </si>
  <si>
    <t>DECOLLETER 3/DA1C</t>
  </si>
  <si>
    <t>47</t>
  </si>
  <si>
    <t>57</t>
  </si>
  <si>
    <t>59</t>
  </si>
  <si>
    <t>52</t>
  </si>
  <si>
    <t>73</t>
  </si>
  <si>
    <t>250</t>
  </si>
  <si>
    <t>62</t>
  </si>
  <si>
    <t>220</t>
  </si>
  <si>
    <t>49</t>
  </si>
  <si>
    <t>54</t>
  </si>
  <si>
    <t>345</t>
  </si>
  <si>
    <t>192</t>
  </si>
  <si>
    <t>9.600</t>
  </si>
  <si>
    <t>75</t>
  </si>
  <si>
    <t>120</t>
  </si>
  <si>
    <t>68</t>
  </si>
  <si>
    <t>67</t>
  </si>
  <si>
    <t>145</t>
  </si>
  <si>
    <t>150</t>
  </si>
  <si>
    <t>77</t>
  </si>
  <si>
    <t>58</t>
  </si>
  <si>
    <t>196</t>
  </si>
  <si>
    <t>71</t>
  </si>
  <si>
    <t>86</t>
  </si>
  <si>
    <t>56</t>
  </si>
  <si>
    <t>10.500</t>
  </si>
  <si>
    <t>125</t>
  </si>
  <si>
    <t>180</t>
  </si>
  <si>
    <t>84</t>
  </si>
  <si>
    <t>95</t>
  </si>
  <si>
    <t>79</t>
  </si>
  <si>
    <t>16.500</t>
  </si>
  <si>
    <t>14.300</t>
  </si>
  <si>
    <t>11.400</t>
  </si>
  <si>
    <t>330</t>
  </si>
  <si>
    <t>85</t>
  </si>
  <si>
    <t>94</t>
  </si>
  <si>
    <t>DECOLLETER+TAILLER 1/DA1A</t>
  </si>
  <si>
    <t>115</t>
  </si>
  <si>
    <t>108</t>
  </si>
  <si>
    <t>81</t>
  </si>
  <si>
    <t>135</t>
  </si>
  <si>
    <t>76</t>
  </si>
  <si>
    <t>TIGE REMONTOIR SEMI/POLI S1.20 26.850</t>
  </si>
  <si>
    <t>DB_ZETAPV.Text</t>
  </si>
  <si>
    <t>DB_ZETAPV.Valid from</t>
  </si>
  <si>
    <t>Group</t>
  </si>
  <si>
    <t>Grp.Countr</t>
  </si>
  <si>
    <t>MaterialGroupGrp</t>
  </si>
  <si>
    <t>30017802</t>
  </si>
  <si>
    <t>30008852</t>
  </si>
  <si>
    <t>30009122</t>
  </si>
  <si>
    <t>50040799</t>
  </si>
  <si>
    <t>50036814</t>
  </si>
  <si>
    <t>30006626</t>
  </si>
  <si>
    <t>50041002</t>
  </si>
  <si>
    <t>50036934</t>
  </si>
  <si>
    <t>50036841</t>
  </si>
  <si>
    <t>50036818</t>
  </si>
  <si>
    <t>30010317</t>
  </si>
  <si>
    <t>30013756</t>
  </si>
  <si>
    <t>50040900</t>
  </si>
  <si>
    <t>30010365</t>
  </si>
  <si>
    <t>50008692</t>
  </si>
  <si>
    <t>30010321</t>
  </si>
  <si>
    <t>30010352</t>
  </si>
  <si>
    <t>30013920</t>
  </si>
  <si>
    <t>30010351</t>
  </si>
  <si>
    <t>50009600</t>
  </si>
  <si>
    <t>50020296</t>
  </si>
  <si>
    <t>30010862</t>
  </si>
  <si>
    <t>50040812</t>
  </si>
  <si>
    <t>30008954</t>
  </si>
  <si>
    <t>30010324</t>
  </si>
  <si>
    <t>50028031</t>
  </si>
  <si>
    <t>50041252</t>
  </si>
  <si>
    <t>30007376</t>
  </si>
  <si>
    <t>30008998</t>
  </si>
  <si>
    <t>50040813</t>
  </si>
  <si>
    <t>50040901</t>
  </si>
  <si>
    <t>50036781</t>
  </si>
  <si>
    <t>30010947</t>
  </si>
  <si>
    <t>50011820</t>
  </si>
  <si>
    <t>30010948</t>
  </si>
  <si>
    <t>50022313</t>
  </si>
  <si>
    <t>50024066</t>
  </si>
  <si>
    <t>30009152</t>
  </si>
  <si>
    <t>30012827</t>
  </si>
  <si>
    <t>30012833</t>
  </si>
  <si>
    <t>30012834</t>
  </si>
  <si>
    <t>50019515</t>
  </si>
  <si>
    <t>50036815</t>
  </si>
  <si>
    <t>50036400</t>
  </si>
  <si>
    <t>50036474</t>
  </si>
  <si>
    <t>30011345</t>
  </si>
  <si>
    <t>50062570</t>
  </si>
  <si>
    <t>50016817</t>
  </si>
  <si>
    <t>30012835</t>
  </si>
  <si>
    <t>30007379</t>
  </si>
  <si>
    <t>50022751</t>
  </si>
  <si>
    <t>50046398</t>
  </si>
  <si>
    <t>50037033</t>
  </si>
  <si>
    <t>50040943</t>
  </si>
  <si>
    <t>30011022</t>
  </si>
  <si>
    <t>50036650</t>
  </si>
  <si>
    <t>30014704</t>
  </si>
  <si>
    <t>50043997</t>
  </si>
  <si>
    <t>30010349</t>
  </si>
  <si>
    <t>50058491</t>
  </si>
  <si>
    <t>50021167</t>
  </si>
  <si>
    <t>50021345</t>
  </si>
  <si>
    <t>50021381</t>
  </si>
  <si>
    <t>50021055</t>
  </si>
  <si>
    <t>50021056</t>
  </si>
  <si>
    <t>50062488</t>
  </si>
  <si>
    <t>50062548</t>
  </si>
  <si>
    <t>50047612</t>
  </si>
  <si>
    <t>50036881</t>
  </si>
  <si>
    <t>50036933</t>
  </si>
  <si>
    <t>50011897</t>
  </si>
  <si>
    <t>50058571</t>
  </si>
  <si>
    <t>50009095</t>
  </si>
  <si>
    <t>50010391</t>
  </si>
  <si>
    <t>30002174</t>
  </si>
  <si>
    <t>50007077</t>
  </si>
  <si>
    <t>50024333</t>
  </si>
  <si>
    <t>50022849</t>
  </si>
  <si>
    <t>50041336</t>
  </si>
  <si>
    <t>50041331</t>
  </si>
  <si>
    <t>30004979</t>
  </si>
  <si>
    <t>50059075</t>
  </si>
  <si>
    <t>50046276</t>
  </si>
  <si>
    <t>30012836</t>
  </si>
  <si>
    <t>30012837</t>
  </si>
  <si>
    <t>50026551</t>
  </si>
  <si>
    <t>50037040</t>
  </si>
  <si>
    <t>50024437</t>
  </si>
  <si>
    <t>50036673</t>
  </si>
  <si>
    <t>50040902</t>
  </si>
  <si>
    <t>50023263</t>
  </si>
  <si>
    <t>50022628</t>
  </si>
  <si>
    <t>50048462</t>
  </si>
  <si>
    <t>50019090</t>
  </si>
  <si>
    <t>50019061</t>
  </si>
  <si>
    <t>50046280</t>
  </si>
  <si>
    <t>50046277</t>
  </si>
  <si>
    <t>50046384</t>
  </si>
  <si>
    <t>50036913</t>
  </si>
  <si>
    <t>50037361</t>
  </si>
  <si>
    <t>50037433</t>
  </si>
  <si>
    <t>50037363</t>
  </si>
  <si>
    <t>50037358</t>
  </si>
  <si>
    <t>50046282</t>
  </si>
  <si>
    <t>50046939</t>
  </si>
  <si>
    <t>50047147</t>
  </si>
  <si>
    <t>50041249</t>
  </si>
  <si>
    <t>50046278</t>
  </si>
  <si>
    <t>50009002</t>
  </si>
  <si>
    <t>50005920</t>
  </si>
  <si>
    <t>50006356</t>
  </si>
  <si>
    <t>50006071</t>
  </si>
  <si>
    <t>50007829</t>
  </si>
  <si>
    <t>50008689</t>
  </si>
  <si>
    <t>50006067</t>
  </si>
  <si>
    <t>50036786</t>
  </si>
  <si>
    <t>50046281</t>
  </si>
  <si>
    <t>50036515</t>
  </si>
  <si>
    <t>50035985</t>
  </si>
  <si>
    <t>50008690</t>
  </si>
  <si>
    <t>30014755</t>
  </si>
  <si>
    <t>50041338</t>
  </si>
  <si>
    <t>50036862</t>
  </si>
  <si>
    <t>50024329</t>
  </si>
  <si>
    <t>50036481</t>
  </si>
  <si>
    <t>50029063</t>
  </si>
  <si>
    <t>50056115</t>
  </si>
  <si>
    <t>50036482</t>
  </si>
  <si>
    <t>30010048</t>
  </si>
  <si>
    <t>50059739</t>
  </si>
  <si>
    <t>50041250</t>
  </si>
  <si>
    <t>50018623</t>
  </si>
  <si>
    <t>50040811</t>
  </si>
  <si>
    <t>50041251</t>
  </si>
  <si>
    <t>50041333</t>
  </si>
  <si>
    <t>50041759</t>
  </si>
  <si>
    <t>50038360</t>
  </si>
  <si>
    <t>50018714</t>
  </si>
  <si>
    <t>50022827</t>
  </si>
  <si>
    <t>50054559</t>
  </si>
  <si>
    <t>30014171</t>
  </si>
  <si>
    <t>50016814</t>
  </si>
  <si>
    <t>50035837</t>
  </si>
  <si>
    <t>50059014</t>
  </si>
  <si>
    <t>50009051</t>
  </si>
  <si>
    <t>30011131</t>
  </si>
  <si>
    <t>30011257</t>
  </si>
  <si>
    <t>30017391</t>
  </si>
  <si>
    <t>50059069</t>
  </si>
  <si>
    <t>50040953</t>
  </si>
  <si>
    <t>50029099</t>
  </si>
  <si>
    <t>50036483</t>
  </si>
  <si>
    <t>50036485</t>
  </si>
  <si>
    <t>50036486</t>
  </si>
  <si>
    <t>50043414</t>
  </si>
  <si>
    <t>30014816</t>
  </si>
  <si>
    <t>50053229</t>
  </si>
  <si>
    <t>50036229</t>
  </si>
  <si>
    <t>50025683</t>
  </si>
  <si>
    <t>30017438</t>
  </si>
  <si>
    <t>30017823</t>
  </si>
  <si>
    <t>30017821</t>
  </si>
  <si>
    <t>30017822</t>
  </si>
  <si>
    <t>30017437</t>
  </si>
  <si>
    <t>30017440</t>
  </si>
  <si>
    <t>30017439</t>
  </si>
  <si>
    <t>30017441</t>
  </si>
  <si>
    <t>50001504</t>
  </si>
  <si>
    <t>50001496</t>
  </si>
  <si>
    <t>30017456</t>
  </si>
  <si>
    <t>30017445</t>
  </si>
  <si>
    <t>30017230</t>
  </si>
  <si>
    <t>30017443</t>
  </si>
  <si>
    <t>30017224</t>
  </si>
  <si>
    <t>50001516</t>
  </si>
  <si>
    <t>30016400</t>
  </si>
  <si>
    <t>50021305</t>
  </si>
  <si>
    <t>30017463</t>
  </si>
  <si>
    <t>30017217</t>
  </si>
  <si>
    <t>30017218</t>
  </si>
  <si>
    <t>30016634</t>
  </si>
  <si>
    <t>50021164</t>
  </si>
  <si>
    <t>50043412</t>
  </si>
  <si>
    <t>50035928</t>
  </si>
  <si>
    <t>50002380</t>
  </si>
  <si>
    <t>30016743</t>
  </si>
  <si>
    <t>50001501</t>
  </si>
  <si>
    <t>50001505</t>
  </si>
  <si>
    <t>30017922</t>
  </si>
  <si>
    <t>50029100</t>
  </si>
  <si>
    <t>50025201</t>
  </si>
  <si>
    <t>30017436</t>
  </si>
  <si>
    <t>50053170</t>
  </si>
  <si>
    <t>50002205</t>
  </si>
  <si>
    <t>30017372</t>
  </si>
  <si>
    <t>50002177</t>
  </si>
  <si>
    <t>30017801</t>
  </si>
  <si>
    <t>50018066</t>
  </si>
  <si>
    <t>50041053</t>
  </si>
  <si>
    <t>50001483</t>
  </si>
  <si>
    <t>50002137</t>
  </si>
  <si>
    <t>50001835</t>
  </si>
  <si>
    <t>50026474</t>
  </si>
  <si>
    <t>50009088</t>
  </si>
  <si>
    <t>50040801</t>
  </si>
  <si>
    <t>50041337</t>
  </si>
  <si>
    <t>50047206</t>
  </si>
  <si>
    <t>50021237</t>
  </si>
  <si>
    <t>50003212</t>
  </si>
  <si>
    <t>50033769</t>
  </si>
  <si>
    <t>50025001</t>
  </si>
  <si>
    <t>50003638</t>
  </si>
  <si>
    <t>50005433</t>
  </si>
  <si>
    <t>50005427</t>
  </si>
  <si>
    <t>50004864</t>
  </si>
  <si>
    <t>50005103</t>
  </si>
  <si>
    <t>50005165</t>
  </si>
  <si>
    <t>50005939</t>
  </si>
  <si>
    <t>50005938</t>
  </si>
  <si>
    <t>50021165</t>
  </si>
  <si>
    <t>50021249</t>
  </si>
  <si>
    <t>50057370</t>
  </si>
  <si>
    <t>50005956</t>
  </si>
  <si>
    <t>50048454</t>
  </si>
  <si>
    <t>50011891</t>
  </si>
  <si>
    <t>50007080</t>
  </si>
  <si>
    <t>50007195</t>
  </si>
  <si>
    <t>50007196</t>
  </si>
  <si>
    <t>50008011</t>
  </si>
  <si>
    <t>50008128</t>
  </si>
  <si>
    <t>50057371</t>
  </si>
  <si>
    <t>50039108</t>
  </si>
  <si>
    <t>50010232</t>
  </si>
  <si>
    <t>50022630</t>
  </si>
  <si>
    <t>50023396</t>
  </si>
  <si>
    <t>50023230</t>
  </si>
  <si>
    <t>50016816</t>
  </si>
  <si>
    <t>50011890</t>
  </si>
  <si>
    <t>50053168</t>
  </si>
  <si>
    <t>50017792</t>
  </si>
  <si>
    <t>50018000</t>
  </si>
  <si>
    <t>50017813</t>
  </si>
  <si>
    <t>50023212</t>
  </si>
  <si>
    <t>50023225</t>
  </si>
  <si>
    <t>50045707</t>
  </si>
  <si>
    <t>50017841</t>
  </si>
  <si>
    <t>50022609</t>
  </si>
  <si>
    <t>50053718</t>
  </si>
  <si>
    <t>50020163</t>
  </si>
  <si>
    <t>50020560</t>
  </si>
  <si>
    <t>50020471</t>
  </si>
  <si>
    <t>50020476</t>
  </si>
  <si>
    <t>50020162</t>
  </si>
  <si>
    <t>50020045</t>
  </si>
  <si>
    <t>50020191</t>
  </si>
  <si>
    <t>50020483</t>
  </si>
  <si>
    <t>50020469</t>
  </si>
  <si>
    <t>50020478</t>
  </si>
  <si>
    <t>50020160</t>
  </si>
  <si>
    <t>50020477</t>
  </si>
  <si>
    <t>50020165</t>
  </si>
  <si>
    <t>50019613</t>
  </si>
  <si>
    <t>50036821</t>
  </si>
  <si>
    <t>50044972</t>
  </si>
  <si>
    <t>50024539</t>
  </si>
  <si>
    <t>50022127</t>
  </si>
  <si>
    <t>50024334</t>
  </si>
  <si>
    <t>50025002</t>
  </si>
  <si>
    <t>50024295</t>
  </si>
  <si>
    <t>50023229</t>
  </si>
  <si>
    <t>50037144</t>
  </si>
  <si>
    <t>50022759</t>
  </si>
  <si>
    <t>50024284</t>
  </si>
  <si>
    <t>50024285</t>
  </si>
  <si>
    <t>50024287</t>
  </si>
  <si>
    <t>50024289</t>
  </si>
  <si>
    <t>50024286</t>
  </si>
  <si>
    <t>50024546</t>
  </si>
  <si>
    <t>50041291</t>
  </si>
  <si>
    <t>50025335</t>
  </si>
  <si>
    <t>50025265</t>
  </si>
  <si>
    <t>50025264</t>
  </si>
  <si>
    <t>50025268</t>
  </si>
  <si>
    <t>50025106</t>
  </si>
  <si>
    <t>50025303</t>
  </si>
  <si>
    <t>50025076</t>
  </si>
  <si>
    <t>50025202</t>
  </si>
  <si>
    <t>50025277</t>
  </si>
  <si>
    <t>50025826</t>
  </si>
  <si>
    <t>50026049</t>
  </si>
  <si>
    <t>50027468</t>
  </si>
  <si>
    <t>50027471</t>
  </si>
  <si>
    <t>50027465</t>
  </si>
  <si>
    <t>50026409</t>
  </si>
  <si>
    <t>50035174</t>
  </si>
  <si>
    <t>50026615</t>
  </si>
  <si>
    <t>50026662</t>
  </si>
  <si>
    <t>50042295</t>
  </si>
  <si>
    <t>50035305</t>
  </si>
  <si>
    <t>50043333</t>
  </si>
  <si>
    <t>50027516</t>
  </si>
  <si>
    <t>50027495</t>
  </si>
  <si>
    <t>50027515</t>
  </si>
  <si>
    <t>50027437</t>
  </si>
  <si>
    <t>50027509</t>
  </si>
  <si>
    <t>50027531</t>
  </si>
  <si>
    <t>50027453</t>
  </si>
  <si>
    <t>50027581</t>
  </si>
  <si>
    <t>50028176</t>
  </si>
  <si>
    <t>50028116</t>
  </si>
  <si>
    <t>50041973</t>
  </si>
  <si>
    <t>50041974</t>
  </si>
  <si>
    <t>50035469</t>
  </si>
  <si>
    <t>50045242</t>
  </si>
  <si>
    <t>50041975</t>
  </si>
  <si>
    <t>50041976</t>
  </si>
  <si>
    <t>50045243</t>
  </si>
  <si>
    <t>50044462</t>
  </si>
  <si>
    <t>50045244</t>
  </si>
  <si>
    <t>50041977</t>
  </si>
  <si>
    <t>50027768</t>
  </si>
  <si>
    <t>50028181</t>
  </si>
  <si>
    <t>50029087</t>
  </si>
  <si>
    <t>50029057</t>
  </si>
  <si>
    <t>50029059</t>
  </si>
  <si>
    <t>50029097</t>
  </si>
  <si>
    <t>50033821</t>
  </si>
  <si>
    <t>50033768</t>
  </si>
  <si>
    <t>50033822</t>
  </si>
  <si>
    <t>50033823</t>
  </si>
  <si>
    <t>50029095</t>
  </si>
  <si>
    <t>50033824</t>
  </si>
  <si>
    <t>50033825</t>
  </si>
  <si>
    <t>50033826</t>
  </si>
  <si>
    <t>50033827</t>
  </si>
  <si>
    <t>50028260</t>
  </si>
  <si>
    <t>50028685</t>
  </si>
  <si>
    <t>50029093</t>
  </si>
  <si>
    <t>50045024</t>
  </si>
  <si>
    <t>50028506</t>
  </si>
  <si>
    <t>50028507</t>
  </si>
  <si>
    <t>50028261</t>
  </si>
  <si>
    <t>50045245</t>
  </si>
  <si>
    <t>50042042</t>
  </si>
  <si>
    <t>50037200</t>
  </si>
  <si>
    <t>50041955</t>
  </si>
  <si>
    <t>50041970</t>
  </si>
  <si>
    <t>50053757</t>
  </si>
  <si>
    <t>50037090</t>
  </si>
  <si>
    <t>50028686</t>
  </si>
  <si>
    <t>50036931</t>
  </si>
  <si>
    <t>50037041</t>
  </si>
  <si>
    <t>50028763</t>
  </si>
  <si>
    <t>50035990</t>
  </si>
  <si>
    <t>50035991</t>
  </si>
  <si>
    <t>50035992</t>
  </si>
  <si>
    <t>50028751</t>
  </si>
  <si>
    <t>50028702</t>
  </si>
  <si>
    <t>50028747</t>
  </si>
  <si>
    <t>50028750</t>
  </si>
  <si>
    <t>50037092</t>
  </si>
  <si>
    <t>50037101</t>
  </si>
  <si>
    <t>50035394</t>
  </si>
  <si>
    <t>50043331</t>
  </si>
  <si>
    <t>50042957</t>
  </si>
  <si>
    <t>50042092</t>
  </si>
  <si>
    <t>50044726</t>
  </si>
  <si>
    <t>50043332</t>
  </si>
  <si>
    <t>50034415</t>
  </si>
  <si>
    <t>50035993</t>
  </si>
  <si>
    <t>50053228</t>
  </si>
  <si>
    <t>50035587</t>
  </si>
  <si>
    <t>50037143</t>
  </si>
  <si>
    <t>50036816</t>
  </si>
  <si>
    <t>50035375</t>
  </si>
  <si>
    <t>50035382</t>
  </si>
  <si>
    <t>50045478</t>
  </si>
  <si>
    <t>50041014</t>
  </si>
  <si>
    <t>50035922</t>
  </si>
  <si>
    <t>50035906</t>
  </si>
  <si>
    <t>50035974</t>
  </si>
  <si>
    <t>50036227</t>
  </si>
  <si>
    <t>50036377</t>
  </si>
  <si>
    <t>50036376</t>
  </si>
  <si>
    <t>50045236</t>
  </si>
  <si>
    <t>50045237</t>
  </si>
  <si>
    <t>50045238</t>
  </si>
  <si>
    <t>50042241</t>
  </si>
  <si>
    <t>50043984</t>
  </si>
  <si>
    <t>50043546</t>
  </si>
  <si>
    <t>50042178</t>
  </si>
  <si>
    <t>50043985</t>
  </si>
  <si>
    <t>50042177</t>
  </si>
  <si>
    <t>50043986</t>
  </si>
  <si>
    <t>50036359</t>
  </si>
  <si>
    <t>50036422</t>
  </si>
  <si>
    <t>50036439</t>
  </si>
  <si>
    <t>50043325</t>
  </si>
  <si>
    <t>50036440</t>
  </si>
  <si>
    <t>50036418</t>
  </si>
  <si>
    <t>50036682</t>
  </si>
  <si>
    <t>50043334</t>
  </si>
  <si>
    <t>50044725</t>
  </si>
  <si>
    <t>50036792</t>
  </si>
  <si>
    <t>50036794</t>
  </si>
  <si>
    <t>50036826</t>
  </si>
  <si>
    <t>50037089</t>
  </si>
  <si>
    <t>50037087</t>
  </si>
  <si>
    <t>50037252</t>
  </si>
  <si>
    <t>50037356</t>
  </si>
  <si>
    <t>50038729</t>
  </si>
  <si>
    <t>50038600</t>
  </si>
  <si>
    <t>50045150</t>
  </si>
  <si>
    <t>50042117</t>
  </si>
  <si>
    <t>50042116</t>
  </si>
  <si>
    <t>50042119</t>
  </si>
  <si>
    <t>50038728</t>
  </si>
  <si>
    <t>50038718</t>
  </si>
  <si>
    <t>50041635</t>
  </si>
  <si>
    <t>50055173</t>
  </si>
  <si>
    <t>50041949</t>
  </si>
  <si>
    <t>50041945</t>
  </si>
  <si>
    <t>50041944</t>
  </si>
  <si>
    <t>50041942</t>
  </si>
  <si>
    <t>50041948</t>
  </si>
  <si>
    <t>50041943</t>
  </si>
  <si>
    <t>50042047</t>
  </si>
  <si>
    <t>50054376</t>
  </si>
  <si>
    <t>50041638</t>
  </si>
  <si>
    <t>50041636</t>
  </si>
  <si>
    <t>50041637</t>
  </si>
  <si>
    <t>50041817</t>
  </si>
  <si>
    <t>50041818</t>
  </si>
  <si>
    <t>50041673</t>
  </si>
  <si>
    <t>50041941</t>
  </si>
  <si>
    <t>50041920</t>
  </si>
  <si>
    <t>50042240</t>
  </si>
  <si>
    <t>50042437</t>
  </si>
  <si>
    <t>50042439</t>
  </si>
  <si>
    <t>50042438</t>
  </si>
  <si>
    <t>50042461</t>
  </si>
  <si>
    <t>50042462</t>
  </si>
  <si>
    <t>50045214</t>
  </si>
  <si>
    <t>50044838</t>
  </si>
  <si>
    <t>50044839</t>
  </si>
  <si>
    <t>50043536</t>
  </si>
  <si>
    <t>50043539</t>
  </si>
  <si>
    <t>50043540</t>
  </si>
  <si>
    <t>50043744</t>
  </si>
  <si>
    <t>50043044</t>
  </si>
  <si>
    <t>50045035</t>
  </si>
  <si>
    <t>50043777</t>
  </si>
  <si>
    <t>50043392</t>
  </si>
  <si>
    <t>50045991</t>
  </si>
  <si>
    <t>50044043</t>
  </si>
  <si>
    <t>50043775</t>
  </si>
  <si>
    <t>50044153</t>
  </si>
  <si>
    <t>50044036</t>
  </si>
  <si>
    <t>50044037</t>
  </si>
  <si>
    <t>50044038</t>
  </si>
  <si>
    <t>50044039</t>
  </si>
  <si>
    <t>50044021</t>
  </si>
  <si>
    <t>50044211</t>
  </si>
  <si>
    <t>50044181</t>
  </si>
  <si>
    <t>50044724</t>
  </si>
  <si>
    <t>50044877</t>
  </si>
  <si>
    <t>50044878</t>
  </si>
  <si>
    <t>50045084</t>
  </si>
  <si>
    <t>50045213</t>
  </si>
  <si>
    <t>50045212</t>
  </si>
  <si>
    <t>50045251</t>
  </si>
  <si>
    <t>50045289</t>
  </si>
  <si>
    <t>50045252</t>
  </si>
  <si>
    <t>50045290</t>
  </si>
  <si>
    <t>50045292</t>
  </si>
  <si>
    <t>50054179</t>
  </si>
  <si>
    <t>50045380</t>
  </si>
  <si>
    <t>50045582</t>
  </si>
  <si>
    <t>50045792</t>
  </si>
  <si>
    <t>50046024</t>
  </si>
  <si>
    <t>50047710</t>
  </si>
  <si>
    <t>50046358</t>
  </si>
  <si>
    <t>50047258</t>
  </si>
  <si>
    <t>50047261</t>
  </si>
  <si>
    <t>50047712</t>
  </si>
  <si>
    <t>50046900</t>
  </si>
  <si>
    <t>50047323</t>
  </si>
  <si>
    <t>50047920</t>
  </si>
  <si>
    <t>50047671</t>
  </si>
  <si>
    <t>50048171</t>
  </si>
  <si>
    <t>50048174</t>
  </si>
  <si>
    <t>50048173</t>
  </si>
  <si>
    <t>50053729</t>
  </si>
  <si>
    <t>50053524</t>
  </si>
  <si>
    <t>50053752</t>
  </si>
  <si>
    <t>50053624</t>
  </si>
  <si>
    <t>50053625</t>
  </si>
  <si>
    <t>50047918</t>
  </si>
  <si>
    <t>50048049</t>
  </si>
  <si>
    <t>50053445</t>
  </si>
  <si>
    <t>50048404</t>
  </si>
  <si>
    <t>50048403</t>
  </si>
  <si>
    <t>50053397</t>
  </si>
  <si>
    <t>50055093</t>
  </si>
  <si>
    <t>50055092</t>
  </si>
  <si>
    <t>50054488</t>
  </si>
  <si>
    <t>50053813</t>
  </si>
  <si>
    <t>50054069</t>
  </si>
  <si>
    <t>50054290</t>
  </si>
  <si>
    <t>50055673</t>
  </si>
  <si>
    <t>50054561</t>
  </si>
  <si>
    <t>50055434</t>
  </si>
  <si>
    <t>50055550</t>
  </si>
  <si>
    <t>50059257</t>
  </si>
  <si>
    <t>50056066</t>
  </si>
  <si>
    <t>50056067</t>
  </si>
  <si>
    <t>50055929</t>
  </si>
  <si>
    <t>50055836</t>
  </si>
  <si>
    <t>50057621</t>
  </si>
  <si>
    <t>50056608</t>
  </si>
  <si>
    <t>50057014</t>
  </si>
  <si>
    <t>50058722</t>
  </si>
  <si>
    <t>50057013</t>
  </si>
  <si>
    <t>50057001</t>
  </si>
  <si>
    <t>50057667</t>
  </si>
  <si>
    <t>50058668</t>
  </si>
  <si>
    <t>50058648</t>
  </si>
  <si>
    <t>50058572</t>
  </si>
  <si>
    <t>50058703</t>
  </si>
  <si>
    <t>50059310</t>
  </si>
  <si>
    <t>50059421</t>
  </si>
  <si>
    <t>50059554</t>
  </si>
  <si>
    <t>50059754</t>
  </si>
  <si>
    <t>50059766</t>
  </si>
  <si>
    <t>50059740</t>
  </si>
  <si>
    <t>50059856</t>
  </si>
  <si>
    <t>50062121</t>
  </si>
  <si>
    <t>50060046</t>
  </si>
  <si>
    <t>50060783</t>
  </si>
  <si>
    <t>50061146</t>
  </si>
  <si>
    <t>50061981</t>
  </si>
  <si>
    <t>50061324</t>
  </si>
  <si>
    <t>50061528</t>
  </si>
  <si>
    <t>50062460</t>
  </si>
  <si>
    <t>50061868</t>
  </si>
  <si>
    <t>50061887</t>
  </si>
  <si>
    <t>50061816</t>
  </si>
  <si>
    <t>50061869</t>
  </si>
  <si>
    <t>50061817</t>
  </si>
  <si>
    <t>50061870</t>
  </si>
  <si>
    <t>50061815</t>
  </si>
  <si>
    <t>50061871</t>
  </si>
  <si>
    <t>50061818</t>
  </si>
  <si>
    <t>50061819</t>
  </si>
  <si>
    <t>50061872</t>
  </si>
  <si>
    <t>50061873</t>
  </si>
  <si>
    <t>50061820</t>
  </si>
  <si>
    <t>50061821</t>
  </si>
  <si>
    <t>50061823</t>
  </si>
  <si>
    <t>50061874</t>
  </si>
  <si>
    <t>50061875</t>
  </si>
  <si>
    <t>50061876</t>
  </si>
  <si>
    <t>50061824</t>
  </si>
  <si>
    <t>50061877</t>
  </si>
  <si>
    <t>50061878</t>
  </si>
  <si>
    <t>50061879</t>
  </si>
  <si>
    <t>50061880</t>
  </si>
  <si>
    <t>50061881</t>
  </si>
  <si>
    <t>50061882</t>
  </si>
  <si>
    <t>50061883</t>
  </si>
  <si>
    <t>50062600</t>
  </si>
  <si>
    <t>50061884</t>
  </si>
  <si>
    <t>50061885</t>
  </si>
  <si>
    <t>50061886</t>
  </si>
  <si>
    <t>50061888</t>
  </si>
  <si>
    <t>50061814</t>
  </si>
  <si>
    <t>50062003</t>
  </si>
  <si>
    <t>50062089</t>
  </si>
  <si>
    <t>50062085</t>
  </si>
  <si>
    <t>50062084</t>
  </si>
  <si>
    <t>50062008</t>
  </si>
  <si>
    <t>50061984</t>
  </si>
  <si>
    <t>50062007</t>
  </si>
  <si>
    <t>50062097</t>
  </si>
  <si>
    <t>50062006</t>
  </si>
  <si>
    <t>50062009</t>
  </si>
  <si>
    <t>50062096</t>
  </si>
  <si>
    <t>50062086</t>
  </si>
  <si>
    <t>50062100</t>
  </si>
  <si>
    <t>50062005</t>
  </si>
  <si>
    <t>50062090</t>
  </si>
  <si>
    <t>50062098</t>
  </si>
  <si>
    <t>50062099</t>
  </si>
  <si>
    <t>50062087</t>
  </si>
  <si>
    <t>50062091</t>
  </si>
  <si>
    <t>50062004</t>
  </si>
  <si>
    <t>50062092</t>
  </si>
  <si>
    <t>50062094</t>
  </si>
  <si>
    <t>50061895</t>
  </si>
  <si>
    <t>50061928</t>
  </si>
  <si>
    <t>50061986</t>
  </si>
  <si>
    <t>50062053</t>
  </si>
  <si>
    <t>50062139</t>
  </si>
  <si>
    <t>50062137</t>
  </si>
  <si>
    <t>50062138</t>
  </si>
  <si>
    <t>50062076</t>
  </si>
  <si>
    <t>50062095</t>
  </si>
  <si>
    <t>50062088</t>
  </si>
  <si>
    <t>50062093</t>
  </si>
  <si>
    <t>50062054</t>
  </si>
  <si>
    <t>50062055</t>
  </si>
  <si>
    <t>50062130</t>
  </si>
  <si>
    <t>50062131</t>
  </si>
  <si>
    <t>50062134</t>
  </si>
  <si>
    <t>50062132</t>
  </si>
  <si>
    <t>50062133</t>
  </si>
  <si>
    <t>50062135</t>
  </si>
  <si>
    <t>50062599</t>
  </si>
  <si>
    <t>50062272</t>
  </si>
  <si>
    <t>50062389</t>
  </si>
  <si>
    <t>50062390</t>
  </si>
  <si>
    <t>50062391</t>
  </si>
  <si>
    <t>50062626</t>
  </si>
  <si>
    <t>50062422</t>
  </si>
  <si>
    <t>50062631</t>
  </si>
  <si>
    <t>50062629</t>
  </si>
  <si>
    <t>50062628</t>
  </si>
  <si>
    <t>50062572</t>
  </si>
  <si>
    <t>50062431</t>
  </si>
  <si>
    <t>50062612</t>
  </si>
  <si>
    <t>50062436</t>
  </si>
  <si>
    <t>50062590</t>
  </si>
  <si>
    <t>50062591</t>
  </si>
  <si>
    <t>50062574</t>
  </si>
  <si>
    <t>50062502</t>
  </si>
  <si>
    <t>50062610</t>
  </si>
  <si>
    <t>50062609</t>
  </si>
  <si>
    <t>01.12.2023</t>
  </si>
  <si>
    <t>06.09.2019</t>
  </si>
  <si>
    <t>06.09.2021</t>
  </si>
  <si>
    <t>04.03.2024</t>
  </si>
  <si>
    <t>26.06.2025</t>
  </si>
  <si>
    <t>22.12.2023</t>
  </si>
  <si>
    <t>10.07.2024</t>
  </si>
  <si>
    <t>21.02.2017</t>
  </si>
  <si>
    <t>09.09.2021</t>
  </si>
  <si>
    <t>30.12.2026</t>
  </si>
  <si>
    <t>09.04.2021</t>
  </si>
  <si>
    <t>12.01.2022</t>
  </si>
  <si>
    <t>13.01.2024</t>
  </si>
  <si>
    <t>15.12.2022</t>
  </si>
  <si>
    <t>29.09.2021</t>
  </si>
  <si>
    <t>29.01.2025</t>
  </si>
  <si>
    <t>18.12.2023</t>
  </si>
  <si>
    <t>21.12.2023</t>
  </si>
  <si>
    <t>28.07.2022</t>
  </si>
  <si>
    <t>01.04.2024</t>
  </si>
  <si>
    <t>05.09.2019</t>
  </si>
  <si>
    <t>14.12.2023</t>
  </si>
  <si>
    <t>29.02.2024</t>
  </si>
  <si>
    <t>26.09.2024</t>
  </si>
  <si>
    <t>09.11.2020</t>
  </si>
  <si>
    <t>01.04.2026</t>
  </si>
  <si>
    <t>03.12.2018</t>
  </si>
  <si>
    <t>03.09.2024</t>
  </si>
  <si>
    <t>26.02.2024</t>
  </si>
  <si>
    <t>21.12.2021</t>
  </si>
  <si>
    <t>18.04.2017</t>
  </si>
  <si>
    <t>03.03.2017</t>
  </si>
  <si>
    <t>01.09.2024</t>
  </si>
  <si>
    <t>01.06.2025</t>
  </si>
  <si>
    <t>12.04.2017</t>
  </si>
  <si>
    <t>16.03.2017</t>
  </si>
  <si>
    <t>06.10.2017</t>
  </si>
  <si>
    <t>03.10.2017</t>
  </si>
  <si>
    <t>07.12.2023</t>
  </si>
  <si>
    <t>15.10.2024</t>
  </si>
  <si>
    <t>25.03.2024</t>
  </si>
  <si>
    <t>18.02.2022</t>
  </si>
  <si>
    <t>26.04.2024</t>
  </si>
  <si>
    <t>06.12.2023</t>
  </si>
  <si>
    <t>19.03.2024</t>
  </si>
  <si>
    <t>01.10.2024</t>
  </si>
  <si>
    <t>20.06.2022</t>
  </si>
  <si>
    <t>18.04.2023</t>
  </si>
  <si>
    <t>31.01.2024</t>
  </si>
  <si>
    <t>05.07.2026</t>
  </si>
  <si>
    <t>20.03.2024</t>
  </si>
  <si>
    <t>27.01.2025</t>
  </si>
  <si>
    <t>26.07.2024</t>
  </si>
  <si>
    <t>16.01.2025</t>
  </si>
  <si>
    <t>CYANURE OR ET POTASSIUM K{AU(CN)2}</t>
  </si>
  <si>
    <t>20 AP THERM. 2M 2.300</t>
  </si>
  <si>
    <t>20291000</t>
  </si>
  <si>
    <t>20291001</t>
  </si>
  <si>
    <t>20291002</t>
  </si>
  <si>
    <t>35671001</t>
  </si>
  <si>
    <t>36451000</t>
  </si>
  <si>
    <t>36451099</t>
  </si>
  <si>
    <t>37371011</t>
  </si>
  <si>
    <t>37381011</t>
  </si>
  <si>
    <t>37381099</t>
  </si>
  <si>
    <t>41811000</t>
  </si>
  <si>
    <t>41811003</t>
  </si>
  <si>
    <t>41821000</t>
  </si>
  <si>
    <t>41841000</t>
  </si>
  <si>
    <t>41841001</t>
  </si>
  <si>
    <t>42271001</t>
  </si>
  <si>
    <t>42891000</t>
  </si>
  <si>
    <t>43841000</t>
  </si>
  <si>
    <t>46371002</t>
  </si>
  <si>
    <t>46701001</t>
  </si>
  <si>
    <t>46711000</t>
  </si>
  <si>
    <t>46711099</t>
  </si>
  <si>
    <t>46781000</t>
  </si>
  <si>
    <t>46791000</t>
  </si>
  <si>
    <t>46801000</t>
  </si>
  <si>
    <t>46841000</t>
  </si>
  <si>
    <t>46841001</t>
  </si>
  <si>
    <t>47171000</t>
  </si>
  <si>
    <t>47171001</t>
  </si>
  <si>
    <t>47291000</t>
  </si>
  <si>
    <t>47311000</t>
  </si>
  <si>
    <t>665131011</t>
  </si>
  <si>
    <t>665171011</t>
  </si>
  <si>
    <t>665181011</t>
  </si>
  <si>
    <t>665181012</t>
  </si>
  <si>
    <t>846711000</t>
  </si>
  <si>
    <t>846711001</t>
  </si>
  <si>
    <t>846721000</t>
  </si>
  <si>
    <t>846721001</t>
  </si>
  <si>
    <t>846751000</t>
  </si>
  <si>
    <t>979501011</t>
  </si>
  <si>
    <t>979501012</t>
  </si>
  <si>
    <t>1021261001</t>
  </si>
  <si>
    <t>1032241000</t>
  </si>
  <si>
    <t>1053951011</t>
  </si>
  <si>
    <t>1053951012</t>
  </si>
  <si>
    <t>1161271002</t>
  </si>
  <si>
    <t>1195421000</t>
  </si>
  <si>
    <t>1195421001</t>
  </si>
  <si>
    <t>1247371001</t>
  </si>
  <si>
    <t>1247371011</t>
  </si>
  <si>
    <t>1372711000</t>
  </si>
  <si>
    <t>1377571000</t>
  </si>
  <si>
    <t>1377571001</t>
  </si>
  <si>
    <t>1378931000</t>
  </si>
  <si>
    <t>1378931001</t>
  </si>
  <si>
    <t>1512501011</t>
  </si>
  <si>
    <t>1666951000</t>
  </si>
  <si>
    <t>1668021000</t>
  </si>
  <si>
    <t>1668021099</t>
  </si>
  <si>
    <t>1805321000</t>
  </si>
  <si>
    <t>1891521000</t>
  </si>
  <si>
    <t>2078201000</t>
  </si>
  <si>
    <t>2078201099</t>
  </si>
  <si>
    <t>2078271000</t>
  </si>
  <si>
    <t>2078271001</t>
  </si>
  <si>
    <t>2143311000</t>
  </si>
  <si>
    <t>2143311099</t>
  </si>
  <si>
    <t>2200971011</t>
  </si>
  <si>
    <t>2200981011</t>
  </si>
  <si>
    <t>2553881000</t>
  </si>
  <si>
    <t>2750141012</t>
  </si>
  <si>
    <t>2750141011</t>
  </si>
  <si>
    <t>2763331000</t>
  </si>
  <si>
    <t>2763331001</t>
  </si>
  <si>
    <t>3024721011</t>
  </si>
  <si>
    <t>3079201000</t>
  </si>
  <si>
    <t>3086841000</t>
  </si>
  <si>
    <t>3195531000</t>
  </si>
  <si>
    <t>3195531099</t>
  </si>
  <si>
    <t>3241641001</t>
  </si>
  <si>
    <t>3263461000</t>
  </si>
  <si>
    <t>3263461001</t>
  </si>
  <si>
    <t>3263461099</t>
  </si>
  <si>
    <t>4033981000</t>
  </si>
  <si>
    <t>4033981001</t>
  </si>
  <si>
    <t>4257871000</t>
  </si>
  <si>
    <t>4451801000</t>
  </si>
  <si>
    <t>4475091000</t>
  </si>
  <si>
    <t>4568111000</t>
  </si>
  <si>
    <t>4591351000</t>
  </si>
  <si>
    <t>4592201000</t>
  </si>
  <si>
    <t>4592241000</t>
  </si>
  <si>
    <t>4683691000</t>
  </si>
  <si>
    <t>4824551000</t>
  </si>
  <si>
    <t>4870691000</t>
  </si>
  <si>
    <t>4870691099</t>
  </si>
  <si>
    <t>4887131000</t>
  </si>
  <si>
    <t>4914291000</t>
  </si>
  <si>
    <t>4959631000</t>
  </si>
  <si>
    <t>5013641000</t>
  </si>
  <si>
    <t>5013641099</t>
  </si>
  <si>
    <t>5028601011</t>
  </si>
  <si>
    <t>5137391000</t>
  </si>
  <si>
    <t>5362681000</t>
  </si>
  <si>
    <t>5362881000</t>
  </si>
  <si>
    <t>5367671011</t>
  </si>
  <si>
    <t>5395681000</t>
  </si>
  <si>
    <t>5395681001</t>
  </si>
  <si>
    <t>5395681098</t>
  </si>
  <si>
    <t>5395681099</t>
  </si>
  <si>
    <t>5399411000</t>
  </si>
  <si>
    <t>5399411001</t>
  </si>
  <si>
    <t>5399411098</t>
  </si>
  <si>
    <t>5399411099</t>
  </si>
  <si>
    <t>5405841000</t>
  </si>
  <si>
    <t>5415171000</t>
  </si>
  <si>
    <t>5441771011</t>
  </si>
  <si>
    <t>5441771012</t>
  </si>
  <si>
    <t>5459941000</t>
  </si>
  <si>
    <t>5487831000</t>
  </si>
  <si>
    <t>5650291000</t>
  </si>
  <si>
    <t>5650321000</t>
  </si>
  <si>
    <t>5650451000</t>
  </si>
  <si>
    <t>5659121000</t>
  </si>
  <si>
    <t>5659121099</t>
  </si>
  <si>
    <t>5727091011</t>
  </si>
  <si>
    <t>5727091099</t>
  </si>
  <si>
    <t>5911031000</t>
  </si>
  <si>
    <t>5911031001</t>
  </si>
  <si>
    <t>5911031098</t>
  </si>
  <si>
    <t>5911031099</t>
  </si>
  <si>
    <t>5921781000</t>
  </si>
  <si>
    <t>6161251000</t>
  </si>
  <si>
    <t>6245031011</t>
  </si>
  <si>
    <t>6280331000</t>
  </si>
  <si>
    <t>6280331001</t>
  </si>
  <si>
    <t>6280331098</t>
  </si>
  <si>
    <t>6280331099</t>
  </si>
  <si>
    <t>6360051011</t>
  </si>
  <si>
    <t>6451991000</t>
  </si>
  <si>
    <t>6485521011</t>
  </si>
  <si>
    <t>6512941000</t>
  </si>
  <si>
    <t>6512941002</t>
  </si>
  <si>
    <t>6534031000</t>
  </si>
  <si>
    <t>6534231000</t>
  </si>
  <si>
    <t>6534261001</t>
  </si>
  <si>
    <t>6534291000</t>
  </si>
  <si>
    <t>6534341000</t>
  </si>
  <si>
    <t>6534701000</t>
  </si>
  <si>
    <t>6537691000</t>
  </si>
  <si>
    <t>6537751000</t>
  </si>
  <si>
    <t>6537841000</t>
  </si>
  <si>
    <t>6538311000</t>
  </si>
  <si>
    <t>6552641011</t>
  </si>
  <si>
    <t>6586071001</t>
  </si>
  <si>
    <t>6608161000</t>
  </si>
  <si>
    <t>6721991011</t>
  </si>
  <si>
    <t>6791081000</t>
  </si>
  <si>
    <t>6791151000</t>
  </si>
  <si>
    <t>6791151001</t>
  </si>
  <si>
    <t>6791211000</t>
  </si>
  <si>
    <t>6791211001</t>
  </si>
  <si>
    <t>6791231000</t>
  </si>
  <si>
    <t>6791301000</t>
  </si>
  <si>
    <t>6840181000</t>
  </si>
  <si>
    <t>6841291000</t>
  </si>
  <si>
    <t>6853361000</t>
  </si>
  <si>
    <t>6853401000</t>
  </si>
  <si>
    <t>6853411000</t>
  </si>
  <si>
    <t>6867001000</t>
  </si>
  <si>
    <t>6886411011</t>
  </si>
  <si>
    <t>6896081011</t>
  </si>
  <si>
    <t>6914931000</t>
  </si>
  <si>
    <t>6951261000</t>
  </si>
  <si>
    <t>6966841000</t>
  </si>
  <si>
    <t>6997541000</t>
  </si>
  <si>
    <t>7008781000</t>
  </si>
  <si>
    <t>7008781099</t>
  </si>
  <si>
    <t>7034561000</t>
  </si>
  <si>
    <t>7034561001</t>
  </si>
  <si>
    <t>7034561099</t>
  </si>
  <si>
    <t>7035921000</t>
  </si>
  <si>
    <t>7035921001</t>
  </si>
  <si>
    <t>7052501000</t>
  </si>
  <si>
    <t>7052501001</t>
  </si>
  <si>
    <t>7052521000</t>
  </si>
  <si>
    <t>7052521001</t>
  </si>
  <si>
    <t>7052521099</t>
  </si>
  <si>
    <t>7052531000</t>
  </si>
  <si>
    <t>7052531001</t>
  </si>
  <si>
    <t>7052541000</t>
  </si>
  <si>
    <t>7052541001</t>
  </si>
  <si>
    <t>7052551000</t>
  </si>
  <si>
    <t>7052561000</t>
  </si>
  <si>
    <t>7052571000</t>
  </si>
  <si>
    <t>7052581000</t>
  </si>
  <si>
    <t>7052591001</t>
  </si>
  <si>
    <t>7076931000</t>
  </si>
  <si>
    <t>7076931001</t>
  </si>
  <si>
    <t>7082371001</t>
  </si>
  <si>
    <t>7096311000</t>
  </si>
  <si>
    <t>7096351000</t>
  </si>
  <si>
    <t>7098891000</t>
  </si>
  <si>
    <t>7106981000</t>
  </si>
  <si>
    <t>7127071000</t>
  </si>
  <si>
    <t>7128931000</t>
  </si>
  <si>
    <t>7128931001</t>
  </si>
  <si>
    <t>7129081000</t>
  </si>
  <si>
    <t>7129131000</t>
  </si>
  <si>
    <t>7199411000</t>
  </si>
  <si>
    <t>7201431000</t>
  </si>
  <si>
    <t>7217071000</t>
  </si>
  <si>
    <t>7219171000</t>
  </si>
  <si>
    <t>7219171099</t>
  </si>
  <si>
    <t>7224191000</t>
  </si>
  <si>
    <t>7235421011</t>
  </si>
  <si>
    <t>7284911000</t>
  </si>
  <si>
    <t>7284931000</t>
  </si>
  <si>
    <t>7284931001</t>
  </si>
  <si>
    <t>7284931099</t>
  </si>
  <si>
    <t>7300891000</t>
  </si>
  <si>
    <t>7300891001</t>
  </si>
  <si>
    <t>7301321000</t>
  </si>
  <si>
    <t>7315701000</t>
  </si>
  <si>
    <t>7315871001</t>
  </si>
  <si>
    <t>7321131000</t>
  </si>
  <si>
    <t>7324841000</t>
  </si>
  <si>
    <t>7324841001</t>
  </si>
  <si>
    <t>7327611001</t>
  </si>
  <si>
    <t>7327611099</t>
  </si>
  <si>
    <t>7351921000</t>
  </si>
  <si>
    <t>7356881000</t>
  </si>
  <si>
    <t>7356921000</t>
  </si>
  <si>
    <t>7361061000</t>
  </si>
  <si>
    <t>7468531001</t>
  </si>
  <si>
    <t>7468541001</t>
  </si>
  <si>
    <t>7468561001</t>
  </si>
  <si>
    <t>7473601000</t>
  </si>
  <si>
    <t>7473601001</t>
  </si>
  <si>
    <t>7484151000</t>
  </si>
  <si>
    <t>7488781000</t>
  </si>
  <si>
    <t>7547101000</t>
  </si>
  <si>
    <t>7547101001</t>
  </si>
  <si>
    <t>7556941000</t>
  </si>
  <si>
    <t>7578691000</t>
  </si>
  <si>
    <t>7580031000</t>
  </si>
  <si>
    <t>7580031001</t>
  </si>
  <si>
    <t>7580081000</t>
  </si>
  <si>
    <t>7580081001</t>
  </si>
  <si>
    <t>7654221000</t>
  </si>
  <si>
    <t>7654231000</t>
  </si>
  <si>
    <t>7666821000</t>
  </si>
  <si>
    <t>7666831000</t>
  </si>
  <si>
    <t>7667301001</t>
  </si>
  <si>
    <t>7667301099</t>
  </si>
  <si>
    <t>7667641000</t>
  </si>
  <si>
    <t>7667641099</t>
  </si>
  <si>
    <t>7667731001</t>
  </si>
  <si>
    <t>7667851000</t>
  </si>
  <si>
    <t>7667851099</t>
  </si>
  <si>
    <t>7678701001</t>
  </si>
  <si>
    <t>7678701000</t>
  </si>
  <si>
    <t>7678701098</t>
  </si>
  <si>
    <t>7678701099</t>
  </si>
  <si>
    <t>7715711000</t>
  </si>
  <si>
    <t>7715711099</t>
  </si>
  <si>
    <t>7735361000</t>
  </si>
  <si>
    <t>7735421000</t>
  </si>
  <si>
    <t>7749141000</t>
  </si>
  <si>
    <t>7749201000</t>
  </si>
  <si>
    <t>7784131000</t>
  </si>
  <si>
    <t>7784141000</t>
  </si>
  <si>
    <t>7784151000</t>
  </si>
  <si>
    <t>7784161000</t>
  </si>
  <si>
    <t>7784201000</t>
  </si>
  <si>
    <t>7792201000</t>
  </si>
  <si>
    <t>7792201001</t>
  </si>
  <si>
    <t>7792331000</t>
  </si>
  <si>
    <t>7792331099</t>
  </si>
  <si>
    <t>7815391000</t>
  </si>
  <si>
    <t>7892401000</t>
  </si>
  <si>
    <t>7900601000</t>
  </si>
  <si>
    <t>7931471000</t>
  </si>
  <si>
    <t>7939061000</t>
  </si>
  <si>
    <t>7939061099</t>
  </si>
  <si>
    <t>7939171000</t>
  </si>
  <si>
    <t>7947021000</t>
  </si>
  <si>
    <t>7947021099</t>
  </si>
  <si>
    <t>7947061000</t>
  </si>
  <si>
    <t>7947061099</t>
  </si>
  <si>
    <t>7947521000</t>
  </si>
  <si>
    <t>7947521099</t>
  </si>
  <si>
    <t>7947701000</t>
  </si>
  <si>
    <t>7947701099</t>
  </si>
  <si>
    <t>7950891000</t>
  </si>
  <si>
    <t>7963861000</t>
  </si>
  <si>
    <t>7963861099</t>
  </si>
  <si>
    <t>8001271000</t>
  </si>
  <si>
    <t>8012021000</t>
  </si>
  <si>
    <t>8012031000</t>
  </si>
  <si>
    <t>8031841000</t>
  </si>
  <si>
    <t>8031841001</t>
  </si>
  <si>
    <t>8031841099</t>
  </si>
  <si>
    <t>8034841000</t>
  </si>
  <si>
    <t>8034841099</t>
  </si>
  <si>
    <t>8053631000</t>
  </si>
  <si>
    <t>8058071000</t>
  </si>
  <si>
    <t>8065701000</t>
  </si>
  <si>
    <t>8065701099</t>
  </si>
  <si>
    <t>8092811000</t>
  </si>
  <si>
    <t>8118121000</t>
  </si>
  <si>
    <t>8141851000</t>
  </si>
  <si>
    <t>8160351000</t>
  </si>
  <si>
    <t>8160351099</t>
  </si>
  <si>
    <t>8162551000</t>
  </si>
  <si>
    <t>8162551099</t>
  </si>
  <si>
    <t>8162561000</t>
  </si>
  <si>
    <t>8162561099</t>
  </si>
  <si>
    <t>8167061000</t>
  </si>
  <si>
    <t>8167061001</t>
  </si>
  <si>
    <t>8167061098</t>
  </si>
  <si>
    <t>8167061099</t>
  </si>
  <si>
    <t>8171281000</t>
  </si>
  <si>
    <t>8244541000</t>
  </si>
  <si>
    <t>8244541001</t>
  </si>
  <si>
    <t>8247341000</t>
  </si>
  <si>
    <t>8247341001</t>
  </si>
  <si>
    <t>8247361000</t>
  </si>
  <si>
    <t>8247361099</t>
  </si>
  <si>
    <t>8272821000</t>
  </si>
  <si>
    <t>8272821099</t>
  </si>
  <si>
    <t>8278911000</t>
  </si>
  <si>
    <t>8278911012</t>
  </si>
  <si>
    <t>8278911001</t>
  </si>
  <si>
    <t>8278911011</t>
  </si>
  <si>
    <t>8309831000</t>
  </si>
  <si>
    <t>8322721000</t>
  </si>
  <si>
    <t>8322721011</t>
  </si>
  <si>
    <t>8322721099</t>
  </si>
  <si>
    <t>8324151000</t>
  </si>
  <si>
    <t>8324151099</t>
  </si>
  <si>
    <t>8347381000</t>
  </si>
  <si>
    <t>8356611000</t>
  </si>
  <si>
    <t>8375661000</t>
  </si>
  <si>
    <t>8408641000</t>
  </si>
  <si>
    <t>8418501000</t>
  </si>
  <si>
    <t>8419661000</t>
  </si>
  <si>
    <t>8419661011</t>
  </si>
  <si>
    <t>8419661099</t>
  </si>
  <si>
    <t>8419681000</t>
  </si>
  <si>
    <t>8419681099</t>
  </si>
  <si>
    <t>8421961000</t>
  </si>
  <si>
    <t>8422751000</t>
  </si>
  <si>
    <t>8429831000</t>
  </si>
  <si>
    <t>8429831099</t>
  </si>
  <si>
    <t>8446861000</t>
  </si>
  <si>
    <t>8446861099</t>
  </si>
  <si>
    <t>8510821000</t>
  </si>
  <si>
    <t>8521261000</t>
  </si>
  <si>
    <t>8521261099</t>
  </si>
  <si>
    <t>8552961000</t>
  </si>
  <si>
    <t>8553991000</t>
  </si>
  <si>
    <t>8553991001</t>
  </si>
  <si>
    <t>8553991098</t>
  </si>
  <si>
    <t>8553991099</t>
  </si>
  <si>
    <t>8570201000</t>
  </si>
  <si>
    <t>8593031000</t>
  </si>
  <si>
    <t>8593041000</t>
  </si>
  <si>
    <t>8593051000</t>
  </si>
  <si>
    <t>8593071000</t>
  </si>
  <si>
    <t>8593081000</t>
  </si>
  <si>
    <t>8593251000</t>
  </si>
  <si>
    <t>8593271000</t>
  </si>
  <si>
    <t>8593291000</t>
  </si>
  <si>
    <t>8593331000</t>
  </si>
  <si>
    <t>8593371000</t>
  </si>
  <si>
    <t>8593381000</t>
  </si>
  <si>
    <t>8593401000</t>
  </si>
  <si>
    <t>8593411000</t>
  </si>
  <si>
    <t>8593451000</t>
  </si>
  <si>
    <t>8593501000</t>
  </si>
  <si>
    <t>8593531000</t>
  </si>
  <si>
    <t>8593541000</t>
  </si>
  <si>
    <t>8593561000</t>
  </si>
  <si>
    <t>8593571000</t>
  </si>
  <si>
    <t>8593581000</t>
  </si>
  <si>
    <t>8593611000</t>
  </si>
  <si>
    <t>8593621000</t>
  </si>
  <si>
    <t>8593721000</t>
  </si>
  <si>
    <t>8593731000</t>
  </si>
  <si>
    <t>8593741000</t>
  </si>
  <si>
    <t>8593751000</t>
  </si>
  <si>
    <t>8593851001</t>
  </si>
  <si>
    <t>8593871000</t>
  </si>
  <si>
    <t>8593931000</t>
  </si>
  <si>
    <t>8594731011</t>
  </si>
  <si>
    <t>8594841011</t>
  </si>
  <si>
    <t>8594851000</t>
  </si>
  <si>
    <t>8594861011</t>
  </si>
  <si>
    <t>8594871000</t>
  </si>
  <si>
    <t>8594901000</t>
  </si>
  <si>
    <t>8594931000</t>
  </si>
  <si>
    <t>8594941000</t>
  </si>
  <si>
    <t>8594961000</t>
  </si>
  <si>
    <t>8594971000</t>
  </si>
  <si>
    <t>8594981011</t>
  </si>
  <si>
    <t>8595001000</t>
  </si>
  <si>
    <t>8595001011</t>
  </si>
  <si>
    <t>8595031011</t>
  </si>
  <si>
    <t>8595101011</t>
  </si>
  <si>
    <t>8595111011</t>
  </si>
  <si>
    <t>8595131011</t>
  </si>
  <si>
    <t>8595191011</t>
  </si>
  <si>
    <t>8595221000</t>
  </si>
  <si>
    <t>8595221011</t>
  </si>
  <si>
    <t>8595221012</t>
  </si>
  <si>
    <t>8595241011</t>
  </si>
  <si>
    <t>8595371000</t>
  </si>
  <si>
    <t>8599731000</t>
  </si>
  <si>
    <t>8600111000</t>
  </si>
  <si>
    <t>8602021000</t>
  </si>
  <si>
    <t>8602041000</t>
  </si>
  <si>
    <t>8602051000</t>
  </si>
  <si>
    <t>8602211000</t>
  </si>
  <si>
    <t>8605631000</t>
  </si>
  <si>
    <t>8608271000</t>
  </si>
  <si>
    <t>8608321000</t>
  </si>
  <si>
    <t>8608361000</t>
  </si>
  <si>
    <t>8608391000</t>
  </si>
  <si>
    <t>8608391099</t>
  </si>
  <si>
    <t>8608401000</t>
  </si>
  <si>
    <t>8608401099</t>
  </si>
  <si>
    <t>8612531000</t>
  </si>
  <si>
    <t>8612541000</t>
  </si>
  <si>
    <t>8612551000</t>
  </si>
  <si>
    <t>8612561000</t>
  </si>
  <si>
    <t>8612581000</t>
  </si>
  <si>
    <t>8612591000</t>
  </si>
  <si>
    <t>Capa-Machine/SEM</t>
  </si>
  <si>
    <t>Work Ctr</t>
  </si>
  <si>
    <t>00000002</t>
  </si>
  <si>
    <t>00000001</t>
  </si>
  <si>
    <t>00120004</t>
  </si>
  <si>
    <t>00120901</t>
  </si>
  <si>
    <t>00120001</t>
  </si>
  <si>
    <t>00100001</t>
  </si>
  <si>
    <t>00010401</t>
  </si>
  <si>
    <t>00120003</t>
  </si>
  <si>
    <t>00010402</t>
  </si>
  <si>
    <t>00121101</t>
  </si>
  <si>
    <t>00000004</t>
  </si>
  <si>
    <t>00110001</t>
  </si>
  <si>
    <t>00120501</t>
  </si>
  <si>
    <t>00010403</t>
  </si>
  <si>
    <t>00080001</t>
  </si>
  <si>
    <t>00010201</t>
  </si>
  <si>
    <t>PRT694</t>
  </si>
  <si>
    <t>PRT699</t>
  </si>
  <si>
    <t>PRT712</t>
  </si>
  <si>
    <t>PRT723</t>
  </si>
  <si>
    <t>PRT732</t>
  </si>
  <si>
    <t>PRT740</t>
  </si>
  <si>
    <t>PRT605</t>
  </si>
  <si>
    <t>PRT737</t>
  </si>
  <si>
    <t>PRT742</t>
  </si>
  <si>
    <t>Description</t>
  </si>
  <si>
    <t>Target qty</t>
  </si>
  <si>
    <t>Basic fin.</t>
  </si>
  <si>
    <t>PRT605_PIG.REDUCTION 2 Double roulage</t>
  </si>
  <si>
    <t>PRT696_TAMBOUR BARILLET SEMI/DEC SATURNE</t>
  </si>
  <si>
    <t>PRT688_PIG.GRD.MOYENNE (SANS GALVA)</t>
  </si>
  <si>
    <t>PRT699_CHAUSSEE LH6</t>
  </si>
  <si>
    <t>PRT723_PIG.MOYENNE (ENTRE-PORTEE) CNC</t>
  </si>
  <si>
    <t>PRT693_CHAUSSEE L2.150 (PIQURE RADIALE)</t>
  </si>
  <si>
    <t>PRT694_CHAUSSEE L2.130 (PIQURE RADIALE)</t>
  </si>
  <si>
    <t>PRT715</t>
  </si>
  <si>
    <t>PRT715_ROUE COMPT.SEC.H1</t>
  </si>
  <si>
    <t>PRT712_ROUE HEURES L1.740 DO SATURNE II</t>
  </si>
  <si>
    <t>PRT737_PITON A TETE (DDM CONE)</t>
  </si>
  <si>
    <t>PRT731_PITON A TETE (DDM Ra0.8)</t>
  </si>
  <si>
    <t>PRT732_CLEF RAQUETTE (DDM Ra0.8)</t>
  </si>
  <si>
    <t>PRT740_TIGE POUSSOIR</t>
  </si>
  <si>
    <t>PRT742_TIGE TRAV COSC</t>
  </si>
  <si>
    <t>Verif</t>
  </si>
  <si>
    <t>Yield</t>
  </si>
  <si>
    <t>Work Ctr.1</t>
  </si>
  <si>
    <t xml:space="preserve">Entered   </t>
  </si>
  <si>
    <t>01</t>
  </si>
  <si>
    <t>00</t>
  </si>
  <si>
    <t>Output/Moy 2s /ITEMS</t>
  </si>
  <si>
    <t>Date_Archive</t>
  </si>
  <si>
    <t>Semaines</t>
  </si>
  <si>
    <t>Archives</t>
  </si>
  <si>
    <t>SemainesArticle</t>
  </si>
  <si>
    <t>13859333</t>
  </si>
  <si>
    <t>131566</t>
  </si>
  <si>
    <t>13PRT736</t>
  </si>
  <si>
    <t>13539370</t>
  </si>
  <si>
    <t>13LIBRE</t>
  </si>
  <si>
    <t>13861253</t>
  </si>
  <si>
    <t>131859</t>
  </si>
  <si>
    <t>134181</t>
  </si>
  <si>
    <t>13PRT693</t>
  </si>
  <si>
    <t>13705253</t>
  </si>
  <si>
    <t>13102126</t>
  </si>
  <si>
    <t>134637</t>
  </si>
  <si>
    <t>133574</t>
  </si>
  <si>
    <t>13859303</t>
  </si>
  <si>
    <t>134184</t>
  </si>
  <si>
    <t>13803184</t>
  </si>
  <si>
    <t>13525836</t>
  </si>
  <si>
    <t>13760384</t>
  </si>
  <si>
    <t>134684</t>
  </si>
  <si>
    <t>13859386</t>
  </si>
  <si>
    <t>13116173</t>
  </si>
  <si>
    <t>13324161</t>
  </si>
  <si>
    <t>13633571</t>
  </si>
  <si>
    <t>13591096</t>
  </si>
  <si>
    <t>13703457</t>
  </si>
  <si>
    <t>13859354</t>
  </si>
  <si>
    <t>13324162</t>
  </si>
  <si>
    <t>134182</t>
  </si>
  <si>
    <t>133515</t>
  </si>
  <si>
    <t>13501364</t>
  </si>
  <si>
    <t>13736106</t>
  </si>
  <si>
    <t>134671</t>
  </si>
  <si>
    <t>13859305</t>
  </si>
  <si>
    <t>13863153</t>
  </si>
  <si>
    <t>13116127</t>
  </si>
  <si>
    <t>13207820</t>
  </si>
  <si>
    <t>13816035</t>
  </si>
  <si>
    <t>134634</t>
  </si>
  <si>
    <t>13491429</t>
  </si>
  <si>
    <t>13565029</t>
  </si>
  <si>
    <t>13119542</t>
  </si>
  <si>
    <t>13703456</t>
  </si>
  <si>
    <t>13PRT695</t>
  </si>
  <si>
    <t>13696684</t>
  </si>
  <si>
    <t>13834738</t>
  </si>
  <si>
    <t>134672</t>
  </si>
  <si>
    <t>13766764</t>
  </si>
  <si>
    <t>134680</t>
  </si>
  <si>
    <t>134718</t>
  </si>
  <si>
    <t>134635</t>
  </si>
  <si>
    <t>13732761</t>
  </si>
  <si>
    <t>13767676</t>
  </si>
  <si>
    <t>13PRT731</t>
  </si>
  <si>
    <t>13732768</t>
  </si>
  <si>
    <t>13859473</t>
  </si>
  <si>
    <t>13103048</t>
  </si>
  <si>
    <t>13860202</t>
  </si>
  <si>
    <t>13723100</t>
  </si>
  <si>
    <t>13689524</t>
  </si>
  <si>
    <t>13730132</t>
  </si>
  <si>
    <t>13619410</t>
  </si>
  <si>
    <t>13803484</t>
  </si>
  <si>
    <t>13572709</t>
  </si>
  <si>
    <t>13771410</t>
  </si>
  <si>
    <t>1397950</t>
  </si>
  <si>
    <t>1366518</t>
  </si>
  <si>
    <t>1366519</t>
  </si>
  <si>
    <t>13544177</t>
  </si>
  <si>
    <t>13859516</t>
  </si>
  <si>
    <t>13783942</t>
  </si>
  <si>
    <t>13783943</t>
  </si>
  <si>
    <t>13859503</t>
  </si>
  <si>
    <t>13276333</t>
  </si>
  <si>
    <t>13539941</t>
  </si>
  <si>
    <t>13565032</t>
  </si>
  <si>
    <t>134717</t>
  </si>
  <si>
    <t>13859378</t>
  </si>
  <si>
    <t>13793025</t>
  </si>
  <si>
    <t>13539568</t>
  </si>
  <si>
    <t>13700648</t>
  </si>
  <si>
    <t>13768897</t>
  </si>
  <si>
    <t>13471085</t>
  </si>
  <si>
    <t>13745375</t>
  </si>
  <si>
    <t>133567</t>
  </si>
  <si>
    <t>13PRT713</t>
  </si>
  <si>
    <t>13493404</t>
  </si>
  <si>
    <t>13859488</t>
  </si>
  <si>
    <t>134678</t>
  </si>
  <si>
    <t>13324159</t>
  </si>
  <si>
    <t>13766773</t>
  </si>
  <si>
    <t>13407010</t>
  </si>
  <si>
    <t>13684129</t>
  </si>
  <si>
    <t>13758003</t>
  </si>
  <si>
    <t>13860840</t>
  </si>
  <si>
    <t>134670</t>
  </si>
  <si>
    <t>13785791</t>
  </si>
  <si>
    <t>13845415</t>
  </si>
  <si>
    <t>13859387</t>
  </si>
  <si>
    <t>13PRT741</t>
  </si>
  <si>
    <t>13679115</t>
  </si>
  <si>
    <t>13824270</t>
  </si>
  <si>
    <t>13801203</t>
  </si>
  <si>
    <t>13860011</t>
  </si>
  <si>
    <t>13859486</t>
  </si>
  <si>
    <t>13859327</t>
  </si>
  <si>
    <t>133738</t>
  </si>
  <si>
    <t>13648552</t>
  </si>
  <si>
    <t>13773542</t>
  </si>
  <si>
    <t>13710585</t>
  </si>
  <si>
    <t>13860839</t>
  </si>
  <si>
    <t>13703530</t>
  </si>
  <si>
    <t>13709892</t>
  </si>
  <si>
    <t>13261483</t>
  </si>
  <si>
    <t>13859500</t>
  </si>
  <si>
    <t>13859337</t>
  </si>
  <si>
    <t>13645196</t>
  </si>
  <si>
    <t>13780942</t>
  </si>
  <si>
    <t>13732762</t>
  </si>
  <si>
    <t>13708890</t>
  </si>
  <si>
    <t>13861258</t>
  </si>
  <si>
    <t>13653423</t>
  </si>
  <si>
    <t>13860832</t>
  </si>
  <si>
    <t>13794704</t>
  </si>
  <si>
    <t>13860198</t>
  </si>
  <si>
    <t>13859497</t>
  </si>
  <si>
    <t>13565912</t>
  </si>
  <si>
    <t>13859522</t>
  </si>
  <si>
    <t>13non dispo</t>
  </si>
  <si>
    <t>13817128</t>
  </si>
  <si>
    <t>13851082</t>
  </si>
  <si>
    <t>13761755</t>
  </si>
  <si>
    <t>13794770</t>
  </si>
  <si>
    <t>13860563</t>
  </si>
  <si>
    <t>13520943</t>
  </si>
  <si>
    <t>13Apprenti</t>
  </si>
  <si>
    <t>13214331</t>
  </si>
  <si>
    <t>13667305</t>
  </si>
  <si>
    <t>13653470</t>
  </si>
  <si>
    <t>13416307</t>
  </si>
  <si>
    <t>13859307</t>
  </si>
  <si>
    <t>13859973</t>
  </si>
  <si>
    <t>13859352</t>
  </si>
  <si>
    <t>13207827</t>
  </si>
  <si>
    <t>132029</t>
  </si>
  <si>
    <t>13732113</t>
  </si>
  <si>
    <t>13448807</t>
  </si>
  <si>
    <t>13855296</t>
  </si>
  <si>
    <t>13735688</t>
  </si>
  <si>
    <t>13253187</t>
  </si>
  <si>
    <t>134679</t>
  </si>
  <si>
    <t>13859325</t>
  </si>
  <si>
    <t>13653429</t>
  </si>
  <si>
    <t>13545994</t>
  </si>
  <si>
    <t>13859485</t>
  </si>
  <si>
    <t>13495963</t>
  </si>
  <si>
    <t>13536767</t>
  </si>
  <si>
    <t>13275014</t>
  </si>
  <si>
    <t>13860836</t>
  </si>
  <si>
    <t>13863806</t>
  </si>
  <si>
    <t>13425262</t>
  </si>
  <si>
    <t>13525840</t>
  </si>
  <si>
    <t>13689990</t>
  </si>
  <si>
    <t>13702725</t>
  </si>
  <si>
    <t>13681652</t>
  </si>
  <si>
    <t>13675436</t>
  </si>
  <si>
    <t>13710808</t>
  </si>
  <si>
    <t>13814185</t>
  </si>
  <si>
    <t>13859490</t>
  </si>
  <si>
    <t>13859496</t>
  </si>
  <si>
    <t>13200744</t>
  </si>
  <si>
    <t>13852126</t>
  </si>
  <si>
    <t>13719038</t>
  </si>
  <si>
    <t>13686700</t>
  </si>
  <si>
    <t>13281793</t>
  </si>
  <si>
    <t>13720143</t>
  </si>
  <si>
    <t>13645991</t>
  </si>
  <si>
    <t>13719941</t>
  </si>
  <si>
    <t>13684018</t>
  </si>
  <si>
    <t>13859519</t>
  </si>
  <si>
    <t>13859385</t>
  </si>
  <si>
    <t>13474906</t>
  </si>
  <si>
    <t>13709150</t>
  </si>
  <si>
    <t>13504380</t>
  </si>
  <si>
    <t>13816706</t>
  </si>
  <si>
    <t>13632884</t>
  </si>
  <si>
    <t>13774920</t>
  </si>
  <si>
    <t>13571028</t>
  </si>
  <si>
    <t>13774914</t>
  </si>
  <si>
    <t>13709160</t>
  </si>
  <si>
    <t>13709156</t>
  </si>
  <si>
    <t>13859189</t>
  </si>
  <si>
    <t>13658607</t>
  </si>
  <si>
    <t>13859358</t>
  </si>
  <si>
    <t>13861254</t>
  </si>
  <si>
    <t>13705256</t>
  </si>
  <si>
    <t>13591103</t>
  </si>
  <si>
    <t>13488713</t>
  </si>
  <si>
    <t>13748415</t>
  </si>
  <si>
    <t>13859375</t>
  </si>
  <si>
    <t>13859373</t>
  </si>
  <si>
    <t>13859513</t>
  </si>
  <si>
    <t>1384671</t>
  </si>
  <si>
    <t>134731</t>
  </si>
  <si>
    <t>134729</t>
  </si>
  <si>
    <t>13749634</t>
  </si>
  <si>
    <t>133645</t>
  </si>
  <si>
    <t>13842196</t>
  </si>
  <si>
    <t>13722419</t>
  </si>
  <si>
    <t>13731587</t>
  </si>
  <si>
    <t>13124737</t>
  </si>
  <si>
    <t>1342551</t>
  </si>
  <si>
    <t>1385083</t>
  </si>
  <si>
    <t>13590573</t>
  </si>
  <si>
    <t>13541517</t>
  </si>
  <si>
    <t>13708221</t>
  </si>
  <si>
    <t>13731589</t>
  </si>
  <si>
    <t>13859357</t>
  </si>
  <si>
    <t>13630363</t>
  </si>
  <si>
    <t>13859493</t>
  </si>
  <si>
    <t>13708225</t>
  </si>
  <si>
    <t>13708233</t>
  </si>
  <si>
    <t>13859524</t>
  </si>
  <si>
    <t>13774167</t>
  </si>
  <si>
    <t>13653769</t>
  </si>
  <si>
    <t>13166802</t>
  </si>
  <si>
    <t>13779233</t>
  </si>
  <si>
    <t>13655264</t>
  </si>
  <si>
    <t>13786407</t>
  </si>
  <si>
    <t>13653788</t>
  </si>
  <si>
    <t>13511671</t>
  </si>
  <si>
    <t>13759362</t>
  </si>
  <si>
    <t>13403398</t>
  </si>
  <si>
    <t>13859341</t>
  </si>
  <si>
    <t>13170241</t>
  </si>
  <si>
    <t>13482455</t>
  </si>
  <si>
    <t>13689225</t>
  </si>
  <si>
    <t>13859484</t>
  </si>
  <si>
    <t>13137271</t>
  </si>
  <si>
    <t>13679123</t>
  </si>
  <si>
    <t>1385119</t>
  </si>
  <si>
    <t>131565</t>
  </si>
  <si>
    <t>13767870</t>
  </si>
  <si>
    <t>13859329</t>
  </si>
  <si>
    <t>13672199</t>
  </si>
  <si>
    <t>13427822</t>
  </si>
  <si>
    <t>13761566</t>
  </si>
  <si>
    <t>1384672</t>
  </si>
  <si>
    <t>1384675</t>
  </si>
  <si>
    <t>13513739</t>
  </si>
  <si>
    <t>13319553</t>
  </si>
  <si>
    <t>13703592</t>
  </si>
  <si>
    <t>13794706</t>
  </si>
  <si>
    <t>13712893</t>
  </si>
  <si>
    <t>13713263</t>
  </si>
  <si>
    <t>13771407</t>
  </si>
  <si>
    <t>13708951</t>
  </si>
  <si>
    <t>13653775</t>
  </si>
  <si>
    <t>13758008</t>
  </si>
  <si>
    <t>13304102</t>
  </si>
  <si>
    <t>13859356</t>
  </si>
  <si>
    <t>13796386</t>
  </si>
  <si>
    <t>13824736</t>
  </si>
  <si>
    <t>13721917</t>
  </si>
  <si>
    <t>13841966</t>
  </si>
  <si>
    <t>13708948</t>
  </si>
  <si>
    <t>13738793</t>
  </si>
  <si>
    <t>13841968</t>
  </si>
  <si>
    <t>13794702</t>
  </si>
  <si>
    <t>13818917</t>
  </si>
  <si>
    <t>13703459</t>
  </si>
  <si>
    <t>134227</t>
  </si>
  <si>
    <t>13426609</t>
  </si>
  <si>
    <t>13859362</t>
  </si>
  <si>
    <t>13653426</t>
  </si>
  <si>
    <t>13794723</t>
  </si>
  <si>
    <t>13319314</t>
  </si>
  <si>
    <t>13675960</t>
  </si>
  <si>
    <t>13653434</t>
  </si>
  <si>
    <t>13653403</t>
  </si>
  <si>
    <t>13703480</t>
  </si>
  <si>
    <t>13645199</t>
  </si>
  <si>
    <t>13653773</t>
  </si>
  <si>
    <t>13PRT688</t>
  </si>
  <si>
    <t>13732763</t>
  </si>
  <si>
    <t>SEM MET</t>
  </si>
  <si>
    <t>Sem Besoin client</t>
  </si>
  <si>
    <t>Horodatage</t>
  </si>
  <si>
    <t>QueryKey</t>
  </si>
  <si>
    <t>Table</t>
  </si>
  <si>
    <t>Connexion utilisée</t>
  </si>
  <si>
    <t>Statut</t>
  </si>
  <si>
    <t>Durée (s)</t>
  </si>
  <si>
    <t>Lignes chargées</t>
  </si>
  <si>
    <t>105861253</t>
  </si>
  <si>
    <t>2204671</t>
  </si>
  <si>
    <t>Z0438143 V03</t>
  </si>
  <si>
    <t>32866519</t>
  </si>
  <si>
    <t>-1</t>
  </si>
  <si>
    <t>431PRT712</t>
  </si>
  <si>
    <t>-9</t>
  </si>
  <si>
    <t>Z1656794 V00</t>
  </si>
  <si>
    <t>606860839</t>
  </si>
  <si>
    <t>Z1075106 V05</t>
  </si>
  <si>
    <t>635667305</t>
  </si>
  <si>
    <t>Z1258141 V02</t>
  </si>
  <si>
    <t>702403398</t>
  </si>
  <si>
    <t>Z0034209 V06</t>
  </si>
  <si>
    <t>717281793</t>
  </si>
  <si>
    <t>Requête - PROD</t>
  </si>
  <si>
    <t>OK</t>
  </si>
  <si>
    <t>EN CW510L 58V 3M 8.000</t>
  </si>
  <si>
    <t>EN CW101C VERG. 3M 4.000</t>
  </si>
  <si>
    <t>EN CW101C HART 3M 2.300</t>
  </si>
  <si>
    <t>DB_CEWB_Nomenclature</t>
  </si>
  <si>
    <t>Requête - DB_CEWB_Nomenclature</t>
  </si>
  <si>
    <t>DB_CEWB_Nomenclature (2)</t>
  </si>
  <si>
    <t>DB_CEWB_Nomenclature__2</t>
  </si>
  <si>
    <t>Requête - DB_CEWB_Nomenclature (2)</t>
  </si>
  <si>
    <t>DB_ZETAPV</t>
  </si>
  <si>
    <t>Requête - DB_ZETAPV</t>
  </si>
  <si>
    <t>ZCONF</t>
  </si>
  <si>
    <t>Requête - ZCONF</t>
  </si>
  <si>
    <t>1372711011</t>
  </si>
  <si>
    <t>Std. production/Costing; CNC LAITON SPB</t>
  </si>
  <si>
    <t>4033981002</t>
  </si>
  <si>
    <t>20.03.2026</t>
  </si>
  <si>
    <t>50062679</t>
  </si>
  <si>
    <t>4161861000</t>
  </si>
  <si>
    <t>06.03.2026</t>
  </si>
  <si>
    <t>215</t>
  </si>
  <si>
    <t>01.05.2026</t>
  </si>
  <si>
    <t>8552961099</t>
  </si>
  <si>
    <t>10.03.2026</t>
  </si>
  <si>
    <t>50062635</t>
  </si>
  <si>
    <t>8632521011</t>
  </si>
  <si>
    <t>03.03.2026</t>
  </si>
  <si>
    <t>50062636</t>
  </si>
  <si>
    <t>8632541011</t>
  </si>
  <si>
    <t>50062681</t>
  </si>
  <si>
    <t>8650381000</t>
  </si>
  <si>
    <t>50062740</t>
  </si>
  <si>
    <t>8654101000</t>
  </si>
  <si>
    <t>12.03.2026</t>
  </si>
  <si>
    <t>50062741</t>
  </si>
  <si>
    <t>8654111000</t>
  </si>
  <si>
    <t>50062749</t>
  </si>
  <si>
    <t>8654281011</t>
  </si>
  <si>
    <t>13.03.2026</t>
  </si>
  <si>
    <t>50062742</t>
  </si>
  <si>
    <t>8654351000</t>
  </si>
  <si>
    <t>50062750</t>
  </si>
  <si>
    <t>8654371011</t>
  </si>
  <si>
    <t>50062743</t>
  </si>
  <si>
    <t>8654491000</t>
  </si>
  <si>
    <t>50062800</t>
  </si>
  <si>
    <t>8655941000</t>
  </si>
  <si>
    <t>8655941099</t>
  </si>
  <si>
    <t>DB_ZPPROUTLIST_ALL</t>
  </si>
  <si>
    <t>Requête - DB_ZPPROUTLIST_ALL</t>
  </si>
  <si>
    <t>COOIS_DELAIS_START</t>
  </si>
  <si>
    <t>Requête - COOIS_DELAIS_START</t>
  </si>
  <si>
    <t>03_Archive_BORD_DEC</t>
  </si>
  <si>
    <t>_03_Archive_BORD_DEC</t>
  </si>
  <si>
    <t>Requête - 03_Archive_BORD_DEC</t>
  </si>
  <si>
    <t>Z:\BUME\Moutier-Prod\00_CROM\00_Planning\BORD_DEC_MRPC17.xlsm</t>
  </si>
  <si>
    <t>BORD_DEC_MRPC17.xlsm</t>
  </si>
  <si>
    <t>Pedroza, Flavio</t>
  </si>
  <si>
    <t>Sabatini, Olivier</t>
  </si>
  <si>
    <t>Z1087483 V01</t>
  </si>
  <si>
    <t>524PRT725</t>
  </si>
  <si>
    <t>Z1272600 V02</t>
  </si>
  <si>
    <t>Z0761122 V09</t>
  </si>
  <si>
    <t>631794770</t>
  </si>
  <si>
    <t>ES01</t>
  </si>
  <si>
    <t xml:space="preserve">ROUE HEURES SEMI/TAIL L3.670 DO         </t>
  </si>
  <si>
    <t>TIGE MISE HEURE SEMI/POLI S0.90 18.000</t>
  </si>
  <si>
    <t>251262</t>
  </si>
  <si>
    <t>TIGE MISE HEURE S0.70 19.18 SEMI/POLI</t>
  </si>
  <si>
    <t>TIGE MISE HEURE SEMI/POLI S0.90 19.400</t>
  </si>
  <si>
    <t>TIGE MISE HEURE SEMI/POLI S0.90 18.740</t>
  </si>
  <si>
    <t>TIGE MISE HEURE SEMI/POLI S1.00 16.000</t>
  </si>
  <si>
    <t>TIGE MISE HEURE SEMI/POLI S0.90 30.000</t>
  </si>
  <si>
    <t>82</t>
  </si>
  <si>
    <t>50062869</t>
  </si>
  <si>
    <t>8660441000</t>
  </si>
  <si>
    <t>26.03.2026</t>
  </si>
  <si>
    <t>50062870</t>
  </si>
  <si>
    <t>8660451000</t>
  </si>
  <si>
    <t>50062879</t>
  </si>
  <si>
    <t>8660461000</t>
  </si>
  <si>
    <t>50062872</t>
  </si>
  <si>
    <t>8660471000</t>
  </si>
  <si>
    <t>50062873</t>
  </si>
  <si>
    <t>8660481000</t>
  </si>
  <si>
    <t>50062875</t>
  </si>
  <si>
    <t>8660491000</t>
  </si>
  <si>
    <t>50062877</t>
  </si>
  <si>
    <t>8660521000</t>
  </si>
  <si>
    <t>50062878</t>
  </si>
  <si>
    <t>8660651000</t>
  </si>
  <si>
    <t>KEY</t>
  </si>
  <si>
    <t>W.C</t>
  </si>
  <si>
    <t>MatVer.</t>
  </si>
  <si>
    <t>46371001</t>
  </si>
  <si>
    <t>47181001</t>
  </si>
  <si>
    <t>6534261000</t>
  </si>
  <si>
    <t>7034801001</t>
  </si>
  <si>
    <t>5399411002</t>
  </si>
  <si>
    <t>5399411003</t>
  </si>
  <si>
    <t>5393701002</t>
  </si>
  <si>
    <t>5659121001</t>
  </si>
  <si>
    <t>5659121002</t>
  </si>
  <si>
    <t>2200981003</t>
  </si>
  <si>
    <t>5209431001</t>
  </si>
  <si>
    <t>6673051001</t>
  </si>
  <si>
    <t>6280331002</t>
  </si>
  <si>
    <t>6955541001</t>
  </si>
  <si>
    <t>6955541002</t>
  </si>
  <si>
    <t>6955541003</t>
  </si>
  <si>
    <t>41841002</t>
  </si>
  <si>
    <t>1161271001</t>
  </si>
  <si>
    <t>7615661001</t>
  </si>
  <si>
    <t>7468551002</t>
  </si>
  <si>
    <t>7321131001</t>
  </si>
  <si>
    <t>7654171001</t>
  </si>
  <si>
    <t>7654191001</t>
  </si>
  <si>
    <t>7714071001</t>
  </si>
  <si>
    <t>7782951001</t>
  </si>
  <si>
    <t>8629501099</t>
  </si>
  <si>
    <t>CHAUSSEE SEMI/DEC L3.450</t>
  </si>
  <si>
    <t>EN CW510L 58V 3M 7.000</t>
  </si>
  <si>
    <t>ROUE HEURES SEMI/TAIL L2.250</t>
  </si>
  <si>
    <t>EN CW614N 3M 28.000</t>
  </si>
  <si>
    <t>DIN 1.4121/DIN 1.4197 3M 3.500</t>
  </si>
  <si>
    <t>EN AW-6082 RUND 30.0</t>
  </si>
  <si>
    <t>PIG.PETITE SEC. SEMI/DEC L4.140</t>
  </si>
  <si>
    <t>EN CW510L 58V 3M 30.000</t>
  </si>
  <si>
    <t>EN CW614N 3M 14.000</t>
  </si>
  <si>
    <t>Std. production/Costing; SUBCONTRACT</t>
  </si>
  <si>
    <t>PIG.INTERM.QUANT. SEMI/DEC</t>
  </si>
  <si>
    <t>PITON SEMI/DEC</t>
  </si>
  <si>
    <t>CHAUSSEE SEMI/DEC L2.700</t>
  </si>
  <si>
    <t>CHAUSSEE SEMI/DEC L3.190</t>
  </si>
  <si>
    <t>CHAUSSEE SEMI/DEC L3.940</t>
  </si>
  <si>
    <t>CHAUSSEE SS SEMI/DEC L3.250</t>
  </si>
  <si>
    <t>CHAUSSEE SS SEMI/DEC L4.040</t>
  </si>
  <si>
    <t>CHAUSSEE SS SEMI/DEC L3.000</t>
  </si>
  <si>
    <t>CHAUSSEE SS SEMI/DEC L3.150</t>
  </si>
  <si>
    <t>CHAUSSEE SS SEMI/DEC L3.600</t>
  </si>
  <si>
    <t>RENVOI INTERM.2 SEMI/DEC</t>
  </si>
  <si>
    <t>EN CW510L 58V 3M 4.500</t>
  </si>
  <si>
    <t>PIG.COULANT SEMI/DEC</t>
  </si>
  <si>
    <t>41844000</t>
  </si>
  <si>
    <t>3195531001</t>
  </si>
  <si>
    <t>7052561002</t>
  </si>
  <si>
    <t>7468561002</t>
  </si>
  <si>
    <t>7654221001</t>
  </si>
  <si>
    <t>7654231001</t>
  </si>
  <si>
    <t>5137391002</t>
  </si>
  <si>
    <t>7792331001</t>
  </si>
  <si>
    <t>6512941001</t>
  </si>
  <si>
    <t>8593331001</t>
  </si>
  <si>
    <t>PIG.INTERM. SEMI/DEC</t>
  </si>
  <si>
    <t>41811001</t>
  </si>
  <si>
    <t>41811002</t>
  </si>
  <si>
    <t>MOYEU SEMI/DEC</t>
  </si>
  <si>
    <t>PIG.INVERSION SEMI/DEC</t>
  </si>
  <si>
    <t>PIG.GRD.MOYENNE SEMI/DEC</t>
  </si>
  <si>
    <t>EN CW724R SW5 2M 2.200</t>
  </si>
  <si>
    <t>EN CW510L 58V 3M 3.000</t>
  </si>
  <si>
    <t>PITON A TETE SEMI/DEC</t>
  </si>
  <si>
    <t>EN CW510L 58V 2M 2.000</t>
  </si>
  <si>
    <t>CHAUSSEE H2 SEMI/DEC</t>
  </si>
  <si>
    <t>6966841002</t>
  </si>
  <si>
    <t>PIG.SEC. SEMI/DEC</t>
  </si>
  <si>
    <t>PIG.SEC. SEMI/TAIL</t>
  </si>
  <si>
    <t>EN CW724R SW5 2M 1.300</t>
  </si>
  <si>
    <t>CHAUSSEE SEMI/DEC L3.340</t>
  </si>
  <si>
    <t>FINEMAC 3M 1.200</t>
  </si>
  <si>
    <t>FINEMAC 3M 5.000</t>
  </si>
  <si>
    <t>FINEMAC 1.5M 5.000</t>
  </si>
  <si>
    <t>FINEMAC 3M 3.500</t>
  </si>
  <si>
    <t>RENVOI INTERM.1 SEMI/DEC</t>
  </si>
  <si>
    <t>7106981001</t>
  </si>
  <si>
    <t>FINEMAC 3M 1.500</t>
  </si>
  <si>
    <t>DIN 1.4121/DIN 1.4197 3M 1.000</t>
  </si>
  <si>
    <t>EN CW101C VERG. 3M 7.000</t>
  </si>
  <si>
    <t>EN CW510L 58V 3M 3.500</t>
  </si>
  <si>
    <t>8570201001</t>
  </si>
  <si>
    <t>Z1020715 V01</t>
  </si>
  <si>
    <t>628653769</t>
  </si>
  <si>
    <t>Z0214026 V09</t>
  </si>
  <si>
    <t>714860836</t>
  </si>
  <si>
    <t>Z1390414 V00</t>
  </si>
  <si>
    <t>13002774914</t>
  </si>
  <si>
    <t xml:space="preserve">ROUE HEURES L3.000                      </t>
  </si>
  <si>
    <t xml:space="preserve">ROUE HEURES SEMI/TAIL L2.820            </t>
  </si>
  <si>
    <t>ROUE HEURES SEMI/TAIL L2.820</t>
  </si>
  <si>
    <t>ArtVer.</t>
  </si>
  <si>
    <t>8593791000</t>
  </si>
  <si>
    <t>7,02</t>
  </si>
  <si>
    <t>10,01</t>
  </si>
  <si>
    <t>4,04</t>
  </si>
  <si>
    <t>PRT744</t>
  </si>
  <si>
    <t>PRT744_CHAUSSEE H2S DEC+TAIL ZP90</t>
  </si>
  <si>
    <t>EN CW724R SW5 3M 2.500</t>
  </si>
  <si>
    <t>-7</t>
  </si>
  <si>
    <t>8655331011</t>
  </si>
  <si>
    <t>EN CW724R SW5 2M 1.200</t>
  </si>
  <si>
    <t>8655391011</t>
  </si>
  <si>
    <t>8655471011</t>
  </si>
  <si>
    <t>8655491011</t>
  </si>
  <si>
    <t>8655421011</t>
  </si>
  <si>
    <t xml:space="preserve">SUPPORT AIG.POSTICH SEMI/POLI           </t>
  </si>
  <si>
    <t>X99</t>
  </si>
  <si>
    <t>MRP Contr. Dummy</t>
  </si>
  <si>
    <t>50062999</t>
  </si>
  <si>
    <t>08.04.2026</t>
  </si>
  <si>
    <t>50063001</t>
  </si>
  <si>
    <t>50063004</t>
  </si>
  <si>
    <t>50063002</t>
  </si>
  <si>
    <t>50063003</t>
  </si>
  <si>
    <t>15PRT693</t>
  </si>
  <si>
    <t>153567</t>
  </si>
  <si>
    <t>15PRT713</t>
  </si>
  <si>
    <t>15758003</t>
  </si>
  <si>
    <t>15860840</t>
  </si>
  <si>
    <t>154670</t>
  </si>
  <si>
    <t>15785791</t>
  </si>
  <si>
    <t>15845415</t>
  </si>
  <si>
    <t>15859387</t>
  </si>
  <si>
    <t>15679115</t>
  </si>
  <si>
    <t>15824270</t>
  </si>
  <si>
    <t>15801203</t>
  </si>
  <si>
    <t>15860011</t>
  </si>
  <si>
    <t>15859486</t>
  </si>
  <si>
    <t>15859327</t>
  </si>
  <si>
    <t>153738</t>
  </si>
  <si>
    <t>15648552</t>
  </si>
  <si>
    <t>15773542</t>
  </si>
  <si>
    <t>15710585</t>
  </si>
  <si>
    <t>15860839</t>
  </si>
  <si>
    <t>15703530</t>
  </si>
  <si>
    <t>15709892</t>
  </si>
  <si>
    <t>15261483</t>
  </si>
  <si>
    <t>15859500</t>
  </si>
  <si>
    <t>15859337</t>
  </si>
  <si>
    <t>15766773</t>
  </si>
  <si>
    <t>15645196</t>
  </si>
  <si>
    <t>15780942</t>
  </si>
  <si>
    <t>15732762</t>
  </si>
  <si>
    <t>15708890</t>
  </si>
  <si>
    <t>15861258</t>
  </si>
  <si>
    <t>15653423</t>
  </si>
  <si>
    <t>15860832</t>
  </si>
  <si>
    <t>15794704</t>
  </si>
  <si>
    <t>15859378</t>
  </si>
  <si>
    <t>15860198</t>
  </si>
  <si>
    <t>15859497</t>
  </si>
  <si>
    <t>15565912</t>
  </si>
  <si>
    <t>15859522</t>
  </si>
  <si>
    <t>15732761</t>
  </si>
  <si>
    <t>15non dispo</t>
  </si>
  <si>
    <t>15817128</t>
  </si>
  <si>
    <t>15851082</t>
  </si>
  <si>
    <t>15696684</t>
  </si>
  <si>
    <t>15761755</t>
  </si>
  <si>
    <t>15794770</t>
  </si>
  <si>
    <t>15860563</t>
  </si>
  <si>
    <t>15520943</t>
  </si>
  <si>
    <t>15Apprenti</t>
  </si>
  <si>
    <t>15214331</t>
  </si>
  <si>
    <t>15667305</t>
  </si>
  <si>
    <t>15653470</t>
  </si>
  <si>
    <t>15416307</t>
  </si>
  <si>
    <t>15859307</t>
  </si>
  <si>
    <t>15859973</t>
  </si>
  <si>
    <t>15859352</t>
  </si>
  <si>
    <t>15703456</t>
  </si>
  <si>
    <t>15207827</t>
  </si>
  <si>
    <t>152029</t>
  </si>
  <si>
    <t>15732113</t>
  </si>
  <si>
    <t>15448807</t>
  </si>
  <si>
    <t>15855296</t>
  </si>
  <si>
    <t>15859524</t>
  </si>
  <si>
    <t>15774167</t>
  </si>
  <si>
    <t>15653769</t>
  </si>
  <si>
    <t>15166802</t>
  </si>
  <si>
    <t>15779233</t>
  </si>
  <si>
    <t>15655264</t>
  </si>
  <si>
    <t>15786407</t>
  </si>
  <si>
    <t>15653788</t>
  </si>
  <si>
    <t>15511671</t>
  </si>
  <si>
    <t>15759362</t>
  </si>
  <si>
    <t>15403398</t>
  </si>
  <si>
    <t>15859341</t>
  </si>
  <si>
    <t>15170241</t>
  </si>
  <si>
    <t>15482455</t>
  </si>
  <si>
    <t>15689225</t>
  </si>
  <si>
    <t>15859484</t>
  </si>
  <si>
    <t>15137271</t>
  </si>
  <si>
    <t>15679123</t>
  </si>
  <si>
    <t>1585119</t>
  </si>
  <si>
    <t>151565</t>
  </si>
  <si>
    <t>15767870</t>
  </si>
  <si>
    <t>15859329</t>
  </si>
  <si>
    <t>15672199</t>
  </si>
  <si>
    <t>15427822</t>
  </si>
  <si>
    <t>15761566</t>
  </si>
  <si>
    <t>1584672</t>
  </si>
  <si>
    <t>1584675</t>
  </si>
  <si>
    <t>15513739</t>
  </si>
  <si>
    <t>15319553</t>
  </si>
  <si>
    <t>15703592</t>
  </si>
  <si>
    <t>15794706</t>
  </si>
  <si>
    <t>15712893</t>
  </si>
  <si>
    <t>15713263</t>
  </si>
  <si>
    <t>15771407</t>
  </si>
  <si>
    <t>15708951</t>
  </si>
  <si>
    <t>15653775</t>
  </si>
  <si>
    <t>15758008</t>
  </si>
  <si>
    <t>15304102</t>
  </si>
  <si>
    <t>15859356</t>
  </si>
  <si>
    <t>15796386</t>
  </si>
  <si>
    <t>15824736</t>
  </si>
  <si>
    <t>15721917</t>
  </si>
  <si>
    <t>15841966</t>
  </si>
  <si>
    <t>15708948</t>
  </si>
  <si>
    <t>15738793</t>
  </si>
  <si>
    <t>15841968</t>
  </si>
  <si>
    <t>15794702</t>
  </si>
  <si>
    <t>15818917</t>
  </si>
  <si>
    <t>15703459</t>
  </si>
  <si>
    <t>154227</t>
  </si>
  <si>
    <t>15426609</t>
  </si>
  <si>
    <t>15859362</t>
  </si>
  <si>
    <t>15653426</t>
  </si>
  <si>
    <t>15794723</t>
  </si>
  <si>
    <t>15319314</t>
  </si>
  <si>
    <t>15675960</t>
  </si>
  <si>
    <t>15653429</t>
  </si>
  <si>
    <t>15653434</t>
  </si>
  <si>
    <t>15653403</t>
  </si>
  <si>
    <t>15703480</t>
  </si>
  <si>
    <t>15645199</t>
  </si>
  <si>
    <t>15653773</t>
  </si>
  <si>
    <t>15842196</t>
  </si>
  <si>
    <t>15722419</t>
  </si>
  <si>
    <t>15731587</t>
  </si>
  <si>
    <t>15124737</t>
  </si>
  <si>
    <t>1542551</t>
  </si>
  <si>
    <t>1585083</t>
  </si>
  <si>
    <t>15590573</t>
  </si>
  <si>
    <t>15541517</t>
  </si>
  <si>
    <t>15708221</t>
  </si>
  <si>
    <t>15731589</t>
  </si>
  <si>
    <t>15859357</t>
  </si>
  <si>
    <t>15630363</t>
  </si>
  <si>
    <t>15859493</t>
  </si>
  <si>
    <t>15708225</t>
  </si>
  <si>
    <t>15708233</t>
  </si>
  <si>
    <t>Z1175002 V04</t>
  </si>
  <si>
    <t>202859373</t>
  </si>
  <si>
    <t>Zz0008446 V08</t>
  </si>
  <si>
    <t>211861254</t>
  </si>
  <si>
    <t>Z1474893 V01</t>
  </si>
  <si>
    <t>Z1201682 V04</t>
  </si>
  <si>
    <t>718720143</t>
  </si>
  <si>
    <t>8593271001</t>
  </si>
  <si>
    <t>8593051001</t>
  </si>
  <si>
    <t>8593561001</t>
  </si>
  <si>
    <t>8593581001</t>
  </si>
  <si>
    <t>8593621001</t>
  </si>
  <si>
    <t>8593791001</t>
  </si>
  <si>
    <t xml:space="preserve">PIG.INTERM.QUANT. SEMI/POLI             </t>
  </si>
  <si>
    <t>10.04.2026</t>
  </si>
  <si>
    <t>16PRT693</t>
  </si>
  <si>
    <t>163567</t>
  </si>
  <si>
    <t>16PRT713</t>
  </si>
  <si>
    <t>16758003</t>
  </si>
  <si>
    <t>16860840</t>
  </si>
  <si>
    <t>164670</t>
  </si>
  <si>
    <t>16785791</t>
  </si>
  <si>
    <t>16845415</t>
  </si>
  <si>
    <t>16859387</t>
  </si>
  <si>
    <t>16679115</t>
  </si>
  <si>
    <t>16824270</t>
  </si>
  <si>
    <t>16801203</t>
  </si>
  <si>
    <t>16860011</t>
  </si>
  <si>
    <t>16859486</t>
  </si>
  <si>
    <t>16859327</t>
  </si>
  <si>
    <t>163738</t>
  </si>
  <si>
    <t>16648552</t>
  </si>
  <si>
    <t>16773542</t>
  </si>
  <si>
    <t>16710585</t>
  </si>
  <si>
    <t>16860839</t>
  </si>
  <si>
    <t>16703530</t>
  </si>
  <si>
    <t>16709892</t>
  </si>
  <si>
    <t>16261483</t>
  </si>
  <si>
    <t>16859500</t>
  </si>
  <si>
    <t>16859337</t>
  </si>
  <si>
    <t>16766773</t>
  </si>
  <si>
    <t>16645196</t>
  </si>
  <si>
    <t>16780942</t>
  </si>
  <si>
    <t>16732762</t>
  </si>
  <si>
    <t>16708890</t>
  </si>
  <si>
    <t>16861258</t>
  </si>
  <si>
    <t>16653423</t>
  </si>
  <si>
    <t>16860832</t>
  </si>
  <si>
    <t>16794704</t>
  </si>
  <si>
    <t>16859378</t>
  </si>
  <si>
    <t>16860198</t>
  </si>
  <si>
    <t>16859497</t>
  </si>
  <si>
    <t>16565912</t>
  </si>
  <si>
    <t>16859522</t>
  </si>
  <si>
    <t>16732761</t>
  </si>
  <si>
    <t>16non dispo</t>
  </si>
  <si>
    <t>16817128</t>
  </si>
  <si>
    <t>16851082</t>
  </si>
  <si>
    <t>16696684</t>
  </si>
  <si>
    <t>16761755</t>
  </si>
  <si>
    <t>16794770</t>
  </si>
  <si>
    <t>16860563</t>
  </si>
  <si>
    <t>16520943</t>
  </si>
  <si>
    <t>16Apprenti</t>
  </si>
  <si>
    <t>16214331</t>
  </si>
  <si>
    <t>16667305</t>
  </si>
  <si>
    <t>16653470</t>
  </si>
  <si>
    <t>16416307</t>
  </si>
  <si>
    <t>16859307</t>
  </si>
  <si>
    <t>16859973</t>
  </si>
  <si>
    <t>16859352</t>
  </si>
  <si>
    <t>16703456</t>
  </si>
  <si>
    <t>16207827</t>
  </si>
  <si>
    <t>162029</t>
  </si>
  <si>
    <t>16732113</t>
  </si>
  <si>
    <t>16448807</t>
  </si>
  <si>
    <t>16855296</t>
  </si>
  <si>
    <t>16859524</t>
  </si>
  <si>
    <t>16774167</t>
  </si>
  <si>
    <t>16653769</t>
  </si>
  <si>
    <t>16166802</t>
  </si>
  <si>
    <t>16779233</t>
  </si>
  <si>
    <t>16655264</t>
  </si>
  <si>
    <t>16786407</t>
  </si>
  <si>
    <t>16653788</t>
  </si>
  <si>
    <t>16511671</t>
  </si>
  <si>
    <t>16759362</t>
  </si>
  <si>
    <t>16403398</t>
  </si>
  <si>
    <t>16859341</t>
  </si>
  <si>
    <t>16170241</t>
  </si>
  <si>
    <t>16482455</t>
  </si>
  <si>
    <t>16689225</t>
  </si>
  <si>
    <t>16859484</t>
  </si>
  <si>
    <t>16137271</t>
  </si>
  <si>
    <t>16679123</t>
  </si>
  <si>
    <t>1685119</t>
  </si>
  <si>
    <t>161565</t>
  </si>
  <si>
    <t>16767870</t>
  </si>
  <si>
    <t>16859329</t>
  </si>
  <si>
    <t>16672199</t>
  </si>
  <si>
    <t>16427822</t>
  </si>
  <si>
    <t>16761566</t>
  </si>
  <si>
    <t>1684672</t>
  </si>
  <si>
    <t>1684675</t>
  </si>
  <si>
    <t>16513739</t>
  </si>
  <si>
    <t>16319553</t>
  </si>
  <si>
    <t>16703592</t>
  </si>
  <si>
    <t>16794706</t>
  </si>
  <si>
    <t>16712893</t>
  </si>
  <si>
    <t>16713263</t>
  </si>
  <si>
    <t>16771407</t>
  </si>
  <si>
    <t>16708951</t>
  </si>
  <si>
    <t>16653775</t>
  </si>
  <si>
    <t>16758008</t>
  </si>
  <si>
    <t>16304102</t>
  </si>
  <si>
    <t>16859356</t>
  </si>
  <si>
    <t>16796386</t>
  </si>
  <si>
    <t>16824736</t>
  </si>
  <si>
    <t>16721917</t>
  </si>
  <si>
    <t>16841966</t>
  </si>
  <si>
    <t>16708948</t>
  </si>
  <si>
    <t>16738793</t>
  </si>
  <si>
    <t>16841968</t>
  </si>
  <si>
    <t>16794702</t>
  </si>
  <si>
    <t>16818917</t>
  </si>
  <si>
    <t>16703459</t>
  </si>
  <si>
    <t>164227</t>
  </si>
  <si>
    <t>16426609</t>
  </si>
  <si>
    <t>16859362</t>
  </si>
  <si>
    <t>16653426</t>
  </si>
  <si>
    <t>16794723</t>
  </si>
  <si>
    <t>16319314</t>
  </si>
  <si>
    <t>16675960</t>
  </si>
  <si>
    <t>16653429</t>
  </si>
  <si>
    <t>16653434</t>
  </si>
  <si>
    <t>16653403</t>
  </si>
  <si>
    <t>16703480</t>
  </si>
  <si>
    <t>16645199</t>
  </si>
  <si>
    <t>16653773</t>
  </si>
  <si>
    <t>16842196</t>
  </si>
  <si>
    <t>16722419</t>
  </si>
  <si>
    <t>16731587</t>
  </si>
  <si>
    <t>16124737</t>
  </si>
  <si>
    <t>1642551</t>
  </si>
  <si>
    <t>1685083</t>
  </si>
  <si>
    <t>16590573</t>
  </si>
  <si>
    <t>16541517</t>
  </si>
  <si>
    <t>16708221</t>
  </si>
  <si>
    <t>16731589</t>
  </si>
  <si>
    <t>16859357</t>
  </si>
  <si>
    <t>16630363</t>
  </si>
  <si>
    <t>16859493</t>
  </si>
  <si>
    <t>16708225</t>
  </si>
  <si>
    <t>16708233</t>
  </si>
  <si>
    <t>Z0215466 V04</t>
  </si>
  <si>
    <t>Lopes Guedes, Thomas</t>
  </si>
  <si>
    <t>1284731</t>
  </si>
  <si>
    <t>Z1451287 V00</t>
  </si>
  <si>
    <t>132859375</t>
  </si>
  <si>
    <t>401116127</t>
  </si>
  <si>
    <t>Z1493830 V00</t>
  </si>
  <si>
    <t>526767870</t>
  </si>
  <si>
    <t>604774167</t>
  </si>
  <si>
    <t>Z0080477 V00</t>
  </si>
  <si>
    <t>615170241</t>
  </si>
  <si>
    <t>Z1667695 V00</t>
  </si>
  <si>
    <t>637PRT744</t>
  </si>
  <si>
    <t>99618 rav-132778</t>
  </si>
  <si>
    <t>Z1473045 V01</t>
  </si>
  <si>
    <t>32007816706</t>
  </si>
  <si>
    <t xml:space="preserve">ROUE HEURES L2.500                      </t>
  </si>
  <si>
    <t>Z1176091 V05</t>
  </si>
  <si>
    <t>Chédel, Tom</t>
  </si>
  <si>
    <t>625703592</t>
  </si>
  <si>
    <t>Z1195783 V03</t>
  </si>
  <si>
    <t>13010713168</t>
  </si>
  <si>
    <t>PRT725_3</t>
  </si>
  <si>
    <t>25.03 : besoin client 20 kpcs/mois   // semi du 301070</t>
  </si>
  <si>
    <t>EXT</t>
  </si>
  <si>
    <t>Pedrosa, Flavio</t>
  </si>
  <si>
    <t>PRT754</t>
  </si>
  <si>
    <t>EN CW101C HART 2M 2.000</t>
  </si>
  <si>
    <t>PRT746</t>
  </si>
  <si>
    <t>OF 104376690  pied vis</t>
  </si>
  <si>
    <t>OF 104376840  pied vis</t>
  </si>
  <si>
    <t>24.04: stop mach en sem 22</t>
  </si>
  <si>
    <t>24.04: stop Machine en 22</t>
  </si>
  <si>
    <t>24.04: besoin es12 s11 // semi du 846620 // lancer FSTR// stop machine sem 21 (prod 18K)</t>
  </si>
  <si>
    <t>24.04: Stop Machine en s17</t>
  </si>
  <si>
    <t>24.04: Stop machine</t>
  </si>
  <si>
    <t>24.04: prod de 20K puis stop machine//16.03 : besoin es02 s14 // 19.12 : besoin s26 // 26.11 : besoin ES02 03.11.2026 // 04.02 : P034+</t>
  </si>
  <si>
    <t>24.04//4.04 : /// 23.01 : besoin es13 s24 //  18.12 : besoin s19 2026 // stock OK // 26.11 : stock 1672 besoin 709465  // besoin 709465 ES13</t>
  </si>
  <si>
    <t>24.04: stop machine</t>
  </si>
  <si>
    <t>24.04: prod de 20K puis stop Machine//24.03 : fin avril sur le composant // last call CS, donner délai à Daniela // 19.01 : besoin stock CS // 18.12 : besoin au s06 // 26.11 : besoin 26.01.2026 ESDW (10 kpcs)</t>
  </si>
  <si>
    <t>24.04// pas de besoin19.12 : pas de besoin // 25.07 : besoin couvert // 11.04 : Saturne 2 // Cube2 Andreas</t>
  </si>
  <si>
    <t xml:space="preserve">24.04// prod de 20K puis stop machine//11.02 : besoin es12 s11 // semi du 846611   //  </t>
  </si>
  <si>
    <t>24.04   // besoin ESDW S25  semi du 400581</t>
  </si>
  <si>
    <t>24.04: 08.01 : semi 105634 // 19.12 : tourne en pb // 19.02 : Saturne 2 // 58V Andreas B073</t>
  </si>
  <si>
    <t>24.04: prod de 28K 2OF puis stop machine</t>
  </si>
  <si>
    <t>24.04: besoin es13 18.06//11.02 : besoi es12 s27 //  semi du 319517</t>
  </si>
  <si>
    <t>24.04: encore 1 OF de 20K puis stop machine : besoin T0 17.10 // 04.02 // 06.06 : besoin T0 742606 11.06.2025</t>
  </si>
  <si>
    <t>24.04 : semi 279995</t>
  </si>
  <si>
    <t>24.04//9.01 : besoin esdw s09 // 06.01 : besoin 05.02   // 16.12 : besoin fin s06 ESDW // 10.12 : besoin fin s06 // 25.11 : besoin ESDW 15.01.2026</t>
  </si>
  <si>
    <t>24.04//19.01 : besoin s19 FB01// 14.01 : B073 // 06.01 : besoin 03.02 // 18.12 : besoin s04 fb01 // 26.11 : besoin FB01 23.01.2026</t>
  </si>
  <si>
    <t>24.04: besoin es12 s42 // 08.01 : semi 794704</t>
  </si>
  <si>
    <t>24.04 :  tps de passage w02 // besoin 319320 ES16 s23</t>
  </si>
  <si>
    <t>24.04: rupture le 14.10//semi 3038 // B075</t>
  </si>
  <si>
    <t>24.04: prod semi de 40K puis STOP du 793025</t>
  </si>
  <si>
    <t>24.04: prod de 20K puis passage item 655264</t>
  </si>
  <si>
    <t>24.04: prod de 10K puis stop machine19.03 : voir pour Tom sur mach 625 // s24 // 28.01 : besoin 20 kpcs s24 esas  // 19.12 : besoin s33</t>
  </si>
  <si>
    <t>24.04: ne relancer d'OF stop machine//4.03 : besoin T0 653766 ESDW S15    // 11.02 : besoin T0 653766 s13</t>
  </si>
  <si>
    <t>24.04: ne pas relance d'OF stop machine//25.07 : besoin 11.2025 // 14.04 lct au 19.08.2025 // check wip cf</t>
  </si>
  <si>
    <t>24.04: rupture le 03.06//23.01 : besoin esas s41</t>
  </si>
  <si>
    <t>24.04:rupture le 15.06//11.02 : besoin T0 653464 s11 (selon système ??)</t>
  </si>
  <si>
    <t>24.04:rupture 28.05// semi 84603</t>
  </si>
  <si>
    <t>24.04:semi du 859352/ trie de 7K</t>
  </si>
  <si>
    <t>24.04:encore 1 OF puis stop machine</t>
  </si>
  <si>
    <t>24.04: ne pas lancer d'of 10K pusi stop machine</t>
  </si>
  <si>
    <t>24.04: ne lancer d'autre OF stop machine//mettre axe G12</t>
  </si>
  <si>
    <t>24.040: besoin client03.06</t>
  </si>
  <si>
    <t>24.04 : ZSFB es04</t>
  </si>
  <si>
    <t>24.04: rupture le 26.06</t>
  </si>
  <si>
    <t>24.04 : rupture 22.06</t>
  </si>
  <si>
    <t>24.04: rupture le 03.07 // semi du 427822</t>
  </si>
  <si>
    <t>24.04: rupture le 04.08</t>
  </si>
  <si>
    <t>24.04 :       // 07.04 : réinternalisation (semi 790948) // 2machines</t>
  </si>
  <si>
    <t>24.04 :       // 07.04 : réinternalisation (semi 790948) // 2 machines (selon système ??)</t>
  </si>
  <si>
    <t>24.04:Proto ESTH pour 1.07</t>
  </si>
  <si>
    <t>24.04: rupture le 20.07 // semi du 655323</t>
  </si>
  <si>
    <t>24.04:rupture le 18.06 / semi du 281142</t>
  </si>
  <si>
    <t>24.04 :rupture le 03.08 4778 (2515) es16</t>
  </si>
  <si>
    <t>24.04: rupture es12 le 29.09</t>
  </si>
  <si>
    <t>24.04: couvert 16.10.2028 : besoin couvert // 25.07 : besoin couvert// 04.06 : test saturne 2</t>
  </si>
  <si>
    <t>24.4: rupture le 20.08</t>
  </si>
  <si>
    <t>24.04: semi du 825488 rupture le 07.09</t>
  </si>
  <si>
    <t>24.04: : rupture le 14.09</t>
  </si>
  <si>
    <t>24.04: rupture le 30.06</t>
  </si>
  <si>
    <t>24.04: rupture le 10.08</t>
  </si>
  <si>
    <t>24.04: rupture le 27.08</t>
  </si>
  <si>
    <t>24.04: rupture le 02.12</t>
  </si>
  <si>
    <t>24.04: pour VSF</t>
  </si>
  <si>
    <t>24.04: rupture le 26.10</t>
  </si>
  <si>
    <t>24.04: pas de besoin</t>
  </si>
  <si>
    <t>24.04: 08.08.2028 rupture</t>
  </si>
  <si>
    <t>24.04: rupture le 26.05 besoin CS pour Omega</t>
  </si>
  <si>
    <t>24.04 : rupture le 24.08</t>
  </si>
  <si>
    <t>24.04: rupture le 22.01.2027 // semi du 569542</t>
  </si>
  <si>
    <t>24.04:rupture le 25.09</t>
  </si>
  <si>
    <t>24.04:26.08.2027</t>
  </si>
  <si>
    <t>24.04: rupture le 11.08</t>
  </si>
  <si>
    <t>24.04: couvert 124.01.2027</t>
  </si>
  <si>
    <t>24.04: couvert 23.03.2027</t>
  </si>
  <si>
    <t>24.04: rupture le 08.10.2026</t>
  </si>
  <si>
    <t>24.04: rupture 15.10</t>
  </si>
  <si>
    <t>24.04: besoin s9 2027 //                 // semi du 686211</t>
  </si>
  <si>
    <t>24.04 : besoin 5.11.2026 T0 703498  (selon système ??)</t>
  </si>
  <si>
    <t>24.04: rupture 12.10</t>
  </si>
  <si>
    <t>24.04: couvert 2026</t>
  </si>
  <si>
    <t>24.04: rupture 14.10 //semi 3038 // B075</t>
  </si>
  <si>
    <t>24.04: Rupture le 28.09.2026</t>
  </si>
  <si>
    <t>24.04 : semi 845415  rupture 11.01.20271er OF FSTR // 28.03 : remplace la 3515</t>
  </si>
  <si>
    <t>22.04 : besoin CS 11.06// semi 709892</t>
  </si>
  <si>
    <t>24.04: rupture le 30.11.2026</t>
  </si>
  <si>
    <t xml:space="preserve">ROUE HEURES SEMI/TAIL L3.170 DO         </t>
  </si>
  <si>
    <t xml:space="preserve">PIG.SEC. L6.040                         </t>
  </si>
  <si>
    <t>FORMATION</t>
  </si>
  <si>
    <t>Z1338999 V02</t>
  </si>
  <si>
    <t>Z0070266 V02</t>
  </si>
  <si>
    <t>610859329</t>
  </si>
  <si>
    <t>Cicciu, Giuseppe</t>
  </si>
  <si>
    <t>Z1663791 V01</t>
  </si>
  <si>
    <t>802862950</t>
  </si>
  <si>
    <t>PRT745</t>
  </si>
  <si>
    <t>PRT745_PIG.GRD.MOYENNE (670HV) DDM43349</t>
  </si>
  <si>
    <t>PRT746_PIED-VIS MILANO ZP90 CNC</t>
  </si>
  <si>
    <t>PRT747</t>
  </si>
  <si>
    <t>PRT747_PIED-VIS MILANO CAMES</t>
  </si>
  <si>
    <t>PRT748</t>
  </si>
  <si>
    <t>PRT748_PIED-VIS MILANO CAMES</t>
  </si>
  <si>
    <t>PRT749</t>
  </si>
  <si>
    <t>PRT749_PIED-VIS MILANO CAMES</t>
  </si>
  <si>
    <t>PRT750</t>
  </si>
  <si>
    <t>PRT750_PIED-VIS MILANO CAMES</t>
  </si>
  <si>
    <t>PRT752</t>
  </si>
  <si>
    <t>PRT752_ROUE HEURES L2.820 DO CAMES ZP90</t>
  </si>
  <si>
    <t>PRT753</t>
  </si>
  <si>
    <t>PRT753_PIG.TRANSMIS. NEW DEC</t>
  </si>
  <si>
    <t>PRT754_PIED-VIS NI - BO125 Pompe HP 100</t>
  </si>
  <si>
    <t>27.04: Pour VSF</t>
  </si>
  <si>
    <t>27.04: Couvert jusqu'en 2028</t>
  </si>
  <si>
    <t>27.04: rupture 04.05.2027</t>
  </si>
  <si>
    <t>27.04: livré par ES02</t>
  </si>
  <si>
    <t>27.04: couvert jusqu'en 2029</t>
  </si>
  <si>
    <t>27.04: couvert  Sloc Planned</t>
  </si>
  <si>
    <t>27.04: rupture le 06.08</t>
  </si>
  <si>
    <t>27.04: safety+VSF</t>
  </si>
  <si>
    <t>27.04: pas de besoin</t>
  </si>
  <si>
    <t>27.04: VSF</t>
  </si>
  <si>
    <t>27.04: couvert 2028</t>
  </si>
  <si>
    <t>27.04:Pour VSF</t>
  </si>
  <si>
    <t>27.04:rupture  10.09</t>
  </si>
  <si>
    <t>27.04: semi du 675960 Aide ES12 Rupture le 14.12</t>
  </si>
  <si>
    <t>27.04: rupture le 13.07</t>
  </si>
  <si>
    <t>27.04: rupture le 14.09</t>
  </si>
  <si>
    <t>27.04: couvert jusau'au 28.10.2027</t>
  </si>
  <si>
    <t>27.04: rupture le 06.07</t>
  </si>
  <si>
    <t>27.04: besoin de 500pcs le 7.12 pour ES15</t>
  </si>
  <si>
    <t>24.04: Proto en cours de validation //attente nouveau plan AVOR avec taillage DEC// stop après prod de l'OF de 22K</t>
  </si>
  <si>
    <t>24.04: Externe ES02</t>
  </si>
  <si>
    <t>173567</t>
  </si>
  <si>
    <t>17PRT712</t>
  </si>
  <si>
    <t>17758003</t>
  </si>
  <si>
    <t>17860840</t>
  </si>
  <si>
    <t>174670</t>
  </si>
  <si>
    <t>17786407</t>
  </si>
  <si>
    <t>17785791</t>
  </si>
  <si>
    <t>17845415</t>
  </si>
  <si>
    <t>17859387</t>
  </si>
  <si>
    <t>17679115</t>
  </si>
  <si>
    <t>17824270</t>
  </si>
  <si>
    <t>17767870</t>
  </si>
  <si>
    <t>17860011</t>
  </si>
  <si>
    <t>17859486</t>
  </si>
  <si>
    <t>17859327</t>
  </si>
  <si>
    <t>14.04 : /// 23.01 : besoin es13 s24 //  18.12 : besoin s19 2026 // stock OK // 26.11 : stock 1672 besoin 709465  // besoin 709465 ES13</t>
  </si>
  <si>
    <t>17648552</t>
  </si>
  <si>
    <t>mettre à 20 kpcs</t>
  </si>
  <si>
    <t>173738</t>
  </si>
  <si>
    <t>24.03 : fin avril sur le composant // last call CS, donner délai à Daniela // 19.01 : besoin stock CS // 18.12 : besoin au s06 // 26.11 : besoin 26.01.2026 ESDW (10 kpcs)</t>
  </si>
  <si>
    <t>17774167</t>
  </si>
  <si>
    <t>17773542</t>
  </si>
  <si>
    <t>17710585</t>
  </si>
  <si>
    <t>17709892</t>
  </si>
  <si>
    <t>17261483</t>
  </si>
  <si>
    <t>17860839</t>
  </si>
  <si>
    <t>24.03 : besoin es12 s15    // besoin ESDW S28  semi du 400581</t>
  </si>
  <si>
    <t>17859337</t>
  </si>
  <si>
    <t>17859500</t>
  </si>
  <si>
    <t>17766773</t>
  </si>
  <si>
    <t>17645196</t>
  </si>
  <si>
    <t>17859329</t>
  </si>
  <si>
    <t>17780942</t>
  </si>
  <si>
    <t>17732762</t>
  </si>
  <si>
    <t>17708890</t>
  </si>
  <si>
    <t>17861258</t>
  </si>
  <si>
    <t>17653423</t>
  </si>
  <si>
    <t>17170241</t>
  </si>
  <si>
    <t>01.04 : besoin es12 s42 // 08.01 : semi 794704</t>
  </si>
  <si>
    <t>17860832</t>
  </si>
  <si>
    <t>17794704</t>
  </si>
  <si>
    <t>17860198</t>
  </si>
  <si>
    <t>17859378</t>
  </si>
  <si>
    <t>17859497</t>
  </si>
  <si>
    <t>17565912</t>
  </si>
  <si>
    <t>17672199</t>
  </si>
  <si>
    <t>17655264</t>
  </si>
  <si>
    <t>17732761</t>
  </si>
  <si>
    <t>19.03 : voir pour Tom sur mach 625 // s24 // 28.01 : besoin 20 kpcs s24 esas  // 19.12 : besoin s33</t>
  </si>
  <si>
    <t>17703592</t>
  </si>
  <si>
    <t>17non dispo</t>
  </si>
  <si>
    <t>17817128</t>
  </si>
  <si>
    <t>17851082</t>
  </si>
  <si>
    <t>24.03 : besoin T0 653766 ESDW S15    // 11.02 : besoin T0 653766 s13</t>
  </si>
  <si>
    <t>17653769</t>
  </si>
  <si>
    <t>17696684</t>
  </si>
  <si>
    <t>17761755</t>
  </si>
  <si>
    <t>17794770</t>
  </si>
  <si>
    <t>17779233</t>
  </si>
  <si>
    <t>17520943</t>
  </si>
  <si>
    <t>17Apprenti</t>
  </si>
  <si>
    <t>17758008</t>
  </si>
  <si>
    <t>17214331</t>
  </si>
  <si>
    <t>17416307</t>
  </si>
  <si>
    <t>17667305</t>
  </si>
  <si>
    <t>10.04 : besoin ES2 s21 // 08.01 : semi 84603</t>
  </si>
  <si>
    <t>17859307</t>
  </si>
  <si>
    <t>17859973</t>
  </si>
  <si>
    <t>17PRT744</t>
  </si>
  <si>
    <t>17703456</t>
  </si>
  <si>
    <t>17207827</t>
  </si>
  <si>
    <t>172029</t>
  </si>
  <si>
    <t>17732113</t>
  </si>
  <si>
    <t>17448807</t>
  </si>
  <si>
    <t>17855296</t>
  </si>
  <si>
    <t>14.04 : besoin client s25</t>
  </si>
  <si>
    <t>1784671</t>
  </si>
  <si>
    <t>17511671</t>
  </si>
  <si>
    <t>17653788</t>
  </si>
  <si>
    <t>17712893</t>
  </si>
  <si>
    <t>17759362</t>
  </si>
  <si>
    <t>besoin esDW s24 // semi du 427822</t>
  </si>
  <si>
    <t>17859341</t>
  </si>
  <si>
    <t>17482455</t>
  </si>
  <si>
    <t>17865594</t>
  </si>
  <si>
    <t>17859358</t>
  </si>
  <si>
    <t>17859484</t>
  </si>
  <si>
    <t>17137271</t>
  </si>
  <si>
    <t>17679123</t>
  </si>
  <si>
    <t>171565</t>
  </si>
  <si>
    <t>1785119</t>
  </si>
  <si>
    <t xml:space="preserve">24.03 : besoin ES12 S29 // 11.02 : besoin es12 s09   // semi du 825488 </t>
  </si>
  <si>
    <t>17859524</t>
  </si>
  <si>
    <t>1784672</t>
  </si>
  <si>
    <t>17427822</t>
  </si>
  <si>
    <t>17761566</t>
  </si>
  <si>
    <t>1784675</t>
  </si>
  <si>
    <t>17513739</t>
  </si>
  <si>
    <t>17319553</t>
  </si>
  <si>
    <t>17713263</t>
  </si>
  <si>
    <t>17794706</t>
  </si>
  <si>
    <t>17708951</t>
  </si>
  <si>
    <t>17771407</t>
  </si>
  <si>
    <t>17304102</t>
  </si>
  <si>
    <t>17653775</t>
  </si>
  <si>
    <t>17859356</t>
  </si>
  <si>
    <t>17721917</t>
  </si>
  <si>
    <t>17824736</t>
  </si>
  <si>
    <t>17841966</t>
  </si>
  <si>
    <t xml:space="preserve">24.03 : besoin T0 166800 ESAS s20 // 11.02 : besoin T0 166800 s15 </t>
  </si>
  <si>
    <t>17166802</t>
  </si>
  <si>
    <t>17738793</t>
  </si>
  <si>
    <t>17794702</t>
  </si>
  <si>
    <t>174227</t>
  </si>
  <si>
    <t>17841968</t>
  </si>
  <si>
    <t>17859362</t>
  </si>
  <si>
    <t>17703459</t>
  </si>
  <si>
    <t>17818917</t>
  </si>
  <si>
    <t>17426609</t>
  </si>
  <si>
    <t>attente // 11.02 : besoin es12 s36  //semi 3038 // B075</t>
  </si>
  <si>
    <t>17319314</t>
  </si>
  <si>
    <t>17645199</t>
  </si>
  <si>
    <t>17653403</t>
  </si>
  <si>
    <t>17653426</t>
  </si>
  <si>
    <t>17653429</t>
  </si>
  <si>
    <t>17653434</t>
  </si>
  <si>
    <t>17653773</t>
  </si>
  <si>
    <t>17675960</t>
  </si>
  <si>
    <t>17703480</t>
  </si>
  <si>
    <t>17794723</t>
  </si>
  <si>
    <t>17796386</t>
  </si>
  <si>
    <t>22.04 : besoin CS s24</t>
  </si>
  <si>
    <t>17859510</t>
  </si>
  <si>
    <t>183567</t>
  </si>
  <si>
    <t>18PRT712</t>
  </si>
  <si>
    <t>18758003</t>
  </si>
  <si>
    <t>18860840</t>
  </si>
  <si>
    <t>184670</t>
  </si>
  <si>
    <t>24.04: attente nouveau plan AVOR avec taillage DEC// stop après prod de l'OF de 22K</t>
  </si>
  <si>
    <t>18679115</t>
  </si>
  <si>
    <t>18785791</t>
  </si>
  <si>
    <t>18565912</t>
  </si>
  <si>
    <t>18859486</t>
  </si>
  <si>
    <t>18PRT725_3</t>
  </si>
  <si>
    <t>18824270</t>
  </si>
  <si>
    <t>18767870</t>
  </si>
  <si>
    <t>18860011</t>
  </si>
  <si>
    <t>18655264</t>
  </si>
  <si>
    <t>18859327</t>
  </si>
  <si>
    <t xml:space="preserve">24.04: : besoin esdw s21 10 kpcs </t>
  </si>
  <si>
    <t>18786407</t>
  </si>
  <si>
    <t>183738</t>
  </si>
  <si>
    <t>18774167</t>
  </si>
  <si>
    <t>18773542</t>
  </si>
  <si>
    <t>18710585</t>
  </si>
  <si>
    <t>18416307</t>
  </si>
  <si>
    <t>18712893</t>
  </si>
  <si>
    <t>18860839</t>
  </si>
  <si>
    <t>24.04//23.01 : besoin VSF es15 s23 // 19.12 : besoin pour le 09.04 // SS CS 25.11 : SS tire besoin ES15 forecast avril 2026 // 19.02 : Saturne 2 // 58V Andreas</t>
  </si>
  <si>
    <t>18709892</t>
  </si>
  <si>
    <t>18859500</t>
  </si>
  <si>
    <t>18766773</t>
  </si>
  <si>
    <t>18645196</t>
  </si>
  <si>
    <t>18859329</t>
  </si>
  <si>
    <t>18780942</t>
  </si>
  <si>
    <t>18732762</t>
  </si>
  <si>
    <t>18708890</t>
  </si>
  <si>
    <t>18861258</t>
  </si>
  <si>
    <t>18653423</t>
  </si>
  <si>
    <t>18170241</t>
  </si>
  <si>
    <t>18758008</t>
  </si>
  <si>
    <t>18794704</t>
  </si>
  <si>
    <t>18859307</t>
  </si>
  <si>
    <t>18859378</t>
  </si>
  <si>
    <t>18859497</t>
  </si>
  <si>
    <t>18672199</t>
  </si>
  <si>
    <t>1884671</t>
  </si>
  <si>
    <t>18759362</t>
  </si>
  <si>
    <t>18304102</t>
  </si>
  <si>
    <t>18732761</t>
  </si>
  <si>
    <t>18703592</t>
  </si>
  <si>
    <t>18non dispo</t>
  </si>
  <si>
    <t>18817128</t>
  </si>
  <si>
    <t>18851082</t>
  </si>
  <si>
    <t>18653769</t>
  </si>
  <si>
    <t>18696684</t>
  </si>
  <si>
    <t>18761755</t>
  </si>
  <si>
    <t>18794770</t>
  </si>
  <si>
    <t>18779233</t>
  </si>
  <si>
    <t>18520943</t>
  </si>
  <si>
    <t>18Apprenti</t>
  </si>
  <si>
    <t>18648552</t>
  </si>
  <si>
    <t>18214331</t>
  </si>
  <si>
    <t>18859337</t>
  </si>
  <si>
    <t>18667305</t>
  </si>
  <si>
    <t>18859510</t>
  </si>
  <si>
    <t>18859973</t>
  </si>
  <si>
    <t>18PRT744</t>
  </si>
  <si>
    <t>18703456</t>
  </si>
  <si>
    <t>18207827</t>
  </si>
  <si>
    <t>182029</t>
  </si>
  <si>
    <t>18732113</t>
  </si>
  <si>
    <t>18448807</t>
  </si>
  <si>
    <t>18855296</t>
  </si>
  <si>
    <t>18859341</t>
  </si>
  <si>
    <t>18859484</t>
  </si>
  <si>
    <t>18427822</t>
  </si>
  <si>
    <t>18261483</t>
  </si>
  <si>
    <t>18653788</t>
  </si>
  <si>
    <t>18865594</t>
  </si>
  <si>
    <t>18859358</t>
  </si>
  <si>
    <t>18319314</t>
  </si>
  <si>
    <t>1884675</t>
  </si>
  <si>
    <t>18482455</t>
  </si>
  <si>
    <t>18137271</t>
  </si>
  <si>
    <t>1885119</t>
  </si>
  <si>
    <t>18761566</t>
  </si>
  <si>
    <t>18166802</t>
  </si>
  <si>
    <t>18653775</t>
  </si>
  <si>
    <t>24,04</t>
  </si>
  <si>
    <t>18824736</t>
  </si>
  <si>
    <t>1884672</t>
  </si>
  <si>
    <t>18513739</t>
  </si>
  <si>
    <t>18859524</t>
  </si>
  <si>
    <t>18679123</t>
  </si>
  <si>
    <t>184227</t>
  </si>
  <si>
    <t>18860832</t>
  </si>
  <si>
    <t>18721917</t>
  </si>
  <si>
    <t>18796386</t>
  </si>
  <si>
    <t>18794706</t>
  </si>
  <si>
    <t>18841968</t>
  </si>
  <si>
    <t>18818917</t>
  </si>
  <si>
    <t>18860198</t>
  </si>
  <si>
    <t>18703459</t>
  </si>
  <si>
    <t>18511671</t>
  </si>
  <si>
    <t>18319553</t>
  </si>
  <si>
    <t>18675960</t>
  </si>
  <si>
    <t>18713263</t>
  </si>
  <si>
    <t>18859356</t>
  </si>
  <si>
    <t>18859387</t>
  </si>
  <si>
    <t>18845415</t>
  </si>
  <si>
    <t>18708951</t>
  </si>
  <si>
    <t>18738793</t>
  </si>
  <si>
    <t>18859362</t>
  </si>
  <si>
    <t>18426609</t>
  </si>
  <si>
    <t>18794702</t>
  </si>
  <si>
    <t>18841966</t>
  </si>
  <si>
    <t>181565</t>
  </si>
  <si>
    <t>18771407</t>
  </si>
  <si>
    <t>18PRT754</t>
  </si>
  <si>
    <t>18PRT746</t>
  </si>
  <si>
    <t>18645199</t>
  </si>
  <si>
    <t>18653403</t>
  </si>
  <si>
    <t>18653426</t>
  </si>
  <si>
    <t>18653429</t>
  </si>
  <si>
    <t>18653434</t>
  </si>
  <si>
    <t>18653773</t>
  </si>
  <si>
    <t>18703480</t>
  </si>
  <si>
    <t>18794723</t>
  </si>
  <si>
    <t>Z1339945 V03</t>
  </si>
  <si>
    <t>633758008</t>
  </si>
  <si>
    <t>Z0435163 V02</t>
  </si>
  <si>
    <t>707859485</t>
  </si>
  <si>
    <t>50063198</t>
  </si>
  <si>
    <t>27.04.2026</t>
  </si>
  <si>
    <t>8591891011</t>
  </si>
  <si>
    <t>PLANIF PRT</t>
  </si>
  <si>
    <t>18765423</t>
  </si>
  <si>
    <t>1897950</t>
  </si>
  <si>
    <t>18703478</t>
  </si>
  <si>
    <t>1885061</t>
  </si>
  <si>
    <t>18653784</t>
  </si>
  <si>
    <t>18859372</t>
  </si>
  <si>
    <t>18765419</t>
  </si>
  <si>
    <t>18660807</t>
  </si>
  <si>
    <t>18859361</t>
  </si>
  <si>
    <t>184016</t>
  </si>
  <si>
    <t>18488713</t>
  </si>
  <si>
    <t>18142554</t>
  </si>
  <si>
    <t>18734398</t>
  </si>
  <si>
    <t>18816256</t>
  </si>
  <si>
    <t>18308684</t>
  </si>
  <si>
    <t>18762106</t>
  </si>
  <si>
    <t>18732763</t>
  </si>
  <si>
    <t>18712576</t>
  </si>
  <si>
    <t>18709889</t>
  </si>
  <si>
    <t>18709635</t>
  </si>
  <si>
    <t>18705260</t>
  </si>
  <si>
    <t>18553397</t>
  </si>
  <si>
    <t>18536276</t>
  </si>
  <si>
    <t>18452082</t>
  </si>
  <si>
    <t>18164812</t>
  </si>
  <si>
    <t>18502860</t>
  </si>
  <si>
    <t>24.04: prod de 30K puis stop Machine//24.03 : fin avril sur le composant // last call CS, donner délai à Daniela // 19.01 : besoin stock CS // 18.12 : besoin au s06 // 26.11 : besoin 26.01.2026 ESDW (10 kpcs)</t>
  </si>
  <si>
    <t>18799639</t>
  </si>
  <si>
    <t>24.04: Rupture le 28.09.2026// remplacé par 865549 sans plomb</t>
  </si>
  <si>
    <t xml:space="preserve">30.04: sans plomb remplace item 796386 </t>
  </si>
  <si>
    <t>30.04: sans plomb remplace item 817128</t>
  </si>
  <si>
    <t>30.04: est remplacé par item 865542</t>
  </si>
  <si>
    <t>24.04//01.06 : /// 23.01 : besoin es13 s24 //  18.12 : besoin s19 2026 // stock OK // 26.11 : stock 1672 besoin 709465  // besoin 709465 ES13</t>
  </si>
  <si>
    <t>24.04   // besoin03.07  semi du 400581</t>
  </si>
  <si>
    <t>04.05: rupt le 11.06 //27.04: rupture le 06.07</t>
  </si>
  <si>
    <t>04.05: rupt 10.08//24.04: rupture le 20.07 // semi du 655323</t>
  </si>
  <si>
    <t>27.04: rupture le 22.10</t>
  </si>
  <si>
    <t>04.05: rupt le 18.08//24.04: rupture le 10.08</t>
  </si>
  <si>
    <t>04.05: rupt le 14.09//27.04: rupture le 06.08</t>
  </si>
  <si>
    <t>04.05: rupture le 16.11</t>
  </si>
  <si>
    <t>04.05: rupture le  06.0724.04: rupture le 10.08</t>
  </si>
  <si>
    <t>04.05: rupt le 23.11</t>
  </si>
  <si>
    <t>04.05: rupture le 5.10//24.04: : rupture le 14.09</t>
  </si>
  <si>
    <t>04.05:rupt le 10.08//24.04: rupture le 27.08</t>
  </si>
  <si>
    <t>04.05: rupt le 7.12//24.04: rupture le 08.10.2026</t>
  </si>
  <si>
    <t>04.05: rupt le 02.11 // 08.01 : semi 794704</t>
  </si>
  <si>
    <t>04.05: rupt le 21.05.2027//24.04:rupture le 25.09</t>
  </si>
  <si>
    <t>24.04: rupture 17.03.2027</t>
  </si>
  <si>
    <t>04.05: rupt le 05.10//24.04: rupture le 26.10</t>
  </si>
  <si>
    <t>04.05: 16.11//24.04: rupture le 02.12</t>
  </si>
  <si>
    <t>04.05: rupt le 30.11//27.04: semi du 675960 Aide ES12 Rupture le 14.12</t>
  </si>
  <si>
    <t>04.05: rupt le 16.12//24.04: rupture le 26.05 besoin CS pour Omega</t>
  </si>
  <si>
    <t>04.05: rupture le 15.01.2027</t>
  </si>
  <si>
    <t>24.04: couvert 19.04.2027</t>
  </si>
  <si>
    <t>04.05: rupt le 14.06.2027//24.04: besoin s9 2027 // semi du 686211</t>
  </si>
  <si>
    <t>24.04:28.10.2027</t>
  </si>
  <si>
    <t>0405: rupture le 21.09 arrêt aide ES0224.04: rupture le 30.11.2026</t>
  </si>
  <si>
    <t>PRT756</t>
  </si>
  <si>
    <t>DIN 1.4121/DIN 1.4197 3M 2.01</t>
  </si>
  <si>
    <t>04.05: rupture le 13.07//24.04:rupture 28.05// semi 84603</t>
  </si>
  <si>
    <t>06.05: item 860138, rupture le 7.12</t>
  </si>
  <si>
    <t>05.05: rupture le 03.06</t>
  </si>
  <si>
    <t>04.05: rput le 24.08 //24.04 :rupture le 03.08 4778 (2515) es16</t>
  </si>
  <si>
    <t>24.04: rupture le 18.06//23.01 : besoin esas s41</t>
  </si>
  <si>
    <t>07.05.2026: rupture le 02.07//24.04:rupture le 15.06//11.02 : besoin T0 653464 s11 (selon système ??)</t>
  </si>
  <si>
    <t>07.05: rupture le 08.07//24.04 : rupture 22.06</t>
  </si>
  <si>
    <t>Junior</t>
  </si>
  <si>
    <t xml:space="preserve">Grunenwald, Steve       </t>
  </si>
  <si>
    <t>08.05: transfert prod sur CAMES//24.04: prod semi de 40K puis STOP du 793025</t>
  </si>
  <si>
    <t>08.05:Transfert Machien à BKK stop le 21.05 passage sur Machine 622//05.05: prod de 40K puis stop 23.01 : besoin esdw s17 // 06.01 : besoin 655262 s15</t>
  </si>
  <si>
    <t>Vettorazzi, Raphaël</t>
  </si>
  <si>
    <t>Z0079279 V08</t>
  </si>
  <si>
    <t>215PRT745</t>
  </si>
  <si>
    <t>Z1648513 V00</t>
  </si>
  <si>
    <t>319PRT747</t>
  </si>
  <si>
    <t>Z1079398 V02</t>
  </si>
  <si>
    <t>603648552</t>
  </si>
  <si>
    <t>Z1026229 V02</t>
  </si>
  <si>
    <t>620655264</t>
  </si>
  <si>
    <t>Z1677755 V00</t>
  </si>
  <si>
    <t>632</t>
  </si>
  <si>
    <t>866065</t>
  </si>
  <si>
    <t>Z1268361 V01</t>
  </si>
  <si>
    <t>709866065</t>
  </si>
  <si>
    <t>Z0008860 V05</t>
  </si>
  <si>
    <t>715200744</t>
  </si>
  <si>
    <t>Z1657391 V01</t>
  </si>
  <si>
    <t>19PRT744</t>
  </si>
  <si>
    <t>19PRT754</t>
  </si>
  <si>
    <t>19PRT746</t>
  </si>
  <si>
    <t>19679115</t>
  </si>
  <si>
    <t>19PRT725_3</t>
  </si>
  <si>
    <t>19865542</t>
  </si>
  <si>
    <t>19655264</t>
  </si>
  <si>
    <t>19170241</t>
  </si>
  <si>
    <t>19758008</t>
  </si>
  <si>
    <t>19765423</t>
  </si>
  <si>
    <t>04.05: rupture le 9.06//24.04:rupture 28.05// semi 84603</t>
  </si>
  <si>
    <t>19859307</t>
  </si>
  <si>
    <t>1984671</t>
  </si>
  <si>
    <t>19759362</t>
  </si>
  <si>
    <t>04.05: rput le 25.06 //24.04 :rupture le 03.08 4778 (2515) es16</t>
  </si>
  <si>
    <t>19137271</t>
  </si>
  <si>
    <t>19648552</t>
  </si>
  <si>
    <t>19712893</t>
  </si>
  <si>
    <t>19416307</t>
  </si>
  <si>
    <t>19817128</t>
  </si>
  <si>
    <t>19845415</t>
  </si>
  <si>
    <t>04.05:rupt lr 11.06//24.04: rupture le 11.08</t>
  </si>
  <si>
    <t>19166802</t>
  </si>
  <si>
    <t>19859337</t>
  </si>
  <si>
    <t>19859341</t>
  </si>
  <si>
    <t>19859484</t>
  </si>
  <si>
    <t>19859510</t>
  </si>
  <si>
    <t>19703592</t>
  </si>
  <si>
    <t>19855296</t>
  </si>
  <si>
    <t>19653788</t>
  </si>
  <si>
    <t>19865594</t>
  </si>
  <si>
    <t>19761566</t>
  </si>
  <si>
    <t>19859387</t>
  </si>
  <si>
    <t>19672199</t>
  </si>
  <si>
    <t>19319314</t>
  </si>
  <si>
    <t>19859358</t>
  </si>
  <si>
    <t>1984675</t>
  </si>
  <si>
    <t>19762106</t>
  </si>
  <si>
    <t>19709889</t>
  </si>
  <si>
    <t>19553397</t>
  </si>
  <si>
    <t>19536276</t>
  </si>
  <si>
    <t>19452082</t>
  </si>
  <si>
    <t>19164812</t>
  </si>
  <si>
    <t>19859973</t>
  </si>
  <si>
    <t>19482455</t>
  </si>
  <si>
    <t>19862665</t>
  </si>
  <si>
    <t>19513739</t>
  </si>
  <si>
    <t>19794770</t>
  </si>
  <si>
    <t>19653775</t>
  </si>
  <si>
    <t>19732762</t>
  </si>
  <si>
    <t>19859524</t>
  </si>
  <si>
    <t>19779233</t>
  </si>
  <si>
    <t>1985061</t>
  </si>
  <si>
    <t>19703478</t>
  </si>
  <si>
    <t>19PRT712</t>
  </si>
  <si>
    <t>19679123</t>
  </si>
  <si>
    <t>19653784</t>
  </si>
  <si>
    <t>19766773</t>
  </si>
  <si>
    <t>19653769</t>
  </si>
  <si>
    <t>19861258</t>
  </si>
  <si>
    <t>19774167</t>
  </si>
  <si>
    <t>19667305</t>
  </si>
  <si>
    <t>19859327</t>
  </si>
  <si>
    <t>1984672</t>
  </si>
  <si>
    <t>19710585</t>
  </si>
  <si>
    <t>19794706</t>
  </si>
  <si>
    <t>19818917</t>
  </si>
  <si>
    <t>1997950</t>
  </si>
  <si>
    <t>19859500</t>
  </si>
  <si>
    <t>19767870</t>
  </si>
  <si>
    <t>19758003</t>
  </si>
  <si>
    <t>19859329</t>
  </si>
  <si>
    <t>19860832</t>
  </si>
  <si>
    <t>19732761</t>
  </si>
  <si>
    <t>19860198</t>
  </si>
  <si>
    <t>19565912</t>
  </si>
  <si>
    <t>19824270</t>
  </si>
  <si>
    <t>19703459</t>
  </si>
  <si>
    <t>19319553</t>
  </si>
  <si>
    <t>19859486</t>
  </si>
  <si>
    <t>19653773</t>
  </si>
  <si>
    <t>19709635</t>
  </si>
  <si>
    <t>19214331</t>
  </si>
  <si>
    <t>19824736</t>
  </si>
  <si>
    <t>194227</t>
  </si>
  <si>
    <t>19859372</t>
  </si>
  <si>
    <t>19859361</t>
  </si>
  <si>
    <t>19785791</t>
  </si>
  <si>
    <t>19675960</t>
  </si>
  <si>
    <t>19511671</t>
  </si>
  <si>
    <t>19304102</t>
  </si>
  <si>
    <t>19794704</t>
  </si>
  <si>
    <t>19841968</t>
  </si>
  <si>
    <t>19765419</t>
  </si>
  <si>
    <t>19660807</t>
  </si>
  <si>
    <t>19860840</t>
  </si>
  <si>
    <t>19721917</t>
  </si>
  <si>
    <t>19859378</t>
  </si>
  <si>
    <t>19713263</t>
  </si>
  <si>
    <t>194016</t>
  </si>
  <si>
    <t>19796386</t>
  </si>
  <si>
    <t>19851082</t>
  </si>
  <si>
    <t>19142554</t>
  </si>
  <si>
    <t>19488713</t>
  </si>
  <si>
    <t>19860011</t>
  </si>
  <si>
    <t>19859356</t>
  </si>
  <si>
    <t>19708951</t>
  </si>
  <si>
    <t>19712576</t>
  </si>
  <si>
    <t>19738793</t>
  </si>
  <si>
    <t>19708890</t>
  </si>
  <si>
    <t>19794702</t>
  </si>
  <si>
    <t>19860839</t>
  </si>
  <si>
    <t>19859362</t>
  </si>
  <si>
    <t>19696684</t>
  </si>
  <si>
    <t>19645196</t>
  </si>
  <si>
    <t>19732113</t>
  </si>
  <si>
    <t>19780942</t>
  </si>
  <si>
    <t>19734398</t>
  </si>
  <si>
    <t>19703456</t>
  </si>
  <si>
    <t>19799639</t>
  </si>
  <si>
    <t>19841966</t>
  </si>
  <si>
    <t>19448807</t>
  </si>
  <si>
    <t>19816256</t>
  </si>
  <si>
    <t>19771407</t>
  </si>
  <si>
    <t>191565</t>
  </si>
  <si>
    <t>19786407</t>
  </si>
  <si>
    <t>19653403</t>
  </si>
  <si>
    <t>192029</t>
  </si>
  <si>
    <t>19653429</t>
  </si>
  <si>
    <t>193567</t>
  </si>
  <si>
    <t>19207827</t>
  </si>
  <si>
    <t>194670</t>
  </si>
  <si>
    <t>19703480</t>
  </si>
  <si>
    <t>19732763</t>
  </si>
  <si>
    <t>19653434</t>
  </si>
  <si>
    <t>19705260</t>
  </si>
  <si>
    <t>19502860</t>
  </si>
  <si>
    <t>19520943</t>
  </si>
  <si>
    <t>19653423</t>
  </si>
  <si>
    <t>19773542</t>
  </si>
  <si>
    <t>19794723</t>
  </si>
  <si>
    <t>19261483</t>
  </si>
  <si>
    <t>19645199</t>
  </si>
  <si>
    <t>19426609</t>
  </si>
  <si>
    <t>19761755</t>
  </si>
  <si>
    <t>193738</t>
  </si>
  <si>
    <t>19non dispo</t>
  </si>
  <si>
    <t>19Apprenti</t>
  </si>
  <si>
    <t>19865549</t>
  </si>
  <si>
    <t>19653426</t>
  </si>
  <si>
    <t>19859497</t>
  </si>
  <si>
    <t>05.05: prod de 40K puis stop 23.01 : besoin esdw s17 // 06.01 : besoin 655262 s15</t>
  </si>
  <si>
    <t>19PRT756</t>
  </si>
  <si>
    <t>05.05: besoin le 25.06</t>
  </si>
  <si>
    <t>19860563</t>
  </si>
  <si>
    <t>18865549</t>
  </si>
  <si>
    <t>18865542</t>
  </si>
  <si>
    <t>PRT756_TIGE MISE HEURE</t>
  </si>
  <si>
    <t>PRT757</t>
  </si>
  <si>
    <t>PRT757_PORTE-PITON MONTE T0</t>
  </si>
  <si>
    <t>PRT755</t>
  </si>
  <si>
    <t>PRT755_CORRECTEUR QUANT.DDM PROCESS ZP90</t>
  </si>
  <si>
    <t>PRT751</t>
  </si>
  <si>
    <t>PRT751_TENON MOD.ELECTR. CAMES ZP90</t>
  </si>
  <si>
    <t>EN CW510L 58V 2M 1.200</t>
  </si>
  <si>
    <t>50043531</t>
  </si>
  <si>
    <t>7593621000</t>
  </si>
  <si>
    <t>Marco</t>
  </si>
  <si>
    <t>11.05: rupt le 22.07//07.05: rupture le 08.07//24.04 : rupture 22.06</t>
  </si>
  <si>
    <t>11.05: rupt le 10.07//24.04: besoin03.07  semi du 400581</t>
  </si>
  <si>
    <t>11.05: rupt le 12.11// 07.04 : réinternalisation (semi 790948) // 2machines</t>
  </si>
  <si>
    <t>11.05: rupt le 20.07//04.05: rupt le  06.07//24.04: rupture le 10.08</t>
  </si>
  <si>
    <t>11.05.rupt 18.01.2027 10K puis stop//:24.04: prod de 10K puis stop machine19.03 : voir pour Tom sur mach 625</t>
  </si>
  <si>
    <t>11.05: rupt le 07.08//04.05: rupture le 20.07//24.04:rupture 28.05// semi 84603</t>
  </si>
  <si>
    <t>11.05: rupt le 17.06</t>
  </si>
  <si>
    <t>11.05:rupt le 17.08//04.05: rupt 10.08//24.04: rupture le 20.07 // semi du 655323</t>
  </si>
  <si>
    <t>11:.05: rupt le 16.09//04.05: rupt le 18.08//24.04: rupture le 10.08</t>
  </si>
  <si>
    <t>11.05: rupt le 21.08//04.05:rupt le 10.08//24.04: rupture le 27.08</t>
  </si>
  <si>
    <t>11.05:rupt le 07.09//04.05: rput le 24.08 //24.04 :rupture le 03.08 4778 (2515) es16</t>
  </si>
  <si>
    <t>11.05: rupt le 21.09//24.04 : rupture le 24.08</t>
  </si>
  <si>
    <t>11.05: rupt le 17.09//24.04: rupture es12 le 29.09</t>
  </si>
  <si>
    <t>11.05: rupt le 19.10//27.04: rupture le 14.09</t>
  </si>
  <si>
    <t>11.05: rupt le 19.10//04.05: rupture le 5.10//24.04: : rupture le 14.09</t>
  </si>
  <si>
    <t>11.05: rupt le 9.11//04.05: rupt le 05.10//24.04: rupture le 26.10</t>
  </si>
  <si>
    <t>11.05: rupt le 16.11//24.04: Rupture le 28.09.2026// remplacé par 865549 sans plomb</t>
  </si>
  <si>
    <t>11.05: aide ET01 prichain Start le 25.02.27//semi 3038 // B075</t>
  </si>
  <si>
    <t xml:space="preserve">11.05: rupt le 04.10.27//24.04 : besoin 5.11.2026 T0 703498 </t>
  </si>
  <si>
    <t>11.05: rupt le 06.10//04.05: 16.11//24.04: rupture le 02.12</t>
  </si>
  <si>
    <t>11:05 rupt le 01.02.27 mais ZSFB//04.05: rupture le 16.11</t>
  </si>
  <si>
    <t>11.05: rupt le 7.12 mais ZSFB//04.05: rupt le 23.11</t>
  </si>
  <si>
    <t>11.05: rupt le 04.01.27 mais ZSFB//04.05: rupt le 7.12//24.04: rupture le 08.10.2026</t>
  </si>
  <si>
    <t>11.05: rupt le 11.02.27//27.04: besoin de 500pcs le 7.12 pour ES15</t>
  </si>
  <si>
    <t>11.05: rupt le 5.10 amis ZSFB//04.05: rupt le 30.11//27.04: semi du 675960 Aide ES12 Rupture le 14.12</t>
  </si>
  <si>
    <t>11.05: rupt le 18.10.27//24.04 : ZSFB es04</t>
  </si>
  <si>
    <t>11.05: pas de besoin//24.04: pour VSF</t>
  </si>
  <si>
    <t>11.05: rupt le 03.04.27//04.05: rupture le 15.01.2027</t>
  </si>
  <si>
    <t>27.04: rupture 04.05.2027+vsf</t>
  </si>
  <si>
    <t>27.04: couvert jusqu'au 09.04.27</t>
  </si>
  <si>
    <t>24.04: semi dec 803911 encore 30K en stock</t>
  </si>
  <si>
    <t>11.05:rupture le 04.08.26</t>
  </si>
  <si>
    <t>11.05: rupture le 1.10</t>
  </si>
  <si>
    <t>12.05: rupt le 24.12//08.01 : semi du 845415 // 16.12 : repoussé // 26.11 : switch 3515 04.26 // 24.04 : TDC à 50 sec/pc // 01.04 : 1er OF FSTR // 28.03 : remplace la 3515</t>
  </si>
  <si>
    <t>Z1673556 V00</t>
  </si>
  <si>
    <t>219PRT751</t>
  </si>
  <si>
    <t>759362</t>
  </si>
  <si>
    <t>Z0552271 V03</t>
  </si>
  <si>
    <t>527759362</t>
  </si>
  <si>
    <t>616170241</t>
  </si>
  <si>
    <t>Z1263954 V02</t>
  </si>
  <si>
    <t>636859307</t>
  </si>
  <si>
    <t>859189</t>
  </si>
  <si>
    <t>32005859189</t>
  </si>
  <si>
    <t xml:space="preserve">TIGE REMONTOIR SEMI/POLI S1.20 18.850   </t>
  </si>
  <si>
    <t xml:space="preserve">CHAUSSEE LH6 SEMI/POLI                  </t>
  </si>
  <si>
    <t xml:space="preserve">AXE ROUE COMPT.HEURES SEMI/POLI L2.500  </t>
  </si>
  <si>
    <t>ESTH</t>
  </si>
  <si>
    <t xml:space="preserve">RIVET SEMI/POLI                         </t>
  </si>
  <si>
    <t xml:space="preserve">ROUE HEURES SEMI/TAIL L1.040            </t>
  </si>
  <si>
    <t xml:space="preserve">ROUE HEURES 24H SEMI/TAIL L1.610        </t>
  </si>
  <si>
    <t xml:space="preserve">EXCENTRIQUE SEMI/POLI                   </t>
  </si>
  <si>
    <t xml:space="preserve">ROUE ENTR.S.ROUE MOYENNE SEMI/POLI      </t>
  </si>
  <si>
    <t xml:space="preserve">PIG.CORRECTEUR SEMI/POLI                </t>
  </si>
  <si>
    <t xml:space="preserve">ROUE HEURES SEMI/TAIL L1.600            </t>
  </si>
  <si>
    <t xml:space="preserve">TIGE MISE HEURE SEMI/POLI S0.90 18.000  </t>
  </si>
  <si>
    <t xml:space="preserve">TIGE REMONTOIR SEMI/POLI S1.20 27.970   </t>
  </si>
  <si>
    <t xml:space="preserve">TIGE MISE HEURE S0.70 19.18 SEMI/POLI   </t>
  </si>
  <si>
    <t xml:space="preserve">TIGE MISE HEURE SEMI/POLI S0.90 19.400  </t>
  </si>
  <si>
    <t xml:space="preserve">TIGE MISE HEURE SEMI/POLI S0.90 18.740  </t>
  </si>
  <si>
    <t xml:space="preserve">TIGE REMONTOIR SEMI/POLI S0.90 21.000   </t>
  </si>
  <si>
    <t xml:space="preserve">TIGE MISE HEURE SEMI/POLI S0.90 30.000  </t>
  </si>
  <si>
    <t xml:space="preserve">TIGE REMONTOIR SEMI/POLI                </t>
  </si>
  <si>
    <t>20859486</t>
  </si>
  <si>
    <t>20859497</t>
  </si>
  <si>
    <t>20565912</t>
  </si>
  <si>
    <t>20710585</t>
  </si>
  <si>
    <t>20785791</t>
  </si>
  <si>
    <t>20766773</t>
  </si>
  <si>
    <t>20861258</t>
  </si>
  <si>
    <t>20448807</t>
  </si>
  <si>
    <t>203567</t>
  </si>
  <si>
    <t>20780942</t>
  </si>
  <si>
    <t>20859973</t>
  </si>
  <si>
    <t>20703456</t>
  </si>
  <si>
    <t>20859327</t>
  </si>
  <si>
    <t>20645196</t>
  </si>
  <si>
    <t>20653423</t>
  </si>
  <si>
    <t>20859378</t>
  </si>
  <si>
    <t>20855296</t>
  </si>
  <si>
    <t>20860840</t>
  </si>
  <si>
    <t>20860011</t>
  </si>
  <si>
    <t>20860839</t>
  </si>
  <si>
    <t>20PRT725_3</t>
  </si>
  <si>
    <t>20774167</t>
  </si>
  <si>
    <t>20653769</t>
  </si>
  <si>
    <t>20794770</t>
  </si>
  <si>
    <t>20667305</t>
  </si>
  <si>
    <t>20672199</t>
  </si>
  <si>
    <t>20732113</t>
  </si>
  <si>
    <t>20767870</t>
  </si>
  <si>
    <t>20170241</t>
  </si>
  <si>
    <t>20679115</t>
  </si>
  <si>
    <t>20859329</t>
  </si>
  <si>
    <t>20865542</t>
  </si>
  <si>
    <t>20758008</t>
  </si>
  <si>
    <t>20PRT746</t>
  </si>
  <si>
    <t>204670</t>
  </si>
  <si>
    <t>20655264</t>
  </si>
  <si>
    <t>20765423</t>
  </si>
  <si>
    <t>20PRT754</t>
  </si>
  <si>
    <t>20859387</t>
  </si>
  <si>
    <t>20759362</t>
  </si>
  <si>
    <t>2084671</t>
  </si>
  <si>
    <t>20712893</t>
  </si>
  <si>
    <t>20648552</t>
  </si>
  <si>
    <t>20696684</t>
  </si>
  <si>
    <t>20859510</t>
  </si>
  <si>
    <t>20416307</t>
  </si>
  <si>
    <t>20859500</t>
  </si>
  <si>
    <t>20859337</t>
  </si>
  <si>
    <t>20859341</t>
  </si>
  <si>
    <t>20859484</t>
  </si>
  <si>
    <t>20851082</t>
  </si>
  <si>
    <t>20653788</t>
  </si>
  <si>
    <t>20865594</t>
  </si>
  <si>
    <t>20779233</t>
  </si>
  <si>
    <t>20261483</t>
  </si>
  <si>
    <t>20703592</t>
  </si>
  <si>
    <t>20761566</t>
  </si>
  <si>
    <t>20859307</t>
  </si>
  <si>
    <t>20319314</t>
  </si>
  <si>
    <t>20859358</t>
  </si>
  <si>
    <t>2084675</t>
  </si>
  <si>
    <t>20862665</t>
  </si>
  <si>
    <t>20166802</t>
  </si>
  <si>
    <t>20513739</t>
  </si>
  <si>
    <t>20137271</t>
  </si>
  <si>
    <t>20653775</t>
  </si>
  <si>
    <t>20732762</t>
  </si>
  <si>
    <t>20859524</t>
  </si>
  <si>
    <t>20426609</t>
  </si>
  <si>
    <t>202029</t>
  </si>
  <si>
    <t>2085061</t>
  </si>
  <si>
    <t>20703478</t>
  </si>
  <si>
    <t>20679123</t>
  </si>
  <si>
    <t>20653784</t>
  </si>
  <si>
    <t>2084672</t>
  </si>
  <si>
    <t>20794706</t>
  </si>
  <si>
    <t>20796386</t>
  </si>
  <si>
    <t>20818917</t>
  </si>
  <si>
    <t>2097950</t>
  </si>
  <si>
    <t>20860832</t>
  </si>
  <si>
    <t>20860198</t>
  </si>
  <si>
    <t>20865549</t>
  </si>
  <si>
    <t>20703459</t>
  </si>
  <si>
    <t>20319553</t>
  </si>
  <si>
    <t>20653773</t>
  </si>
  <si>
    <t>20773542</t>
  </si>
  <si>
    <t>20824736</t>
  </si>
  <si>
    <t>204227</t>
  </si>
  <si>
    <t>20859372</t>
  </si>
  <si>
    <t>20859361</t>
  </si>
  <si>
    <t>20511671</t>
  </si>
  <si>
    <t>20304102</t>
  </si>
  <si>
    <t>20761755</t>
  </si>
  <si>
    <t>20841968</t>
  </si>
  <si>
    <t>20765419</t>
  </si>
  <si>
    <t>20660807</t>
  </si>
  <si>
    <t>20721917</t>
  </si>
  <si>
    <t>20713263</t>
  </si>
  <si>
    <t>204016</t>
  </si>
  <si>
    <t>20142554</t>
  </si>
  <si>
    <t>20214331</t>
  </si>
  <si>
    <t>20488713</t>
  </si>
  <si>
    <t>20859356</t>
  </si>
  <si>
    <t>20708951</t>
  </si>
  <si>
    <t>20708890</t>
  </si>
  <si>
    <t>20738793</t>
  </si>
  <si>
    <t>20794702</t>
  </si>
  <si>
    <t>20859362</t>
  </si>
  <si>
    <t>20734398</t>
  </si>
  <si>
    <t>20758003</t>
  </si>
  <si>
    <t>20841966</t>
  </si>
  <si>
    <t>20816256</t>
  </si>
  <si>
    <t>20771407</t>
  </si>
  <si>
    <t>201565</t>
  </si>
  <si>
    <t>20732761</t>
  </si>
  <si>
    <t>20817128</t>
  </si>
  <si>
    <t>20207827</t>
  </si>
  <si>
    <t>20824270</t>
  </si>
  <si>
    <t>203738</t>
  </si>
  <si>
    <t>20PRT712</t>
  </si>
  <si>
    <t>20845415</t>
  </si>
  <si>
    <t>20PRT756</t>
  </si>
  <si>
    <t>20non dispo</t>
  </si>
  <si>
    <t>20Apprenti</t>
  </si>
  <si>
    <t>20PRT744</t>
  </si>
  <si>
    <t>20675960</t>
  </si>
  <si>
    <t>20786407</t>
  </si>
  <si>
    <t>20653403</t>
  </si>
  <si>
    <t>20653429</t>
  </si>
  <si>
    <t>20703480</t>
  </si>
  <si>
    <t>20653434</t>
  </si>
  <si>
    <t>20794723</t>
  </si>
  <si>
    <t>20645199</t>
  </si>
  <si>
    <t>20653426</t>
  </si>
  <si>
    <t>20762106</t>
  </si>
  <si>
    <t>20709889</t>
  </si>
  <si>
    <t>20553397</t>
  </si>
  <si>
    <t>20536276</t>
  </si>
  <si>
    <t>20452082</t>
  </si>
  <si>
    <t>20164812</t>
  </si>
  <si>
    <t>20709635</t>
  </si>
  <si>
    <t>20712576</t>
  </si>
  <si>
    <t>20732763</t>
  </si>
  <si>
    <t>20705260</t>
  </si>
  <si>
    <t>20502860</t>
  </si>
  <si>
    <t>20860563</t>
  </si>
  <si>
    <t>20482455</t>
  </si>
  <si>
    <t>20859498</t>
  </si>
  <si>
    <t>EN CW510L 58V 2M 1.400</t>
  </si>
  <si>
    <t>11.05.2026</t>
  </si>
  <si>
    <t>4824551001</t>
  </si>
  <si>
    <t>8593071001</t>
  </si>
  <si>
    <t>15.05: rupt le 24.06//24.04: rupture le 03.07 // semi du 427822</t>
  </si>
  <si>
    <t>15.05: 3K pour le 1.10 email D.Luthi</t>
  </si>
  <si>
    <t>18.05: rupture le 03.07</t>
  </si>
  <si>
    <t xml:space="preserve">22.04 : besoin CS 11.06// semi 709892 prod de 10K puis stop </t>
  </si>
  <si>
    <t>19.05: rupt le 1307//11.05: rupt le 20.07//04.05: rupt le  06.07//24.04: rupture le 10.08</t>
  </si>
  <si>
    <t>19.05: rupt le 16.07//11.05: rupt le 07.08//04.05: rupture le 20.07//24.04:rupture 28.05// semi 84603</t>
  </si>
  <si>
    <t>15.05: Rupt le 10.08//11.05:rupt le 17.08//04.05: rupt 10.08//24.04: rupture le 20.07 // semi du 655323</t>
  </si>
  <si>
    <t>19.05: rupt 26.06//11.05:rupture le 04.08.26</t>
  </si>
  <si>
    <t>19.05: rupt le 20.7//11.05: rupt le 21.08//04.05:rupt le 10.08//24.04: rupture le 27.08</t>
  </si>
  <si>
    <t>19.05: rupt le 14.08//11:.05: rupt le 16.09//04.05: rupt le 18.08//24.04: rupture le 10.08</t>
  </si>
  <si>
    <t>19.05: rupt le 27.08//24.04: semi du 825488 rupture le 07.09</t>
  </si>
  <si>
    <t>19.05: rupt le 4.09//11.05: rupt le 06.10//04.05: 16.11//24.04: rupture le 02.12</t>
  </si>
  <si>
    <t>19.05: 21.09//04.05: rupt le 02.11 // 08.01 : semi 794704</t>
  </si>
  <si>
    <t>19.05: rupt le 26.10//11.05: rupt le 7.12 mais ZSFB//04.05: rupt le 23.11</t>
  </si>
  <si>
    <t>19.05: rupt le 26.10//11:05 rupt le 01.02.27 mais ZSFB//04.05: rupture le 16.11</t>
  </si>
  <si>
    <t>x</t>
  </si>
  <si>
    <t>Diogo</t>
  </si>
  <si>
    <t>20.05: besoin le 22.06//18.05: besoin le 17.08//30.04: sans plomb remplace item 817128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</si>
</sst>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000000"/>
    <numFmt numFmtId="166" formatCode="m/d/yyyy"/>
    <numFmt numFmtId="167" formatCode="0.0"/>
    <numFmt numFmtId="168" formatCode="_(* #,##0_);_(* \(#,##0\);_(* &quot;-&quot;??_);_(@_)"/>
    <numFmt numFmtId="169" formatCode="[$-F800]dddd\,\ mmmm\ dd\,\ yyyy"/>
    <numFmt numFmtId="170" formatCode="###,000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b/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9C6500"/>
      <name val="Arial"/>
      <family val="2"/>
    </font>
    <font>
      <sz val="8"/>
      <color theme="7" tint="0.59999389629810485"/>
      <name val="Arial"/>
      <family val="2"/>
    </font>
    <font>
      <b/>
      <sz val="8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indexed="8"/>
      <name val="Arial"/>
      <family val="2"/>
    </font>
    <font>
      <sz val="9"/>
      <color rgb="FF9C650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Times New Roman"/>
      <family val="1"/>
    </font>
    <font>
      <b/>
      <sz val="9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rgb="FF00B050"/>
      <name val="Arial"/>
      <family val="2"/>
    </font>
    <font>
      <sz val="9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8"/>
      <color theme="4" tint="-0.249977111117893"/>
      <name val="Arial"/>
      <family val="2"/>
    </font>
    <font>
      <b/>
      <sz val="8"/>
      <color indexed="8"/>
      <name val="Arial"/>
      <family val="2"/>
    </font>
    <font>
      <b/>
      <sz val="12"/>
      <color rgb="FFFF0000"/>
      <name val="Arial"/>
      <family val="2"/>
    </font>
    <font>
      <b/>
      <sz val="8"/>
      <color indexed="8"/>
      <name val="Arial"/>
      <family val="2"/>
    </font>
    <font>
      <b/>
      <sz val="11"/>
      <color rgb="FFFF0000"/>
      <name val="Arial"/>
      <family val="2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C4C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rgb="FFAEAEAE"/>
      </right>
      <top style="medium">
        <color rgb="FFAEAEAE"/>
      </top>
      <bottom style="medium">
        <color rgb="FFAEAEAE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9" fontId="20" fillId="0" borderId="0" applyFont="0" applyFill="0" applyBorder="0" applyAlignment="0" applyProtection="0"/>
    <xf numFmtId="0" fontId="21" fillId="2" borderId="0" applyNumberFormat="0" applyBorder="0" applyAlignment="0" applyProtection="0"/>
    <xf numFmtId="0" fontId="19" fillId="0" borderId="0"/>
    <xf numFmtId="0" fontId="30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0" fontId="32" fillId="0" borderId="0"/>
    <xf numFmtId="0" fontId="39" fillId="0" borderId="0"/>
    <xf numFmtId="0" fontId="40" fillId="0" borderId="0"/>
    <xf numFmtId="0" fontId="3" fillId="0" borderId="0"/>
    <xf numFmtId="164" fontId="20" fillId="0" borderId="0" applyFont="0" applyFill="0" applyBorder="0" applyAlignment="0" applyProtection="0"/>
    <xf numFmtId="0" fontId="32" fillId="0" borderId="0"/>
    <xf numFmtId="0" fontId="3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1" fillId="2" borderId="0" applyNumberFormat="0" applyBorder="0" applyAlignment="0" applyProtection="0"/>
    <xf numFmtId="0" fontId="3" fillId="0" borderId="0"/>
    <xf numFmtId="164" fontId="20" fillId="0" borderId="0" applyFont="0" applyFill="0" applyBorder="0" applyAlignment="0" applyProtection="0"/>
    <xf numFmtId="0" fontId="32" fillId="0" borderId="0"/>
    <xf numFmtId="0" fontId="32" fillId="0" borderId="0"/>
    <xf numFmtId="43" fontId="3" fillId="0" borderId="0" applyFont="0" applyFill="0" applyBorder="0" applyAlignment="0" applyProtection="0"/>
    <xf numFmtId="169" fontId="20" fillId="0" borderId="0"/>
    <xf numFmtId="169" fontId="32" fillId="0" borderId="0"/>
    <xf numFmtId="0" fontId="56" fillId="0" borderId="0" applyNumberFormat="0" applyFill="0" applyBorder="0" applyAlignment="0" applyProtection="0"/>
    <xf numFmtId="0" fontId="3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7" fillId="22" borderId="14" applyNumberFormat="0" applyAlignment="0" applyProtection="0">
      <alignment horizontal="left" vertical="center" indent="1"/>
    </xf>
    <xf numFmtId="170" fontId="58" fillId="0" borderId="15" applyNumberFormat="0" applyAlignment="0" applyProtection="0">
      <alignment horizontal="left" vertical="center" indent="1"/>
    </xf>
    <xf numFmtId="0" fontId="1" fillId="0" borderId="0"/>
    <xf numFmtId="3" fontId="58" fillId="0" borderId="16" applyAlignment="0" applyProtection="0">
      <alignment horizontal="right" vertical="center" indent="1"/>
    </xf>
  </cellStyleXfs>
  <cellXfs count="345">
    <xf numFmtId="0" fontId="0" fillId="0" borderId="0" xfId="0"/>
    <xf numFmtId="0" fontId="21" fillId="2" borderId="0" xfId="2" applyAlignment="1">
      <alignment horizontal="center" vertical="center"/>
    </xf>
    <xf numFmtId="0" fontId="21" fillId="2" borderId="0" xfId="2" applyAlignment="1">
      <alignment horizontal="center"/>
    </xf>
    <xf numFmtId="0" fontId="21" fillId="2" borderId="0" xfId="2" applyAlignment="1">
      <alignment horizontal="left"/>
    </xf>
    <xf numFmtId="0" fontId="22" fillId="0" borderId="0" xfId="3" applyFont="1"/>
    <xf numFmtId="0" fontId="19" fillId="0" borderId="0" xfId="3"/>
    <xf numFmtId="0" fontId="19" fillId="0" borderId="2" xfId="3" applyBorder="1"/>
    <xf numFmtId="0" fontId="19" fillId="5" borderId="2" xfId="3" applyFill="1" applyBorder="1"/>
    <xf numFmtId="0" fontId="19" fillId="6" borderId="2" xfId="3" applyFill="1" applyBorder="1"/>
    <xf numFmtId="0" fontId="19" fillId="7" borderId="2" xfId="3" applyFill="1" applyBorder="1"/>
    <xf numFmtId="49" fontId="19" fillId="0" borderId="0" xfId="3" applyNumberFormat="1" applyAlignment="1">
      <alignment horizontal="left"/>
    </xf>
    <xf numFmtId="49" fontId="19" fillId="0" borderId="0" xfId="3" applyNumberFormat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21" fillId="2" borderId="0" xfId="2" applyNumberFormat="1" applyAlignment="1">
      <alignment horizontal="center"/>
    </xf>
    <xf numFmtId="3" fontId="21" fillId="2" borderId="0" xfId="2" applyNumberFormat="1" applyAlignment="1">
      <alignment horizontal="center"/>
    </xf>
    <xf numFmtId="1" fontId="21" fillId="2" borderId="0" xfId="2" applyNumberFormat="1" applyAlignment="1">
      <alignment horizontal="center"/>
    </xf>
    <xf numFmtId="14" fontId="23" fillId="0" borderId="0" xfId="0" applyNumberFormat="1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18" fillId="0" borderId="0" xfId="3" applyFont="1"/>
    <xf numFmtId="1" fontId="24" fillId="3" borderId="1" xfId="0" applyNumberFormat="1" applyFont="1" applyFill="1" applyBorder="1" applyAlignment="1">
      <alignment horizontal="center" vertical="center" textRotation="180" wrapText="1"/>
    </xf>
    <xf numFmtId="0" fontId="24" fillId="3" borderId="1" xfId="0" applyFont="1" applyFill="1" applyBorder="1" applyAlignment="1">
      <alignment horizontal="center" vertical="center" textRotation="180" wrapText="1"/>
    </xf>
    <xf numFmtId="0" fontId="24" fillId="4" borderId="1" xfId="0" applyFont="1" applyFill="1" applyBorder="1" applyAlignment="1">
      <alignment horizontal="center" vertical="center" textRotation="180" wrapText="1"/>
    </xf>
    <xf numFmtId="14" fontId="0" fillId="0" borderId="0" xfId="0" applyNumberFormat="1" applyAlignment="1" applyProtection="1">
      <alignment horizontal="center"/>
      <protection locked="0"/>
    </xf>
    <xf numFmtId="0" fontId="17" fillId="0" borderId="0" xfId="3" applyFont="1"/>
    <xf numFmtId="1" fontId="0" fillId="0" borderId="0" xfId="0" applyNumberFormat="1" applyAlignment="1" applyProtection="1">
      <alignment horizontal="center"/>
      <protection locked="0"/>
    </xf>
    <xf numFmtId="14" fontId="24" fillId="4" borderId="1" xfId="0" applyNumberFormat="1" applyFont="1" applyFill="1" applyBorder="1" applyAlignment="1">
      <alignment horizontal="center" vertical="center" textRotation="180" wrapText="1"/>
    </xf>
    <xf numFmtId="1" fontId="23" fillId="0" borderId="0" xfId="0" applyNumberFormat="1" applyFont="1" applyAlignment="1" applyProtection="1">
      <alignment horizontal="center"/>
      <protection locked="0"/>
    </xf>
    <xf numFmtId="0" fontId="26" fillId="2" borderId="0" xfId="2" applyFont="1" applyAlignment="1">
      <alignment horizontal="center" vertical="center"/>
    </xf>
    <xf numFmtId="1" fontId="26" fillId="2" borderId="0" xfId="2" applyNumberFormat="1" applyFont="1" applyAlignment="1">
      <alignment horizontal="center"/>
    </xf>
    <xf numFmtId="14" fontId="26" fillId="2" borderId="0" xfId="2" applyNumberFormat="1" applyFont="1" applyAlignment="1">
      <alignment horizontal="center" vertical="center"/>
    </xf>
    <xf numFmtId="1" fontId="26" fillId="2" borderId="0" xfId="2" applyNumberFormat="1" applyFont="1" applyAlignment="1">
      <alignment horizontal="center" vertical="center"/>
    </xf>
    <xf numFmtId="0" fontId="27" fillId="2" borderId="0" xfId="2" applyFont="1" applyAlignment="1">
      <alignment horizontal="center" vertical="center"/>
    </xf>
    <xf numFmtId="0" fontId="26" fillId="2" borderId="0" xfId="2" applyFont="1" applyAlignment="1">
      <alignment horizontal="center"/>
    </xf>
    <xf numFmtId="0" fontId="28" fillId="2" borderId="0" xfId="2" applyFont="1" applyAlignment="1">
      <alignment horizontal="center"/>
    </xf>
    <xf numFmtId="1" fontId="28" fillId="2" borderId="0" xfId="2" applyNumberFormat="1" applyFont="1" applyAlignment="1">
      <alignment horizontal="center"/>
    </xf>
    <xf numFmtId="14" fontId="26" fillId="2" borderId="0" xfId="2" applyNumberFormat="1" applyFont="1" applyAlignment="1">
      <alignment horizontal="center"/>
    </xf>
    <xf numFmtId="1" fontId="29" fillId="3" borderId="1" xfId="0" applyNumberFormat="1" applyFont="1" applyFill="1" applyBorder="1" applyAlignment="1">
      <alignment horizontal="center" vertical="center" textRotation="180" wrapText="1"/>
    </xf>
    <xf numFmtId="0" fontId="29" fillId="3" borderId="1" xfId="0" applyFont="1" applyFill="1" applyBorder="1" applyAlignment="1">
      <alignment horizontal="center" vertical="center" textRotation="180" wrapText="1"/>
    </xf>
    <xf numFmtId="0" fontId="23" fillId="0" borderId="0" xfId="0" applyFont="1"/>
    <xf numFmtId="0" fontId="16" fillId="0" borderId="0" xfId="3" applyFont="1"/>
    <xf numFmtId="0" fontId="30" fillId="0" borderId="0" xfId="4"/>
    <xf numFmtId="0" fontId="31" fillId="2" borderId="0" xfId="2" applyFont="1" applyAlignment="1">
      <alignment horizontal="left" vertical="center"/>
    </xf>
    <xf numFmtId="0" fontId="31" fillId="2" borderId="0" xfId="2" applyFont="1" applyAlignment="1">
      <alignment horizontal="center" vertical="top"/>
    </xf>
    <xf numFmtId="0" fontId="24" fillId="4" borderId="1" xfId="0" applyFont="1" applyFill="1" applyBorder="1" applyAlignment="1">
      <alignment horizontal="left" vertical="center" textRotation="180" wrapText="1"/>
    </xf>
    <xf numFmtId="0" fontId="31" fillId="2" borderId="0" xfId="5" applyNumberFormat="1" applyFont="1" applyFill="1" applyAlignment="1">
      <alignment horizontal="center" vertical="center"/>
    </xf>
    <xf numFmtId="0" fontId="29" fillId="3" borderId="1" xfId="5" applyNumberFormat="1" applyFont="1" applyFill="1" applyBorder="1" applyAlignment="1">
      <alignment horizontal="center" vertical="center" textRotation="180" wrapText="1"/>
    </xf>
    <xf numFmtId="0" fontId="15" fillId="0" borderId="0" xfId="3" applyFont="1"/>
    <xf numFmtId="0" fontId="0" fillId="0" borderId="2" xfId="0" applyBorder="1"/>
    <xf numFmtId="14" fontId="0" fillId="0" borderId="2" xfId="0" applyNumberFormat="1" applyBorder="1"/>
    <xf numFmtId="0" fontId="14" fillId="0" borderId="0" xfId="3" applyFont="1"/>
    <xf numFmtId="0" fontId="13" fillId="0" borderId="0" xfId="3" applyFont="1"/>
    <xf numFmtId="14" fontId="24" fillId="3" borderId="1" xfId="0" applyNumberFormat="1" applyFont="1" applyFill="1" applyBorder="1" applyAlignment="1">
      <alignment horizontal="center" vertical="center" textRotation="180" wrapText="1"/>
    </xf>
    <xf numFmtId="0" fontId="36" fillId="4" borderId="1" xfId="0" applyFont="1" applyFill="1" applyBorder="1" applyAlignment="1">
      <alignment horizontal="center" vertical="center" textRotation="180" wrapText="1"/>
    </xf>
    <xf numFmtId="0" fontId="21" fillId="2" borderId="0" xfId="2" applyNumberFormat="1" applyAlignment="1">
      <alignment horizontal="center"/>
    </xf>
    <xf numFmtId="0" fontId="0" fillId="0" borderId="0" xfId="0" applyAlignment="1">
      <alignment horizontal="center"/>
    </xf>
    <xf numFmtId="0" fontId="21" fillId="2" borderId="0" xfId="2" applyAlignment="1"/>
    <xf numFmtId="0" fontId="24" fillId="3" borderId="1" xfId="0" applyFont="1" applyFill="1" applyBorder="1" applyAlignment="1">
      <alignment vertical="center" textRotation="180" wrapText="1"/>
    </xf>
    <xf numFmtId="0" fontId="0" fillId="0" borderId="0" xfId="0" applyProtection="1">
      <protection locked="0"/>
    </xf>
    <xf numFmtId="1" fontId="37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38" fillId="2" borderId="0" xfId="2" applyNumberFormat="1" applyFont="1" applyAlignment="1">
      <alignment horizontal="center" vertical="center" textRotation="180"/>
    </xf>
    <xf numFmtId="0" fontId="23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indent="2"/>
    </xf>
    <xf numFmtId="0" fontId="0" fillId="0" borderId="0" xfId="0" applyAlignment="1" applyProtection="1">
      <alignment horizontal="center" vertical="center"/>
      <protection locked="0"/>
    </xf>
    <xf numFmtId="0" fontId="0" fillId="12" borderId="0" xfId="0" applyFill="1"/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0" fontId="0" fillId="12" borderId="0" xfId="0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13" borderId="0" xfId="0" applyFill="1"/>
    <xf numFmtId="0" fontId="0" fillId="13" borderId="2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0" fontId="25" fillId="0" borderId="2" xfId="0" applyFont="1" applyBorder="1"/>
    <xf numFmtId="0" fontId="42" fillId="0" borderId="2" xfId="0" applyFont="1" applyBorder="1"/>
    <xf numFmtId="0" fontId="42" fillId="12" borderId="2" xfId="0" applyFont="1" applyFill="1" applyBorder="1"/>
    <xf numFmtId="0" fontId="0" fillId="12" borderId="2" xfId="0" applyFill="1" applyBorder="1"/>
    <xf numFmtId="0" fontId="41" fillId="0" borderId="2" xfId="0" applyFont="1" applyBorder="1"/>
    <xf numFmtId="0" fontId="30" fillId="0" borderId="0" xfId="4" applyAlignment="1">
      <alignment vertical="center"/>
    </xf>
    <xf numFmtId="14" fontId="0" fillId="0" borderId="0" xfId="0" applyNumberFormat="1"/>
    <xf numFmtId="0" fontId="12" fillId="0" borderId="0" xfId="3" applyFont="1"/>
    <xf numFmtId="0" fontId="43" fillId="0" borderId="0" xfId="0" applyFont="1" applyAlignment="1">
      <alignment horizontal="left" vertical="center" wrapText="1" indent="1"/>
    </xf>
    <xf numFmtId="0" fontId="35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12" borderId="5" xfId="0" applyFill="1" applyBorder="1"/>
    <xf numFmtId="0" fontId="0" fillId="12" borderId="2" xfId="0" applyFill="1" applyBorder="1" applyAlignment="1">
      <alignment horizontal="left"/>
    </xf>
    <xf numFmtId="0" fontId="0" fillId="13" borderId="2" xfId="0" applyFill="1" applyBorder="1"/>
    <xf numFmtId="167" fontId="0" fillId="13" borderId="2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2" borderId="0" xfId="2" applyFont="1" applyAlignment="1">
      <alignment horizontal="left" vertical="center"/>
    </xf>
    <xf numFmtId="0" fontId="44" fillId="4" borderId="1" xfId="0" applyFont="1" applyFill="1" applyBorder="1" applyAlignment="1">
      <alignment horizontal="left" vertical="center" textRotation="180" wrapText="1"/>
    </xf>
    <xf numFmtId="0" fontId="20" fillId="0" borderId="0" xfId="0" applyFont="1" applyAlignment="1" applyProtection="1">
      <alignment horizontal="left" vertical="center"/>
      <protection locked="0"/>
    </xf>
    <xf numFmtId="49" fontId="45" fillId="14" borderId="8" xfId="0" applyNumberFormat="1" applyFont="1" applyFill="1" applyBorder="1" applyAlignment="1">
      <alignment horizontal="left" vertical="center" wrapText="1"/>
    </xf>
    <xf numFmtId="49" fontId="45" fillId="14" borderId="9" xfId="0" applyNumberFormat="1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36" fillId="4" borderId="10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4" fillId="4" borderId="10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vertical="center" wrapText="1"/>
    </xf>
    <xf numFmtId="14" fontId="24" fillId="4" borderId="10" xfId="0" applyNumberFormat="1" applyFont="1" applyFill="1" applyBorder="1" applyAlignment="1">
      <alignment horizontal="center" vertical="center" wrapText="1"/>
    </xf>
    <xf numFmtId="14" fontId="24" fillId="3" borderId="10" xfId="0" applyNumberFormat="1" applyFont="1" applyFill="1" applyBorder="1" applyAlignment="1">
      <alignment horizontal="center" vertical="center" wrapText="1"/>
    </xf>
    <xf numFmtId="0" fontId="10" fillId="0" borderId="0" xfId="3" applyFont="1"/>
    <xf numFmtId="0" fontId="9" fillId="0" borderId="0" xfId="3" applyFont="1"/>
    <xf numFmtId="0" fontId="8" fillId="0" borderId="0" xfId="3" applyFont="1"/>
    <xf numFmtId="0" fontId="23" fillId="0" borderId="2" xfId="0" applyFont="1" applyBorder="1" applyAlignment="1">
      <alignment horizontal="center"/>
    </xf>
    <xf numFmtId="0" fontId="7" fillId="0" borderId="0" xfId="3" applyFont="1"/>
    <xf numFmtId="0" fontId="46" fillId="15" borderId="0" xfId="2" applyFont="1" applyFill="1" applyAlignment="1">
      <alignment horizontal="center"/>
    </xf>
    <xf numFmtId="14" fontId="47" fillId="0" borderId="3" xfId="0" applyNumberFormat="1" applyFont="1" applyBorder="1" applyAlignment="1">
      <alignment horizontal="center" vertical="center" wrapText="1"/>
    </xf>
    <xf numFmtId="14" fontId="48" fillId="0" borderId="3" xfId="0" applyNumberFormat="1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0" fontId="48" fillId="0" borderId="3" xfId="0" applyFont="1" applyBorder="1" applyAlignment="1">
      <alignment vertical="center" wrapText="1"/>
    </xf>
    <xf numFmtId="49" fontId="0" fillId="0" borderId="0" xfId="0" applyNumberFormat="1"/>
    <xf numFmtId="0" fontId="24" fillId="0" borderId="10" xfId="0" applyFont="1" applyBorder="1" applyAlignment="1">
      <alignment horizontal="center" vertical="center" wrapText="1"/>
    </xf>
    <xf numFmtId="0" fontId="24" fillId="16" borderId="10" xfId="0" applyFont="1" applyFill="1" applyBorder="1" applyAlignment="1">
      <alignment horizontal="center" vertical="center" wrapText="1"/>
    </xf>
    <xf numFmtId="10" fontId="0" fillId="0" borderId="0" xfId="0" applyNumberFormat="1"/>
    <xf numFmtId="0" fontId="6" fillId="0" borderId="0" xfId="3" applyFont="1"/>
    <xf numFmtId="0" fontId="19" fillId="0" borderId="11" xfId="3" applyBorder="1"/>
    <xf numFmtId="0" fontId="49" fillId="0" borderId="0" xfId="0" applyFont="1" applyAlignment="1" applyProtection="1">
      <alignment horizontal="center" vertical="center" wrapText="1"/>
      <protection locked="0"/>
    </xf>
    <xf numFmtId="0" fontId="23" fillId="0" borderId="0" xfId="0" applyFont="1" applyAlignment="1">
      <alignment horizontal="center" vertical="center"/>
    </xf>
    <xf numFmtId="0" fontId="35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 wrapText="1"/>
      <protection locked="0"/>
    </xf>
    <xf numFmtId="0" fontId="5" fillId="0" borderId="0" xfId="3" applyFont="1"/>
    <xf numFmtId="0" fontId="23" fillId="0" borderId="2" xfId="0" applyFont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left" indent="1"/>
    </xf>
    <xf numFmtId="167" fontId="0" fillId="12" borderId="2" xfId="0" applyNumberFormat="1" applyFill="1" applyBorder="1" applyAlignment="1">
      <alignment horizontal="center" vertical="center"/>
    </xf>
    <xf numFmtId="0" fontId="4" fillId="0" borderId="0" xfId="3" applyFont="1"/>
    <xf numFmtId="0" fontId="3" fillId="0" borderId="0" xfId="3" applyFont="1"/>
    <xf numFmtId="2" fontId="0" fillId="0" borderId="2" xfId="0" applyNumberFormat="1" applyBorder="1"/>
    <xf numFmtId="2" fontId="42" fillId="0" borderId="2" xfId="0" applyNumberFormat="1" applyFont="1" applyBorder="1"/>
    <xf numFmtId="0" fontId="23" fillId="0" borderId="2" xfId="0" applyFont="1" applyBorder="1" applyAlignment="1">
      <alignment horizontal="left" vertical="center"/>
    </xf>
    <xf numFmtId="14" fontId="23" fillId="0" borderId="2" xfId="0" applyNumberFormat="1" applyFont="1" applyBorder="1" applyAlignment="1">
      <alignment horizontal="center" vertical="center"/>
    </xf>
    <xf numFmtId="166" fontId="23" fillId="0" borderId="2" xfId="0" applyNumberFormat="1" applyFont="1" applyBorder="1" applyAlignment="1">
      <alignment horizontal="center" vertical="center"/>
    </xf>
    <xf numFmtId="0" fontId="24" fillId="16" borderId="12" xfId="0" applyFont="1" applyFill="1" applyBorder="1" applyAlignment="1">
      <alignment horizontal="center" vertical="center" wrapText="1"/>
    </xf>
    <xf numFmtId="0" fontId="24" fillId="16" borderId="2" xfId="0" applyFont="1" applyFill="1" applyBorder="1" applyAlignment="1">
      <alignment horizontal="center" vertical="center" wrapText="1"/>
    </xf>
    <xf numFmtId="0" fontId="53" fillId="0" borderId="0" xfId="0" applyFont="1" applyAlignment="1" applyProtection="1">
      <alignment horizontal="center" vertical="center" wrapText="1"/>
      <protection locked="0"/>
    </xf>
    <xf numFmtId="0" fontId="54" fillId="0" borderId="0" xfId="0" applyFont="1" applyAlignment="1">
      <alignment horizontal="center" vertical="center"/>
    </xf>
    <xf numFmtId="0" fontId="0" fillId="17" borderId="2" xfId="0" applyFill="1" applyBorder="1"/>
    <xf numFmtId="0" fontId="19" fillId="18" borderId="0" xfId="3" applyFill="1"/>
    <xf numFmtId="0" fontId="3" fillId="18" borderId="0" xfId="3" applyFont="1" applyFill="1"/>
    <xf numFmtId="0" fontId="24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16" borderId="13" xfId="0" applyFont="1" applyFill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14" fontId="47" fillId="18" borderId="3" xfId="0" applyNumberFormat="1" applyFont="1" applyFill="1" applyBorder="1" applyAlignment="1">
      <alignment horizontal="center" vertical="center" wrapText="1"/>
    </xf>
    <xf numFmtId="0" fontId="47" fillId="18" borderId="3" xfId="0" applyFont="1" applyFill="1" applyBorder="1" applyAlignment="1">
      <alignment horizontal="center" vertical="center" wrapText="1"/>
    </xf>
    <xf numFmtId="0" fontId="48" fillId="18" borderId="3" xfId="0" applyFont="1" applyFill="1" applyBorder="1" applyAlignment="1">
      <alignment horizontal="center" vertical="center" wrapText="1"/>
    </xf>
    <xf numFmtId="0" fontId="48" fillId="18" borderId="3" xfId="0" applyFont="1" applyFill="1" applyBorder="1" applyAlignment="1">
      <alignment vertical="center" wrapText="1"/>
    </xf>
    <xf numFmtId="14" fontId="48" fillId="18" borderId="3" xfId="0" applyNumberFormat="1" applyFont="1" applyFill="1" applyBorder="1" applyAlignment="1">
      <alignment horizontal="center" vertical="center" wrapText="1"/>
    </xf>
    <xf numFmtId="0" fontId="24" fillId="18" borderId="10" xfId="0" applyFont="1" applyFill="1" applyBorder="1" applyAlignment="1">
      <alignment horizontal="center" vertical="center" wrapText="1"/>
    </xf>
    <xf numFmtId="0" fontId="0" fillId="18" borderId="5" xfId="0" applyFill="1" applyBorder="1"/>
    <xf numFmtId="0" fontId="0" fillId="18" borderId="2" xfId="0" applyFill="1" applyBorder="1"/>
    <xf numFmtId="0" fontId="48" fillId="18" borderId="6" xfId="0" applyFont="1" applyFill="1" applyBorder="1" applyAlignment="1">
      <alignment horizontal="center" vertical="center" wrapText="1"/>
    </xf>
    <xf numFmtId="9" fontId="0" fillId="0" borderId="0" xfId="1" applyFont="1"/>
    <xf numFmtId="1" fontId="0" fillId="0" borderId="0" xfId="5" applyNumberFormat="1" applyFont="1"/>
    <xf numFmtId="0" fontId="47" fillId="17" borderId="3" xfId="0" applyFont="1" applyFill="1" applyBorder="1" applyAlignment="1">
      <alignment horizontal="center" vertical="center" wrapText="1"/>
    </xf>
    <xf numFmtId="0" fontId="0" fillId="0" borderId="0" xfId="5" applyNumberFormat="1" applyFont="1"/>
    <xf numFmtId="0" fontId="0" fillId="0" borderId="0" xfId="0" applyAlignment="1">
      <alignment horizontal="center" vertical="center" textRotation="90" wrapText="1"/>
    </xf>
    <xf numFmtId="14" fontId="0" fillId="0" borderId="0" xfId="0" applyNumberFormat="1" applyAlignment="1">
      <alignment horizontal="center" vertical="center" textRotation="90" wrapText="1"/>
    </xf>
    <xf numFmtId="0" fontId="0" fillId="15" borderId="0" xfId="0" applyFill="1"/>
    <xf numFmtId="0" fontId="0" fillId="8" borderId="0" xfId="0" applyFill="1"/>
    <xf numFmtId="0" fontId="0" fillId="19" borderId="0" xfId="0" applyFill="1"/>
    <xf numFmtId="0" fontId="0" fillId="10" borderId="0" xfId="0" applyFill="1"/>
    <xf numFmtId="0" fontId="0" fillId="18" borderId="0" xfId="0" applyFill="1"/>
    <xf numFmtId="0" fontId="55" fillId="20" borderId="0" xfId="0" applyFont="1" applyFill="1"/>
    <xf numFmtId="14" fontId="55" fillId="20" borderId="0" xfId="0" applyNumberFormat="1" applyFont="1" applyFill="1"/>
    <xf numFmtId="9" fontId="0" fillId="15" borderId="0" xfId="1" applyFont="1" applyFill="1" applyAlignment="1"/>
    <xf numFmtId="9" fontId="0" fillId="0" borderId="0" xfId="1" applyFont="1" applyAlignment="1"/>
    <xf numFmtId="168" fontId="0" fillId="15" borderId="0" xfId="5" applyNumberFormat="1" applyFont="1" applyFill="1" applyAlignment="1"/>
    <xf numFmtId="168" fontId="0" fillId="0" borderId="0" xfId="5" applyNumberFormat="1" applyFont="1"/>
    <xf numFmtId="0" fontId="0" fillId="0" borderId="0" xfId="5" applyNumberFormat="1" applyFont="1" applyAlignment="1">
      <alignment horizontal="center" vertical="center" textRotation="90" wrapText="1"/>
    </xf>
    <xf numFmtId="0" fontId="0" fillId="0" borderId="0" xfId="5" applyNumberFormat="1" applyFont="1" applyAlignment="1">
      <alignment horizontal="center"/>
    </xf>
    <xf numFmtId="0" fontId="0" fillId="21" borderId="0" xfId="0" applyFill="1" applyAlignment="1">
      <alignment horizontal="center" vertical="center" textRotation="90" wrapText="1"/>
    </xf>
    <xf numFmtId="9" fontId="0" fillId="21" borderId="0" xfId="1" applyFont="1" applyFill="1" applyAlignment="1">
      <alignment horizontal="center" textRotation="90"/>
    </xf>
    <xf numFmtId="9" fontId="0" fillId="21" borderId="0" xfId="1" applyFont="1" applyFill="1" applyAlignment="1">
      <alignment horizontal="center" vertical="center" textRotation="90" wrapText="1"/>
    </xf>
    <xf numFmtId="1" fontId="0" fillId="21" borderId="0" xfId="5" applyNumberFormat="1" applyFont="1" applyFill="1" applyAlignment="1">
      <alignment horizontal="center" vertical="center" textRotation="90" wrapText="1"/>
    </xf>
    <xf numFmtId="168" fontId="0" fillId="21" borderId="0" xfId="5" applyNumberFormat="1" applyFont="1" applyFill="1" applyAlignment="1">
      <alignment horizontal="center" textRotation="90"/>
    </xf>
    <xf numFmtId="0" fontId="0" fillId="21" borderId="0" xfId="0" applyFill="1" applyAlignment="1">
      <alignment horizontal="center" textRotation="90"/>
    </xf>
    <xf numFmtId="9" fontId="0" fillId="9" borderId="0" xfId="1" applyFont="1" applyFill="1" applyAlignment="1">
      <alignment horizontal="center" vertical="center" textRotation="90" wrapText="1"/>
    </xf>
    <xf numFmtId="0" fontId="48" fillId="0" borderId="2" xfId="0" applyFont="1" applyBorder="1" applyAlignment="1">
      <alignment horizontal="center" vertical="center" wrapText="1"/>
    </xf>
    <xf numFmtId="14" fontId="23" fillId="0" borderId="2" xfId="0" applyNumberFormat="1" applyFont="1" applyBorder="1" applyAlignment="1">
      <alignment horizontal="center"/>
    </xf>
    <xf numFmtId="0" fontId="24" fillId="0" borderId="2" xfId="0" applyFont="1" applyBorder="1" applyAlignment="1">
      <alignment horizontal="center" vertical="center" wrapText="1"/>
    </xf>
    <xf numFmtId="166" fontId="0" fillId="0" borderId="0" xfId="0" applyNumberFormat="1"/>
    <xf numFmtId="1" fontId="31" fillId="2" borderId="0" xfId="2" applyNumberFormat="1" applyFont="1" applyAlignment="1">
      <alignment horizontal="left" vertical="center"/>
    </xf>
    <xf numFmtId="1" fontId="26" fillId="2" borderId="0" xfId="2" applyNumberFormat="1" applyFont="1" applyAlignment="1" applyProtection="1">
      <alignment horizontal="left" vertical="center"/>
      <protection locked="0"/>
    </xf>
    <xf numFmtId="9" fontId="31" fillId="2" borderId="0" xfId="2" applyNumberFormat="1" applyFont="1" applyAlignment="1">
      <alignment horizontal="center" vertical="center"/>
    </xf>
    <xf numFmtId="9" fontId="26" fillId="2" borderId="0" xfId="2" applyNumberFormat="1" applyFont="1" applyAlignment="1">
      <alignment horizontal="center" vertical="center"/>
    </xf>
    <xf numFmtId="9" fontId="29" fillId="3" borderId="1" xfId="0" applyNumberFormat="1" applyFont="1" applyFill="1" applyBorder="1" applyAlignment="1">
      <alignment horizontal="center" vertical="center" textRotation="180" wrapText="1"/>
    </xf>
    <xf numFmtId="9" fontId="23" fillId="0" borderId="0" xfId="0" applyNumberFormat="1" applyFont="1" applyAlignment="1" applyProtection="1">
      <alignment horizontal="center"/>
      <protection locked="0"/>
    </xf>
    <xf numFmtId="165" fontId="24" fillId="3" borderId="1" xfId="0" applyNumberFormat="1" applyFont="1" applyFill="1" applyBorder="1" applyAlignment="1">
      <alignment horizontal="center" vertical="center" textRotation="180" wrapText="1"/>
    </xf>
    <xf numFmtId="3" fontId="24" fillId="3" borderId="1" xfId="0" applyNumberFormat="1" applyFont="1" applyFill="1" applyBorder="1" applyAlignment="1">
      <alignment horizontal="center" vertical="center" textRotation="180" wrapText="1"/>
    </xf>
    <xf numFmtId="14" fontId="29" fillId="3" borderId="1" xfId="0" applyNumberFormat="1" applyFont="1" applyFill="1" applyBorder="1" applyAlignment="1">
      <alignment horizontal="center" vertical="center" textRotation="180" wrapText="1"/>
    </xf>
    <xf numFmtId="0" fontId="24" fillId="3" borderId="1" xfId="0" applyFont="1" applyFill="1" applyBorder="1" applyAlignment="1">
      <alignment horizontal="left" vertical="center" textRotation="180" wrapText="1"/>
    </xf>
    <xf numFmtId="168" fontId="21" fillId="2" borderId="0" xfId="5" applyNumberFormat="1" applyFont="1" applyFill="1" applyAlignment="1">
      <alignment horizontal="center"/>
    </xf>
    <xf numFmtId="168" fontId="0" fillId="0" borderId="0" xfId="5" applyNumberFormat="1" applyFont="1" applyAlignment="1" applyProtection="1">
      <alignment horizontal="center"/>
      <protection locked="0"/>
    </xf>
    <xf numFmtId="1" fontId="50" fillId="3" borderId="1" xfId="0" applyNumberFormat="1" applyFont="1" applyFill="1" applyBorder="1" applyAlignment="1">
      <alignment horizontal="center" vertical="center" textRotation="180" wrapText="1"/>
    </xf>
    <xf numFmtId="1" fontId="52" fillId="3" borderId="1" xfId="0" applyNumberFormat="1" applyFont="1" applyFill="1" applyBorder="1" applyAlignment="1">
      <alignment horizontal="center" vertical="center" textRotation="180" wrapText="1"/>
    </xf>
    <xf numFmtId="0" fontId="0" fillId="6" borderId="0" xfId="0" applyFill="1"/>
    <xf numFmtId="0" fontId="42" fillId="0" borderId="0" xfId="0" applyFont="1"/>
    <xf numFmtId="0" fontId="60" fillId="2" borderId="2" xfId="2" applyFont="1" applyBorder="1" applyAlignment="1">
      <alignment horizontal="center" vertical="center"/>
    </xf>
    <xf numFmtId="1" fontId="31" fillId="2" borderId="0" xfId="5" applyNumberFormat="1" applyFont="1" applyFill="1" applyAlignment="1">
      <alignment horizontal="center"/>
    </xf>
    <xf numFmtId="1" fontId="26" fillId="2" borderId="0" xfId="5" applyNumberFormat="1" applyFont="1" applyFill="1" applyAlignment="1">
      <alignment horizontal="center"/>
    </xf>
    <xf numFmtId="1" fontId="23" fillId="0" borderId="0" xfId="5" applyNumberFormat="1" applyFont="1" applyAlignment="1" applyProtection="1">
      <alignment horizontal="center"/>
      <protection locked="0"/>
    </xf>
    <xf numFmtId="1" fontId="29" fillId="3" borderId="1" xfId="5" applyNumberFormat="1" applyFont="1" applyFill="1" applyBorder="1" applyAlignment="1">
      <alignment horizontal="center" vertical="center" textRotation="180" wrapText="1"/>
    </xf>
    <xf numFmtId="1" fontId="37" fillId="3" borderId="1" xfId="0" applyNumberFormat="1" applyFont="1" applyFill="1" applyBorder="1" applyAlignment="1">
      <alignment horizontal="center" vertical="center" textRotation="180" wrapText="1"/>
    </xf>
    <xf numFmtId="0" fontId="0" fillId="6" borderId="2" xfId="0" applyFill="1" applyBorder="1" applyAlignment="1">
      <alignment horizontal="center" vertical="center"/>
    </xf>
    <xf numFmtId="22" fontId="0" fillId="0" borderId="0" xfId="0" applyNumberFormat="1"/>
    <xf numFmtId="1" fontId="37" fillId="3" borderId="1" xfId="0" applyNumberFormat="1" applyFont="1" applyFill="1" applyBorder="1" applyAlignment="1">
      <alignment horizontal="center" vertical="center" wrapText="1"/>
    </xf>
    <xf numFmtId="168" fontId="24" fillId="3" borderId="1" xfId="5" applyNumberFormat="1" applyFont="1" applyFill="1" applyBorder="1" applyAlignment="1">
      <alignment horizontal="center" vertical="center" textRotation="180" wrapText="1"/>
    </xf>
    <xf numFmtId="0" fontId="31" fillId="2" borderId="0" xfId="2" applyFont="1" applyAlignment="1">
      <alignment horizontal="center" vertical="center"/>
    </xf>
    <xf numFmtId="0" fontId="28" fillId="2" borderId="0" xfId="5" applyNumberFormat="1" applyFont="1" applyFill="1" applyAlignment="1">
      <alignment horizontal="center" vertical="center"/>
    </xf>
    <xf numFmtId="0" fontId="23" fillId="0" borderId="0" xfId="5" applyNumberFormat="1" applyFont="1" applyAlignment="1" applyProtection="1">
      <alignment horizontal="center" vertical="center"/>
      <protection locked="0"/>
    </xf>
    <xf numFmtId="0" fontId="36" fillId="3" borderId="1" xfId="0" applyFont="1" applyFill="1" applyBorder="1" applyAlignment="1">
      <alignment horizontal="center" vertical="center" textRotation="180" wrapText="1"/>
    </xf>
    <xf numFmtId="1" fontId="61" fillId="0" borderId="0" xfId="0" applyNumberFormat="1" applyFont="1" applyAlignment="1" applyProtection="1">
      <alignment horizontal="center"/>
      <protection locked="0"/>
    </xf>
    <xf numFmtId="1" fontId="61" fillId="0" borderId="0" xfId="5" applyNumberFormat="1" applyFont="1" applyAlignment="1" applyProtection="1">
      <alignment horizont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61" fillId="0" borderId="0" xfId="5" applyNumberFormat="1" applyFont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/>
      <protection locked="0"/>
    </xf>
    <xf numFmtId="14" fontId="61" fillId="0" borderId="0" xfId="0" applyNumberFormat="1" applyFont="1" applyAlignment="1" applyProtection="1">
      <alignment horizontal="center"/>
      <protection locked="0"/>
    </xf>
    <xf numFmtId="1" fontId="61" fillId="0" borderId="0" xfId="0" applyNumberFormat="1" applyFont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1" fillId="0" borderId="0" xfId="0" applyFont="1" applyAlignment="1" applyProtection="1">
      <alignment horizontal="left"/>
      <protection locked="0"/>
    </xf>
    <xf numFmtId="0" fontId="35" fillId="0" borderId="0" xfId="0" applyFont="1" applyAlignment="1" applyProtection="1">
      <alignment horizontal="center"/>
      <protection locked="0"/>
    </xf>
    <xf numFmtId="0" fontId="61" fillId="4" borderId="0" xfId="0" applyFont="1" applyFill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" fontId="62" fillId="0" borderId="0" xfId="0" applyNumberFormat="1" applyFont="1" applyAlignment="1" applyProtection="1">
      <alignment horizontal="center"/>
      <protection locked="0"/>
    </xf>
    <xf numFmtId="3" fontId="61" fillId="0" borderId="0" xfId="0" applyNumberFormat="1" applyFont="1" applyAlignment="1" applyProtection="1">
      <alignment horizontal="center"/>
      <protection locked="0"/>
    </xf>
    <xf numFmtId="3" fontId="61" fillId="0" borderId="0" xfId="5" applyNumberFormat="1" applyFont="1" applyAlignment="1" applyProtection="1">
      <alignment horizontal="center"/>
      <protection locked="0"/>
    </xf>
    <xf numFmtId="168" fontId="61" fillId="0" borderId="0" xfId="5" applyNumberFormat="1" applyFont="1" applyAlignment="1" applyProtection="1">
      <alignment horizontal="center"/>
      <protection locked="0"/>
    </xf>
    <xf numFmtId="1" fontId="23" fillId="0" borderId="0" xfId="0" applyNumberFormat="1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/>
      <protection locked="0"/>
    </xf>
    <xf numFmtId="0" fontId="23" fillId="4" borderId="0" xfId="0" applyFont="1" applyFill="1" applyAlignment="1" applyProtection="1">
      <alignment horizontal="center"/>
      <protection locked="0"/>
    </xf>
    <xf numFmtId="0" fontId="23" fillId="0" borderId="0" xfId="0" applyFont="1" applyProtection="1">
      <protection locked="0"/>
    </xf>
    <xf numFmtId="1" fontId="35" fillId="0" borderId="0" xfId="0" applyNumberFormat="1" applyFont="1" applyAlignment="1" applyProtection="1">
      <alignment horizontal="center"/>
      <protection locked="0"/>
    </xf>
    <xf numFmtId="3" fontId="23" fillId="0" borderId="0" xfId="0" applyNumberFormat="1" applyFont="1" applyAlignment="1" applyProtection="1">
      <alignment horizontal="center"/>
      <protection locked="0"/>
    </xf>
    <xf numFmtId="3" fontId="23" fillId="0" borderId="0" xfId="5" applyNumberFormat="1" applyFont="1" applyAlignment="1" applyProtection="1">
      <alignment horizontal="center"/>
      <protection locked="0"/>
    </xf>
    <xf numFmtId="168" fontId="23" fillId="0" borderId="0" xfId="5" applyNumberFormat="1" applyFont="1" applyAlignment="1" applyProtection="1">
      <alignment horizontal="center"/>
      <protection locked="0"/>
    </xf>
    <xf numFmtId="1" fontId="63" fillId="0" borderId="0" xfId="0" applyNumberFormat="1" applyFont="1" applyAlignment="1" applyProtection="1">
      <alignment horizontal="center"/>
      <protection locked="0"/>
    </xf>
    <xf numFmtId="1" fontId="63" fillId="0" borderId="0" xfId="5" applyNumberFormat="1" applyFont="1" applyAlignment="1" applyProtection="1">
      <alignment horizont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63" fillId="0" borderId="0" xfId="5" applyNumberFormat="1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/>
      <protection locked="0"/>
    </xf>
    <xf numFmtId="14" fontId="63" fillId="0" borderId="0" xfId="0" applyNumberFormat="1" applyFont="1" applyAlignment="1" applyProtection="1">
      <alignment horizontal="center"/>
      <protection locked="0"/>
    </xf>
    <xf numFmtId="1" fontId="63" fillId="0" borderId="0" xfId="0" applyNumberFormat="1" applyFont="1" applyAlignment="1" applyProtection="1">
      <alignment horizontal="center" vertical="center"/>
      <protection locked="0"/>
    </xf>
    <xf numFmtId="0" fontId="64" fillId="0" borderId="0" xfId="0" applyFont="1" applyAlignment="1" applyProtection="1">
      <alignment horizontal="center"/>
      <protection locked="0"/>
    </xf>
    <xf numFmtId="0" fontId="63" fillId="0" borderId="0" xfId="0" applyFont="1" applyAlignment="1" applyProtection="1">
      <alignment horizontal="left"/>
      <protection locked="0"/>
    </xf>
    <xf numFmtId="0" fontId="63" fillId="4" borderId="0" xfId="0" applyFont="1" applyFill="1" applyAlignment="1" applyProtection="1">
      <alignment horizontal="center"/>
      <protection locked="0"/>
    </xf>
    <xf numFmtId="0" fontId="63" fillId="0" borderId="0" xfId="0" applyFont="1" applyProtection="1">
      <protection locked="0"/>
    </xf>
    <xf numFmtId="1" fontId="64" fillId="0" borderId="0" xfId="0" applyNumberFormat="1" applyFont="1" applyAlignment="1" applyProtection="1">
      <alignment horizontal="center"/>
      <protection locked="0"/>
    </xf>
    <xf numFmtId="3" fontId="63" fillId="0" borderId="0" xfId="0" applyNumberFormat="1" applyFont="1" applyAlignment="1" applyProtection="1">
      <alignment horizontal="center"/>
      <protection locked="0"/>
    </xf>
    <xf numFmtId="3" fontId="63" fillId="0" borderId="0" xfId="5" applyNumberFormat="1" applyFont="1" applyAlignment="1" applyProtection="1">
      <alignment horizontal="center"/>
      <protection locked="0"/>
    </xf>
    <xf numFmtId="168" fontId="63" fillId="0" borderId="0" xfId="5" applyNumberFormat="1" applyFont="1" applyAlignment="1" applyProtection="1">
      <alignment horizontal="center"/>
      <protection locked="0"/>
    </xf>
    <xf numFmtId="14" fontId="48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indent="3"/>
    </xf>
    <xf numFmtId="1" fontId="65" fillId="0" borderId="0" xfId="0" applyNumberFormat="1" applyFont="1" applyAlignment="1" applyProtection="1">
      <alignment horizontal="center"/>
      <protection locked="0"/>
    </xf>
    <xf numFmtId="1" fontId="65" fillId="0" borderId="0" xfId="5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 vertical="center"/>
      <protection locked="0"/>
    </xf>
    <xf numFmtId="0" fontId="65" fillId="0" borderId="0" xfId="5" applyNumberFormat="1" applyFont="1" applyAlignment="1" applyProtection="1">
      <alignment horizontal="center" vertic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65" fillId="0" borderId="0" xfId="0" applyNumberFormat="1" applyFont="1" applyAlignment="1" applyProtection="1">
      <alignment horizontal="center"/>
      <protection locked="0"/>
    </xf>
    <xf numFmtId="1" fontId="65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left"/>
      <protection locked="0"/>
    </xf>
    <xf numFmtId="0" fontId="65" fillId="4" borderId="0" xfId="0" applyFont="1" applyFill="1" applyAlignment="1" applyProtection="1">
      <alignment horizontal="center"/>
      <protection locked="0"/>
    </xf>
    <xf numFmtId="0" fontId="65" fillId="0" borderId="0" xfId="0" applyFont="1" applyProtection="1">
      <protection locked="0"/>
    </xf>
    <xf numFmtId="1" fontId="66" fillId="0" borderId="0" xfId="0" applyNumberFormat="1" applyFont="1" applyAlignment="1" applyProtection="1">
      <alignment horizontal="center"/>
      <protection locked="0"/>
    </xf>
    <xf numFmtId="3" fontId="65" fillId="0" borderId="0" xfId="0" applyNumberFormat="1" applyFont="1" applyAlignment="1" applyProtection="1">
      <alignment horizontal="center"/>
      <protection locked="0"/>
    </xf>
    <xf numFmtId="3" fontId="65" fillId="0" borderId="0" xfId="5" applyNumberFormat="1" applyFont="1" applyAlignment="1" applyProtection="1">
      <alignment horizontal="center"/>
      <protection locked="0"/>
    </xf>
    <xf numFmtId="168" fontId="65" fillId="0" borderId="0" xfId="5" applyNumberFormat="1" applyFont="1" applyAlignment="1" applyProtection="1">
      <alignment horizontal="center"/>
      <protection locked="0"/>
    </xf>
    <xf numFmtId="1" fontId="67" fillId="0" borderId="0" xfId="0" applyNumberFormat="1" applyFont="1" applyAlignment="1" applyProtection="1">
      <alignment horizontal="center"/>
      <protection locked="0"/>
    </xf>
    <xf numFmtId="1" fontId="67" fillId="0" borderId="0" xfId="5" applyNumberFormat="1" applyFont="1" applyAlignment="1" applyProtection="1">
      <alignment horizontal="center"/>
      <protection locked="0"/>
    </xf>
    <xf numFmtId="0" fontId="67" fillId="0" borderId="0" xfId="0" applyFont="1" applyAlignment="1" applyProtection="1">
      <alignment horizontal="center" vertical="center"/>
      <protection locked="0"/>
    </xf>
    <xf numFmtId="0" fontId="67" fillId="0" borderId="0" xfId="5" applyNumberFormat="1" applyFont="1" applyAlignment="1" applyProtection="1">
      <alignment horizontal="center" vertical="center"/>
      <protection locked="0"/>
    </xf>
    <xf numFmtId="0" fontId="67" fillId="0" borderId="0" xfId="0" applyFont="1" applyAlignment="1" applyProtection="1">
      <alignment horizontal="center"/>
      <protection locked="0"/>
    </xf>
    <xf numFmtId="14" fontId="67" fillId="0" borderId="0" xfId="0" applyNumberFormat="1" applyFont="1" applyAlignment="1" applyProtection="1">
      <alignment horizontal="center"/>
      <protection locked="0"/>
    </xf>
    <xf numFmtId="1" fontId="67" fillId="0" borderId="0" xfId="0" applyNumberFormat="1" applyFont="1" applyAlignment="1" applyProtection="1">
      <alignment horizontal="center" vertical="center"/>
      <protection locked="0"/>
    </xf>
    <xf numFmtId="0" fontId="67" fillId="0" borderId="0" xfId="0" applyFont="1" applyAlignment="1" applyProtection="1">
      <alignment horizontal="left" vertic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67" fillId="0" borderId="0" xfId="0" applyFont="1" applyAlignment="1" applyProtection="1">
      <alignment horizontal="left"/>
      <protection locked="0"/>
    </xf>
    <xf numFmtId="0" fontId="67" fillId="4" borderId="0" xfId="0" applyFont="1" applyFill="1" applyAlignment="1" applyProtection="1">
      <alignment horizontal="center"/>
      <protection locked="0"/>
    </xf>
    <xf numFmtId="0" fontId="67" fillId="0" borderId="0" xfId="0" applyFont="1" applyProtection="1">
      <protection locked="0"/>
    </xf>
    <xf numFmtId="1" fontId="68" fillId="0" borderId="0" xfId="0" applyNumberFormat="1" applyFont="1" applyAlignment="1" applyProtection="1">
      <alignment horizontal="center"/>
      <protection locked="0"/>
    </xf>
    <xf numFmtId="3" fontId="67" fillId="0" borderId="0" xfId="0" applyNumberFormat="1" applyFont="1" applyAlignment="1" applyProtection="1">
      <alignment horizontal="center"/>
      <protection locked="0"/>
    </xf>
    <xf numFmtId="3" fontId="67" fillId="0" borderId="0" xfId="5" applyNumberFormat="1" applyFont="1" applyAlignment="1" applyProtection="1">
      <alignment horizontal="center"/>
      <protection locked="0"/>
    </xf>
    <xf numFmtId="168" fontId="67" fillId="0" borderId="0" xfId="5" applyNumberFormat="1" applyFont="1" applyAlignment="1" applyProtection="1">
      <alignment horizontal="center"/>
      <protection locked="0"/>
    </xf>
    <xf numFmtId="14" fontId="69" fillId="0" borderId="3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1" fontId="70" fillId="0" borderId="0" xfId="0" applyNumberFormat="1" applyFont="1" applyAlignment="1" applyProtection="1">
      <alignment horizontal="center"/>
      <protection locked="0"/>
    </xf>
    <xf numFmtId="1" fontId="70" fillId="0" borderId="0" xfId="5" applyNumberFormat="1" applyFont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70" fillId="0" borderId="0" xfId="5" applyNumberFormat="1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/>
      <protection locked="0"/>
    </xf>
    <xf numFmtId="14" fontId="70" fillId="0" borderId="0" xfId="0" applyNumberFormat="1" applyFont="1" applyAlignment="1" applyProtection="1">
      <alignment horizontal="center"/>
      <protection locked="0"/>
    </xf>
    <xf numFmtId="1" fontId="70" fillId="0" borderId="0" xfId="0" applyNumberFormat="1" applyFont="1" applyAlignment="1" applyProtection="1">
      <alignment horizontal="center" vertical="center"/>
      <protection locked="0"/>
    </xf>
    <xf numFmtId="0" fontId="71" fillId="0" borderId="0" xfId="0" applyFont="1" applyAlignment="1" applyProtection="1">
      <alignment horizontal="center"/>
      <protection locked="0"/>
    </xf>
    <xf numFmtId="0" fontId="70" fillId="0" borderId="0" xfId="0" applyFont="1" applyAlignment="1" applyProtection="1">
      <alignment horizontal="left"/>
      <protection locked="0"/>
    </xf>
    <xf numFmtId="0" fontId="70" fillId="0" borderId="0" xfId="0" applyFont="1" applyProtection="1">
      <protection locked="0"/>
    </xf>
    <xf numFmtId="1" fontId="71" fillId="0" borderId="0" xfId="0" applyNumberFormat="1" applyFont="1" applyAlignment="1" applyProtection="1">
      <alignment horizontal="center"/>
      <protection locked="0"/>
    </xf>
    <xf numFmtId="3" fontId="70" fillId="0" borderId="0" xfId="0" applyNumberFormat="1" applyFont="1" applyAlignment="1" applyProtection="1">
      <alignment horizontal="center"/>
      <protection locked="0"/>
    </xf>
    <xf numFmtId="3" fontId="70" fillId="0" borderId="0" xfId="5" applyNumberFormat="1" applyFont="1" applyAlignment="1" applyProtection="1">
      <alignment horizontal="center"/>
      <protection locked="0"/>
    </xf>
    <xf numFmtId="168" fontId="70" fillId="0" borderId="0" xfId="5" applyNumberFormat="1" applyFont="1" applyAlignment="1" applyProtection="1">
      <alignment horizontal="center"/>
      <protection locked="0"/>
    </xf>
    <xf numFmtId="1" fontId="72" fillId="0" borderId="0" xfId="0" applyNumberFormat="1" applyFont="1" applyAlignment="1" applyProtection="1">
      <alignment horizontal="center"/>
      <protection locked="0"/>
    </xf>
    <xf numFmtId="1" fontId="72" fillId="0" borderId="0" xfId="5" applyNumberFormat="1" applyFont="1" applyAlignment="1" applyProtection="1">
      <alignment horizontal="center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72" fillId="0" borderId="0" xfId="5" applyNumberFormat="1" applyFon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center"/>
      <protection locked="0"/>
    </xf>
    <xf numFmtId="14" fontId="72" fillId="0" borderId="0" xfId="0" applyNumberFormat="1" applyFont="1" applyAlignment="1" applyProtection="1">
      <alignment horizontal="center"/>
      <protection locked="0"/>
    </xf>
    <xf numFmtId="1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Alignment="1" applyProtection="1">
      <alignment horizontal="center"/>
      <protection locked="0"/>
    </xf>
    <xf numFmtId="0" fontId="72" fillId="0" borderId="0" xfId="0" applyFont="1" applyAlignment="1" applyProtection="1">
      <alignment horizontal="left"/>
      <protection locked="0"/>
    </xf>
    <xf numFmtId="0" fontId="72" fillId="0" borderId="0" xfId="0" applyFont="1" applyProtection="1">
      <protection locked="0"/>
    </xf>
    <xf numFmtId="1" fontId="73" fillId="0" borderId="0" xfId="0" applyNumberFormat="1" applyFont="1" applyAlignment="1" applyProtection="1">
      <alignment horizontal="center"/>
      <protection locked="0"/>
    </xf>
    <xf numFmtId="3" fontId="72" fillId="0" borderId="0" xfId="0" applyNumberFormat="1" applyFont="1" applyAlignment="1" applyProtection="1">
      <alignment horizontal="center"/>
      <protection locked="0"/>
    </xf>
    <xf numFmtId="3" fontId="72" fillId="0" borderId="0" xfId="5" applyNumberFormat="1" applyFont="1" applyAlignment="1" applyProtection="1">
      <alignment horizontal="center"/>
      <protection locked="0"/>
    </xf>
    <xf numFmtId="168" fontId="72" fillId="0" borderId="0" xfId="5" applyNumberFormat="1" applyFont="1" applyAlignment="1" applyProtection="1">
      <alignment horizontal="center"/>
      <protection locked="0"/>
    </xf>
    <xf numFmtId="0" fontId="72" fillId="0" borderId="0" xfId="0" applyFont="1" applyAlignment="1" applyProtection="1">
      <alignment horizontal="left" vertical="center"/>
      <protection locked="0"/>
    </xf>
    <xf numFmtId="0" fontId="72" fillId="4" borderId="0" xfId="0" applyFont="1" applyFill="1" applyAlignment="1" applyProtection="1">
      <alignment horizontal="center"/>
      <protection locked="0"/>
    </xf>
    <xf numFmtId="0" fontId="59" fillId="2" borderId="5" xfId="2" applyFont="1" applyBorder="1" applyAlignment="1">
      <alignment horizontal="center" vertical="center"/>
    </xf>
    <xf numFmtId="0" fontId="59" fillId="2" borderId="17" xfId="2" applyFont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3" xfId="0" applyFill="1" applyBorder="1" applyAlignment="1">
      <alignment horizontal="left" vertical="center"/>
    </xf>
    <xf numFmtId="0" fontId="0" fillId="12" borderId="4" xfId="0" applyFill="1" applyBorder="1" applyAlignment="1">
      <alignment horizontal="left" vertical="center"/>
    </xf>
    <xf numFmtId="0" fontId="0" fillId="12" borderId="7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13" borderId="4" xfId="0" applyFill="1" applyBorder="1" applyAlignment="1">
      <alignment horizontal="center" vertical="center" wrapText="1"/>
    </xf>
  </cellXfs>
  <cellStyles count="32">
    <cellStyle name="Lien hypertexte" xfId="4" builtinId="8"/>
    <cellStyle name="Lien hypertexte 2" xfId="24" xr:uid="{66E94246-D20E-48F4-8B1F-1E01F12D5F35}"/>
    <cellStyle name="Milliers" xfId="5" builtinId="3"/>
    <cellStyle name="Milliers 2" xfId="18" xr:uid="{3C11E89A-365B-4D64-A3BE-E6F62A0B1C6A}"/>
    <cellStyle name="Milliers 2 2" xfId="27" xr:uid="{FE667BCB-EBC9-458F-86A1-C8080F1609D6}"/>
    <cellStyle name="Milliers 3" xfId="10" xr:uid="{8ACA1419-D77D-407A-AEF1-C28B03A6DC73}"/>
    <cellStyle name="Milliers 3 2" xfId="26" xr:uid="{55CD24C4-5BA8-4954-9EBA-0D395506EC41}"/>
    <cellStyle name="Milliers 4" xfId="21" xr:uid="{C2F40A05-FEDF-478F-A572-EB627227C403}"/>
    <cellStyle name="Neutre" xfId="2" builtinId="28"/>
    <cellStyle name="Neutre 2" xfId="16" xr:uid="{90957DFD-184C-47A9-B40C-992BA039CDBC}"/>
    <cellStyle name="Normal" xfId="0" builtinId="0"/>
    <cellStyle name="Normal 2" xfId="3" xr:uid="{00000000-0005-0000-0000-000004000000}"/>
    <cellStyle name="Normal 2 2" xfId="17" xr:uid="{E2AB4446-AC89-4A2C-96BD-46F5A062ED3E}"/>
    <cellStyle name="Normal 2 2 2" xfId="23" xr:uid="{9FE2C9F3-AE68-49BE-86CB-E063873510C9}"/>
    <cellStyle name="Normal 2 3" xfId="9" xr:uid="{4A71EFE9-6886-41D1-9CCC-599234257C19}"/>
    <cellStyle name="Normal 2 3 2" xfId="25" xr:uid="{FD4C91FA-408B-4D37-8C1C-8D39C9935DC9}"/>
    <cellStyle name="Normal 2 4" xfId="22" xr:uid="{85C10EA2-D856-4F81-B064-2CE41AAB3435}"/>
    <cellStyle name="Normal 3" xfId="6" xr:uid="{00000000-0005-0000-0000-000005000000}"/>
    <cellStyle name="Normal 4" xfId="7" xr:uid="{00000000-0005-0000-0000-000006000000}"/>
    <cellStyle name="Normal 4 2" xfId="19" xr:uid="{AD7E0E7F-D925-4C2A-89AC-5064B25D8CDE}"/>
    <cellStyle name="Normal 4 3" xfId="11" xr:uid="{E0D2DD15-3177-426F-BE0C-4F043749C805}"/>
    <cellStyle name="Normal 5" xfId="8" xr:uid="{00000000-0005-0000-0000-000007000000}"/>
    <cellStyle name="Normal 5 2" xfId="20" xr:uid="{23C05340-4E7B-44D6-A48A-66B07599E422}"/>
    <cellStyle name="Normal 5 3" xfId="12" xr:uid="{A30D9E5F-1B77-4050-9788-7112EDE65E15}"/>
    <cellStyle name="Normal 6" xfId="14" xr:uid="{01BF3FB3-4306-45F2-A773-62E9032AFDDA}"/>
    <cellStyle name="Normal 7" xfId="13" xr:uid="{F4192EC8-3EB2-495A-AC90-E868AD2D2D3A}"/>
    <cellStyle name="Normal 8" xfId="30" xr:uid="{0754988F-9DC6-4CD4-AB3D-EA28F2C2BD1B}"/>
    <cellStyle name="Pourcentage" xfId="1" builtinId="5"/>
    <cellStyle name="Pourcentage 2" xfId="15" xr:uid="{4A200D25-98AA-4BAB-9D83-C97BFD00AC1A}"/>
    <cellStyle name="SAPDataCell" xfId="31" xr:uid="{48722F93-5F64-45DF-AD42-87CE3BBB9316}"/>
    <cellStyle name="SAPDimensionCell" xfId="28" xr:uid="{A3E483F8-9D8C-4B42-AB44-6BB5A3967492}"/>
    <cellStyle name="SAPMemberCell" xfId="29" xr:uid="{E87DBD55-686D-498E-A10A-AFF428756B46}"/>
  </cellStyles>
  <dxfs count="2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167" formatCode="0.0"/>
    </dxf>
    <dxf>
      <numFmt numFmtId="167" formatCode="0.0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6" formatCode="m/d/yyyy"/>
    </dxf>
    <dxf>
      <numFmt numFmtId="0" formatCode="General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90" wrapText="1" indent="0" justifyLastLine="0" shrinkToFit="0" readingOrder="0"/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1" tint="0.14996795556505021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(* #,##0_);_(* \(#,##0\);_(* &quot;-&quot;??_);_(@_)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" formatCode="#,##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" formatCode="#,##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</font>
      <numFmt numFmtId="1" formatCode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bottom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indent="0" justifyLastLine="0" shrinkToFit="0" readingOrder="0"/>
      <protection locked="0" hidden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theme="4" tint="0.39994506668294322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Invisible" pivot="0" table="0" count="0" xr9:uid="{0BCD5212-1BB9-4BB1-8CC1-F7F4B9828A96}"/>
    <tableStyle name="Style de tableau 1" pivot="0" count="3" xr9:uid="{00000000-0011-0000-FFFF-FFFF00000000}">
      <tableStyleElement type="wholeTable" dxfId="261"/>
      <tableStyleElement type="headerRow" dxfId="260"/>
      <tableStyleElement type="firstRowStripe" dxfId="259"/>
    </tableStyle>
  </tableStyles>
  <colors>
    <mruColors>
      <color rgb="FF99CC00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 CNC W16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CAPAMETW16!$A$4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CAPAMETW16!$B$3:$CK$3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CAPAMETW16!$B$4:$CK$4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3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33-8B72-5343CBA9A6E9}"/>
            </c:ext>
          </c:extLst>
        </c:ser>
        <c:ser>
          <c:idx val="2"/>
          <c:order val="2"/>
          <c:tx>
            <c:strRef>
              <c:f>CAPAMETW16!$A$6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CAPAMETW16!$B$3:$CK$3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CAPAMETW16!$B$6:$CK$6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6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19</c:v>
                </c:pt>
                <c:pt idx="44">
                  <c:v>20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20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333-8B72-5343CBA9A6E9}"/>
            </c:ext>
          </c:extLst>
        </c:ser>
        <c:ser>
          <c:idx val="3"/>
          <c:order val="3"/>
          <c:tx>
            <c:strRef>
              <c:f>CAPAMETW16!$A$7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CAPAMETW16!$B$3:$CK$3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CAPAMETW16!$B$7:$CK$7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1-44EF-8676-A42A2D49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CAPAMETW16!$A$5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CAPAMETW16!$B$3:$CK$3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CAPAMETW16!$B$5:$CK$5</c:f>
              <c:numCache>
                <c:formatCode>General</c:formatCode>
                <c:ptCount val="8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7-4333-8B72-5343CBA9A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CAMES W16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CAPAMETW16!$A$80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CAPAMETW16!$B$79:$CK$79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CAPAMETW16!$B$80:$CK$80</c:f>
              <c:numCache>
                <c:formatCode>0.0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44D-81E6-6357A9C9F6DA}"/>
            </c:ext>
          </c:extLst>
        </c:ser>
        <c:ser>
          <c:idx val="2"/>
          <c:order val="1"/>
          <c:tx>
            <c:strRef>
              <c:f>CAPAMETW16!$A$82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CAPAMETW16!$B$79:$CK$79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CAPAMETW16!$B$82:$CK$82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D-444D-81E6-6357A9C9F6DA}"/>
            </c:ext>
          </c:extLst>
        </c:ser>
        <c:ser>
          <c:idx val="3"/>
          <c:order val="2"/>
          <c:tx>
            <c:strRef>
              <c:f>CAPAMETW16!$A$83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CAPAMETW16!$B$79:$CK$79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CAPAMETW16!$B$83:$CK$83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C-4E1E-A406-46B654F07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4"/>
          <c:order val="3"/>
          <c:tx>
            <c:strRef>
              <c:f>CAPAMETW16!$A$81</c:f>
              <c:strCache>
                <c:ptCount val="1"/>
                <c:pt idx="0">
                  <c:v>CAPA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CAPAMETW16!$B$79:$AR$79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cat>
          <c:val>
            <c:numRef>
              <c:f>CAPAMETW16!$B$81:$CK$81</c:f>
              <c:numCache>
                <c:formatCode>General</c:formatCode>
                <c:ptCount val="8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39-4B27-80A8-F3283F775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CN PROTO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CAPAMETW16!$A$54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CAPAMETW16!$B$53:$CK$53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CAPAMETW16!$B$54:$CK$54</c:f>
              <c:numCache>
                <c:formatCode>0.0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8-44D5-B245-F3DC5721B034}"/>
            </c:ext>
          </c:extLst>
        </c:ser>
        <c:ser>
          <c:idx val="2"/>
          <c:order val="2"/>
          <c:tx>
            <c:strRef>
              <c:f>CAPAMETW16!$A$56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CAPAMETW16!$B$53:$CK$53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CAPAMETW16!$B$56:$CK$56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8-44D5-B245-F3DC5721B034}"/>
            </c:ext>
          </c:extLst>
        </c:ser>
        <c:ser>
          <c:idx val="3"/>
          <c:order val="3"/>
          <c:tx>
            <c:strRef>
              <c:f>CAPAMETW16!$A$57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CAPAMETW16!$B$53:$CK$53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CAPAMETW16!$B$57:$CK$57</c:f>
              <c:numCache>
                <c:formatCode>0</c:formatCode>
                <c:ptCount val="88"/>
                <c:pt idx="0" formatCode="0.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A-44A0-A26E-62D259DE4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CAPAMETW16!$A$55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CAPAMETW16!$B$53:$CK$53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CAPAMETW16!$B$55:$CK$55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98-44D5-B245-F3DC5721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CN SANS PROTO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827530171196851E-3"/>
          <c:y val="0.23101328294650159"/>
          <c:w val="0.9888819223453249"/>
          <c:h val="0.572538505235422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CAPAMETW16!$A$29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CAPAMETW16!$B$28:$CK$28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CAPAMETW16!$B$29:$CK$29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3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3-40F1-880E-A5B7CA5DA3B2}"/>
            </c:ext>
          </c:extLst>
        </c:ser>
        <c:ser>
          <c:idx val="2"/>
          <c:order val="2"/>
          <c:tx>
            <c:strRef>
              <c:f>CAPAMETW16!$A$31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CAPAMETW16!$B$28:$CK$28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CAPAMETW16!$B$31:$CK$31</c:f>
              <c:numCache>
                <c:formatCode>0</c:formatCode>
                <c:ptCount val="8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6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19</c:v>
                </c:pt>
                <c:pt idx="44">
                  <c:v>20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20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3-40F1-880E-A5B7CA5DA3B2}"/>
            </c:ext>
          </c:extLst>
        </c:ser>
        <c:ser>
          <c:idx val="3"/>
          <c:order val="3"/>
          <c:tx>
            <c:strRef>
              <c:f>CAPAMETW16!$A$32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CAPAMETW16!$B$28:$CK$28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CAPAMETW16!$B$32:$CK$32</c:f>
              <c:numCache>
                <c:formatCode>0</c:formatCode>
                <c:ptCount val="8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E3-40F1-880E-A5B7CA5DA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CAPAMETW16!$A$30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CAPAMETW16!$B$28:$CK$28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CAPAMETW16!$B$30:$CK$30</c:f>
              <c:numCache>
                <c:formatCode>0.0</c:formatCode>
                <c:ptCount val="8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E3-40F1-880E-A5B7CA5DA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MULTI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CAPAMETW15!$A$4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CAPAMETW15!$B$3:$CK$3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CAPAMETW15!$B$4:$CK$4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2-4610-AD07-AA3E31D24ED1}"/>
            </c:ext>
          </c:extLst>
        </c:ser>
        <c:ser>
          <c:idx val="2"/>
          <c:order val="2"/>
          <c:tx>
            <c:strRef>
              <c:f>CAPAMETW15!$A$6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CAPAMETW15!$B$3:$CK$3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CAPAMETW15!$B$6:$CK$6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2-4610-AD07-AA3E31D24ED1}"/>
            </c:ext>
          </c:extLst>
        </c:ser>
        <c:ser>
          <c:idx val="3"/>
          <c:order val="3"/>
          <c:tx>
            <c:strRef>
              <c:f>CAPAMETW15!$A$7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CAPAMETW15!$B$3:$CK$3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CAPAMETW15!$B$7:$AX$7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52-4610-AD07-AA3E31D24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CAPAMETW15!$A$5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CAPAMETW15!$B$3:$CK$3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CAPAMETW15!$B$5:$CK$5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52-4610-AD07-AA3E31D24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DECO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1.566251597524616E-2"/>
          <c:y val="0.33875382999450332"/>
          <c:w val="0.97306787739271761"/>
          <c:h val="0.478742029881880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CAPAMETW15!$A$81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CAPAMETW15!$B$80:$AX$80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CAPAMETW15!$B$81:$AR$81</c:f>
              <c:numCache>
                <c:formatCode>General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C-474E-A4BE-7740D1AF3CEB}"/>
            </c:ext>
          </c:extLst>
        </c:ser>
        <c:ser>
          <c:idx val="2"/>
          <c:order val="2"/>
          <c:tx>
            <c:strRef>
              <c:f>CAPAMETW15!$A$83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CAPAMETW15!$B$80:$AX$80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CAPAMETW15!$B$83:$AR$83</c:f>
              <c:numCache>
                <c:formatCode>0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C-474E-A4BE-7740D1AF3CEB}"/>
            </c:ext>
          </c:extLst>
        </c:ser>
        <c:ser>
          <c:idx val="3"/>
          <c:order val="3"/>
          <c:tx>
            <c:strRef>
              <c:f>CAPAMETW15!$A$84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CAPAMETW15!$B$80:$AX$80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CAPAMETW15!$B$84:$AR$84</c:f>
              <c:numCache>
                <c:formatCode>0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C-474E-A4BE-7740D1AF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CAPAMETW15!$A$82</c:f>
              <c:strCache>
                <c:ptCount val="1"/>
                <c:pt idx="0">
                  <c:v>CAPA 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CAPAMETW15!$B$80:$AX$80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CAPAMETW15!$B$82:$AX$82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C-474E-A4BE-7740D1AF3CEB}"/>
            </c:ext>
          </c:extLst>
        </c:ser>
        <c:ser>
          <c:idx val="4"/>
          <c:order val="4"/>
          <c:tx>
            <c:strRef>
              <c:f>CAPAMETW15!#REF!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CAPAMETW15!$B$80:$AX$80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7C-474E-A4BE-7740D1AF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M32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CAPAMETW15!$A$53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CAPAMETW15!$B$52:$CK$52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CAPAMETW15!$B$53:$CK$53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B-4B23-9E04-0BBFC528124D}"/>
            </c:ext>
          </c:extLst>
        </c:ser>
        <c:ser>
          <c:idx val="2"/>
          <c:order val="2"/>
          <c:tx>
            <c:strRef>
              <c:f>CAPAMETW15!$A$55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CAPAMETW15!$B$52:$CK$52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CAPAMETW15!$B$55:$CK$55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B-4B23-9E04-0BBFC528124D}"/>
            </c:ext>
          </c:extLst>
        </c:ser>
        <c:ser>
          <c:idx val="3"/>
          <c:order val="3"/>
          <c:tx>
            <c:strRef>
              <c:f>CAPAMETW15!$A$56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CAPAMETW15!$B$52:$CK$52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CAPAMETW15!$B$56:$AX$56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3B-4B23-9E04-0BBFC5281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CAPAMETW15!$A$54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CAPAMETW15!$B$52:$CK$52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22</c:v>
                </c:pt>
                <c:pt idx="74">
                  <c:v>23</c:v>
                </c:pt>
                <c:pt idx="75">
                  <c:v>24</c:v>
                </c:pt>
                <c:pt idx="76">
                  <c:v>25</c:v>
                </c:pt>
                <c:pt idx="77">
                  <c:v>26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32</c:v>
                </c:pt>
                <c:pt idx="84">
                  <c:v>33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</c:numCache>
            </c:numRef>
          </c:cat>
          <c:val>
            <c:numRef>
              <c:f>CAPAMETW15!$B$54:$CK$54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B-4B23-9E04-0BBFC5281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K16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CAPAMETW15!$A$28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CAPAMETW15!$B$27:$AX$27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CAPAMETW15!$B$28:$AX$28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8-4D5B-8BE9-2498E0DE79B7}"/>
            </c:ext>
          </c:extLst>
        </c:ser>
        <c:ser>
          <c:idx val="2"/>
          <c:order val="2"/>
          <c:tx>
            <c:strRef>
              <c:f>CAPAMETW15!$A$30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CAPAMETW15!$B$27:$AX$27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CAPAMETW15!$B$30:$AX$30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8-4D5B-8BE9-2498E0DE79B7}"/>
            </c:ext>
          </c:extLst>
        </c:ser>
        <c:ser>
          <c:idx val="3"/>
          <c:order val="3"/>
          <c:tx>
            <c:strRef>
              <c:f>CAPAMETW15!$A$31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CAPAMETW15!$B$27:$AX$27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CAPAMETW15!$B$31:$AX$31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F8-4D5B-8BE9-2498E0DE7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CAPAMETW15!$A$29</c:f>
              <c:strCache>
                <c:ptCount val="1"/>
                <c:pt idx="0">
                  <c:v>CAPA Nbr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CAPAMETW15!$B$27:$AX$27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CAPAMETW15!$B$29:$AX$29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F8-4D5B-8BE9-2498E0DE7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Charge MET</a:t>
            </a:r>
          </a:p>
          <a:p>
            <a:pPr>
              <a:defRPr/>
            </a:pPr>
            <a:r>
              <a:rPr lang="en-US"/>
              <a:t>Star</a:t>
            </a:r>
          </a:p>
        </c:rich>
      </c:tx>
      <c:layout>
        <c:manualLayout>
          <c:xMode val="edge"/>
          <c:yMode val="edge"/>
          <c:x val="0.354729002624671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CAPAMETW15!$A$107</c:f>
              <c:strCache>
                <c:ptCount val="1"/>
                <c:pt idx="0">
                  <c:v>Charge Nbr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CAPAMETW15!$B$106:$AX$106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CAPAMETW15!$B$107:$AX$107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0-4CCD-AE1C-CAA49E78F465}"/>
            </c:ext>
          </c:extLst>
        </c:ser>
        <c:ser>
          <c:idx val="2"/>
          <c:order val="2"/>
          <c:tx>
            <c:strRef>
              <c:f>CAPAMETW15!$A$109</c:f>
              <c:strCache>
                <c:ptCount val="1"/>
                <c:pt idx="0">
                  <c:v>CUMUL Nbr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CAPAMETW15!$B$106:$AX$106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CAPAMETW15!$B$109:$AX$109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40-4CCD-AE1C-CAA49E78F465}"/>
            </c:ext>
          </c:extLst>
        </c:ser>
        <c:ser>
          <c:idx val="3"/>
          <c:order val="3"/>
          <c:tx>
            <c:strRef>
              <c:f>CAPAMETW15!$A$110</c:f>
              <c:strCache>
                <c:ptCount val="1"/>
                <c:pt idx="0">
                  <c:v>MET ENCOURS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CAPAMETW15!$B$106:$AX$106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CAPAMETW15!$B$110:$AX$110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40-4CCD-AE1C-CAA49E78F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78256"/>
        <c:axId val="545481864"/>
      </c:barChart>
      <c:lineChart>
        <c:grouping val="standard"/>
        <c:varyColors val="0"/>
        <c:ser>
          <c:idx val="1"/>
          <c:order val="1"/>
          <c:tx>
            <c:strRef>
              <c:f>CAPAMETW15!$A$108</c:f>
              <c:strCache>
                <c:ptCount val="1"/>
                <c:pt idx="0">
                  <c:v>CAPA 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CAPAMETW15!$B$106:$AX$106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CAPAMETW15!$B$108:$AX$108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0-4CCD-AE1C-CAA49E78F465}"/>
            </c:ext>
          </c:extLst>
        </c:ser>
        <c:ser>
          <c:idx val="4"/>
          <c:order val="4"/>
          <c:tx>
            <c:strRef>
              <c:f>CAPAMETW15!#REF!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CAPAMETW15!$B$106:$AX$106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</c:numCache>
            </c:numRef>
          </c:cat>
          <c:val>
            <c:numRef>
              <c:f>CAPAMETW15!#REF!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0-4CCD-AE1C-CAA49E78F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78256"/>
        <c:axId val="545481864"/>
      </c:lineChart>
      <c:catAx>
        <c:axId val="5454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81864"/>
        <c:crosses val="autoZero"/>
        <c:auto val="1"/>
        <c:lblAlgn val="ctr"/>
        <c:lblOffset val="100"/>
        <c:noMultiLvlLbl val="0"/>
      </c:catAx>
      <c:valAx>
        <c:axId val="54548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7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654755</xdr:colOff>
      <xdr:row>0</xdr:row>
      <xdr:rowOff>47565</xdr:rowOff>
    </xdr:from>
    <xdr:to>
      <xdr:col>19</xdr:col>
      <xdr:colOff>1592433</xdr:colOff>
      <xdr:row>1</xdr:row>
      <xdr:rowOff>150415</xdr:rowOff>
    </xdr:to>
    <xdr:sp macro="[0]!Item_à_planif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567083" y="50740"/>
          <a:ext cx="924978" cy="54946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 fPrintsWithSheet="0"/>
  </xdr:twoCellAnchor>
  <xdr:twoCellAnchor editAs="absolute">
    <xdr:from>
      <xdr:col>19</xdr:col>
      <xdr:colOff>612199</xdr:colOff>
      <xdr:row>0</xdr:row>
      <xdr:rowOff>6350</xdr:rowOff>
    </xdr:from>
    <xdr:to>
      <xdr:col>19</xdr:col>
      <xdr:colOff>793682</xdr:colOff>
      <xdr:row>0</xdr:row>
      <xdr:rowOff>431288</xdr:rowOff>
    </xdr:to>
    <xdr:sp macro="[0]!Item_à_planif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 rot="16200000">
          <a:off x="7422786" y="120338"/>
          <a:ext cx="418588" cy="190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Item</a:t>
          </a:r>
        </a:p>
      </xdr:txBody>
    </xdr:sp>
    <xdr:clientData fLocksWithSheet="0" fPrintsWithSheet="0"/>
  </xdr:twoCellAnchor>
  <xdr:twoCellAnchor editAs="absolute">
    <xdr:from>
      <xdr:col>19</xdr:col>
      <xdr:colOff>905580</xdr:colOff>
      <xdr:row>0</xdr:row>
      <xdr:rowOff>88807</xdr:rowOff>
    </xdr:from>
    <xdr:to>
      <xdr:col>19</xdr:col>
      <xdr:colOff>1360311</xdr:colOff>
      <xdr:row>0</xdr:row>
      <xdr:rowOff>396876</xdr:rowOff>
    </xdr:to>
    <xdr:sp macro="[0]!Item_à_planif" textlink="$M$1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805208" y="85632"/>
          <a:ext cx="467431" cy="311244"/>
        </a:xfrm>
        <a:prstGeom prst="rect">
          <a:avLst/>
        </a:prstGeom>
        <a:noFill/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71C714-305C-4CC4-B33F-371309F677AF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24</a:t>
          </a:fld>
          <a:endParaRPr lang="en-US" sz="1200" b="1">
            <a:solidFill>
              <a:srgbClr val="FF0000"/>
            </a:solidFill>
          </a:endParaRPr>
        </a:p>
      </xdr:txBody>
    </xdr:sp>
    <xdr:clientData fLocksWithSheet="0" fPrintsWithSheet="0"/>
  </xdr:twoCellAnchor>
  <xdr:twoCellAnchor editAs="absolute">
    <xdr:from>
      <xdr:col>19</xdr:col>
      <xdr:colOff>802757</xdr:colOff>
      <xdr:row>0</xdr:row>
      <xdr:rowOff>350420</xdr:rowOff>
    </xdr:from>
    <xdr:to>
      <xdr:col>19</xdr:col>
      <xdr:colOff>1583356</xdr:colOff>
      <xdr:row>1</xdr:row>
      <xdr:rowOff>114345</xdr:rowOff>
    </xdr:to>
    <xdr:sp macro="[0]!Item_à_planif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7705560" y="353595"/>
          <a:ext cx="780599" cy="210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 planifier</a:t>
          </a:r>
        </a:p>
      </xdr:txBody>
    </xdr:sp>
    <xdr:clientData fLocksWithSheet="0" fPrintsWithSheet="0"/>
  </xdr:twoCellAnchor>
  <xdr:twoCellAnchor editAs="absolute">
    <xdr:from>
      <xdr:col>19</xdr:col>
      <xdr:colOff>1621772</xdr:colOff>
      <xdr:row>0</xdr:row>
      <xdr:rowOff>0</xdr:rowOff>
    </xdr:from>
    <xdr:to>
      <xdr:col>19</xdr:col>
      <xdr:colOff>1838791</xdr:colOff>
      <xdr:row>1</xdr:row>
      <xdr:rowOff>38096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 rot="16200000">
          <a:off x="8562566" y="137903"/>
          <a:ext cx="485357" cy="2095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Complements</a:t>
          </a:r>
        </a:p>
      </xdr:txBody>
    </xdr:sp>
    <xdr:clientData fLocksWithSheet="0" fPrintsWithSheet="0"/>
  </xdr:twoCellAnchor>
  <xdr:twoCellAnchor editAs="absolute">
    <xdr:from>
      <xdr:col>19</xdr:col>
      <xdr:colOff>1626327</xdr:colOff>
      <xdr:row>0</xdr:row>
      <xdr:rowOff>49699</xdr:rowOff>
    </xdr:from>
    <xdr:to>
      <xdr:col>19</xdr:col>
      <xdr:colOff>3352998</xdr:colOff>
      <xdr:row>1</xdr:row>
      <xdr:rowOff>142170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9038709" y="49699"/>
          <a:ext cx="1726671" cy="534210"/>
          <a:chOff x="7924795" y="57148"/>
          <a:chExt cx="1524004" cy="542926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7924795" y="57148"/>
            <a:ext cx="1524004" cy="54292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8225874" y="85724"/>
            <a:ext cx="546651" cy="466725"/>
            <a:chOff x="8362950" y="57150"/>
            <a:chExt cx="542925" cy="514350"/>
          </a:xfrm>
        </xdr:grpSpPr>
        <xdr:pic macro="[0]!Rinisialiser2">
          <xdr:nvPicPr>
            <xdr:cNvPr id="26" name="Imag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8429625" y="57150"/>
              <a:ext cx="346333" cy="361725"/>
            </a:xfrm>
            <a:prstGeom prst="rect">
              <a:avLst/>
            </a:prstGeom>
          </xdr:spPr>
        </xdr:pic>
        <xdr:sp macro="[0]!Rinisialiser2" textlink="">
          <xdr:nvSpPr>
            <xdr:cNvPr id="27" name="ZoneText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8362950" y="352425"/>
              <a:ext cx="542925" cy="2190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Filtre</a:t>
              </a:r>
            </a:p>
          </xdr:txBody>
        </xdr:sp>
      </xdr:grpSp>
      <xdr:grpSp>
        <xdr:nvGrpSpPr>
          <xdr:cNvPr id="24" name="Group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689989" y="53578"/>
            <a:ext cx="844532" cy="517921"/>
            <a:chOff x="9441656" y="53578"/>
            <a:chExt cx="874776" cy="516707"/>
          </a:xfrm>
        </xdr:grpSpPr>
        <xdr:pic macro="[0]!Plein_ecran"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1170" b="99415" l="0" r="100000">
                          <a14:foregroundMark x1="34831" y1="14035" x2="34831" y2="14035"/>
                          <a14:foregroundMark x1="37079" y1="14035" x2="82584" y2="14620"/>
                          <a14:foregroundMark x1="84270" y1="15205" x2="92697" y2="21637"/>
                          <a14:foregroundMark x1="93258" y1="25731" x2="93258" y2="57310"/>
                          <a14:foregroundMark x1="92697" y1="59064" x2="87640" y2="69591"/>
                          <a14:foregroundMark x1="76404" y1="71930" x2="86517" y2="70175"/>
                          <a14:foregroundMark x1="50562" y1="57895" x2="77528" y2="30994"/>
                          <a14:foregroundMark x1="76966" y1="31579" x2="74719" y2="47368"/>
                          <a14:foregroundMark x1="61798" y1="33918" x2="75843" y2="30994"/>
                          <a14:foregroundMark x1="50562" y1="43275" x2="13483" y2="42105"/>
                          <a14:foregroundMark x1="11798" y1="42105" x2="5056" y2="49123"/>
                          <a14:foregroundMark x1="4494" y1="51462" x2="5056" y2="77193"/>
                          <a14:foregroundMark x1="4494" y1="78947" x2="10112" y2="85380"/>
                          <a14:foregroundMark x1="10112" y1="85380" x2="57865" y2="86550"/>
                          <a14:foregroundMark x1="58427" y1="85965" x2="65730" y2="80702"/>
                          <a14:foregroundMark x1="65730" y1="79532" x2="66292" y2="57310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9655969" y="53578"/>
              <a:ext cx="389266" cy="369485"/>
            </a:xfrm>
            <a:prstGeom prst="rect">
              <a:avLst/>
            </a:prstGeom>
          </xdr:spPr>
        </xdr:pic>
        <xdr:sp macro="[0]!Plein_ecran" textlink="">
          <xdr:nvSpPr>
            <xdr:cNvPr id="33" name="ZoneText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9441656" y="351234"/>
              <a:ext cx="874776" cy="2190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Plein Ecran</a:t>
              </a:r>
            </a:p>
          </xdr:txBody>
        </xdr:sp>
      </xdr:grpSp>
    </xdr:grpSp>
    <xdr:clientData fLocksWithSheet="0" fPrintsWithSheet="0"/>
  </xdr:twoCellAnchor>
  <xdr:twoCellAnchor editAs="absolute">
    <xdr:from>
      <xdr:col>19</xdr:col>
      <xdr:colOff>3608917</xdr:colOff>
      <xdr:row>0</xdr:row>
      <xdr:rowOff>65969</xdr:rowOff>
    </xdr:from>
    <xdr:to>
      <xdr:col>19</xdr:col>
      <xdr:colOff>4030485</xdr:colOff>
      <xdr:row>1</xdr:row>
      <xdr:rowOff>35982</xdr:rowOff>
    </xdr:to>
    <xdr:pic macro="[0]!Archiver_DATA_BDEC_SAFE">
      <xdr:nvPicPr>
        <xdr:cNvPr id="6" name="Graphique 5" descr="Boîte à archives contour">
          <a:extLst>
            <a:ext uri="{FF2B5EF4-FFF2-40B4-BE49-F238E27FC236}">
              <a16:creationId xmlns:a16="http://schemas.microsoft.com/office/drawing/2014/main" id="{F9B3EF59-2928-BDA7-330B-E493D915A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25126" y="69144"/>
          <a:ext cx="415218" cy="414513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249546</xdr:colOff>
      <xdr:row>1</xdr:row>
      <xdr:rowOff>30390</xdr:rowOff>
    </xdr:from>
    <xdr:to>
      <xdr:col>2</xdr:col>
      <xdr:colOff>894071</xdr:colOff>
      <xdr:row>3</xdr:row>
      <xdr:rowOff>1815</xdr:rowOff>
    </xdr:to>
    <xdr:sp macro="[0]!Toggle_SCRAP" textlink="">
      <xdr:nvSpPr>
        <xdr:cNvPr id="2" name="B_SCRAP">
          <a:extLst>
            <a:ext uri="{FF2B5EF4-FFF2-40B4-BE49-F238E27FC236}">
              <a16:creationId xmlns:a16="http://schemas.microsoft.com/office/drawing/2014/main" id="{F823481E-616D-7067-BD5B-6E548919CF37}"/>
            </a:ext>
          </a:extLst>
        </xdr:cNvPr>
        <xdr:cNvSpPr/>
      </xdr:nvSpPr>
      <xdr:spPr>
        <a:xfrm>
          <a:off x="249546" y="2177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SCRAP</a:t>
          </a:r>
        </a:p>
      </xdr:txBody>
    </xdr:sp>
    <xdr:clientData/>
  </xdr:twoCellAnchor>
  <xdr:twoCellAnchor editAs="absolute">
    <xdr:from>
      <xdr:col>5</xdr:col>
      <xdr:colOff>1821</xdr:colOff>
      <xdr:row>1</xdr:row>
      <xdr:rowOff>25517</xdr:rowOff>
    </xdr:from>
    <xdr:to>
      <xdr:col>7</xdr:col>
      <xdr:colOff>639996</xdr:colOff>
      <xdr:row>3</xdr:row>
      <xdr:rowOff>6467</xdr:rowOff>
    </xdr:to>
    <xdr:sp macro="[0]!Toggle_WIP" textlink="">
      <xdr:nvSpPr>
        <xdr:cNvPr id="3" name="BWIP">
          <a:extLst>
            <a:ext uri="{FF2B5EF4-FFF2-40B4-BE49-F238E27FC236}">
              <a16:creationId xmlns:a16="http://schemas.microsoft.com/office/drawing/2014/main" id="{50B28867-713F-48F3-B021-19BB6D9D05DE}"/>
            </a:ext>
          </a:extLst>
        </xdr:cNvPr>
        <xdr:cNvSpPr/>
      </xdr:nvSpPr>
      <xdr:spPr>
        <a:xfrm>
          <a:off x="4011846" y="219192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WIP</a:t>
          </a:r>
        </a:p>
      </xdr:txBody>
    </xdr:sp>
    <xdr:clientData/>
  </xdr:twoCellAnchor>
  <xdr:twoCellAnchor editAs="absolute">
    <xdr:from>
      <xdr:col>2</xdr:col>
      <xdr:colOff>1006486</xdr:colOff>
      <xdr:row>1</xdr:row>
      <xdr:rowOff>30390</xdr:rowOff>
    </xdr:from>
    <xdr:to>
      <xdr:col>4</xdr:col>
      <xdr:colOff>295286</xdr:colOff>
      <xdr:row>3</xdr:row>
      <xdr:rowOff>1815</xdr:rowOff>
    </xdr:to>
    <xdr:sp macro="[0]!Toggle_BESOIN_CLIENT" textlink="">
      <xdr:nvSpPr>
        <xdr:cNvPr id="4" name="BCLIENT">
          <a:extLst>
            <a:ext uri="{FF2B5EF4-FFF2-40B4-BE49-F238E27FC236}">
              <a16:creationId xmlns:a16="http://schemas.microsoft.com/office/drawing/2014/main" id="{40E1EDE1-7F1A-4BF9-9D65-D5BE6F777801}"/>
            </a:ext>
          </a:extLst>
        </xdr:cNvPr>
        <xdr:cNvSpPr/>
      </xdr:nvSpPr>
      <xdr:spPr>
        <a:xfrm>
          <a:off x="2139961" y="2177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BESOIN_CLIENT</a:t>
          </a:r>
        </a:p>
      </xdr:txBody>
    </xdr:sp>
    <xdr:clientData/>
  </xdr:twoCellAnchor>
  <xdr:twoCellAnchor editAs="absolute">
    <xdr:from>
      <xdr:col>19</xdr:col>
      <xdr:colOff>83131</xdr:colOff>
      <xdr:row>1</xdr:row>
      <xdr:rowOff>30390</xdr:rowOff>
    </xdr:from>
    <xdr:to>
      <xdr:col>19</xdr:col>
      <xdr:colOff>1864306</xdr:colOff>
      <xdr:row>3</xdr:row>
      <xdr:rowOff>1815</xdr:rowOff>
    </xdr:to>
    <xdr:sp macro="[0]!Toggle_STOCK_DEC" textlink="">
      <xdr:nvSpPr>
        <xdr:cNvPr id="5" name="BSTOCK_DEC">
          <a:extLst>
            <a:ext uri="{FF2B5EF4-FFF2-40B4-BE49-F238E27FC236}">
              <a16:creationId xmlns:a16="http://schemas.microsoft.com/office/drawing/2014/main" id="{02C9E755-1E40-462D-BA4C-52402B426B4B}"/>
            </a:ext>
          </a:extLst>
        </xdr:cNvPr>
        <xdr:cNvSpPr/>
      </xdr:nvSpPr>
      <xdr:spPr>
        <a:xfrm>
          <a:off x="5877506" y="2177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STOCK_DEC</a:t>
          </a:r>
        </a:p>
      </xdr:txBody>
    </xdr:sp>
    <xdr:clientData/>
  </xdr:twoCellAnchor>
  <xdr:twoCellAnchor editAs="absolute">
    <xdr:from>
      <xdr:col>19</xdr:col>
      <xdr:colOff>1917322</xdr:colOff>
      <xdr:row>1</xdr:row>
      <xdr:rowOff>30390</xdr:rowOff>
    </xdr:from>
    <xdr:to>
      <xdr:col>34</xdr:col>
      <xdr:colOff>926722</xdr:colOff>
      <xdr:row>3</xdr:row>
      <xdr:rowOff>1815</xdr:rowOff>
    </xdr:to>
    <xdr:sp macro="[0]!Toggle_BUFFER" textlink="">
      <xdr:nvSpPr>
        <xdr:cNvPr id="6" name="BBUFFER">
          <a:extLst>
            <a:ext uri="{FF2B5EF4-FFF2-40B4-BE49-F238E27FC236}">
              <a16:creationId xmlns:a16="http://schemas.microsoft.com/office/drawing/2014/main" id="{BBDC5CBC-ECDE-4F36-B94E-ACDCD5682C86}"/>
            </a:ext>
          </a:extLst>
        </xdr:cNvPr>
        <xdr:cNvSpPr/>
      </xdr:nvSpPr>
      <xdr:spPr>
        <a:xfrm>
          <a:off x="7705347" y="2177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BUFFER</a:t>
          </a:r>
        </a:p>
      </xdr:txBody>
    </xdr:sp>
    <xdr:clientData/>
  </xdr:twoCellAnchor>
  <xdr:twoCellAnchor editAs="absolute">
    <xdr:from>
      <xdr:col>34</xdr:col>
      <xdr:colOff>1038722</xdr:colOff>
      <xdr:row>1</xdr:row>
      <xdr:rowOff>38421</xdr:rowOff>
    </xdr:from>
    <xdr:to>
      <xdr:col>36</xdr:col>
      <xdr:colOff>257672</xdr:colOff>
      <xdr:row>3</xdr:row>
      <xdr:rowOff>9846</xdr:rowOff>
    </xdr:to>
    <xdr:sp macro="[0]!Toggle_TP" textlink="">
      <xdr:nvSpPr>
        <xdr:cNvPr id="7" name="BTP">
          <a:extLst>
            <a:ext uri="{FF2B5EF4-FFF2-40B4-BE49-F238E27FC236}">
              <a16:creationId xmlns:a16="http://schemas.microsoft.com/office/drawing/2014/main" id="{527A6674-D671-4387-82A2-B7030CEE2F6C}"/>
            </a:ext>
          </a:extLst>
        </xdr:cNvPr>
        <xdr:cNvSpPr/>
      </xdr:nvSpPr>
      <xdr:spPr>
        <a:xfrm>
          <a:off x="9588997" y="228921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TP</a:t>
          </a:r>
        </a:p>
      </xdr:txBody>
    </xdr:sp>
    <xdr:clientData/>
  </xdr:twoCellAnchor>
  <xdr:twoCellAnchor editAs="absolute">
    <xdr:from>
      <xdr:col>36</xdr:col>
      <xdr:colOff>334434</xdr:colOff>
      <xdr:row>1</xdr:row>
      <xdr:rowOff>38421</xdr:rowOff>
    </xdr:from>
    <xdr:to>
      <xdr:col>95</xdr:col>
      <xdr:colOff>426509</xdr:colOff>
      <xdr:row>3</xdr:row>
      <xdr:rowOff>9846</xdr:rowOff>
    </xdr:to>
    <xdr:sp macro="[0]!Toggle_MISE_EN_STOCK" textlink="">
      <xdr:nvSpPr>
        <xdr:cNvPr id="8" name="BMSTOCK">
          <a:extLst>
            <a:ext uri="{FF2B5EF4-FFF2-40B4-BE49-F238E27FC236}">
              <a16:creationId xmlns:a16="http://schemas.microsoft.com/office/drawing/2014/main" id="{107F8ECD-4EBC-43A1-8FE1-C50699C903A0}"/>
            </a:ext>
          </a:extLst>
        </xdr:cNvPr>
        <xdr:cNvSpPr/>
      </xdr:nvSpPr>
      <xdr:spPr>
        <a:xfrm>
          <a:off x="11437409" y="228921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MISE_EN_STOCK</a:t>
          </a:r>
        </a:p>
      </xdr:txBody>
    </xdr:sp>
    <xdr:clientData/>
  </xdr:twoCellAnchor>
  <xdr:twoCellAnchor editAs="absolute">
    <xdr:from>
      <xdr:col>95</xdr:col>
      <xdr:colOff>475504</xdr:colOff>
      <xdr:row>1</xdr:row>
      <xdr:rowOff>30390</xdr:rowOff>
    </xdr:from>
    <xdr:to>
      <xdr:col>97</xdr:col>
      <xdr:colOff>542179</xdr:colOff>
      <xdr:row>3</xdr:row>
      <xdr:rowOff>1815</xdr:rowOff>
    </xdr:to>
    <xdr:sp macro="[0]!Toggle_EXPEDIER" textlink="">
      <xdr:nvSpPr>
        <xdr:cNvPr id="9" name="BDISPO">
          <a:extLst>
            <a:ext uri="{FF2B5EF4-FFF2-40B4-BE49-F238E27FC236}">
              <a16:creationId xmlns:a16="http://schemas.microsoft.com/office/drawing/2014/main" id="{A01D43A5-F9CF-4B22-9115-1CE9EF2C0B56}"/>
            </a:ext>
          </a:extLst>
        </xdr:cNvPr>
        <xdr:cNvSpPr/>
      </xdr:nvSpPr>
      <xdr:spPr>
        <a:xfrm>
          <a:off x="13267579" y="2177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EXPEDIER</a:t>
          </a:r>
        </a:p>
      </xdr:txBody>
    </xdr:sp>
    <xdr:clientData/>
  </xdr:twoCellAnchor>
  <xdr:twoCellAnchor editAs="absolute">
    <xdr:from>
      <xdr:col>98</xdr:col>
      <xdr:colOff>18875</xdr:colOff>
      <xdr:row>1</xdr:row>
      <xdr:rowOff>30390</xdr:rowOff>
    </xdr:from>
    <xdr:to>
      <xdr:col>98</xdr:col>
      <xdr:colOff>555449</xdr:colOff>
      <xdr:row>3</xdr:row>
      <xdr:rowOff>30390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C710497F-671B-488A-9377-5ADE51BA0C4F}"/>
            </a:ext>
          </a:extLst>
        </xdr:cNvPr>
        <xdr:cNvGrpSpPr/>
      </xdr:nvGrpSpPr>
      <xdr:grpSpPr>
        <a:xfrm>
          <a:off x="16319049" y="221221"/>
          <a:ext cx="536574" cy="381663"/>
          <a:chOff x="10703279" y="451557"/>
          <a:chExt cx="352778" cy="304800"/>
        </a:xfrm>
      </xdr:grpSpPr>
      <xdr:sp macro="[0]!SupprimerTousLesFiltres_FeuilleActive" textlink="">
        <xdr:nvSpPr>
          <xdr:cNvPr id="11" name="BoutonFiltre">
            <a:extLst>
              <a:ext uri="{FF2B5EF4-FFF2-40B4-BE49-F238E27FC236}">
                <a16:creationId xmlns:a16="http://schemas.microsoft.com/office/drawing/2014/main" id="{416F7E67-276A-0FDE-8440-D87EF8B6EDF6}"/>
              </a:ext>
            </a:extLst>
          </xdr:cNvPr>
          <xdr:cNvSpPr/>
        </xdr:nvSpPr>
        <xdr:spPr>
          <a:xfrm>
            <a:off x="10703279" y="451557"/>
            <a:ext cx="352778" cy="304800"/>
          </a:xfrm>
          <a:prstGeom prst="roundRect">
            <a:avLst>
              <a:gd name="adj" fmla="val 15000"/>
            </a:avLst>
          </a:prstGeom>
          <a:solidFill>
            <a:srgbClr val="C8C8C8"/>
          </a:solidFill>
          <a:ln w="1905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de-CH" sz="1200" b="1" i="0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+mn-cs"/>
              </a:rPr>
              <a:t>X</a:t>
            </a:r>
            <a:endParaRPr lang="de-CH" sz="12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[0]!SupprimerTousLesFiltres_FeuilleActive" textlink="">
        <xdr:nvSpPr>
          <xdr:cNvPr id="12" name="CroixFiltre" descr="Filtrer avec un remplissage uni">
            <a:extLst>
              <a:ext uri="{FF2B5EF4-FFF2-40B4-BE49-F238E27FC236}">
                <a16:creationId xmlns:a16="http://schemas.microsoft.com/office/drawing/2014/main" id="{42BDE785-3E87-AB59-AAA8-AFD18EA6DAF8}"/>
              </a:ext>
            </a:extLst>
          </xdr:cNvPr>
          <xdr:cNvSpPr/>
        </xdr:nvSpPr>
        <xdr:spPr>
          <a:xfrm>
            <a:off x="10914945" y="479631"/>
            <a:ext cx="126999" cy="120092"/>
          </a:xfrm>
          <a:custGeom>
            <a:avLst/>
            <a:gdLst>
              <a:gd name="connsiteX0" fmla="*/ 204905 w 204905"/>
              <a:gd name="connsiteY0" fmla="*/ 0 h 204905"/>
              <a:gd name="connsiteX1" fmla="*/ 0 w 204905"/>
              <a:gd name="connsiteY1" fmla="*/ 0 h 204905"/>
              <a:gd name="connsiteX2" fmla="*/ 90399 w 204905"/>
              <a:gd name="connsiteY2" fmla="*/ 90399 h 204905"/>
              <a:gd name="connsiteX3" fmla="*/ 90399 w 204905"/>
              <a:gd name="connsiteY3" fmla="*/ 180799 h 204905"/>
              <a:gd name="connsiteX4" fmla="*/ 90399 w 204905"/>
              <a:gd name="connsiteY4" fmla="*/ 204905 h 204905"/>
              <a:gd name="connsiteX5" fmla="*/ 114506 w 204905"/>
              <a:gd name="connsiteY5" fmla="*/ 180799 h 204905"/>
              <a:gd name="connsiteX6" fmla="*/ 114506 w 204905"/>
              <a:gd name="connsiteY6" fmla="*/ 90399 h 2049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04905" h="204905">
                <a:moveTo>
                  <a:pt x="204905" y="0"/>
                </a:moveTo>
                <a:lnTo>
                  <a:pt x="0" y="0"/>
                </a:lnTo>
                <a:lnTo>
                  <a:pt x="90399" y="90399"/>
                </a:lnTo>
                <a:lnTo>
                  <a:pt x="90399" y="180799"/>
                </a:lnTo>
                <a:lnTo>
                  <a:pt x="90399" y="204905"/>
                </a:lnTo>
                <a:lnTo>
                  <a:pt x="114506" y="180799"/>
                </a:lnTo>
                <a:lnTo>
                  <a:pt x="114506" y="90399"/>
                </a:lnTo>
                <a:close/>
              </a:path>
            </a:pathLst>
          </a:custGeom>
          <a:solidFill>
            <a:srgbClr val="C00000"/>
          </a:solidFill>
          <a:ln w="2977" cap="flat">
            <a:noFill/>
            <a:prstDash val="solid"/>
            <a:miter/>
          </a:ln>
        </xdr:spPr>
        <xdr:txBody>
          <a:bodyPr rtlCol="0" anchor="ctr"/>
          <a:lstStyle/>
          <a:p>
            <a:endParaRPr lang="de-CH"/>
          </a:p>
        </xdr:txBody>
      </xdr:sp>
    </xdr:grpSp>
    <xdr:clientData fPrintsWithSheet="0"/>
  </xdr:twoCellAnchor>
  <xdr:twoCellAnchor editAs="absolute">
    <xdr:from>
      <xdr:col>0</xdr:col>
      <xdr:colOff>231322</xdr:colOff>
      <xdr:row>4</xdr:row>
      <xdr:rowOff>30390</xdr:rowOff>
    </xdr:from>
    <xdr:to>
      <xdr:col>2</xdr:col>
      <xdr:colOff>875847</xdr:colOff>
      <xdr:row>6</xdr:row>
      <xdr:rowOff>1815</xdr:rowOff>
    </xdr:to>
    <xdr:sp macro="[0]!Toggle_RECLAMATION" textlink="">
      <xdr:nvSpPr>
        <xdr:cNvPr id="14" name="B_RECLAMATIONS">
          <a:extLst>
            <a:ext uri="{FF2B5EF4-FFF2-40B4-BE49-F238E27FC236}">
              <a16:creationId xmlns:a16="http://schemas.microsoft.com/office/drawing/2014/main" id="{20EA9498-9786-465D-9B32-35D2EDC93323}"/>
            </a:ext>
          </a:extLst>
        </xdr:cNvPr>
        <xdr:cNvSpPr/>
      </xdr:nvSpPr>
      <xdr:spPr>
        <a:xfrm>
          <a:off x="231322" y="7892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RECLAMATIONS</a:t>
          </a:r>
        </a:p>
      </xdr:txBody>
    </xdr:sp>
    <xdr:clientData/>
  </xdr:twoCellAnchor>
  <xdr:twoCellAnchor editAs="absolute">
    <xdr:from>
      <xdr:col>2</xdr:col>
      <xdr:colOff>1017361</xdr:colOff>
      <xdr:row>4</xdr:row>
      <xdr:rowOff>30390</xdr:rowOff>
    </xdr:from>
    <xdr:to>
      <xdr:col>4</xdr:col>
      <xdr:colOff>315686</xdr:colOff>
      <xdr:row>6</xdr:row>
      <xdr:rowOff>1815</xdr:rowOff>
    </xdr:to>
    <xdr:sp macro="[0]!Toggle_WIPNOK" textlink="">
      <xdr:nvSpPr>
        <xdr:cNvPr id="15" name="B_WIPNOK">
          <a:extLst>
            <a:ext uri="{FF2B5EF4-FFF2-40B4-BE49-F238E27FC236}">
              <a16:creationId xmlns:a16="http://schemas.microsoft.com/office/drawing/2014/main" id="{C0D80F2D-124C-4F22-B644-36ACCA8013AC}"/>
            </a:ext>
          </a:extLst>
        </xdr:cNvPr>
        <xdr:cNvSpPr/>
      </xdr:nvSpPr>
      <xdr:spPr>
        <a:xfrm>
          <a:off x="2154011" y="789215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WIPNOK</a:t>
          </a:r>
        </a:p>
      </xdr:txBody>
    </xdr:sp>
    <xdr:clientData/>
  </xdr:twoCellAnchor>
  <xdr:twoCellAnchor editAs="absolute">
    <xdr:from>
      <xdr:col>5</xdr:col>
      <xdr:colOff>64860</xdr:colOff>
      <xdr:row>4</xdr:row>
      <xdr:rowOff>30389</xdr:rowOff>
    </xdr:from>
    <xdr:to>
      <xdr:col>19</xdr:col>
      <xdr:colOff>68035</xdr:colOff>
      <xdr:row>6</xdr:row>
      <xdr:rowOff>1814</xdr:rowOff>
    </xdr:to>
    <xdr:sp macro="[0]!Toggle_MANCOS" textlink="">
      <xdr:nvSpPr>
        <xdr:cNvPr id="16" name="B_MANCOS">
          <a:extLst>
            <a:ext uri="{FF2B5EF4-FFF2-40B4-BE49-F238E27FC236}">
              <a16:creationId xmlns:a16="http://schemas.microsoft.com/office/drawing/2014/main" id="{A0C8DBD3-AAD2-49E5-8C61-4170486A3585}"/>
            </a:ext>
          </a:extLst>
        </xdr:cNvPr>
        <xdr:cNvSpPr/>
      </xdr:nvSpPr>
      <xdr:spPr>
        <a:xfrm>
          <a:off x="4078060" y="789214"/>
          <a:ext cx="1778000" cy="3556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CH" sz="1800" b="1">
              <a:solidFill>
                <a:srgbClr val="000000"/>
              </a:solidFill>
            </a:rPr>
            <a:t>MANCOS</a:t>
          </a:r>
        </a:p>
      </xdr:txBody>
    </xdr:sp>
    <xdr:clientData/>
  </xdr:twoCellAnchor>
  <xdr:twoCellAnchor editAs="oneCell">
    <xdr:from>
      <xdr:col>101</xdr:col>
      <xdr:colOff>0</xdr:colOff>
      <xdr:row>2</xdr:row>
      <xdr:rowOff>0</xdr:rowOff>
    </xdr:from>
    <xdr:to>
      <xdr:col>119</xdr:col>
      <xdr:colOff>151388</xdr:colOff>
      <xdr:row>528</xdr:row>
      <xdr:rowOff>56558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AE1D6C96-8810-1D1C-CD6A-CB0419225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50150" y="361950"/>
          <a:ext cx="8095238" cy="473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21596</xdr:colOff>
      <xdr:row>8</xdr:row>
      <xdr:rowOff>169545</xdr:rowOff>
    </xdr:from>
    <xdr:to>
      <xdr:col>88</xdr:col>
      <xdr:colOff>323850</xdr:colOff>
      <xdr:row>25</xdr:row>
      <xdr:rowOff>62364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168088</xdr:colOff>
      <xdr:row>84</xdr:row>
      <xdr:rowOff>49836</xdr:rowOff>
    </xdr:from>
    <xdr:to>
      <xdr:col>88</xdr:col>
      <xdr:colOff>190500</xdr:colOff>
      <xdr:row>100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180975</xdr:rowOff>
    </xdr:from>
    <xdr:to>
      <xdr:col>88</xdr:col>
      <xdr:colOff>247650</xdr:colOff>
      <xdr:row>75</xdr:row>
      <xdr:rowOff>75699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33</xdr:row>
      <xdr:rowOff>76200</xdr:rowOff>
    </xdr:from>
    <xdr:to>
      <xdr:col>88</xdr:col>
      <xdr:colOff>228600</xdr:colOff>
      <xdr:row>49</xdr:row>
      <xdr:rowOff>151899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31121</xdr:colOff>
      <xdr:row>7</xdr:row>
      <xdr:rowOff>123825</xdr:rowOff>
    </xdr:from>
    <xdr:to>
      <xdr:col>89</xdr:col>
      <xdr:colOff>16852</xdr:colOff>
      <xdr:row>24</xdr:row>
      <xdr:rowOff>9024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175461</xdr:colOff>
      <xdr:row>85</xdr:row>
      <xdr:rowOff>5013</xdr:rowOff>
    </xdr:from>
    <xdr:to>
      <xdr:col>89</xdr:col>
      <xdr:colOff>14654</xdr:colOff>
      <xdr:row>101</xdr:row>
      <xdr:rowOff>80712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56</xdr:row>
      <xdr:rowOff>180975</xdr:rowOff>
    </xdr:from>
    <xdr:to>
      <xdr:col>89</xdr:col>
      <xdr:colOff>13607</xdr:colOff>
      <xdr:row>74</xdr:row>
      <xdr:rowOff>75699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32</xdr:row>
      <xdr:rowOff>76200</xdr:rowOff>
    </xdr:from>
    <xdr:to>
      <xdr:col>89</xdr:col>
      <xdr:colOff>3662</xdr:colOff>
      <xdr:row>48</xdr:row>
      <xdr:rowOff>151899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175461</xdr:colOff>
      <xdr:row>111</xdr:row>
      <xdr:rowOff>5013</xdr:rowOff>
    </xdr:from>
    <xdr:to>
      <xdr:col>89</xdr:col>
      <xdr:colOff>14654</xdr:colOff>
      <xdr:row>127</xdr:row>
      <xdr:rowOff>80712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236220</xdr:colOff>
      <xdr:row>11</xdr:row>
      <xdr:rowOff>60960</xdr:rowOff>
    </xdr:from>
    <xdr:to>
      <xdr:col>9</xdr:col>
      <xdr:colOff>648411</xdr:colOff>
      <xdr:row>11</xdr:row>
      <xdr:rowOff>360001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7620" y="1842135"/>
          <a:ext cx="412191" cy="299041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152401</xdr:colOff>
      <xdr:row>11</xdr:row>
      <xdr:rowOff>55778</xdr:rowOff>
    </xdr:from>
    <xdr:to>
      <xdr:col>8</xdr:col>
      <xdr:colOff>711836</xdr:colOff>
      <xdr:row>11</xdr:row>
      <xdr:rowOff>370796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91801" y="1836953"/>
          <a:ext cx="556260" cy="311843"/>
        </a:xfrm>
        <a:prstGeom prst="rect">
          <a:avLst/>
        </a:prstGeom>
      </xdr:spPr>
    </xdr:pic>
    <xdr:clientData/>
  </xdr:twoCellAnchor>
  <xdr:twoCellAnchor editAs="oneCell">
    <xdr:from>
      <xdr:col>7</xdr:col>
      <xdr:colOff>198120</xdr:colOff>
      <xdr:row>11</xdr:row>
      <xdr:rowOff>56578</xdr:rowOff>
    </xdr:from>
    <xdr:to>
      <xdr:col>7</xdr:col>
      <xdr:colOff>598805</xdr:colOff>
      <xdr:row>11</xdr:row>
      <xdr:rowOff>370156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75520" y="1837753"/>
          <a:ext cx="403860" cy="316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BUME\Moutier-Prod\00_CROM\01_PDP\PDP_R150_MODEL_R150_CLIENT_S12.xlsm" TargetMode="External"/><Relationship Id="rId1" Type="http://schemas.openxmlformats.org/officeDocument/2006/relationships/externalLinkPath" Target="01_PDP/PDP_R150_MODEL_R150_CLIENT_S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com.sap.ip.bi.xl.hiddensheet"/>
      <sheetName val="SUIVIPROD"/>
      <sheetName val="EXPORT"/>
      <sheetName val="O"/>
      <sheetName val="MB51"/>
      <sheetName val="R150"/>
      <sheetName val="R150_CLIENT"/>
      <sheetName val="SUIVIMANCO"/>
      <sheetName val="DATA_DEC"/>
      <sheetName val="DATA_ROULAGE"/>
      <sheetName val="DATA_TAILLAGE"/>
      <sheetName val="ZCONF"/>
      <sheetName val="SAFETYSTOCK"/>
      <sheetName val="M"/>
      <sheetName val="ItemRevenu"/>
      <sheetName val="ITEMC11"/>
      <sheetName val="ItemGalv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an, Lale" refreshedDate="46155.601333564817" createdVersion="6" refreshedVersion="8" minRefreshableVersion="3" recordCount="240" xr:uid="{00000000-000A-0000-FFFF-FFFF09000000}">
  <cacheSource type="worksheet">
    <worksheetSource name="PROD"/>
  </cacheSource>
  <cacheFields count="28">
    <cacheField name="STATUT" numFmtId="0">
      <sharedItems containsBlank="1" count="11">
        <s v="STOP"/>
        <s v="PROD"/>
        <s v="PAUSE"/>
        <s v="MET"/>
        <s v="RH"/>
        <s v="SMED"/>
        <s v="MP"/>
        <m/>
        <s v="PANNE" u="1"/>
        <s v="PMprod" u="1"/>
        <s v="PMstop" u="1"/>
      </sharedItems>
    </cacheField>
    <cacheField name="N° MACH." numFmtId="0">
      <sharedItems containsString="0" containsBlank="1" containsNumber="1" containsInteger="1" minValue="101" maxValue="32007" count="241"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m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7"/>
        <n v="218"/>
        <n v="219"/>
        <n v="220"/>
        <n v="221"/>
        <n v="222"/>
        <n v="223"/>
        <n v="224"/>
        <n v="225"/>
        <n v="226"/>
        <n v="227"/>
        <n v="228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502"/>
        <n v="503"/>
        <n v="505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8"/>
        <n v="619"/>
        <n v="620"/>
        <n v="621"/>
        <n v="622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801"/>
        <n v="802"/>
        <n v="803"/>
        <n v="13001"/>
        <n v="13002"/>
        <n v="13009"/>
        <n v="13010"/>
        <n v="13011"/>
        <n v="13012"/>
        <n v="32003"/>
        <n v="32005"/>
        <n v="32007"/>
        <n v="137" u="1"/>
        <n v="138" u="1"/>
        <n v="501" u="1"/>
        <n v="504" u="1"/>
        <n v="506" u="1"/>
        <n v="507" u="1"/>
        <n v="32004" u="1"/>
        <n v="32006" u="1"/>
        <n v="644" u="1"/>
        <n v="720" u="1"/>
        <n v="645" u="1"/>
        <n v="531" u="1"/>
        <n v="529" u="1"/>
        <n v="18001" u="1"/>
        <n v="432" u="1"/>
        <n v="719" u="1"/>
        <n v="32001" u="1"/>
        <n v="18002" u="1"/>
        <n v="32002" u="1"/>
        <n v="18003" u="1"/>
        <n v="532" u="1"/>
        <n v="530" u="1"/>
        <n v="528" u="1"/>
        <n v="18004" u="1"/>
      </sharedItems>
    </cacheField>
    <cacheField name="N° MACH. ALT." numFmtId="0">
      <sharedItems containsBlank="1"/>
    </cacheField>
    <cacheField name="DESC. MACH." numFmtId="0">
      <sharedItems containsBlank="1" count="32">
        <s v="MS7DC+T"/>
        <s v="MS7DC"/>
        <s v="MS7 Brorep"/>
        <m/>
        <s v="MS7 VNSA"/>
        <s v="MS7 Vermot PP"/>
        <s v="MS7 Vermot"/>
        <s v="R10"/>
        <s v="R10 R&amp;S"/>
        <s v="R10 VNSA"/>
        <s v="M7 Vermot"/>
        <s v="MS7DC  6 outils"/>
        <s v="TSUG.P034+"/>
        <s v="TSUG.BO125"/>
        <s v="MTH"/>
        <s v="MS7ST"/>
        <s v="TSUG.B074+"/>
        <s v="TSUG.B074"/>
        <s v="TSUG.B073"/>
        <s v="TSUG.B075"/>
        <s v="STAR SR-10J+"/>
        <s v="Déco10+"/>
        <s v="Déco10 9a"/>
        <s v="Citizen M32+"/>
        <s v="Citizen K16+"/>
        <s v="MultiSwiss"/>
        <s v="TSUG. BS12+" u="1"/>
        <s v="Micro 8+" u="1"/>
        <s v="MS7" u="1"/>
        <s v="Multideco" u="1"/>
        <s v="TSUG.BS18" u="1"/>
        <s v="MS7 Zumsteg" u="1"/>
      </sharedItems>
    </cacheField>
    <cacheField name="INV. MACH." numFmtId="0">
      <sharedItems containsBlank="1"/>
    </cacheField>
    <cacheField name="FAMILLE" numFmtId="0">
      <sharedItems containsBlank="1"/>
    </cacheField>
    <cacheField name="ART." numFmtId="0">
      <sharedItems containsBlank="1"/>
    </cacheField>
    <cacheField name="ART. DESC." numFmtId="0">
      <sharedItems containsBlank="1"/>
    </cacheField>
    <cacheField name="CALIBRE" numFmtId="0">
      <sharedItems containsBlank="1"/>
    </cacheField>
    <cacheField name="PLAN" numFmtId="0">
      <sharedItems containsBlank="1"/>
    </cacheField>
    <cacheField name="TDC" numFmtId="0">
      <sharedItems containsString="0" containsBlank="1" containsNumber="1" containsInteger="1" minValue="10" maxValue="220"/>
    </cacheField>
    <cacheField name="TDO" numFmtId="0">
      <sharedItems containsString="0" containsBlank="1" containsNumber="1" containsInteger="1" minValue="24" maxValue="24"/>
    </cacheField>
    <cacheField name="JOURS" numFmtId="0">
      <sharedItems containsString="0" containsBlank="1" containsNumber="1" containsInteger="1" minValue="5" maxValue="5"/>
    </cacheField>
    <cacheField name="PCES / SEM." numFmtId="0">
      <sharedItems containsString="0" containsBlank="1" containsNumber="1" minValue="1963.6363636363637" maxValue="45473.68421052632"/>
    </cacheField>
    <cacheField name="ART. MAT." numFmtId="0">
      <sharedItems containsString="0" containsBlank="1" containsNumber="1" containsInteger="1" minValue="5085" maxValue="840697"/>
    </cacheField>
    <cacheField name="ART. MAT. DESC." numFmtId="0">
      <sharedItems containsBlank="1"/>
    </cacheField>
    <cacheField name="KG/1000" numFmtId="0">
      <sharedItems containsString="0" containsBlank="1" containsNumber="1" minValue="0" maxValue="7.2919999999999998"/>
    </cacheField>
    <cacheField name="OPERATEUR" numFmtId="0">
      <sharedItems containsBlank="1"/>
    </cacheField>
    <cacheField name="CDF" numFmtId="0">
      <sharedItems containsString="0" containsBlank="1" containsNumber="1" containsInteger="1" minValue="207" maxValue="768"/>
    </cacheField>
    <cacheField name="TYPE" numFmtId="0">
      <sharedItems containsBlank="1" count="6">
        <s v="CAMES"/>
        <s v="HYBRIDES VIS"/>
        <s v="CNC W16"/>
        <s v="CNC W15"/>
        <s v="MULTIBROCHES"/>
        <m/>
      </sharedItems>
    </cacheField>
    <cacheField name="WC DESC." numFmtId="0">
      <sharedItems containsBlank="1" count="22">
        <s v="DEC_CAM_MS7-5B-TRANSP._F-DIVERS"/>
        <s v="DEC_CAM_MS7-5B_F-DIVERS"/>
        <s v="DEC_CAM_MS7-4B-VNSA_F-DIVERS"/>
        <s v="DEC_CAM_MS7-5B-STOP_F-DIVERS"/>
        <s v="DEC_CAM_MS7-4B-VERMOT_F-DIVERS"/>
        <s v="DEC_CAM_MS7-4B-VERMOT_F-VIS"/>
        <s v="DEC_CAM_R10_F-ROUE HEURES"/>
        <s v="DEC_CAM_MS7-6B_F-DIVERS"/>
        <s v="DEC_CNC_P034_F-DIVERS"/>
        <s v="DEC_CNC_BS12-B0125_F-DIVERS"/>
        <s v="DEC_CAM_MTH_F-DIVERS"/>
        <s v="DEC_CNC_B074-B074+-B075_F-DIVERS"/>
        <s v="DEC_CNC_B073_F-DIVERS"/>
        <s v="DEC_CNC_W15_SR10J_F-DIVERS"/>
        <s v="DEC_CNC_W15_DECO10_F-DIVERS"/>
        <s v="DEC_CNC_W15_M32_F-GRAND DIAM."/>
        <s v="DEC_CNC_W15_K16-BS18_F-DIVERS"/>
        <s v="DEC_M-B_W15_MULTIBROCHE_F-DIVERS"/>
        <m/>
        <s v="DEC_CNC_W15_MICRO8_F-DIVERS" u="1"/>
        <s v="DEC_CNC_W15_K16-BS18-B0125_F-DIVERS" u="1"/>
        <s v="DEC_CNC_BS12_F-DIVERS" u="1"/>
      </sharedItems>
    </cacheField>
    <cacheField name="WC" numFmtId="0">
      <sharedItems containsBlank="1"/>
    </cacheField>
    <cacheField name="CHECK WC" numFmtId="0">
      <sharedItems containsBlank="1"/>
    </cacheField>
    <cacheField name="CROM" numFmtId="0">
      <sharedItems containsBlank="1"/>
    </cacheField>
    <cacheField name="ETAT" numFmtId="0">
      <sharedItems containsBlank="1"/>
    </cacheField>
    <cacheField name="ARTICLE" numFmtId="0">
      <sharedItems containsBlank="1"/>
    </cacheField>
    <cacheField name="PERSONNE" numFmtId="0">
      <sharedItems containsBlank="1"/>
    </cacheField>
    <cacheField name="MachIt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x v="0"/>
    <m/>
    <x v="0"/>
    <s v="50194rav49808"/>
    <s v="F-PIG. COULANT"/>
    <s v="397605"/>
    <m/>
    <m/>
    <s v="Z0247017 V07"/>
    <m/>
    <n v="24"/>
    <n v="5"/>
    <m/>
    <m/>
    <m/>
    <m/>
    <s v="Ellenberger, Théodore"/>
    <n v="768"/>
    <x v="0"/>
    <x v="0"/>
    <s v="2"/>
    <m/>
    <s v="!"/>
    <s v="RH"/>
    <s v="397605"/>
    <s v="Ellenberger, Théodore"/>
    <s v="101397605"/>
  </r>
  <r>
    <x v="0"/>
    <x v="1"/>
    <m/>
    <x v="0"/>
    <s v="49794rav49800"/>
    <s v="F-TUBE DIVERS"/>
    <s v="PRT736"/>
    <s v="PRT736_TUBE CENTRE L2.500 SATURNE II SW5"/>
    <s v="OTHER"/>
    <s v="Z1155026 V01"/>
    <n v="16"/>
    <n v="24"/>
    <n v="5"/>
    <n v="27000"/>
    <n v="834685"/>
    <s v="EN CW724R SW5 2M 1.500"/>
    <n v="0"/>
    <s v="Celikbilek, Gurkan"/>
    <n v="768"/>
    <x v="0"/>
    <x v="1"/>
    <s v="1"/>
    <s v=""/>
    <s v="!"/>
    <s v="RH"/>
    <s v="1565"/>
    <s v="Sofra, Pajtim"/>
    <s v="102PRT736"/>
  </r>
  <r>
    <x v="1"/>
    <x v="2"/>
    <m/>
    <x v="1"/>
    <s v="49783rav49787"/>
    <s v="F-PIG. COULANT"/>
    <s v="539370"/>
    <s v="PIG.PETITE SEC.SPS"/>
    <s v="C10111"/>
    <s v="Z0688955 V12"/>
    <n v="33"/>
    <n v="24"/>
    <n v="5"/>
    <n v="13090.90909090909"/>
    <n v="726942"/>
    <s v="FINEMAC 2M 1.500"/>
    <n v="6.2E-2"/>
    <s v="Hürlimann, Stéphane"/>
    <n v="768"/>
    <x v="0"/>
    <x v="1"/>
    <s v="1"/>
    <s v=""/>
    <s v="24"/>
    <s v="MET"/>
    <s v="539370"/>
    <s v="Musumeci, Francesco"/>
    <s v="103539370"/>
  </r>
  <r>
    <x v="0"/>
    <x v="3"/>
    <m/>
    <x v="0"/>
    <s v="50157rav50161"/>
    <s v="F-PIG. COULANT"/>
    <s v="301070"/>
    <m/>
    <m/>
    <s v="Z1376951 V01"/>
    <m/>
    <n v="24"/>
    <n v="5"/>
    <m/>
    <m/>
    <m/>
    <m/>
    <s v="Stuber, Steven"/>
    <n v="768"/>
    <x v="0"/>
    <x v="0"/>
    <s v="2"/>
    <m/>
    <s v="!"/>
    <s v="RH"/>
    <s v="397605"/>
    <s v="Ellenberger, Théodore"/>
    <s v="104301070"/>
  </r>
  <r>
    <x v="1"/>
    <x v="4"/>
    <m/>
    <x v="1"/>
    <s v="49791rav49797"/>
    <s v="F-PIG. REM."/>
    <s v="861253"/>
    <s v="PIG.REM. SEMI/POLI"/>
    <s v="2892A2"/>
    <s v="Z0079976 V07"/>
    <n v="25"/>
    <n v="24"/>
    <n v="5"/>
    <n v="17280"/>
    <n v="726945"/>
    <s v="FINEMAC 3M 3.000"/>
    <n v="9.7000000000000003E-2"/>
    <s v="Suvat, Servan"/>
    <n v="768"/>
    <x v="0"/>
    <x v="1"/>
    <s v="1"/>
    <s v=""/>
    <s v="-6"/>
    <s v="STOP"/>
    <s v="1859"/>
    <s v="Van Holsaet, Jordan"/>
    <s v="105861253"/>
  </r>
  <r>
    <x v="1"/>
    <x v="5"/>
    <m/>
    <x v="1"/>
    <s v="50650rav50668"/>
    <s v="F-PIG. REM."/>
    <s v="4181"/>
    <s v="PIG.INTERM."/>
    <s v="2801-2"/>
    <s v="Z0033097 V10"/>
    <n v="31"/>
    <n v="24"/>
    <n v="5"/>
    <n v="13935.483870967742"/>
    <n v="768749"/>
    <s v="FINEMAC 3M 2.400"/>
    <n v="0.152"/>
    <s v="Vettorazzi, Raphaël"/>
    <n v="768"/>
    <x v="0"/>
    <x v="1"/>
    <s v="1"/>
    <s v=""/>
    <s v="7"/>
    <s v="STOP"/>
    <s v="1859"/>
    <s v="Nguyen, Tan"/>
    <s v="1064181"/>
  </r>
  <r>
    <x v="1"/>
    <x v="6"/>
    <m/>
    <x v="1"/>
    <s v="50158rav50162"/>
    <s v="F-PIG. REM."/>
    <s v="705253"/>
    <s v="CHAUSSEE L2.150"/>
    <s v="2892A2"/>
    <s v="Z1212709 V07"/>
    <n v="38"/>
    <n v="24"/>
    <n v="5"/>
    <n v="11368.42105263158"/>
    <n v="768749"/>
    <s v="FINEMAC 3M 2.400"/>
    <n v="0.114"/>
    <s v="Sofra, Pajtim"/>
    <n v="768"/>
    <x v="0"/>
    <x v="1"/>
    <s v="1"/>
    <s v=""/>
    <s v="5"/>
    <s v="STOP"/>
    <s v="4670"/>
    <s v="Nguyen, Tan"/>
    <s v="107705253"/>
  </r>
  <r>
    <x v="0"/>
    <x v="7"/>
    <m/>
    <x v="1"/>
    <s v="49485rav49493"/>
    <s v="F-PIG. REM."/>
    <s v="102126"/>
    <s v="AXE ROUE INVERSION"/>
    <s v="2671"/>
    <s v="Z0033842 V07"/>
    <n v="17"/>
    <n v="24"/>
    <n v="5"/>
    <n v="25411.76470588235"/>
    <n v="593636"/>
    <s v="FINEMAC 2M 1.200"/>
    <n v="2.4E-2"/>
    <s v="Vettorazzi, Raphaël"/>
    <n v="768"/>
    <x v="0"/>
    <x v="1"/>
    <s v="1"/>
    <s v=""/>
    <s v="30"/>
    <s v="STOP"/>
    <s v="427822"/>
    <s v="Di Bello, Rocco"/>
    <s v="108102126"/>
  </r>
  <r>
    <x v="1"/>
    <x v="8"/>
    <m/>
    <x v="1"/>
    <s v="50649rav50689/29P"/>
    <s v="F-PIG. REM."/>
    <s v="4637"/>
    <s v="PIG.MINUTERIE"/>
    <s v="2801-2"/>
    <s v="Z0214611 V02"/>
    <n v="18"/>
    <n v="24"/>
    <n v="5"/>
    <n v="24000"/>
    <n v="726942"/>
    <s v="FINEMAC 2M 1.500"/>
    <n v="2.4E-2"/>
    <s v="Suntepoul, Sok"/>
    <n v="768"/>
    <x v="0"/>
    <x v="1"/>
    <s v="1"/>
    <s v="!"/>
    <s v="15"/>
    <s v="MP"/>
    <s v="1860"/>
    <s v="Berland, Fabrice"/>
    <s v="1094637"/>
  </r>
  <r>
    <x v="1"/>
    <x v="9"/>
    <m/>
    <x v="1"/>
    <s v="50317rav50341"/>
    <s v="F-PIG. REM."/>
    <s v="3574"/>
    <s v="AXE ROUE AUXIL.INVERS."/>
    <s v="2671"/>
    <s v="Z0033812 V08"/>
    <n v="23"/>
    <n v="24"/>
    <n v="5"/>
    <n v="18782.608695652176"/>
    <n v="593636"/>
    <s v="FINEMAC 2M 1.200"/>
    <n v="2.4E-2"/>
    <s v="Bensedira, Safi"/>
    <n v="768"/>
    <x v="0"/>
    <x v="1"/>
    <s v="1"/>
    <s v=""/>
    <s v="20"/>
    <s v="STOP"/>
    <s v="712893"/>
    <s v="Sanso, Francesco"/>
    <s v="1103574"/>
  </r>
  <r>
    <x v="1"/>
    <x v="10"/>
    <m/>
    <x v="1"/>
    <s v="50159rav50163"/>
    <s v="F-PIG. REM."/>
    <s v="859303"/>
    <s v="PIG.REM. SEMI/POLI"/>
    <s v="C07601"/>
    <s v="Z0079978 V12"/>
    <n v="25"/>
    <n v="24"/>
    <n v="5"/>
    <n v="17280"/>
    <n v="726945"/>
    <s v="FINEMAC 3M 3.000"/>
    <n v="0.10199999999999999"/>
    <s v="Hürlimann, Stéphane"/>
    <n v="768"/>
    <x v="0"/>
    <x v="1"/>
    <s v="1"/>
    <s v=""/>
    <s v="-6"/>
    <s v="MP"/>
    <s v="1860"/>
    <s v="Ellenberger, Théodore"/>
    <s v="111859303"/>
  </r>
  <r>
    <x v="0"/>
    <x v="11"/>
    <m/>
    <x v="1"/>
    <s v="50653rav50671"/>
    <s v="F-PIG. REM."/>
    <s v="4184"/>
    <s v="PIG.INTERM."/>
    <s v="2892A2"/>
    <s v="Z0048135 V14"/>
    <n v="26"/>
    <n v="24"/>
    <n v="5"/>
    <n v="16615.384615384613"/>
    <n v="768749"/>
    <s v="FINEMAC 3M 2.400"/>
    <n v="0.113"/>
    <s v="Celikbilek, Evan"/>
    <n v="768"/>
    <x v="0"/>
    <x v="1"/>
    <s v="1"/>
    <s v=""/>
    <s v="30"/>
    <s v="STOP"/>
    <s v="758003"/>
    <s v="Musumeci, Francesco"/>
    <s v="1124184"/>
  </r>
  <r>
    <x v="1"/>
    <x v="12"/>
    <m/>
    <x v="1"/>
    <s v="50646rav50664"/>
    <s v="F-PIG. REM."/>
    <s v="859303"/>
    <s v="PIG.REM. SEMI/POLI"/>
    <s v="C07601"/>
    <s v="Z0079978 V12"/>
    <n v="25"/>
    <n v="24"/>
    <n v="5"/>
    <n v="17280"/>
    <n v="726945"/>
    <s v="FINEMAC 3M 3.000"/>
    <n v="0.10199999999999999"/>
    <s v="Lopes Guedes, Thomas"/>
    <n v="768"/>
    <x v="0"/>
    <x v="1"/>
    <s v="1"/>
    <s v=""/>
    <s v="-6"/>
    <s v="MP"/>
    <s v="1860"/>
    <s v="Van Holsaet, Jordan"/>
    <s v="113859303"/>
  </r>
  <r>
    <x v="1"/>
    <x v="13"/>
    <m/>
    <x v="2"/>
    <s v="47313rav47337"/>
    <s v="F-PIG. DIVERS"/>
    <s v="803184"/>
    <s v="TIGE POUSSOIR"/>
    <s v="R46201"/>
    <s v="Z1494320 V01"/>
    <n v="44"/>
    <n v="24"/>
    <n v="5"/>
    <n v="9818.181818181818"/>
    <n v="5085"/>
    <s v="DIN 1.4121/DIN 1.4197 2M 2.010"/>
    <n v="0.23799999999999999"/>
    <s v="Salihu, Halil"/>
    <n v="768"/>
    <x v="0"/>
    <x v="1"/>
    <s v="1"/>
    <s v=""/>
    <s v="23"/>
    <s v="RH"/>
    <s v="102126"/>
    <s v="Sofra, Pajtim"/>
    <s v="114803184"/>
  </r>
  <r>
    <x v="1"/>
    <x v="14"/>
    <m/>
    <x v="1"/>
    <s v="50300rav50325"/>
    <s v="F-TUBE DIVERS"/>
    <s v="525836"/>
    <s v="TIGE POUSSOIR"/>
    <s v="R44211"/>
    <s v="Z0632699 V03"/>
    <n v="50"/>
    <n v="24"/>
    <n v="5"/>
    <n v="8640"/>
    <n v="5085"/>
    <s v="DIN 1.4121/DIN 1.4197 2M 2.010"/>
    <n v="0.21299999999999999"/>
    <s v="Pilloud, Simon"/>
    <n v="768"/>
    <x v="0"/>
    <x v="1"/>
    <s v="1"/>
    <s v=""/>
    <s v="5"/>
    <s v="SMED"/>
    <s v=""/>
    <s v=""/>
    <s v="115525836"/>
  </r>
  <r>
    <x v="1"/>
    <x v="15"/>
    <m/>
    <x v="1"/>
    <s v="49252rav49261"/>
    <s v="F-PIG. DIVERS"/>
    <s v="760384"/>
    <s v="AXE ROUE INVERSION"/>
    <s v="2821-2"/>
    <s v="Z0033767 V14"/>
    <n v="13"/>
    <n v="24"/>
    <n v="5"/>
    <n v="33230.769230769227"/>
    <n v="593636"/>
    <s v="FINEMAC 2M 1.200"/>
    <n v="2.3E-2"/>
    <s v="Müller, Axel"/>
    <n v="768"/>
    <x v="0"/>
    <x v="1"/>
    <s v="1"/>
    <s v=""/>
    <s v="3"/>
    <s v="PROD"/>
    <s v="760384"/>
    <s v="Luanga, Manu"/>
    <s v="116760384"/>
  </r>
  <r>
    <x v="2"/>
    <x v="16"/>
    <m/>
    <x v="1"/>
    <s v="49671rav49676"/>
    <s v="F-PIG. DIVERS"/>
    <s v="4684"/>
    <s v="PIG.ROCHET INTERM."/>
    <s v="2890-2"/>
    <s v="Z0006506 V10"/>
    <n v="22"/>
    <n v="24"/>
    <n v="5"/>
    <n v="19636.363636363636"/>
    <n v="743483"/>
    <s v="FINEMAC 3M 1.600"/>
    <n v="2.5000000000000001E-2"/>
    <s v="Maeder, Nicolas"/>
    <n v="768"/>
    <x v="0"/>
    <x v="1"/>
    <s v="1"/>
    <s v=""/>
    <s v="17"/>
    <s v="RH"/>
    <s v="4684"/>
    <s v="Berland, Fabrice"/>
    <s v="1174684"/>
  </r>
  <r>
    <x v="0"/>
    <x v="17"/>
    <s v="U"/>
    <x v="1"/>
    <s v="50651rav50669"/>
    <s v="F-PIG. DIVERS"/>
    <s v="4184"/>
    <s v="PIG.INTERM."/>
    <s v="2892A2"/>
    <s v="Z0048135 V14"/>
    <n v="26"/>
    <n v="24"/>
    <n v="5"/>
    <n v="16615.384615384613"/>
    <n v="768749"/>
    <s v="FINEMAC 3M 2.400"/>
    <n v="0.113"/>
    <s v="Salihu, Mubekir"/>
    <n v="768"/>
    <x v="0"/>
    <x v="1"/>
    <s v="1"/>
    <s v=""/>
    <s v="30"/>
    <s v="RH"/>
    <s v="4184"/>
    <s v="Berland, Fabrice"/>
    <s v="1184184"/>
  </r>
  <r>
    <x v="3"/>
    <x v="18"/>
    <m/>
    <x v="0"/>
    <s v="50645rav50663"/>
    <s v="F-DIVERS"/>
    <s v="859386"/>
    <s v="MOYEU ROUE ENTR.IND.QUANT. SEMI/POLI"/>
    <s v="A05231"/>
    <s v="Z1238468 V05"/>
    <n v="21"/>
    <n v="24"/>
    <n v="5"/>
    <n v="20571.428571428569"/>
    <n v="726944"/>
    <s v="FINEMAC 2M 1.700"/>
    <n v="3.4000000000000002E-2"/>
    <s v="Salihu, Mubekir"/>
    <n v="768"/>
    <x v="0"/>
    <x v="1"/>
    <s v="1"/>
    <s v="!"/>
    <s v="-5"/>
    <s v="STOP"/>
    <s v="PRT453"/>
    <s v="Constantin, Jean-Marie"/>
    <s v="119859386"/>
  </r>
  <r>
    <x v="1"/>
    <x v="19"/>
    <m/>
    <x v="1"/>
    <s v="48280rav48285"/>
    <s v="F-PIG. DIVERS"/>
    <s v="116173"/>
    <s v="AXE ROUE INVERSION"/>
    <s v="2821-2"/>
    <s v="Z0033757 V05"/>
    <n v="15"/>
    <n v="24"/>
    <n v="5"/>
    <n v="28800"/>
    <n v="593636"/>
    <s v="FINEMAC 2M 1.200"/>
    <n v="2.3E-2"/>
    <s v="Pilloud, Simon"/>
    <n v="768"/>
    <x v="0"/>
    <x v="1"/>
    <s v="1"/>
    <s v=""/>
    <s v="16"/>
    <s v="MP"/>
    <s v="1860"/>
    <s v="Ellenberger, Théodore"/>
    <s v="120116173"/>
  </r>
  <r>
    <x v="1"/>
    <x v="20"/>
    <m/>
    <x v="1"/>
    <s v="48614rav97593"/>
    <s v="F-PIG. DIVERS"/>
    <s v="324161"/>
    <s v="PIG.SEC. L5.040"/>
    <s v="C07111"/>
    <s v="Z0032365 V08"/>
    <n v="19"/>
    <n v="24"/>
    <n v="5"/>
    <n v="22736.84210526316"/>
    <n v="593636"/>
    <s v="FINEMAC 2M 1.200"/>
    <n v="5.3999999999999999E-2"/>
    <s v="Müller, Axel"/>
    <n v="768"/>
    <x v="0"/>
    <x v="1"/>
    <s v="1"/>
    <s v=""/>
    <s v="2"/>
    <s v="MP"/>
    <s v="705256"/>
    <s v="Di Bello, Rocco"/>
    <s v="121324161"/>
  </r>
  <r>
    <x v="1"/>
    <x v="21"/>
    <m/>
    <x v="1"/>
    <s v="49795rav49801"/>
    <s v="F-PIG. DIVERS"/>
    <s v="633571"/>
    <s v="TENON ETAGES"/>
    <s v="C10111"/>
    <s v="Z1468817 V00"/>
    <n v="28"/>
    <n v="24"/>
    <n v="5"/>
    <n v="15428.571428571431"/>
    <n v="510806"/>
    <s v="DIN 1.4121/DIN 1.4197 2M 1.500"/>
    <n v="5.3999999999999999E-2"/>
    <s v="Bensedira, Safi"/>
    <n v="768"/>
    <x v="0"/>
    <x v="1"/>
    <s v="1"/>
    <s v=""/>
    <s v="5"/>
    <s v="RH"/>
    <s v="4181"/>
    <s v="Ellenberger, Théodore"/>
    <s v="122633571"/>
  </r>
  <r>
    <x v="1"/>
    <x v="22"/>
    <m/>
    <x v="1"/>
    <s v="50310rav50335"/>
    <s v="F-PIG. DIVERS"/>
    <s v="4181"/>
    <s v="PIG.INTERM."/>
    <s v="2801-2"/>
    <s v="Z0033097 V10"/>
    <n v="31"/>
    <n v="24"/>
    <n v="5"/>
    <n v="13935.483870967742"/>
    <n v="768749"/>
    <s v="FINEMAC 3M 2.400"/>
    <n v="0.152"/>
    <s v="Vettorazzi, Raphaël"/>
    <n v="768"/>
    <x v="0"/>
    <x v="1"/>
    <s v="1"/>
    <s v=""/>
    <s v="7"/>
    <s v="RH"/>
    <s v="4181"/>
    <s v="Berland, Fabrice"/>
    <s v="1234181"/>
  </r>
  <r>
    <x v="1"/>
    <x v="23"/>
    <m/>
    <x v="1"/>
    <s v="50657rav57015"/>
    <s v="F-PIG. DIVERS"/>
    <s v="591096"/>
    <s v="PIG.INTERM."/>
    <s v="C10111"/>
    <s v="Z0688333 V10"/>
    <n v="25"/>
    <n v="24"/>
    <n v="5"/>
    <n v="17280"/>
    <n v="743482"/>
    <s v="FINEMAC 2M 1.400"/>
    <n v="5.5E-2"/>
    <s v="Maeder, Nicolas"/>
    <n v="768"/>
    <x v="0"/>
    <x v="1"/>
    <s v="1"/>
    <s v=""/>
    <s v="4"/>
    <s v="RH"/>
    <s v="591096"/>
    <s v="Di Bello, Rocco"/>
    <s v="124591096"/>
  </r>
  <r>
    <x v="1"/>
    <x v="24"/>
    <m/>
    <x v="1"/>
    <s v="50313rav50338"/>
    <s v="F-PIG. DIVERS"/>
    <s v="4181"/>
    <s v="PIG.INTERM."/>
    <s v="2801-2"/>
    <s v="Z0033097 V10"/>
    <n v="31"/>
    <n v="24"/>
    <n v="5"/>
    <n v="13935.483870967742"/>
    <n v="768749"/>
    <s v="FINEMAC 3M 2.400"/>
    <n v="0.152"/>
    <s v="Hürlimann, Stéphane"/>
    <n v="768"/>
    <x v="0"/>
    <x v="1"/>
    <s v="1"/>
    <s v=""/>
    <s v="7"/>
    <s v="RH"/>
    <s v="471085"/>
    <s v="Salihu, Halil"/>
    <s v="1254181"/>
  </r>
  <r>
    <x v="1"/>
    <x v="25"/>
    <m/>
    <x v="1"/>
    <s v="49665rav49666"/>
    <s v="F-PIG. DIVERS"/>
    <s v="760384"/>
    <s v="AXE ROUE INVERSION"/>
    <s v="2821-2"/>
    <s v="Z0033767 V14"/>
    <n v="13"/>
    <n v="24"/>
    <n v="5"/>
    <n v="33230.769230769227"/>
    <n v="593636"/>
    <s v="FINEMAC 2M 1.200"/>
    <n v="2.3E-2"/>
    <s v="Hürlimann, Stéphane"/>
    <n v="768"/>
    <x v="0"/>
    <x v="1"/>
    <s v="1"/>
    <s v=""/>
    <s v="3"/>
    <s v="RH"/>
    <s v="760384"/>
    <s v="Van Holsaet, Jordan"/>
    <s v="126760384"/>
  </r>
  <r>
    <x v="4"/>
    <x v="26"/>
    <m/>
    <x v="1"/>
    <s v="49384rav49388"/>
    <s v="F-PIG. DIVERS"/>
    <s v="703457"/>
    <s v="CHAUSSEE L2.700"/>
    <s v="2801-2"/>
    <s v="Z0044430 V10"/>
    <n v="39"/>
    <n v="24"/>
    <n v="5"/>
    <n v="11076.923076923076"/>
    <n v="766789"/>
    <s v="FINEMAC 3M 2.600"/>
    <n v="0.16300000000000001"/>
    <s v="Mann, Grégory"/>
    <n v="768"/>
    <x v="0"/>
    <x v="1"/>
    <s v="1"/>
    <s v=""/>
    <s v="11"/>
    <s v="RH"/>
    <s v="4733"/>
    <s v="Berland, Fabrice"/>
    <s v="127703457"/>
  </r>
  <r>
    <x v="1"/>
    <x v="27"/>
    <s v="U"/>
    <x v="1"/>
    <s v="48295rav48297"/>
    <s v="F-PIG. DIVERS"/>
    <s v="4731"/>
    <s v="PIG.INTERM.QUANT."/>
    <s v="2836-2"/>
    <s v="Z0215466 V04"/>
    <n v="13"/>
    <n v="24"/>
    <n v="5"/>
    <n v="33230.769230769227"/>
    <n v="726942"/>
    <s v="FINEMAC 2M 1.500"/>
    <n v="2.3E-2"/>
    <s v="Lopes Guedes, Thomas"/>
    <n v="768"/>
    <x v="0"/>
    <x v="1"/>
    <s v="1"/>
    <s v=""/>
    <s v="-3"/>
    <s v="STOP"/>
    <s v="4184"/>
    <s v="Gutknecht, Benjamin"/>
    <s v="1284731"/>
  </r>
  <r>
    <x v="1"/>
    <x v="28"/>
    <m/>
    <x v="1"/>
    <s v="49250rav49259"/>
    <s v="F-PIG. DIVERS"/>
    <s v="324162"/>
    <s v="PIG.SEC. L5.290"/>
    <s v="C07111"/>
    <s v="Z0032363 V07"/>
    <n v="20"/>
    <n v="24"/>
    <n v="5"/>
    <n v="21600"/>
    <n v="593636"/>
    <s v="FINEMAC 2M 1.200"/>
    <n v="6.2E-2"/>
    <s v="Müller, Axel"/>
    <n v="768"/>
    <x v="0"/>
    <x v="1"/>
    <s v="1"/>
    <s v=""/>
    <s v="9"/>
    <s v="PROD"/>
    <s v="116173"/>
    <s v="Sanso, Francesco"/>
    <s v="129324162"/>
  </r>
  <r>
    <x v="1"/>
    <x v="29"/>
    <m/>
    <x v="1"/>
    <s v="50655rav50673"/>
    <s v="F-PIG. DIVERS"/>
    <s v="4182"/>
    <s v="PIG.INTERM."/>
    <s v="2660"/>
    <s v="Z0079279 V08"/>
    <n v="26"/>
    <n v="24"/>
    <n v="5"/>
    <n v="16615.384615384613"/>
    <n v="743483"/>
    <s v="FINEMAC 3M 1.600"/>
    <n v="6.8000000000000005E-2"/>
    <s v="Brancato, Giuseppe"/>
    <n v="768"/>
    <x v="0"/>
    <x v="1"/>
    <s v="1"/>
    <s v=""/>
    <s v="3"/>
    <s v="PROD"/>
    <s v="539370"/>
    <s v="Salihu, Mubekir"/>
    <s v="1304182"/>
  </r>
  <r>
    <x v="1"/>
    <x v="30"/>
    <m/>
    <x v="1"/>
    <s v="50307rav50332"/>
    <s v="F-PIG. DIVERS"/>
    <s v="3515"/>
    <s v="CONE SUPER."/>
    <s v="2824-2"/>
    <s v="Z0080340 V10"/>
    <n v="28"/>
    <n v="24"/>
    <n v="5"/>
    <n v="15428.571428571431"/>
    <n v="796474"/>
    <s v="EN CW102C VERG. 3M 3.000"/>
    <n v="0.121"/>
    <s v="Guignot, Pierre"/>
    <n v="768"/>
    <x v="0"/>
    <x v="1"/>
    <s v="1"/>
    <s v=""/>
    <s v="2"/>
    <s v="RH"/>
    <s v="3645"/>
    <s v="Van Holsaet, Jordan"/>
    <s v="1313515"/>
  </r>
  <r>
    <x v="3"/>
    <x v="31"/>
    <m/>
    <x v="1"/>
    <s v="50660rav50678"/>
    <s v="F-PIG. DIVERS"/>
    <s v="859375"/>
    <s v="TENON TETE SEMI/POLI NI"/>
    <s v="C07621"/>
    <s v="Z1451287 V00"/>
    <n v="15"/>
    <n v="24"/>
    <n v="5"/>
    <n v="28800"/>
    <n v="593636"/>
    <s v="FINEMAC 2M 1.200"/>
    <n v="1.4999999999999999E-2"/>
    <s v="Maceiras, Martim"/>
    <n v="768"/>
    <x v="0"/>
    <x v="1"/>
    <s v="1"/>
    <s v="!"/>
    <s v="-6"/>
    <s v="PROD"/>
    <s v="324161"/>
    <s v="Luanga, Manu"/>
    <s v="132859375"/>
  </r>
  <r>
    <x v="1"/>
    <x v="32"/>
    <m/>
    <x v="1"/>
    <s v="50654rav50672"/>
    <s v="F-PIG. DIVERS"/>
    <s v="736106"/>
    <s v="PIG.MOYENNE"/>
    <s v="2801-2"/>
    <s v="Z0059451 V10"/>
    <n v="24"/>
    <n v="24"/>
    <n v="5"/>
    <n v="18000"/>
    <n v="726941"/>
    <s v="FINEMAC 3M 1.400"/>
    <n v="4.2999999999999997E-2"/>
    <s v="Suntepoul, Sok"/>
    <n v="768"/>
    <x v="0"/>
    <x v="1"/>
    <s v="1"/>
    <s v=""/>
    <s v="9"/>
    <s v="PROD"/>
    <s v="736106"/>
    <s v="Nguyen, Tan"/>
    <s v="133736106"/>
  </r>
  <r>
    <x v="1"/>
    <x v="33"/>
    <m/>
    <x v="1"/>
    <s v="49482rav49490"/>
    <s v="F-PIG. DIVERS"/>
    <s v="4671"/>
    <s v="PIG.TRANSMIS."/>
    <s v="2821-2"/>
    <s v="Z0214689 V05"/>
    <n v="14"/>
    <n v="24"/>
    <n v="5"/>
    <n v="30857.142857142862"/>
    <n v="593636"/>
    <s v="FINEMAC 2M 1.200"/>
    <n v="1.7000000000000001E-2"/>
    <s v="Sofra, Pajtim"/>
    <n v="768"/>
    <x v="0"/>
    <x v="1"/>
    <s v="1"/>
    <s v=""/>
    <s v="2"/>
    <s v="RH"/>
    <s v="4671"/>
    <s v="Salihu, Halil"/>
    <s v="1344671"/>
  </r>
  <r>
    <x v="1"/>
    <x v="34"/>
    <m/>
    <x v="1"/>
    <s v="49392rav49394"/>
    <s v="F-PIG. DIVERS"/>
    <s v="859305"/>
    <s v="PIG.INTERM.QUANT. SEMI/POLI"/>
    <s v="2824-2"/>
    <s v="Z0215469 V06"/>
    <n v="29"/>
    <n v="24"/>
    <n v="5"/>
    <n v="14896.551724137931"/>
    <n v="726942"/>
    <s v="FINEMAC 2M 1.500"/>
    <n v="2.3E-2"/>
    <s v="Salihu, Halil"/>
    <n v="768"/>
    <x v="0"/>
    <x v="1"/>
    <s v="1"/>
    <s v=""/>
    <s v="10"/>
    <s v="PROD"/>
    <s v="736106"/>
    <s v="Rico, Nicolas"/>
    <s v="135859305"/>
  </r>
  <r>
    <x v="1"/>
    <x v="35"/>
    <m/>
    <x v="1"/>
    <s v="49796rav37304"/>
    <s v="F-PIG. DIVERS"/>
    <s v="736106"/>
    <s v="PIG.MOYENNE"/>
    <s v="2801-2"/>
    <s v="Z0059451 V10"/>
    <n v="24"/>
    <n v="24"/>
    <n v="5"/>
    <n v="18000"/>
    <n v="726941"/>
    <s v="FINEMAC 3M 1.400"/>
    <n v="4.2999999999999997E-2"/>
    <s v="Suntepoul, Sok"/>
    <n v="768"/>
    <x v="0"/>
    <x v="1"/>
    <s v="1"/>
    <s v=""/>
    <s v="9"/>
    <s v="PANNE"/>
    <s v="736106"/>
    <s v="Rico, Nicolas"/>
    <s v="136736106"/>
  </r>
  <r>
    <x v="5"/>
    <x v="36"/>
    <m/>
    <x v="3"/>
    <m/>
    <m/>
    <m/>
    <s v=""/>
    <s v=""/>
    <m/>
    <m/>
    <n v="24"/>
    <n v="5"/>
    <m/>
    <m/>
    <s v=""/>
    <m/>
    <s v="Formation"/>
    <n v="768"/>
    <x v="0"/>
    <x v="2"/>
    <s v="10403"/>
    <s v=""/>
    <s v=""/>
    <s v="STOP"/>
    <s v="261483"/>
    <s v="Van Holsaet, Jordan"/>
    <s v=""/>
  </r>
  <r>
    <x v="5"/>
    <x v="36"/>
    <m/>
    <x v="3"/>
    <m/>
    <m/>
    <m/>
    <s v=""/>
    <s v=""/>
    <m/>
    <m/>
    <n v="24"/>
    <n v="5"/>
    <m/>
    <m/>
    <s v=""/>
    <m/>
    <s v="Formation"/>
    <n v="768"/>
    <x v="0"/>
    <x v="3"/>
    <s v="10201"/>
    <s v=""/>
    <s v=""/>
    <s v="MET"/>
    <s v=""/>
    <s v="Formation"/>
    <s v=""/>
  </r>
  <r>
    <x v="2"/>
    <x v="37"/>
    <s v="U"/>
    <x v="4"/>
    <s v="49257rav49266"/>
    <s v="F-PIG. COULANT"/>
    <s v="PRT734"/>
    <s v="PRT734_PIG.PETITE SEC.SPS TEST TETON DDM"/>
    <s v="OTHER"/>
    <s v="Z0688955 V13"/>
    <n v="33"/>
    <n v="24"/>
    <n v="5"/>
    <n v="13090.90909090909"/>
    <n v="726942"/>
    <s v="FINEMAC 2M 1.500"/>
    <n v="0"/>
    <s v="Salihu, Mubekir"/>
    <n v="768"/>
    <x v="0"/>
    <x v="2"/>
    <s v="10403"/>
    <s v=""/>
    <s v="!"/>
    <s v="PROD"/>
    <s v="542564"/>
    <s v="müller, axel"/>
    <s v="201PRT734"/>
  </r>
  <r>
    <x v="3"/>
    <x v="38"/>
    <s v="U"/>
    <x v="4"/>
    <s v="50299rav50324"/>
    <s v="F-PIG. COULANT"/>
    <s v="859373"/>
    <s v="PIG.COULANT SEMI/POLI"/>
    <s v="C26111"/>
    <s v="Z1175002 V04"/>
    <n v="26"/>
    <n v="24"/>
    <n v="5"/>
    <n v="16615.384615384613"/>
    <n v="768757"/>
    <s v="FINEMAC 3M 1.800"/>
    <n v="4.5999999999999999E-2"/>
    <s v="Stuber, Steven"/>
    <n v="768"/>
    <x v="0"/>
    <x v="2"/>
    <s v="10403"/>
    <s v=""/>
    <s v="-5"/>
    <s v="PROD"/>
    <s v="542564"/>
    <s v="müller, axel"/>
    <s v="202859373"/>
  </r>
  <r>
    <x v="0"/>
    <x v="39"/>
    <m/>
    <x v="4"/>
    <s v="48615rav31008"/>
    <s v="F-DIVERS"/>
    <s v="501364"/>
    <s v="PIG.MINUTE 24H"/>
    <s v="G10961"/>
    <s v="Z0565990 V04"/>
    <n v="21"/>
    <n v="24"/>
    <n v="5"/>
    <n v="20571.428571428569"/>
    <n v="593636"/>
    <s v="FINEMAC 2M 1.200"/>
    <n v="3.7999999999999999E-2"/>
    <s v="Müller, Axel"/>
    <n v="768"/>
    <x v="0"/>
    <x v="2"/>
    <s v="10403"/>
    <s v="!"/>
    <s v="30"/>
    <s v="RH"/>
    <s v="749634"/>
    <s v="Van Holsaet, Jordan"/>
    <s v="203501364"/>
  </r>
  <r>
    <x v="1"/>
    <x v="40"/>
    <m/>
    <x v="4"/>
    <s v="50196rav50199"/>
    <s v="F-PIG. COULANT"/>
    <s v="3515"/>
    <s v="CONE SUPER."/>
    <s v="2824-2"/>
    <s v="Z0080340 V10"/>
    <n v="28"/>
    <n v="24"/>
    <n v="5"/>
    <n v="15428.571428571431"/>
    <n v="796474"/>
    <s v="EN CW102C VERG. 3M 3.000"/>
    <n v="0.121"/>
    <s v="Guignot, Pierre"/>
    <n v="768"/>
    <x v="0"/>
    <x v="2"/>
    <s v="10403"/>
    <s v="!"/>
    <s v="2"/>
    <s v="MP"/>
    <s v="3515"/>
    <s v="Nguyen, Tan"/>
    <s v="2043515"/>
  </r>
  <r>
    <x v="1"/>
    <x v="41"/>
    <m/>
    <x v="4"/>
    <s v="49673rav49678"/>
    <s v="F-PIG. COULANT"/>
    <s v="863153"/>
    <s v="ROUE COURONNE SEMI/POLI"/>
    <s v="2000-1"/>
    <s v="Z0006690 V07"/>
    <n v="33"/>
    <n v="24"/>
    <n v="5"/>
    <n v="13090.90909090909"/>
    <n v="768538"/>
    <s v="FINEMAC 3M 3.200"/>
    <n v="0.10199999999999999"/>
    <s v="Robert, David"/>
    <n v="768"/>
    <x v="0"/>
    <x v="2"/>
    <s v="10403"/>
    <s v="!"/>
    <s v="-5"/>
    <s v="STOP"/>
    <s v="755365"/>
    <s v="Monnier, Fabien"/>
    <s v="205863153"/>
  </r>
  <r>
    <x v="1"/>
    <x v="42"/>
    <m/>
    <x v="4"/>
    <s v="48289rav48292"/>
    <s v="F-PIG. COULANT"/>
    <s v="116127"/>
    <s v="PIG.MOYENNE"/>
    <s v="2892A2"/>
    <s v="Z1331711 V04"/>
    <n v="22"/>
    <n v="24"/>
    <n v="5"/>
    <n v="19636.363636363636"/>
    <n v="593636"/>
    <s v="FINEMAC 2M 1.200"/>
    <n v="3.6999999999999998E-2"/>
    <s v="Robert, David"/>
    <n v="768"/>
    <x v="0"/>
    <x v="2"/>
    <s v="10403"/>
    <s v="!"/>
    <s v="6"/>
    <s v="MET"/>
    <s v="569542"/>
    <s v="Musumeci, Francesco"/>
    <s v="206116127"/>
  </r>
  <r>
    <x v="1"/>
    <x v="43"/>
    <s v="U"/>
    <x v="4"/>
    <s v="49251rav49260"/>
    <s v="F-PIG. COULANT"/>
    <s v="539370"/>
    <s v="PIG.PETITE SEC.SPS"/>
    <s v="C10111"/>
    <s v="Z0688955 V12"/>
    <n v="33"/>
    <n v="24"/>
    <n v="5"/>
    <n v="13090.90909090909"/>
    <n v="726942"/>
    <s v="FINEMAC 2M 1.500"/>
    <n v="6.2E-2"/>
    <s v="Maeder, Nicolas"/>
    <n v="768"/>
    <x v="0"/>
    <x v="2"/>
    <s v="10403"/>
    <s v="!"/>
    <s v="24"/>
    <s v="PROD"/>
    <s v="542564"/>
    <s v="müller, axel"/>
    <s v="207539370"/>
  </r>
  <r>
    <x v="1"/>
    <x v="44"/>
    <m/>
    <x v="4"/>
    <s v="50296rav50321"/>
    <s v="F-PIG. COULANT"/>
    <s v="207820"/>
    <s v="PIG.INTERM."/>
    <s v="2000-1"/>
    <s v="Z0048581 V05"/>
    <n v="29"/>
    <n v="24"/>
    <n v="5"/>
    <n v="14896.551724137931"/>
    <n v="768762"/>
    <s v="FINEMAC 3M 2.200"/>
    <n v="9.0999999999999998E-2"/>
    <s v="Suntepoul, Sok"/>
    <n v="768"/>
    <x v="0"/>
    <x v="2"/>
    <s v="10403"/>
    <s v="!"/>
    <s v="17"/>
    <s v="PROD"/>
    <s v="708890"/>
    <s v="Luanga, Manu"/>
    <s v="208207820"/>
  </r>
  <r>
    <x v="1"/>
    <x v="45"/>
    <s v=""/>
    <x v="1"/>
    <s v="49792rav49798"/>
    <s v="F-CORRECTEUR"/>
    <s v="736106"/>
    <s v="PIG.MOYENNE"/>
    <s v="2801-2"/>
    <s v="Z0059451 V10"/>
    <n v="24"/>
    <n v="24"/>
    <n v="5"/>
    <n v="18000"/>
    <n v="726941"/>
    <s v="FINEMAC 3M 1.400"/>
    <n v="4.2999999999999997E-2"/>
    <s v="Sabatini, Olivier"/>
    <n v="768"/>
    <x v="0"/>
    <x v="1"/>
    <s v="1"/>
    <s v=""/>
    <s v="9"/>
    <s v="RH"/>
    <s v="728493"/>
    <s v="Berland, Fabrice"/>
    <s v="209736106"/>
  </r>
  <r>
    <x v="1"/>
    <x v="46"/>
    <m/>
    <x v="1"/>
    <s v="48291rav48294"/>
    <s v="F-CORRECTEUR"/>
    <s v="4634"/>
    <s v="PIG.MINUTERIE"/>
    <s v="2660"/>
    <s v="Z0297802 V08"/>
    <n v="14"/>
    <n v="24"/>
    <n v="5"/>
    <n v="30857.142857142862"/>
    <n v="593636"/>
    <s v="FINEMAC 2M 1.200"/>
    <n v="1.4E-2"/>
    <s v="Maeder, Nicolas"/>
    <n v="768"/>
    <x v="0"/>
    <x v="1"/>
    <s v="1"/>
    <s v=""/>
    <s v="30"/>
    <s v="RH"/>
    <s v="4672"/>
    <s v="Di Bello, Rocco"/>
    <s v="2104634"/>
  </r>
  <r>
    <x v="3"/>
    <x v="47"/>
    <m/>
    <x v="1"/>
    <s v="50658rav50676"/>
    <s v="F-CORRECTEUR"/>
    <s v="861254"/>
    <s v="PIG.REM. SEMI/POLI"/>
    <s v="A20L11"/>
    <s v="Zz0008446 V08"/>
    <n v="34"/>
    <n v="24"/>
    <n v="5"/>
    <n v="12705.882352941175"/>
    <n v="768762"/>
    <s v="FINEMAC 3M 2.200"/>
    <n v="0.05"/>
    <s v="Salihu, Mubekir"/>
    <n v="768"/>
    <x v="0"/>
    <x v="1"/>
    <s v="1"/>
    <s v="!"/>
    <s v="-4"/>
    <s v="STOP"/>
    <s v="4733"/>
    <s v="Van Holsaet, Jordan"/>
    <s v="211861254"/>
  </r>
  <r>
    <x v="1"/>
    <x v="48"/>
    <m/>
    <x v="4"/>
    <s v="50304rav50329"/>
    <s v="F-TUBE DIVERS"/>
    <s v="705253"/>
    <s v="CHAUSSEE L2.150"/>
    <s v="2892A2"/>
    <s v="Z1212709 V07"/>
    <n v="38"/>
    <n v="24"/>
    <n v="5"/>
    <n v="11368.42105263158"/>
    <n v="768749"/>
    <s v="FINEMAC 3M 2.400"/>
    <n v="0.114"/>
    <s v="Brancato, Giuseppe"/>
    <n v="768"/>
    <x v="0"/>
    <x v="2"/>
    <s v="10403"/>
    <s v="!"/>
    <s v="5"/>
    <s v="RH"/>
    <s v="696684"/>
    <s v="Ellenberger, Théodore"/>
    <s v="212705253"/>
  </r>
  <r>
    <x v="2"/>
    <x v="49"/>
    <m/>
    <x v="1"/>
    <s v="49483rav48288"/>
    <s v="F-CORRECTEUR"/>
    <s v="491429"/>
    <s v="RENVOI"/>
    <s v="2824-2"/>
    <s v="Z0533495 V04"/>
    <n v="15"/>
    <n v="24"/>
    <n v="5"/>
    <n v="28800"/>
    <n v="768762"/>
    <s v="FINEMAC 3M 2.200"/>
    <n v="5.5E-2"/>
    <s v="Suvat, Servan"/>
    <n v="768"/>
    <x v="0"/>
    <x v="1"/>
    <s v="1"/>
    <s v=""/>
    <s v="12"/>
    <s v="PROD"/>
    <s v="491429"/>
    <s v="Sanso, Francesco"/>
    <s v="213491429"/>
  </r>
  <r>
    <x v="4"/>
    <x v="50"/>
    <m/>
    <x v="1"/>
    <s v="48290rav49494"/>
    <s v="F-CORRECTEUR"/>
    <s v="565029"/>
    <s v="AXE ROUE INTERM."/>
    <s v="A15A11"/>
    <s v="Z0788590 V02"/>
    <n v="29"/>
    <n v="24"/>
    <n v="5"/>
    <n v="14896.551724137931"/>
    <n v="768757"/>
    <s v="FINEMAC 3M 1.800"/>
    <n v="5.0999999999999997E-2"/>
    <s v="Suvat, Servan"/>
    <n v="768"/>
    <x v="0"/>
    <x v="1"/>
    <s v="1"/>
    <s v=""/>
    <s v="30"/>
    <s v="RH"/>
    <s v="4637"/>
    <s v="Van Holsaet, Jordan"/>
    <s v="214565029"/>
  </r>
  <r>
    <x v="3"/>
    <x v="51"/>
    <m/>
    <x v="1"/>
    <s v="50314rav50339"/>
    <s v="F-CORRECTEUR"/>
    <s v="PRT745"/>
    <s v="PRT745_PIG.GRD.MOYENNE (670HV) DDM43349"/>
    <s v="OTHER"/>
    <s v="Z1258953 V02"/>
    <n v="53"/>
    <n v="24"/>
    <n v="5"/>
    <n v="8150.9433962264156"/>
    <n v="726945"/>
    <s v="FINEMAC 3M 3.000"/>
    <n v="0"/>
    <s v="Pedroza, Flavio"/>
    <n v="768"/>
    <x v="0"/>
    <x v="1"/>
    <s v="1"/>
    <s v=""/>
    <s v="!"/>
    <s v="RH"/>
    <s v="324162"/>
    <s v="Di Bello, Rocco"/>
    <s v="215PRT745"/>
  </r>
  <r>
    <x v="1"/>
    <x v="52"/>
    <m/>
    <x v="1"/>
    <s v="50298rav50323"/>
    <s v="F-PIG. AV. TROU"/>
    <s v="703456"/>
    <s v="CHAUSSEE L2.450"/>
    <s v="2801-2"/>
    <s v="Z0044431 V11"/>
    <n v="47"/>
    <n v="24"/>
    <n v="5"/>
    <n v="9191.4893617021298"/>
    <n v="766789"/>
    <s v="FINEMAC 3M 2.600"/>
    <n v="0.154"/>
    <s v="Merghoub, Mohamed"/>
    <n v="768"/>
    <x v="0"/>
    <x v="1"/>
    <s v="1"/>
    <s v=""/>
    <s v="11"/>
    <s v="STOP"/>
    <s v="705253"/>
    <s v=""/>
    <s v="217703456"/>
  </r>
  <r>
    <x v="1"/>
    <x v="53"/>
    <m/>
    <x v="1"/>
    <s v="49669rav49674"/>
    <s v="F-PIG. AV. TROU"/>
    <s v="PRT695"/>
    <s v="PRT695_CHAUSSEE L2.200 (PIQURE RADIALE)"/>
    <s v="OTHER"/>
    <s v="Z1144507 V05"/>
    <n v="36"/>
    <n v="24"/>
    <n v="5"/>
    <n v="12000"/>
    <n v="766789"/>
    <s v="FINEMAC 3M 2.600"/>
    <n v="0"/>
    <s v="Celikbilek, Gurkan"/>
    <n v="768"/>
    <x v="0"/>
    <x v="1"/>
    <s v="1"/>
    <s v=""/>
    <s v="-10"/>
    <s v="PROD"/>
    <s v="793025"/>
    <s v="Stuber, Steven"/>
    <s v="218PRT695"/>
  </r>
  <r>
    <x v="3"/>
    <x v="54"/>
    <m/>
    <x v="1"/>
    <s v="50316rav50344"/>
    <s v="F-PIG. AV. TROU"/>
    <s v="PRT751"/>
    <s v="PRT751_TENON MOD.ELECTR. CAMES ZP90"/>
    <s v="OTHER"/>
    <s v="Z1673556 V00"/>
    <n v="50"/>
    <n v="24"/>
    <n v="5"/>
    <n v="8640"/>
    <n v="834668"/>
    <s v="EN CW510L 58V 2M 1.200"/>
    <n v="0"/>
    <s v="Celikbilek, Gurkan"/>
    <n v="768"/>
    <x v="0"/>
    <x v="1"/>
    <s v="1"/>
    <s v=""/>
    <s v="!"/>
    <s v="PROD"/>
    <s v="4679"/>
    <s v="Salihu, Mubekir"/>
    <s v="219PRT751"/>
  </r>
  <r>
    <x v="1"/>
    <x v="55"/>
    <m/>
    <x v="1"/>
    <s v="50305rav50330"/>
    <s v="F-PIG. AV. TROU"/>
    <s v="4671"/>
    <s v="PIG.TRANSMIS."/>
    <s v="2821-2"/>
    <s v="Z0214689 V05"/>
    <n v="14"/>
    <n v="24"/>
    <n v="5"/>
    <n v="30857.142857142862"/>
    <n v="593636"/>
    <s v="FINEMAC 2M 1.200"/>
    <n v="1.7000000000000001E-2"/>
    <s v="Stuber, Steven"/>
    <n v="768"/>
    <x v="0"/>
    <x v="1"/>
    <s v="1"/>
    <s v=""/>
    <s v="2"/>
    <s v="RH"/>
    <s v="4680"/>
    <s v="Di Bello, Rocco"/>
    <s v="2204671"/>
  </r>
  <r>
    <x v="1"/>
    <x v="56"/>
    <m/>
    <x v="1"/>
    <s v="49785rav49789"/>
    <s v="F-PIG. AV. TROU"/>
    <s v="4672"/>
    <s v="PIG.REDUCTION"/>
    <s v="2890"/>
    <s v="Z0214691 V04"/>
    <n v="15"/>
    <n v="24"/>
    <n v="5"/>
    <n v="28800"/>
    <n v="593636"/>
    <s v="FINEMAC 2M 1.200"/>
    <n v="1.4999999999999999E-2"/>
    <s v="Vettorazzi, Raphaël"/>
    <n v="768"/>
    <x v="0"/>
    <x v="1"/>
    <s v="1"/>
    <s v=""/>
    <s v="28"/>
    <s v="MET"/>
    <s v="679121"/>
    <s v="Stuber, Steven"/>
    <s v="2214672"/>
  </r>
  <r>
    <x v="1"/>
    <x v="57"/>
    <m/>
    <x v="1"/>
    <s v="48296rav48298"/>
    <s v="F-PIG. AV. TROU"/>
    <s v="116173"/>
    <s v="AXE ROUE INVERSION"/>
    <s v="2821-2"/>
    <s v="Z0033757 V05"/>
    <n v="15"/>
    <n v="24"/>
    <n v="5"/>
    <n v="28800"/>
    <n v="593636"/>
    <s v="FINEMAC 2M 1.200"/>
    <n v="2.3E-2"/>
    <s v="Celikbilek, Evan"/>
    <n v="768"/>
    <x v="0"/>
    <x v="1"/>
    <s v="1"/>
    <s v=""/>
    <s v="16"/>
    <s v="PROD"/>
    <s v="705252"/>
    <s v="Sanso, Francesco"/>
    <s v="222116173"/>
  </r>
  <r>
    <x v="1"/>
    <x v="58"/>
    <m/>
    <x v="1"/>
    <s v="50302rav50327"/>
    <s v="F-DIVERS"/>
    <s v="116127"/>
    <s v="PIG.MOYENNE"/>
    <s v="2892A2"/>
    <s v="Z1331711 V04"/>
    <n v="22"/>
    <n v="24"/>
    <n v="5"/>
    <n v="19636.363636363636"/>
    <n v="593636"/>
    <s v="FINEMAC 2M 1.200"/>
    <n v="3.6999999999999998E-2"/>
    <s v="Pedroza, Flavio"/>
    <n v="768"/>
    <x v="0"/>
    <x v="1"/>
    <s v="1"/>
    <s v=""/>
    <s v="6"/>
    <s v="PROD"/>
    <s v="4634"/>
    <s v="Rico, Nicolas"/>
    <s v="223116127"/>
  </r>
  <r>
    <x v="1"/>
    <x v="59"/>
    <m/>
    <x v="1"/>
    <s v="50661rav50679"/>
    <s v="F-PIG. AV. TROU"/>
    <s v="766764"/>
    <s v="CHAUSSEE L1.740"/>
    <s v="2000-1"/>
    <s v="Z0079484 V09"/>
    <n v="32"/>
    <n v="24"/>
    <n v="5"/>
    <n v="13500"/>
    <n v="768762"/>
    <s v="FINEMAC 3M 2.200"/>
    <n v="8.5000000000000006E-2"/>
    <s v="Vettorazzi, Raphaël"/>
    <n v="768"/>
    <x v="0"/>
    <x v="1"/>
    <s v="1"/>
    <s v=""/>
    <s v="4"/>
    <s v="STOP"/>
    <s v="758003"/>
    <s v="Sanso, Francesco"/>
    <s v="224766764"/>
  </r>
  <r>
    <x v="4"/>
    <x v="60"/>
    <m/>
    <x v="1"/>
    <s v="46232rav46413"/>
    <s v="F-PIG. AV. TROU"/>
    <s v="4680"/>
    <s v="PIG.ENTR.ROCHET"/>
    <s v="A32111"/>
    <s v="Z1231059 V04"/>
    <n v="15"/>
    <n v="24"/>
    <n v="5"/>
    <n v="28800"/>
    <n v="743482"/>
    <s v="FINEMAC 2M 1.400"/>
    <n v="1.9E-2"/>
    <s v="Nguyen, Tan"/>
    <n v="768"/>
    <x v="0"/>
    <x v="1"/>
    <s v="1"/>
    <s v=""/>
    <s v="30"/>
    <s v="PROD"/>
    <s v="572709"/>
    <s v="Luanga, Manu"/>
    <s v="2254680"/>
  </r>
  <r>
    <x v="1"/>
    <x v="61"/>
    <m/>
    <x v="1"/>
    <s v="50659rav50677"/>
    <s v="F-PIG. AV. TROU"/>
    <s v="4718"/>
    <s v="PIG.INVERSION"/>
    <s v="2821-2"/>
    <s v="Z1341544 V02"/>
    <n v="15"/>
    <n v="24"/>
    <n v="5"/>
    <n v="28800"/>
    <n v="743482"/>
    <s v="FINEMAC 2M 1.400"/>
    <n v="2.1000000000000001E-2"/>
    <s v="Müller, Axel"/>
    <n v="768"/>
    <x v="0"/>
    <x v="1"/>
    <s v="1"/>
    <s v=""/>
    <s v="19"/>
    <s v="PROD"/>
    <s v="4718"/>
    <s v="Salihu, Mubekir"/>
    <s v="2264718"/>
  </r>
  <r>
    <x v="1"/>
    <x v="62"/>
    <m/>
    <x v="1"/>
    <s v="48990rav133200"/>
    <s v="F-PIG. AV. TROU"/>
    <s v="4635"/>
    <s v="PIG.MINUTERIE"/>
    <s v="2892-2"/>
    <s v="Z0457356 V08"/>
    <n v="19"/>
    <n v="24"/>
    <n v="5"/>
    <n v="22736.84210526316"/>
    <n v="593636"/>
    <s v="FINEMAC 2M 1.200"/>
    <n v="1.4999999999999999E-2"/>
    <s v="Salihu, Halil"/>
    <n v="768"/>
    <x v="0"/>
    <x v="1"/>
    <s v="1"/>
    <s v=""/>
    <s v="26"/>
    <s v="RH"/>
    <s v="4635"/>
    <s v="Di Bello, Rocco"/>
    <s v="2274635"/>
  </r>
  <r>
    <x v="1"/>
    <x v="63"/>
    <m/>
    <x v="1"/>
    <s v="50297rav50322"/>
    <s v="F-PIG. AV. TROU"/>
    <s v="803184"/>
    <s v="TIGE POUSSOIR"/>
    <s v="R46201"/>
    <s v="Z1494320 V01"/>
    <n v="44"/>
    <n v="24"/>
    <n v="5"/>
    <n v="9818.181818181818"/>
    <n v="5085"/>
    <s v="DIN 1.4121/DIN 1.4197 2M 2.010"/>
    <n v="0.23799999999999999"/>
    <s v="Guignot, Pierre"/>
    <n v="768"/>
    <x v="0"/>
    <x v="1"/>
    <s v="1"/>
    <s v=""/>
    <s v="23"/>
    <s v="RH"/>
    <s v="4637"/>
    <s v="Salihu, Halil"/>
    <s v="228803184"/>
  </r>
  <r>
    <x v="1"/>
    <x v="64"/>
    <m/>
    <x v="5"/>
    <s v="50308rav129630"/>
    <s v="F-PITON"/>
    <s v="732761"/>
    <s v="PITON A TETE"/>
    <s v="C07111"/>
    <s v="Z1208581 V05"/>
    <n v="28"/>
    <n v="24"/>
    <n v="5"/>
    <n v="15428.571428571431"/>
    <n v="510806"/>
    <s v="DIN 1.4121/DIN 1.4197 2M 1.500"/>
    <n v="3.3000000000000002E-2"/>
    <s v="Salihu, Halil"/>
    <n v="768"/>
    <x v="0"/>
    <x v="4"/>
    <s v="10402"/>
    <s v=""/>
    <s v="4"/>
    <s v="RH"/>
    <s v="732761"/>
    <s v="Maeder, Nicolas"/>
    <s v="301732761"/>
  </r>
  <r>
    <x v="1"/>
    <x v="65"/>
    <m/>
    <x v="5"/>
    <s v="50306rav50333"/>
    <s v="F-PITON"/>
    <s v="732761"/>
    <s v="PITON A TETE"/>
    <s v="C07111"/>
    <s v="Z1208581 V05"/>
    <n v="28"/>
    <n v="24"/>
    <n v="5"/>
    <n v="15428.571428571431"/>
    <n v="510806"/>
    <s v="DIN 1.4121/DIN 1.4197 2M 1.500"/>
    <n v="3.3000000000000002E-2"/>
    <s v="Sofra, Pajtim"/>
    <n v="768"/>
    <x v="0"/>
    <x v="4"/>
    <s v="10402"/>
    <s v=""/>
    <s v="4"/>
    <s v="RH"/>
    <s v="732761"/>
    <s v="Maeder, Nicolas"/>
    <s v="302732761"/>
  </r>
  <r>
    <x v="0"/>
    <x v="66"/>
    <m/>
    <x v="6"/>
    <s v="50644rav46253"/>
    <s v="F-VIS"/>
    <s v="767676"/>
    <s v="VIS TETE CON. SE-H C 42 E 00 A"/>
    <s v="MULTIC"/>
    <s v="Z1362444 V01"/>
    <n v="27"/>
    <n v="24"/>
    <n v="5"/>
    <n v="16000"/>
    <n v="534906"/>
    <s v="DIN 1.4121/DIN 1.4197 3M 1.200"/>
    <n v="1.9E-2"/>
    <s v="Suvat, Servan"/>
    <n v="210"/>
    <x v="1"/>
    <x v="5"/>
    <s v="10401"/>
    <s v=""/>
    <s v="2"/>
    <s v="STOP"/>
    <s v="771410"/>
    <s v="Bensedira, Safi"/>
    <s v="303767676"/>
  </r>
  <r>
    <x v="1"/>
    <x v="67"/>
    <m/>
    <x v="6"/>
    <s v="49386rav49390"/>
    <s v="F-VIS"/>
    <s v="732768"/>
    <s v="PITON A TETE"/>
    <s v="A20L11"/>
    <s v="Z1219690 V01"/>
    <m/>
    <n v="24"/>
    <n v="5"/>
    <m/>
    <m/>
    <s v="!"/>
    <m/>
    <s v="Brancato, Giuseppe"/>
    <n v="210"/>
    <x v="1"/>
    <x v="5"/>
    <s v="10401"/>
    <s v="!"/>
    <s v="4"/>
    <s v="PROD"/>
    <s v="723100"/>
    <s v="Suvat, Servan"/>
    <s v="304732768"/>
  </r>
  <r>
    <x v="0"/>
    <x v="68"/>
    <m/>
    <x v="6"/>
    <s v="49784rav49788"/>
    <s v="F-CORRECTEUR"/>
    <s v="4049"/>
    <m/>
    <m/>
    <s v="Z1329687 V01"/>
    <m/>
    <n v="24"/>
    <n v="5"/>
    <m/>
    <m/>
    <m/>
    <m/>
    <s v="Celikbilek, Gurkan"/>
    <n v="768"/>
    <x v="0"/>
    <x v="4"/>
    <s v="10402"/>
    <m/>
    <s v="!"/>
    <s v="PROD"/>
    <s v="732484"/>
    <s v="Musumeci, Francesco"/>
    <s v="3054049"/>
  </r>
  <r>
    <x v="4"/>
    <x v="69"/>
    <m/>
    <x v="6"/>
    <s v="49809rav49812"/>
    <s v="F-VIS"/>
    <s v="103048"/>
    <s v="VIS COLL. C 43 C 00 A"/>
    <s v="MULTIC"/>
    <s v="Z1005931 V03"/>
    <n v="21"/>
    <n v="24"/>
    <n v="5"/>
    <n v="20571.428571428569"/>
    <n v="191908"/>
    <s v="DIN 1.4121/DIN 1.4197 3M 2.200"/>
    <n v="6.9000000000000006E-2"/>
    <s v="Mann, Grégory"/>
    <n v="210"/>
    <x v="1"/>
    <x v="5"/>
    <s v="10401"/>
    <s v=""/>
    <s v="17"/>
    <s v="RH"/>
    <s v="709002"/>
    <s v="Merghoub, Mohamed"/>
    <s v="306103048"/>
  </r>
  <r>
    <x v="1"/>
    <x v="70"/>
    <m/>
    <x v="6"/>
    <s v="49663rav49664"/>
    <s v="F-VIS"/>
    <s v="860202"/>
    <s v="VIS COLL. SE-H E 42 C 10 A"/>
    <s v="MULTIC"/>
    <s v="Z0839211 V05"/>
    <n v="29"/>
    <n v="24"/>
    <n v="5"/>
    <n v="14896.551724137931"/>
    <n v="768759"/>
    <s v="FINEMAC 3M 2.000"/>
    <n v="6.4000000000000001E-2"/>
    <s v="Guignot, Pierre"/>
    <n v="210"/>
    <x v="1"/>
    <x v="5"/>
    <s v="10401"/>
    <s v=""/>
    <s v="30"/>
    <s v="PROD"/>
    <s v="745375"/>
    <s v="Suvat, Servan"/>
    <s v="307860202"/>
  </r>
  <r>
    <x v="0"/>
    <x v="71"/>
    <m/>
    <x v="6"/>
    <s v="50656rav50674"/>
    <s v="F-VIS"/>
    <s v="723100"/>
    <s v="VIS TETE CON. C 43 C 00 A"/>
    <s v="MULTIC"/>
    <s v="Z1269694 V00"/>
    <n v="22"/>
    <n v="24"/>
    <n v="5"/>
    <n v="19636.363636363636"/>
    <n v="410190"/>
    <s v="DIN 1.4121/DIN 1.4197 3M 1.800"/>
    <n v="5.2999999999999999E-2"/>
    <s v="Suvat, Servan"/>
    <n v="210"/>
    <x v="1"/>
    <x v="5"/>
    <s v="10401"/>
    <s v=""/>
    <s v="10"/>
    <s v="PROD"/>
    <s v="723100"/>
    <s v="Suvat, Servan"/>
    <s v="308723100"/>
  </r>
  <r>
    <x v="1"/>
    <x v="72"/>
    <m/>
    <x v="6"/>
    <s v="49254rav49263"/>
    <s v="F-VIS"/>
    <s v="689524"/>
    <s v="VIS TETE CYL. SE-H C 03 C 00 A"/>
    <s v="A16A11"/>
    <s v="Z0676962 V03"/>
    <n v="28"/>
    <n v="24"/>
    <n v="5"/>
    <n v="15428.571428571431"/>
    <n v="410190"/>
    <s v="DIN 1.4121/DIN 1.4197 3M 1.800"/>
    <n v="4.4999999999999998E-2"/>
    <s v="Pilloud, Simon"/>
    <n v="210"/>
    <x v="1"/>
    <x v="5"/>
    <s v="10401"/>
    <s v=""/>
    <s v="30"/>
    <s v="STOP"/>
    <s v="689524"/>
    <s v="Suvat, Servan"/>
    <s v="309689524"/>
  </r>
  <r>
    <x v="1"/>
    <x v="73"/>
    <m/>
    <x v="6"/>
    <s v="46233rav46239"/>
    <s v="F-VIS"/>
    <s v="723100"/>
    <s v="VIS TETE CON. C 43 C 00 A"/>
    <s v="MULTIC"/>
    <s v="Z1269694 V00"/>
    <n v="22"/>
    <n v="24"/>
    <n v="5"/>
    <n v="19636.363636363636"/>
    <n v="410190"/>
    <s v="DIN 1.4121/DIN 1.4197 3M 1.800"/>
    <n v="5.2999999999999999E-2"/>
    <s v="Merghoub, Mohamed"/>
    <n v="210"/>
    <x v="1"/>
    <x v="5"/>
    <s v="10401"/>
    <s v=""/>
    <s v="10"/>
    <s v="RH"/>
    <s v="723100"/>
    <s v="Merghoub, Mohamed"/>
    <s v="310723100"/>
  </r>
  <r>
    <x v="0"/>
    <x v="74"/>
    <m/>
    <x v="6"/>
    <s v="49489rav49497"/>
    <s v="F-VIS"/>
    <s v="PRT533"/>
    <s v="PRT533_CLEF CADRAN"/>
    <s v="OTHER"/>
    <s v="Z1509168X V00"/>
    <n v="30"/>
    <n v="24"/>
    <n v="5"/>
    <n v="14400"/>
    <n v="422691"/>
    <s v="DIN 1.4121/DIN 1.4197 3M 2.000"/>
    <n v="0"/>
    <s v="Celikbilek, Gurkan"/>
    <n v="768"/>
    <x v="0"/>
    <x v="4"/>
    <s v="10402"/>
    <s v=""/>
    <s v="!"/>
    <s v="RH"/>
    <s v="PRT464"/>
    <s v="Celikbilek, Gurkan"/>
    <s v="311PRT533"/>
  </r>
  <r>
    <x v="1"/>
    <x v="75"/>
    <m/>
    <x v="6"/>
    <s v="50311rav37205"/>
    <s v="F-VIS"/>
    <s v="103048"/>
    <s v="VIS COLL. C 43 C 00 A"/>
    <s v="MULTIC"/>
    <s v="Z1005931 V03"/>
    <n v="21"/>
    <n v="24"/>
    <n v="5"/>
    <n v="20571.428571428569"/>
    <n v="191908"/>
    <s v="DIN 1.4121/DIN 1.4197 3M 2.200"/>
    <n v="6.9000000000000006E-2"/>
    <s v="Merghoub, Mohamed"/>
    <n v="210"/>
    <x v="1"/>
    <x v="5"/>
    <s v="10401"/>
    <s v=""/>
    <s v="17"/>
    <s v="RH"/>
    <s v="103048"/>
    <s v="Merghoub, Mohamed"/>
    <s v="312103048"/>
  </r>
  <r>
    <x v="2"/>
    <x v="76"/>
    <m/>
    <x v="6"/>
    <s v="49387rav49391"/>
    <s v="F-VIS"/>
    <s v="730132"/>
    <s v="VIS TETE CYL. SE-H E 03 C 00 A"/>
    <s v="MULTIC"/>
    <s v="Z0676712 V03"/>
    <n v="28"/>
    <n v="24"/>
    <n v="5"/>
    <n v="15428.571428571431"/>
    <n v="768757"/>
    <s v="FINEMAC 3M 1.800"/>
    <n v="4.8000000000000001E-2"/>
    <s v="Sofra, Pajtim"/>
    <n v="210"/>
    <x v="1"/>
    <x v="5"/>
    <s v="10401"/>
    <s v=""/>
    <s v="30"/>
    <s v="RH"/>
    <s v="665869"/>
    <s v="Bensedira, Safi"/>
    <s v="313730132"/>
  </r>
  <r>
    <x v="1"/>
    <x v="77"/>
    <m/>
    <x v="6"/>
    <s v="39325rav126124"/>
    <s v="F-VIS"/>
    <s v="619410"/>
    <s v="VIS COLL. C 42 C 00 A"/>
    <s v="MULTIC"/>
    <s v="Z1304413 V00"/>
    <n v="25"/>
    <n v="24"/>
    <n v="5"/>
    <n v="17280"/>
    <n v="191908"/>
    <s v="DIN 1.4121/DIN 1.4197 3M 2.200"/>
    <n v="8.3000000000000004E-2"/>
    <s v="Merghoub, Mohamed"/>
    <n v="210"/>
    <x v="1"/>
    <x v="5"/>
    <s v="10401"/>
    <s v=""/>
    <s v="3"/>
    <s v="PROD"/>
    <s v="619410"/>
    <s v="Suvat, Servan"/>
    <s v="314619410"/>
  </r>
  <r>
    <x v="0"/>
    <x v="78"/>
    <m/>
    <x v="6"/>
    <s v="70797rav24931"/>
    <s v="F-VIS"/>
    <s v="803484"/>
    <s v="VIS TETE CYL. C 08 C 00 A"/>
    <s v="MULTIC"/>
    <s v="Z1478148 V00"/>
    <n v="30"/>
    <n v="24"/>
    <n v="5"/>
    <n v="14400"/>
    <n v="410190"/>
    <s v="DIN 1.4121/DIN 1.4197 3M 1.800"/>
    <n v="6.7000000000000004E-2"/>
    <s v="Sofra, Pajtim"/>
    <n v="210"/>
    <x v="1"/>
    <x v="5"/>
    <s v="10401"/>
    <s v=""/>
    <s v="30"/>
    <s v="PROD"/>
    <s v="619410"/>
    <s v="Suvat, Servan"/>
    <s v="315803484"/>
  </r>
  <r>
    <x v="1"/>
    <x v="79"/>
    <m/>
    <x v="6"/>
    <s v="46009rav46015"/>
    <s v="F-VIS"/>
    <s v="572709"/>
    <s v="TUBE ETAGES"/>
    <s v="A15A11"/>
    <s v="Z1652498 V00"/>
    <n v="20"/>
    <n v="24"/>
    <n v="5"/>
    <n v="21600"/>
    <n v="6605"/>
    <s v="EN CW400J (N31) 3M 2.500"/>
    <n v="0.10299999999999999"/>
    <s v="Suntepoul, Sok"/>
    <n v="768"/>
    <x v="0"/>
    <x v="4"/>
    <s v="10402"/>
    <s v=""/>
    <s v="30"/>
    <s v="STOP"/>
    <s v="768897"/>
    <s v="Merghoub, Mohamed"/>
    <s v="316572709"/>
  </r>
  <r>
    <x v="2"/>
    <x v="80"/>
    <m/>
    <x v="6"/>
    <s v="45983rav45986"/>
    <s v="F-VIS"/>
    <s v="771410"/>
    <s v="VIS TETE CYL. SE-H C 03 C 00 A"/>
    <s v="MULTIC"/>
    <s v="Z0677022 V04"/>
    <n v="26"/>
    <n v="24"/>
    <n v="5"/>
    <n v="16615.384615384613"/>
    <n v="410190"/>
    <s v="DIN 1.4121/DIN 1.4197 3M 1.800"/>
    <n v="4.4999999999999998E-2"/>
    <s v="Salihu, Halil"/>
    <n v="210"/>
    <x v="1"/>
    <x v="5"/>
    <s v="10401"/>
    <s v=""/>
    <s v="30"/>
    <s v="PROD"/>
    <s v="619410"/>
    <s v="Suvat, Servan"/>
    <s v="317771410"/>
  </r>
  <r>
    <x v="1"/>
    <x v="81"/>
    <m/>
    <x v="6"/>
    <s v="45997rav46002"/>
    <s v="F-VIS"/>
    <s v="860202"/>
    <s v="VIS COLL. SE-H E 42 C 10 A"/>
    <s v="MULTIC"/>
    <s v="Z0839211 V05"/>
    <n v="29"/>
    <n v="24"/>
    <n v="5"/>
    <n v="14896.551724137931"/>
    <n v="768759"/>
    <s v="FINEMAC 3M 2.000"/>
    <n v="6.4000000000000001E-2"/>
    <s v="Suvat, Servan"/>
    <n v="210"/>
    <x v="1"/>
    <x v="5"/>
    <s v="10401"/>
    <s v=""/>
    <s v="30"/>
    <s v="PROD"/>
    <s v="3063"/>
    <s v="Suvat, Servan"/>
    <s v="318860202"/>
  </r>
  <r>
    <x v="3"/>
    <x v="82"/>
    <m/>
    <x v="6"/>
    <s v="45998rav46001"/>
    <s v="F-VIS"/>
    <s v="PRT747"/>
    <s v="PRT747_PIED-VIS MILANO CAMES"/>
    <s v="OTHER"/>
    <s v="Z1648513 V00"/>
    <n v="50"/>
    <n v="24"/>
    <n v="5"/>
    <n v="8640"/>
    <n v="834789"/>
    <s v="EN CW510L 58V 2M 2.000"/>
    <n v="0"/>
    <s v="Celikbilek, Gurkan"/>
    <n v="210"/>
    <x v="1"/>
    <x v="5"/>
    <s v="10401"/>
    <s v=""/>
    <s v="!"/>
    <s v="PROD"/>
    <s v="723100"/>
    <s v="Suvat, Servan"/>
    <s v="319PRT747"/>
  </r>
  <r>
    <x v="2"/>
    <x v="83"/>
    <m/>
    <x v="6"/>
    <s v="37200rav24927"/>
    <s v="F-VIS"/>
    <s v="803484"/>
    <s v="VIS TETE CYL. C 08 C 00 A"/>
    <s v="MULTIC"/>
    <s v="Z1478148 V00"/>
    <n v="30"/>
    <n v="24"/>
    <n v="5"/>
    <n v="14400"/>
    <n v="410190"/>
    <s v="DIN 1.4121/DIN 1.4197 3M 1.800"/>
    <n v="6.7000000000000004E-2"/>
    <s v="Pilloud, Simon"/>
    <n v="210"/>
    <x v="1"/>
    <x v="5"/>
    <s v="10401"/>
    <s v=""/>
    <s v="30"/>
    <s v="MET"/>
    <s v="PRT494"/>
    <s v="Musumeci, Francesco"/>
    <s v="320803484"/>
  </r>
  <r>
    <x v="1"/>
    <x v="84"/>
    <m/>
    <x v="6"/>
    <s v="36857rav36874"/>
    <s v="F-VIS"/>
    <s v="723100"/>
    <s v="VIS TETE CON. C 43 C 00 A"/>
    <s v="MULTIC"/>
    <s v="Z1269694 V00"/>
    <n v="22"/>
    <n v="24"/>
    <n v="5"/>
    <n v="19636.363636363636"/>
    <n v="410190"/>
    <s v="DIN 1.4121/DIN 1.4197 3M 1.800"/>
    <n v="5.2999999999999999E-2"/>
    <s v="Pilloud, Simon"/>
    <n v="210"/>
    <x v="1"/>
    <x v="5"/>
    <s v="10401"/>
    <s v=""/>
    <s v="10"/>
    <s v="PROD"/>
    <s v="767676"/>
    <s v="Brancato, Giuseppe"/>
    <s v="321723100"/>
  </r>
  <r>
    <x v="1"/>
    <x v="85"/>
    <m/>
    <x v="6"/>
    <s v="50295 rav50320"/>
    <s v="F-PITON"/>
    <s v="4181"/>
    <s v="PIG.INTERM."/>
    <s v="2801-2"/>
    <s v="Z0033097 V10"/>
    <n v="31"/>
    <n v="24"/>
    <n v="5"/>
    <n v="13935.483870967742"/>
    <n v="768749"/>
    <s v="FINEMAC 3M 2.400"/>
    <n v="0.152"/>
    <s v="Müller, Axel"/>
    <n v="768"/>
    <x v="0"/>
    <x v="4"/>
    <s v="10402"/>
    <s v="!"/>
    <s v="7"/>
    <s v="RH"/>
    <s v="732768"/>
    <s v="Sofra, Pajtim"/>
    <s v="3224181"/>
  </r>
  <r>
    <x v="0"/>
    <x v="86"/>
    <m/>
    <x v="7"/>
    <s v="19767rav19768/Barboy"/>
    <s v="F-ROUE HEURES"/>
    <s v="97950"/>
    <s v="ROUE HEURES L1.750"/>
    <s v="2824-2"/>
    <s v="Z0079506 V03"/>
    <n v="12"/>
    <n v="24"/>
    <n v="5"/>
    <n v="36000"/>
    <n v="6205"/>
    <s v="EN CW614N 3M 7.000"/>
    <n v="1.1439999999999999"/>
    <s v="Brancato, Giuseppe"/>
    <n v="768"/>
    <x v="0"/>
    <x v="6"/>
    <s v="4"/>
    <s v=""/>
    <s v="30"/>
    <s v="MET"/>
    <s v="97950"/>
    <s v="Gutknecht, Benjamin"/>
    <s v="32397950"/>
  </r>
  <r>
    <x v="0"/>
    <x v="87"/>
    <m/>
    <x v="7"/>
    <s v="44066rav44067/Barboy"/>
    <s v="F-ROUE HEURES"/>
    <s v="66518"/>
    <s v="ROUE HEURES L1.250"/>
    <s v="2801-2"/>
    <s v="Z0438168 V02"/>
    <n v="12"/>
    <n v="24"/>
    <n v="5"/>
    <n v="36000"/>
    <n v="6205"/>
    <s v="EN CW614N 3M 7.000"/>
    <n v="0.97399999999999998"/>
    <s v="Sofra, Pajtim"/>
    <n v="768"/>
    <x v="0"/>
    <x v="6"/>
    <s v="4"/>
    <s v=""/>
    <s v="30"/>
    <s v="PROD"/>
    <s v="697219"/>
    <s v="Gutknecht, Benjamin"/>
    <s v="32466518"/>
  </r>
  <r>
    <x v="0"/>
    <x v="88"/>
    <m/>
    <x v="8"/>
    <s v="70888rav70889 tryton 112"/>
    <s v="F-ROUE HEURES"/>
    <s v="66519"/>
    <s v="ROUE HEURES L1.500"/>
    <s v="2801-2"/>
    <s v="Z0438143 V01"/>
    <n v="11"/>
    <n v="24"/>
    <n v="5"/>
    <n v="39272.727272727272"/>
    <n v="6205"/>
    <s v="EN CW614N 3M 7.000"/>
    <n v="1.0589999999999999"/>
    <s v="Bensedira, Safi"/>
    <n v="768"/>
    <x v="0"/>
    <x v="6"/>
    <s v="4"/>
    <s v=""/>
    <s v="9"/>
    <s v="SMED"/>
    <s v=""/>
    <s v=""/>
    <s v="32566519"/>
  </r>
  <r>
    <x v="1"/>
    <x v="89"/>
    <m/>
    <x v="8"/>
    <s v="44070rav70887tryton112"/>
    <s v="F-ROUE HEURES"/>
    <s v="544177"/>
    <s v="ROUE HEURES L1.690"/>
    <s v="C10111"/>
    <s v="Z0706852 V04"/>
    <n v="15"/>
    <n v="24"/>
    <n v="5"/>
    <n v="28800"/>
    <n v="71250"/>
    <s v="EN CW614N 3M 8.500"/>
    <n v="1.758"/>
    <s v="Bensedira, Safi"/>
    <n v="768"/>
    <x v="0"/>
    <x v="6"/>
    <s v="4"/>
    <s v=""/>
    <s v="10"/>
    <s v="PROD"/>
    <s v="66518"/>
    <s v="Badalli, Elbasan"/>
    <s v="326544177"/>
  </r>
  <r>
    <x v="0"/>
    <x v="90"/>
    <m/>
    <x v="9"/>
    <s v="70825rav70826 tryton 112"/>
    <s v="F-ROUE HEURES"/>
    <s v="783943"/>
    <m/>
    <m/>
    <s v="Z1107847 V01"/>
    <m/>
    <n v="24"/>
    <n v="5"/>
    <m/>
    <m/>
    <m/>
    <m/>
    <s v="Mann, Grégory"/>
    <n v="768"/>
    <x v="0"/>
    <x v="6"/>
    <s v="4"/>
    <m/>
    <s v="!"/>
    <s v="PROD"/>
    <s v="95891"/>
    <s v="Nguyen, Tan"/>
    <s v="327783943"/>
  </r>
  <r>
    <x v="1"/>
    <x v="91"/>
    <m/>
    <x v="8"/>
    <s v="70827rav70828 tryton 112"/>
    <s v="F-ROUE HEURES"/>
    <s v="66519"/>
    <s v="ROUE HEURES L1.500"/>
    <s v="2801-2"/>
    <s v="Z0438143 V03"/>
    <n v="11"/>
    <n v="24"/>
    <n v="5"/>
    <n v="39272.727272727272"/>
    <n v="6205"/>
    <s v="EN CW614N 3M 7.000"/>
    <n v="1.0589999999999999"/>
    <s v="Celikbilek, Gurkan"/>
    <n v="768"/>
    <x v="0"/>
    <x v="6"/>
    <s v="4"/>
    <s v=""/>
    <s v="9"/>
    <s v="MET"/>
    <s v="PRT455"/>
    <s v="Celikbilek, Gurkan"/>
    <s v="32866519"/>
  </r>
  <r>
    <x v="1"/>
    <x v="92"/>
    <m/>
    <x v="4"/>
    <s v="50318rav50342"/>
    <s v="F-PIG. DIVERS"/>
    <s v="116127"/>
    <s v="PIG.MOYENNE"/>
    <s v="2892A2"/>
    <s v="Z1331711 V04"/>
    <n v="22"/>
    <n v="24"/>
    <n v="5"/>
    <n v="19636.363636363636"/>
    <n v="593636"/>
    <s v="FINEMAC 2M 1.200"/>
    <n v="3.6999999999999998E-2"/>
    <s v="Pedroza, Flavio"/>
    <n v="768"/>
    <x v="0"/>
    <x v="2"/>
    <s v="10403"/>
    <s v="!"/>
    <s v="6"/>
    <s v="STOP"/>
    <s v="792969"/>
    <s v="Musumeci, Francesco"/>
    <s v="401116127"/>
  </r>
  <r>
    <x v="1"/>
    <x v="93"/>
    <m/>
    <x v="10"/>
    <s v="106750rav27109T"/>
    <s v="F-VIS"/>
    <s v="619410"/>
    <s v="VIS COLL. C 42 C 00 A"/>
    <s v="MULTIC"/>
    <s v="Z1304413 V00"/>
    <n v="25"/>
    <n v="24"/>
    <n v="5"/>
    <n v="17280"/>
    <n v="191908"/>
    <s v="DIN 1.4121/DIN 1.4197 3M 2.200"/>
    <n v="8.3000000000000004E-2"/>
    <s v="Merghoub, Mohamed"/>
    <n v="210"/>
    <x v="1"/>
    <x v="5"/>
    <s v="10401"/>
    <s v=""/>
    <s v="3"/>
    <s v="PROD"/>
    <s v="619410"/>
    <s v="Bensedira, Safi"/>
    <s v="402619410"/>
  </r>
  <r>
    <x v="0"/>
    <x v="94"/>
    <m/>
    <x v="1"/>
    <s v="48612rav045479"/>
    <s v="F-PIG. DIVERS"/>
    <s v="PRT635"/>
    <s v="PRT635_PIG.MOYENNE (PROJET PIG.)"/>
    <s v="OTHER"/>
    <s v="Z0691614 V12"/>
    <n v="32"/>
    <n v="24"/>
    <n v="5"/>
    <n v="13500"/>
    <n v="743482"/>
    <s v="FINEMAC 2M 1.400"/>
    <n v="0"/>
    <s v="Maceiras, Martim"/>
    <n v="768"/>
    <x v="0"/>
    <x v="1"/>
    <s v="1"/>
    <s v=""/>
    <s v="!"/>
    <s v="STOP"/>
    <s v="118779"/>
    <s v="Salihu, Mubekir"/>
    <s v="403PRT635"/>
  </r>
  <r>
    <x v="4"/>
    <x v="95"/>
    <m/>
    <x v="11"/>
    <s v="49238rav49802"/>
    <s v="F-PIG. DIVERS"/>
    <s v="525836"/>
    <s v="TIGE POUSSOIR"/>
    <s v="R44211"/>
    <s v="Z0632699 V03"/>
    <n v="50"/>
    <n v="24"/>
    <n v="5"/>
    <n v="8640"/>
    <n v="5085"/>
    <s v="DIN 1.4121/DIN 1.4197 2M 2.010"/>
    <n v="0.21299999999999999"/>
    <s v="Celikbilek, Gurkan"/>
    <n v="768"/>
    <x v="0"/>
    <x v="7"/>
    <s v="!"/>
    <s v="!"/>
    <s v="5"/>
    <s v="PROD"/>
    <s v="4722"/>
    <s v="Salihu, Mubekir"/>
    <s v="404525836"/>
  </r>
  <r>
    <x v="0"/>
    <x v="96"/>
    <m/>
    <x v="11"/>
    <s v="49499rav49501"/>
    <s v="F-PIG. DIVERS"/>
    <s v="4722"/>
    <m/>
    <m/>
    <s v="Z0023580 V07"/>
    <m/>
    <n v="24"/>
    <n v="5"/>
    <m/>
    <m/>
    <m/>
    <m/>
    <s v="Bensedira, Safi"/>
    <n v="768"/>
    <x v="0"/>
    <x v="7"/>
    <s v="!"/>
    <m/>
    <s v="30"/>
    <s v="PROD"/>
    <s v="4722"/>
    <s v="Juillerat, Gillian"/>
    <s v="4054722"/>
  </r>
  <r>
    <x v="1"/>
    <x v="97"/>
    <m/>
    <x v="1"/>
    <s v="49822rav49824"/>
    <s v="F-PIG. DIVERS"/>
    <s v="276333"/>
    <s v="RENVOI L0.730"/>
    <s v="2892A2"/>
    <s v="Z1330726 V03"/>
    <n v="20"/>
    <n v="24"/>
    <n v="5"/>
    <n v="21600"/>
    <n v="768757"/>
    <s v="FINEMAC 3M 1.800"/>
    <n v="3.5000000000000003E-2"/>
    <s v="Suntepoul, Sok"/>
    <n v="768"/>
    <x v="0"/>
    <x v="1"/>
    <s v="1"/>
    <s v=""/>
    <s v="7"/>
    <s v="PROD"/>
    <s v="276333"/>
    <s v="Perez, Juan"/>
    <s v="406276333"/>
  </r>
  <r>
    <x v="0"/>
    <x v="98"/>
    <m/>
    <x v="1"/>
    <s v="49502rav49503"/>
    <s v="F-PIG. DIVERS"/>
    <s v="539941"/>
    <s v="PIG.MOYENNE"/>
    <s v="C10111"/>
    <s v="Z0691614 V12"/>
    <n v="30"/>
    <n v="24"/>
    <n v="5"/>
    <n v="14400"/>
    <n v="743482"/>
    <s v="FINEMAC 2M 1.400"/>
    <n v="1.9E-2"/>
    <s v="Bensedira, Safi"/>
    <n v="768"/>
    <x v="0"/>
    <x v="1"/>
    <s v="1"/>
    <s v=""/>
    <s v="30"/>
    <s v="MET"/>
    <s v="679115"/>
    <s v="Brancato, Giuseppe"/>
    <s v="407539941"/>
  </r>
  <r>
    <x v="0"/>
    <x v="99"/>
    <m/>
    <x v="1"/>
    <s v="48609rav45283"/>
    <s v="F-PIG. DIVERS"/>
    <s v="4718"/>
    <s v="PIG.INVERSION"/>
    <s v="2821-2"/>
    <s v="Z1341544 V02"/>
    <n v="15"/>
    <n v="24"/>
    <n v="5"/>
    <n v="28800"/>
    <n v="743482"/>
    <s v="FINEMAC 2M 1.400"/>
    <n v="2.1000000000000001E-2"/>
    <s v="Van Holsaet, Jordan"/>
    <n v="768"/>
    <x v="0"/>
    <x v="1"/>
    <s v="1"/>
    <s v=""/>
    <s v="19"/>
    <s v="MET"/>
    <s v="4718"/>
    <s v="Salihu, Mubekir"/>
    <s v="4084718"/>
  </r>
  <r>
    <x v="1"/>
    <x v="100"/>
    <m/>
    <x v="1"/>
    <s v="49745rav37518"/>
    <s v="F-PIG. DIVERS"/>
    <s v="116127"/>
    <s v="PIG.MOYENNE"/>
    <s v="2892A2"/>
    <s v="Z1331711 V04"/>
    <n v="22"/>
    <n v="24"/>
    <n v="5"/>
    <n v="19636.363636363636"/>
    <n v="593636"/>
    <s v="FINEMAC 2M 1.200"/>
    <n v="3.6999999999999998E-2"/>
    <s v="Stuber, Steven"/>
    <n v="768"/>
    <x v="0"/>
    <x v="1"/>
    <s v="1"/>
    <s v=""/>
    <s v="6"/>
    <s v="PROD"/>
    <s v="116127"/>
    <s v="Juillerat, Gillian"/>
    <s v="409116127"/>
  </r>
  <r>
    <x v="1"/>
    <x v="101"/>
    <m/>
    <x v="1"/>
    <s v="50647rav50665"/>
    <s v="F-PIG. DIVERS"/>
    <s v="859305"/>
    <s v="PIG.INTERM.QUANT. SEMI/POLI"/>
    <s v="2824-2"/>
    <s v="Z0215469 V06"/>
    <n v="29"/>
    <n v="24"/>
    <n v="5"/>
    <n v="14896.551724137931"/>
    <n v="726942"/>
    <s v="FINEMAC 2M 1.500"/>
    <n v="2.3E-2"/>
    <s v="Maeder, Nicolas"/>
    <n v="768"/>
    <x v="0"/>
    <x v="1"/>
    <s v="1"/>
    <s v=""/>
    <s v="10"/>
    <s v="PROD"/>
    <s v="4679"/>
    <s v="Badalli, Elbasan"/>
    <s v="410859305"/>
  </r>
  <r>
    <x v="0"/>
    <x v="102"/>
    <m/>
    <x v="11"/>
    <s v="50347rav24725"/>
    <s v="F-PIG. DIVERS"/>
    <s v="4722"/>
    <m/>
    <m/>
    <s v="Z0023580 V07"/>
    <m/>
    <n v="24"/>
    <n v="5"/>
    <m/>
    <m/>
    <m/>
    <m/>
    <s v="Nguyen, Tan"/>
    <n v="768"/>
    <x v="0"/>
    <x v="7"/>
    <s v="!"/>
    <m/>
    <s v="30"/>
    <s v="PROD"/>
    <s v="4722"/>
    <s v="Juillerat, Gillian"/>
    <s v="4114722"/>
  </r>
  <r>
    <x v="4"/>
    <x v="103"/>
    <m/>
    <x v="1"/>
    <s v="45978rav45981"/>
    <s v="F-PIG. DIVERS"/>
    <s v="565032"/>
    <s v="PIG.TRANSMIS."/>
    <s v="A15A11"/>
    <s v="Z1338975 V01"/>
    <n v="21"/>
    <n v="24"/>
    <n v="5"/>
    <n v="20571.428571428569"/>
    <n v="743483"/>
    <s v="FINEMAC 3M 1.600"/>
    <n v="5.2999999999999999E-2"/>
    <s v="Musumeci, Francesco"/>
    <n v="768"/>
    <x v="0"/>
    <x v="1"/>
    <s v="1"/>
    <s v=""/>
    <s v="9"/>
    <s v="MP"/>
    <s v="3515"/>
    <s v="Luanga, Manu"/>
    <s v="412565032"/>
  </r>
  <r>
    <x v="4"/>
    <x v="104"/>
    <m/>
    <x v="2"/>
    <s v="48613rav48620"/>
    <s v="F-PIG. DIVERS"/>
    <s v="4717"/>
    <s v="PIG.INVERSION"/>
    <s v="7750"/>
    <s v="Z1264112 V03"/>
    <n v="20"/>
    <n v="24"/>
    <n v="5"/>
    <n v="21600"/>
    <n v="743482"/>
    <s v="FINEMAC 2M 1.400"/>
    <n v="2.3E-2"/>
    <s v="Musumeci, Francesco"/>
    <n v="768"/>
    <x v="0"/>
    <x v="1"/>
    <s v="1"/>
    <s v=""/>
    <s v="8"/>
    <s v="STOP"/>
    <s v="118779"/>
    <s v="Badalli, Elbasan"/>
    <s v="4134717"/>
  </r>
  <r>
    <x v="0"/>
    <x v="105"/>
    <m/>
    <x v="2"/>
    <s v="47352rav44823"/>
    <s v="F-PIG. DIVERS"/>
    <s v="539941"/>
    <s v="PIG.MOYENNE"/>
    <s v="C10111"/>
    <s v="Z0691614 V12"/>
    <n v="30"/>
    <n v="24"/>
    <n v="5"/>
    <n v="14400"/>
    <n v="743482"/>
    <s v="FINEMAC 2M 1.400"/>
    <n v="1.9E-2"/>
    <s v="Guignot, Pierre"/>
    <n v="768"/>
    <x v="0"/>
    <x v="1"/>
    <s v="1"/>
    <s v=""/>
    <s v="30"/>
    <s v="STOP"/>
    <s v="118779"/>
    <s v="Perez, Juan"/>
    <s v="414539941"/>
  </r>
  <r>
    <x v="1"/>
    <x v="106"/>
    <m/>
    <x v="2"/>
    <s v="45979rav45982"/>
    <s v="F-PIG. DIVERS"/>
    <s v="803184"/>
    <s v="TIGE POUSSOIR"/>
    <s v="R46201"/>
    <s v="Z1494320 V01"/>
    <n v="44"/>
    <n v="24"/>
    <n v="5"/>
    <n v="9818.181818181818"/>
    <n v="5085"/>
    <s v="DIN 1.4121/DIN 1.4197 2M 2.010"/>
    <n v="0.23799999999999999"/>
    <s v="Suvat, Servan"/>
    <n v="768"/>
    <x v="0"/>
    <x v="1"/>
    <s v="1"/>
    <s v=""/>
    <s v="23"/>
    <s v="PROD"/>
    <s v="118779"/>
    <s v="Perez, Juan"/>
    <s v="415803184"/>
  </r>
  <r>
    <x v="1"/>
    <x v="107"/>
    <m/>
    <x v="2"/>
    <s v="48991rav49000"/>
    <s v="F-PIG. DIVERS"/>
    <s v="834738"/>
    <s v="CORRECTEUR QUANT. SEMI/DEC"/>
    <s v="2824-2"/>
    <s v="Z0090175 V06"/>
    <n v="22"/>
    <n v="24"/>
    <n v="5"/>
    <n v="19636.363636363636"/>
    <n v="768749"/>
    <s v="FINEMAC 3M 2.400"/>
    <n v="6.5000000000000002E-2"/>
    <s v="Suvat, Servan"/>
    <n v="768"/>
    <x v="0"/>
    <x v="1"/>
    <s v="1"/>
    <s v=""/>
    <s v="25"/>
    <s v="PROD"/>
    <s v="4762"/>
    <s v="Luanga, Manu"/>
    <s v="416834738"/>
  </r>
  <r>
    <x v="4"/>
    <x v="108"/>
    <m/>
    <x v="2"/>
    <s v="55508rav45999"/>
    <s v="F-PIG. DIVERS"/>
    <s v="793025"/>
    <m/>
    <m/>
    <s v="Z1450191 V00"/>
    <m/>
    <n v="24"/>
    <n v="5"/>
    <m/>
    <m/>
    <m/>
    <m/>
    <s v="Musumeci, Francesco"/>
    <n v="768"/>
    <x v="0"/>
    <x v="1"/>
    <s v="1"/>
    <m/>
    <s v="!"/>
    <s v="RH"/>
    <s v="207820"/>
    <s v="Sofra, Pajtim"/>
    <s v="417793025"/>
  </r>
  <r>
    <x v="1"/>
    <x v="109"/>
    <m/>
    <x v="2"/>
    <s v="50377rav50379"/>
    <s v="F-PIG. DIVERS"/>
    <s v="539568"/>
    <s v="PIG.BALADEUR"/>
    <s v="C10111"/>
    <s v="Z0690123 V10"/>
    <n v="33"/>
    <n v="24"/>
    <n v="5"/>
    <n v="13090.90909090909"/>
    <n v="768538"/>
    <s v="FINEMAC 3M 3.200"/>
    <n v="0.13600000000000001"/>
    <s v="Hürlimann, Stéphane"/>
    <n v="768"/>
    <x v="0"/>
    <x v="1"/>
    <s v="1"/>
    <s v=""/>
    <s v="27"/>
    <s v="PROD"/>
    <s v="539568"/>
    <s v="Juillerat, Gillian"/>
    <s v="418539568"/>
  </r>
  <r>
    <x v="2"/>
    <x v="110"/>
    <m/>
    <x v="6"/>
    <s v="142700rav37517"/>
    <s v="F-PIG. DIVERS"/>
    <s v="4718"/>
    <s v="PIG.INVERSION"/>
    <s v="2821-2"/>
    <s v="Z1341544 V02"/>
    <n v="15"/>
    <n v="24"/>
    <n v="5"/>
    <n v="28800"/>
    <n v="743482"/>
    <s v="FINEMAC 2M 1.400"/>
    <n v="2.1000000000000001E-2"/>
    <s v="Müller, Axel"/>
    <n v="768"/>
    <x v="0"/>
    <x v="4"/>
    <s v="10402"/>
    <s v="!"/>
    <s v="19"/>
    <s v="PROD"/>
    <s v="684129"/>
    <s v="Rico, Nicolas"/>
    <s v="4194718"/>
  </r>
  <r>
    <x v="0"/>
    <x v="111"/>
    <m/>
    <x v="6"/>
    <s v="142701rav046000"/>
    <s v="F-VIS"/>
    <s v="700648"/>
    <s v="VIS TETE CYL. C 42 C 00 A"/>
    <s v="MULTIC"/>
    <s v="Z1231886 V00"/>
    <n v="22"/>
    <n v="24"/>
    <n v="5"/>
    <n v="19636.363636363636"/>
    <n v="410190"/>
    <s v="DIN 1.4121/DIN 1.4197 3M 1.800"/>
    <n v="5.7000000000000002E-2"/>
    <s v="Pilloud, Simon"/>
    <n v="210"/>
    <x v="1"/>
    <x v="5"/>
    <s v="10401"/>
    <s v=""/>
    <s v="30"/>
    <s v="MET"/>
    <s v=""/>
    <s v="Formation"/>
    <s v="420700648"/>
  </r>
  <r>
    <x v="1"/>
    <x v="112"/>
    <m/>
    <x v="6"/>
    <s v="142710rav36863"/>
    <s v="F-VIS"/>
    <s v="768897"/>
    <s v="VIS TETE CON. SE-I C 03 C 00 A"/>
    <s v="MULTIC"/>
    <s v="Z0676313 V02"/>
    <n v="21"/>
    <n v="24"/>
    <n v="5"/>
    <n v="20571.428571428569"/>
    <n v="410190"/>
    <s v="DIN 1.4121/DIN 1.4197 3M 1.800"/>
    <n v="5.1999999999999998E-2"/>
    <s v="Bensedira, Safi"/>
    <n v="210"/>
    <x v="1"/>
    <x v="5"/>
    <s v="10401"/>
    <s v=""/>
    <s v="-2"/>
    <s v="PROD"/>
    <s v="116127"/>
    <s v="Perez, Juan"/>
    <s v="421768897"/>
  </r>
  <r>
    <x v="1"/>
    <x v="113"/>
    <m/>
    <x v="6"/>
    <s v="142711rav24970"/>
    <s v="F-VIS"/>
    <s v="767676"/>
    <s v="VIS TETE CON. SE-H C 42 E 00 A"/>
    <s v="MULTIC"/>
    <s v="Z1362444 V01"/>
    <n v="27"/>
    <n v="24"/>
    <n v="5"/>
    <n v="16000"/>
    <n v="534906"/>
    <s v="DIN 1.4121/DIN 1.4197 3M 1.200"/>
    <n v="1.9E-2"/>
    <s v="Suvat, Servan"/>
    <n v="210"/>
    <x v="1"/>
    <x v="5"/>
    <s v="10401"/>
    <s v=""/>
    <s v="2"/>
    <s v="MP"/>
    <s v="3515"/>
    <s v="Nguyen, Tan"/>
    <s v="422767676"/>
  </r>
  <r>
    <x v="1"/>
    <x v="114"/>
    <m/>
    <x v="6"/>
    <s v="142767 rav49891"/>
    <s v="F-PIG. AV. TROU"/>
    <s v="471085"/>
    <s v="PIG.INVERSION"/>
    <s v="2671"/>
    <s v="Z1413639 V01"/>
    <n v="15"/>
    <n v="24"/>
    <n v="5"/>
    <n v="28800"/>
    <n v="593636"/>
    <s v="FINEMAC 2M 1.200"/>
    <n v="1.7000000000000001E-2"/>
    <s v="Sabatini, Olivier"/>
    <n v="768"/>
    <x v="0"/>
    <x v="4"/>
    <s v="10402"/>
    <s v="!"/>
    <s v="2"/>
    <s v="MET"/>
    <s v="594710"/>
    <s v="Stuber, Steven"/>
    <s v="423471085"/>
  </r>
  <r>
    <x v="4"/>
    <x v="115"/>
    <m/>
    <x v="6"/>
    <s v="142768 rav046008"/>
    <s v="F-PIG. DIVERS"/>
    <s v="745375"/>
    <s v="VIS TETE CYL. SE-H C 03 C 00 A"/>
    <s v="MULTIC"/>
    <s v="Z0676821 V04"/>
    <m/>
    <n v="24"/>
    <n v="5"/>
    <m/>
    <m/>
    <s v="!"/>
    <m/>
    <s v="Mann, Grégory"/>
    <n v="768"/>
    <x v="0"/>
    <x v="4"/>
    <s v="10402"/>
    <s v="!"/>
    <s v="30"/>
    <s v="MP"/>
    <s v="3515"/>
    <s v="Nguyen, Tan"/>
    <s v="424745375"/>
  </r>
  <r>
    <x v="1"/>
    <x v="116"/>
    <m/>
    <x v="5"/>
    <s v="143858 rav49491"/>
    <s v="F-TUBE DIVERS"/>
    <s v="633571"/>
    <s v="TENON ETAGES"/>
    <s v="C10111"/>
    <s v="Z1468817 V00"/>
    <n v="28"/>
    <n v="24"/>
    <n v="5"/>
    <n v="15428.571428571431"/>
    <n v="510806"/>
    <s v="DIN 1.4121/DIN 1.4197 2M 1.500"/>
    <n v="5.3999999999999999E-2"/>
    <s v="Guignot, Pierre"/>
    <n v="768"/>
    <x v="0"/>
    <x v="4"/>
    <s v="10402"/>
    <s v="!"/>
    <s v="5"/>
    <s v="RH"/>
    <s v="696684"/>
    <s v="Merghoub, Mohamed"/>
    <s v="425633571"/>
  </r>
  <r>
    <x v="1"/>
    <x v="117"/>
    <m/>
    <x v="5"/>
    <s v="143859 rav46238"/>
    <s v="F-PIG. DIVERS"/>
    <s v="4637"/>
    <s v="PIG.MINUTERIE"/>
    <s v="2801-2"/>
    <s v="Z0214611 V02"/>
    <n v="18"/>
    <n v="24"/>
    <n v="5"/>
    <n v="24000"/>
    <n v="726942"/>
    <s v="FINEMAC 2M 1.500"/>
    <n v="2.4E-2"/>
    <s v="Maeder, Nicolas"/>
    <n v="768"/>
    <x v="0"/>
    <x v="4"/>
    <s v="10402"/>
    <s v=""/>
    <s v="15"/>
    <s v="SMED"/>
    <s v=""/>
    <s v=""/>
    <s v="4264637"/>
  </r>
  <r>
    <x v="4"/>
    <x v="118"/>
    <m/>
    <x v="1"/>
    <s v="49253rav49262"/>
    <s v="F-PIG. COULANT"/>
    <s v="703456"/>
    <s v="CHAUSSEE L2.450"/>
    <s v="2801-2"/>
    <s v="Z0044431 V11"/>
    <n v="47"/>
    <n v="24"/>
    <n v="5"/>
    <n v="9191.4893617021298"/>
    <n v="766789"/>
    <s v="FINEMAC 3M 2.600"/>
    <n v="0.154"/>
    <s v="Musumeci, Francesco"/>
    <n v="768"/>
    <x v="0"/>
    <x v="0"/>
    <s v="2"/>
    <s v="!"/>
    <s v="11"/>
    <s v="SMED"/>
    <s v=""/>
    <s v=""/>
    <s v="427703456"/>
  </r>
  <r>
    <x v="4"/>
    <x v="119"/>
    <m/>
    <x v="1"/>
    <s v="49393rav50675"/>
    <s v="F-PIG. DIVERS"/>
    <s v="4184"/>
    <s v="PIG.INTERM."/>
    <s v="2892A2"/>
    <s v="Z0048135 V14"/>
    <n v="26"/>
    <n v="24"/>
    <n v="5"/>
    <n v="16615.384615384613"/>
    <n v="768749"/>
    <s v="FINEMAC 3M 2.400"/>
    <n v="0.113"/>
    <s v="Bensedira, Safi"/>
    <n v="768"/>
    <x v="0"/>
    <x v="1"/>
    <s v="1"/>
    <s v=""/>
    <s v="30"/>
    <s v="PROD"/>
    <s v="116173"/>
    <s v="Sanso, Francesco"/>
    <s v="4284184"/>
  </r>
  <r>
    <x v="1"/>
    <x v="120"/>
    <m/>
    <x v="0"/>
    <s v="50378rav50380"/>
    <s v="F-DIVERS"/>
    <s v="859386"/>
    <s v="MOYEU ROUE ENTR.IND.QUANT. SEMI/POLI"/>
    <s v="A05231"/>
    <s v="Z1238468 V05"/>
    <n v="21"/>
    <n v="24"/>
    <n v="5"/>
    <n v="20571.428571428569"/>
    <n v="726944"/>
    <s v="FINEMAC 2M 1.700"/>
    <n v="3.4000000000000002E-2"/>
    <s v="Bensedira, Safi"/>
    <n v="768"/>
    <x v="0"/>
    <x v="1"/>
    <s v="1"/>
    <s v="!"/>
    <s v="-5"/>
    <s v="STOP"/>
    <s v="118779"/>
    <s v="Schaer, André"/>
    <s v="429859386"/>
  </r>
  <r>
    <x v="1"/>
    <x v="121"/>
    <m/>
    <x v="12"/>
    <s v="143433 rav143434"/>
    <s v="F-BARILLET"/>
    <s v="3567"/>
    <s v="AXE ROUE INVERSION"/>
    <s v="7750"/>
    <s v="Z0033868 V05"/>
    <n v="30"/>
    <n v="24"/>
    <n v="5"/>
    <n v="14400"/>
    <n v="593636"/>
    <s v="FINEMAC 2M 1.200"/>
    <n v="2.5999999999999999E-2"/>
    <s v="Moreira, Diogo"/>
    <n v="215"/>
    <x v="2"/>
    <x v="8"/>
    <s v="120001"/>
    <s v=""/>
    <s v="2"/>
    <s v="STOP"/>
    <s v="PRT482"/>
    <s v="Saâdouni, Hedi"/>
    <s v="4303567"/>
  </r>
  <r>
    <x v="1"/>
    <x v="122"/>
    <m/>
    <x v="13"/>
    <s v="121305rav121306"/>
    <s v="F-BARILLET"/>
    <s v="PRT712"/>
    <s v="PRT712_ROUE HEURES L1.740 DO SATURNE II"/>
    <s v="OTHER"/>
    <s v="Z1275836 V02"/>
    <n v="35"/>
    <n v="24"/>
    <n v="5"/>
    <n v="12342.857142857141"/>
    <m/>
    <s v="!"/>
    <n v="0"/>
    <s v="Flueck, Andreas"/>
    <n v="215"/>
    <x v="2"/>
    <x v="9"/>
    <s v="!"/>
    <s v=""/>
    <s v="-10"/>
    <s v="STOP"/>
    <s v="PRT482"/>
    <s v="Saâdouni, Hedi"/>
    <s v="431PRT712"/>
  </r>
  <r>
    <x v="5"/>
    <x v="123"/>
    <m/>
    <x v="14"/>
    <s v="93141rav50622"/>
    <s v="F-TIGE"/>
    <m/>
    <s v=""/>
    <s v=""/>
    <s v="mise sur palette"/>
    <m/>
    <n v="24"/>
    <n v="5"/>
    <m/>
    <m/>
    <s v=""/>
    <m/>
    <m/>
    <n v="768"/>
    <x v="0"/>
    <x v="10"/>
    <s v="!"/>
    <s v=""/>
    <s v=""/>
    <s v="STOP"/>
    <s v="65944"/>
    <s v="Schaer, André"/>
    <s v="502"/>
  </r>
  <r>
    <x v="5"/>
    <x v="124"/>
    <m/>
    <x v="14"/>
    <s v="54736rav54749"/>
    <m/>
    <m/>
    <s v=""/>
    <s v=""/>
    <s v="mise sur palette"/>
    <m/>
    <n v="24"/>
    <n v="5"/>
    <m/>
    <m/>
    <s v=""/>
    <m/>
    <m/>
    <n v="768"/>
    <x v="0"/>
    <x v="10"/>
    <s v="!"/>
    <s v=""/>
    <s v=""/>
    <s v="PROD"/>
    <s v="146279"/>
    <s v="ahmeti, Rahman"/>
    <s v="503"/>
  </r>
  <r>
    <x v="5"/>
    <x v="125"/>
    <m/>
    <x v="14"/>
    <s v="54718rav54723"/>
    <m/>
    <m/>
    <s v=""/>
    <s v=""/>
    <s v="mise sur palette"/>
    <m/>
    <n v="24"/>
    <n v="5"/>
    <m/>
    <m/>
    <s v=""/>
    <m/>
    <m/>
    <n v="768"/>
    <x v="0"/>
    <x v="10"/>
    <s v="!"/>
    <s v=""/>
    <s v=""/>
    <s v="STOP"/>
    <s v="1741"/>
    <s v="Constantin, Jean-Marie"/>
    <s v="505"/>
  </r>
  <r>
    <x v="5"/>
    <x v="126"/>
    <m/>
    <x v="14"/>
    <s v="93142rav49677"/>
    <s v="F-TIGE"/>
    <m/>
    <s v=""/>
    <s v=""/>
    <s v="à mettre sur palette"/>
    <m/>
    <n v="24"/>
    <n v="5"/>
    <m/>
    <m/>
    <s v=""/>
    <m/>
    <m/>
    <n v="768"/>
    <x v="0"/>
    <x v="10"/>
    <s v="!"/>
    <s v=""/>
    <s v=""/>
    <s v="RH"/>
    <s v="65944"/>
    <s v="Sofra, Pajtim"/>
    <s v="508"/>
  </r>
  <r>
    <x v="5"/>
    <x v="127"/>
    <m/>
    <x v="4"/>
    <s v="021907rav54498 TRYTON-SST"/>
    <s v="F-TIGE"/>
    <m/>
    <s v=""/>
    <s v=""/>
    <s v="FORMATION"/>
    <m/>
    <n v="24"/>
    <n v="5"/>
    <m/>
    <m/>
    <s v=""/>
    <m/>
    <m/>
    <n v="768"/>
    <x v="0"/>
    <x v="10"/>
    <s v="!"/>
    <s v=""/>
    <s v=""/>
    <s v="PROD"/>
    <s v="281793"/>
    <s v="ahmeti, Rahman"/>
    <s v="509"/>
  </r>
  <r>
    <x v="5"/>
    <x v="128"/>
    <m/>
    <x v="15"/>
    <s v="53905rav50971/29P"/>
    <s v="F-TIGE"/>
    <m/>
    <s v=""/>
    <s v=""/>
    <s v="FORMATION"/>
    <m/>
    <n v="24"/>
    <n v="5"/>
    <m/>
    <m/>
    <s v=""/>
    <m/>
    <m/>
    <n v="768"/>
    <x v="0"/>
    <x v="10"/>
    <s v="!"/>
    <s v=""/>
    <s v=""/>
    <s v="PROD"/>
    <s v="192273"/>
    <s v="Bensedira, Safi"/>
    <s v="510"/>
  </r>
  <r>
    <x v="4"/>
    <x v="129"/>
    <m/>
    <x v="5"/>
    <s v="144614 rav50337"/>
    <m/>
    <s v="4678"/>
    <s v="PIG.ENTR.ROCHET"/>
    <s v="2671"/>
    <s v="Z0424265 V02"/>
    <n v="21"/>
    <n v="24"/>
    <n v="5"/>
    <n v="20571.428571428569"/>
    <n v="593636"/>
    <s v="FINEMAC 2M 1.200"/>
    <n v="1.7999999999999999E-2"/>
    <s v="Musumeci, Francesco"/>
    <n v="768"/>
    <x v="0"/>
    <x v="10"/>
    <s v="!"/>
    <s v="!"/>
    <s v="-2"/>
    <s v="PROD"/>
    <s v="146279"/>
    <s v="Brancato, Giuseppe"/>
    <s v="5114678"/>
  </r>
  <r>
    <x v="1"/>
    <x v="130"/>
    <m/>
    <x v="6"/>
    <s v="144209rav37490"/>
    <s v="F-TIGE"/>
    <s v="324159"/>
    <s v="PIG.SEC. L4.790"/>
    <s v="C07111"/>
    <s v="Z0032368 V11"/>
    <n v="23"/>
    <n v="24"/>
    <n v="5"/>
    <n v="18782.608695652176"/>
    <n v="593636"/>
    <s v="FINEMAC 2M 1.200"/>
    <n v="5.8000000000000003E-2"/>
    <s v="Salihu, Mubekir"/>
    <n v="768"/>
    <x v="0"/>
    <x v="4"/>
    <s v="10402"/>
    <s v=""/>
    <s v="7"/>
    <s v="PROD"/>
    <s v="146279"/>
    <s v="Brancato, Giuseppe"/>
    <s v="512324159"/>
  </r>
  <r>
    <x v="1"/>
    <x v="131"/>
    <m/>
    <x v="6"/>
    <s v="144210rav49668"/>
    <s v="F-TIGE"/>
    <s v="4637"/>
    <s v="PIG.MINUTERIE"/>
    <s v="2801-2"/>
    <s v="Z0214611 V02"/>
    <n v="18"/>
    <n v="24"/>
    <n v="5"/>
    <n v="24000"/>
    <n v="726942"/>
    <s v="FINEMAC 2M 1.500"/>
    <n v="2.4E-2"/>
    <s v="Maeder, Nicolas"/>
    <n v="768"/>
    <x v="0"/>
    <x v="4"/>
    <s v="10402"/>
    <s v=""/>
    <s v="15"/>
    <s v="PROD"/>
    <s v="146279"/>
    <s v="Brancato, Giuseppe"/>
    <s v="5134637"/>
  </r>
  <r>
    <x v="4"/>
    <x v="132"/>
    <m/>
    <x v="1"/>
    <s v="48282rav48287"/>
    <s v="F-TUBE DIVERS"/>
    <s v="4635"/>
    <s v="PIG.MINUTERIE"/>
    <s v="2892-2"/>
    <s v="Z0457356 V08"/>
    <n v="19"/>
    <n v="24"/>
    <n v="5"/>
    <n v="22736.84210526316"/>
    <n v="593636"/>
    <s v="FINEMAC 2M 1.200"/>
    <n v="1.4999999999999999E-2"/>
    <s v="Sofra, Pajtim"/>
    <n v="768"/>
    <x v="0"/>
    <x v="1"/>
    <s v="1"/>
    <s v=""/>
    <s v="26"/>
    <s v="STOP"/>
    <s v="4181"/>
    <s v="Salihu, Mubekir"/>
    <s v="5144635"/>
  </r>
  <r>
    <x v="1"/>
    <x v="133"/>
    <m/>
    <x v="1"/>
    <s v="49385rav49389"/>
    <s v="F-DIVERS"/>
    <s v="766773"/>
    <s v="CHAUSSEE L1.990"/>
    <s v="2000-1"/>
    <s v="Z0079486 V09"/>
    <n v="27"/>
    <n v="24"/>
    <n v="5"/>
    <n v="16000"/>
    <n v="768762"/>
    <s v="FINEMAC 3M 2.200"/>
    <n v="9.0999999999999998E-2"/>
    <s v="Brancato, Giuseppe"/>
    <n v="768"/>
    <x v="0"/>
    <x v="1"/>
    <s v="1"/>
    <s v=""/>
    <s v="-2"/>
    <s v="RH"/>
    <s v="324161"/>
    <s v="Merghoub, Mohamed"/>
    <s v="515766773"/>
  </r>
  <r>
    <x v="4"/>
    <x v="134"/>
    <m/>
    <x v="0"/>
    <s v="49487rav49495"/>
    <s v="F-TUBE DIVERS"/>
    <s v="407010"/>
    <s v="TUBE CENTRE L2.200"/>
    <s v="A31L02"/>
    <s v="Z1247442 V01"/>
    <n v="15"/>
    <n v="24"/>
    <n v="5"/>
    <n v="28800"/>
    <n v="6587"/>
    <s v="EN CW400J (N31) 2M 1.200"/>
    <n v="3.4000000000000002E-2"/>
    <s v="Sofra, Pajtim"/>
    <n v="768"/>
    <x v="0"/>
    <x v="0"/>
    <s v="2"/>
    <s v=""/>
    <s v="9"/>
    <s v="PROD"/>
    <s v="1566"/>
    <s v="ahmeti, Rahman"/>
    <s v="516407010"/>
  </r>
  <r>
    <x v="4"/>
    <x v="135"/>
    <m/>
    <x v="0"/>
    <s v="49255rav49264"/>
    <s v="F-TUBE DIVERS"/>
    <s v="1566"/>
    <s v="TUBE CENTRE L2.500"/>
    <s v="C07111"/>
    <s v="Z1155026 V01"/>
    <n v="16"/>
    <n v="24"/>
    <n v="5"/>
    <n v="27000"/>
    <n v="6599"/>
    <s v="EN CW400J 2M 1.500"/>
    <n v="5.5E-2"/>
    <s v="Sofra, Pajtim"/>
    <n v="768"/>
    <x v="0"/>
    <x v="0"/>
    <s v="2"/>
    <s v=""/>
    <s v="17"/>
    <s v="PROD"/>
    <s v="1566"/>
    <s v="ahmeti, Rahman"/>
    <s v="5171566"/>
  </r>
  <r>
    <x v="0"/>
    <x v="136"/>
    <m/>
    <x v="1"/>
    <s v="46227rav46234"/>
    <s v="F-TUBE DIVERS"/>
    <s v="684129"/>
    <s v="PIG.ROUE REDUCTION"/>
    <s v="A15A11"/>
    <s v="Z1338999 V02"/>
    <n v="17"/>
    <n v="24"/>
    <n v="5"/>
    <n v="25411.76470588235"/>
    <n v="593636"/>
    <s v="FINEMAC 2M 1.200"/>
    <n v="3.1E-2"/>
    <s v="Brancato, Giuseppe"/>
    <n v="768"/>
    <x v="0"/>
    <x v="1"/>
    <s v="1"/>
    <s v=""/>
    <s v="30"/>
    <s v="RH"/>
    <s v="703456"/>
    <s v="Sofra, Pajtim"/>
    <s v="518684129"/>
  </r>
  <r>
    <x v="1"/>
    <x v="137"/>
    <m/>
    <x v="12"/>
    <s v="143435 rav143436"/>
    <s v="F-BARILLET"/>
    <s v="758003"/>
    <s v="CHAUSSEE L2.130"/>
    <s v="C26111"/>
    <s v="Z1339926 V03"/>
    <n v="55"/>
    <n v="24"/>
    <n v="5"/>
    <n v="7854.545454545455"/>
    <n v="766789"/>
    <s v="FINEMAC 3M 2.600"/>
    <n v="0.14699999999999999"/>
    <s v="Grunenwald, Steve"/>
    <n v="215"/>
    <x v="2"/>
    <x v="8"/>
    <s v="120001"/>
    <s v=""/>
    <s v="13"/>
    <s v="STOP"/>
    <s v="PRT482"/>
    <s v="Saâdouni, Hedi"/>
    <s v="519758003"/>
  </r>
  <r>
    <x v="1"/>
    <x v="138"/>
    <m/>
    <x v="12"/>
    <s v="143437 rav143438"/>
    <s v="F-BARILLET"/>
    <s v="860840"/>
    <s v="AXE SEC.LH6 SEMI/POLI"/>
    <s v="R04811"/>
    <s v="Z1657018 V00"/>
    <n v="73"/>
    <n v="24"/>
    <n v="5"/>
    <n v="5917.8082191780823"/>
    <n v="726945"/>
    <s v="FINEMAC 3M 3.000"/>
    <n v="0.39400000000000002"/>
    <s v="Correia Rosa, Pedro Miguel"/>
    <n v="215"/>
    <x v="2"/>
    <x v="8"/>
    <s v="120001"/>
    <s v="!"/>
    <s v="-9"/>
    <s v="STOP"/>
    <s v="PRT482"/>
    <s v="Saâdouni, Hedi"/>
    <s v="520860840"/>
  </r>
  <r>
    <x v="2"/>
    <x v="139"/>
    <m/>
    <x v="12"/>
    <s v="143439 rav143440"/>
    <s v="F-BARILLET"/>
    <s v="4670"/>
    <s v="PIG.ROUE REDUCTION"/>
    <s v="2671"/>
    <s v="Z0080148 V08"/>
    <n v="30"/>
    <n v="24"/>
    <n v="5"/>
    <n v="14400"/>
    <n v="593636"/>
    <s v="FINEMAC 2M 1.200"/>
    <n v="2.5000000000000001E-2"/>
    <s v="Moreira, Diogo"/>
    <n v="215"/>
    <x v="2"/>
    <x v="8"/>
    <s v="120001"/>
    <s v=""/>
    <s v="26"/>
    <s v="STOP"/>
    <s v="PRT482"/>
    <s v="Saâdouni, Hedi"/>
    <s v="5214670"/>
  </r>
  <r>
    <x v="0"/>
    <x v="140"/>
    <m/>
    <x v="12"/>
    <s v="143441 rav143442"/>
    <s v="F-BARILLET"/>
    <s v="785791"/>
    <s v="VIS TETE CYL. Z 02 C 00 A"/>
    <s v="MULTIC"/>
    <s v="Z1439529 V00"/>
    <n v="58"/>
    <n v="24"/>
    <n v="5"/>
    <n v="7448.2758620689656"/>
    <n v="727937"/>
    <s v="DIN 1.4598 3M 2.000"/>
    <n v="9.9000000000000005E-2"/>
    <s v="Duval, Laurent"/>
    <n v="215"/>
    <x v="2"/>
    <x v="8"/>
    <s v="120001"/>
    <s v=""/>
    <s v="-10"/>
    <s v="STOP"/>
    <s v="PRT482"/>
    <s v="Saâdouni, Hedi"/>
    <s v="522785791"/>
  </r>
  <r>
    <x v="0"/>
    <x v="141"/>
    <m/>
    <x v="12"/>
    <s v="143443 rav143445"/>
    <s v="F-BARILLET"/>
    <s v="845415"/>
    <m/>
    <m/>
    <s v="Z0080340 V12"/>
    <m/>
    <n v="24"/>
    <n v="5"/>
    <m/>
    <m/>
    <m/>
    <m/>
    <s v="Scheidegger, Junior"/>
    <n v="215"/>
    <x v="2"/>
    <x v="8"/>
    <s v="120001"/>
    <m/>
    <s v="!"/>
    <s v="STOP"/>
    <s v="PRT482"/>
    <s v="Saâdouni, Hedi"/>
    <s v="523845415"/>
  </r>
  <r>
    <x v="1"/>
    <x v="142"/>
    <m/>
    <x v="12"/>
    <s v="143445 rav143446"/>
    <s v="F-BARILLET"/>
    <s v="PRT725"/>
    <s v="PRT725_PIG.INTERM. (DEC+TAIL PO34+)"/>
    <s v="OTHER"/>
    <s v="Z1087483 V01"/>
    <n v="70"/>
    <n v="24"/>
    <n v="5"/>
    <n v="6171.4285714285706"/>
    <n v="593636"/>
    <s v="FINEMAC 2M 1.200"/>
    <n v="0"/>
    <s v="Flueck, Andreas"/>
    <n v="215"/>
    <x v="2"/>
    <x v="8"/>
    <s v="120001"/>
    <s v=""/>
    <s v="0"/>
    <s v="STOP"/>
    <s v="PRT482"/>
    <s v="Saâdouni, Hedi"/>
    <s v="524PRT725"/>
  </r>
  <r>
    <x v="1"/>
    <x v="143"/>
    <m/>
    <x v="12"/>
    <s v="143447 rav143448"/>
    <s v="F-BARILLET"/>
    <s v="824270"/>
    <s v="PITON"/>
    <s v="A15A11"/>
    <s v="Z1325787 V06"/>
    <n v="40"/>
    <n v="24"/>
    <n v="5"/>
    <n v="10800"/>
    <n v="510806"/>
    <s v="DIN 1.4121/DIN 1.4197 2M 1.500"/>
    <n v="3.5999999999999997E-2"/>
    <s v="Moreira, Diogo"/>
    <n v="215"/>
    <x v="2"/>
    <x v="8"/>
    <s v="120001"/>
    <s v=""/>
    <s v="1"/>
    <s v="STOP"/>
    <s v="PRT482"/>
    <s v="Saâdouni, Hedi"/>
    <s v="525824270"/>
  </r>
  <r>
    <x v="1"/>
    <x v="144"/>
    <m/>
    <x v="12"/>
    <s v="143449 rav143450"/>
    <s v="F-BARILLET"/>
    <s v="767870"/>
    <s v="VIS TETE CYL. SE-D E 44 C 00 A"/>
    <s v="MULTIC"/>
    <s v="Z1493830 V00"/>
    <n v="43"/>
    <n v="24"/>
    <n v="5"/>
    <n v="10046.511627906977"/>
    <n v="768759"/>
    <s v="FINEMAC 3M 2.000"/>
    <n v="6.9000000000000006E-2"/>
    <s v="Van Holsaet, Jordan"/>
    <n v="215"/>
    <x v="2"/>
    <x v="8"/>
    <s v="120001"/>
    <s v=""/>
    <s v="-4"/>
    <s v="STOP"/>
    <s v="PRT482"/>
    <s v="Saâdouni, Hedi"/>
    <s v="526767870"/>
  </r>
  <r>
    <x v="3"/>
    <x v="145"/>
    <m/>
    <x v="12"/>
    <s v="143451 rav143452"/>
    <s v="F-BARILLET"/>
    <s v="759362"/>
    <s v="PITON"/>
    <s v="A14A11"/>
    <s v="Z0552271 V03"/>
    <n v="51"/>
    <n v="24"/>
    <n v="5"/>
    <n v="8470.5882352941189"/>
    <n v="510806"/>
    <s v="DIN 1.4121/DIN 1.4197 2M 1.500"/>
    <n v="3.5999999999999997E-2"/>
    <s v="Duval, Laurent"/>
    <n v="215"/>
    <x v="2"/>
    <x v="8"/>
    <s v="120001"/>
    <s v="!"/>
    <s v="-10"/>
    <s v="STOP"/>
    <s v="PRT482"/>
    <s v="Saâdouni, Hedi"/>
    <s v="527759362"/>
  </r>
  <r>
    <x v="1"/>
    <x v="146"/>
    <m/>
    <x v="16"/>
    <s v="123889rav123899"/>
    <m/>
    <s v="859486"/>
    <s v="ROUE ENTR.SUPPL. SEMI/POLI"/>
    <s v="A08261"/>
    <s v="Z0466747 V02"/>
    <n v="54"/>
    <n v="24"/>
    <n v="5"/>
    <n v="8000"/>
    <n v="825527"/>
    <s v="EN CW101C VERG. 3M 5.500"/>
    <n v="0.41199999999999998"/>
    <s v="Scheuermann, Marco"/>
    <n v="215"/>
    <x v="2"/>
    <x v="11"/>
    <s v="120004"/>
    <s v=""/>
    <s v="-6"/>
    <s v="PROD"/>
    <s v="762106"/>
    <s v="Perret, Christophe"/>
    <s v="601859486"/>
  </r>
  <r>
    <x v="1"/>
    <x v="147"/>
    <m/>
    <x v="16"/>
    <s v="123888rav123898"/>
    <m/>
    <s v="859327"/>
    <s v="PIG.COULANT SEMI/POLI"/>
    <s v="A13101"/>
    <s v="Z1376951 V01"/>
    <n v="50"/>
    <n v="24"/>
    <n v="5"/>
    <n v="8640"/>
    <n v="726945"/>
    <s v="FINEMAC 3M 3.000"/>
    <n v="0.16800000000000001"/>
    <s v="Correia Rosa, Pedro Miguel"/>
    <n v="215"/>
    <x v="2"/>
    <x v="11"/>
    <s v="120004"/>
    <s v=""/>
    <s v="-6"/>
    <s v="MET"/>
    <s v="732763"/>
    <s v="Rashoev, Muraz"/>
    <s v="602859327"/>
  </r>
  <r>
    <x v="3"/>
    <x v="148"/>
    <m/>
    <x v="16"/>
    <s v="123887rav123897"/>
    <m/>
    <s v="648552"/>
    <s v="CLEF RAQUETTE"/>
    <s v="A20L11"/>
    <s v="Z1079398 V02"/>
    <n v="45"/>
    <n v="24"/>
    <n v="5"/>
    <n v="9600"/>
    <n v="70566"/>
    <s v="EN CW614N 3M 2.000"/>
    <n v="6.7000000000000004E-2"/>
    <s v="Scheidegger, Junior"/>
    <n v="215"/>
    <x v="2"/>
    <x v="11"/>
    <s v="120004"/>
    <s v="!"/>
    <s v="1"/>
    <s v="PROD"/>
    <s v="725266"/>
    <s v="Oliveira, David"/>
    <s v="603648552"/>
  </r>
  <r>
    <x v="1"/>
    <x v="149"/>
    <m/>
    <x v="16"/>
    <s v="123886rav123896"/>
    <m/>
    <s v="774167"/>
    <s v="PITON A TETE"/>
    <s v="7750"/>
    <s v="Z1272600 V02"/>
    <n v="45"/>
    <n v="24"/>
    <n v="5"/>
    <n v="9600"/>
    <n v="510806"/>
    <s v="DIN 1.4121/DIN 1.4197 2M 1.500"/>
    <n v="3.9E-2"/>
    <s v="Duval, Laurent"/>
    <n v="215"/>
    <x v="2"/>
    <x v="11"/>
    <s v="120004"/>
    <s v="!"/>
    <s v="-5"/>
    <s v="PROD"/>
    <s v="84672"/>
    <s v="Perret, Christophe"/>
    <s v="604774167"/>
  </r>
  <r>
    <x v="1"/>
    <x v="150"/>
    <m/>
    <x v="16"/>
    <s v="123885rav123895"/>
    <m/>
    <s v="710585"/>
    <s v="CHAUSSEE LIBRE L3.710"/>
    <s v="A90A02"/>
    <s v="Z1429790 V03"/>
    <n v="58"/>
    <n v="24"/>
    <n v="5"/>
    <n v="7448.2758620689656"/>
    <n v="766789"/>
    <s v="FINEMAC 3M 2.600"/>
    <n v="0.21299999999999999"/>
    <s v="Correia Rosa, Pedro Miguel"/>
    <n v="215"/>
    <x v="2"/>
    <x v="11"/>
    <s v="120004"/>
    <s v=""/>
    <s v="-1"/>
    <s v="PROD"/>
    <s v="705260"/>
    <s v="Jeger, Hieronymus"/>
    <s v="605710585"/>
  </r>
  <r>
    <x v="1"/>
    <x v="151"/>
    <m/>
    <x v="17"/>
    <s v="123884rav123894"/>
    <m/>
    <s v="860839"/>
    <s v="CHAUSSEE LH6 SEMI/POLI"/>
    <s v="R04811"/>
    <s v="Z1656794 V00"/>
    <n v="82"/>
    <n v="24"/>
    <n v="5"/>
    <n v="5268.2926829268299"/>
    <n v="726945"/>
    <s v="FINEMAC 3M 3.000"/>
    <n v="0.30299999999999999"/>
    <s v="Duval, Laurent"/>
    <n v="215"/>
    <x v="2"/>
    <x v="11"/>
    <s v="120004"/>
    <s v=""/>
    <s v="-10"/>
    <s v="STOP"/>
    <s v="470858"/>
    <s v="Jeger, Hieronymus"/>
    <s v="606860839"/>
  </r>
  <r>
    <x v="6"/>
    <x v="152"/>
    <m/>
    <x v="17"/>
    <s v="123883rav123893"/>
    <m/>
    <s v="859500"/>
    <s v="PLANCHE ROUE COMPT.HEURES SEMI/TAIL"/>
    <s v="A05201"/>
    <s v="Z0111577 V03"/>
    <n v="35"/>
    <n v="24"/>
    <n v="5"/>
    <n v="12342.857142857141"/>
    <n v="6198"/>
    <s v="EN CW614N 3M 5.000"/>
    <n v="0.32200000000000001"/>
    <s v="Duval, Laurent"/>
    <n v="215"/>
    <x v="2"/>
    <x v="11"/>
    <s v="120004"/>
    <s v=""/>
    <s v="-7"/>
    <s v="PROD"/>
    <s v="84671"/>
    <s v="Jeger, Hieronymus"/>
    <s v="607859500"/>
  </r>
  <r>
    <x v="1"/>
    <x v="153"/>
    <m/>
    <x v="17"/>
    <s v="123882rav123892"/>
    <m/>
    <s v="766773"/>
    <s v="CHAUSSEE L1.990"/>
    <s v="2000-1"/>
    <s v="Z0079486 V09"/>
    <n v="60"/>
    <n v="24"/>
    <n v="5"/>
    <n v="7200"/>
    <n v="726945"/>
    <s v="FINEMAC 3M 3.000"/>
    <n v="0.187"/>
    <s v="Correia Rosa, Pedro Miguel"/>
    <n v="215"/>
    <x v="2"/>
    <x v="11"/>
    <s v="120004"/>
    <s v=""/>
    <s v="-2"/>
    <s v="STOP"/>
    <s v="326346"/>
    <s v="Jeger, Hieronymus"/>
    <s v="608766773"/>
  </r>
  <r>
    <x v="1"/>
    <x v="154"/>
    <m/>
    <x v="17"/>
    <s v="123881rav123891"/>
    <m/>
    <s v="645196"/>
    <s v="TUBE ETAGES"/>
    <s v="C07651"/>
    <s v="Z1596562 V01"/>
    <n v="30"/>
    <n v="24"/>
    <n v="5"/>
    <n v="14400"/>
    <n v="726945"/>
    <s v="FINEMAC 3M 3.000"/>
    <n v="0.13700000000000001"/>
    <s v="Van Holsaet, Jordan"/>
    <n v="215"/>
    <x v="2"/>
    <x v="11"/>
    <s v="120004"/>
    <s v=""/>
    <s v="12"/>
    <s v="PROD"/>
    <s v="540584"/>
    <s v="Rashoev, Muraz"/>
    <s v="609645196"/>
  </r>
  <r>
    <x v="1"/>
    <x v="155"/>
    <m/>
    <x v="17"/>
    <s v="123880rav123890"/>
    <m/>
    <s v="859329"/>
    <s v="PIG.COULANT SEMI/POLI"/>
    <s v="A16A12"/>
    <s v="Z0070266 V02"/>
    <n v="66"/>
    <n v="24"/>
    <n v="5"/>
    <n v="6545.454545454545"/>
    <n v="726945"/>
    <s v="FINEMAC 3M 3.000"/>
    <n v="0.26500000000000001"/>
    <s v="Scheidegger, Junior"/>
    <n v="215"/>
    <x v="2"/>
    <x v="11"/>
    <s v="120004"/>
    <s v=""/>
    <s v="-4"/>
    <s v="STOP"/>
    <s v="PRT451"/>
    <s v="Flueck, Andreas"/>
    <s v="610859329"/>
  </r>
  <r>
    <x v="4"/>
    <x v="156"/>
    <m/>
    <x v="12"/>
    <s v="122958rav122961"/>
    <m/>
    <s v="732762"/>
    <s v="PITON A TETE"/>
    <s v="A31L11"/>
    <s v="Z1084691-02"/>
    <n v="50"/>
    <n v="24"/>
    <n v="5"/>
    <n v="8640"/>
    <n v="510806"/>
    <s v="DIN 1.4121/DIN 1.4197 2M 1.500"/>
    <n v="3.3000000000000002E-2"/>
    <s v="Ahmeti, Rahman"/>
    <n v="215"/>
    <x v="2"/>
    <x v="8"/>
    <s v="120001"/>
    <s v=""/>
    <s v="-4"/>
    <s v="PROD"/>
    <s v="732762"/>
    <s v="Jeger, Hieronymus"/>
    <s v="611732762"/>
  </r>
  <r>
    <x v="1"/>
    <x v="157"/>
    <m/>
    <x v="12"/>
    <s v="122957rav122960"/>
    <m/>
    <s v="708890"/>
    <s v="PITON A TETE"/>
    <s v="C26111"/>
    <s v="Z1190633 V04"/>
    <n v="45"/>
    <n v="24"/>
    <n v="5"/>
    <n v="9600"/>
    <n v="510806"/>
    <s v="DIN 1.4121/DIN 1.4197 2M 1.500"/>
    <n v="3.1E-2"/>
    <s v="Moreira, Diogo"/>
    <n v="215"/>
    <x v="2"/>
    <x v="8"/>
    <s v="120001"/>
    <s v=""/>
    <s v="10"/>
    <s v="PROD"/>
    <s v="732762"/>
    <s v="Jeger, Hieronymus"/>
    <s v="612708890"/>
  </r>
  <r>
    <x v="4"/>
    <x v="158"/>
    <m/>
    <x v="12"/>
    <s v="122956rav122959"/>
    <m/>
    <s v="861258"/>
    <s v="RIVET SEMI/POLI"/>
    <s v="2000-1"/>
    <s v="Z1054278 V01"/>
    <n v="20"/>
    <n v="24"/>
    <n v="5"/>
    <n v="21600"/>
    <n v="593636"/>
    <s v="FINEMAC 2M 1.200"/>
    <n v="1.7999999999999999E-2"/>
    <s v="Ahmeti, Rahman"/>
    <n v="215"/>
    <x v="2"/>
    <x v="8"/>
    <s v="120001"/>
    <s v=""/>
    <s v="-5"/>
    <s v="PROD"/>
    <s v="731570"/>
    <s v="Ruisi, Giuseppe"/>
    <s v="613861258"/>
  </r>
  <r>
    <x v="0"/>
    <x v="159"/>
    <m/>
    <x v="12"/>
    <s v="123114rav123118"/>
    <m/>
    <s v="653423"/>
    <s v="RENVOI CORRECTEUR 1"/>
    <s v="C07661"/>
    <s v="Z1026443 V01"/>
    <n v="24"/>
    <n v="24"/>
    <n v="5"/>
    <n v="18000"/>
    <n v="768759"/>
    <s v="FINEMAC 3M 2.000"/>
    <n v="5.5E-2"/>
    <s v="Correia Rosa, Pedro Miguel"/>
    <n v="215"/>
    <x v="2"/>
    <x v="8"/>
    <s v="120001"/>
    <s v=""/>
    <s v="30"/>
    <s v="STOP"/>
    <s v="540521"/>
    <s v="Oliveira, David"/>
    <s v="614653423"/>
  </r>
  <r>
    <x v="0"/>
    <x v="160"/>
    <m/>
    <x v="18"/>
    <s v="119758rav119765"/>
    <m/>
    <s v="170241"/>
    <s v="CORRECTEUR JOURS SEMI/DEC"/>
    <s v="955422"/>
    <s v="Z0080477 V00"/>
    <n v="28"/>
    <n v="24"/>
    <n v="5"/>
    <n v="15428.571428571431"/>
    <n v="6241"/>
    <s v="EN CW608N 1/2H 3M 4.500"/>
    <n v="0.28100000000000003"/>
    <s v="Duval, Laurent"/>
    <n v="215"/>
    <x v="2"/>
    <x v="12"/>
    <s v="120003"/>
    <s v=""/>
    <s v="-4"/>
    <s v="PROD"/>
    <s v="PRT478"/>
    <s v="Flueck, Andreas"/>
    <s v="615170241"/>
  </r>
  <r>
    <x v="3"/>
    <x v="161"/>
    <m/>
    <x v="19"/>
    <s v="134424rav134434"/>
    <m/>
    <s v="170241"/>
    <s v="CORRECTEUR JOURS SEMI/DEC"/>
    <s v="955422"/>
    <s v="Z0080477 V00"/>
    <n v="28"/>
    <n v="24"/>
    <n v="5"/>
    <n v="15428.571428571431"/>
    <n v="6241"/>
    <s v="EN CW608N 1/2H 3M 4.500"/>
    <n v="0.28100000000000003"/>
    <s v="Duval, Laurent"/>
    <n v="215"/>
    <x v="2"/>
    <x v="11"/>
    <s v="120004"/>
    <s v="!"/>
    <s v="-4"/>
    <s v="STOP"/>
    <s v="708948"/>
    <s v="Jeger, Hieronymus"/>
    <s v="616170241"/>
  </r>
  <r>
    <x v="4"/>
    <x v="162"/>
    <m/>
    <x v="19"/>
    <s v="134425rav134435"/>
    <m/>
    <s v="859497"/>
    <s v="ROUE COURONNE SEMI/POLI NI"/>
    <s v="A13111"/>
    <s v="Z1473693 V00"/>
    <n v="62"/>
    <n v="24"/>
    <n v="5"/>
    <n v="6967.7419354838712"/>
    <n v="768753"/>
    <s v="FINEMAC 3M 4.000"/>
    <n v="0.191"/>
    <s v="Ahmeti, Rahman"/>
    <n v="215"/>
    <x v="2"/>
    <x v="11"/>
    <s v="120004"/>
    <s v=""/>
    <s v="3"/>
    <s v="STOP"/>
    <s v="540521"/>
    <s v="Oliveira, David"/>
    <s v="618859497"/>
  </r>
  <r>
    <x v="1"/>
    <x v="163"/>
    <m/>
    <x v="18"/>
    <s v="119754rav119761"/>
    <m/>
    <s v="565912"/>
    <s v="PIG.GRD.MOYENNE"/>
    <s v="C10111"/>
    <s v="Z0761122 V09"/>
    <n v="54"/>
    <n v="24"/>
    <n v="5"/>
    <n v="8000"/>
    <n v="626416"/>
    <s v="FINEMAC 3M 2.500"/>
    <n v="0.20599999999999999"/>
    <s v="Van Holsaet, Jordan"/>
    <n v="215"/>
    <x v="2"/>
    <x v="12"/>
    <s v="120003"/>
    <s v=""/>
    <s v="3"/>
    <s v="PROD"/>
    <s v="565912"/>
    <s v="Jeger, Hieronymus"/>
    <s v="619565912"/>
  </r>
  <r>
    <x v="1"/>
    <x v="164"/>
    <m/>
    <x v="18"/>
    <s v="119753rav119760"/>
    <m/>
    <s v="655264"/>
    <s v="ROUE HEURES L2.750"/>
    <s v="C07671"/>
    <s v="Z1026229 V02"/>
    <n v="39"/>
    <n v="24"/>
    <n v="5"/>
    <n v="11076.923076923076"/>
    <n v="6205"/>
    <s v="EN CW614N 3M 7.000"/>
    <n v="1.5249999999999999"/>
    <s v="Grunenwald, Steve"/>
    <n v="215"/>
    <x v="2"/>
    <x v="12"/>
    <s v="120003"/>
    <s v=""/>
    <s v="-6"/>
    <s v="MET"/>
    <s v="708851"/>
    <s v="Correia Rosa, Pedro Miguel"/>
    <s v="620655264"/>
  </r>
  <r>
    <x v="0"/>
    <x v="165"/>
    <m/>
    <x v="18"/>
    <s v="117544rav117546"/>
    <m/>
    <s v="PRT720"/>
    <s v="PRT720_PIG.GRD.MOYENNE (ENTRE-PORTEE 10µ"/>
    <s v="OTHER"/>
    <s v="Z0761122 V08"/>
    <n v="54"/>
    <n v="24"/>
    <n v="5"/>
    <n v="8000"/>
    <n v="626416"/>
    <s v="FINEMAC 3M 2.500"/>
    <n v="0"/>
    <s v="Duval, Laurent"/>
    <n v="215"/>
    <x v="2"/>
    <x v="12"/>
    <s v="120003"/>
    <s v=""/>
    <s v="!"/>
    <s v="PROD"/>
    <s v="565912"/>
    <s v="duval, Laurent"/>
    <s v="621PRT720"/>
  </r>
  <r>
    <x v="4"/>
    <x v="166"/>
    <m/>
    <x v="18"/>
    <s v="117545rav117547"/>
    <m/>
    <s v="565912"/>
    <s v="PIG.GRD.MOYENNE"/>
    <s v="C10111"/>
    <s v="Z0761122 V08"/>
    <n v="54"/>
    <n v="24"/>
    <n v="5"/>
    <n v="8000"/>
    <n v="626416"/>
    <s v="FINEMAC 3M 2.500"/>
    <n v="0.20599999999999999"/>
    <s v="Moreira, Diogo"/>
    <n v="215"/>
    <x v="2"/>
    <x v="12"/>
    <s v="120003"/>
    <s v=""/>
    <s v="3"/>
    <s v="PANNE"/>
    <s v=""/>
    <s v="Correia Rosa, Pedro Miguel"/>
    <s v="622565912"/>
  </r>
  <r>
    <x v="1"/>
    <x v="167"/>
    <m/>
    <x v="12"/>
    <s v="121695rav121910"/>
    <m/>
    <s v="732761"/>
    <s v="PITON A TETE"/>
    <s v="C07111"/>
    <s v="Z1208581 V05"/>
    <n v="51"/>
    <n v="24"/>
    <n v="5"/>
    <n v="8470.5882352941189"/>
    <n v="510806"/>
    <s v="DIN 1.4121/DIN 1.4197 2M 1.500"/>
    <n v="0.03"/>
    <s v="Koller, Shannon"/>
    <n v="215"/>
    <x v="2"/>
    <x v="8"/>
    <s v="120001"/>
    <s v=""/>
    <s v="4"/>
    <s v="PROD"/>
    <s v="732761"/>
    <s v="Oliveira, David"/>
    <s v="624732761"/>
  </r>
  <r>
    <x v="3"/>
    <x v="168"/>
    <m/>
    <x v="12"/>
    <s v="121696rav121909"/>
    <m/>
    <s v="703592"/>
    <s v="PIG.SEC. L4.560"/>
    <s v="C26111"/>
    <s v="Z1176091 V05"/>
    <n v="33"/>
    <n v="24"/>
    <n v="5"/>
    <n v="13090.90909090909"/>
    <n v="593636"/>
    <s v="FINEMAC 2M 1.200"/>
    <n v="5.8999999999999997E-2"/>
    <s v="Chédel, Tom"/>
    <n v="215"/>
    <x v="2"/>
    <x v="8"/>
    <s v="120001"/>
    <s v="!"/>
    <s v="0"/>
    <s v="PROD"/>
    <s v="779233"/>
    <s v="Oliveira, David"/>
    <s v="625703592"/>
  </r>
  <r>
    <x v="1"/>
    <x v="169"/>
    <m/>
    <x v="12"/>
    <s v="120404rav120407"/>
    <m/>
    <s v="817128"/>
    <s v="TUBE CENTRE"/>
    <s v="2000"/>
    <s v="Z1559932 V01"/>
    <n v="35"/>
    <n v="24"/>
    <n v="5"/>
    <n v="12342.857142857141"/>
    <n v="6599"/>
    <s v="EN CW400J 2M 1.500"/>
    <n v="5.0999999999999997E-2"/>
    <s v="Scheuermann, Marco"/>
    <n v="215"/>
    <x v="2"/>
    <x v="8"/>
    <s v="120001"/>
    <s v=""/>
    <s v="2"/>
    <s v="MET"/>
    <s v="712576"/>
    <s v="Perret, Christophe"/>
    <s v="626817128"/>
  </r>
  <r>
    <x v="4"/>
    <x v="170"/>
    <m/>
    <x v="12"/>
    <s v="120403rav120405"/>
    <m/>
    <s v="851082"/>
    <s v="VIS TETE CYL. SE-I C 44 C 00 A"/>
    <s v="MULTIC"/>
    <s v="Z1627777 V00"/>
    <n v="35"/>
    <n v="24"/>
    <n v="5"/>
    <n v="12342.857142857141"/>
    <n v="422691"/>
    <s v="DIN 1.4121/DIN 1.4197 3M 2.000"/>
    <n v="4.8000000000000001E-2"/>
    <s v="Ahmeti, Rahman"/>
    <n v="215"/>
    <x v="2"/>
    <x v="8"/>
    <s v="120001"/>
    <s v=""/>
    <s v="-2"/>
    <s v="PROD"/>
    <s v="732484"/>
    <s v="Monnier, Fabien"/>
    <s v="627851082"/>
  </r>
  <r>
    <x v="1"/>
    <x v="171"/>
    <m/>
    <x v="12"/>
    <s v="120402rav120408"/>
    <m/>
    <s v="653769"/>
    <s v="PIG.ENTR.SUPPL."/>
    <s v="C07671"/>
    <s v="Z1020715 V01"/>
    <n v="39"/>
    <n v="24"/>
    <n v="5"/>
    <n v="11076.923076923076"/>
    <n v="768759"/>
    <s v="FINEMAC 3M 2.000"/>
    <n v="4.5999999999999999E-2"/>
    <s v="Correia Rosa, Pedro Miguel"/>
    <n v="215"/>
    <x v="2"/>
    <x v="8"/>
    <s v="120001"/>
    <s v=""/>
    <s v="-5"/>
    <s v="PROD"/>
    <s v="732484"/>
    <s v="Monnier, Fabien"/>
    <s v="628653769"/>
  </r>
  <r>
    <x v="4"/>
    <x v="172"/>
    <m/>
    <x v="12"/>
    <s v="143423 Rav143424"/>
    <m/>
    <s v="696684"/>
    <s v="CHAUSSEE L2.200"/>
    <s v="2801-2"/>
    <s v="Z1144507 V05"/>
    <n v="64"/>
    <n v="24"/>
    <n v="5"/>
    <n v="6750"/>
    <n v="766789"/>
    <s v="FINEMAC 3M 2.600"/>
    <n v="0.14099999999999999"/>
    <s v="Ortis, Luca"/>
    <n v="215"/>
    <x v="2"/>
    <x v="8"/>
    <s v="120001"/>
    <s v=""/>
    <s v="6"/>
    <s v="PROD"/>
    <s v="660807"/>
    <s v="duval, Laurent"/>
    <s v="629696684"/>
  </r>
  <r>
    <x v="0"/>
    <x v="173"/>
    <m/>
    <x v="12"/>
    <s v="143453 rav143454"/>
    <m/>
    <s v="761755"/>
    <s v="PITON"/>
    <s v="A16A11"/>
    <s v="Z0553165 V04"/>
    <n v="50"/>
    <n v="24"/>
    <n v="5"/>
    <n v="8640"/>
    <m/>
    <s v=""/>
    <m/>
    <s v="Correia Rosa, Pedro Miguel"/>
    <n v="215"/>
    <x v="2"/>
    <x v="8"/>
    <s v="120001"/>
    <s v="!"/>
    <s v="27"/>
    <s v="STOP"/>
    <s v="PRT456"/>
    <s v="Flueck, Andreas"/>
    <s v="630761755"/>
  </r>
  <r>
    <x v="1"/>
    <x v="174"/>
    <m/>
    <x v="12"/>
    <s v="143455 rav143456"/>
    <m/>
    <s v="794770"/>
    <s v="CHAUSSEE L2.240 LC=0.35"/>
    <s v="A13111"/>
    <s v="Z1474893 V01"/>
    <n v="55"/>
    <n v="24"/>
    <n v="5"/>
    <n v="7854.545454545455"/>
    <n v="726945"/>
    <s v="FINEMAC 3M 3.000"/>
    <n v="0.193"/>
    <s v="Grunenwald, Steve"/>
    <n v="215"/>
    <x v="2"/>
    <x v="8"/>
    <s v="120001"/>
    <s v=""/>
    <s v="-2"/>
    <s v="PROD"/>
    <s v="703530"/>
    <s v="Perret, Christophe"/>
    <s v="631794770"/>
  </r>
  <r>
    <x v="1"/>
    <x v="175"/>
    <m/>
    <x v="12"/>
    <s v="118724rav118729"/>
    <m/>
    <m/>
    <s v=""/>
    <s v=""/>
    <s v="Z1677755 V00"/>
    <m/>
    <n v="24"/>
    <n v="5"/>
    <m/>
    <m/>
    <s v=""/>
    <m/>
    <s v="Scheidegger, Junior"/>
    <n v="215"/>
    <x v="2"/>
    <x v="8"/>
    <s v="120001"/>
    <s v=""/>
    <s v=""/>
    <s v="PROD"/>
    <s v="746855"/>
    <s v="Perret, Christophe"/>
    <s v="632"/>
  </r>
  <r>
    <x v="1"/>
    <x v="176"/>
    <m/>
    <x v="12"/>
    <s v="143425 Rav143426"/>
    <m/>
    <s v="758008"/>
    <s v="CHAUSSEE L2.380"/>
    <s v="C26111"/>
    <s v="Z1339945 V03"/>
    <n v="56"/>
    <n v="24"/>
    <n v="5"/>
    <n v="7714.2857142857156"/>
    <n v="726945"/>
    <s v="FINEMAC 3M 3.000"/>
    <n v="0.21"/>
    <s v="Grunenwald, Steve"/>
    <n v="215"/>
    <x v="2"/>
    <x v="8"/>
    <s v="120001"/>
    <s v=""/>
    <s v="-4"/>
    <s v="MET"/>
    <s v="703473"/>
    <s v="Perret, Christophe"/>
    <s v="633758008"/>
  </r>
  <r>
    <x v="1"/>
    <x v="177"/>
    <m/>
    <x v="12"/>
    <s v="143427 Rav143428"/>
    <m/>
    <s v="214331"/>
    <s v="AXE ROUE COMPT."/>
    <s v="G10711"/>
    <s v="Z1585383 V04"/>
    <n v="36"/>
    <n v="24"/>
    <n v="5"/>
    <n v="12000"/>
    <n v="743483"/>
    <s v="FINEMAC 3M 1.600"/>
    <n v="0.114"/>
    <s v="Van Holsaet, Jordan"/>
    <n v="215"/>
    <x v="2"/>
    <x v="8"/>
    <s v="120001"/>
    <s v=""/>
    <s v="-6"/>
    <s v="PROD"/>
    <s v="779233"/>
    <s v="Monnier, Fabien"/>
    <s v="634214331"/>
  </r>
  <r>
    <x v="1"/>
    <x v="178"/>
    <m/>
    <x v="12"/>
    <s v="143429 Rav143430"/>
    <m/>
    <s v="667305"/>
    <s v="PIG.SEC. L6.040"/>
    <s v="C07111"/>
    <s v="Z1075106 V05"/>
    <n v="27"/>
    <n v="24"/>
    <n v="5"/>
    <n v="16000"/>
    <n v="593636"/>
    <s v="FINEMAC 2M 1.200"/>
    <n v="7.4999999999999997E-2"/>
    <s v="Koller, Shannon"/>
    <n v="215"/>
    <x v="2"/>
    <x v="8"/>
    <s v="120001"/>
    <s v="!"/>
    <s v="-4"/>
    <s v="PROD"/>
    <s v="779233"/>
    <s v="ahmeti, Rahman"/>
    <s v="635667305"/>
  </r>
  <r>
    <x v="3"/>
    <x v="179"/>
    <m/>
    <x v="12"/>
    <s v="143457 rav143458"/>
    <m/>
    <s v="859307"/>
    <s v="AXE ROUE COMPT.HEURES SEMI/POLI L2.580"/>
    <s v="A05211"/>
    <s v="Z1263954 V02"/>
    <m/>
    <n v="24"/>
    <n v="5"/>
    <m/>
    <m/>
    <s v="!"/>
    <m/>
    <s v="Scheuermann, Marco"/>
    <n v="215"/>
    <x v="2"/>
    <x v="8"/>
    <s v="120001"/>
    <s v="!"/>
    <s v="-6"/>
    <s v="PROD"/>
    <s v="779233"/>
    <s v="Monnier, Fabien"/>
    <s v="636859307"/>
  </r>
  <r>
    <x v="1"/>
    <x v="180"/>
    <m/>
    <x v="12"/>
    <s v="143431 Rav143432"/>
    <m/>
    <s v="PRT744"/>
    <s v="PRT744_CHAUSSEE H2S DEC+TAIL ZP90"/>
    <s v="OTHER"/>
    <s v="Z1667695 V00"/>
    <n v="75"/>
    <n v="24"/>
    <n v="5"/>
    <n v="5760"/>
    <n v="840697"/>
    <s v="EN CW724R SW5 3M 2.500"/>
    <n v="0"/>
    <s v="Flueck, Andreas"/>
    <n v="215"/>
    <x v="2"/>
    <x v="8"/>
    <s v="120001"/>
    <s v=""/>
    <s v="0"/>
    <s v="PROD"/>
    <s v="779233"/>
    <s v="Oliveira, David"/>
    <s v="637PRT744"/>
  </r>
  <r>
    <x v="4"/>
    <x v="181"/>
    <m/>
    <x v="12"/>
    <s v="143459 rav143460"/>
    <m/>
    <s v="207827"/>
    <s v="PIG.MOYENNE"/>
    <s v="2000-1"/>
    <s v="Z0057158 V06"/>
    <n v="27"/>
    <n v="24"/>
    <n v="5"/>
    <n v="16000"/>
    <n v="743482"/>
    <s v="FINEMAC 2M 1.400"/>
    <n v="4.9000000000000002E-2"/>
    <s v="Ahmeti, Rahman"/>
    <n v="215"/>
    <x v="2"/>
    <x v="8"/>
    <s v="120001"/>
    <s v=""/>
    <s v="19"/>
    <s v="MET"/>
    <s v="667305"/>
    <s v="Perret, Christophe"/>
    <s v="638207827"/>
  </r>
  <r>
    <x v="0"/>
    <x v="182"/>
    <m/>
    <x v="12"/>
    <s v="143461 rav143462"/>
    <m/>
    <s v="2029"/>
    <s v="RENVOI"/>
    <s v="2660"/>
    <s v="Z0016407 V02"/>
    <n v="36"/>
    <n v="24"/>
    <n v="5"/>
    <n v="12000"/>
    <n v="743482"/>
    <s v="FINEMAC 2M 1.400"/>
    <n v="2.5000000000000001E-2"/>
    <s v="Ahmeti, Rahman"/>
    <n v="215"/>
    <x v="2"/>
    <x v="8"/>
    <s v="120001"/>
    <s v=""/>
    <s v="10"/>
    <s v="STOP"/>
    <s v="558996"/>
    <s v="Flueck, Andreas"/>
    <s v="6392029"/>
  </r>
  <r>
    <x v="0"/>
    <x v="183"/>
    <m/>
    <x v="12"/>
    <s v="118725rav118730"/>
    <m/>
    <s v="732113"/>
    <s v="CHAUSSEE L3.340"/>
    <s v="A16A12"/>
    <s v="Z1350781 V03"/>
    <n v="60"/>
    <n v="24"/>
    <n v="5"/>
    <n v="7200"/>
    <n v="726945"/>
    <s v="FINEMAC 3M 3.000"/>
    <n v="0.26600000000000001"/>
    <s v="Van Holsaet, Jordan"/>
    <n v="215"/>
    <x v="2"/>
    <x v="8"/>
    <s v="120001"/>
    <s v=""/>
    <s v="11"/>
    <s v="PROD"/>
    <s v="779233"/>
    <s v="ahmeti, Rahman"/>
    <s v="640732113"/>
  </r>
  <r>
    <x v="1"/>
    <x v="184"/>
    <m/>
    <x v="12"/>
    <s v="123116rav123117"/>
    <m/>
    <s v="214331"/>
    <s v="AXE ROUE COMPT."/>
    <s v="G10711"/>
    <s v="Z1585383 V04"/>
    <m/>
    <n v="24"/>
    <n v="5"/>
    <m/>
    <n v="743483"/>
    <s v="FINEMAC 3M 1.600"/>
    <m/>
    <s v="Moreira, Diogo"/>
    <n v="215"/>
    <x v="2"/>
    <x v="8"/>
    <s v="120001"/>
    <s v="!"/>
    <s v="-6"/>
    <s v="PROD"/>
    <s v="779233"/>
    <s v="duval, Laurent"/>
    <s v="641214331"/>
  </r>
  <r>
    <x v="0"/>
    <x v="185"/>
    <m/>
    <x v="12"/>
    <s v="123115rav123119"/>
    <m/>
    <s v="448807"/>
    <m/>
    <m/>
    <s v="Z0079980 V02"/>
    <m/>
    <n v="24"/>
    <n v="5"/>
    <m/>
    <m/>
    <m/>
    <m/>
    <s v="Moreira, Diogo"/>
    <n v="215"/>
    <x v="2"/>
    <x v="8"/>
    <s v="120001"/>
    <m/>
    <s v="!"/>
    <s v="STOP"/>
    <s v="785791"/>
    <s v="Correia Rosa, Pedro Miguel"/>
    <s v="642448807"/>
  </r>
  <r>
    <x v="4"/>
    <x v="186"/>
    <m/>
    <x v="12"/>
    <s v="123113rav123120"/>
    <m/>
    <s v="855296"/>
    <s v="AXE ROUE COMPT.H1"/>
    <s v="G12611"/>
    <s v="Z1638779X V00"/>
    <n v="36"/>
    <n v="24"/>
    <n v="5"/>
    <n v="12000"/>
    <n v="743483"/>
    <s v="FINEMAC 3M 1.600"/>
    <n v="0.11799999999999999"/>
    <s v="Ahmeti, Rahman"/>
    <n v="215"/>
    <x v="2"/>
    <x v="8"/>
    <s v="120001"/>
    <s v=""/>
    <s v="1"/>
    <s v="MET"/>
    <s v="732766"/>
    <s v="duval, Laurent"/>
    <s v="643855296"/>
  </r>
  <r>
    <x v="4"/>
    <x v="187"/>
    <m/>
    <x v="20"/>
    <s v="101037rav101039"/>
    <m/>
    <s v="735688"/>
    <s v="DETENTE SEMI/DEC"/>
    <s v="A08L01"/>
    <s v="Z0657125"/>
    <n v="90"/>
    <n v="24"/>
    <n v="5"/>
    <n v="4800"/>
    <n v="768757"/>
    <s v="FINEMAC 3M 1.800"/>
    <n v="1.7649999999999999"/>
    <s v="Lopez, José"/>
    <n v="215"/>
    <x v="3"/>
    <x v="13"/>
    <s v="121101"/>
    <s v=""/>
    <s v="14"/>
    <s v="PROD"/>
    <s v="587562"/>
    <s v="schneiter, Tristan"/>
    <s v="701735688"/>
  </r>
  <r>
    <x v="1"/>
    <x v="188"/>
    <m/>
    <x v="20"/>
    <s v="101038rav101040"/>
    <m/>
    <s v="403398"/>
    <s v="PIG.INVERSION"/>
    <s v="A16A11"/>
    <s v="Z1258141 V02"/>
    <n v="38"/>
    <n v="24"/>
    <n v="5"/>
    <n v="11368.42105263158"/>
    <n v="768759"/>
    <s v="FINEMAC 3M 2.000"/>
    <n v="5.6000000000000001E-2"/>
    <s v="Michel, Lucie"/>
    <n v="215"/>
    <x v="3"/>
    <x v="13"/>
    <s v="121101"/>
    <s v=""/>
    <s v="0"/>
    <s v="PROD"/>
    <s v="587562"/>
    <s v="schneiter, Tristan"/>
    <s v="702403398"/>
  </r>
  <r>
    <x v="1"/>
    <x v="189"/>
    <m/>
    <x v="20"/>
    <s v="100436rav100437"/>
    <m/>
    <s v="859325"/>
    <s v="PIG.COULANT SEMI/POLI"/>
    <s v="6497-1"/>
    <s v="Z0023683 V06"/>
    <n v="60"/>
    <n v="24"/>
    <n v="5"/>
    <n v="7200"/>
    <n v="726945"/>
    <s v="FINEMAC 3M 3.000"/>
    <n v="0.24399999999999999"/>
    <s v="Michel, Lucie"/>
    <n v="215"/>
    <x v="3"/>
    <x v="13"/>
    <s v="121101"/>
    <s v=""/>
    <s v="-10"/>
    <s v="PROD"/>
    <s v="735688"/>
    <s v="schneiter, Tristan"/>
    <s v="703859325"/>
  </r>
  <r>
    <x v="1"/>
    <x v="190"/>
    <m/>
    <x v="20"/>
    <s v="107682rav107658"/>
    <m/>
    <s v="4679"/>
    <s v="PIG.ENTR.ROCHET"/>
    <s v="2821-2"/>
    <s v="Z0023147 V06"/>
    <n v="45"/>
    <n v="24"/>
    <n v="5"/>
    <n v="9600"/>
    <n v="768757"/>
    <s v="FINEMAC 3M 1.800"/>
    <n v="4.2999999999999997E-2"/>
    <s v="Michel, Lucie"/>
    <n v="215"/>
    <x v="3"/>
    <x v="13"/>
    <s v="121101"/>
    <s v=""/>
    <s v="9"/>
    <s v="PROD"/>
    <s v="587562"/>
    <s v="Aprile, Tony"/>
    <s v="7044679"/>
  </r>
  <r>
    <x v="1"/>
    <x v="191"/>
    <m/>
    <x v="20"/>
    <s v="107684rav107660"/>
    <m/>
    <s v="4679"/>
    <s v="PIG.ENTR.ROCHET"/>
    <s v="2821-2"/>
    <s v="Z0023147 V06"/>
    <n v="45"/>
    <n v="24"/>
    <n v="5"/>
    <n v="9600"/>
    <n v="768757"/>
    <s v="FINEMAC 3M 1.800"/>
    <n v="4.2999999999999997E-2"/>
    <s v="Lopez, José"/>
    <n v="215"/>
    <x v="3"/>
    <x v="13"/>
    <s v="121101"/>
    <s v=""/>
    <s v="9"/>
    <s v="PROD"/>
    <s v="587562"/>
    <s v="schneiter, Tristan"/>
    <s v="7054679"/>
  </r>
  <r>
    <x v="1"/>
    <x v="192"/>
    <m/>
    <x v="20"/>
    <s v="107681rav107657"/>
    <m/>
    <s v="4679"/>
    <s v="PIG.ENTR.ROCHET"/>
    <s v="2821-2"/>
    <s v="Z0023147 V06"/>
    <n v="45"/>
    <n v="24"/>
    <n v="5"/>
    <n v="9600"/>
    <n v="768757"/>
    <s v="FINEMAC 3M 1.800"/>
    <n v="4.2999999999999997E-2"/>
    <s v="Lopez, José"/>
    <n v="215"/>
    <x v="3"/>
    <x v="13"/>
    <s v="121101"/>
    <s v=""/>
    <s v="9"/>
    <s v="PROD"/>
    <s v="587562"/>
    <s v="Aprile, Tony"/>
    <s v="7064679"/>
  </r>
  <r>
    <x v="1"/>
    <x v="193"/>
    <m/>
    <x v="20"/>
    <s v="103286rav103291"/>
    <m/>
    <s v="859485"/>
    <s v="ROUE COLONNES 2 FONCT. SEMI/POLI"/>
    <s v="A08L01"/>
    <s v="Z0435163 V02"/>
    <n v="220"/>
    <n v="24"/>
    <n v="5"/>
    <n v="1963.6363636363637"/>
    <n v="777019"/>
    <s v="FINEMAC 3M 6.000"/>
    <n v="1.631"/>
    <s v="Lopez, José"/>
    <n v="215"/>
    <x v="3"/>
    <x v="13"/>
    <s v="121101"/>
    <s v=""/>
    <s v="0"/>
    <s v="PANNE"/>
    <s v="495963"/>
    <s v="Aprile, Tony"/>
    <s v="707859485"/>
  </r>
  <r>
    <x v="4"/>
    <x v="194"/>
    <m/>
    <x v="21"/>
    <s v="142727 rav135534"/>
    <m/>
    <s v="275014"/>
    <s v="ROUE HEURES L3.000"/>
    <s v="7753"/>
    <s v="Z1258658 V04"/>
    <n v="48"/>
    <n v="24"/>
    <n v="5"/>
    <n v="9000"/>
    <n v="834818"/>
    <s v="EN CW510L 58V 3M 8.500"/>
    <n v="2.452"/>
    <s v="Schneiter, Tristan"/>
    <n v="215"/>
    <x v="3"/>
    <x v="14"/>
    <s v="120901"/>
    <s v=""/>
    <s v="19"/>
    <s v="PANNE"/>
    <s v="PRT292"/>
    <s v="Zuber, Frédéric"/>
    <s v="708275014"/>
  </r>
  <r>
    <x v="3"/>
    <x v="195"/>
    <m/>
    <x v="22"/>
    <s v="99646rav99647"/>
    <m/>
    <s v="866065"/>
    <s v="TIGE REMONTOIR SEMI/POLI S1.20 18.850"/>
    <s v="7750"/>
    <s v="Z1268361 V01"/>
    <n v="61"/>
    <n v="24"/>
    <n v="5"/>
    <n v="7081.9672131147536"/>
    <n v="768757"/>
    <s v="FINEMAC 3M 1.800"/>
    <n v="0.42299999999999999"/>
    <s v="Schneiter, Tristan"/>
    <n v="215"/>
    <x v="3"/>
    <x v="14"/>
    <s v="120901"/>
    <s v=""/>
    <s v="-7"/>
    <s v="PROD"/>
    <s v="PRT483"/>
    <s v="Hêche, Dylan"/>
    <s v="709866065"/>
  </r>
  <r>
    <x v="0"/>
    <x v="196"/>
    <m/>
    <x v="21"/>
    <s v="142730 rav99649"/>
    <m/>
    <s v="425262"/>
    <s v="PALIER PIG.COMPT.MIN."/>
    <s v="C01211"/>
    <s v="Z0334360 V07"/>
    <n v="52"/>
    <n v="24"/>
    <n v="5"/>
    <n v="8307.6923076923067"/>
    <n v="796474"/>
    <s v="EN CW102C VERG. 3M 3.000"/>
    <n v="0.222"/>
    <s v="Aprile, Tony"/>
    <n v="215"/>
    <x v="3"/>
    <x v="14"/>
    <s v="120901"/>
    <s v=""/>
    <s v="30"/>
    <s v="MET"/>
    <s v="508995"/>
    <s v="Zuber, Frédéric"/>
    <s v="710425262"/>
  </r>
  <r>
    <x v="4"/>
    <x v="197"/>
    <m/>
    <x v="22"/>
    <s v="99640 rav99641"/>
    <m/>
    <s v="525840"/>
    <s v="TIGE MISE HEURE"/>
    <s v="R44211"/>
    <s v="Z0627777 V02"/>
    <n v="60"/>
    <n v="24"/>
    <n v="5"/>
    <n v="7200"/>
    <n v="5085"/>
    <s v="DIN 1.4121/DIN 1.4197 2M 2.010"/>
    <n v="0.46600000000000003"/>
    <s v="Aprile, Leo"/>
    <n v="215"/>
    <x v="3"/>
    <x v="14"/>
    <s v="120901"/>
    <s v=""/>
    <s v="30"/>
    <s v="PROD"/>
    <s v="771571"/>
    <s v="Zuber, Frédéric"/>
    <s v="711525840"/>
  </r>
  <r>
    <x v="4"/>
    <x v="198"/>
    <m/>
    <x v="21"/>
    <s v="142909 rav94706"/>
    <m/>
    <s v="689990"/>
    <m/>
    <m/>
    <s v="Z1259390 V03"/>
    <m/>
    <n v="24"/>
    <n v="5"/>
    <m/>
    <m/>
    <m/>
    <m/>
    <s v="Schneiter, Tristan"/>
    <n v="215"/>
    <x v="3"/>
    <x v="14"/>
    <s v="120901"/>
    <s v=""/>
    <s v="!"/>
    <s v="PANNE"/>
    <s v="675436"/>
    <s v="Zuber, Frédéric"/>
    <s v="712689990"/>
  </r>
  <r>
    <x v="4"/>
    <x v="199"/>
    <m/>
    <x v="22"/>
    <s v="99644 rav117652"/>
    <m/>
    <s v="814185"/>
    <s v="TIGE MISE HEURE"/>
    <s v="R34201"/>
    <s v="Z1301583 V01"/>
    <n v="80"/>
    <n v="24"/>
    <n v="5"/>
    <n v="5400"/>
    <n v="5085"/>
    <s v="DIN 1.4121/DIN 1.4197 2M 2.010"/>
    <n v="0.53200000000000003"/>
    <s v="Schneiter, Tristan"/>
    <n v="215"/>
    <x v="3"/>
    <x v="14"/>
    <s v="120901"/>
    <s v=""/>
    <s v="14"/>
    <s v="PROD"/>
    <s v="645991"/>
    <s v="Hêche, Dylan"/>
    <s v="713814185"/>
  </r>
  <r>
    <x v="1"/>
    <x v="200"/>
    <m/>
    <x v="21"/>
    <s v="142729 rav92906"/>
    <m/>
    <s v="860836"/>
    <s v="TIGE REMONTOIR SEMI/POLI S0.90 17.700"/>
    <s v="2000-1"/>
    <s v="Z0214026 V09"/>
    <n v="70"/>
    <n v="24"/>
    <n v="5"/>
    <n v="6171.4285714285706"/>
    <n v="768757"/>
    <s v="FINEMAC 3M 1.800"/>
    <n v="0.39800000000000002"/>
    <s v="Schneiter, Tristan"/>
    <n v="215"/>
    <x v="3"/>
    <x v="14"/>
    <s v="120901"/>
    <s v=""/>
    <s v="-5"/>
    <s v="PROD"/>
    <s v="200744"/>
    <s v="Aprile, Tony"/>
    <s v="714860836"/>
  </r>
  <r>
    <x v="3"/>
    <x v="201"/>
    <m/>
    <x v="22"/>
    <s v="99616 rav85890"/>
    <m/>
    <s v="200744"/>
    <s v="TIGE REMONTOIR S0.90 18.700"/>
    <s v="2894-2"/>
    <s v="Z0008860 V05"/>
    <n v="60"/>
    <n v="24"/>
    <n v="5"/>
    <n v="7200"/>
    <n v="5085"/>
    <s v="DIN 1.4121/DIN 1.4197 2M 2.010"/>
    <n v="0.54800000000000004"/>
    <s v="Maillat, Mathis"/>
    <n v="215"/>
    <x v="3"/>
    <x v="14"/>
    <s v="120901"/>
    <s v=""/>
    <s v="-4"/>
    <s v="PROD"/>
    <s v="486926"/>
    <s v="Hêche, Dylan"/>
    <s v="715200744"/>
  </r>
  <r>
    <x v="1"/>
    <x v="202"/>
    <m/>
    <x v="21"/>
    <s v="142908 rav99619"/>
    <m/>
    <s v="686700"/>
    <s v="TIGE TRAV.AV.COUR.MONOBLOC"/>
    <s v="A90A02"/>
    <s v="Z1084947 V08"/>
    <n v="74"/>
    <n v="24"/>
    <n v="5"/>
    <n v="5837.8378378378375"/>
    <n v="665485"/>
    <s v="DIN 1.4121/DIN 1.4197 3M 5.500"/>
    <n v="3.7719999999999998"/>
    <s v="Schneiter, Tristan"/>
    <n v="215"/>
    <x v="3"/>
    <x v="14"/>
    <s v="120901"/>
    <s v=""/>
    <s v="9"/>
    <s v="PROD"/>
    <s v="719941"/>
    <s v="Zuber, Frédéric"/>
    <s v="716686700"/>
  </r>
  <r>
    <x v="1"/>
    <x v="203"/>
    <m/>
    <x v="22"/>
    <s v="99618 rav-132778"/>
    <m/>
    <s v="281793"/>
    <s v="TIGE REMONTOIR S0.90 24.000"/>
    <s v="2894-2"/>
    <s v="Z0034209 V06"/>
    <n v="60"/>
    <n v="24"/>
    <n v="5"/>
    <n v="7200"/>
    <n v="410190"/>
    <s v="DIN 1.4121/DIN 1.4197 3M 1.800"/>
    <n v="0.53600000000000003"/>
    <s v="Maillat, Mathis"/>
    <n v="215"/>
    <x v="3"/>
    <x v="14"/>
    <s v="120901"/>
    <s v=""/>
    <s v="-4"/>
    <s v="PROD"/>
    <s v="645991"/>
    <s v="Hêche, Dylan"/>
    <s v="717281793"/>
  </r>
  <r>
    <x v="0"/>
    <x v="204"/>
    <m/>
    <x v="21"/>
    <s v="142728 rav94704"/>
    <m/>
    <s v="720143"/>
    <s v="TIGE TRAV.AV.COUR.MONOBLOC"/>
    <s v="A22A01"/>
    <s v="Z1201682 V04"/>
    <n v="95"/>
    <n v="24"/>
    <n v="5"/>
    <n v="4547.3684210526317"/>
    <n v="665485"/>
    <s v="DIN 1.4121/DIN 1.4197 3M 5.500"/>
    <n v="3.6909999999999998"/>
    <s v="Maillat, Mathis"/>
    <n v="215"/>
    <x v="3"/>
    <x v="14"/>
    <s v="120901"/>
    <s v=""/>
    <s v="-7"/>
    <s v="PROD"/>
    <s v="705608"/>
    <s v="Zuber, Frédéric"/>
    <s v="718720143"/>
  </r>
  <r>
    <x v="6"/>
    <x v="205"/>
    <m/>
    <x v="13"/>
    <s v="143634rav143635"/>
    <m/>
    <s v="859519"/>
    <s v="ROUE HEURES SEMI/TAIL L1.400 DO"/>
    <s v="A13111"/>
    <s v="Z1475313 V03"/>
    <m/>
    <n v="24"/>
    <n v="5"/>
    <m/>
    <m/>
    <s v="!"/>
    <m/>
    <s v="Cicciu, Giuseppe"/>
    <n v="215"/>
    <x v="3"/>
    <x v="9"/>
    <s v="!"/>
    <s v="!"/>
    <s v="-1"/>
    <m/>
    <m/>
    <m/>
    <s v="801859519"/>
  </r>
  <r>
    <x v="3"/>
    <x v="206"/>
    <m/>
    <x v="13"/>
    <s v="143636rav143637"/>
    <m/>
    <s v="862950"/>
    <s v="TAMBOUR BARILLET SEMI/DEC"/>
    <s v="7001"/>
    <s v="Z1663791 V01"/>
    <m/>
    <n v="24"/>
    <n v="5"/>
    <m/>
    <m/>
    <s v="!"/>
    <m/>
    <s v="Flueck, Andreas"/>
    <n v="215"/>
    <x v="3"/>
    <x v="9"/>
    <s v="!"/>
    <s v="!"/>
    <s v="-10"/>
    <m/>
    <m/>
    <m/>
    <s v="802862950"/>
  </r>
  <r>
    <x v="1"/>
    <x v="207"/>
    <m/>
    <x v="13"/>
    <s v="143638rav143639"/>
    <m/>
    <s v="859385"/>
    <s v="CORRECTEUR QUANT. SEMI/POLI"/>
    <s v="A13111"/>
    <s v="Z1475482 V03"/>
    <m/>
    <n v="24"/>
    <n v="5"/>
    <m/>
    <m/>
    <s v="!"/>
    <m/>
    <s v="Goekdemir, Ali"/>
    <n v="215"/>
    <x v="3"/>
    <x v="9"/>
    <s v="!"/>
    <s v="!"/>
    <s v="27"/>
    <m/>
    <m/>
    <m/>
    <s v="803859385"/>
  </r>
  <r>
    <x v="2"/>
    <x v="208"/>
    <m/>
    <x v="23"/>
    <s v="99626rav99627"/>
    <s v="F-GRAND DIAM."/>
    <s v="PRT682"/>
    <s v="PRT682_PLAQUETTE DECOR"/>
    <s v="OTHER"/>
    <s v="Z0000001 V00"/>
    <n v="120"/>
    <n v="24"/>
    <n v="5"/>
    <n v="3600"/>
    <n v="835110"/>
    <s v="EN CW510L 58V 3M 26.000"/>
    <n v="0"/>
    <s v="Saâdouni, Hedi"/>
    <n v="207"/>
    <x v="3"/>
    <x v="15"/>
    <s v="80001"/>
    <s v=""/>
    <s v="!"/>
    <s v="MP"/>
    <s v="599485"/>
    <s v="Pereira, Alexander"/>
    <s v="13001PRT682"/>
  </r>
  <r>
    <x v="1"/>
    <x v="209"/>
    <m/>
    <x v="23"/>
    <s v="99634rav99635"/>
    <s v="F-GRAND DIAM."/>
    <s v="774914"/>
    <s v="TAMBOUR BARILLET SEMI/DEC"/>
    <s v="A90A01"/>
    <s v="Z1390414 V00"/>
    <n v="115"/>
    <n v="24"/>
    <n v="5"/>
    <n v="3756.521739130435"/>
    <n v="588293"/>
    <s v="EN CW614N MEULE H6 3M 15.500"/>
    <n v="7.2919999999999998"/>
    <s v="Saâdouni, Hedi"/>
    <n v="207"/>
    <x v="3"/>
    <x v="15"/>
    <s v="80001"/>
    <s v="!"/>
    <s v="14"/>
    <s v="MET"/>
    <s v="504380"/>
    <s v="Pereira, Alexander"/>
    <s v="13002774914"/>
  </r>
  <r>
    <x v="1"/>
    <x v="210"/>
    <m/>
    <x v="24"/>
    <s v="99624rav99625"/>
    <s v="F-BARILLET"/>
    <s v="774920"/>
    <s v="COUVERCLE BARILLET SEMI/DEC"/>
    <s v="A90A02"/>
    <s v="Z1390511 V00"/>
    <n v="108"/>
    <n v="24"/>
    <n v="5"/>
    <n v="4000"/>
    <n v="588293"/>
    <s v="EN CW614N MEULE H6 3M 15.500"/>
    <n v="4.5970000000000004"/>
    <s v="Goekdemir, Ali"/>
    <n v="207"/>
    <x v="3"/>
    <x v="16"/>
    <s v="!"/>
    <s v="!"/>
    <s v="9"/>
    <s v="PROD"/>
    <s v="774920"/>
    <s v="Goekdemir, Ali"/>
    <s v="13009774920"/>
  </r>
  <r>
    <x v="1"/>
    <x v="211"/>
    <m/>
    <x v="24"/>
    <s v="99651rav99652"/>
    <s v="F-BARILLET"/>
    <s v="713168"/>
    <s v="TAMBOUR BARILLET SEMI/DEC"/>
    <s v="A89201"/>
    <s v="Z1195783 V03"/>
    <n v="80"/>
    <n v="24"/>
    <n v="5"/>
    <n v="5400"/>
    <n v="474395"/>
    <s v="EN CW614N MEULE H6 3M 15.000"/>
    <n v="6.7249999999999996"/>
    <s v="Goekdemir, Ali"/>
    <n v="207"/>
    <x v="3"/>
    <x v="16"/>
    <s v="!"/>
    <s v="!"/>
    <s v="-10"/>
    <s v="PROD"/>
    <s v="774914"/>
    <s v="Goekdemir, Ali"/>
    <s v="13010713168"/>
  </r>
  <r>
    <x v="1"/>
    <x v="212"/>
    <m/>
    <x v="24"/>
    <s v="99620rav99621"/>
    <s v="F-BARILLET"/>
    <s v="709160"/>
    <s v="TAMBOUR BARILLET SEMI/DEC"/>
    <s v="CLI-ME"/>
    <s v="Z1114751 V00"/>
    <n v="80"/>
    <n v="24"/>
    <n v="5"/>
    <n v="5400"/>
    <n v="544148"/>
    <s v="EN CW614N 1.5M 12.500"/>
    <n v="5.0129999999999999"/>
    <s v="Goekdemir, Ali"/>
    <n v="207"/>
    <x v="3"/>
    <x v="16"/>
    <s v="!"/>
    <s v="!"/>
    <s v="7"/>
    <s v="PROD"/>
    <s v="731589"/>
    <s v="Goekdemir, Ali"/>
    <s v="13011709160"/>
  </r>
  <r>
    <x v="1"/>
    <x v="213"/>
    <m/>
    <x v="24"/>
    <s v="99622rav99623"/>
    <s v="F-BARILLET"/>
    <s v="774920"/>
    <s v="COUVERCLE BARILLET SEMI/DEC"/>
    <s v="A90A02"/>
    <s v="Z1390511 V00"/>
    <n v="108"/>
    <n v="24"/>
    <n v="5"/>
    <n v="4000"/>
    <n v="588293"/>
    <s v="EN CW614N MEULE H6 3M 15.500"/>
    <n v="4.5970000000000004"/>
    <s v="Goekdemir, Ali"/>
    <n v="207"/>
    <x v="3"/>
    <x v="16"/>
    <s v="!"/>
    <s v="!"/>
    <s v="9"/>
    <s v="PROD"/>
    <s v="709160"/>
    <s v="Goekdemir, Ali"/>
    <s v="13012774920"/>
  </r>
  <r>
    <x v="0"/>
    <x v="214"/>
    <m/>
    <x v="25"/>
    <s v="112848rav-"/>
    <s v="F-BARILLET"/>
    <s v="709156"/>
    <s v="TAMBOUR BARILLET SEMI/DEC"/>
    <s v="CLI-ME"/>
    <s v="Z1023424 V02"/>
    <n v="10"/>
    <n v="24"/>
    <n v="5"/>
    <n v="45473.68421052632"/>
    <n v="544148"/>
    <s v="EN CW614N 1.5M 12.500"/>
    <n v="3.7770000000000001"/>
    <s v="Ferrari, Samuel"/>
    <n v="214"/>
    <x v="4"/>
    <x v="17"/>
    <s v="0"/>
    <s v=""/>
    <s v="24"/>
    <s v="MET"/>
    <s v="709159"/>
    <s v="Khiari, Jonathan"/>
    <s v="32003709156"/>
  </r>
  <r>
    <x v="3"/>
    <x v="215"/>
    <m/>
    <x v="25"/>
    <s v="121236rav-"/>
    <s v="F-BARILLET"/>
    <s v="859189"/>
    <s v="COUVERCLE BARILLET SEMI/DEC"/>
    <s v="CLI-ME"/>
    <s v="Z1657391 V01"/>
    <n v="11"/>
    <n v="24"/>
    <n v="5"/>
    <n v="39272.727272727272"/>
    <n v="834689"/>
    <s v="EN CW724R SW5 1.5M 12.500"/>
    <n v="2.7069999999999999"/>
    <s v="Ferrari, Samuel"/>
    <n v="214"/>
    <x v="4"/>
    <x v="17"/>
    <s v="0"/>
    <s v=""/>
    <s v="!"/>
    <s v="PROD"/>
    <s v="3038"/>
    <s v="Khiari, Jonathan"/>
    <s v="32005859189"/>
  </r>
  <r>
    <x v="3"/>
    <x v="216"/>
    <m/>
    <x v="25"/>
    <s v="121235"/>
    <s v="F-BARILLET"/>
    <s v="816706"/>
    <s v="TAMBOUR BARILLET SEMI/DEC"/>
    <s v="A13111"/>
    <s v="Z1473045 V01"/>
    <n v="10"/>
    <n v="24"/>
    <n v="5"/>
    <n v="43200"/>
    <n v="544148"/>
    <s v="EN CW614N 1.5M 12.500"/>
    <n v="3.34"/>
    <s v="Ferrari, Samuel"/>
    <n v="214"/>
    <x v="4"/>
    <x v="17"/>
    <s v="0"/>
    <s v=""/>
    <s v="-10"/>
    <s v="PROD"/>
    <s v="708229"/>
    <s v="Saâdouni, Hedi"/>
    <s v="32007816706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  <r>
    <x v="7"/>
    <x v="36"/>
    <m/>
    <x v="3"/>
    <m/>
    <m/>
    <m/>
    <m/>
    <m/>
    <m/>
    <m/>
    <m/>
    <m/>
    <m/>
    <m/>
    <m/>
    <m/>
    <m/>
    <m/>
    <x v="5"/>
    <x v="18"/>
    <m/>
    <m/>
    <m/>
    <m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5000000}" name="Tableau croisé dynamique4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>
  <location ref="CM3:CN42" firstHeaderRow="1" firstDataRow="1" firstDataCol="1"/>
  <pivotFields count="28">
    <pivotField axis="axisRow" dataField="1" showAll="0">
      <items count="12">
        <item x="3"/>
        <item sd="0" m="1" x="8"/>
        <item sd="0" x="1"/>
        <item sd="0" x="4"/>
        <item sd="0" x="5"/>
        <item sd="0" x="0"/>
        <item x="7"/>
        <item x="6"/>
        <item m="1" x="10"/>
        <item m="1" x="9"/>
        <item x="2"/>
        <item t="default"/>
      </items>
    </pivotField>
    <pivotField showAll="0"/>
    <pivotField showAll="0"/>
    <pivotField axis="axisRow" showAll="0">
      <items count="33">
        <item x="24"/>
        <item x="23"/>
        <item x="21"/>
        <item x="10"/>
        <item m="1" x="27"/>
        <item m="1" x="28"/>
        <item x="2"/>
        <item x="6"/>
        <item x="4"/>
        <item m="1" x="31"/>
        <item x="1"/>
        <item x="11"/>
        <item x="0"/>
        <item x="15"/>
        <item x="14"/>
        <item m="1" x="29"/>
        <item x="25"/>
        <item x="7"/>
        <item x="8"/>
        <item x="9"/>
        <item x="20"/>
        <item m="1" x="26"/>
        <item x="18"/>
        <item x="17"/>
        <item x="16"/>
        <item x="19"/>
        <item x="13"/>
        <item m="1" x="30"/>
        <item x="12"/>
        <item x="3"/>
        <item x="2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sd="0" x="3"/>
        <item x="2"/>
        <item x="1"/>
        <item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9"/>
    <field x="0"/>
    <field x="3"/>
  </rowFields>
  <rowItems count="39">
    <i>
      <x/>
    </i>
    <i r="1">
      <x/>
    </i>
    <i r="2">
      <x v="8"/>
    </i>
    <i r="2">
      <x v="10"/>
    </i>
    <i r="2">
      <x v="12"/>
    </i>
    <i r="1">
      <x v="2"/>
    </i>
    <i r="1">
      <x v="3"/>
    </i>
    <i r="1">
      <x v="4"/>
    </i>
    <i r="1">
      <x v="5"/>
    </i>
    <i r="1">
      <x v="10"/>
    </i>
    <i r="2">
      <x v="7"/>
    </i>
    <i r="2">
      <x v="8"/>
    </i>
    <i r="2">
      <x v="10"/>
    </i>
    <i>
      <x v="1"/>
    </i>
    <i>
      <x v="2"/>
    </i>
    <i r="1">
      <x/>
    </i>
    <i r="2">
      <x v="24"/>
    </i>
    <i r="2">
      <x v="25"/>
    </i>
    <i r="2">
      <x v="28"/>
    </i>
    <i r="1">
      <x v="2"/>
    </i>
    <i r="1">
      <x v="3"/>
    </i>
    <i r="1">
      <x v="5"/>
    </i>
    <i r="1">
      <x v="7"/>
    </i>
    <i r="2">
      <x v="23"/>
    </i>
    <i r="1">
      <x v="10"/>
    </i>
    <i r="2">
      <x v="28"/>
    </i>
    <i>
      <x v="3"/>
    </i>
    <i r="1">
      <x/>
    </i>
    <i r="2">
      <x v="7"/>
    </i>
    <i r="1">
      <x v="2"/>
    </i>
    <i r="1">
      <x v="3"/>
    </i>
    <i r="1">
      <x v="5"/>
    </i>
    <i r="1">
      <x v="10"/>
    </i>
    <i r="2">
      <x v="7"/>
    </i>
    <i>
      <x v="4"/>
    </i>
    <i r="1">
      <x/>
    </i>
    <i r="2">
      <x v="16"/>
    </i>
    <i r="1">
      <x v="5"/>
    </i>
    <i t="grand">
      <x/>
    </i>
  </rowItems>
  <colItems count="1">
    <i/>
  </colItems>
  <dataFields count="1">
    <dataField name="Nombre de STATUT" fld="0" subtotal="count" baseField="0" baseItem="0"/>
  </dataFields>
  <formats count="2">
    <format dxfId="58">
      <pivotArea collapsedLevelsAreSubtotals="1" fieldPosition="0">
        <references count="2">
          <reference field="0" count="1">
            <x v="5"/>
          </reference>
          <reference field="19" count="1" selected="0">
            <x v="2"/>
          </reference>
        </references>
      </pivotArea>
    </format>
    <format dxfId="57">
      <pivotArea dataOnly="0" labelOnly="1" fieldPosition="0">
        <references count="2">
          <reference field="0" count="1">
            <x v="5"/>
          </reference>
          <reference field="19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6000000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>
  <location ref="CP3:EQ25" firstHeaderRow="1" firstDataRow="2" firstDataCol="1"/>
  <pivotFields count="28">
    <pivotField axis="axisRow" dataField="1" showAll="0">
      <items count="12">
        <item sd="0" x="3"/>
        <item sd="0" m="1" x="8"/>
        <item sd="0" x="1"/>
        <item sd="0" x="4"/>
        <item sd="0" x="5"/>
        <item sd="0" x="0"/>
        <item x="7"/>
        <item x="6"/>
        <item m="1" x="10"/>
        <item m="1" x="9"/>
        <item x="2"/>
        <item t="default"/>
      </items>
    </pivotField>
    <pivotField axis="axisCol" showAll="0">
      <items count="2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17"/>
        <item m="1" x="218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m="1" x="231"/>
        <item m="1" x="219"/>
        <item x="123"/>
        <item x="124"/>
        <item m="1" x="220"/>
        <item x="125"/>
        <item m="1" x="221"/>
        <item m="1" x="222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239"/>
        <item m="1" x="229"/>
        <item m="1" x="238"/>
        <item m="1" x="228"/>
        <item m="1" x="237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m="1" x="225"/>
        <item m="1" x="227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32"/>
        <item m="1" x="226"/>
        <item x="208"/>
        <item x="209"/>
        <item x="210"/>
        <item x="211"/>
        <item x="212"/>
        <item x="213"/>
        <item m="1" x="230"/>
        <item m="1" x="234"/>
        <item m="1" x="236"/>
        <item m="1" x="240"/>
        <item m="1" x="233"/>
        <item m="1" x="235"/>
        <item x="214"/>
        <item m="1" x="223"/>
        <item x="215"/>
        <item m="1" x="224"/>
        <item x="216"/>
        <item x="36"/>
        <item x="205"/>
        <item x="206"/>
        <item x="207"/>
        <item t="default"/>
      </items>
    </pivotField>
    <pivotField showAll="0"/>
    <pivotField axis="axisRow" showAll="0">
      <items count="33">
        <item x="24"/>
        <item x="23"/>
        <item x="21"/>
        <item x="10"/>
        <item m="1" x="27"/>
        <item m="1" x="28"/>
        <item x="2"/>
        <item x="6"/>
        <item x="4"/>
        <item m="1" x="31"/>
        <item x="1"/>
        <item x="11"/>
        <item x="0"/>
        <item x="15"/>
        <item x="14"/>
        <item m="1" x="29"/>
        <item x="25"/>
        <item x="7"/>
        <item x="8"/>
        <item x="9"/>
        <item x="20"/>
        <item m="1" x="26"/>
        <item x="18"/>
        <item x="17"/>
        <item x="16"/>
        <item x="19"/>
        <item x="13"/>
        <item m="1" x="30"/>
        <item x="12"/>
        <item x="3"/>
        <item x="2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h="1" x="0"/>
        <item h="1" x="3"/>
        <item x="2"/>
        <item h="1" x="1"/>
        <item h="1" x="4"/>
        <item h="1" x="5"/>
        <item t="default"/>
      </items>
    </pivotField>
    <pivotField axis="axisRow" showAll="0">
      <items count="23">
        <item x="4"/>
        <item x="5"/>
        <item x="2"/>
        <item x="1"/>
        <item x="3"/>
        <item x="0"/>
        <item x="7"/>
        <item x="10"/>
        <item x="6"/>
        <item x="12"/>
        <item x="11"/>
        <item m="1" x="21"/>
        <item x="8"/>
        <item x="14"/>
        <item m="1" x="20"/>
        <item x="15"/>
        <item m="1" x="19"/>
        <item x="13"/>
        <item x="17"/>
        <item x="18"/>
        <item x="9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4">
    <field x="19"/>
    <field x="20"/>
    <field x="0"/>
    <field x="3"/>
  </rowFields>
  <rowItems count="21">
    <i>
      <x v="2"/>
    </i>
    <i r="1">
      <x v="9"/>
    </i>
    <i r="2">
      <x v="2"/>
    </i>
    <i r="2">
      <x v="3"/>
    </i>
    <i r="2">
      <x v="5"/>
    </i>
    <i r="1">
      <x v="10"/>
    </i>
    <i r="2">
      <x/>
    </i>
    <i r="2">
      <x v="2"/>
    </i>
    <i r="2">
      <x v="3"/>
    </i>
    <i r="2">
      <x v="7"/>
    </i>
    <i r="3">
      <x v="23"/>
    </i>
    <i r="1">
      <x v="12"/>
    </i>
    <i r="2">
      <x/>
    </i>
    <i r="2">
      <x v="2"/>
    </i>
    <i r="2">
      <x v="3"/>
    </i>
    <i r="2">
      <x v="5"/>
    </i>
    <i r="2">
      <x v="10"/>
    </i>
    <i r="3">
      <x v="28"/>
    </i>
    <i r="1">
      <x v="20"/>
    </i>
    <i r="2">
      <x v="2"/>
    </i>
    <i t="grand">
      <x/>
    </i>
  </rowItems>
  <colFields count="1">
    <field x="1"/>
  </colFields>
  <colItems count="53">
    <i>
      <x v="122"/>
    </i>
    <i>
      <x v="123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 t="grand">
      <x/>
    </i>
  </colItems>
  <dataFields count="1">
    <dataField name="Nombre de STATUT" fld="0" subtotal="count" baseField="0" baseItem="0"/>
  </dataFields>
  <pivotTableStyleInfo name="PivotStyleMedium1" showRowHeaders="0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adjustColumnWidth="0" connectionId="5" xr16:uid="{F74A9832-325A-4DFB-AB8D-952FDDB53F9F}" autoFormatId="16" applyNumberFormats="0" applyBorderFormats="0" applyFontFormats="0" applyPatternFormats="0" applyAlignmentFormats="0" applyWidthHeightFormats="0">
  <queryTableRefresh nextId="229" unboundColumnsRight="3">
    <queryTableFields count="98">
      <queryTableField id="3" name="Niv Nom" tableColumnId="3"/>
      <queryTableField id="4" name="Component" tableColumnId="4"/>
      <queryTableField id="5" name="Component description" tableColumnId="5"/>
      <queryTableField id="6" name="MS" tableColumnId="6"/>
      <queryTableField id="7" name="ProcType" tableColumnId="7"/>
      <queryTableField id="8" name="MRPC" tableColumnId="8"/>
      <queryTableField id="9" name="MRPC Name" tableColumnId="9"/>
      <queryTableField id="10" name="Caliber" tableColumnId="10"/>
      <queryTableField id="11" name="Backlog" tableColumnId="11"/>
      <queryTableField id="12" name="besoin Hebdo max" tableColumnId="12"/>
      <queryTableField id="13" name="Reste à livrer semaine actuelle" tableColumnId="13"/>
      <queryTableField id="14" name="Stock OK" tableColumnId="14"/>
      <queryTableField id="15" name="Stock Q" tableColumnId="15"/>
      <queryTableField id="16" name="TOTAL WIP OK" tableColumnId="16"/>
      <queryTableField id="17" name="Besoin 12 mois" tableColumnId="17"/>
      <queryTableField id="18" name="besoin 4,5 mois" tableColumnId="18"/>
      <queryTableField id="19" name="besoin 2 mois" tableColumnId="19"/>
      <queryTableField id="20" name="Wip ok après dec " tableColumnId="20"/>
      <queryTableField id="21" name="Stock ok + WIP ok apres dec" tableColumnId="21"/>
      <queryTableField id="22" name="Grp techno Dec" tableColumnId="22"/>
      <queryTableField id="23" name="Buffer Cible" tableColumnId="23"/>
      <queryTableField id="205" name="% ok Buffer Cible après DEC" tableColumnId="157"/>
      <queryTableField id="25" name="Cible Prod" tableColumnId="25"/>
      <queryTableField id="206" name="% ok Cible Prod après DEC" tableColumnId="158"/>
      <queryTableField id="207" name="Nb semaine Manco Y-3" tableColumnId="159"/>
      <queryTableField id="208" name="Nb semaine Manco Y-2" tableColumnId="160"/>
      <queryTableField id="209" name="Nb semaine Manco Y-1" tableColumnId="161"/>
      <queryTableField id="210" name="Nb semaine Manco Y" tableColumnId="162"/>
      <queryTableField id="211" name="Nb semaine Manco depuis Y-3" tableColumnId="163"/>
      <queryTableField id="173" name="WIP Attente Décision" tableColumnId="147"/>
      <queryTableField id="174" name="WIP Aging Att Décision" tableColumnId="148"/>
      <queryTableField id="41" name="WIP REWORK" tableColumnId="41"/>
      <queryTableField id="42" name="WIP Aging REWORK" tableColumnId="42"/>
      <queryTableField id="43" name="Date pour Prio" tableColumnId="43"/>
      <queryTableField id="44" name="Prio" tableColumnId="44"/>
      <queryTableField id="45" name="Client" tableColumnId="45"/>
      <queryTableField id="46" name="Date rupture" tableColumnId="46"/>
      <queryTableField id="47" name="% Scrap Y-5" tableColumnId="47"/>
      <queryTableField id="48" name="% Scrap Y-4" tableColumnId="48"/>
      <queryTableField id="49" name="% Scrap Y-3" tableColumnId="49"/>
      <queryTableField id="50" name="% Scrap Y-2" tableColumnId="50"/>
      <queryTableField id="51" name="% Scrap Y-1" tableColumnId="51"/>
      <queryTableField id="52" name="% Scrap moy. 5Y" tableColumnId="52"/>
      <queryTableField id="212" name="nb week Rec réclamation Y-3" tableColumnId="164"/>
      <queryTableField id="213" name="nb week Rec réclamation Y-2" tableColumnId="165"/>
      <queryTableField id="214" name="nb week Rec réclamation Y-1" tableColumnId="166"/>
      <queryTableField id="215" name="nb week Rec réclamation Y" tableColumnId="167"/>
      <queryTableField id="216" name="nb week Rec réclamation depuis Y-3" tableColumnId="168"/>
      <queryTableField id="61" name="Nb Réclamation" tableColumnId="61"/>
      <queryTableField id="62" name="DEC" tableColumnId="62"/>
      <queryTableField id="63" name="TAIL" tableColumnId="63"/>
      <queryTableField id="64" name="TDS1" tableColumnId="64"/>
      <queryTableField id="65" name="ROUL" tableColumnId="65"/>
      <queryTableField id="66" name="TDS2" tableColumnId="66"/>
      <queryTableField id="67" name="T0" tableColumnId="67"/>
      <queryTableField id="68" name="WIP DEC" tableColumnId="68"/>
      <queryTableField id="69" name="Waiting day DEC" tableColumnId="69"/>
      <queryTableField id="70" name="WIP TAIL1" tableColumnId="70"/>
      <queryTableField id="71" name="Waiting day TAIL1" tableColumnId="71"/>
      <queryTableField id="72" name="WIP TAIL2" tableColumnId="72"/>
      <queryTableField id="73" name="Waiting day TAIL2" tableColumnId="73"/>
      <queryTableField id="74" name="WIP DECOUP" tableColumnId="74"/>
      <queryTableField id="75" name="Waiting day DECOUP" tableColumnId="75"/>
      <queryTableField id="76" name="WIP TDS" tableColumnId="76"/>
      <queryTableField id="77" name="Waiting day TDS" tableColumnId="77"/>
      <queryTableField id="78" name="WIP ROUL1" tableColumnId="78"/>
      <queryTableField id="79" name="Waiting day ROUL" tableColumnId="79"/>
      <queryTableField id="80" name="WIP ROUL 2" tableColumnId="80"/>
      <queryTableField id="81" name="Waiting day ROUL2" tableColumnId="81"/>
      <queryTableField id="82" name="WIP TDS 2" tableColumnId="82"/>
      <queryTableField id="83" name="Waiting day TDS2" tableColumnId="83"/>
      <queryTableField id="84" name="WIP CTRL" tableColumnId="84"/>
      <queryTableField id="85" name="Waiting day CTRL" tableColumnId="85"/>
      <queryTableField id="86" name="WIP T0" tableColumnId="86"/>
      <queryTableField id="87" name="Waiting day T0" tableColumnId="87"/>
      <queryTableField id="88" name="WIP CTRL T0" tableColumnId="88"/>
      <queryTableField id="89" name="Waiting day CTRL T0" tableColumnId="89"/>
      <queryTableField id="90" name="WIP Emb" tableColumnId="90"/>
      <queryTableField id="91" name="Waiting day Emb" tableColumnId="91"/>
      <queryTableField id="92" name="Mise en stock J-1" tableColumnId="92"/>
      <queryTableField id="93" name="Mise en stock J-2" tableColumnId="93"/>
      <queryTableField id="94" name="Mise en stock J-3" tableColumnId="94"/>
      <queryTableField id="95" name="Mise en stock J-4" tableColumnId="95"/>
      <queryTableField id="96" name="Mise en stock J-5" tableColumnId="96"/>
      <queryTableField id="97" name="Mise en stock J-6" tableColumnId="97"/>
      <queryTableField id="98" name="Mise en stock J-7" tableColumnId="98"/>
      <queryTableField id="99" name="Mise en stock global S-1" tableColumnId="99"/>
      <queryTableField id="100" name="Expé J-1" tableColumnId="100"/>
      <queryTableField id="101" name="Expé J-2" tableColumnId="101"/>
      <queryTableField id="102" name="Expé J-3" tableColumnId="102"/>
      <queryTableField id="103" name="Expé J-4" tableColumnId="103"/>
      <queryTableField id="104" name="Expé J-5" tableColumnId="104"/>
      <queryTableField id="105" name="Expé J-6" tableColumnId="105"/>
      <queryTableField id="106" name="Expé J-7" tableColumnId="106"/>
      <queryTableField id="107" name="Expé global S-1" tableColumnId="107"/>
      <queryTableField id="110" dataBound="0" tableColumnId="2"/>
      <queryTableField id="111" dataBound="0" tableColumnId="27"/>
      <queryTableField id="112" dataBound="0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DE00155C-58A7-4128-93E5-F8C16CB2D3C0}" autoFormatId="16" applyNumberFormats="0" applyBorderFormats="0" applyFontFormats="0" applyPatternFormats="0" applyAlignmentFormats="0" applyWidthHeightFormats="0">
  <queryTableRefresh nextId="10">
    <queryTableFields count="9">
      <queryTableField id="1" name="Taux.C" tableColumnId="1"/>
      <queryTableField id="2" name="% ok Buffer Cible après DEC" tableColumnId="2"/>
      <queryTableField id="3" name="% ok Cible Prod après DEC" tableColumnId="3"/>
      <queryTableField id="4" name="Besoin Hebdo" tableColumnId="4"/>
      <queryTableField id="5" name="Remarques Planning" tableColumnId="5"/>
      <queryTableField id="6" name="Article" tableColumnId="6"/>
      <queryTableField id="7" name="Date_Archive" tableColumnId="7"/>
      <queryTableField id="8" name="Semaines" tableColumnId="8"/>
      <queryTableField id="9" name="SemainesArticle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1" xr16:uid="{6D938A24-0702-4303-8AFE-6020FDD8747B}" autoFormatId="16" applyNumberFormats="0" applyBorderFormats="0" applyFontFormats="0" applyPatternFormats="0" applyAlignmentFormats="0" applyWidthHeightFormats="0">
  <queryTableRefresh nextId="9">
    <queryTableFields count="8">
      <queryTableField id="1" name="Group" tableColumnId="1"/>
      <queryTableField id="2" name="Description" tableColumnId="2"/>
      <queryTableField id="3" name="Target qty" tableColumnId="3"/>
      <queryTableField id="4" name="Basic fin." tableColumnId="4"/>
      <queryTableField id="5" name="MRPC" tableColumnId="5"/>
      <queryTableField id="6" name="TDC" tableColumnId="6"/>
      <queryTableField id="7" name="Component" tableColumnId="7"/>
      <queryTableField id="8" name="Component description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63052103-508B-4C19-B97D-4B7AAACEFA75}" autoFormatId="16" applyNumberFormats="0" applyBorderFormats="0" applyFontFormats="0" applyPatternFormats="0" applyAlignmentFormats="0" applyWidthHeightFormats="0">
  <queryTableRefresh nextId="3">
    <queryTableFields count="2">
      <queryTableField id="1" name="Material" tableColumnId="1"/>
      <queryTableField id="2" name="Prochain Star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00000000-0016-0000-0F00-000002000000}" autoFormatId="16" applyNumberFormats="0" applyBorderFormats="0" applyFontFormats="0" applyPatternFormats="0" applyAlignmentFormats="0" applyWidthHeightFormats="0">
  <queryTableRefresh preserveSortFilterLayout="0" nextId="29">
    <queryTableFields count="28">
      <queryTableField id="1" name="STATUT" tableColumnId="1"/>
      <queryTableField id="2" name="N° MACH." tableColumnId="2"/>
      <queryTableField id="3" name="N° MACH. ALT." tableColumnId="3"/>
      <queryTableField id="4" name="DESC. MACH." tableColumnId="4"/>
      <queryTableField id="5" name="INV. MACH." tableColumnId="5"/>
      <queryTableField id="6" name="FAMILLE" tableColumnId="6"/>
      <queryTableField id="7" name="ART." tableColumnId="7"/>
      <queryTableField id="8" name="ART. DESC." tableColumnId="8"/>
      <queryTableField id="9" name="CALIBRE" tableColumnId="9"/>
      <queryTableField id="10" name="PLAN" tableColumnId="10"/>
      <queryTableField id="11" name="TDC" tableColumnId="11"/>
      <queryTableField id="12" name="TDO" tableColumnId="12"/>
      <queryTableField id="13" name="JOURS" tableColumnId="13"/>
      <queryTableField id="14" name="PCES / SEM." tableColumnId="14"/>
      <queryTableField id="15" name="ART. MAT." tableColumnId="15"/>
      <queryTableField id="16" name="ART. MAT. DESC." tableColumnId="16"/>
      <queryTableField id="17" name="KG/1000" tableColumnId="17"/>
      <queryTableField id="18" name="OPERATEUR" tableColumnId="18"/>
      <queryTableField id="19" name="CDF" tableColumnId="19"/>
      <queryTableField id="20" name="TYPE" tableColumnId="20"/>
      <queryTableField id="21" name="WC DESC." tableColumnId="21"/>
      <queryTableField id="22" name="WC" tableColumnId="22"/>
      <queryTableField id="23" name="CHECK WC" tableColumnId="23"/>
      <queryTableField id="24" name="CROM" tableColumnId="24"/>
      <queryTableField id="25" name="ETAT" tableColumnId="25"/>
      <queryTableField id="26" name="ARTICLE" tableColumnId="26"/>
      <queryTableField id="27" name="PERSONNE" tableColumnId="27"/>
      <queryTableField id="28" name="MachItem" tableColumnId="28"/>
    </queryTableFields>
  </queryTableRefresh>
  <extLst>
    <ext xmlns:x15="http://schemas.microsoft.com/office/spreadsheetml/2010/11/main" uri="{883FBD77-0823-4a55-B5E3-86C4891E6966}">
      <x15:queryTable sourceDataName="Requête - PROD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16" xr16:uid="{8FDDE5FC-6381-4E4C-9DCB-A45EE9A0073C}" autoFormatId="16" applyNumberFormats="0" applyBorderFormats="0" applyFontFormats="0" applyPatternFormats="0" applyAlignmentFormats="0" applyWidthHeightFormats="0">
  <queryTableRefresh nextId="8">
    <queryTableFields count="4">
      <queryTableField id="4" name="Material" tableColumnId="2"/>
      <queryTableField id="5" name="Yield" tableColumnId="3"/>
      <queryTableField id="6" name="Work Ctr.1" tableColumnId="4"/>
      <queryTableField id="7" name="Entered   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7" xr16:uid="{47792A9C-A13C-4DA4-A36E-54D24A3950F8}" autoFormatId="16" applyNumberFormats="0" applyBorderFormats="0" applyFontFormats="0" applyPatternFormats="0" applyAlignmentFormats="0" applyWidthHeightFormats="0">
  <queryTableRefresh nextId="31">
    <queryTableFields count="12">
      <queryTableField id="26" name="Material" tableColumnId="1"/>
      <queryTableField id="2" name="Material Description" tableColumnId="2"/>
      <queryTableField id="3" name="Operation short text" tableColumnId="3"/>
      <queryTableField id="24" name="Work Ctr" tableColumnId="18"/>
      <queryTableField id="16" name="Group" tableColumnId="14"/>
      <queryTableField id="17" name="Grp.Countr" tableColumnId="15"/>
      <queryTableField id="4" name="User Field" tableColumnId="4"/>
      <queryTableField id="18" name="MaterialGroupGrp" tableColumnId="16"/>
      <queryTableField id="27" name="DB_ZETAPV.Ver." tableColumnId="5"/>
      <queryTableField id="7" name="DB_ZETAPV.Text" tableColumnId="7"/>
      <queryTableField id="9" name="DB_ZETAPV.Valid from" tableColumnId="9"/>
      <queryTableField id="28" name="ArtVer.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4" xr16:uid="{770A76A6-6573-49EF-828B-AAF7DB733C76}" autoFormatId="16" applyNumberFormats="0" applyBorderFormats="0" applyFontFormats="0" applyPatternFormats="0" applyAlignmentFormats="0" applyWidthHeightFormats="0">
  <queryTableRefresh nextId="14">
    <queryTableFields count="7">
      <queryTableField id="1" name="Material" tableColumnId="1"/>
      <queryTableField id="2" name="Component" tableColumnId="2"/>
      <queryTableField id="3" name="Component description" tableColumnId="3"/>
      <queryTableField id="4" name="ItemAltBOM" tableColumnId="4"/>
      <queryTableField id="6" name="DB_ZETAPV.Ver." tableColumnId="6"/>
      <queryTableField id="11" name="DB_ZETAPV.Text" tableColumnId="5"/>
      <queryTableField id="13" name="MatVer.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_Planning" displayName="T_Planning" ref="A3:AV149" totalsRowShown="0" headerRowDxfId="221" dataDxfId="219" headerRowBorderDxfId="220">
  <autoFilter ref="A3:AV149" xr:uid="{00000000-0009-0000-0100-000005000000}">
    <filterColumn colId="23">
      <filters>
        <filter val="859327"/>
      </filters>
    </filterColumn>
  </autoFilter>
  <tableColumns count="48">
    <tableColumn id="8" xr3:uid="{95667615-C12F-4A22-BCB6-7B597A23B2E6}" name="KEY" dataDxfId="218">
      <calculatedColumnFormula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calculatedColumnFormula>
    </tableColumn>
    <tableColumn id="1" xr3:uid="{00000000-0010-0000-0000-000001000000}" name="Taux.C" dataDxfId="217">
      <calculatedColumnFormula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calculatedColumnFormula>
    </tableColumn>
    <tableColumn id="2" xr3:uid="{00000000-0010-0000-0000-000002000000}" name="Diff" dataDxfId="216">
      <calculatedColumnFormula>IFERROR(T_Planning[[#This Row],[Taux.C-1]]-T_Planning[[#This Row],[Taux.C]],"")</calculatedColumnFormula>
    </tableColumn>
    <tableColumn id="3" xr3:uid="{00000000-0010-0000-0000-000003000000}" name="Taux.C-1" dataDxfId="215" dataCellStyle="Milliers">
      <calculatedColumnFormula>IFERROR(_xlfn.XLOOKUP($L$1&amp;T_Planning[[#This Row],[Article]],_03_Archive_BORD_DEC[SemainesArticle],_03_Archive_BORD_DEC[Taux.C]),"")</calculatedColumnFormula>
    </tableColumn>
    <tableColumn id="68" xr3:uid="{D01C0F2F-C9A2-470A-B5F6-BFBF49625E6B}" name="% ok Buffer Cible après DEC" dataDxfId="214">
      <calculatedColumnFormula array="1">_xlfn.LET(_xlpm.comp, DB_CEWB_Nomenclature__2[Component],
    _xlpm.buffer, DB_CEWB_Nomenclature__2[% ok Buffer Cible après DEC],
    IFERROR(_xlfn.XLOOKUP(T_Planning[[#This Row],[Article]], _xlpm.comp, _xlpm.buffer), 0))</calculatedColumnFormula>
    </tableColumn>
    <tableColumn id="67" xr3:uid="{18B96193-3E39-4EA5-B2BA-11F342178902}" name="% ok Cible Prod après DEC" dataDxfId="213">
      <calculatedColumnFormula array="1">_xlfn.LET(_xlpm.comp, DB_CEWB_Nomenclature__2[Component],
    _xlpm.cibleProd, DB_CEWB_Nomenclature__2[% ok Cible Prod après DEC],
    _xlpm.article, T_Planning[[#This Row],[Article]],
    IFERROR(_xlfn.XLOOKUP(_xlpm.article, _xlpm.comp, _xlpm.cibleProd), 0))</calculatedColumnFormula>
    </tableColumn>
    <tableColumn id="4" xr3:uid="{00000000-0010-0000-0000-000004000000}" name="Capa Planif" dataDxfId="212">
      <calculatedColumnFormula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calculatedColumnFormula>
    </tableColumn>
    <tableColumn id="5" xr3:uid="{00000000-0010-0000-0000-000005000000}" name="CAPA" dataDxfId="211">
      <calculatedColumnFormula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calculatedColumnFormula>
    </tableColumn>
    <tableColumn id="6" xr3:uid="{00000000-0010-0000-0000-000006000000}" name="Moy Ouput" dataDxfId="210">
      <calculatedColumnFormula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calculatedColumnFormula>
    </tableColumn>
    <tableColumn id="36" xr3:uid="{00000000-0010-0000-0000-000024000000}" name="RETARD" dataDxfId="209">
      <calculatedColumnFormula array="1">_xlfn.LET(_xlpm.article, T_Planning[[#This Row],[Article]],
    _xlpm.comp, DB_CEWB_Nomenclature__2[Component],
    _xlpm.backlog, DB_CEWB_Nomenclature__2[Backlog],
    IFERROR(_xlfn.XLOOKUP(_xlpm.article, _xlpm.comp, _xlpm.backlog), 0))</calculatedColumnFormula>
    </tableColumn>
    <tableColumn id="10" xr3:uid="{00000000-0010-0000-0000-00000A000000}" name="Besoin Hebdo" dataDxfId="208">
      <calculatedColumnFormula array="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calculatedColumnFormula>
    </tableColumn>
    <tableColumn id="11" xr3:uid="{00000000-0010-0000-0000-00000B000000}" name="Besoin 52 sem" dataDxfId="207">
      <calculatedColumnFormula array="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calculatedColumnFormula>
    </tableColumn>
    <tableColumn id="42" xr3:uid="{00000000-0010-0000-0000-00002A000000}" name="WIP Après Dec" dataDxfId="206">
      <calculatedColumnFormula array="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calculatedColumnFormula>
    </tableColumn>
    <tableColumn id="43" xr3:uid="{00000000-0010-0000-0000-00002B000000}" name="Stock OK" dataDxfId="205">
      <calculatedColumnFormula array="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calculatedColumnFormula>
    </tableColumn>
    <tableColumn id="12" xr3:uid="{00000000-0010-0000-0000-00000C000000}" name="Prochain Start" dataDxfId="204">
      <calculatedColumnFormula array="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calculatedColumnFormula>
    </tableColumn>
    <tableColumn id="7" xr3:uid="{00000000-0010-0000-0000-000007000000}" name="Taillage" dataDxfId="203">
      <calculatedColumnFormula array="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calculatedColumnFormula>
    </tableColumn>
    <tableColumn id="14" xr3:uid="{00000000-0010-0000-0000-00000E000000}" name="Roulage" dataDxfId="202">
      <calculatedColumnFormula array="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calculatedColumnFormula>
    </tableColumn>
    <tableColumn id="15" xr3:uid="{00000000-0010-0000-0000-00000F000000}" name="TS" dataDxfId="201">
      <calculatedColumnFormula array="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calculatedColumnFormula>
    </tableColumn>
    <tableColumn id="16" xr3:uid="{00000000-0010-0000-0000-000010000000}" name="TP" dataDxfId="200">
      <calculatedColumnFormula>_xlfn.LET(_xlpm.plage, T_Planning[[#This Row],[Taillage]:[TS]],
_xlpm.article, T_Planning[[#This Row],[Article]],
    IF(ISNUMBER(SEARCH("PRT", _xlpm.article)),"P",
    2+SUM(_xlpm.plage)))</calculatedColumnFormula>
    </tableColumn>
    <tableColumn id="17" xr3:uid="{00000000-0010-0000-0000-000011000000}" name="Remarques Planning" dataDxfId="199"/>
    <tableColumn id="65" xr3:uid="{00000000-0010-0000-0000-000041000000}" name="Sem Besoin client" dataDxfId="198"/>
    <tableColumn id="66" xr3:uid="{D742C60E-EC8E-4F99-819C-1A41FE825056}" name="SEM MET" dataDxfId="197">
      <calculatedColumnFormula>IF(T_Planning[[#This Row],[TP]]="P","PRT",T_Planning[[#This Row],[Sem Besoin client]]-T_Planning[[#This Row],[TP]]-3)</calculatedColumnFormula>
    </tableColumn>
    <tableColumn id="31" xr3:uid="{00000000-0010-0000-0000-00001F000000}" name="PROD VER." dataDxfId="196">
      <calculatedColumnFormula>1000</calculatedColumnFormula>
    </tableColumn>
    <tableColumn id="18" xr3:uid="{00000000-0010-0000-0000-000012000000}" name="Article" dataDxfId="195"/>
    <tableColumn id="19" xr3:uid="{00000000-0010-0000-0000-000013000000}" name="Designation" dataDxfId="194">
      <calculatedColumnFormula array="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calculatedColumnFormula>
    </tableColumn>
    <tableColumn id="20" xr3:uid="{00000000-0010-0000-0000-000014000000}" name="Calibre" dataDxfId="193">
      <calculatedColumnFormula array="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calculatedColumnFormula>
    </tableColumn>
    <tableColumn id="70" xr3:uid="{294D00D9-B7E0-4E15-BD86-2A392D74C97D}" name="MRPC" dataDxfId="192">
      <calculatedColumnFormula array="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calculatedColumnFormula>
    </tableColumn>
    <tableColumn id="21" xr3:uid="{00000000-0010-0000-0000-000015000000}" name="No Mach" dataDxfId="191"/>
    <tableColumn id="9" xr3:uid="{C5D1B3BB-E751-42BB-9217-CED46B77F51A}" name="W.C" dataDxfId="190">
      <calculatedColumnFormula>_xlfn.LET(_xlpm.mach, T_Planning[[#This Row],[No Mach]],
    _xlpm.typeProd, IFERROR(_xlfn.XLOOKUP(_xlpm.mach, PROD[N° MACH.], PROD[WC]), _xlpm.mach),
    _xlpm.typeProd)</calculatedColumnFormula>
    </tableColumn>
    <tableColumn id="13" xr3:uid="{00000000-0010-0000-0000-00000D000000}" name="Type Mach" dataDxfId="189">
      <calculatedColumnFormula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calculatedColumnFormula>
    </tableColumn>
    <tableColumn id="23" xr3:uid="{00000000-0010-0000-0000-000017000000}" name="Machines" dataDxfId="188">
      <calculatedColumnFormula>_xlfn.LET(_xlpm.mach, T_Planning[[#This Row],[No Mach]],
    _xlpm.typeProd, IFERROR(_xlfn.XLOOKUP(_xlpm.mach, PROD[N° MACH.], PROD[DESC. MACH.]), _xlpm.mach),
    _xlpm.typeProd)</calculatedColumnFormula>
    </tableColumn>
    <tableColumn id="24" xr3:uid="{00000000-0010-0000-0000-000018000000}" name="N° Met" dataDxfId="187"/>
    <tableColumn id="25" xr3:uid="{00000000-0010-0000-0000-000019000000}" name="Dates Insertions" dataDxfId="186"/>
    <tableColumn id="26" xr3:uid="{00000000-0010-0000-0000-00001A000000}" name="Délais Planification" dataDxfId="185"/>
    <tableColumn id="44" xr3:uid="{00000000-0010-0000-0000-00002C000000}" name="Délais PROD" dataDxfId="184"/>
    <tableColumn id="32" xr3:uid="{00000000-0010-0000-0000-000020000000}" name="Sem" dataDxfId="183">
      <calculatedColumnFormula>_xlfn.LET(_xlpm.delais, T_Planning[[#This Row],[Délais PROD]],
    _xlpm.semaine, IFERROR(WEEKNUM(_xlpm.delais, 21), ""),
    VALUE(_xlpm.semaine))</calculatedColumnFormula>
    </tableColumn>
    <tableColumn id="61" xr3:uid="{00000000-0010-0000-0000-00003D000000}" name="Année" dataDxfId="182">
      <calculatedColumnFormula>YEAR(T_Planning[[#This Row],[Délais PROD]])</calculatedColumnFormula>
    </tableColumn>
    <tableColumn id="34" xr3:uid="{00000000-0010-0000-0000-000022000000}" name="PLANIF" dataDxfId="181"/>
    <tableColumn id="35" xr3:uid="{00000000-0010-0000-0000-000023000000}" name="Etat Machine" dataDxfId="180">
      <calculatedColumnFormula array="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calculatedColumnFormula>
    </tableColumn>
    <tableColumn id="22" xr3:uid="{00000000-0010-0000-0000-000016000000}" name="Article Matière" dataDxfId="179">
      <calculatedColumnFormula array="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calculatedColumnFormula>
    </tableColumn>
    <tableColumn id="28" xr3:uid="{00000000-0010-0000-0000-00001C000000}" name="Matière" dataDxfId="178">
      <calculatedColumnFormula array="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calculatedColumnFormula>
    </tableColumn>
    <tableColumn id="37" xr3:uid="{00000000-0010-0000-0000-000025000000}" name="TC/S" dataDxfId="177">
      <calculatedColumnFormula array="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calculatedColumnFormula>
    </tableColumn>
    <tableColumn id="38" xr3:uid="{00000000-0010-0000-0000-000026000000}" name="Capa-Machine/SEM" dataDxfId="176">
      <calculatedColumnFormula>IFERROR((3600*5*24/T_Planning[[#This Row],[TC/S]]),"VERIF")</calculatedColumnFormula>
    </tableColumn>
    <tableColumn id="39" xr3:uid="{00000000-0010-0000-0000-000027000000}" name="CAPA Prod" dataDxfId="175">
      <calculatedColumnFormula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calculatedColumnFormula>
    </tableColumn>
    <tableColumn id="40" xr3:uid="{00000000-0010-0000-0000-000028000000}" name="Capa planifier" dataDxfId="174">
      <calculatedColumnFormula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calculatedColumnFormula>
    </tableColumn>
    <tableColumn id="41" xr3:uid="{00000000-0010-0000-0000-000029000000}" name="Output/Moy 2s /ITEMS" dataDxfId="173" dataCellStyle="Milliers">
      <calculatedColumnFormula>IFERROR(SUMIFS(ZCONF[Yield],ZCONF[Material],T_Planning[[#This Row],[Article]])/2,0)</calculatedColumnFormula>
    </tableColumn>
    <tableColumn id="53" xr3:uid="{00000000-0010-0000-0000-000035000000}" name="NBR_SEM" dataDxfId="172">
      <calculatedColumnFormula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calculatedColumnFormula>
    </tableColumn>
    <tableColumn id="58" xr3:uid="{00000000-0010-0000-0000-00003A000000}" name="Client" dataDxfId="171">
      <calculatedColumnFormula>IFERROR(_xlfn.XLOOKUP(T_Planning[[#This Row],[Calibre]],CLIENT!B:B,CLIENT!C:C),"")</calculatedColumnFormula>
    </tableColumn>
  </tableColumns>
  <tableStyleInfo name="Style de tableau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A12005-C0EE-4734-996A-C94AC704B7F4}" name="DB_CEWB_Nomenclature__2" displayName="DB_CEWB_Nomenclature__2" ref="A8:CT649" tableType="queryTable" totalsRowShown="0" headerRowDxfId="165">
  <autoFilter ref="A8:CT649" xr:uid="{27A12005-C0EE-4734-996A-C94AC704B7F4}">
    <filterColumn colId="19">
      <filters>
        <filter val="W16_CNC_Diam.&lt;12mm"/>
      </filters>
    </filterColumn>
    <filterColumn colId="97">
      <filters>
        <filter val="0"/>
      </filters>
    </filterColumn>
  </autoFilter>
  <tableColumns count="98">
    <tableColumn id="3" xr3:uid="{F41935C6-5D1A-408A-99B1-0FFACACA18D9}" uniqueName="3" name="Niv Nom" queryTableFieldId="3" dataDxfId="164"/>
    <tableColumn id="4" xr3:uid="{89F208B1-C556-46D0-A0DA-4FF897B4A4F1}" uniqueName="4" name="Component" queryTableFieldId="4" dataDxfId="163"/>
    <tableColumn id="5" xr3:uid="{EF27D771-14DD-486D-8CEE-BE8577F412FD}" uniqueName="5" name="Component description" queryTableFieldId="5" dataDxfId="162"/>
    <tableColumn id="6" xr3:uid="{B05866EE-1AA5-49B5-AEB9-2E903EDD6B76}" uniqueName="6" name="MS" queryTableFieldId="6" dataDxfId="161"/>
    <tableColumn id="7" xr3:uid="{3B0F5FBC-2069-4C7C-AF43-B5BCA0B1823B}" uniqueName="7" name="ProcType" queryTableFieldId="7" dataDxfId="160"/>
    <tableColumn id="8" xr3:uid="{54291199-D1DB-41E4-ADBE-CDDA3AE89ED3}" uniqueName="8" name="MRPC" queryTableFieldId="8" dataDxfId="159"/>
    <tableColumn id="9" xr3:uid="{FB756CB0-A377-4063-8461-94C2090BE559}" uniqueName="9" name="MRPC Name" queryTableFieldId="9" dataDxfId="158"/>
    <tableColumn id="10" xr3:uid="{67EF4A0C-37CA-40BD-8E38-433A473BFC7B}" uniqueName="10" name="Caliber" queryTableFieldId="10" dataDxfId="157"/>
    <tableColumn id="11" xr3:uid="{A7A9451E-A8B8-4670-9ECC-6C74F4B161E7}" uniqueName="11" name="Backlog" queryTableFieldId="11" dataDxfId="156"/>
    <tableColumn id="12" xr3:uid="{7E43D278-B82B-4AE8-A49E-0D575C05C3C4}" uniqueName="12" name="besoin Hebdo max" queryTableFieldId="12" dataDxfId="155"/>
    <tableColumn id="13" xr3:uid="{73C4B909-26DD-45CC-9ACD-231BB6853DA7}" uniqueName="13" name="Reste à livrer semaine actuelle" queryTableFieldId="13" dataDxfId="154"/>
    <tableColumn id="14" xr3:uid="{5176C169-48BB-48B6-93D3-4217166F1194}" uniqueName="14" name="Stock OK" queryTableFieldId="14" dataDxfId="153"/>
    <tableColumn id="15" xr3:uid="{62ABE543-2E70-45DE-BD0F-98A793273664}" uniqueName="15" name="Stock Q" queryTableFieldId="15" dataDxfId="152"/>
    <tableColumn id="16" xr3:uid="{8390C554-3E4F-4E05-B8FE-3918033DAB97}" uniqueName="16" name="TOTAL WIP OK" queryTableFieldId="16" dataDxfId="151"/>
    <tableColumn id="17" xr3:uid="{659FD81C-E705-40EE-AE69-10CE7297815C}" uniqueName="17" name="Besoin 12 mois" queryTableFieldId="17" dataDxfId="150"/>
    <tableColumn id="18" xr3:uid="{22439E2C-CFB3-4D7C-AFFE-DD3DF8B77713}" uniqueName="18" name="besoin 4,5 mois" queryTableFieldId="18" dataDxfId="149"/>
    <tableColumn id="19" xr3:uid="{DABAFA04-D2BF-4B3C-A9AA-B1D5E458706E}" uniqueName="19" name="besoin 2 mois" queryTableFieldId="19" dataDxfId="148"/>
    <tableColumn id="20" xr3:uid="{63D94B9B-4D3F-49B2-BCC7-A70C6396A1B8}" uniqueName="20" name="Wip ok après dec " queryTableFieldId="20" dataDxfId="147"/>
    <tableColumn id="21" xr3:uid="{F72B8E78-4B2E-43DE-8D50-99F71FC72E0D}" uniqueName="21" name="Stock ok + WIP ok apres dec" queryTableFieldId="21" dataDxfId="146"/>
    <tableColumn id="22" xr3:uid="{0483E8A2-060C-4A26-889E-BF7E646BCEFB}" uniqueName="22" name="Grp techno Dec" queryTableFieldId="22" dataDxfId="145"/>
    <tableColumn id="23" xr3:uid="{E6FD22EC-B431-48F9-9543-0FE3399C405F}" uniqueName="23" name="Buffer Cible" queryTableFieldId="23"/>
    <tableColumn id="157" xr3:uid="{2FEEE132-C2A6-44F2-9FC2-793C374FBD4E}" uniqueName="157" name="% ok Buffer Cible après DEC" queryTableFieldId="205" dataDxfId="144" dataCellStyle="Pourcentage"/>
    <tableColumn id="25" xr3:uid="{E2B704C4-EACA-4761-897B-AC96BDA38F29}" uniqueName="25" name="Cible Prod" queryTableFieldId="25" dataDxfId="143"/>
    <tableColumn id="158" xr3:uid="{008B627A-D1D7-42AD-ABF3-83508C3B59FB}" uniqueName="158" name="% ok Cible Prod après DEC" queryTableFieldId="206" dataDxfId="142" dataCellStyle="Pourcentage"/>
    <tableColumn id="159" xr3:uid="{C65E85FB-EA21-417E-9375-D87ADED2DFA1}" uniqueName="159" name="Nb semaine Manco Y-3" queryTableFieldId="207"/>
    <tableColumn id="160" xr3:uid="{64A7D7ED-D5B5-466D-B125-C4E804542ECD}" uniqueName="160" name="Nb semaine Manco Y-2" queryTableFieldId="208"/>
    <tableColumn id="161" xr3:uid="{DDBE49E5-CCAC-4324-AD2C-4F9DFF9D8021}" uniqueName="161" name="Nb semaine Manco Y-1" queryTableFieldId="209"/>
    <tableColumn id="162" xr3:uid="{0418EDCA-D78D-4D74-8941-1E1945DC047B}" uniqueName="162" name="Nb semaine Manco Y" queryTableFieldId="210"/>
    <tableColumn id="163" xr3:uid="{66BA0BE0-88FA-40C6-BF21-C1011BFFE56E}" uniqueName="163" name="Nb semaine Manco depuis Y-3" queryTableFieldId="211"/>
    <tableColumn id="147" xr3:uid="{938EED07-2A88-4AC3-B21E-73FEA379EF02}" uniqueName="147" name="WIP Attente Décision" queryTableFieldId="173"/>
    <tableColumn id="148" xr3:uid="{E3D82CA1-A379-4C37-BCE8-DE7D51E939B0}" uniqueName="148" name="WIP Aging Att Décision" queryTableFieldId="174"/>
    <tableColumn id="41" xr3:uid="{5F74A811-DFC7-4B56-8F75-79FF2DD901DC}" uniqueName="41" name="WIP REWORK" queryTableFieldId="41" dataDxfId="141"/>
    <tableColumn id="42" xr3:uid="{976A1FA9-42EA-4F83-84BA-C5F431CD9BB6}" uniqueName="42" name="WIP Aging REWORK" queryTableFieldId="42" dataDxfId="140"/>
    <tableColumn id="43" xr3:uid="{B1B6C379-78C7-490F-9ECD-2569FC66D07D}" uniqueName="43" name="Date pour Prio" queryTableFieldId="43" dataDxfId="139"/>
    <tableColumn id="44" xr3:uid="{D6A08570-C621-44F6-9F1D-4946D5C5C6D5}" uniqueName="44" name="Prio" queryTableFieldId="44" dataDxfId="138"/>
    <tableColumn id="45" xr3:uid="{8C1AB00E-DCE9-45E6-AC27-DFB8A16749F1}" uniqueName="45" name="Client" queryTableFieldId="45" dataDxfId="137"/>
    <tableColumn id="46" xr3:uid="{AA7B0BDC-F463-4D25-A978-2AD9568187AC}" uniqueName="46" name="Date rupture" queryTableFieldId="46" dataDxfId="136"/>
    <tableColumn id="47" xr3:uid="{2FAD556C-316C-4930-8543-288E06574C06}" uniqueName="47" name="% Scrap Y-5" queryTableFieldId="47" dataDxfId="135" dataCellStyle="Pourcentage"/>
    <tableColumn id="48" xr3:uid="{B49C5FC1-3F67-4C9A-8D5A-A664BF314F2A}" uniqueName="48" name="% Scrap Y-4" queryTableFieldId="48" dataDxfId="134" dataCellStyle="Pourcentage"/>
    <tableColumn id="49" xr3:uid="{5275B4E1-3C08-4054-A741-7537BAD2092E}" uniqueName="49" name="% Scrap Y-3" queryTableFieldId="49" dataDxfId="133" dataCellStyle="Pourcentage"/>
    <tableColumn id="50" xr3:uid="{3CD72023-8BB9-469A-9F17-09D2E2B1A609}" uniqueName="50" name="% Scrap Y-2" queryTableFieldId="50" dataDxfId="132" dataCellStyle="Pourcentage"/>
    <tableColumn id="51" xr3:uid="{31388D8C-404B-4750-BAB3-07E29592082B}" uniqueName="51" name="% Scrap Y-1" queryTableFieldId="51" dataDxfId="131" dataCellStyle="Pourcentage"/>
    <tableColumn id="52" xr3:uid="{C8530D1B-E1D4-4648-8FE8-BEF9BBDC769A}" uniqueName="52" name="% Scrap moy. 5Y" queryTableFieldId="52" dataDxfId="130" dataCellStyle="Pourcentage"/>
    <tableColumn id="164" xr3:uid="{C4D2E5AB-970B-44F3-9203-54D928D504DB}" uniqueName="164" name="nb week Rec réclamation Y-3" queryTableFieldId="212" dataDxfId="129" dataCellStyle="Milliers"/>
    <tableColumn id="165" xr3:uid="{18E47E90-929C-4FCE-AD74-4885417F81CB}" uniqueName="165" name="nb week Rec réclamation Y-2" queryTableFieldId="213" dataDxfId="128" dataCellStyle="Milliers"/>
    <tableColumn id="166" xr3:uid="{7BC09DEB-7DAE-471E-838C-EE6624716F18}" uniqueName="166" name="nb week Rec réclamation Y-1" queryTableFieldId="214" dataDxfId="127" dataCellStyle="Milliers"/>
    <tableColumn id="167" xr3:uid="{1E76B368-FC61-40CB-88BE-3A090625B476}" uniqueName="167" name="nb week Rec réclamation Y" queryTableFieldId="215" dataDxfId="126" dataCellStyle="Milliers"/>
    <tableColumn id="168" xr3:uid="{F29E26AD-9C0C-4D21-A32A-A55DA11F9D8C}" uniqueName="168" name="nb week Rec réclamation depuis Y-3" queryTableFieldId="216" dataDxfId="125" dataCellStyle="Milliers"/>
    <tableColumn id="61" xr3:uid="{0A86A42A-37D6-4907-981F-AAAE5E169D31}" uniqueName="61" name="Nb Réclamation" queryTableFieldId="61" dataDxfId="124" dataCellStyle="Milliers"/>
    <tableColumn id="62" xr3:uid="{7DEBA6E5-9D04-4848-AF83-14A97DB429A7}" uniqueName="62" name="DEC" queryTableFieldId="62" dataDxfId="123"/>
    <tableColumn id="63" xr3:uid="{754BEC42-772F-473A-A1E6-13FBE1618393}" uniqueName="63" name="TAIL" queryTableFieldId="63" dataDxfId="122"/>
    <tableColumn id="64" xr3:uid="{022AF0B5-6621-4F10-95E9-BE477BD1D4A4}" uniqueName="64" name="TDS1" queryTableFieldId="64" dataDxfId="121"/>
    <tableColumn id="65" xr3:uid="{6F4D3177-4283-40F0-8267-DA798AC3D2BC}" uniqueName="65" name="ROUL" queryTableFieldId="65" dataDxfId="120"/>
    <tableColumn id="66" xr3:uid="{397E4E25-3E51-4506-B67C-E3D5A5E88C1A}" uniqueName="66" name="TDS2" queryTableFieldId="66" dataDxfId="119"/>
    <tableColumn id="67" xr3:uid="{4B2C554D-A9DD-49A3-B0A8-03E3561D1032}" uniqueName="67" name="T0" queryTableFieldId="67" dataDxfId="118"/>
    <tableColumn id="68" xr3:uid="{9414F117-990A-47F8-9E7F-917054FA3188}" uniqueName="68" name="WIP DEC" queryTableFieldId="68" dataDxfId="117" dataCellStyle="Milliers"/>
    <tableColumn id="69" xr3:uid="{21FF3210-289C-4F88-ADBF-22033D6900E4}" uniqueName="69" name="Waiting day DEC" queryTableFieldId="69" dataDxfId="116" dataCellStyle="Milliers"/>
    <tableColumn id="70" xr3:uid="{B2B22704-8558-40C8-81CB-08007197AE22}" uniqueName="70" name="WIP TAIL1" queryTableFieldId="70" dataDxfId="115" dataCellStyle="Milliers"/>
    <tableColumn id="71" xr3:uid="{6A985B82-5DCC-402E-B888-4817B0351FD2}" uniqueName="71" name="Waiting day TAIL1" queryTableFieldId="71" dataDxfId="114" dataCellStyle="Milliers"/>
    <tableColumn id="72" xr3:uid="{252E4AA1-7BF5-41F1-9220-8BCEDD6B8666}" uniqueName="72" name="WIP TAIL2" queryTableFieldId="72" dataDxfId="113" dataCellStyle="Milliers"/>
    <tableColumn id="73" xr3:uid="{84A0FAB0-9093-4004-B286-511541D4EB5C}" uniqueName="73" name="Waiting day TAIL2" queryTableFieldId="73" dataDxfId="112" dataCellStyle="Milliers"/>
    <tableColumn id="74" xr3:uid="{44CD94FE-DEF0-41C4-B461-0C4801BF6B80}" uniqueName="74" name="WIP DECOUP" queryTableFieldId="74" dataDxfId="111" dataCellStyle="Milliers"/>
    <tableColumn id="75" xr3:uid="{0AC1E09D-81C7-4E0C-BD4E-1DC58C71A98A}" uniqueName="75" name="Waiting day DECOUP" queryTableFieldId="75" dataDxfId="110" dataCellStyle="Milliers"/>
    <tableColumn id="76" xr3:uid="{6ACBF0CD-9107-48D9-8019-1E25D8EFBBFE}" uniqueName="76" name="WIP TDS" queryTableFieldId="76" dataDxfId="109" dataCellStyle="Milliers"/>
    <tableColumn id="77" xr3:uid="{672BC9A6-D7B5-4EE8-8C57-7218D742E4F8}" uniqueName="77" name="Waiting day TDS" queryTableFieldId="77" dataDxfId="108" dataCellStyle="Milliers"/>
    <tableColumn id="78" xr3:uid="{78BE31BF-5AC7-466F-BC96-8B754A4CA7E5}" uniqueName="78" name="WIP ROUL1" queryTableFieldId="78" dataDxfId="107" dataCellStyle="Milliers"/>
    <tableColumn id="79" xr3:uid="{03F508BA-382C-4126-B7A5-FF4DEDD92252}" uniqueName="79" name="Waiting day ROUL" queryTableFieldId="79" dataDxfId="106" dataCellStyle="Milliers"/>
    <tableColumn id="80" xr3:uid="{E6F2F268-FDE4-45C4-8941-13457A47928A}" uniqueName="80" name="WIP ROUL 2" queryTableFieldId="80" dataDxfId="105" dataCellStyle="Milliers"/>
    <tableColumn id="81" xr3:uid="{0D38A533-1ED1-4693-B376-8201C798FB53}" uniqueName="81" name="Waiting day ROUL2" queryTableFieldId="81" dataDxfId="104" dataCellStyle="Milliers"/>
    <tableColumn id="82" xr3:uid="{6274FE76-C896-4E1A-9D08-E16438B704CF}" uniqueName="82" name="WIP TDS 2" queryTableFieldId="82" dataDxfId="103" dataCellStyle="Milliers"/>
    <tableColumn id="83" xr3:uid="{548E7A20-332F-404A-8F72-EFA2E986EA87}" uniqueName="83" name="Waiting day TDS2" queryTableFieldId="83" dataDxfId="102" dataCellStyle="Milliers"/>
    <tableColumn id="84" xr3:uid="{A811D49A-939C-4C82-B0D9-6AB349C3F638}" uniqueName="84" name="WIP CTRL" queryTableFieldId="84" dataDxfId="101" dataCellStyle="Milliers"/>
    <tableColumn id="85" xr3:uid="{81CDB165-94E0-43B1-9EBA-691D3A6A8F6D}" uniqueName="85" name="Waiting day CTRL" queryTableFieldId="85" dataDxfId="100" dataCellStyle="Milliers"/>
    <tableColumn id="86" xr3:uid="{37325EDE-93AD-4ACC-AF79-298A931D194C}" uniqueName="86" name="WIP T0" queryTableFieldId="86" dataDxfId="99" dataCellStyle="Milliers"/>
    <tableColumn id="87" xr3:uid="{609137DE-6268-47A9-8DA8-8E8D1A0D8F98}" uniqueName="87" name="Waiting day T0" queryTableFieldId="87" dataDxfId="98" dataCellStyle="Milliers"/>
    <tableColumn id="88" xr3:uid="{6016CAA1-D896-4B9C-B2A2-5535760868B3}" uniqueName="88" name="WIP CTRL T0" queryTableFieldId="88" dataDxfId="97" dataCellStyle="Milliers"/>
    <tableColumn id="89" xr3:uid="{FB1B94AF-3926-49B9-AAD9-2A36CCDF427B}" uniqueName="89" name="Waiting day CTRL T0" queryTableFieldId="89" dataDxfId="96" dataCellStyle="Milliers"/>
    <tableColumn id="90" xr3:uid="{1CB90BFD-8512-49A2-A60A-4C71353EC5D3}" uniqueName="90" name="WIP Emb" queryTableFieldId="90" dataDxfId="95"/>
    <tableColumn id="91" xr3:uid="{9339B8A0-9931-44BA-9858-E797DC20FCAF}" uniqueName="91" name="Waiting day Emb" queryTableFieldId="91" dataDxfId="94"/>
    <tableColumn id="92" xr3:uid="{55EF799B-F0BA-4BF4-9B28-0C02229D7B14}" uniqueName="92" name="Mise en stock J-1" queryTableFieldId="92" dataDxfId="93"/>
    <tableColumn id="93" xr3:uid="{1D061CFE-C5E9-436B-88C6-BE188F322DA4}" uniqueName="93" name="Mise en stock J-2" queryTableFieldId="93" dataDxfId="92"/>
    <tableColumn id="94" xr3:uid="{CE85DCFF-3DA8-4BAF-92B2-9C0C3A17C802}" uniqueName="94" name="Mise en stock J-3" queryTableFieldId="94" dataDxfId="91"/>
    <tableColumn id="95" xr3:uid="{B670E8B9-C603-4803-AE47-E74C2A4A019B}" uniqueName="95" name="Mise en stock J-4" queryTableFieldId="95" dataDxfId="90"/>
    <tableColumn id="96" xr3:uid="{A1D504F9-BF6A-4E1F-8560-4706876EF8A6}" uniqueName="96" name="Mise en stock J-5" queryTableFieldId="96" dataDxfId="89"/>
    <tableColumn id="97" xr3:uid="{4D204554-521A-4B14-B4FA-469511AE02EC}" uniqueName="97" name="Mise en stock J-6" queryTableFieldId="97" dataDxfId="88"/>
    <tableColumn id="98" xr3:uid="{F2C1D637-8FDA-4426-AE6D-1A943CD3CF69}" uniqueName="98" name="Mise en stock J-7" queryTableFieldId="98" dataDxfId="87"/>
    <tableColumn id="99" xr3:uid="{971E14C3-BB8D-4E9E-9D85-8EFB50AFC9D7}" uniqueName="99" name="Mise en stock global S-1" queryTableFieldId="99" dataDxfId="86"/>
    <tableColumn id="100" xr3:uid="{E45B8C41-071D-4CAC-BEA4-48E8F3B00217}" uniqueName="100" name="Expé J-1" queryTableFieldId="100" dataDxfId="85"/>
    <tableColumn id="101" xr3:uid="{C851E701-0EAD-4EC6-A971-12691F360BB8}" uniqueName="101" name="Expé J-2" queryTableFieldId="101" dataDxfId="84"/>
    <tableColumn id="102" xr3:uid="{755867D1-B1F1-46FB-BAAE-84604D847B88}" uniqueName="102" name="Expé J-3" queryTableFieldId="102" dataDxfId="83"/>
    <tableColumn id="103" xr3:uid="{DB5BBD9D-D3F0-415B-9998-040BD615CC8F}" uniqueName="103" name="Expé J-4" queryTableFieldId="103" dataDxfId="82"/>
    <tableColumn id="104" xr3:uid="{2B3101CC-04C7-4F6B-A77F-4DB119A0D229}" uniqueName="104" name="Expé J-5" queryTableFieldId="104" dataDxfId="81"/>
    <tableColumn id="105" xr3:uid="{32FB99B1-CFE5-4DF1-B3FE-A93D0A9202CD}" uniqueName="105" name="Expé J-6" queryTableFieldId="105" dataDxfId="80"/>
    <tableColumn id="106" xr3:uid="{597E119C-2EE4-41C8-A963-70B76B798789}" uniqueName="106" name="Expé J-7" queryTableFieldId="106" dataDxfId="79"/>
    <tableColumn id="107" xr3:uid="{7492DCD7-9913-46DF-84EA-3C4F3CEA0F09}" uniqueName="107" name="Expé global S-1" queryTableFieldId="107" dataDxfId="78"/>
    <tableColumn id="2" xr3:uid="{69B58314-8D3B-4F2A-BEBC-CFE28FF851E7}" uniqueName="2" name="STATUT PLANIF" queryTableFieldId="110" dataDxfId="77">
      <calculatedColumnFormula>_xlfn.XLOOKUP(DB_CEWB_Nomenclature__2[[#This Row],[Component]],T_Planning[Article],T_Planning[PLANIF],"VERIF")</calculatedColumnFormula>
    </tableColumn>
    <tableColumn id="27" xr3:uid="{B49315AB-DDEF-4647-A216-9D3E85851A28}" uniqueName="27" name="STATUT PROD" queryTableFieldId="111" dataDxfId="76">
      <calculatedColumnFormula>_xlfn.XLOOKUP(DB_CEWB_Nomenclature__2[[#This Row],[Component]],T_Planning[Article],T_Planning[Etat Machine],"VERIF")</calculatedColumnFormula>
    </tableColumn>
    <tableColumn id="28" xr3:uid="{6A155C31-8D9E-4056-9BFD-0B21D87163EF}" uniqueName="28" name="IND.KEY PLANIF" queryTableFieldId="112" dataDxfId="75">
      <calculatedColumnFormula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au3" displayName="Tableau3" ref="C4:D8" totalsRowShown="0" headerRowDxfId="50" headerRowCellStyle="Normal 2" dataCellStyle="Normal 2">
  <autoFilter ref="C4:D8" xr:uid="{00000000-0009-0000-0100-000003000000}"/>
  <tableColumns count="2">
    <tableColumn id="1" xr3:uid="{00000000-0010-0000-0500-000001000000}" name="Designation" dataCellStyle="Normal 2"/>
    <tableColumn id="2" xr3:uid="{00000000-0010-0000-0500-000002000000}" name="Chemin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au6" displayName="Tableau6" ref="A4:A38" totalsRowShown="0" headerRowDxfId="49" headerRowCellStyle="Normal 2" dataCellStyle="Normal 2">
  <autoFilter ref="A4:A38" xr:uid="{00000000-0009-0000-0100-000006000000}"/>
  <tableColumns count="1">
    <tableColumn id="1" xr3:uid="{00000000-0010-0000-0600-000001000000}" name="Status Planing" dataCellStyle="Normal 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85FE7B-0B75-44B0-99D9-4ECCFEDD9032}" name="_03_Archive_BORD_DEC" displayName="_03_Archive_BORD_DEC" ref="A1:I2488" tableType="queryTable" totalsRowShown="0">
  <autoFilter ref="A1:I2488" xr:uid="{DB85FE7B-0B75-44B0-99D9-4ECCFEDD9032}"/>
  <tableColumns count="9">
    <tableColumn id="1" xr3:uid="{98225C4E-C77D-461C-A08C-669BA24227B9}" uniqueName="1" name="Taux.C" queryTableFieldId="1" dataDxfId="48"/>
    <tableColumn id="2" xr3:uid="{856FC3A6-BBE4-4B6E-82A8-A5834055A411}" uniqueName="2" name="% ok Buffer Cible après DEC" queryTableFieldId="2"/>
    <tableColumn id="3" xr3:uid="{3352FEE6-3F33-463F-B065-DF74046F797A}" uniqueName="3" name="% ok Cible Prod après DEC" queryTableFieldId="3"/>
    <tableColumn id="4" xr3:uid="{BEE546B3-2510-4487-B308-A39950B69D5F}" uniqueName="4" name="Besoin Hebdo" queryTableFieldId="4"/>
    <tableColumn id="5" xr3:uid="{026FE371-40BB-4B87-ABC0-F83204319D2E}" uniqueName="5" name="Remarques Planning" queryTableFieldId="5" dataDxfId="47"/>
    <tableColumn id="6" xr3:uid="{D66C70E2-769C-471C-B8CA-40E2FB57BF8B}" uniqueName="6" name="Article" queryTableFieldId="6"/>
    <tableColumn id="7" xr3:uid="{C36087C2-B61E-4000-B6A5-A7832806B735}" uniqueName="7" name="Date_Archive" queryTableFieldId="7" dataDxfId="46"/>
    <tableColumn id="8" xr3:uid="{3607ED29-38E7-4262-BB4F-F82151C99D64}" uniqueName="8" name="Semaines" queryTableFieldId="8" dataDxfId="45"/>
    <tableColumn id="9" xr3:uid="{AB547154-5AB3-414D-8E13-AE4AD1D46AC7}" uniqueName="9" name="SemainesArticle" queryTableFieldId="9" dataDxfId="4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BFDCCF-DFB9-4B2C-B9E1-14C52FB34FA7}" name="PRT" displayName="PRT" ref="A1:H32" tableType="queryTable" totalsRowShown="0">
  <autoFilter ref="A1:H32" xr:uid="{86BFDCCF-DFB9-4B2C-B9E1-14C52FB34FA7}"/>
  <tableColumns count="8">
    <tableColumn id="1" xr3:uid="{BF6FA67A-788E-41A7-BEB5-C40C53A24152}" uniqueName="1" name="Group" queryTableFieldId="1" dataDxfId="43"/>
    <tableColumn id="2" xr3:uid="{EFB210BB-4B1D-4A63-BCD4-C092A8C1479E}" uniqueName="2" name="Description" queryTableFieldId="2" dataDxfId="42"/>
    <tableColumn id="3" xr3:uid="{ACE837B7-A4A7-4D5F-9259-87EE90391848}" uniqueName="3" name="Target qty" queryTableFieldId="3" dataDxfId="41"/>
    <tableColumn id="4" xr3:uid="{551BA845-A717-4EC4-9575-514BB648CF62}" uniqueName="4" name="Basic fin." queryTableFieldId="4" dataDxfId="40"/>
    <tableColumn id="5" xr3:uid="{4E0B6AD1-0147-4A49-8F92-B70240F3BF6D}" uniqueName="5" name="MRPC" queryTableFieldId="5" dataDxfId="39"/>
    <tableColumn id="6" xr3:uid="{288B2752-63BE-475D-BDB9-A279992A9E9D}" uniqueName="6" name="TDC" queryTableFieldId="6" dataDxfId="38"/>
    <tableColumn id="7" xr3:uid="{CA9FFEAE-E7D1-4FD5-83A9-FFA6193CB8C5}" uniqueName="7" name="Component" queryTableFieldId="7"/>
    <tableColumn id="8" xr3:uid="{13B8FA3F-9CD5-4B39-B2C5-B34EB64710A9}" uniqueName="8" name="Component description" queryTableFieldId="8" dataDxfId="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5898A5-060B-48EE-828A-FD00452EBAFB}" name="COOIS_DELAIS_START" displayName="COOIS_DELAIS_START" ref="A1:B402" tableType="queryTable" totalsRowShown="0">
  <autoFilter ref="A1:B402" xr:uid="{4D5898A5-060B-48EE-828A-FD00452EBAFB}"/>
  <tableColumns count="2">
    <tableColumn id="1" xr3:uid="{1178CC97-16BD-44E4-96B7-79D465D810DB}" uniqueName="1" name="Material" queryTableFieldId="1"/>
    <tableColumn id="2" xr3:uid="{3073D887-ACAE-4F33-8841-FB9714CB2E32}" uniqueName="2" name="Prochain Start" queryTableFieldId="2" dataDxfId="3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PROD" displayName="PROD" ref="A1:AB241" tableType="queryTable" totalsRowShown="0">
  <autoFilter ref="A1:AB241" xr:uid="{00000000-000C-0000-FFFF-FFFF08000000}"/>
  <tableColumns count="28">
    <tableColumn id="1" xr3:uid="{5030B285-10D7-4492-8572-C0EC0486D8B3}" uniqueName="1" name="STATUT" queryTableFieldId="1"/>
    <tableColumn id="2" xr3:uid="{202E34A7-3A56-4F75-8516-56C08D21AB74}" uniqueName="2" name="N° MACH." queryTableFieldId="2"/>
    <tableColumn id="3" xr3:uid="{48C23D5F-D5C5-462D-BBC3-518DF47B06D5}" uniqueName="3" name="N° MACH. ALT." queryTableFieldId="3"/>
    <tableColumn id="4" xr3:uid="{A17C5BCB-C18A-4373-9B7A-BA6063D1C15C}" uniqueName="4" name="DESC. MACH." queryTableFieldId="4"/>
    <tableColumn id="5" xr3:uid="{3C6F789C-F602-45EA-86E7-F16FA07ED8EF}" uniqueName="5" name="INV. MACH." queryTableFieldId="5"/>
    <tableColumn id="6" xr3:uid="{EDE2AF2C-2606-43EE-AA4C-48C1D073FDF6}" uniqueName="6" name="FAMILLE" queryTableFieldId="6"/>
    <tableColumn id="7" xr3:uid="{942C18B6-E7BC-4BAE-B644-0DA72C0C1814}" uniqueName="7" name="ART." queryTableFieldId="7"/>
    <tableColumn id="8" xr3:uid="{4C62A314-DCB4-451E-BF60-B2BCE3B1428D}" uniqueName="8" name="ART. DESC." queryTableFieldId="8"/>
    <tableColumn id="9" xr3:uid="{2967A48F-0DFF-499B-9BF4-CC35352F8619}" uniqueName="9" name="CALIBRE" queryTableFieldId="9"/>
    <tableColumn id="10" xr3:uid="{987161AF-36DB-4DC1-8633-F1AAE8B554C0}" uniqueName="10" name="PLAN" queryTableFieldId="10"/>
    <tableColumn id="11" xr3:uid="{47FB6062-BC17-4116-BBD8-582A937A345F}" uniqueName="11" name="TDC" queryTableFieldId="11"/>
    <tableColumn id="12" xr3:uid="{2BA9F17E-A889-4B37-8F6E-F24EC8BEA9CC}" uniqueName="12" name="TDO" queryTableFieldId="12"/>
    <tableColumn id="13" xr3:uid="{75B42D83-8B12-4C6A-9285-1CA280A30AD3}" uniqueName="13" name="JOURS" queryTableFieldId="13"/>
    <tableColumn id="14" xr3:uid="{CB77BCD7-B78B-45C6-94F6-D9836DD83F12}" uniqueName="14" name="PCES / SEM." queryTableFieldId="14"/>
    <tableColumn id="15" xr3:uid="{31914398-AC94-4CD4-8828-664666EAAA9B}" uniqueName="15" name="ART. MAT." queryTableFieldId="15"/>
    <tableColumn id="16" xr3:uid="{E0505E1F-00E7-4C95-A409-582CA865B7C6}" uniqueName="16" name="ART. MAT. DESC." queryTableFieldId="16"/>
    <tableColumn id="17" xr3:uid="{3B87F4C7-307A-4E5C-8C89-DD61F8827519}" uniqueName="17" name="KG/1000" queryTableFieldId="17"/>
    <tableColumn id="18" xr3:uid="{DE7A3C8A-4CEE-434F-A68B-9FC5E68E3460}" uniqueName="18" name="OPERATEUR" queryTableFieldId="18"/>
    <tableColumn id="19" xr3:uid="{33F899D7-BA0C-4B1B-AF33-F8F0D3C83F88}" uniqueName="19" name="CDF" queryTableFieldId="19"/>
    <tableColumn id="20" xr3:uid="{5CBB1D5D-636D-4FCE-ACCE-442B73296906}" uniqueName="20" name="TYPE" queryTableFieldId="20"/>
    <tableColumn id="21" xr3:uid="{3C8139D6-752B-46C3-9A8B-8CD20BD9282E}" uniqueName="21" name="WC DESC." queryTableFieldId="21"/>
    <tableColumn id="22" xr3:uid="{6A4C08C7-6310-4619-9D60-9A0F3C4D58E8}" uniqueName="22" name="WC" queryTableFieldId="22"/>
    <tableColumn id="23" xr3:uid="{581C64F9-5844-4CA9-8CEF-1C51C0162E58}" uniqueName="23" name="CHECK WC" queryTableFieldId="23"/>
    <tableColumn id="24" xr3:uid="{EF167ED8-DC8C-4FBE-8A15-0477B508A969}" uniqueName="24" name="CROM" queryTableFieldId="24"/>
    <tableColumn id="25" xr3:uid="{78488514-DDEE-4553-BF92-68C65245DC49}" uniqueName="25" name="ETAT" queryTableFieldId="25"/>
    <tableColumn id="26" xr3:uid="{75618DFE-DA26-41FA-88E4-E102E24538DB}" uniqueName="26" name="ARTICLE" queryTableFieldId="26"/>
    <tableColumn id="27" xr3:uid="{7329C105-8AF7-4181-BD43-6F4DB0C1D9B4}" uniqueName="27" name="PERSONNE" queryTableFieldId="27"/>
    <tableColumn id="28" xr3:uid="{6D3A2441-3687-47C2-A460-34F43A1EA2C5}" uniqueName="28" name="MachItem" queryTableFieldId="2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10066D-CA8D-4B0F-B185-BE607CF365F6}" name="ZCONF" displayName="ZCONF" ref="A1:D3259" tableType="queryTable" totalsRowShown="0">
  <autoFilter ref="A1:D3259" xr:uid="{6D10066D-CA8D-4B0F-B185-BE607CF365F6}">
    <filterColumn colId="0">
      <filters>
        <filter val="1566"/>
      </filters>
    </filterColumn>
  </autoFilter>
  <tableColumns count="4">
    <tableColumn id="2" xr3:uid="{27144166-F7F5-4734-A089-87FE74F122D4}" uniqueName="2" name="Material" queryTableFieldId="4" dataDxfId="35"/>
    <tableColumn id="3" xr3:uid="{76D11D44-6078-4505-9A2E-F15E26C8CCBC}" uniqueName="3" name="Yield" queryTableFieldId="5"/>
    <tableColumn id="4" xr3:uid="{BCC54EC6-0123-4CA8-8BE0-28708FB44FCB}" uniqueName="4" name="Work Ctr.1" queryTableFieldId="6" dataDxfId="34"/>
    <tableColumn id="5" xr3:uid="{245401E6-9ACB-4755-B14A-E93B76F77DCE}" uniqueName="5" name="Entered   " queryTableFieldId="7" dataDxfId="3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E13797-3BFA-47B7-AC29-6ABC6BDAFEBF}" name="DB_ZPPROUTLIST_ALL" displayName="DB_ZPPROUTLIST_ALL" ref="A1:L956" tableType="queryTable" totalsRowShown="0">
  <autoFilter ref="A1:L956" xr:uid="{D6E13797-3BFA-47B7-AC29-6ABC6BDAFEBF}"/>
  <tableColumns count="12">
    <tableColumn id="1" xr3:uid="{C97DE3C9-F446-4EB5-89A3-514183C3EEED}" uniqueName="1" name="Material" queryTableFieldId="26"/>
    <tableColumn id="2" xr3:uid="{5C3EFC20-65B9-4571-AE28-5112B40B63EB}" uniqueName="2" name="Material Description" queryTableFieldId="2" dataDxfId="32"/>
    <tableColumn id="3" xr3:uid="{230F6A8F-22F3-4155-922C-2DE08FC5755E}" uniqueName="3" name="Operation short text" queryTableFieldId="3" dataDxfId="31"/>
    <tableColumn id="18" xr3:uid="{72503011-C382-470D-8523-B45BB8AC4B03}" uniqueName="18" name="Work Ctr" queryTableFieldId="24" dataDxfId="30"/>
    <tableColumn id="14" xr3:uid="{AE02B63E-A2F0-4968-A463-52023A18A186}" uniqueName="14" name="Group" queryTableFieldId="16" dataDxfId="29"/>
    <tableColumn id="15" xr3:uid="{B8A0B32F-BA58-4C6A-AC8A-39E7E86EE528}" uniqueName="15" name="Grp.Countr" queryTableFieldId="17" dataDxfId="28"/>
    <tableColumn id="4" xr3:uid="{601DC892-F992-43FE-86C0-34EC2EE39174}" uniqueName="4" name="User Field" queryTableFieldId="4" dataDxfId="27"/>
    <tableColumn id="16" xr3:uid="{E7E58E86-BE64-4863-A8E3-ED326F1651B9}" uniqueName="16" name="MaterialGroupGrp" queryTableFieldId="18" dataDxfId="26"/>
    <tableColumn id="5" xr3:uid="{93E0AD3A-56A1-4421-9725-407EFF222D5D}" uniqueName="5" name="DB_ZETAPV.Ver." queryTableFieldId="27"/>
    <tableColumn id="7" xr3:uid="{2546D267-1A83-430F-BEDB-E5478F8B6858}" uniqueName="7" name="DB_ZETAPV.Text" queryTableFieldId="7" dataDxfId="25"/>
    <tableColumn id="9" xr3:uid="{2CDBC304-97BF-4CF9-8F29-83E872C52726}" uniqueName="9" name="DB_ZETAPV.Valid from" queryTableFieldId="9" dataDxfId="24"/>
    <tableColumn id="6" xr3:uid="{EECC97B1-B69F-4FFB-BE05-416B7DA47BB3}" uniqueName="6" name="ArtVer." queryTableFieldId="28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0C15F10-37DF-4693-9531-EF26AA0516C0}" name="DB_CEWB_Nomenclature" displayName="DB_CEWB_Nomenclature" ref="A1:G1002" tableType="queryTable" totalsRowShown="0">
  <autoFilter ref="A1:G1002" xr:uid="{60C15F10-37DF-4693-9531-EF26AA0516C0}">
    <filterColumn colId="0">
      <filters>
        <filter val="4184"/>
      </filters>
    </filterColumn>
  </autoFilter>
  <tableColumns count="7">
    <tableColumn id="1" xr3:uid="{B56845E4-75C6-455D-8562-EA6F695B033F}" uniqueName="1" name="Material" queryTableFieldId="1" dataDxfId="22"/>
    <tableColumn id="2" xr3:uid="{3369E539-2D17-4BA7-8926-2A70C7020DC3}" uniqueName="2" name="Component" queryTableFieldId="2"/>
    <tableColumn id="3" xr3:uid="{2A422523-3A4C-4CB5-9764-8EF536A70008}" uniqueName="3" name="Component description" queryTableFieldId="3" dataDxfId="21"/>
    <tableColumn id="4" xr3:uid="{4421586B-BDED-40B0-BA32-3A6C82D7DECC}" uniqueName="4" name="ItemAltBOM" queryTableFieldId="4"/>
    <tableColumn id="6" xr3:uid="{44FABC0B-B046-474E-8E36-EF3358959245}" uniqueName="6" name="DB_ZETAPV.Ver." queryTableFieldId="6" dataDxfId="20"/>
    <tableColumn id="5" xr3:uid="{C1E27495-3B07-46A6-B9B5-C1EBC061D570}" uniqueName="5" name="DB_ZETAPV.Text" queryTableFieldId="11" dataDxfId="19"/>
    <tableColumn id="8" xr3:uid="{6920A14A-DB5A-425F-A33A-63A3FCE56CC9}" uniqueName="8" name="MatVer." queryTableFieldId="13" dataDxfId="1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5FD52-DFD3-4BD8-86B3-61334452A91B}" name="DB_ZETAPV" displayName="DB_ZETAPV" ref="A1:S1500" totalsRowShown="0">
  <autoFilter ref="A1:S1500" xr:uid="{8805FD52-DFD3-4BD8-86B3-61334452A91B}"/>
  <tableColumns count="19">
    <tableColumn id="1" xr3:uid="{6D699C96-7A42-4233-BA15-A0E3FC8FA96F}" name="Column1" dataDxfId="17"/>
    <tableColumn id="16" xr3:uid="{9CFF6C55-5D8E-4A9B-B376-F1CC8F51436E}" name="GroupGRC" dataDxfId="16"/>
    <tableColumn id="4" xr3:uid="{C2F05491-15B5-43B1-BBBA-D17FF984C03C}" name="Plnt" dataDxfId="15"/>
    <tableColumn id="2" xr3:uid="{9302C0AC-FF95-46B9-B178-DE041ADE4288}" name="Material" dataDxfId="14"/>
    <tableColumn id="3" xr3:uid="{7A85F24D-070D-44F6-A860-C998C6296A58}" name="Material Description" dataDxfId="13"/>
    <tableColumn id="6" xr3:uid="{40542DC8-DC5C-4F49-BF7B-56AC43CFE7EA}" name="Ver." dataDxfId="12"/>
    <tableColumn id="7" xr3:uid="{FA3E403C-9CF1-4861-AC36-9E322F836C35}" name="Text" dataDxfId="11"/>
    <tableColumn id="8" xr3:uid="{F30078E5-F6EC-4C24-A260-FA98361AEC0F}" name="Prod.Vers.Locked" dataDxfId="10"/>
    <tableColumn id="9" xr3:uid="{0ACF7E2B-4773-4342-8C3B-4CC252B72861}" name="Check date" dataDxfId="9"/>
    <tableColumn id="10" xr3:uid="{4D97A416-E095-4634-9496-48CDF723F19D}" name="Valid from" dataDxfId="8"/>
    <tableColumn id="11" xr3:uid="{1BD9C7D1-CD47-4A90-A759-D69E0B2D9F6C}" name="Valid to" dataDxfId="7"/>
    <tableColumn id="12" xr3:uid="{B6C22B21-7A06-42B1-859E-335AC47B4BBD}" name="LSzeFrom" dataDxfId="6"/>
    <tableColumn id="13" xr3:uid="{CB25CA94-45DA-48DA-8409-2E7B90FE1FA2}" name="LotSzeTo" dataDxfId="5"/>
    <tableColumn id="14" xr3:uid="{288EBDED-0665-4ACB-AE62-C8B68809C43D}" name="AltBOM" dataDxfId="4"/>
    <tableColumn id="15" xr3:uid="{EA574D55-D5FB-4E26-8FC1-18E61B232F88}" name="BOM Usg" dataDxfId="3"/>
    <tableColumn id="17" xr3:uid="{DA86B530-2881-4C45-BAB3-1AB773CD9339}" name="TLType" dataDxfId="2"/>
    <tableColumn id="5" xr3:uid="{30AEED6D-75BD-4506-A1C0-3766C5B7725F}" name="ProdS" dataDxfId="1"/>
    <tableColumn id="20" xr3:uid="{83E446E8-509B-4940-BE77-810A4DD6E734}" name="_1" dataDxfId="0"/>
    <tableColumn id="19" xr3:uid="{B99E636C-D9DF-4313-9100-7B8DA307D306}" name="ItemALtbo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hyperlink" Target="http://gdc-sapp14.swatchgroup.net:51400/irj/servlet/prt/portal/prtroot/pcd!3aportal_content!2fcom.sap.pct!2fplatform_add_ons!2fcom.sap.ip.bi!2fiViews!2fcom.sap.ip.bi.bex?TEMPLATE=GSD3WT01_003&amp;DUMMY=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Swatchgroup.net\eta\BUME\Moutier-Prod\Decolletage_I\PRODUCTION\5_SUIVI%20DE%20PRODUCTION\10_PLANNING%20VAC%20DEC%202024.xlsx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../../@GMT-2024.04.30-12.05.01/@GMT-2023.01.16-09.05.01/Moutier-Prod/00_CROM/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customProperty" Target="../customProperty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C000"/>
    <pageSetUpPr fitToPage="1"/>
  </sheetPr>
  <dimension ref="A1:AV149"/>
  <sheetViews>
    <sheetView tabSelected="1" topLeftCell="G1" zoomScale="90" zoomScaleNormal="90" workbookViewId="0">
      <selection activeCell="B3" sqref="B3"/>
    </sheetView>
  </sheetViews>
  <sheetFormatPr baseColWidth="10" defaultColWidth="12.88671875" defaultRowHeight="15.05" x14ac:dyDescent="0.3"/>
  <cols>
    <col min="1" max="1" width="14.5546875" style="29" hidden="1" customWidth="1"/>
    <col min="2" max="2" width="4.109375" style="13" customWidth="1"/>
    <col min="3" max="3" width="4.109375" style="211" customWidth="1"/>
    <col min="4" max="4" width="3.5546875" style="197" customWidth="1"/>
    <col min="5" max="5" width="4.88671875" style="197" customWidth="1"/>
    <col min="6" max="6" width="5" style="13" customWidth="1"/>
    <col min="7" max="8" width="4" style="66" customWidth="1"/>
    <col min="9" max="9" width="4" style="220" customWidth="1"/>
    <col min="10" max="10" width="7.109375" style="41" customWidth="1"/>
    <col min="11" max="11" width="7.109375" style="13" customWidth="1"/>
    <col min="12" max="12" width="10.109375" style="13" customWidth="1"/>
    <col min="13" max="13" width="7.109375" style="13" customWidth="1"/>
    <col min="14" max="14" width="10.109375" style="18" customWidth="1"/>
    <col min="15" max="15" width="11.44140625" style="18" customWidth="1"/>
    <col min="16" max="16" width="4.44140625" style="29" customWidth="1"/>
    <col min="17" max="17" width="2.88671875" style="13" customWidth="1"/>
    <col min="18" max="18" width="3.88671875" style="13" customWidth="1"/>
    <col min="19" max="19" width="5.5546875" style="99" customWidth="1"/>
    <col min="20" max="20" width="72.5546875" customWidth="1"/>
    <col min="21" max="21" width="10" bestFit="1" customWidth="1"/>
    <col min="22" max="22" width="7.44140625" style="68" customWidth="1"/>
    <col min="23" max="23" width="9" style="68" customWidth="1"/>
    <col min="24" max="24" width="10.88671875" customWidth="1"/>
    <col min="25" max="25" width="17.88671875" style="20" customWidth="1"/>
    <col min="26" max="26" width="8.88671875" style="20" customWidth="1"/>
    <col min="27" max="27" width="5.88671875" style="14" customWidth="1"/>
    <col min="28" max="29" width="7.44140625" style="14" customWidth="1"/>
    <col min="30" max="30" width="9.109375" style="60" customWidth="1"/>
    <col min="31" max="31" width="11.5546875" style="20" customWidth="1"/>
    <col min="32" max="32" width="5.109375" style="14" customWidth="1"/>
    <col min="33" max="34" width="9" style="25" customWidth="1"/>
    <col min="35" max="35" width="8.88671875" style="25" bestFit="1" customWidth="1"/>
    <col min="36" max="36" width="6.44140625" customWidth="1"/>
    <col min="37" max="37" width="11.109375" style="20" customWidth="1"/>
    <col min="38" max="38" width="10.109375" style="14" customWidth="1"/>
    <col min="39" max="39" width="8.44140625" style="14" customWidth="1"/>
    <col min="40" max="40" width="17.88671875" style="20" customWidth="1"/>
    <col min="41" max="41" width="23.109375" style="14" bestFit="1" customWidth="1"/>
    <col min="42" max="42" width="12.88671875" style="14"/>
    <col min="43" max="43" width="12.88671875" style="27"/>
    <col min="44" max="44" width="12.88671875" style="19"/>
    <col min="45" max="45" width="6.88671875" style="203" customWidth="1"/>
    <col min="46" max="46" width="8" customWidth="1"/>
  </cols>
  <sheetData>
    <row r="1" spans="1:48" ht="35.25" customHeight="1" x14ac:dyDescent="0.35">
      <c r="A1" s="192"/>
      <c r="B1" s="44" t="str">
        <f ca="1">"SEMAINE "&amp;WEEKNUM(TODAY(),21)</f>
        <v>SEMAINE 21</v>
      </c>
      <c r="C1" s="209"/>
      <c r="D1" s="194"/>
      <c r="E1" s="194"/>
      <c r="F1" s="45"/>
      <c r="G1" s="218"/>
      <c r="H1" s="218"/>
      <c r="I1" s="47"/>
      <c r="J1" s="328" t="s">
        <v>7116</v>
      </c>
      <c r="K1" s="329"/>
      <c r="L1" s="208">
        <v>17</v>
      </c>
      <c r="M1" s="36">
        <f>COUNTIFS(BUFFER!CT:CT,0)</f>
        <v>24</v>
      </c>
      <c r="N1" s="32"/>
      <c r="O1" s="33"/>
      <c r="P1" s="30"/>
      <c r="Q1" s="30"/>
      <c r="R1" s="34"/>
      <c r="S1" s="97"/>
      <c r="T1" s="65"/>
      <c r="U1" s="65"/>
      <c r="V1" s="1"/>
      <c r="W1" s="1"/>
      <c r="X1" s="1"/>
      <c r="Y1" s="3"/>
      <c r="Z1" s="2"/>
      <c r="AA1" s="56"/>
      <c r="AB1" s="58"/>
      <c r="AC1" s="58"/>
      <c r="AD1" s="2"/>
      <c r="AE1" s="56"/>
      <c r="AF1" s="15"/>
      <c r="AG1" s="15"/>
      <c r="AH1" s="15"/>
      <c r="AI1" s="3"/>
      <c r="AJ1" s="65"/>
      <c r="AK1" s="2"/>
      <c r="AL1" s="2"/>
      <c r="AM1" s="3"/>
      <c r="AN1" s="2"/>
      <c r="AO1" s="16"/>
      <c r="AP1" s="17" t="s">
        <v>0</v>
      </c>
      <c r="AQ1" s="16"/>
      <c r="AR1" s="17"/>
      <c r="AS1" s="202"/>
      <c r="AT1" s="17"/>
      <c r="AU1" s="65"/>
      <c r="AV1" s="65"/>
    </row>
    <row r="2" spans="1:48" x14ac:dyDescent="0.3">
      <c r="A2" s="193"/>
      <c r="B2" s="30"/>
      <c r="C2" s="210"/>
      <c r="D2" s="195"/>
      <c r="E2" s="195"/>
      <c r="F2" s="35"/>
      <c r="G2" s="30"/>
      <c r="H2" s="30"/>
      <c r="I2" s="219" t="s">
        <v>4327</v>
      </c>
      <c r="J2" s="36">
        <f>COUNTIF(BUFFER!CW:CW,0)</f>
        <v>0</v>
      </c>
      <c r="K2" s="37"/>
      <c r="L2" s="36"/>
      <c r="M2" s="114"/>
      <c r="N2" s="38"/>
      <c r="O2" s="31"/>
      <c r="P2" s="30"/>
      <c r="Q2" s="30"/>
      <c r="R2" s="34"/>
      <c r="S2" s="97"/>
      <c r="T2" s="65"/>
      <c r="U2" s="65"/>
      <c r="V2" s="1"/>
      <c r="W2" s="1"/>
      <c r="X2" s="2"/>
      <c r="Y2" s="3"/>
      <c r="Z2" s="2"/>
      <c r="AA2" s="56"/>
      <c r="AB2" s="58"/>
      <c r="AC2" s="58"/>
      <c r="AD2" s="2"/>
      <c r="AE2" s="56"/>
      <c r="AF2" s="15"/>
      <c r="AG2" s="15"/>
      <c r="AH2" s="15"/>
      <c r="AI2" s="3"/>
      <c r="AJ2" s="65"/>
      <c r="AK2" s="2"/>
      <c r="AL2" s="2"/>
      <c r="AM2" s="3"/>
      <c r="AN2" s="2"/>
      <c r="AO2" s="16"/>
      <c r="AP2" s="17"/>
      <c r="AQ2" s="16"/>
      <c r="AR2" s="17"/>
      <c r="AS2" s="202"/>
      <c r="AT2" s="17"/>
      <c r="AU2" s="65"/>
      <c r="AV2" s="65"/>
    </row>
    <row r="3" spans="1:48" s="61" customFormat="1" ht="65.3" customHeight="1" x14ac:dyDescent="0.3">
      <c r="A3" s="216" t="s">
        <v>7518</v>
      </c>
      <c r="B3" s="39" t="s">
        <v>2405</v>
      </c>
      <c r="C3" s="39" t="s">
        <v>16</v>
      </c>
      <c r="D3" s="212" t="s">
        <v>2412</v>
      </c>
      <c r="E3" s="196" t="s">
        <v>3978</v>
      </c>
      <c r="F3" s="196" t="s">
        <v>3979</v>
      </c>
      <c r="G3" s="40" t="s">
        <v>81</v>
      </c>
      <c r="H3" s="40" t="s">
        <v>17</v>
      </c>
      <c r="I3" s="40" t="s">
        <v>18</v>
      </c>
      <c r="J3" s="48" t="s">
        <v>1516</v>
      </c>
      <c r="K3" s="39" t="s">
        <v>1</v>
      </c>
      <c r="L3" s="39" t="s">
        <v>2</v>
      </c>
      <c r="M3" s="39" t="s">
        <v>4352</v>
      </c>
      <c r="N3" s="39" t="s">
        <v>53</v>
      </c>
      <c r="O3" s="200" t="s">
        <v>97</v>
      </c>
      <c r="P3" s="39" t="s">
        <v>95</v>
      </c>
      <c r="Q3" s="40" t="s">
        <v>3</v>
      </c>
      <c r="R3" s="40" t="s">
        <v>4</v>
      </c>
      <c r="S3" s="40" t="s">
        <v>5</v>
      </c>
      <c r="T3" s="98" t="s">
        <v>6</v>
      </c>
      <c r="U3" s="28" t="s">
        <v>7403</v>
      </c>
      <c r="V3" s="213" t="s">
        <v>7402</v>
      </c>
      <c r="W3" s="24" t="s">
        <v>1342</v>
      </c>
      <c r="X3" s="55" t="s">
        <v>7</v>
      </c>
      <c r="Y3" s="23" t="s">
        <v>8</v>
      </c>
      <c r="Z3" s="201" t="s">
        <v>9</v>
      </c>
      <c r="AA3" s="221" t="s">
        <v>51</v>
      </c>
      <c r="AB3" s="24" t="s">
        <v>58</v>
      </c>
      <c r="AC3" s="23" t="s">
        <v>7519</v>
      </c>
      <c r="AD3" s="59" t="s">
        <v>407</v>
      </c>
      <c r="AE3" s="23" t="s">
        <v>10</v>
      </c>
      <c r="AF3" s="24" t="s">
        <v>11</v>
      </c>
      <c r="AG3" s="28" t="s">
        <v>12</v>
      </c>
      <c r="AH3" s="28" t="s">
        <v>3239</v>
      </c>
      <c r="AI3" s="28" t="s">
        <v>1533</v>
      </c>
      <c r="AJ3" s="54" t="s">
        <v>1514</v>
      </c>
      <c r="AK3" s="205" t="s">
        <v>2966</v>
      </c>
      <c r="AL3" s="46" t="s">
        <v>65</v>
      </c>
      <c r="AM3" s="23" t="s">
        <v>13</v>
      </c>
      <c r="AN3" s="23" t="s">
        <v>408</v>
      </c>
      <c r="AO3" s="23" t="s">
        <v>409</v>
      </c>
      <c r="AP3" s="198" t="s">
        <v>82</v>
      </c>
      <c r="AQ3" s="199" t="s">
        <v>7062</v>
      </c>
      <c r="AR3" s="22" t="s">
        <v>83</v>
      </c>
      <c r="AS3" s="199" t="s">
        <v>14</v>
      </c>
      <c r="AT3" s="217" t="s">
        <v>7113</v>
      </c>
      <c r="AU3" s="22" t="s">
        <v>2437</v>
      </c>
      <c r="AV3" s="204" t="s">
        <v>2772</v>
      </c>
    </row>
    <row r="4" spans="1:48" hidden="1" x14ac:dyDescent="0.3">
      <c r="A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601859486</v>
      </c>
      <c r="B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3.1197435897435897</v>
      </c>
      <c r="C4" s="223">
        <f ca="1">IFERROR(T_Planning[[#This Row],[Taux.C-1]]-T_Planning[[#This Row],[Taux.C]],"")</f>
        <v>4.8802564102564103</v>
      </c>
      <c r="D4" s="223">
        <f>IFERROR(_xlfn.XLOOKUP($L$1&amp;T_Planning[[#This Row],[Article]],_03_Archive_BORD_DEC[SemainesArticle],_03_Archive_BORD_DEC[Taux.C]),"")</f>
        <v>8</v>
      </c>
      <c r="E4" s="197" cm="1">
        <f t="array" ref="E4">_xlfn.LET(_xlpm.comp, DB_CEWB_Nomenclature__2[Component],
    _xlpm.buffer, DB_CEWB_Nomenclature__2[% ok Buffer Cible après DEC],
    IFERROR(_xlfn.XLOOKUP(T_Planning[[#This Row],[Article]], _xlpm.comp, _xlpm.buffer), 0))</f>
        <v>0</v>
      </c>
      <c r="F4" s="197" cm="1">
        <f t="array" ref="F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" s="226" cm="1">
        <f t="array" ref="J4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4" s="226" cm="1">
        <f t="array" ref="K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3900</v>
      </c>
      <c r="L4" s="226" cm="1">
        <f t="array" ref="L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68650</v>
      </c>
      <c r="M4" s="226" cm="1">
        <f t="array" ref="M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2067</v>
      </c>
      <c r="N4" s="226" cm="1">
        <f t="array" ref="N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" s="227" cm="1">
        <f t="array" ref="O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46162</v>
      </c>
      <c r="P4" s="29" cm="1">
        <f t="array" ref="P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" s="226" cm="1">
        <f t="array" ref="Q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" s="226" cm="1">
        <f t="array" ref="R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" s="228">
        <f>_xlfn.LET(_xlpm.plage, T_Planning[[#This Row],[Taillage]:[TS]],
_xlpm.article, T_Planning[[#This Row],[Article]],
    IF(ISNUMBER(SEARCH("PRT", _xlpm.article)),"P",
    2+SUM(_xlpm.plage)))</f>
        <v>3</v>
      </c>
      <c r="T4" s="229" t="s">
        <v>3602</v>
      </c>
      <c r="U4" s="222">
        <v>15</v>
      </c>
      <c r="V4" s="222">
        <f>IF(T_Planning[[#This Row],[TP]]="P","PRT",T_Planning[[#This Row],[Sem Besoin client]]-T_Planning[[#This Row],[TP]]-3)</f>
        <v>9</v>
      </c>
      <c r="W4" s="224">
        <f>1000</f>
        <v>1000</v>
      </c>
      <c r="X4" s="230">
        <v>859486</v>
      </c>
      <c r="Y4" s="231" t="str" cm="1">
        <f t="array" ref="Y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ROUE ENTR.SUPPL. SEMI/POLI</v>
      </c>
      <c r="Z4" s="231" t="str" cm="1">
        <f t="array" ref="Z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A08261</v>
      </c>
      <c r="AA4" s="232" t="str" cm="1">
        <f t="array" ref="AA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" s="233">
        <v>601</v>
      </c>
      <c r="AC4" s="13" t="str">
        <f>_xlfn.LET(_xlpm.mach, T_Planning[[#This Row],[No Mach]],
    _xlpm.typeProd, IFERROR(_xlfn.XLOOKUP(_xlpm.mach, PROD[N° MACH.], PROD[WC]), _xlpm.mach),
    _xlpm.typeProd)</f>
        <v>120004</v>
      </c>
      <c r="AD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" s="231" t="str">
        <f>_xlfn.LET(_xlpm.mach, T_Planning[[#This Row],[No Mach]],
    _xlpm.typeProd, IFERROR(_xlfn.XLOOKUP(_xlpm.mach, PROD[N° MACH.], PROD[DESC. MACH.]), _xlpm.mach),
    _xlpm.typeProd)</f>
        <v>TSUG.B074+</v>
      </c>
      <c r="AF4" s="226">
        <v>1</v>
      </c>
      <c r="AG4" s="227">
        <v>46030</v>
      </c>
      <c r="AH4" s="227"/>
      <c r="AI4" s="227">
        <v>46034</v>
      </c>
      <c r="AJ4" s="230">
        <f>_xlfn.LET(_xlpm.delais, T_Planning[[#This Row],[Délais PROD]],
    _xlpm.semaine, IFERROR(WEEKNUM(_xlpm.delais, 21), ""),
    VALUE(_xlpm.semaine))</f>
        <v>3</v>
      </c>
      <c r="AK4" s="235">
        <f>YEAR(T_Planning[[#This Row],[Délais PROD]])</f>
        <v>2026</v>
      </c>
      <c r="AL4" s="231" t="s">
        <v>72</v>
      </c>
      <c r="AM4" s="226" t="str" cm="1">
        <f t="array" ref="AM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4" s="226" t="str" cm="1">
        <f t="array" ref="AN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4" s="231" t="str" cm="1">
        <f t="array" ref="AO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4" s="226" t="str" cm="1">
        <f t="array" ref="AP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4" s="236" t="str">
        <f>IFERROR((3600*5*24/T_Planning[[#This Row],[TC/S]]),"VERIF")</f>
        <v>VERIF</v>
      </c>
      <c r="AR4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4" s="238">
        <f>IFERROR(SUMIFS(ZCONF[Yield],ZCONF[Material],T_Planning[[#This Row],[Article]])/2,0)</f>
        <v>1832</v>
      </c>
      <c r="AU4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4" s="222" t="str">
        <f>IFERROR(_xlfn.XLOOKUP(T_Planning[[#This Row],[Calibre]],CLIENT!B:B,CLIENT!C:C),"")</f>
        <v>Longines</v>
      </c>
    </row>
    <row r="5" spans="1:48" hidden="1" x14ac:dyDescent="0.3">
      <c r="A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618859497</v>
      </c>
      <c r="B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6.4333333333333336</v>
      </c>
      <c r="C5" s="223">
        <f ca="1">IFERROR(T_Planning[[#This Row],[Taux.C-1]]-T_Planning[[#This Row],[Taux.C]],"")</f>
        <v>23.566666666666666</v>
      </c>
      <c r="D5" s="223">
        <f>IFERROR(_xlfn.XLOOKUP($L$1&amp;T_Planning[[#This Row],[Article]],_03_Archive_BORD_DEC[SemainesArticle],_03_Archive_BORD_DEC[Taux.C]),"")</f>
        <v>30</v>
      </c>
      <c r="E5" s="197" cm="1">
        <f t="array" ref="E5">_xlfn.LET(_xlpm.comp, DB_CEWB_Nomenclature__2[Component],
    _xlpm.buffer, DB_CEWB_Nomenclature__2[% ok Buffer Cible après DEC],
    IFERROR(_xlfn.XLOOKUP(T_Planning[[#This Row],[Article]], _xlpm.comp, _xlpm.buffer), 0))</f>
        <v>0.66225490196078429</v>
      </c>
      <c r="F5" s="197" cm="1">
        <f t="array" ref="F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0.33112745098039215</v>
      </c>
      <c r="G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5" s="226" cm="1">
        <f t="array" ref="J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" s="226" cm="1">
        <f t="array" ref="K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2100</v>
      </c>
      <c r="L5" s="226" cm="1">
        <f t="array" ref="L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20400</v>
      </c>
      <c r="M5" s="226" cm="1">
        <f t="array" ref="M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" s="226" cm="1">
        <f t="array" ref="N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13510</v>
      </c>
      <c r="O5" s="227" t="str" cm="1">
        <f t="array" ref="O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5" s="29" cm="1">
        <f t="array" ref="P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5" s="226" cm="1">
        <f t="array" ref="Q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" s="226" cm="1">
        <f t="array" ref="R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" s="228">
        <f>_xlfn.LET(_xlpm.plage, T_Planning[[#This Row],[Taillage]:[TS]],
_xlpm.article, T_Planning[[#This Row],[Article]],
    IF(ISNUMBER(SEARCH("PRT", _xlpm.article)),"P",
    2+SUM(_xlpm.plage)))</f>
        <v>3</v>
      </c>
      <c r="T5" s="229" t="s">
        <v>3608</v>
      </c>
      <c r="U5" s="222"/>
      <c r="V5" s="222">
        <f>IF(T_Planning[[#This Row],[TP]]="P","PRT",T_Planning[[#This Row],[Sem Besoin client]]-T_Planning[[#This Row],[TP]]-3)</f>
        <v>-6</v>
      </c>
      <c r="W5" s="224">
        <f>1000</f>
        <v>1000</v>
      </c>
      <c r="X5" s="230">
        <v>859497</v>
      </c>
      <c r="Y5" s="231" t="str" cm="1">
        <f t="array" ref="Y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COURONNE SEMI/POLI NI              </v>
      </c>
      <c r="Z5" s="231" t="str" cm="1">
        <f t="array" ref="Z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5" s="232" t="str" cm="1">
        <f t="array" ref="AA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" s="233">
        <v>618</v>
      </c>
      <c r="AC5" s="13" t="str">
        <f>_xlfn.LET(_xlpm.mach, T_Planning[[#This Row],[No Mach]],
    _xlpm.typeProd, IFERROR(_xlfn.XLOOKUP(_xlpm.mach, PROD[N° MACH.], PROD[WC]), _xlpm.mach),
    _xlpm.typeProd)</f>
        <v>120004</v>
      </c>
      <c r="AD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" s="231" t="str">
        <f>_xlfn.LET(_xlpm.mach, T_Planning[[#This Row],[No Mach]],
    _xlpm.typeProd, IFERROR(_xlfn.XLOOKUP(_xlpm.mach, PROD[N° MACH.], PROD[DESC. MACH.]), _xlpm.mach),
    _xlpm.typeProd)</f>
        <v>TSUG.B075</v>
      </c>
      <c r="AF5" s="226">
        <v>1</v>
      </c>
      <c r="AG5" s="227">
        <v>46030</v>
      </c>
      <c r="AH5" s="227"/>
      <c r="AI5" s="227">
        <v>46034</v>
      </c>
      <c r="AJ5" s="230">
        <f>_xlfn.LET(_xlpm.delais, T_Planning[[#This Row],[Délais PROD]],
    _xlpm.semaine, IFERROR(WEEKNUM(_xlpm.delais, 21), ""),
    VALUE(_xlpm.semaine))</f>
        <v>3</v>
      </c>
      <c r="AK5" s="235">
        <f>YEAR(T_Planning[[#This Row],[Délais PROD]])</f>
        <v>2026</v>
      </c>
      <c r="AL5" s="231" t="s">
        <v>76</v>
      </c>
      <c r="AM5" s="226" t="str" cm="1">
        <f t="array" ref="AM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5" s="226" cm="1">
        <f t="array" ref="AN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5" s="231" t="str" cm="1">
        <f t="array" ref="AO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5" s="226" t="str" cm="1">
        <f t="array" ref="AP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62</v>
      </c>
      <c r="AQ5" s="236">
        <f>IFERROR((3600*5*24/T_Planning[[#This Row],[TC/S]]),"VERIF")</f>
        <v>6967.7419354838712</v>
      </c>
      <c r="AR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6967.7419354838712</v>
      </c>
      <c r="AT5" s="238">
        <f>IFERROR(SUMIFS(ZCONF[Yield],ZCONF[Material],T_Planning[[#This Row],[Article]])/2,0)</f>
        <v>17001</v>
      </c>
      <c r="AU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2.9277777777777776</v>
      </c>
      <c r="AV5" s="222" t="str">
        <f>IFERROR(_xlfn.XLOOKUP(T_Planning[[#This Row],[Calibre]],CLIENT!B:B,CLIENT!C:C),"")</f>
        <v>Omega</v>
      </c>
    </row>
    <row r="6" spans="1:48" hidden="1" x14ac:dyDescent="0.3">
      <c r="A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621565912</v>
      </c>
      <c r="B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4.9252486187845301</v>
      </c>
      <c r="C6" s="223">
        <f ca="1">IFERROR(T_Planning[[#This Row],[Taux.C-1]]-T_Planning[[#This Row],[Taux.C]],"")</f>
        <v>5.0747513812154699</v>
      </c>
      <c r="D6" s="223">
        <f>IFERROR(_xlfn.XLOOKUP($L$1&amp;T_Planning[[#This Row],[Article]],_03_Archive_BORD_DEC[SemainesArticle],_03_Archive_BORD_DEC[Taux.C]),"")</f>
        <v>10</v>
      </c>
      <c r="E6" s="197" cm="1">
        <f t="array" ref="E6">_xlfn.LET(_xlpm.comp, DB_CEWB_Nomenclature__2[Component],
    _xlpm.buffer, DB_CEWB_Nomenclature__2[% ok Buffer Cible après DEC],
    IFERROR(_xlfn.XLOOKUP(T_Planning[[#This Row],[Article]], _xlpm.comp, _xlpm.buffer), 0))</f>
        <v>0.82390942698706116</v>
      </c>
      <c r="F6" s="197" cm="1">
        <f t="array" ref="F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0.18122992478145963</v>
      </c>
      <c r="G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" s="226" cm="1">
        <f t="array" ref="J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" s="226" cm="1">
        <f t="array" ref="K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18100</v>
      </c>
      <c r="L6" s="226" cm="1">
        <f t="array" ref="L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383700</v>
      </c>
      <c r="M6" s="226" cm="1">
        <f t="array" ref="M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62262</v>
      </c>
      <c r="N6" s="226" cm="1">
        <f t="array" ref="N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26885</v>
      </c>
      <c r="O6" s="227" cm="1">
        <f t="array" ref="O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46121</v>
      </c>
      <c r="P6" s="29" cm="1">
        <f t="array" ref="P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" s="226" cm="1">
        <f t="array" ref="Q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6" s="226" cm="1">
        <f t="array" ref="R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6" s="228">
        <f>_xlfn.LET(_xlpm.plage, T_Planning[[#This Row],[Taillage]:[TS]],
_xlpm.article, T_Planning[[#This Row],[Article]],
    IF(ISNUMBER(SEARCH("PRT", _xlpm.article)),"P",
    2+SUM(_xlpm.plage)))</f>
        <v>5</v>
      </c>
      <c r="T6" s="229"/>
      <c r="U6" s="222"/>
      <c r="V6" s="222">
        <f>IF(T_Planning[[#This Row],[TP]]="P","PRT",T_Planning[[#This Row],[Sem Besoin client]]-T_Planning[[#This Row],[TP]]-3)</f>
        <v>-8</v>
      </c>
      <c r="W6" s="224">
        <f>1000</f>
        <v>1000</v>
      </c>
      <c r="X6" s="230">
        <v>565912</v>
      </c>
      <c r="Y6" s="231" t="str" cm="1">
        <f t="array" ref="Y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PIG.GRD.MOYENNE</v>
      </c>
      <c r="Z6" s="231" t="str" cm="1">
        <f t="array" ref="Z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C10111</v>
      </c>
      <c r="AA6" s="232" t="str" cm="1">
        <f t="array" ref="AA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" s="233">
        <v>621</v>
      </c>
      <c r="AC6" s="13" t="str">
        <f>_xlfn.LET(_xlpm.mach, T_Planning[[#This Row],[No Mach]],
    _xlpm.typeProd, IFERROR(_xlfn.XLOOKUP(_xlpm.mach, PROD[N° MACH.], PROD[WC]), _xlpm.mach),
    _xlpm.typeProd)</f>
        <v>120003</v>
      </c>
      <c r="AD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" s="231" t="str">
        <f>_xlfn.LET(_xlpm.mach, T_Planning[[#This Row],[No Mach]],
    _xlpm.typeProd, IFERROR(_xlfn.XLOOKUP(_xlpm.mach, PROD[N° MACH.], PROD[DESC. MACH.]), _xlpm.mach),
    _xlpm.typeProd)</f>
        <v>TSUG.B073</v>
      </c>
      <c r="AF6" s="226">
        <v>2</v>
      </c>
      <c r="AG6" s="227">
        <v>46000</v>
      </c>
      <c r="AH6" s="227"/>
      <c r="AI6" s="227">
        <v>46034</v>
      </c>
      <c r="AJ6" s="230">
        <f>_xlfn.LET(_xlpm.delais, T_Planning[[#This Row],[Délais PROD]],
    _xlpm.semaine, IFERROR(WEEKNUM(_xlpm.delais, 21), ""),
    VALUE(_xlpm.semaine))</f>
        <v>3</v>
      </c>
      <c r="AK6" s="235">
        <f>YEAR(T_Planning[[#This Row],[Délais PROD]])</f>
        <v>2026</v>
      </c>
      <c r="AL6" s="231" t="s">
        <v>2973</v>
      </c>
      <c r="AM6" s="226" t="str" cm="1">
        <f t="array" ref="AM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" s="226" cm="1">
        <f t="array" ref="AN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626416</v>
      </c>
      <c r="AO6" s="231" t="str" cm="1">
        <f t="array" ref="AO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2.500</v>
      </c>
      <c r="AP6" s="226" t="str" cm="1">
        <f t="array" ref="AP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54</v>
      </c>
      <c r="AQ6" s="236">
        <f>IFERROR((3600*5*24/T_Planning[[#This Row],[TC/S]]),"VERIF")</f>
        <v>8000</v>
      </c>
      <c r="AR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8000</v>
      </c>
      <c r="AS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6" s="238">
        <f>IFERROR(SUMIFS(ZCONF[Yield],ZCONF[Material],T_Planning[[#This Row],[Article]])/2,0)</f>
        <v>10766.5</v>
      </c>
      <c r="AU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40.179749999999999</v>
      </c>
      <c r="AV6" s="222" t="str">
        <f>IFERROR(_xlfn.XLOOKUP(T_Planning[[#This Row],[Calibre]],CLIENT!B:B,CLIENT!C:C),"")</f>
        <v/>
      </c>
    </row>
    <row r="7" spans="1:48" hidden="1" x14ac:dyDescent="0.3">
      <c r="A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605710585</v>
      </c>
      <c r="B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3.3307500000000001</v>
      </c>
      <c r="C7" s="223">
        <f ca="1">IFERROR(T_Planning[[#This Row],[Taux.C-1]]-T_Planning[[#This Row],[Taux.C]],"")</f>
        <v>2.6692499999999999</v>
      </c>
      <c r="D7" s="223">
        <f>IFERROR(_xlfn.XLOOKUP($L$1&amp;T_Planning[[#This Row],[Article]],_03_Archive_BORD_DEC[SemainesArticle],_03_Archive_BORD_DEC[Taux.C]),"")</f>
        <v>6</v>
      </c>
      <c r="E7" s="197" cm="1">
        <f t="array" ref="E7">_xlfn.LET(_xlpm.comp, DB_CEWB_Nomenclature__2[Component],
    _xlpm.buffer, DB_CEWB_Nomenclature__2[% ok Buffer Cible après DEC],
    IFERROR(_xlfn.XLOOKUP(T_Planning[[#This Row],[Article]], _xlpm.comp, _xlpm.buffer), 0))</f>
        <v>0.71245989304812829</v>
      </c>
      <c r="F7" s="197" cm="1">
        <f t="array" ref="F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0.11283028455284552</v>
      </c>
      <c r="G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" s="226" cm="1">
        <f t="array" ref="J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" s="226" cm="1">
        <f t="array" ref="K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4000</v>
      </c>
      <c r="L7" s="226" cm="1">
        <f t="array" ref="L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99380</v>
      </c>
      <c r="M7" s="226" cm="1">
        <f t="array" ref="M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6730</v>
      </c>
      <c r="N7" s="226" cm="1">
        <f t="array" ref="N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6593</v>
      </c>
      <c r="O7" s="227" cm="1">
        <f t="array" ref="O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7" s="29" cm="1">
        <f t="array" ref="P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" s="226" cm="1">
        <f t="array" ref="Q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" s="226" cm="1">
        <f t="array" ref="R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" s="228">
        <f>_xlfn.LET(_xlpm.plage, T_Planning[[#This Row],[Taillage]:[TS]],
_xlpm.article, T_Planning[[#This Row],[Article]],
    IF(ISNUMBER(SEARCH("PRT", _xlpm.article)),"P",
    2+SUM(_xlpm.plage)))</f>
        <v>3</v>
      </c>
      <c r="T7" s="229" t="s">
        <v>3888</v>
      </c>
      <c r="U7" s="222">
        <v>6</v>
      </c>
      <c r="V7" s="222">
        <f>IF(T_Planning[[#This Row],[TP]]="P","PRT",T_Planning[[#This Row],[Sem Besoin client]]-T_Planning[[#This Row],[TP]]-3)</f>
        <v>0</v>
      </c>
      <c r="W7" s="224">
        <f>1000</f>
        <v>1000</v>
      </c>
      <c r="X7" s="230">
        <v>710585</v>
      </c>
      <c r="Y7" s="231" t="str" cm="1">
        <f t="array" ref="Y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L3.710</v>
      </c>
      <c r="Z7" s="231" t="str" cm="1">
        <f t="array" ref="Z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A90A02</v>
      </c>
      <c r="AA7" s="232" t="str" cm="1">
        <f t="array" ref="AA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" s="233">
        <v>605</v>
      </c>
      <c r="AC7" s="13" t="str">
        <f>_xlfn.LET(_xlpm.mach, T_Planning[[#This Row],[No Mach]],
    _xlpm.typeProd, IFERROR(_xlfn.XLOOKUP(_xlpm.mach, PROD[N° MACH.], PROD[WC]), _xlpm.mach),
    _xlpm.typeProd)</f>
        <v>120004</v>
      </c>
      <c r="AD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" s="231" t="str">
        <f>_xlfn.LET(_xlpm.mach, T_Planning[[#This Row],[No Mach]],
    _xlpm.typeProd, IFERROR(_xlfn.XLOOKUP(_xlpm.mach, PROD[N° MACH.], PROD[DESC. MACH.]), _xlpm.mach),
    _xlpm.typeProd)</f>
        <v>TSUG.B074+</v>
      </c>
      <c r="AF7" s="226">
        <v>1</v>
      </c>
      <c r="AG7" s="227">
        <v>45950</v>
      </c>
      <c r="AH7" s="227">
        <v>46055</v>
      </c>
      <c r="AI7" s="227">
        <v>46041</v>
      </c>
      <c r="AJ7" s="230">
        <f>_xlfn.LET(_xlpm.delais, T_Planning[[#This Row],[Délais PROD]],
    _xlpm.semaine, IFERROR(WEEKNUM(_xlpm.delais, 21), ""),
    VALUE(_xlpm.semaine))</f>
        <v>4</v>
      </c>
      <c r="AK7" s="235">
        <f>YEAR(T_Planning[[#This Row],[Délais PROD]])</f>
        <v>2026</v>
      </c>
      <c r="AL7" s="231" t="s">
        <v>72</v>
      </c>
      <c r="AM7" s="226" t="str" cm="1">
        <f t="array" ref="AM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7" s="226" cm="1">
        <f t="array" ref="AN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766789</v>
      </c>
      <c r="AO7" s="231" t="str" cm="1">
        <f t="array" ref="AO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2.600</v>
      </c>
      <c r="AP7" s="226" t="str" cm="1">
        <f t="array" ref="AP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58</v>
      </c>
      <c r="AQ7" s="236">
        <f>IFERROR((3600*5*24/T_Planning[[#This Row],[TC/S]]),"VERIF")</f>
        <v>7448.2758620689656</v>
      </c>
      <c r="AR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7448.2758620689656</v>
      </c>
      <c r="AS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7448.2758620689656</v>
      </c>
      <c r="AT7" s="238">
        <f>IFERROR(SUMIFS(ZCONF[Yield],ZCONF[Material],T_Planning[[#This Row],[Article]])/2,0)</f>
        <v>3865</v>
      </c>
      <c r="AU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12.43912037037037</v>
      </c>
      <c r="AV7" s="222" t="str">
        <f>IFERROR(_xlfn.XLOOKUP(T_Planning[[#This Row],[Calibre]],CLIENT!B:B,CLIENT!C:C),"")</f>
        <v>Omega</v>
      </c>
    </row>
    <row r="8" spans="1:48" hidden="1" x14ac:dyDescent="0.3">
      <c r="A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522785791</v>
      </c>
      <c r="B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8" s="223">
        <f ca="1">IFERROR(T_Planning[[#This Row],[Taux.C-1]]-T_Planning[[#This Row],[Taux.C]],"")</f>
        <v>10</v>
      </c>
      <c r="D8" s="223">
        <f>IFERROR(_xlfn.XLOOKUP($L$1&amp;T_Planning[[#This Row],[Article]],_03_Archive_BORD_DEC[SemainesArticle],_03_Archive_BORD_DEC[Taux.C]),"")</f>
        <v>10</v>
      </c>
      <c r="E8" s="197" cm="1">
        <f t="array" ref="E8">_xlfn.LET(_xlpm.comp, DB_CEWB_Nomenclature__2[Component],
    _xlpm.buffer, DB_CEWB_Nomenclature__2[% ok Buffer Cible après DEC],
    IFERROR(_xlfn.XLOOKUP(T_Planning[[#This Row],[Article]], _xlpm.comp, _xlpm.buffer), 0))</f>
        <v>0</v>
      </c>
      <c r="F8" s="197" cm="1">
        <f t="array" ref="F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8" s="226" cm="1">
        <f t="array" ref="J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" s="226" cm="1">
        <f t="array" ref="K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300</v>
      </c>
      <c r="L8" s="226" cm="1">
        <f t="array" ref="L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2100</v>
      </c>
      <c r="M8" s="226" cm="1">
        <f t="array" ref="M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" s="226" cm="1">
        <f t="array" ref="N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" s="227" cm="1">
        <f t="array" ref="O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8" s="29" cm="1">
        <f t="array" ref="P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8" s="226" cm="1">
        <f t="array" ref="Q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" s="226" cm="1">
        <f t="array" ref="R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" s="228">
        <f>_xlfn.LET(_xlpm.plage, T_Planning[[#This Row],[Taillage]:[TS]],
_xlpm.article, T_Planning[[#This Row],[Article]],
    IF(ISNUMBER(SEARCH("PRT", _xlpm.article)),"P",
    2+SUM(_xlpm.plage)))</f>
        <v>2</v>
      </c>
      <c r="T8" s="240" t="s">
        <v>7968</v>
      </c>
      <c r="U8" s="222">
        <v>12</v>
      </c>
      <c r="V8" s="222">
        <f>IF(T_Planning[[#This Row],[TP]]="P","PRT",T_Planning[[#This Row],[Sem Besoin client]]-T_Planning[[#This Row],[TP]]-3)</f>
        <v>7</v>
      </c>
      <c r="W8" s="224">
        <f>1000</f>
        <v>1000</v>
      </c>
      <c r="X8" s="230">
        <v>785791</v>
      </c>
      <c r="Y8" s="231" t="str" cm="1">
        <f t="array" ref="Y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VIS TETE CYL. Z 02 C 00 A               </v>
      </c>
      <c r="Z8" s="231" t="str" cm="1">
        <f t="array" ref="Z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8" s="232" t="str" cm="1">
        <f t="array" ref="AA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" s="233">
        <v>522</v>
      </c>
      <c r="AC8" s="13" t="str">
        <f>_xlfn.LET(_xlpm.mach, T_Planning[[#This Row],[No Mach]],
    _xlpm.typeProd, IFERROR(_xlfn.XLOOKUP(_xlpm.mach, PROD[N° MACH.], PROD[WC]), _xlpm.mach),
    _xlpm.typeProd)</f>
        <v>120001</v>
      </c>
      <c r="AD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" s="231" t="str">
        <f>_xlfn.LET(_xlpm.mach, T_Planning[[#This Row],[No Mach]],
    _xlpm.typeProd, IFERROR(_xlfn.XLOOKUP(_xlpm.mach, PROD[N° MACH.], PROD[DESC. MACH.]), _xlpm.mach),
    _xlpm.typeProd)</f>
        <v>TSUG.P034+</v>
      </c>
      <c r="AF8" s="226">
        <v>0</v>
      </c>
      <c r="AG8" s="227"/>
      <c r="AH8" s="227">
        <v>46041</v>
      </c>
      <c r="AI8" s="227">
        <v>46048</v>
      </c>
      <c r="AJ8" s="230">
        <f>_xlfn.LET(_xlpm.delais, T_Planning[[#This Row],[Délais PROD]],
    _xlpm.semaine, IFERROR(WEEKNUM(_xlpm.delais, 21), ""),
    VALUE(_xlpm.semaine))</f>
        <v>5</v>
      </c>
      <c r="AK8" s="235">
        <f>YEAR(T_Planning[[#This Row],[Délais PROD]])</f>
        <v>2026</v>
      </c>
      <c r="AL8" s="231" t="s">
        <v>76</v>
      </c>
      <c r="AM8" s="226" t="str" cm="1">
        <f t="array" ref="AM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8" s="226" cm="1">
        <f t="array" ref="AN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727937</v>
      </c>
      <c r="AO8" s="231" t="str" cm="1">
        <f t="array" ref="AO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1.4598 3M 2.000</v>
      </c>
      <c r="AP8" s="226" t="str" cm="1">
        <f t="array" ref="AP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58</v>
      </c>
      <c r="AQ8" s="236">
        <f>IFERROR((3600*5*24/T_Planning[[#This Row],[TC/S]]),"VERIF")</f>
        <v>7448.2758620689656</v>
      </c>
      <c r="AR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7448.2758620689656</v>
      </c>
      <c r="AT8" s="238">
        <f>IFERROR(SUMIFS(ZCONF[Yield],ZCONF[Material],T_Planning[[#This Row],[Article]])/2,0)</f>
        <v>1725</v>
      </c>
      <c r="AU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0.28194444444444444</v>
      </c>
      <c r="AV8" s="222" t="str">
        <f>IFERROR(_xlfn.XLOOKUP(T_Planning[[#This Row],[Calibre]],CLIENT!B:B,CLIENT!C:C),"")</f>
        <v/>
      </c>
    </row>
    <row r="9" spans="1:48" hidden="1" x14ac:dyDescent="0.3">
      <c r="A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613861258</v>
      </c>
      <c r="B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1.9544554455445544</v>
      </c>
      <c r="C9" s="223">
        <f ca="1">IFERROR(T_Planning[[#This Row],[Taux.C-1]]-T_Planning[[#This Row],[Taux.C]],"")</f>
        <v>4.0455445544554456</v>
      </c>
      <c r="D9" s="223">
        <f>IFERROR(_xlfn.XLOOKUP($L$1&amp;T_Planning[[#This Row],[Article]],_03_Archive_BORD_DEC[SemainesArticle],_03_Archive_BORD_DEC[Taux.C]),"")</f>
        <v>6</v>
      </c>
      <c r="E9" s="197" cm="1">
        <f t="array" ref="E9">_xlfn.LET(_xlpm.comp, DB_CEWB_Nomenclature__2[Component],
    _xlpm.buffer, DB_CEWB_Nomenclature__2[% ok Buffer Cible après DEC],
    IFERROR(_xlfn.XLOOKUP(T_Planning[[#This Row],[Article]], _xlpm.comp, _xlpm.buffer), 0))</f>
        <v>0.19720279720279721</v>
      </c>
      <c r="F9" s="197" cm="1">
        <f t="array" ref="F9">_xlfn.LET(_xlpm.comp, DB_CEWB_Nomenclature__2[Component],
    _xlpm.cibleProd, DB_CEWB_Nomenclature__2[% ok Cible Prod après DEC],
    _xlpm.article, T_Planning[[#This Row],[Article]],
    IFERROR(_xlfn.XLOOKUP(_xlpm.article, _xlpm.comp, _xlpm.cibleProd), 0))</f>
        <v>3.7946943483275666E-2</v>
      </c>
      <c r="G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" s="226" cm="1">
        <f t="array" ref="J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" s="226" cm="1">
        <f t="array" ref="K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10100</v>
      </c>
      <c r="L9" s="226" cm="1">
        <f t="array" ref="L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420100</v>
      </c>
      <c r="M9" s="226" cm="1">
        <f t="array" ref="M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19740</v>
      </c>
      <c r="N9" s="226" cm="1">
        <f t="array" ref="N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9" s="227" cm="1">
        <f t="array" ref="O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46160</v>
      </c>
      <c r="P9" s="29" cm="1">
        <f t="array" ref="P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" s="226" cm="1">
        <f t="array" ref="Q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" s="226" cm="1">
        <f t="array" ref="R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" s="228">
        <f>_xlfn.LET(_xlpm.plage, T_Planning[[#This Row],[Taillage]:[TS]],
_xlpm.article, T_Planning[[#This Row],[Article]],
    IF(ISNUMBER(SEARCH("PRT", _xlpm.article)),"P",
    2+SUM(_xlpm.plage)))</f>
        <v>2</v>
      </c>
      <c r="T9" s="240" t="s">
        <v>7980</v>
      </c>
      <c r="U9" s="222"/>
      <c r="V9" s="222">
        <f>IF(T_Planning[[#This Row],[TP]]="P","PRT",T_Planning[[#This Row],[Sem Besoin client]]-T_Planning[[#This Row],[TP]]-3)</f>
        <v>-5</v>
      </c>
      <c r="W9" s="224">
        <f>1000</f>
        <v>1000</v>
      </c>
      <c r="X9" s="230">
        <v>861258</v>
      </c>
      <c r="Y9" s="231" t="str" cm="1">
        <f t="array" ref="Y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RIVET SEMI/POLI                         </v>
      </c>
      <c r="Z9" s="231" t="str" cm="1">
        <f t="array" ref="Z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9" s="232" t="str" cm="1">
        <f t="array" ref="AA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" s="233">
        <v>613</v>
      </c>
      <c r="AC9" s="13" t="str">
        <f>_xlfn.LET(_xlpm.mach, T_Planning[[#This Row],[No Mach]],
    _xlpm.typeProd, IFERROR(_xlfn.XLOOKUP(_xlpm.mach, PROD[N° MACH.], PROD[WC]), _xlpm.mach),
    _xlpm.typeProd)</f>
        <v>120001</v>
      </c>
      <c r="AD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" s="231" t="str">
        <f>_xlfn.LET(_xlpm.mach, T_Planning[[#This Row],[No Mach]],
    _xlpm.typeProd, IFERROR(_xlfn.XLOOKUP(_xlpm.mach, PROD[N° MACH.], PROD[DESC. MACH.]), _xlpm.mach),
    _xlpm.typeProd)</f>
        <v>TSUG.P034+</v>
      </c>
      <c r="AF9" s="226">
        <v>1</v>
      </c>
      <c r="AG9" s="227">
        <v>46030</v>
      </c>
      <c r="AH9" s="227"/>
      <c r="AI9" s="227">
        <v>46048</v>
      </c>
      <c r="AJ9" s="230">
        <f>_xlfn.LET(_xlpm.delais, T_Planning[[#This Row],[Délais PROD]],
    _xlpm.semaine, IFERROR(WEEKNUM(_xlpm.delais, 21), ""),
    VALUE(_xlpm.semaine))</f>
        <v>5</v>
      </c>
      <c r="AK9" s="235">
        <f>YEAR(T_Planning[[#This Row],[Délais PROD]])</f>
        <v>2026</v>
      </c>
      <c r="AL9" s="231" t="s">
        <v>72</v>
      </c>
      <c r="AM9" s="226" t="str" cm="1">
        <f t="array" ref="AM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9" s="226" cm="1">
        <f t="array" ref="AN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9" s="231" t="str" cm="1">
        <f t="array" ref="AO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9" s="226" t="str" cm="1">
        <f t="array" ref="AP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20</v>
      </c>
      <c r="AQ9" s="236">
        <f>IFERROR((3600*5*24/T_Planning[[#This Row],[TC/S]]),"VERIF")</f>
        <v>21600</v>
      </c>
      <c r="AR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21600</v>
      </c>
      <c r="AT9" s="238">
        <f>IFERROR(SUMIFS(ZCONF[Yield],ZCONF[Material],T_Planning[[#This Row],[Article]])/2,0)</f>
        <v>15291</v>
      </c>
      <c r="AU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18.535185185185185</v>
      </c>
      <c r="AV9" s="222" t="str">
        <f>IFERROR(_xlfn.XLOOKUP(T_Planning[[#This Row],[Calibre]],CLIENT!B:B,CLIENT!C:C),"")</f>
        <v>Omega</v>
      </c>
    </row>
    <row r="10" spans="1:48" hidden="1" x14ac:dyDescent="0.3">
      <c r="A1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642448807</v>
      </c>
      <c r="B1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0" s="223">
        <f ca="1">IFERROR(T_Planning[[#This Row],[Taux.C-1]]-T_Planning[[#This Row],[Taux.C]],"")</f>
        <v>-16</v>
      </c>
      <c r="D10" s="223">
        <f>IFERROR(_xlfn.XLOOKUP($L$1&amp;T_Planning[[#This Row],[Article]],_03_Archive_BORD_DEC[SemainesArticle],_03_Archive_BORD_DEC[Taux.C]),"")</f>
        <v>14</v>
      </c>
      <c r="E10" s="197" cm="1">
        <f t="array" ref="E10">_xlfn.LET(_xlpm.comp, DB_CEWB_Nomenclature__2[Component],
    _xlpm.buffer, DB_CEWB_Nomenclature__2[% ok Buffer Cible après DEC],
    IFERROR(_xlfn.XLOOKUP(T_Planning[[#This Row],[Article]], _xlpm.comp, _xlpm.buffer), 0))</f>
        <v>0</v>
      </c>
      <c r="F10" s="197" cm="1">
        <f t="array" ref="F1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0" s="226" cm="1">
        <f t="array" ref="J1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" s="226" cm="1">
        <f t="array" ref="K1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0" s="226" cm="1">
        <f t="array" ref="L1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0" s="226" cm="1">
        <f t="array" ref="M1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" s="226" cm="1">
        <f t="array" ref="N1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" s="227" t="str" cm="1">
        <f t="array" ref="O1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0" s="29" cm="1">
        <f t="array" ref="P1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" s="226" cm="1">
        <f t="array" ref="Q1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" s="226" cm="1">
        <f t="array" ref="R1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" s="228">
        <f>_xlfn.LET(_xlpm.plage, T_Planning[[#This Row],[Taillage]:[TS]],
_xlpm.article, T_Planning[[#This Row],[Article]],
    IF(ISNUMBER(SEARCH("PRT", _xlpm.article)),"P",
    2+SUM(_xlpm.plage)))</f>
        <v>2</v>
      </c>
      <c r="T10" s="240" t="s">
        <v>7996</v>
      </c>
      <c r="U10" s="222"/>
      <c r="V10" s="222">
        <f>IF(T_Planning[[#This Row],[TP]]="P","PRT",T_Planning[[#This Row],[Sem Besoin client]]-T_Planning[[#This Row],[TP]]-3)</f>
        <v>-5</v>
      </c>
      <c r="W10" s="224">
        <f>1000</f>
        <v>1000</v>
      </c>
      <c r="X10" s="230">
        <v>448807</v>
      </c>
      <c r="Y10" s="231" cm="1">
        <f t="array" ref="Y1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0" s="231" cm="1">
        <f t="array" ref="Z1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0" s="232" cm="1">
        <f t="array" ref="AA1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0" s="233">
        <v>642</v>
      </c>
      <c r="AC10" s="13" t="str">
        <f>_xlfn.LET(_xlpm.mach, T_Planning[[#This Row],[No Mach]],
    _xlpm.typeProd, IFERROR(_xlfn.XLOOKUP(_xlpm.mach, PROD[N° MACH.], PROD[WC]), _xlpm.mach),
    _xlpm.typeProd)</f>
        <v>120001</v>
      </c>
      <c r="AD1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" s="231" t="str">
        <f>_xlfn.LET(_xlpm.mach, T_Planning[[#This Row],[No Mach]],
    _xlpm.typeProd, IFERROR(_xlfn.XLOOKUP(_xlpm.mach, PROD[N° MACH.], PROD[DESC. MACH.]), _xlpm.mach),
    _xlpm.typeProd)</f>
        <v>TSUG.P034+</v>
      </c>
      <c r="AF10" s="226">
        <v>0</v>
      </c>
      <c r="AG10" s="227">
        <v>45819</v>
      </c>
      <c r="AH10" s="227">
        <v>46055</v>
      </c>
      <c r="AI10" s="227">
        <v>46055</v>
      </c>
      <c r="AJ10" s="230">
        <f>_xlfn.LET(_xlpm.delais, T_Planning[[#This Row],[Délais PROD]],
    _xlpm.semaine, IFERROR(WEEKNUM(_xlpm.delais, 21), ""),
    VALUE(_xlpm.semaine))</f>
        <v>6</v>
      </c>
      <c r="AK10" s="235">
        <f>YEAR(T_Planning[[#This Row],[Délais PROD]])</f>
        <v>2026</v>
      </c>
      <c r="AL10" s="231" t="s">
        <v>76</v>
      </c>
      <c r="AM10" s="226" t="str" cm="1">
        <f t="array" ref="AM1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10" s="226" t="str" cm="1">
        <f t="array" ref="AN1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0" s="231" t="str" cm="1">
        <f t="array" ref="AO1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0" s="226" t="str" cm="1">
        <f t="array" ref="AP1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0" s="236" t="str">
        <f>IFERROR((3600*5*24/T_Planning[[#This Row],[TC/S]]),"VERIF")</f>
        <v>VERIF</v>
      </c>
      <c r="AR10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0" s="238">
        <f>IFERROR(SUMIFS(ZCONF[Yield],ZCONF[Material],T_Planning[[#This Row],[Article]])/2,0)</f>
        <v>15450</v>
      </c>
      <c r="AU10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0" s="222" t="str">
        <f>IFERROR(_xlfn.XLOOKUP(T_Planning[[#This Row],[Calibre]],CLIENT!B:B,CLIENT!C:C),"")</f>
        <v/>
      </c>
    </row>
    <row r="11" spans="1:48" hidden="1" x14ac:dyDescent="0.3">
      <c r="A1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4303567</v>
      </c>
      <c r="B1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25.358076923076922</v>
      </c>
      <c r="C11" s="223">
        <f ca="1">IFERROR(T_Planning[[#This Row],[Taux.C-1]]-T_Planning[[#This Row],[Taux.C]],"")</f>
        <v>-13.358076923076922</v>
      </c>
      <c r="D11" s="223">
        <f>IFERROR(_xlfn.XLOOKUP($L$1&amp;T_Planning[[#This Row],[Article]],_03_Archive_BORD_DEC[SemainesArticle],_03_Archive_BORD_DEC[Taux.C]),"")</f>
        <v>12</v>
      </c>
      <c r="E11" s="197" cm="1">
        <f t="array" ref="E11">_xlfn.LET(_xlpm.comp, DB_CEWB_Nomenclature__2[Component],
    _xlpm.buffer, DB_CEWB_Nomenclature__2[% ok Buffer Cible après DEC],
    IFERROR(_xlfn.XLOOKUP(T_Planning[[#This Row],[Article]], _xlpm.comp, _xlpm.buffer), 0))</f>
        <v>1</v>
      </c>
      <c r="F11" s="197" cm="1">
        <f t="array" ref="F1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0.58397697077059341</v>
      </c>
      <c r="G1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" s="226" cm="1">
        <f t="array" ref="J1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" s="226" cm="1">
        <f t="array" ref="K1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2600</v>
      </c>
      <c r="L11" s="226" cm="1">
        <f t="array" ref="L1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86300</v>
      </c>
      <c r="M11" s="226" cm="1">
        <f t="array" ref="M1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43200</v>
      </c>
      <c r="N11" s="226" cm="1">
        <f t="array" ref="N1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22731</v>
      </c>
      <c r="O11" s="227" cm="1">
        <f t="array" ref="O1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46491</v>
      </c>
      <c r="P11" s="29" cm="1">
        <f t="array" ref="P1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" s="226" cm="1">
        <f t="array" ref="Q1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" s="226" cm="1">
        <f t="array" ref="R1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" s="228">
        <f>_xlfn.LET(_xlpm.plage, T_Planning[[#This Row],[Taillage]:[TS]],
_xlpm.article, T_Planning[[#This Row],[Article]],
    IF(ISNUMBER(SEARCH("PRT", _xlpm.article)),"P",
    2+SUM(_xlpm.plage)))</f>
        <v>2</v>
      </c>
      <c r="T11" s="240" t="s">
        <v>7964</v>
      </c>
      <c r="U11" s="222">
        <v>52</v>
      </c>
      <c r="V11" s="222">
        <f>IF(T_Planning[[#This Row],[TP]]="P","PRT",T_Planning[[#This Row],[Sem Besoin client]]-T_Planning[[#This Row],[TP]]-3)</f>
        <v>47</v>
      </c>
      <c r="W11" s="224">
        <f>1000</f>
        <v>1000</v>
      </c>
      <c r="X11" s="230">
        <v>3567</v>
      </c>
      <c r="Y11" s="231" t="str" cm="1">
        <f t="array" ref="Y1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AXE ROUE INVERSION</v>
      </c>
      <c r="Z11" s="231" t="str" cm="1">
        <f t="array" ref="Z1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7750</v>
      </c>
      <c r="AA11" s="232" t="str" cm="1">
        <f t="array" ref="AA1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1" s="233">
        <v>430</v>
      </c>
      <c r="AC11" s="13" t="str">
        <f>_xlfn.LET(_xlpm.mach, T_Planning[[#This Row],[No Mach]],
    _xlpm.typeProd, IFERROR(_xlfn.XLOOKUP(_xlpm.mach, PROD[N° MACH.], PROD[WC]), _xlpm.mach),
    _xlpm.typeProd)</f>
        <v>120001</v>
      </c>
      <c r="AD1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" s="231" t="str">
        <f>_xlfn.LET(_xlpm.mach, T_Planning[[#This Row],[No Mach]],
    _xlpm.typeProd, IFERROR(_xlfn.XLOOKUP(_xlpm.mach, PROD[N° MACH.], PROD[DESC. MACH.]), _xlpm.mach),
    _xlpm.typeProd)</f>
        <v>TSUG.P034+</v>
      </c>
      <c r="AF11" s="226">
        <v>1</v>
      </c>
      <c r="AG11" s="227">
        <v>46028</v>
      </c>
      <c r="AH11" s="227">
        <v>46090</v>
      </c>
      <c r="AI11" s="227">
        <v>46062</v>
      </c>
      <c r="AJ11" s="230">
        <f>_xlfn.LET(_xlpm.delais, T_Planning[[#This Row],[Délais PROD]],
    _xlpm.semaine, IFERROR(WEEKNUM(_xlpm.delais, 21), ""),
    VALUE(_xlpm.semaine))</f>
        <v>7</v>
      </c>
      <c r="AK11" s="235">
        <f>YEAR(T_Planning[[#This Row],[Délais PROD]])</f>
        <v>2026</v>
      </c>
      <c r="AL11" s="231" t="s">
        <v>76</v>
      </c>
      <c r="AM11" s="226" t="str" cm="1">
        <f t="array" ref="AM1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1" s="226" cm="1">
        <f t="array" ref="AN1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11" s="231" t="str" cm="1">
        <f t="array" ref="AO1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11" s="226" t="str" cm="1">
        <f t="array" ref="AP1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12</v>
      </c>
      <c r="AQ11" s="236">
        <f>IFERROR((3600*5*24/T_Planning[[#This Row],[TC/S]]),"VERIF")</f>
        <v>36000</v>
      </c>
      <c r="AR1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36000</v>
      </c>
      <c r="AS1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36000</v>
      </c>
      <c r="AT11" s="238">
        <f>IFERROR(SUMIFS(ZCONF[Yield],ZCONF[Material],T_Planning[[#This Row],[Article]])/2,0)</f>
        <v>29742.5</v>
      </c>
      <c r="AU1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1.1972222222222222</v>
      </c>
      <c r="AV11" s="222" t="str">
        <f>IFERROR(_xlfn.XLOOKUP(T_Planning[[#This Row],[Calibre]],CLIENT!B:B,CLIENT!C:C),"")</f>
        <v>Longines</v>
      </c>
    </row>
    <row r="12" spans="1:48" hidden="1" x14ac:dyDescent="0.3">
      <c r="A1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637703456</v>
      </c>
      <c r="B1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16.885925925925925</v>
      </c>
      <c r="C12" s="223">
        <f ca="1">IFERROR(T_Planning[[#This Row],[Taux.C-1]]-T_Planning[[#This Row],[Taux.C]],"")</f>
        <v>-2.8859259259259247</v>
      </c>
      <c r="D12" s="223">
        <f>IFERROR(_xlfn.XLOOKUP($L$1&amp;T_Planning[[#This Row],[Article]],_03_Archive_BORD_DEC[SemainesArticle],_03_Archive_BORD_DEC[Taux.C]),"")</f>
        <v>14</v>
      </c>
      <c r="E12" s="197" cm="1">
        <f t="array" ref="E12">_xlfn.LET(_xlpm.comp, DB_CEWB_Nomenclature__2[Component],
    _xlpm.buffer, DB_CEWB_Nomenclature__2[% ok Buffer Cible après DEC],
    IFERROR(_xlfn.XLOOKUP(T_Planning[[#This Row],[Article]], _xlpm.comp, _xlpm.buffer), 0))</f>
        <v>1</v>
      </c>
      <c r="F12" s="197" cm="1">
        <f t="array" ref="F1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0.25106288482890887</v>
      </c>
      <c r="G1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1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" s="226" cm="1">
        <f t="array" ref="J12">_xlfn.LET(_xlpm.article, T_Planning[[#This Row],[Article]],
    _xlpm.comp, DB_CEWB_Nomenclature__2[Component],
    _xlpm.backlog, DB_CEWB_Nomenclature__2[Backlog],
    IFERROR(_xlfn.XLOOKUP(_xlpm.article, _xlpm.comp, _xlpm.backlog), 0))</f>
        <v>80800</v>
      </c>
      <c r="K12" s="226" cm="1">
        <f t="array" ref="K1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24300</v>
      </c>
      <c r="L12" s="226" cm="1">
        <f t="array" ref="L1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838300</v>
      </c>
      <c r="M12" s="226" cm="1">
        <f t="array" ref="M1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157713</v>
      </c>
      <c r="N12" s="226" cm="1">
        <f t="array" ref="N1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171815</v>
      </c>
      <c r="O12" s="227" cm="1">
        <f t="array" ref="O1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46129</v>
      </c>
      <c r="P12" s="29" cm="1">
        <f t="array" ref="P1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2" s="226" cm="1">
        <f t="array" ref="Q1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" s="226" cm="1">
        <f t="array" ref="R1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" s="228">
        <f>_xlfn.LET(_xlpm.plage, T_Planning[[#This Row],[Taillage]:[TS]],
_xlpm.article, T_Planning[[#This Row],[Article]],
    IF(ISNUMBER(SEARCH("PRT", _xlpm.article)),"P",
    2+SUM(_xlpm.plage)))</f>
        <v>3</v>
      </c>
      <c r="T12" s="229" t="s">
        <v>3226</v>
      </c>
      <c r="U12" s="222"/>
      <c r="V12" s="222">
        <f>IF(T_Planning[[#This Row],[TP]]="P","PRT",T_Planning[[#This Row],[Sem Besoin client]]-T_Planning[[#This Row],[TP]]-3)</f>
        <v>-6</v>
      </c>
      <c r="W12" s="224">
        <f>1000</f>
        <v>1000</v>
      </c>
      <c r="X12" s="230">
        <v>703456</v>
      </c>
      <c r="Y12" s="231" t="str" cm="1">
        <f t="array" ref="Y1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L2.450                         </v>
      </c>
      <c r="Z12" s="231" t="str" cm="1">
        <f t="array" ref="Z1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2801-2</v>
      </c>
      <c r="AA12" s="232" t="str" cm="1">
        <f t="array" ref="AA1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2" s="233">
        <v>637</v>
      </c>
      <c r="AC12" s="13" t="str">
        <f>_xlfn.LET(_xlpm.mach, T_Planning[[#This Row],[No Mach]],
    _xlpm.typeProd, IFERROR(_xlfn.XLOOKUP(_xlpm.mach, PROD[N° MACH.], PROD[WC]), _xlpm.mach),
    _xlpm.typeProd)</f>
        <v>120001</v>
      </c>
      <c r="AD1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" s="231" t="str">
        <f>_xlfn.LET(_xlpm.mach, T_Planning[[#This Row],[No Mach]],
    _xlpm.typeProd, IFERROR(_xlfn.XLOOKUP(_xlpm.mach, PROD[N° MACH.], PROD[DESC. MACH.]), _xlpm.mach),
    _xlpm.typeProd)</f>
        <v>TSUG.P034+</v>
      </c>
      <c r="AF12" s="226">
        <v>0</v>
      </c>
      <c r="AG12" s="227">
        <v>45708</v>
      </c>
      <c r="AH12" s="227"/>
      <c r="AI12" s="227">
        <v>45708</v>
      </c>
      <c r="AJ12" s="230">
        <f>_xlfn.LET(_xlpm.delais, T_Planning[[#This Row],[Délais PROD]],
    _xlpm.semaine, IFERROR(WEEKNUM(_xlpm.delais, 21), ""),
    VALUE(_xlpm.semaine))</f>
        <v>8</v>
      </c>
      <c r="AK12" s="235">
        <f>YEAR(T_Planning[[#This Row],[Délais PROD]])</f>
        <v>2025</v>
      </c>
      <c r="AL12" s="231" t="s">
        <v>76</v>
      </c>
      <c r="AM12" s="226" t="str" cm="1">
        <f t="array" ref="AM1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" s="226" cm="1">
        <f t="array" ref="AN1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766789</v>
      </c>
      <c r="AO12" s="231" t="str" cm="1">
        <f t="array" ref="AO1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2.600</v>
      </c>
      <c r="AP12" s="226" t="str" cm="1">
        <f t="array" ref="AP1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47</v>
      </c>
      <c r="AQ12" s="236">
        <f>IFERROR((3600*5*24/T_Planning[[#This Row],[TC/S]]),"VERIF")</f>
        <v>9191.489361702128</v>
      </c>
      <c r="AR1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9191.489361702128</v>
      </c>
      <c r="AT12" s="238">
        <f>IFERROR(SUMIFS(ZCONF[Yield],ZCONF[Material],T_Planning[[#This Row],[Article]])/2,0)</f>
        <v>41392.5</v>
      </c>
      <c r="AU1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74.045344907407411</v>
      </c>
      <c r="AV12" s="222" t="str">
        <f>IFERROR(_xlfn.XLOOKUP(T_Planning[[#This Row],[Calibre]],CLIENT!B:B,CLIENT!C:C),"")</f>
        <v>Hamilton</v>
      </c>
    </row>
    <row r="13" spans="1:48" x14ac:dyDescent="0.3">
      <c r="A1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602859327</v>
      </c>
      <c r="B1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2.2742187500000002</v>
      </c>
      <c r="C13" s="223">
        <f ca="1">IFERROR(T_Planning[[#This Row],[Taux.C-1]]-T_Planning[[#This Row],[Taux.C]],"")</f>
        <v>5.7257812499999998</v>
      </c>
      <c r="D13" s="223">
        <f>IFERROR(_xlfn.XLOOKUP($L$1&amp;T_Planning[[#This Row],[Article]],_03_Archive_BORD_DEC[SemainesArticle],_03_Archive_BORD_DEC[Taux.C]),"")</f>
        <v>8</v>
      </c>
      <c r="E13" s="197" cm="1">
        <f t="array" ref="E13">_xlfn.LET(_xlpm.comp, DB_CEWB_Nomenclature__2[Component],
    _xlpm.buffer, DB_CEWB_Nomenclature__2[% ok Buffer Cible après DEC],
    IFERROR(_xlfn.XLOOKUP(T_Planning[[#This Row],[Article]], _xlpm.comp, _xlpm.buffer), 0))</f>
        <v>7.7789291882556122E-2</v>
      </c>
      <c r="F13" s="197" cm="1">
        <f t="array" ref="F13">_xlfn.LET(_xlpm.comp, DB_CEWB_Nomenclature__2[Component],
    _xlpm.cibleProd, DB_CEWB_Nomenclature__2[% ok Cible Prod après DEC],
    _xlpm.article, T_Planning[[#This Row],[Article]],
    IFERROR(_xlfn.XLOOKUP(_xlpm.article, _xlpm.comp, _xlpm.cibleProd), 0))</f>
        <v>1.3034934434627084E-2</v>
      </c>
      <c r="G1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1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" s="226" cm="1">
        <f t="array" ref="J13">_xlfn.LET(_xlpm.article, T_Planning[[#This Row],[Article]],
    _xlpm.comp, DB_CEWB_Nomenclature__2[Component],
    _xlpm.backlog, DB_CEWB_Nomenclature__2[Backlog],
    IFERROR(_xlfn.XLOOKUP(_xlpm.article, _xlpm.comp, _xlpm.backlog), 0))</f>
        <v>12303</v>
      </c>
      <c r="K13" s="226" cm="1">
        <f t="array" ref="K1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12800</v>
      </c>
      <c r="L13" s="226" cm="1">
        <f t="array" ref="L1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287633</v>
      </c>
      <c r="M13" s="226" cm="1">
        <f t="array" ref="M1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9110</v>
      </c>
      <c r="N13" s="226" cm="1">
        <f t="array" ref="N1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7697</v>
      </c>
      <c r="O13" s="227" cm="1">
        <f t="array" ref="O1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3" s="29" cm="1">
        <f t="array" ref="P1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13" s="226" cm="1">
        <f t="array" ref="Q1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" s="226" cm="1">
        <f t="array" ref="R1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" s="228">
        <f>_xlfn.LET(_xlpm.plage, T_Planning[[#This Row],[Taillage]:[TS]],
_xlpm.article, T_Planning[[#This Row],[Article]],
    IF(ISNUMBER(SEARCH("PRT", _xlpm.article)),"P",
    2+SUM(_xlpm.plage)))</f>
        <v>4</v>
      </c>
      <c r="T13" s="229" t="s">
        <v>7956</v>
      </c>
      <c r="U13" s="222"/>
      <c r="V13" s="222">
        <f>IF(T_Planning[[#This Row],[TP]]="P","PRT",T_Planning[[#This Row],[Sem Besoin client]]-T_Planning[[#This Row],[TP]]-3)</f>
        <v>-7</v>
      </c>
      <c r="W13" s="224">
        <f>1000</f>
        <v>1000</v>
      </c>
      <c r="X13" s="230">
        <v>859327</v>
      </c>
      <c r="Y13" s="231" t="str" cm="1">
        <f t="array" ref="Y1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PIG.COULANT SEMI/POLI</v>
      </c>
      <c r="Z13" s="231" t="str" cm="1">
        <f t="array" ref="Z1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A13101</v>
      </c>
      <c r="AA13" s="232" t="str" cm="1">
        <f t="array" ref="AA1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3" s="233">
        <v>602</v>
      </c>
      <c r="AC13" s="13" t="str">
        <f>_xlfn.LET(_xlpm.mach, T_Planning[[#This Row],[No Mach]],
    _xlpm.typeProd, IFERROR(_xlfn.XLOOKUP(_xlpm.mach, PROD[N° MACH.], PROD[WC]), _xlpm.mach),
    _xlpm.typeProd)</f>
        <v>120004</v>
      </c>
      <c r="AD1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3" s="231" t="str">
        <f>_xlfn.LET(_xlpm.mach, T_Planning[[#This Row],[No Mach]],
    _xlpm.typeProd, IFERROR(_xlfn.XLOOKUP(_xlpm.mach, PROD[N° MACH.], PROD[DESC. MACH.]), _xlpm.mach),
    _xlpm.typeProd)</f>
        <v>TSUG.B074+</v>
      </c>
      <c r="AF13" s="226">
        <v>1</v>
      </c>
      <c r="AG13" s="227">
        <v>46063</v>
      </c>
      <c r="AH13" s="227"/>
      <c r="AI13" s="227">
        <v>46078</v>
      </c>
      <c r="AJ13" s="230">
        <f>_xlfn.LET(_xlpm.delais, T_Planning[[#This Row],[Délais PROD]],
    _xlpm.semaine, IFERROR(WEEKNUM(_xlpm.delais, 21), ""),
    VALUE(_xlpm.semaine))</f>
        <v>9</v>
      </c>
      <c r="AK13" s="235">
        <f>YEAR(T_Planning[[#This Row],[Délais PROD]])</f>
        <v>2026</v>
      </c>
      <c r="AL13" s="231" t="s">
        <v>72</v>
      </c>
      <c r="AM13" s="226" t="str" cm="1">
        <f t="array" ref="AM1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3" s="226" cm="1">
        <f t="array" ref="AN1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" s="231" t="str" cm="1">
        <f t="array" ref="AO1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" s="226" t="str" cm="1">
        <f t="array" ref="AP1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3" s="236">
        <f>IFERROR((3600*5*24/T_Planning[[#This Row],[TC/S]]),"VERIF")</f>
        <v>8640</v>
      </c>
      <c r="AR1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8640</v>
      </c>
      <c r="AS1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13" s="238">
        <f>IFERROR(SUMIFS(ZCONF[Yield],ZCONF[Material],T_Planning[[#This Row],[Article]])/2,0)</f>
        <v>19711</v>
      </c>
      <c r="AU1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32.236458333333331</v>
      </c>
      <c r="AV13" s="222" t="str">
        <f>IFERROR(_xlfn.XLOOKUP(T_Planning[[#This Row],[Calibre]],CLIENT!B:B,CLIENT!C:C),"")</f>
        <v>Omega</v>
      </c>
    </row>
    <row r="14" spans="1:48" hidden="1" x14ac:dyDescent="0.3">
      <c r="A1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622565912</v>
      </c>
      <c r="B1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4.9252486187845301</v>
      </c>
      <c r="C14" s="223">
        <f ca="1">IFERROR(T_Planning[[#This Row],[Taux.C-1]]-T_Planning[[#This Row],[Taux.C]],"")</f>
        <v>5.0747513812154699</v>
      </c>
      <c r="D14" s="223">
        <f>IFERROR(_xlfn.XLOOKUP($L$1&amp;T_Planning[[#This Row],[Article]],_03_Archive_BORD_DEC[SemainesArticle],_03_Archive_BORD_DEC[Taux.C]),"")</f>
        <v>10</v>
      </c>
      <c r="E14" s="197" cm="1">
        <f t="array" ref="E14">_xlfn.LET(_xlpm.comp, DB_CEWB_Nomenclature__2[Component],
    _xlpm.buffer, DB_CEWB_Nomenclature__2[% ok Buffer Cible après DEC],
    IFERROR(_xlfn.XLOOKUP(T_Planning[[#This Row],[Article]], _xlpm.comp, _xlpm.buffer), 0))</f>
        <v>0.82390942698706116</v>
      </c>
      <c r="F14" s="197" cm="1">
        <f t="array" ref="F1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0.18122992478145963</v>
      </c>
      <c r="G1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4" s="226" cm="1">
        <f t="array" ref="J1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" s="226" cm="1">
        <f t="array" ref="K1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18100</v>
      </c>
      <c r="L14" s="226" cm="1">
        <f t="array" ref="L1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383700</v>
      </c>
      <c r="M14" s="226" cm="1">
        <f t="array" ref="M1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62262</v>
      </c>
      <c r="N14" s="226" cm="1">
        <f t="array" ref="N1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26885</v>
      </c>
      <c r="O14" s="227" cm="1">
        <f t="array" ref="O1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46121</v>
      </c>
      <c r="P14" s="29" cm="1">
        <f t="array" ref="P1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4" s="226" cm="1">
        <f t="array" ref="Q1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4" s="226" cm="1">
        <f t="array" ref="R1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4" s="228">
        <f>_xlfn.LET(_xlpm.plage, T_Planning[[#This Row],[Taillage]:[TS]],
_xlpm.article, T_Planning[[#This Row],[Article]],
    IF(ISNUMBER(SEARCH("PRT", _xlpm.article)),"P",
    2+SUM(_xlpm.plage)))</f>
        <v>5</v>
      </c>
      <c r="T14" s="229"/>
      <c r="U14" s="222"/>
      <c r="V14" s="222">
        <f>IF(T_Planning[[#This Row],[TP]]="P","PRT",T_Planning[[#This Row],[Sem Besoin client]]-T_Planning[[#This Row],[TP]]-3)</f>
        <v>-8</v>
      </c>
      <c r="W14" s="224">
        <f>1000</f>
        <v>1000</v>
      </c>
      <c r="X14" s="230">
        <v>565912</v>
      </c>
      <c r="Y14" s="231" t="str" cm="1">
        <f t="array" ref="Y1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PIG.GRD.MOYENNE</v>
      </c>
      <c r="Z14" s="231" t="str" cm="1">
        <f t="array" ref="Z1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C10111</v>
      </c>
      <c r="AA14" s="232" t="str" cm="1">
        <f t="array" ref="AA1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" s="233">
        <v>622</v>
      </c>
      <c r="AC14" s="13" t="str">
        <f>_xlfn.LET(_xlpm.mach, T_Planning[[#This Row],[No Mach]],
    _xlpm.typeProd, IFERROR(_xlfn.XLOOKUP(_xlpm.mach, PROD[N° MACH.], PROD[WC]), _xlpm.mach),
    _xlpm.typeProd)</f>
        <v>120003</v>
      </c>
      <c r="AD1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" s="231" t="str">
        <f>_xlfn.LET(_xlpm.mach, T_Planning[[#This Row],[No Mach]],
    _xlpm.typeProd, IFERROR(_xlfn.XLOOKUP(_xlpm.mach, PROD[N° MACH.], PROD[DESC. MACH.]), _xlpm.mach),
    _xlpm.typeProd)</f>
        <v>TSUG.B073</v>
      </c>
      <c r="AF14" s="226">
        <v>0</v>
      </c>
      <c r="AG14" s="227">
        <v>45190</v>
      </c>
      <c r="AH14" s="227"/>
      <c r="AI14" s="227">
        <v>45348</v>
      </c>
      <c r="AJ14" s="230">
        <f>_xlfn.LET(_xlpm.delais, T_Planning[[#This Row],[Délais PROD]],
    _xlpm.semaine, IFERROR(WEEKNUM(_xlpm.delais, 21), ""),
    VALUE(_xlpm.semaine))</f>
        <v>9</v>
      </c>
      <c r="AK14" s="235">
        <f>YEAR(T_Planning[[#This Row],[Délais PROD]])</f>
        <v>2024</v>
      </c>
      <c r="AL14" s="231" t="s">
        <v>76</v>
      </c>
      <c r="AM14" s="226" t="str" cm="1">
        <f t="array" ref="AM1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14" s="226" cm="1">
        <f t="array" ref="AN1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626416</v>
      </c>
      <c r="AO14" s="231" t="str" cm="1">
        <f t="array" ref="AO1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2.500</v>
      </c>
      <c r="AP14" s="226" t="str" cm="1">
        <f t="array" ref="AP1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54</v>
      </c>
      <c r="AQ14" s="236">
        <f>IFERROR((3600*5*24/T_Planning[[#This Row],[TC/S]]),"VERIF")</f>
        <v>8000</v>
      </c>
      <c r="AR1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8000</v>
      </c>
      <c r="AS1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14" s="238">
        <f>IFERROR(SUMIFS(ZCONF[Yield],ZCONF[Material],T_Planning[[#This Row],[Article]])/2,0)</f>
        <v>10766.5</v>
      </c>
      <c r="AU1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40.179749999999999</v>
      </c>
      <c r="AV14" s="222" t="str">
        <f>IFERROR(_xlfn.XLOOKUP(T_Planning[[#This Row],[Calibre]],CLIENT!B:B,CLIENT!C:C),"")</f>
        <v/>
      </c>
    </row>
    <row r="15" spans="1:48" hidden="1" x14ac:dyDescent="0.3">
      <c r="A1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609645196</v>
      </c>
      <c r="B1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8.3904999999999994</v>
      </c>
      <c r="C15" s="223">
        <f ca="1">IFERROR(T_Planning[[#This Row],[Taux.C-1]]-T_Planning[[#This Row],[Taux.C]],"")</f>
        <v>8.6095000000000006</v>
      </c>
      <c r="D15" s="223">
        <f>IFERROR(_xlfn.XLOOKUP($L$1&amp;T_Planning[[#This Row],[Article]],_03_Archive_BORD_DEC[SemainesArticle],_03_Archive_BORD_DEC[Taux.C]),"")</f>
        <v>17</v>
      </c>
      <c r="E15" s="197" cm="1">
        <f t="array" ref="E15">_xlfn.LET(_xlpm.comp, DB_CEWB_Nomenclature__2[Component],
    _xlpm.buffer, DB_CEWB_Nomenclature__2[% ok Buffer Cible après DEC],
    IFERROR(_xlfn.XLOOKUP(T_Planning[[#This Row],[Article]], _xlpm.comp, _xlpm.buffer), 0))</f>
        <v>1</v>
      </c>
      <c r="F15" s="197" cm="1">
        <f t="array" ref="F1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0.28619425257951736</v>
      </c>
      <c r="G1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5" s="226" cm="1">
        <f t="array" ref="J1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5" s="226" cm="1">
        <f t="array" ref="K1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2000</v>
      </c>
      <c r="L15" s="226" cm="1">
        <f t="array" ref="L1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46235</v>
      </c>
      <c r="M15" s="226" cm="1">
        <f t="array" ref="M1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5" s="226" cm="1">
        <f t="array" ref="N1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16781</v>
      </c>
      <c r="O15" s="227" cm="1">
        <f t="array" ref="O1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46241</v>
      </c>
      <c r="P15" s="29" cm="1">
        <f t="array" ref="P1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5" s="226" cm="1">
        <f t="array" ref="Q1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5" s="226" cm="1">
        <f t="array" ref="R1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5" s="228">
        <f>_xlfn.LET(_xlpm.plage, T_Planning[[#This Row],[Taillage]:[TS]],
_xlpm.article, T_Planning[[#This Row],[Article]],
    IF(ISNUMBER(SEARCH("PRT", _xlpm.article)),"P",
    2+SUM(_xlpm.plage)))</f>
        <v>2</v>
      </c>
      <c r="T15" s="240" t="s">
        <v>7977</v>
      </c>
      <c r="U15" s="222">
        <v>9</v>
      </c>
      <c r="V15" s="222">
        <f>IF(T_Planning[[#This Row],[TP]]="P","PRT",T_Planning[[#This Row],[Sem Besoin client]]-T_Planning[[#This Row],[TP]]-3)</f>
        <v>4</v>
      </c>
      <c r="W15" s="224">
        <f>1000</f>
        <v>1000</v>
      </c>
      <c r="X15" s="230">
        <v>645196</v>
      </c>
      <c r="Y15" s="231" t="str" cm="1">
        <f t="array" ref="Y1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ETAGES</v>
      </c>
      <c r="Z15" s="231" t="str" cm="1">
        <f t="array" ref="Z1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C07651</v>
      </c>
      <c r="AA15" s="232" t="str" cm="1">
        <f t="array" ref="AA1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5" s="233">
        <v>609</v>
      </c>
      <c r="AC15" s="13" t="str">
        <f>_xlfn.LET(_xlpm.mach, T_Planning[[#This Row],[No Mach]],
    _xlpm.typeProd, IFERROR(_xlfn.XLOOKUP(_xlpm.mach, PROD[N° MACH.], PROD[WC]), _xlpm.mach),
    _xlpm.typeProd)</f>
        <v>120004</v>
      </c>
      <c r="AD1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5" s="231" t="str">
        <f>_xlfn.LET(_xlpm.mach, T_Planning[[#This Row],[No Mach]],
    _xlpm.typeProd, IFERROR(_xlfn.XLOOKUP(_xlpm.mach, PROD[N° MACH.], PROD[DESC. MACH.]), _xlpm.mach),
    _xlpm.typeProd)</f>
        <v>TSUG.B074</v>
      </c>
      <c r="AF15" s="226">
        <v>1</v>
      </c>
      <c r="AG15" s="227">
        <v>46028</v>
      </c>
      <c r="AH15" s="227">
        <v>46069</v>
      </c>
      <c r="AI15" s="227">
        <v>46087</v>
      </c>
      <c r="AJ15" s="230">
        <f>_xlfn.LET(_xlpm.delais, T_Planning[[#This Row],[Délais PROD]],
    _xlpm.semaine, IFERROR(WEEKNUM(_xlpm.delais, 21), ""),
    VALUE(_xlpm.semaine))</f>
        <v>10</v>
      </c>
      <c r="AK15" s="235">
        <f>YEAR(T_Planning[[#This Row],[Délais PROD]])</f>
        <v>2026</v>
      </c>
      <c r="AL15" s="231" t="s">
        <v>76</v>
      </c>
      <c r="AM15" s="226" t="str" cm="1">
        <f t="array" ref="AM1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5" s="226" cm="1">
        <f t="array" ref="AN1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5" s="231" t="str" cm="1">
        <f t="array" ref="AO1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5" s="226" t="str" cm="1">
        <f t="array" ref="AP1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30</v>
      </c>
      <c r="AQ15" s="236">
        <f>IFERROR((3600*5*24/T_Planning[[#This Row],[TC/S]]),"VERIF")</f>
        <v>14400</v>
      </c>
      <c r="AR1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14400</v>
      </c>
      <c r="AS1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14400</v>
      </c>
      <c r="AT15" s="238">
        <f>IFERROR(SUMIFS(ZCONF[Yield],ZCONF[Material],T_Planning[[#This Row],[Article]])/2,0)</f>
        <v>0</v>
      </c>
      <c r="AU1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3.2107638888888888</v>
      </c>
      <c r="AV15" s="222" t="str">
        <f>IFERROR(_xlfn.XLOOKUP(T_Planning[[#This Row],[Calibre]],CLIENT!B:B,CLIENT!C:C),"")</f>
        <v>Certina</v>
      </c>
    </row>
    <row r="16" spans="1:48" hidden="1" x14ac:dyDescent="0.3">
      <c r="A1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614653423</v>
      </c>
      <c r="B1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6" s="223">
        <f ca="1">IFERROR(T_Planning[[#This Row],[Taux.C-1]]-T_Planning[[#This Row],[Taux.C]],"")</f>
        <v>0</v>
      </c>
      <c r="D16" s="223">
        <f>IFERROR(_xlfn.XLOOKUP($L$1&amp;T_Planning[[#This Row],[Article]],_03_Archive_BORD_DEC[SemainesArticle],_03_Archive_BORD_DEC[Taux.C]),"")</f>
        <v>30</v>
      </c>
      <c r="E16" s="197" cm="1">
        <f t="array" ref="E16">_xlfn.LET(_xlpm.comp, DB_CEWB_Nomenclature__2[Component],
    _xlpm.buffer, DB_CEWB_Nomenclature__2[% ok Buffer Cible après DEC],
    IFERROR(_xlfn.XLOOKUP(T_Planning[[#This Row],[Article]], _xlpm.comp, _xlpm.buffer), 0))</f>
        <v>1</v>
      </c>
      <c r="F16" s="197" cm="1">
        <f t="array" ref="F16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6" s="226" cm="1">
        <f t="array" ref="J1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6" s="226" cm="1">
        <f t="array" ref="K1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500</v>
      </c>
      <c r="L16" s="226" cm="1">
        <f t="array" ref="L1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14015</v>
      </c>
      <c r="M16" s="226" cm="1">
        <f t="array" ref="M1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43893</v>
      </c>
      <c r="N16" s="226" cm="1">
        <f t="array" ref="N1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3103</v>
      </c>
      <c r="O16" s="227" t="str" cm="1">
        <f t="array" ref="O1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6" s="29" cm="1">
        <f t="array" ref="P1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6" s="226" cm="1">
        <f t="array" ref="Q1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6" s="226" cm="1">
        <f t="array" ref="R1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6" s="228">
        <f>_xlfn.LET(_xlpm.plage, T_Planning[[#This Row],[Taillage]:[TS]],
_xlpm.article, T_Planning[[#This Row],[Article]],
    IF(ISNUMBER(SEARCH("PRT", _xlpm.article)),"P",
    2+SUM(_xlpm.plage)))</f>
        <v>3</v>
      </c>
      <c r="T16" s="240" t="s">
        <v>7981</v>
      </c>
      <c r="U16" s="222">
        <v>9</v>
      </c>
      <c r="V16" s="222">
        <f>IF(T_Planning[[#This Row],[TP]]="P","PRT",T_Planning[[#This Row],[Sem Besoin client]]-T_Planning[[#This Row],[TP]]-3)</f>
        <v>3</v>
      </c>
      <c r="W16" s="224">
        <f>1000</f>
        <v>1000</v>
      </c>
      <c r="X16" s="230">
        <v>653423</v>
      </c>
      <c r="Y16" s="231" t="str" cm="1">
        <f t="array" ref="Y1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RENVOI CORRECTEUR 1</v>
      </c>
      <c r="Z16" s="231" t="str" cm="1">
        <f t="array" ref="Z1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C07661</v>
      </c>
      <c r="AA16" s="232" t="str" cm="1">
        <f t="array" ref="AA1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6" s="233">
        <v>614</v>
      </c>
      <c r="AC16" s="13" t="str">
        <f>_xlfn.LET(_xlpm.mach, T_Planning[[#This Row],[No Mach]],
    _xlpm.typeProd, IFERROR(_xlfn.XLOOKUP(_xlpm.mach, PROD[N° MACH.], PROD[WC]), _xlpm.mach),
    _xlpm.typeProd)</f>
        <v>120001</v>
      </c>
      <c r="AD1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6" s="231" t="str">
        <f>_xlfn.LET(_xlpm.mach, T_Planning[[#This Row],[No Mach]],
    _xlpm.typeProd, IFERROR(_xlfn.XLOOKUP(_xlpm.mach, PROD[N° MACH.], PROD[DESC. MACH.]), _xlpm.mach),
    _xlpm.typeProd)</f>
        <v>TSUG.P034+</v>
      </c>
      <c r="AF16" s="226">
        <v>1</v>
      </c>
      <c r="AG16" s="227">
        <v>45428</v>
      </c>
      <c r="AH16" s="227">
        <v>46055</v>
      </c>
      <c r="AI16" s="227">
        <v>46087</v>
      </c>
      <c r="AJ16" s="230">
        <f>_xlfn.LET(_xlpm.delais, T_Planning[[#This Row],[Délais PROD]],
    _xlpm.semaine, IFERROR(WEEKNUM(_xlpm.delais, 21), ""),
    VALUE(_xlpm.semaine))</f>
        <v>10</v>
      </c>
      <c r="AK16" s="235">
        <f>YEAR(T_Planning[[#This Row],[Délais PROD]])</f>
        <v>2026</v>
      </c>
      <c r="AL16" s="231" t="s">
        <v>76</v>
      </c>
      <c r="AM16" s="226" t="str" cm="1">
        <f t="array" ref="AM1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16" s="226" cm="1">
        <f t="array" ref="AN1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16" s="231" t="str" cm="1">
        <f t="array" ref="AO1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16" s="226" t="str" cm="1">
        <f t="array" ref="AP1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24</v>
      </c>
      <c r="AQ16" s="236">
        <f>IFERROR((3600*5*24/T_Planning[[#This Row],[TC/S]]),"VERIF")</f>
        <v>18000</v>
      </c>
      <c r="AR1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18000</v>
      </c>
      <c r="AT16" s="238">
        <f>IFERROR(SUMIFS(ZCONF[Yield],ZCONF[Material],T_Planning[[#This Row],[Article]])/2,0)</f>
        <v>0</v>
      </c>
      <c r="AU16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6" s="222" t="str">
        <f>IFERROR(_xlfn.XLOOKUP(T_Planning[[#This Row],[Calibre]],CLIENT!B:B,CLIENT!C:C),"")</f>
        <v>Tissot</v>
      </c>
    </row>
    <row r="17" spans="1:48" hidden="1" x14ac:dyDescent="0.3">
      <c r="A1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643855296</v>
      </c>
      <c r="B1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7" s="223">
        <f ca="1">IFERROR(T_Planning[[#This Row],[Taux.C-1]]-T_Planning[[#This Row],[Taux.C]],"")</f>
        <v>0</v>
      </c>
      <c r="D17" s="223">
        <f>IFERROR(_xlfn.XLOOKUP($L$1&amp;T_Planning[[#This Row],[Article]],_03_Archive_BORD_DEC[SemainesArticle],_03_Archive_BORD_DEC[Taux.C]),"")</f>
        <v>0</v>
      </c>
      <c r="E17" s="197" cm="1">
        <f t="array" ref="E17">_xlfn.LET(_xlpm.comp, DB_CEWB_Nomenclature__2[Component],
    _xlpm.buffer, DB_CEWB_Nomenclature__2[% ok Buffer Cible après DEC],
    IFERROR(_xlfn.XLOOKUP(T_Planning[[#This Row],[Article]], _xlpm.comp, _xlpm.buffer), 0))</f>
        <v>0</v>
      </c>
      <c r="F17" s="197" cm="1">
        <f t="array" ref="F1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7" s="226" cm="1">
        <f t="array" ref="J1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7" s="226" cm="1">
        <f t="array" ref="K1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1400</v>
      </c>
      <c r="L17" s="226" cm="1">
        <f t="array" ref="L1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13700</v>
      </c>
      <c r="M17" s="226" cm="1">
        <f t="array" ref="M1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7" s="226" cm="1">
        <f t="array" ref="N1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7" s="227" t="str" cm="1">
        <f t="array" ref="O1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7" s="29" cm="1">
        <f t="array" ref="P1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7" s="226" cm="1">
        <f t="array" ref="Q1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7" s="226" cm="1">
        <f t="array" ref="R1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7" s="228">
        <f>_xlfn.LET(_xlpm.plage, T_Planning[[#This Row],[Taillage]:[TS]],
_xlpm.article, T_Planning[[#This Row],[Article]],
    IF(ISNUMBER(SEARCH("PRT", _xlpm.article)),"P",
    2+SUM(_xlpm.plage)))</f>
        <v>2</v>
      </c>
      <c r="T17" s="240" t="s">
        <v>7997</v>
      </c>
      <c r="U17" s="222">
        <v>9</v>
      </c>
      <c r="V17" s="222">
        <f>IF(T_Planning[[#This Row],[TP]]="P","PRT",T_Planning[[#This Row],[Sem Besoin client]]-T_Planning[[#This Row],[TP]]-3)</f>
        <v>4</v>
      </c>
      <c r="W17" s="224">
        <f>1000</f>
        <v>1000</v>
      </c>
      <c r="X17" s="230">
        <v>855296</v>
      </c>
      <c r="Y17" s="231" t="str" cm="1">
        <f t="array" ref="Y1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AXE ROUE COMPT.H1                       </v>
      </c>
      <c r="Z17" s="231" t="str" cm="1">
        <f t="array" ref="Z1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G12611</v>
      </c>
      <c r="AA17" s="232" t="str" cm="1">
        <f t="array" ref="AA1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7" s="233">
        <v>643</v>
      </c>
      <c r="AC17" s="13" t="str">
        <f>_xlfn.LET(_xlpm.mach, T_Planning[[#This Row],[No Mach]],
    _xlpm.typeProd, IFERROR(_xlfn.XLOOKUP(_xlpm.mach, PROD[N° MACH.], PROD[WC]), _xlpm.mach),
    _xlpm.typeProd)</f>
        <v>120001</v>
      </c>
      <c r="AD1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7" s="231" t="str">
        <f>_xlfn.LET(_xlpm.mach, T_Planning[[#This Row],[No Mach]],
    _xlpm.typeProd, IFERROR(_xlfn.XLOOKUP(_xlpm.mach, PROD[N° MACH.], PROD[DESC. MACH.]), _xlpm.mach),
    _xlpm.typeProd)</f>
        <v>TSUG.P034+</v>
      </c>
      <c r="AF17" s="226">
        <v>1</v>
      </c>
      <c r="AG17" s="227">
        <v>46030</v>
      </c>
      <c r="AH17" s="227">
        <v>46083</v>
      </c>
      <c r="AI17" s="227">
        <v>46087</v>
      </c>
      <c r="AJ17" s="230">
        <f>_xlfn.LET(_xlpm.delais, T_Planning[[#This Row],[Délais PROD]],
    _xlpm.semaine, IFERROR(WEEKNUM(_xlpm.delais, 21), ""),
    VALUE(_xlpm.semaine))</f>
        <v>10</v>
      </c>
      <c r="AK17" s="235">
        <f>YEAR(T_Planning[[#This Row],[Délais PROD]])</f>
        <v>2026</v>
      </c>
      <c r="AL17" s="231" t="s">
        <v>76</v>
      </c>
      <c r="AM17" s="226" t="str" cm="1">
        <f t="array" ref="AM1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17" s="226" cm="1">
        <f t="array" ref="AN1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743483</v>
      </c>
      <c r="AO17" s="231" t="str" cm="1">
        <f t="array" ref="AO1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1.600</v>
      </c>
      <c r="AP17" s="226" t="str" cm="1">
        <f t="array" ref="AP1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36</v>
      </c>
      <c r="AQ17" s="236">
        <f>IFERROR((3600*5*24/T_Planning[[#This Row],[TC/S]]),"VERIF")</f>
        <v>12000</v>
      </c>
      <c r="AR1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12000</v>
      </c>
      <c r="AT17" s="238">
        <f>IFERROR(SUMIFS(ZCONF[Yield],ZCONF[Material],T_Planning[[#This Row],[Article]])/2,0)</f>
        <v>8820</v>
      </c>
      <c r="AU1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1.1416666666666666</v>
      </c>
      <c r="AV17" s="222" t="str">
        <f>IFERROR(_xlfn.XLOOKUP(T_Planning[[#This Row],[Calibre]],CLIENT!B:B,CLIENT!C:C),"")</f>
        <v/>
      </c>
    </row>
    <row r="18" spans="1:48" hidden="1" x14ac:dyDescent="0.3">
      <c r="A1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520860840</v>
      </c>
      <c r="B1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8.3716666666666661</v>
      </c>
      <c r="C18" s="223">
        <f ca="1">IFERROR(T_Planning[[#This Row],[Taux.C-1]]-T_Planning[[#This Row],[Taux.C]],"")</f>
        <v>5.6283333333333339</v>
      </c>
      <c r="D18" s="223">
        <f>IFERROR(_xlfn.XLOOKUP($L$1&amp;T_Planning[[#This Row],[Article]],_03_Archive_BORD_DEC[SemainesArticle],_03_Archive_BORD_DEC[Taux.C]),"")</f>
        <v>14</v>
      </c>
      <c r="E18" s="197" cm="1">
        <f t="array" ref="E18">_xlfn.LET(_xlpm.comp, DB_CEWB_Nomenclature__2[Component],
    _xlpm.buffer, DB_CEWB_Nomenclature__2[% ok Buffer Cible après DEC],
    IFERROR(_xlfn.XLOOKUP(T_Planning[[#This Row],[Article]], _xlpm.comp, _xlpm.buffer), 0))</f>
        <v>0.89696428571428577</v>
      </c>
      <c r="F18" s="197" cm="1">
        <f t="array" ref="F1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0.44848214285714288</v>
      </c>
      <c r="G1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8" s="226" cm="1">
        <f t="array" ref="J1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8" s="226" cm="1">
        <f t="array" ref="K1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18" s="226" cm="1">
        <f t="array" ref="L1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5600</v>
      </c>
      <c r="M18" s="226" cm="1">
        <f t="array" ref="M1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8" s="226" cm="1">
        <f t="array" ref="N1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5023</v>
      </c>
      <c r="O18" s="227" t="str" cm="1">
        <f t="array" ref="O1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8" s="29" cm="1">
        <f t="array" ref="P1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8" s="226" cm="1">
        <f t="array" ref="Q1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8" s="226" cm="1">
        <f t="array" ref="R1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8" s="228">
        <f>_xlfn.LET(_xlpm.plage, T_Planning[[#This Row],[Taillage]:[TS]],
_xlpm.article, T_Planning[[#This Row],[Article]],
    IF(ISNUMBER(SEARCH("PRT", _xlpm.article)),"P",
    2+SUM(_xlpm.plage)))</f>
        <v>2</v>
      </c>
      <c r="T18" s="240" t="s">
        <v>7966</v>
      </c>
      <c r="U18" s="222">
        <v>52</v>
      </c>
      <c r="V18" s="222">
        <f>IF(T_Planning[[#This Row],[TP]]="P","PRT",T_Planning[[#This Row],[Sem Besoin client]]-T_Planning[[#This Row],[TP]]-3)</f>
        <v>47</v>
      </c>
      <c r="W18" s="224">
        <f>1000</f>
        <v>1000</v>
      </c>
      <c r="X18" s="230">
        <v>860840</v>
      </c>
      <c r="Y18" s="231" t="str" cm="1">
        <f t="array" ref="Y1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AXE SEC.LH6 SEMI/POLI</v>
      </c>
      <c r="Z18" s="231" t="str" cm="1">
        <f t="array" ref="Z1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R04811</v>
      </c>
      <c r="AA18" s="232" t="str" cm="1">
        <f t="array" ref="AA1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8" s="233">
        <v>520</v>
      </c>
      <c r="AC18" s="13" t="str">
        <f>_xlfn.LET(_xlpm.mach, T_Planning[[#This Row],[No Mach]],
    _xlpm.typeProd, IFERROR(_xlfn.XLOOKUP(_xlpm.mach, PROD[N° MACH.], PROD[WC]), _xlpm.mach),
    _xlpm.typeProd)</f>
        <v>120001</v>
      </c>
      <c r="AD1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8" s="231" t="str">
        <f>_xlfn.LET(_xlpm.mach, T_Planning[[#This Row],[No Mach]],
    _xlpm.typeProd, IFERROR(_xlfn.XLOOKUP(_xlpm.mach, PROD[N° MACH.], PROD[DESC. MACH.]), _xlpm.mach),
    _xlpm.typeProd)</f>
        <v>TSUG.P034+</v>
      </c>
      <c r="AF18" s="226">
        <v>1</v>
      </c>
      <c r="AG18" s="227">
        <v>46064</v>
      </c>
      <c r="AH18" s="227">
        <v>46076</v>
      </c>
      <c r="AI18" s="227">
        <v>46090</v>
      </c>
      <c r="AJ18" s="230">
        <f>_xlfn.LET(_xlpm.delais, T_Planning[[#This Row],[Délais PROD]],
    _xlpm.semaine, IFERROR(WEEKNUM(_xlpm.delais, 21), ""),
    VALUE(_xlpm.semaine))</f>
        <v>11</v>
      </c>
      <c r="AK18" s="235">
        <f>YEAR(T_Planning[[#This Row],[Délais PROD]])</f>
        <v>2026</v>
      </c>
      <c r="AL18" s="231" t="s">
        <v>76</v>
      </c>
      <c r="AM18" s="226" t="str" cm="1">
        <f t="array" ref="AM1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8" s="226" cm="1">
        <f t="array" ref="AN1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8" s="231" t="str" cm="1">
        <f t="array" ref="AO1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8" s="226" t="str" cm="1">
        <f t="array" ref="AP1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73</v>
      </c>
      <c r="AQ18" s="236">
        <f>IFERROR((3600*5*24/T_Planning[[#This Row],[TC/S]]),"VERIF")</f>
        <v>5917.8082191780823</v>
      </c>
      <c r="AR1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5917.8082191780823</v>
      </c>
      <c r="AS1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5917.8082191780823</v>
      </c>
      <c r="AT18" s="238">
        <f>IFERROR(SUMIFS(ZCONF[Yield],ZCONF[Material],T_Planning[[#This Row],[Article]])/2,0)</f>
        <v>6000</v>
      </c>
      <c r="AU1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0.9462962962962963</v>
      </c>
      <c r="AV18" s="222" t="str">
        <f>IFERROR(_xlfn.XLOOKUP(T_Planning[[#This Row],[Calibre]],CLIENT!B:B,CLIENT!C:C),"")</f>
        <v/>
      </c>
    </row>
    <row r="19" spans="1:48" hidden="1" x14ac:dyDescent="0.3">
      <c r="A1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606860839</v>
      </c>
      <c r="B1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3.8461538461538463</v>
      </c>
      <c r="C19" s="223">
        <f ca="1">IFERROR(T_Planning[[#This Row],[Taux.C-1]]-T_Planning[[#This Row],[Taux.C]],"")</f>
        <v>6.1538461538461533</v>
      </c>
      <c r="D19" s="223">
        <f>IFERROR(_xlfn.XLOOKUP($L$1&amp;T_Planning[[#This Row],[Article]],_03_Archive_BORD_DEC[SemainesArticle],_03_Archive_BORD_DEC[Taux.C]),"")</f>
        <v>10</v>
      </c>
      <c r="E19" s="197" cm="1">
        <f t="array" ref="E19">_xlfn.LET(_xlpm.comp, DB_CEWB_Nomenclature__2[Component],
    _xlpm.buffer, DB_CEWB_Nomenclature__2[% ok Buffer Cible après DEC],
    IFERROR(_xlfn.XLOOKUP(T_Planning[[#This Row],[Article]], _xlpm.comp, _xlpm.buffer), 0))</f>
        <v>0</v>
      </c>
      <c r="F19" s="197" cm="1">
        <f t="array" ref="F1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9" s="226" cm="1">
        <f t="array" ref="J19">_xlfn.LET(_xlpm.article, T_Planning[[#This Row],[Article]],
    _xlpm.comp, DB_CEWB_Nomenclature__2[Component],
    _xlpm.backlog, DB_CEWB_Nomenclature__2[Backlog],
    IFERROR(_xlfn.XLOOKUP(_xlpm.article, _xlpm.comp, _xlpm.backlog), 0))</f>
        <v>10000</v>
      </c>
      <c r="K19" s="226" cm="1">
        <f t="array" ref="K1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2600</v>
      </c>
      <c r="L19" s="226" cm="1">
        <f t="array" ref="L1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26000</v>
      </c>
      <c r="M19" s="226" cm="1">
        <f t="array" ref="M1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9" s="226" cm="1">
        <f t="array" ref="N1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9" s="227" cm="1">
        <f t="array" ref="O1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9" s="29" cm="1">
        <f t="array" ref="P1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9" s="226" cm="1">
        <f t="array" ref="Q1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9" s="226" cm="1">
        <f t="array" ref="R1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9" s="228">
        <f>_xlfn.LET(_xlpm.plage, T_Planning[[#This Row],[Taillage]:[TS]],
_xlpm.article, T_Planning[[#This Row],[Article]],
    IF(ISNUMBER(SEARCH("PRT", _xlpm.article)),"P",
    2+SUM(_xlpm.plage)))</f>
        <v>3</v>
      </c>
      <c r="T19" s="240" t="s">
        <v>7974</v>
      </c>
      <c r="U19" s="222">
        <v>11</v>
      </c>
      <c r="V19" s="222">
        <f>IF(T_Planning[[#This Row],[TP]]="P","PRT",T_Planning[[#This Row],[Sem Besoin client]]-T_Planning[[#This Row],[TP]]-3)</f>
        <v>5</v>
      </c>
      <c r="W19" s="224">
        <f>1000</f>
        <v>1000</v>
      </c>
      <c r="X19" s="230">
        <v>860839</v>
      </c>
      <c r="Y19" s="231" t="str" cm="1">
        <f t="array" ref="Y1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LH6 SEMI/POLI                  </v>
      </c>
      <c r="Z19" s="231" t="str" cm="1">
        <f t="array" ref="Z1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R04811</v>
      </c>
      <c r="AA19" s="232" t="str" cm="1">
        <f t="array" ref="AA1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9" s="233">
        <v>606</v>
      </c>
      <c r="AC19" s="13" t="str">
        <f>_xlfn.LET(_xlpm.mach, T_Planning[[#This Row],[No Mach]],
    _xlpm.typeProd, IFERROR(_xlfn.XLOOKUP(_xlpm.mach, PROD[N° MACH.], PROD[WC]), _xlpm.mach),
    _xlpm.typeProd)</f>
        <v>120004</v>
      </c>
      <c r="AD1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9" s="231" t="str">
        <f>_xlfn.LET(_xlpm.mach, T_Planning[[#This Row],[No Mach]],
    _xlpm.typeProd, IFERROR(_xlfn.XLOOKUP(_xlpm.mach, PROD[N° MACH.], PROD[DESC. MACH.]), _xlpm.mach),
    _xlpm.typeProd)</f>
        <v>TSUG.B074</v>
      </c>
      <c r="AF19" s="226">
        <v>1</v>
      </c>
      <c r="AG19" s="227">
        <v>46064</v>
      </c>
      <c r="AH19" s="227">
        <v>46076</v>
      </c>
      <c r="AI19" s="227">
        <v>46097</v>
      </c>
      <c r="AJ19" s="230">
        <f>_xlfn.LET(_xlpm.delais, T_Planning[[#This Row],[Délais PROD]],
    _xlpm.semaine, IFERROR(WEEKNUM(_xlpm.delais, 21), ""),
    VALUE(_xlpm.semaine))</f>
        <v>12</v>
      </c>
      <c r="AK19" s="235">
        <f>YEAR(T_Planning[[#This Row],[Délais PROD]])</f>
        <v>2026</v>
      </c>
      <c r="AL19" s="231" t="s">
        <v>76</v>
      </c>
      <c r="AM19" s="226" t="str" cm="1">
        <f t="array" ref="AM1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9" s="226" cm="1">
        <f t="array" ref="AN1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9" s="231" t="str" cm="1">
        <f t="array" ref="AO1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9" s="226" t="str" cm="1">
        <f t="array" ref="AP1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82</v>
      </c>
      <c r="AQ19" s="236">
        <f>IFERROR((3600*5*24/T_Planning[[#This Row],[TC/S]]),"VERIF")</f>
        <v>5268.292682926829</v>
      </c>
      <c r="AR1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5268.292682926829</v>
      </c>
      <c r="AS1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5268.292682926829</v>
      </c>
      <c r="AT19" s="238">
        <f>IFERROR(SUMIFS(ZCONF[Yield],ZCONF[Material],T_Planning[[#This Row],[Article]])/2,0)</f>
        <v>7145.5</v>
      </c>
      <c r="AU1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4.9351851851851851</v>
      </c>
      <c r="AV19" s="222" t="str">
        <f>IFERROR(_xlfn.XLOOKUP(T_Planning[[#This Row],[Calibre]],CLIENT!B:B,CLIENT!C:C),"")</f>
        <v/>
      </c>
    </row>
    <row r="20" spans="1:48" hidden="1" x14ac:dyDescent="0.3">
      <c r="A2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524PRT725_3</v>
      </c>
      <c r="B2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20" s="223" t="str">
        <f ca="1">IFERROR(T_Planning[[#This Row],[Taux.C-1]]-T_Planning[[#This Row],[Taux.C]],"")</f>
        <v/>
      </c>
      <c r="D20" s="223" t="str">
        <f>IFERROR(_xlfn.XLOOKUP($L$1&amp;T_Planning[[#This Row],[Article]],_03_Archive_BORD_DEC[SemainesArticle],_03_Archive_BORD_DEC[Taux.C]),"")</f>
        <v/>
      </c>
      <c r="E20" s="197" cm="1">
        <f t="array" ref="E20">_xlfn.LET(_xlpm.comp, DB_CEWB_Nomenclature__2[Component],
    _xlpm.buffer, DB_CEWB_Nomenclature__2[% ok Buffer Cible après DEC],
    IFERROR(_xlfn.XLOOKUP(T_Planning[[#This Row],[Article]], _xlpm.comp, _xlpm.buffer), 0))</f>
        <v>0</v>
      </c>
      <c r="F20" s="197" cm="1">
        <f t="array" ref="F2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2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0" s="226" cm="1">
        <f t="array" ref="J2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20" s="226" t="str" cm="1">
        <f t="array" ref="K2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20" s="226" t="str" cm="1">
        <f t="array" ref="L2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20" s="226" t="str" cm="1">
        <f t="array" ref="M2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20" s="226" t="str" cm="1">
        <f t="array" ref="N2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20" s="227" t="str" cm="1">
        <f t="array" ref="O2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0" s="29" t="str" cm="1">
        <f t="array" ref="P2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20" s="226" t="str" cm="1">
        <f t="array" ref="Q2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20" s="226" t="str" cm="1">
        <f t="array" ref="R2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20" s="228" t="str">
        <f>_xlfn.LET(_xlpm.plage, T_Planning[[#This Row],[Taillage]:[TS]],
_xlpm.article, T_Planning[[#This Row],[Article]],
    IF(ISNUMBER(SEARCH("PRT", _xlpm.article)),"P",
    2+SUM(_xlpm.plage)))</f>
        <v>P</v>
      </c>
      <c r="T20" s="229"/>
      <c r="U20" s="222"/>
      <c r="V20" s="222" t="str">
        <f>IF(T_Planning[[#This Row],[TP]]="P","PRT",T_Planning[[#This Row],[Sem Besoin client]]-T_Planning[[#This Row],[TP]]-3)</f>
        <v>PRT</v>
      </c>
      <c r="W20" s="224">
        <f>1000</f>
        <v>1000</v>
      </c>
      <c r="X20" s="230" t="s">
        <v>7955</v>
      </c>
      <c r="Y20" s="231" t="str" cm="1">
        <f t="array" ref="Y2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/>
      </c>
      <c r="Z20" s="231" t="str" cm="1">
        <f t="array" ref="Z2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20" s="232" t="str" cm="1">
        <f t="array" ref="AA2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/>
      </c>
      <c r="AB20" s="233">
        <v>524</v>
      </c>
      <c r="AC20" s="13" t="str">
        <f>_xlfn.LET(_xlpm.mach, T_Planning[[#This Row],[No Mach]],
    _xlpm.typeProd, IFERROR(_xlfn.XLOOKUP(_xlpm.mach, PROD[N° MACH.], PROD[WC]), _xlpm.mach),
    _xlpm.typeProd)</f>
        <v>120001</v>
      </c>
      <c r="AD2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0" s="231" t="str">
        <f>_xlfn.LET(_xlpm.mach, T_Planning[[#This Row],[No Mach]],
    _xlpm.typeProd, IFERROR(_xlfn.XLOOKUP(_xlpm.mach, PROD[N° MACH.], PROD[DESC. MACH.]), _xlpm.mach),
    _xlpm.typeProd)</f>
        <v>TSUG.P034+</v>
      </c>
      <c r="AF20" s="226">
        <v>1</v>
      </c>
      <c r="AG20" s="227">
        <v>46105</v>
      </c>
      <c r="AH20" s="227">
        <v>46105</v>
      </c>
      <c r="AI20" s="227">
        <v>46105</v>
      </c>
      <c r="AJ20" s="230">
        <f>_xlfn.LET(_xlpm.delais, T_Planning[[#This Row],[Délais PROD]],
    _xlpm.semaine, IFERROR(WEEKNUM(_xlpm.delais, 21), ""),
    VALUE(_xlpm.semaine))</f>
        <v>13</v>
      </c>
      <c r="AK20" s="235">
        <f>YEAR(T_Planning[[#This Row],[Délais PROD]])</f>
        <v>2026</v>
      </c>
      <c r="AL20" s="231" t="s">
        <v>72</v>
      </c>
      <c r="AM20" s="226" t="str" cm="1">
        <f t="array" ref="AM2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20" s="226" t="str" cm="1">
        <f t="array" ref="AN2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20" s="231" t="str" cm="1">
        <f t="array" ref="AO2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20" s="226" t="str" cm="1">
        <f t="array" ref="AP2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20" s="236" t="str">
        <f>IFERROR((3600*5*24/T_Planning[[#This Row],[TC/S]]),"VERIF")</f>
        <v>VERIF</v>
      </c>
      <c r="AR20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20" s="237" t="str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VERIF</v>
      </c>
      <c r="AT20" s="238">
        <f>IFERROR(SUMIFS(ZCONF[Yield],ZCONF[Material],T_Planning[[#This Row],[Article]])/2,0)</f>
        <v>0</v>
      </c>
      <c r="AU20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20" s="222" t="str">
        <f>IFERROR(_xlfn.XLOOKUP(T_Planning[[#This Row],[Calibre]],CLIENT!B:B,CLIENT!C:C),"")</f>
        <v/>
      </c>
    </row>
    <row r="21" spans="1:48" hidden="1" x14ac:dyDescent="0.3">
      <c r="A2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604774167</v>
      </c>
      <c r="B2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10.438888888888888</v>
      </c>
      <c r="C21" s="223">
        <f ca="1">IFERROR(T_Planning[[#This Row],[Taux.C-1]]-T_Planning[[#This Row],[Taux.C]],"")</f>
        <v>-6.4388888888888882</v>
      </c>
      <c r="D21" s="223">
        <f>IFERROR(_xlfn.XLOOKUP($L$1&amp;T_Planning[[#This Row],[Article]],_03_Archive_BORD_DEC[SemainesArticle],_03_Archive_BORD_DEC[Taux.C]),"")</f>
        <v>4</v>
      </c>
      <c r="E21" s="197" cm="1">
        <f t="array" ref="E21">_xlfn.LET(_xlpm.comp, DB_CEWB_Nomenclature__2[Component],
    _xlpm.buffer, DB_CEWB_Nomenclature__2[% ok Buffer Cible après DEC],
    IFERROR(_xlfn.XLOOKUP(T_Planning[[#This Row],[Article]], _xlpm.comp, _xlpm.buffer), 0))</f>
        <v>0</v>
      </c>
      <c r="F21" s="197" cm="1">
        <f t="array" ref="F2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2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1" s="226" cm="1">
        <f t="array" ref="J21">_xlfn.LET(_xlpm.article, T_Planning[[#This Row],[Article]],
    _xlpm.comp, DB_CEWB_Nomenclature__2[Component],
    _xlpm.backlog, DB_CEWB_Nomenclature__2[Backlog],
    IFERROR(_xlfn.XLOOKUP(_xlpm.article, _xlpm.comp, _xlpm.backlog), 0))</f>
        <v>5595</v>
      </c>
      <c r="K21" s="226" cm="1">
        <f t="array" ref="K2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900</v>
      </c>
      <c r="L21" s="226" cm="1">
        <f t="array" ref="L2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16315</v>
      </c>
      <c r="M21" s="226" cm="1">
        <f t="array" ref="M2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3800</v>
      </c>
      <c r="N21" s="226" cm="1">
        <f t="array" ref="N2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1" s="227" t="str" cm="1">
        <f t="array" ref="O2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1" s="29" cm="1">
        <f t="array" ref="P2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21" s="226" cm="1">
        <f t="array" ref="Q2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21" s="226" cm="1">
        <f t="array" ref="R2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21" s="228">
        <f>_xlfn.LET(_xlpm.plage, T_Planning[[#This Row],[Taillage]:[TS]],
_xlpm.article, T_Planning[[#This Row],[Article]],
    IF(ISNUMBER(SEARCH("PRT", _xlpm.article)),"P",
    2+SUM(_xlpm.plage)))</f>
        <v>2</v>
      </c>
      <c r="T21" s="240" t="s">
        <v>8381</v>
      </c>
      <c r="U21" s="222">
        <v>6</v>
      </c>
      <c r="V21" s="222">
        <f>IF(T_Planning[[#This Row],[TP]]="P","PRT",T_Planning[[#This Row],[Sem Besoin client]]-T_Planning[[#This Row],[TP]]-3)</f>
        <v>1</v>
      </c>
      <c r="W21" s="224">
        <f>1000</f>
        <v>1000</v>
      </c>
      <c r="X21" s="230">
        <v>774167</v>
      </c>
      <c r="Y21" s="231" t="str" cm="1">
        <f t="array" ref="Y2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 A TETE</v>
      </c>
      <c r="Z21" s="231" t="str" cm="1">
        <f t="array" ref="Z2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7750</v>
      </c>
      <c r="AA21" s="232" t="str" cm="1">
        <f t="array" ref="AA2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1" s="233">
        <v>604</v>
      </c>
      <c r="AC21" s="13" t="str">
        <f>_xlfn.LET(_xlpm.mach, T_Planning[[#This Row],[No Mach]],
    _xlpm.typeProd, IFERROR(_xlfn.XLOOKUP(_xlpm.mach, PROD[N° MACH.], PROD[WC]), _xlpm.mach),
    _xlpm.typeProd)</f>
        <v>120004</v>
      </c>
      <c r="AD2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1" s="231" t="str">
        <f>_xlfn.LET(_xlpm.mach, T_Planning[[#This Row],[No Mach]],
    _xlpm.typeProd, IFERROR(_xlfn.XLOOKUP(_xlpm.mach, PROD[N° MACH.], PROD[DESC. MACH.]), _xlpm.mach),
    _xlpm.typeProd)</f>
        <v>TSUG.B074+</v>
      </c>
      <c r="AF21" s="226">
        <v>1</v>
      </c>
      <c r="AG21" s="227">
        <v>45954</v>
      </c>
      <c r="AH21" s="227">
        <v>46062</v>
      </c>
      <c r="AI21" s="227">
        <v>46111</v>
      </c>
      <c r="AJ21" s="230">
        <f>_xlfn.LET(_xlpm.delais, T_Planning[[#This Row],[Délais PROD]],
    _xlpm.semaine, IFERROR(WEEKNUM(_xlpm.delais, 21), ""),
    VALUE(_xlpm.semaine))</f>
        <v>14</v>
      </c>
      <c r="AK21" s="235">
        <f>YEAR(T_Planning[[#This Row],[Délais PROD]])</f>
        <v>2026</v>
      </c>
      <c r="AL21" s="231" t="s">
        <v>76</v>
      </c>
      <c r="AM21" s="226" t="str" cm="1">
        <f t="array" ref="AM2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1" s="226" cm="1">
        <f t="array" ref="AN2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21" s="231" t="str" cm="1">
        <f t="array" ref="AO2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21" s="226" t="str" cm="1">
        <f t="array" ref="AP2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21" s="236">
        <f>IFERROR((3600*5*24/T_Planning[[#This Row],[TC/S]]),"VERIF")</f>
        <v>9600</v>
      </c>
      <c r="AR2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9600</v>
      </c>
      <c r="AS2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21" s="238">
        <f>IFERROR(SUMIFS(ZCONF[Yield],ZCONF[Material],T_Planning[[#This Row],[Article]])/2,0)</f>
        <v>8741</v>
      </c>
      <c r="AU2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1.3036458333333334</v>
      </c>
      <c r="AV21" s="222" t="str">
        <f>IFERROR(_xlfn.XLOOKUP(T_Planning[[#This Row],[Calibre]],CLIENT!B:B,CLIENT!C:C),"")</f>
        <v>Longines</v>
      </c>
    </row>
    <row r="22" spans="1:48" hidden="1" x14ac:dyDescent="0.3">
      <c r="A2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619565912</v>
      </c>
      <c r="B2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4.9252486187845301</v>
      </c>
      <c r="C22" s="223">
        <f ca="1">IFERROR(T_Planning[[#This Row],[Taux.C-1]]-T_Planning[[#This Row],[Taux.C]],"")</f>
        <v>5.0747513812154699</v>
      </c>
      <c r="D22" s="223">
        <f>IFERROR(_xlfn.XLOOKUP($L$1&amp;T_Planning[[#This Row],[Article]],_03_Archive_BORD_DEC[SemainesArticle],_03_Archive_BORD_DEC[Taux.C]),"")</f>
        <v>10</v>
      </c>
      <c r="E22" s="197" cm="1">
        <f t="array" ref="E22">_xlfn.LET(_xlpm.comp, DB_CEWB_Nomenclature__2[Component],
    _xlpm.buffer, DB_CEWB_Nomenclature__2[% ok Buffer Cible après DEC],
    IFERROR(_xlfn.XLOOKUP(T_Planning[[#This Row],[Article]], _xlpm.comp, _xlpm.buffer), 0))</f>
        <v>0.82390942698706116</v>
      </c>
      <c r="F22" s="197" cm="1">
        <f t="array" ref="F2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0.18122992478145963</v>
      </c>
      <c r="G2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2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22" s="226" cm="1">
        <f t="array" ref="J2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22" s="226" cm="1">
        <f t="array" ref="K2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18100</v>
      </c>
      <c r="L22" s="226" cm="1">
        <f t="array" ref="L2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383700</v>
      </c>
      <c r="M22" s="226" cm="1">
        <f t="array" ref="M2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62262</v>
      </c>
      <c r="N22" s="226" cm="1">
        <f t="array" ref="N2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26885</v>
      </c>
      <c r="O22" s="227" cm="1">
        <f t="array" ref="O2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46121</v>
      </c>
      <c r="P22" s="29" cm="1">
        <f t="array" ref="P2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2" s="226" cm="1">
        <f t="array" ref="Q2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22" s="226" cm="1">
        <f t="array" ref="R2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22" s="228">
        <f>_xlfn.LET(_xlpm.plage, T_Planning[[#This Row],[Taillage]:[TS]],
_xlpm.article, T_Planning[[#This Row],[Article]],
    IF(ISNUMBER(SEARCH("PRT", _xlpm.article)),"P",
    2+SUM(_xlpm.plage)))</f>
        <v>5</v>
      </c>
      <c r="T22" s="229"/>
      <c r="U22" s="222"/>
      <c r="V22" s="222">
        <f>IF(T_Planning[[#This Row],[TP]]="P","PRT",T_Planning[[#This Row],[Sem Besoin client]]-T_Planning[[#This Row],[TP]]-3)</f>
        <v>-8</v>
      </c>
      <c r="W22" s="224">
        <f>1000</f>
        <v>1000</v>
      </c>
      <c r="X22" s="230">
        <v>565912</v>
      </c>
      <c r="Y22" s="231" t="str" cm="1">
        <f t="array" ref="Y2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PIG.GRD.MOYENNE</v>
      </c>
      <c r="Z22" s="231" t="str" cm="1">
        <f t="array" ref="Z2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C10111</v>
      </c>
      <c r="AA22" s="232" t="str" cm="1">
        <f t="array" ref="AA2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2" s="233">
        <v>619</v>
      </c>
      <c r="AC22" s="13" t="str">
        <f>_xlfn.LET(_xlpm.mach, T_Planning[[#This Row],[No Mach]],
    _xlpm.typeProd, IFERROR(_xlfn.XLOOKUP(_xlpm.mach, PROD[N° MACH.], PROD[WC]), _xlpm.mach),
    _xlpm.typeProd)</f>
        <v>120003</v>
      </c>
      <c r="AD2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2" s="231" t="str">
        <f>_xlfn.LET(_xlpm.mach, T_Planning[[#This Row],[No Mach]],
    _xlpm.typeProd, IFERROR(_xlfn.XLOOKUP(_xlpm.mach, PROD[N° MACH.], PROD[DESC. MACH.]), _xlpm.mach),
    _xlpm.typeProd)</f>
        <v>TSUG.B073</v>
      </c>
      <c r="AF22" s="226">
        <v>1</v>
      </c>
      <c r="AG22" s="227">
        <v>46105</v>
      </c>
      <c r="AH22" s="227">
        <v>46105</v>
      </c>
      <c r="AI22" s="227">
        <v>46111</v>
      </c>
      <c r="AJ22" s="230">
        <f>_xlfn.LET(_xlpm.delais, T_Planning[[#This Row],[Délais PROD]],
    _xlpm.semaine, IFERROR(WEEKNUM(_xlpm.delais, 21), ""),
    VALUE(_xlpm.semaine))</f>
        <v>14</v>
      </c>
      <c r="AK22" s="235">
        <f>YEAR(T_Planning[[#This Row],[Délais PROD]])</f>
        <v>2026</v>
      </c>
      <c r="AL22" s="231" t="s">
        <v>72</v>
      </c>
      <c r="AM22" s="226" t="str" cm="1">
        <f t="array" ref="AM2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2" s="226" cm="1">
        <f t="array" ref="AN2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626416</v>
      </c>
      <c r="AO22" s="231" t="str" cm="1">
        <f t="array" ref="AO2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2.500</v>
      </c>
      <c r="AP22" s="226" t="str" cm="1">
        <f t="array" ref="AP2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54</v>
      </c>
      <c r="AQ22" s="236">
        <f>IFERROR((3600*5*24/T_Planning[[#This Row],[TC/S]]),"VERIF")</f>
        <v>8000</v>
      </c>
      <c r="AR2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8000</v>
      </c>
      <c r="AS2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22" s="238">
        <f>IFERROR(SUMIFS(ZCONF[Yield],ZCONF[Material],T_Planning[[#This Row],[Article]])/2,0)</f>
        <v>10766.5</v>
      </c>
      <c r="AU2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40.179749999999999</v>
      </c>
      <c r="AV22" s="222" t="str">
        <f>IFERROR(_xlfn.XLOOKUP(T_Planning[[#This Row],[Calibre]],CLIENT!B:B,CLIENT!C:C),"")</f>
        <v/>
      </c>
    </row>
    <row r="23" spans="1:48" hidden="1" x14ac:dyDescent="0.3">
      <c r="A2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628653769</v>
      </c>
      <c r="B2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7.0631578947368423</v>
      </c>
      <c r="C23" s="223">
        <f ca="1">IFERROR(T_Planning[[#This Row],[Taux.C-1]]-T_Planning[[#This Row],[Taux.C]],"")</f>
        <v>-3.0631578947368423</v>
      </c>
      <c r="D23" s="223">
        <f>IFERROR(_xlfn.XLOOKUP($L$1&amp;T_Planning[[#This Row],[Article]],_03_Archive_BORD_DEC[SemainesArticle],_03_Archive_BORD_DEC[Taux.C]),"")</f>
        <v>4</v>
      </c>
      <c r="E23" s="197" cm="1">
        <f t="array" ref="E23">_xlfn.LET(_xlpm.comp, DB_CEWB_Nomenclature__2[Component],
    _xlpm.buffer, DB_CEWB_Nomenclature__2[% ok Buffer Cible après DEC],
    IFERROR(_xlfn.XLOOKUP(T_Planning[[#This Row],[Article]], _xlpm.comp, _xlpm.buffer), 0))</f>
        <v>0.89729729729729724</v>
      </c>
      <c r="F23" s="197" cm="1">
        <f t="array" ref="F23">_xlfn.LET(_xlpm.comp, DB_CEWB_Nomenclature__2[Component],
    _xlpm.cibleProd, DB_CEWB_Nomenclature__2[% ok Cible Prod après DEC],
    _xlpm.article, T_Planning[[#This Row],[Article]],
    IFERROR(_xlfn.XLOOKUP(_xlpm.article, _xlpm.comp, _xlpm.cibleProd), 0))</f>
        <v>7.7660818713450291E-2</v>
      </c>
      <c r="G2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3" s="226" cm="1">
        <f t="array" ref="J23">_xlfn.LET(_xlpm.article, T_Planning[[#This Row],[Article]],
    _xlpm.comp, DB_CEWB_Nomenclature__2[Component],
    _xlpm.backlog, DB_CEWB_Nomenclature__2[Backlog],
    IFERROR(_xlfn.XLOOKUP(_xlpm.article, _xlpm.comp, _xlpm.backlog), 0))</f>
        <v>5050</v>
      </c>
      <c r="K23" s="226" cm="1">
        <f t="array" ref="K2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1900</v>
      </c>
      <c r="L23" s="226" cm="1">
        <f t="array" ref="L2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39050</v>
      </c>
      <c r="M23" s="226" cm="1">
        <f t="array" ref="M2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8370</v>
      </c>
      <c r="N23" s="226" cm="1">
        <f t="array" ref="N2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3" s="227" t="str" cm="1">
        <f t="array" ref="O2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3" s="29" cm="1">
        <f t="array" ref="P2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3" s="226" cm="1">
        <f t="array" ref="Q2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23" s="226" cm="1">
        <f t="array" ref="R2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23" s="228">
        <f>_xlfn.LET(_xlpm.plage, T_Planning[[#This Row],[Taillage]:[TS]],
_xlpm.article, T_Planning[[#This Row],[Article]],
    IF(ISNUMBER(SEARCH("PRT", _xlpm.article)),"P",
    2+SUM(_xlpm.plage)))</f>
        <v>3</v>
      </c>
      <c r="T23" s="240" t="s">
        <v>7989</v>
      </c>
      <c r="U23" s="222">
        <v>13</v>
      </c>
      <c r="V23" s="222">
        <f>IF(T_Planning[[#This Row],[TP]]="P","PRT",T_Planning[[#This Row],[Sem Besoin client]]-T_Planning[[#This Row],[TP]]-3)</f>
        <v>7</v>
      </c>
      <c r="W23" s="224">
        <f>1000</f>
        <v>1000</v>
      </c>
      <c r="X23" s="230">
        <v>653769</v>
      </c>
      <c r="Y23" s="231" t="str" cm="1">
        <f t="array" ref="Y2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PIG.ENTR.SUPPL.                         </v>
      </c>
      <c r="Z23" s="231" t="str" cm="1">
        <f t="array" ref="Z2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23" s="232" t="str" cm="1">
        <f t="array" ref="AA2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3" s="233">
        <v>628</v>
      </c>
      <c r="AC23" s="13" t="str">
        <f>_xlfn.LET(_xlpm.mach, T_Planning[[#This Row],[No Mach]],
    _xlpm.typeProd, IFERROR(_xlfn.XLOOKUP(_xlpm.mach, PROD[N° MACH.], PROD[WC]), _xlpm.mach),
    _xlpm.typeProd)</f>
        <v>120001</v>
      </c>
      <c r="AD2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3" s="231" t="str">
        <f>_xlfn.LET(_xlpm.mach, T_Planning[[#This Row],[No Mach]],
    _xlpm.typeProd, IFERROR(_xlfn.XLOOKUP(_xlpm.mach, PROD[N° MACH.], PROD[DESC. MACH.]), _xlpm.mach),
    _xlpm.typeProd)</f>
        <v>TSUG.P034+</v>
      </c>
      <c r="AF23" s="226"/>
      <c r="AG23" s="227">
        <v>46064</v>
      </c>
      <c r="AH23" s="227"/>
      <c r="AI23" s="227">
        <v>46111</v>
      </c>
      <c r="AJ23" s="230">
        <f>_xlfn.LET(_xlpm.delais, T_Planning[[#This Row],[Délais PROD]],
    _xlpm.semaine, IFERROR(WEEKNUM(_xlpm.delais, 21), ""),
    VALUE(_xlpm.semaine))</f>
        <v>14</v>
      </c>
      <c r="AK23" s="235">
        <f>YEAR(T_Planning[[#This Row],[Délais PROD]])</f>
        <v>2026</v>
      </c>
      <c r="AL23" s="231" t="s">
        <v>76</v>
      </c>
      <c r="AM23" s="226" t="str" cm="1">
        <f t="array" ref="AM2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3" s="226" cm="1">
        <f t="array" ref="AN2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23" s="231" t="str" cm="1">
        <f t="array" ref="AO2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23" s="226" t="str" cm="1">
        <f t="array" ref="AP2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23" s="236">
        <f>IFERROR((3600*5*24/T_Planning[[#This Row],[TC/S]]),"VERIF")</f>
        <v>11076.923076923076</v>
      </c>
      <c r="AR2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11076.923076923076</v>
      </c>
      <c r="AS2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23" s="238">
        <f>IFERROR(SUMIFS(ZCONF[Yield],ZCONF[Material],T_Planning[[#This Row],[Article]])/2,0)</f>
        <v>9434.5</v>
      </c>
      <c r="AU2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2.7697222222222222</v>
      </c>
      <c r="AV23" s="222" t="str">
        <f>IFERROR(_xlfn.XLOOKUP(T_Planning[[#This Row],[Calibre]],CLIENT!B:B,CLIENT!C:C),"")</f>
        <v>Tissot</v>
      </c>
    </row>
    <row r="24" spans="1:48" hidden="1" x14ac:dyDescent="0.3">
      <c r="A2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631794770</v>
      </c>
      <c r="B2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6.99</v>
      </c>
      <c r="C24" s="223">
        <f ca="1">IFERROR(T_Planning[[#This Row],[Taux.C-1]]-T_Planning[[#This Row],[Taux.C]],"")</f>
        <v>-3.99</v>
      </c>
      <c r="D24" s="223">
        <f>IFERROR(_xlfn.XLOOKUP($L$1&amp;T_Planning[[#This Row],[Article]],_03_Archive_BORD_DEC[SemainesArticle],_03_Archive_BORD_DEC[Taux.C]),"")</f>
        <v>3</v>
      </c>
      <c r="E24" s="197" cm="1">
        <f t="array" ref="E24">_xlfn.LET(_xlpm.comp, DB_CEWB_Nomenclature__2[Component],
    _xlpm.buffer, DB_CEWB_Nomenclature__2[% ok Buffer Cible après DEC],
    IFERROR(_xlfn.XLOOKUP(T_Planning[[#This Row],[Article]], _xlpm.comp, _xlpm.buffer), 0))</f>
        <v>0</v>
      </c>
      <c r="F24" s="197" cm="1">
        <f t="array" ref="F2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2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4" s="226" cm="1">
        <f t="array" ref="J24">_xlfn.LET(_xlpm.article, T_Planning[[#This Row],[Article]],
    _xlpm.comp, DB_CEWB_Nomenclature__2[Component],
    _xlpm.backlog, DB_CEWB_Nomenclature__2[Backlog],
    IFERROR(_xlfn.XLOOKUP(_xlpm.article, _xlpm.comp, _xlpm.backlog), 0))</f>
        <v>20200</v>
      </c>
      <c r="K24" s="226" cm="1">
        <f t="array" ref="K2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4000</v>
      </c>
      <c r="L24" s="226" cm="1">
        <f t="array" ref="L2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79750</v>
      </c>
      <c r="M24" s="226" cm="1">
        <f t="array" ref="M2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7760</v>
      </c>
      <c r="N24" s="226" cm="1">
        <f t="array" ref="N2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4" s="227" cm="1">
        <f t="array" ref="O2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24" s="29" cm="1">
        <f t="array" ref="P2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4" s="226" cm="1">
        <f t="array" ref="Q2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24" s="226" cm="1">
        <f t="array" ref="R2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24" s="228">
        <f>_xlfn.LET(_xlpm.plage, T_Planning[[#This Row],[Taillage]:[TS]],
_xlpm.article, T_Planning[[#This Row],[Article]],
    IF(ISNUMBER(SEARCH("PRT", _xlpm.article)),"P",
    2+SUM(_xlpm.plage)))</f>
        <v>3</v>
      </c>
      <c r="T24" s="229" t="s">
        <v>3169</v>
      </c>
      <c r="U24" s="222">
        <v>20</v>
      </c>
      <c r="V24" s="222">
        <f>IF(T_Planning[[#This Row],[TP]]="P","PRT",T_Planning[[#This Row],[Sem Besoin client]]-T_Planning[[#This Row],[TP]]-3)</f>
        <v>14</v>
      </c>
      <c r="W24" s="224">
        <f>1000</f>
        <v>1000</v>
      </c>
      <c r="X24" s="230">
        <v>794770</v>
      </c>
      <c r="Y24" s="231" t="str" cm="1">
        <f t="array" ref="Y2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L2.240 LC=0.35                 </v>
      </c>
      <c r="Z24" s="231" t="str" cm="1">
        <f t="array" ref="Z2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24" s="232" t="str" cm="1">
        <f t="array" ref="AA2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4" s="233">
        <v>631</v>
      </c>
      <c r="AC24" s="13" t="str">
        <f>_xlfn.LET(_xlpm.mach, T_Planning[[#This Row],[No Mach]],
    _xlpm.typeProd, IFERROR(_xlfn.XLOOKUP(_xlpm.mach, PROD[N° MACH.], PROD[WC]), _xlpm.mach),
    _xlpm.typeProd)</f>
        <v>120001</v>
      </c>
      <c r="AD2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4" s="231" t="str">
        <f>_xlfn.LET(_xlpm.mach, T_Planning[[#This Row],[No Mach]],
    _xlpm.typeProd, IFERROR(_xlfn.XLOOKUP(_xlpm.mach, PROD[N° MACH.], PROD[DESC. MACH.]), _xlpm.mach),
    _xlpm.typeProd)</f>
        <v>TSUG.P034+</v>
      </c>
      <c r="AF24" s="226">
        <v>1</v>
      </c>
      <c r="AG24" s="227">
        <v>45685</v>
      </c>
      <c r="AH24" s="227"/>
      <c r="AI24" s="227">
        <v>46111</v>
      </c>
      <c r="AJ24" s="230">
        <f>_xlfn.LET(_xlpm.delais, T_Planning[[#This Row],[Délais PROD]],
    _xlpm.semaine, IFERROR(WEEKNUM(_xlpm.delais, 21), ""),
    VALUE(_xlpm.semaine))</f>
        <v>14</v>
      </c>
      <c r="AK24" s="235">
        <f>YEAR(T_Planning[[#This Row],[Délais PROD]])</f>
        <v>2026</v>
      </c>
      <c r="AL24" s="231" t="s">
        <v>72</v>
      </c>
      <c r="AM24" s="226" t="str" cm="1">
        <f t="array" ref="AM2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4" s="226" cm="1">
        <f t="array" ref="AN2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24" s="231" t="str" cm="1">
        <f t="array" ref="AO2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24" s="226" t="str" cm="1">
        <f t="array" ref="AP2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24" s="236">
        <f>IFERROR((3600*5*24/T_Planning[[#This Row],[TC/S]]),"VERIF")</f>
        <v>7854.545454545455</v>
      </c>
      <c r="AR2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7854.545454545455</v>
      </c>
      <c r="AS2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24" s="238">
        <f>IFERROR(SUMIFS(ZCONF[Yield],ZCONF[Material],T_Planning[[#This Row],[Article]])/2,0)</f>
        <v>11130.5</v>
      </c>
      <c r="AU2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9.1653935185185187</v>
      </c>
      <c r="AV24" s="222" t="str">
        <f>IFERROR(_xlfn.XLOOKUP(T_Planning[[#This Row],[Calibre]],CLIENT!B:B,CLIENT!C:C),"")</f>
        <v>Omega</v>
      </c>
    </row>
    <row r="25" spans="1:48" hidden="1" x14ac:dyDescent="0.3">
      <c r="A2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635667305</v>
      </c>
      <c r="B2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8.1331818181818178</v>
      </c>
      <c r="C25" s="223">
        <f ca="1">IFERROR(T_Planning[[#This Row],[Taux.C-1]]-T_Planning[[#This Row],[Taux.C]],"")</f>
        <v>-4.1331818181818178</v>
      </c>
      <c r="D25" s="223">
        <f>IFERROR(_xlfn.XLOOKUP($L$1&amp;T_Planning[[#This Row],[Article]],_03_Archive_BORD_DEC[SemainesArticle],_03_Archive_BORD_DEC[Taux.C]),"")</f>
        <v>4</v>
      </c>
      <c r="E25" s="197" cm="1">
        <f t="array" ref="E25">_xlfn.LET(_xlpm.comp, DB_CEWB_Nomenclature__2[Component],
    _xlpm.buffer, DB_CEWB_Nomenclature__2[% ok Buffer Cible après DEC],
    IFERROR(_xlfn.XLOOKUP(T_Planning[[#This Row],[Article]], _xlpm.comp, _xlpm.buffer), 0))</f>
        <v>0.89574712643678156</v>
      </c>
      <c r="F25" s="197" cm="1">
        <f t="array" ref="F2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0.11925019127773528</v>
      </c>
      <c r="G2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5" s="226" cm="1">
        <f t="array" ref="J25">_xlfn.LET(_xlpm.article, T_Planning[[#This Row],[Article]],
    _xlpm.comp, DB_CEWB_Nomenclature__2[Component],
    _xlpm.backlog, DB_CEWB_Nomenclature__2[Backlog],
    IFERROR(_xlfn.XLOOKUP(_xlpm.article, _xlpm.comp, _xlpm.backlog), 0))</f>
        <v>5050</v>
      </c>
      <c r="K25" s="226" cm="1">
        <f t="array" ref="K2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2200</v>
      </c>
      <c r="L25" s="226" cm="1">
        <f t="array" ref="L2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56650</v>
      </c>
      <c r="M25" s="226" cm="1">
        <f t="array" ref="M2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12843</v>
      </c>
      <c r="N25" s="226" cm="1">
        <f t="array" ref="N2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5" s="227" cm="1">
        <f t="array" ref="O2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46302</v>
      </c>
      <c r="P25" s="29" cm="1">
        <f t="array" ref="P2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5" s="226" cm="1">
        <f t="array" ref="Q2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25" s="226" cm="1">
        <f t="array" ref="R2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25" s="228">
        <f>_xlfn.LET(_xlpm.plage, T_Planning[[#This Row],[Taillage]:[TS]],
_xlpm.article, T_Planning[[#This Row],[Article]],
    IF(ISNUMBER(SEARCH("PRT", _xlpm.article)),"P",
    2+SUM(_xlpm.plage)))</f>
        <v>5</v>
      </c>
      <c r="T25" s="229" t="s">
        <v>4309</v>
      </c>
      <c r="U25" s="222">
        <v>20</v>
      </c>
      <c r="V25" s="222">
        <f>IF(T_Planning[[#This Row],[TP]]="P","PRT",T_Planning[[#This Row],[Sem Besoin client]]-T_Planning[[#This Row],[TP]]-3)</f>
        <v>12</v>
      </c>
      <c r="W25" s="224">
        <f>1000</f>
        <v>1000</v>
      </c>
      <c r="X25" s="230">
        <v>667305</v>
      </c>
      <c r="Y25" s="231" t="str" cm="1">
        <f t="array" ref="Y2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PIG.SEC. L6.040                         </v>
      </c>
      <c r="Z25" s="231" t="str" cm="1">
        <f t="array" ref="Z2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C07111</v>
      </c>
      <c r="AA25" s="232" t="str" cm="1">
        <f t="array" ref="AA2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5" s="233">
        <v>635</v>
      </c>
      <c r="AC25" s="13" t="str">
        <f>_xlfn.LET(_xlpm.mach, T_Planning[[#This Row],[No Mach]],
    _xlpm.typeProd, IFERROR(_xlfn.XLOOKUP(_xlpm.mach, PROD[N° MACH.], PROD[WC]), _xlpm.mach),
    _xlpm.typeProd)</f>
        <v>120001</v>
      </c>
      <c r="AD2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5" s="231" t="str">
        <f>_xlfn.LET(_xlpm.mach, T_Planning[[#This Row],[No Mach]],
    _xlpm.typeProd, IFERROR(_xlfn.XLOOKUP(_xlpm.mach, PROD[N° MACH.], PROD[DESC. MACH.]), _xlpm.mach),
    _xlpm.typeProd)</f>
        <v>TSUG.P034+</v>
      </c>
      <c r="AF25" s="226">
        <v>1</v>
      </c>
      <c r="AG25" s="227"/>
      <c r="AH25" s="227">
        <v>46146</v>
      </c>
      <c r="AI25" s="227">
        <v>46111</v>
      </c>
      <c r="AJ25" s="230">
        <f>_xlfn.LET(_xlpm.delais, T_Planning[[#This Row],[Délais PROD]],
    _xlpm.semaine, IFERROR(WEEKNUM(_xlpm.delais, 21), ""),
    VALUE(_xlpm.semaine))</f>
        <v>14</v>
      </c>
      <c r="AK25" s="235">
        <f>YEAR(T_Planning[[#This Row],[Délais PROD]])</f>
        <v>2026</v>
      </c>
      <c r="AL25" s="231" t="s">
        <v>76</v>
      </c>
      <c r="AM25" s="226" t="str" cm="1">
        <f t="array" ref="AM2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5" s="226" cm="1">
        <f t="array" ref="AN2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25" s="231" t="str" cm="1">
        <f t="array" ref="AO2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25" s="226" t="str" cm="1">
        <f t="array" ref="AP2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27</v>
      </c>
      <c r="AQ25" s="236">
        <f>IFERROR((3600*5*24/T_Planning[[#This Row],[TC/S]]),"VERIF")</f>
        <v>16000</v>
      </c>
      <c r="AR2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16000</v>
      </c>
      <c r="AS2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16000</v>
      </c>
      <c r="AT25" s="238">
        <f>IFERROR(SUMIFS(ZCONF[Yield],ZCONF[Material],T_Planning[[#This Row],[Article]])/2,0)</f>
        <v>5555</v>
      </c>
      <c r="AU2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2.7379375000000001</v>
      </c>
      <c r="AV25" s="222" t="str">
        <f>IFERROR(_xlfn.XLOOKUP(T_Planning[[#This Row],[Calibre]],CLIENT!B:B,CLIENT!C:C),"")</f>
        <v>Tissot</v>
      </c>
    </row>
    <row r="26" spans="1:48" hidden="1" x14ac:dyDescent="0.3">
      <c r="A2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640732113</v>
      </c>
      <c r="B2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14.0815</v>
      </c>
      <c r="C26" s="223">
        <f ca="1">IFERROR(T_Planning[[#This Row],[Taux.C-1]]-T_Planning[[#This Row],[Taux.C]],"")</f>
        <v>0.91849999999999987</v>
      </c>
      <c r="D26" s="223">
        <f>IFERROR(_xlfn.XLOOKUP($L$1&amp;T_Planning[[#This Row],[Article]],_03_Archive_BORD_DEC[SemainesArticle],_03_Archive_BORD_DEC[Taux.C]),"")</f>
        <v>15</v>
      </c>
      <c r="E26" s="197" cm="1">
        <f t="array" ref="E26">_xlfn.LET(_xlpm.comp, DB_CEWB_Nomenclature__2[Component],
    _xlpm.buffer, DB_CEWB_Nomenclature__2[% ok Buffer Cible après DEC],
    IFERROR(_xlfn.XLOOKUP(T_Planning[[#This Row],[Article]], _xlpm.comp, _xlpm.buffer), 0))</f>
        <v>1</v>
      </c>
      <c r="F26" s="197" cm="1">
        <f t="array" ref="F2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0.38472843450479233</v>
      </c>
      <c r="G2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6" s="226" cm="1">
        <f t="array" ref="J26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26" s="226" cm="1">
        <f t="array" ref="K2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4000</v>
      </c>
      <c r="L26" s="226" cm="1">
        <f t="array" ref="L2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80000</v>
      </c>
      <c r="M26" s="226" cm="1">
        <f t="array" ref="M2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46048</v>
      </c>
      <c r="N26" s="226" cm="1">
        <f t="array" ref="N2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178</v>
      </c>
      <c r="O26" s="227" t="str" cm="1">
        <f t="array" ref="O2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6" s="29" cm="1">
        <f t="array" ref="P2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6" s="226" cm="1">
        <f t="array" ref="Q2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26" s="226" cm="1">
        <f t="array" ref="R2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26" s="228">
        <f>_xlfn.LET(_xlpm.plage, T_Planning[[#This Row],[Taillage]:[TS]],
_xlpm.article, T_Planning[[#This Row],[Article]],
    IF(ISNUMBER(SEARCH("PRT", _xlpm.article)),"P",
    2+SUM(_xlpm.plage)))</f>
        <v>5</v>
      </c>
      <c r="T26" s="229" t="s">
        <v>3413</v>
      </c>
      <c r="U26" s="222"/>
      <c r="V26" s="222">
        <f>IF(T_Planning[[#This Row],[TP]]="P","PRT",T_Planning[[#This Row],[Sem Besoin client]]-T_Planning[[#This Row],[TP]]-3)</f>
        <v>-8</v>
      </c>
      <c r="W26" s="224">
        <f>1000</f>
        <v>1000</v>
      </c>
      <c r="X26" s="230">
        <v>732113</v>
      </c>
      <c r="Y26" s="231" t="str" cm="1">
        <f t="array" ref="Y2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L3.340                         </v>
      </c>
      <c r="Z26" s="231" t="str" cm="1">
        <f t="array" ref="Z2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A16A12</v>
      </c>
      <c r="AA26" s="232" t="str" cm="1">
        <f t="array" ref="AA2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6" s="233">
        <v>640</v>
      </c>
      <c r="AC26" s="13" t="str">
        <f>_xlfn.LET(_xlpm.mach, T_Planning[[#This Row],[No Mach]],
    _xlpm.typeProd, IFERROR(_xlfn.XLOOKUP(_xlpm.mach, PROD[N° MACH.], PROD[WC]), _xlpm.mach),
    _xlpm.typeProd)</f>
        <v>120001</v>
      </c>
      <c r="AD2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6" s="231" t="str">
        <f>_xlfn.LET(_xlpm.mach, T_Planning[[#This Row],[No Mach]],
    _xlpm.typeProd, IFERROR(_xlfn.XLOOKUP(_xlpm.mach, PROD[N° MACH.], PROD[DESC. MACH.]), _xlpm.mach),
    _xlpm.typeProd)</f>
        <v>TSUG.P034+</v>
      </c>
      <c r="AF26" s="226">
        <v>1</v>
      </c>
      <c r="AG26" s="227">
        <v>45440</v>
      </c>
      <c r="AH26" s="227"/>
      <c r="AI26" s="227">
        <v>45754</v>
      </c>
      <c r="AJ26" s="230">
        <f>_xlfn.LET(_xlpm.delais, T_Planning[[#This Row],[Délais PROD]],
    _xlpm.semaine, IFERROR(WEEKNUM(_xlpm.delais, 21), ""),
    VALUE(_xlpm.semaine))</f>
        <v>15</v>
      </c>
      <c r="AK26" s="235">
        <f>YEAR(T_Planning[[#This Row],[Délais PROD]])</f>
        <v>2025</v>
      </c>
      <c r="AL26" s="231" t="s">
        <v>76</v>
      </c>
      <c r="AM26" s="226" t="str" cm="1">
        <f t="array" ref="AM2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26" s="226" cm="1">
        <f t="array" ref="AN2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26" s="231" t="str" cm="1">
        <f t="array" ref="AO2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26" s="226" t="str" cm="1">
        <f t="array" ref="AP2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60</v>
      </c>
      <c r="AQ26" s="236">
        <f>IFERROR((3600*5*24/T_Planning[[#This Row],[TC/S]]),"VERIF")</f>
        <v>7200</v>
      </c>
      <c r="AR2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2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7200</v>
      </c>
      <c r="AT26" s="238">
        <f>IFERROR(SUMIFS(ZCONF[Yield],ZCONF[Material],T_Planning[[#This Row],[Article]])/2,0)</f>
        <v>25391</v>
      </c>
      <c r="AU2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4.7155555555555555</v>
      </c>
      <c r="AV26" s="222" t="str">
        <f>IFERROR(_xlfn.XLOOKUP(T_Planning[[#This Row],[Calibre]],CLIENT!B:B,CLIENT!C:C),"")</f>
        <v>Omega</v>
      </c>
    </row>
    <row r="27" spans="1:48" hidden="1" x14ac:dyDescent="0.3">
      <c r="A2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526767870</v>
      </c>
      <c r="B2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8.9214285714285708</v>
      </c>
      <c r="C27" s="223">
        <f ca="1">IFERROR(T_Planning[[#This Row],[Taux.C-1]]-T_Planning[[#This Row],[Taux.C]],"")</f>
        <v>-4.9214285714285708</v>
      </c>
      <c r="D27" s="223">
        <f>IFERROR(_xlfn.XLOOKUP($L$1&amp;T_Planning[[#This Row],[Article]],_03_Archive_BORD_DEC[SemainesArticle],_03_Archive_BORD_DEC[Taux.C]),"")</f>
        <v>4</v>
      </c>
      <c r="E27" s="197" cm="1">
        <f t="array" ref="E27">_xlfn.LET(_xlpm.comp, DB_CEWB_Nomenclature__2[Component],
    _xlpm.buffer, DB_CEWB_Nomenclature__2[% ok Buffer Cible après DEC],
    IFERROR(_xlfn.XLOOKUP(T_Planning[[#This Row],[Article]], _xlpm.comp, _xlpm.buffer), 0))</f>
        <v>0.70140845070422531</v>
      </c>
      <c r="F27" s="197" cm="1">
        <f t="array" ref="F2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0.11266968325791855</v>
      </c>
      <c r="G2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27" s="226" cm="1">
        <f t="array" ref="J27">_xlfn.LET(_xlpm.article, T_Planning[[#This Row],[Article]],
    _xlpm.comp, DB_CEWB_Nomenclature__2[Component],
    _xlpm.backlog, DB_CEWB_Nomenclature__2[Backlog],
    IFERROR(_xlfn.XLOOKUP(_xlpm.article, _xlpm.comp, _xlpm.backlog), 0))</f>
        <v>10000</v>
      </c>
      <c r="K27" s="226" cm="1">
        <f t="array" ref="K2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2800</v>
      </c>
      <c r="L27" s="226" cm="1">
        <f t="array" ref="L2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37100</v>
      </c>
      <c r="M27" s="226" cm="1">
        <f t="array" ref="M2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14980</v>
      </c>
      <c r="N27" s="226" cm="1">
        <f t="array" ref="N2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7" s="227" t="str" cm="1">
        <f t="array" ref="O2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7" s="29" cm="1">
        <f t="array" ref="P2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27" s="226" cm="1">
        <f t="array" ref="Q2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27" s="226" cm="1">
        <f t="array" ref="R2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27" s="228">
        <f>_xlfn.LET(_xlpm.plage, T_Planning[[#This Row],[Taillage]:[TS]],
_xlpm.article, T_Planning[[#This Row],[Article]],
    IF(ISNUMBER(SEARCH("PRT", _xlpm.article)),"P",
    2+SUM(_xlpm.plage)))</f>
        <v>2</v>
      </c>
      <c r="T27" s="240" t="s">
        <v>7969</v>
      </c>
      <c r="U27" s="222">
        <v>14</v>
      </c>
      <c r="V27" s="222">
        <f>IF(T_Planning[[#This Row],[TP]]="P","PRT",T_Planning[[#This Row],[Sem Besoin client]]-T_Planning[[#This Row],[TP]]-3)</f>
        <v>9</v>
      </c>
      <c r="W27" s="224">
        <f>1000</f>
        <v>1000</v>
      </c>
      <c r="X27" s="230">
        <v>767870</v>
      </c>
      <c r="Y27" s="231" t="str" cm="1">
        <f t="array" ref="Y2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TETE CYL. SE-D E 44 C 00 A</v>
      </c>
      <c r="Z27" s="231" t="str" cm="1">
        <f t="array" ref="Z2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27" s="232" t="str" cm="1">
        <f t="array" ref="AA2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27" s="233">
        <v>526</v>
      </c>
      <c r="AC27" s="13" t="str">
        <f>_xlfn.LET(_xlpm.mach, T_Planning[[#This Row],[No Mach]],
    _xlpm.typeProd, IFERROR(_xlfn.XLOOKUP(_xlpm.mach, PROD[N° MACH.], PROD[WC]), _xlpm.mach),
    _xlpm.typeProd)</f>
        <v>120001</v>
      </c>
      <c r="AD2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7" s="231" t="str">
        <f>_xlfn.LET(_xlpm.mach, T_Planning[[#This Row],[No Mach]],
    _xlpm.typeProd, IFERROR(_xlfn.XLOOKUP(_xlpm.mach, PROD[N° MACH.], PROD[DESC. MACH.]), _xlpm.mach),
    _xlpm.typeProd)</f>
        <v>TSUG.P034+</v>
      </c>
      <c r="AF27" s="226">
        <v>1</v>
      </c>
      <c r="AG27" s="227">
        <v>45687</v>
      </c>
      <c r="AH27" s="227">
        <v>46181</v>
      </c>
      <c r="AI27" s="227">
        <v>46125</v>
      </c>
      <c r="AJ27" s="230">
        <f>_xlfn.LET(_xlpm.delais, T_Planning[[#This Row],[Délais PROD]],
    _xlpm.semaine, IFERROR(WEEKNUM(_xlpm.delais, 21), ""),
    VALUE(_xlpm.semaine))</f>
        <v>16</v>
      </c>
      <c r="AK27" s="235">
        <f>YEAR(T_Planning[[#This Row],[Délais PROD]])</f>
        <v>2026</v>
      </c>
      <c r="AL27" s="231" t="s">
        <v>72</v>
      </c>
      <c r="AM27" s="226" t="str" cm="1">
        <f t="array" ref="AM2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7" s="226" cm="1">
        <f t="array" ref="AN2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27" s="231" t="str" cm="1">
        <f t="array" ref="AO2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27" s="226" t="str" cm="1">
        <f t="array" ref="AP2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43</v>
      </c>
      <c r="AQ27" s="236">
        <f>IFERROR((3600*5*24/T_Planning[[#This Row],[TC/S]]),"VERIF")</f>
        <v>10046.511627906977</v>
      </c>
      <c r="AR2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10046.511627906977</v>
      </c>
      <c r="AS2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10046.511627906977</v>
      </c>
      <c r="AT27" s="238">
        <f>IFERROR(SUMIFS(ZCONF[Yield],ZCONF[Material],T_Planning[[#This Row],[Article]])/2,0)</f>
        <v>10000</v>
      </c>
      <c r="AU2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2.201759259259259</v>
      </c>
      <c r="AV27" s="222" t="str">
        <f>IFERROR(_xlfn.XLOOKUP(T_Planning[[#This Row],[Calibre]],CLIENT!B:B,CLIENT!C:C),"")</f>
        <v/>
      </c>
    </row>
    <row r="28" spans="1:48" hidden="1" x14ac:dyDescent="0.3">
      <c r="A2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625703592</v>
      </c>
      <c r="B2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28" s="223">
        <f ca="1">IFERROR(T_Planning[[#This Row],[Taux.C-1]]-T_Planning[[#This Row],[Taux.C]],"")</f>
        <v>0</v>
      </c>
      <c r="D28" s="223">
        <f>IFERROR(_xlfn.XLOOKUP($L$1&amp;T_Planning[[#This Row],[Article]],_03_Archive_BORD_DEC[SemainesArticle],_03_Archive_BORD_DEC[Taux.C]),"")</f>
        <v>0</v>
      </c>
      <c r="E28" s="197" cm="1">
        <f t="array" ref="E28">_xlfn.LET(_xlpm.comp, DB_CEWB_Nomenclature__2[Component],
    _xlpm.buffer, DB_CEWB_Nomenclature__2[% ok Buffer Cible après DEC],
    IFERROR(_xlfn.XLOOKUP(T_Planning[[#This Row],[Article]], _xlpm.comp, _xlpm.buffer), 0))</f>
        <v>0</v>
      </c>
      <c r="F28" s="197" cm="1">
        <f t="array" ref="F2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2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2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28" s="226" cm="1">
        <f t="array" ref="J2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28" s="226" cm="1">
        <f t="array" ref="K2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1100</v>
      </c>
      <c r="L28" s="226" cm="1">
        <f t="array" ref="L2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10100</v>
      </c>
      <c r="M28" s="226" cm="1">
        <f t="array" ref="M2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28" s="226" cm="1">
        <f t="array" ref="N2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8" s="227" t="str" cm="1">
        <f t="array" ref="O2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28" s="29" cm="1">
        <f t="array" ref="P2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28" s="226" cm="1">
        <f t="array" ref="Q2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2</v>
      </c>
      <c r="R28" s="226" cm="1">
        <f t="array" ref="R2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2</v>
      </c>
      <c r="S28" s="228">
        <f>_xlfn.LET(_xlpm.plage, T_Planning[[#This Row],[Taillage]:[TS]],
_xlpm.article, T_Planning[[#This Row],[Article]],
    IF(ISNUMBER(SEARCH("PRT", _xlpm.article)),"P",
    2+SUM(_xlpm.plage)))</f>
        <v>7</v>
      </c>
      <c r="T28" s="240" t="s">
        <v>8614</v>
      </c>
      <c r="U28" s="222">
        <v>33</v>
      </c>
      <c r="V28" s="222">
        <f>IF(T_Planning[[#This Row],[TP]]="P","PRT",T_Planning[[#This Row],[Sem Besoin client]]-T_Planning[[#This Row],[TP]]-3)</f>
        <v>23</v>
      </c>
      <c r="W28" s="224">
        <f>1000</f>
        <v>1000</v>
      </c>
      <c r="X28" s="230">
        <v>703592</v>
      </c>
      <c r="Y28" s="231" t="str" cm="1">
        <f t="array" ref="Y2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PIG.SEC. L4.560                         </v>
      </c>
      <c r="Z28" s="231" t="str" cm="1">
        <f t="array" ref="Z2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C26111</v>
      </c>
      <c r="AA28" s="232" t="str" cm="1">
        <f t="array" ref="AA2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8" s="233">
        <v>625</v>
      </c>
      <c r="AC28" s="13" t="str">
        <f>_xlfn.LET(_xlpm.mach, T_Planning[[#This Row],[No Mach]],
    _xlpm.typeProd, IFERROR(_xlfn.XLOOKUP(_xlpm.mach, PROD[N° MACH.], PROD[WC]), _xlpm.mach),
    _xlpm.typeProd)</f>
        <v>120001</v>
      </c>
      <c r="AD2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8" s="231" t="str">
        <f>_xlfn.LET(_xlpm.mach, T_Planning[[#This Row],[No Mach]],
    _xlpm.typeProd, IFERROR(_xlfn.XLOOKUP(_xlpm.mach, PROD[N° MACH.], PROD[DESC. MACH.]), _xlpm.mach),
    _xlpm.typeProd)</f>
        <v>TSUG.P034+</v>
      </c>
      <c r="AF28" s="226">
        <v>1</v>
      </c>
      <c r="AG28" s="227">
        <v>45994</v>
      </c>
      <c r="AH28" s="227">
        <v>46188</v>
      </c>
      <c r="AI28" s="227">
        <v>46132</v>
      </c>
      <c r="AJ28" s="230">
        <f>_xlfn.LET(_xlpm.delais, T_Planning[[#This Row],[Délais PROD]],
    _xlpm.semaine, IFERROR(WEEKNUM(_xlpm.delais, 21), ""),
    VALUE(_xlpm.semaine))</f>
        <v>17</v>
      </c>
      <c r="AK28" s="235">
        <f>YEAR(T_Planning[[#This Row],[Délais PROD]])</f>
        <v>2026</v>
      </c>
      <c r="AL28" s="231" t="s">
        <v>67</v>
      </c>
      <c r="AM28" s="226" t="str" cm="1">
        <f t="array" ref="AM2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MET</v>
      </c>
      <c r="AN28" s="226" cm="1">
        <f t="array" ref="AN2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28" s="231" t="str" cm="1">
        <f t="array" ref="AO2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28" s="226" t="str" cm="1">
        <f t="array" ref="AP2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18</v>
      </c>
      <c r="AQ28" s="236">
        <f>IFERROR((3600*5*24/T_Planning[[#This Row],[TC/S]]),"VERIF")</f>
        <v>24000</v>
      </c>
      <c r="AR2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2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28" s="238">
        <f>IFERROR(SUMIFS(ZCONF[Yield],ZCONF[Material],T_Planning[[#This Row],[Article]])/2,0)</f>
        <v>0</v>
      </c>
      <c r="AU2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0.42083333333333334</v>
      </c>
      <c r="AV28" s="222" t="str">
        <f>IFERROR(_xlfn.XLOOKUP(T_Planning[[#This Row],[Calibre]],CLIENT!B:B,CLIENT!C:C),"")</f>
        <v>Tissot</v>
      </c>
    </row>
    <row r="29" spans="1:48" hidden="1" x14ac:dyDescent="0.3">
      <c r="A2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610859329</v>
      </c>
      <c r="B2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3.5714285714285716</v>
      </c>
      <c r="C29" s="223">
        <f ca="1">IFERROR(T_Planning[[#This Row],[Taux.C-1]]-T_Planning[[#This Row],[Taux.C]],"")</f>
        <v>3.4285714285714284</v>
      </c>
      <c r="D29" s="223">
        <f>IFERROR(_xlfn.XLOOKUP($L$1&amp;T_Planning[[#This Row],[Article]],_03_Archive_BORD_DEC[SemainesArticle],_03_Archive_BORD_DEC[Taux.C]),"")</f>
        <v>7</v>
      </c>
      <c r="E29" s="197" cm="1">
        <f t="array" ref="E29">_xlfn.LET(_xlpm.comp, DB_CEWB_Nomenclature__2[Component],
    _xlpm.buffer, DB_CEWB_Nomenclature__2[% ok Buffer Cible après DEC],
    IFERROR(_xlfn.XLOOKUP(T_Planning[[#This Row],[Article]], _xlpm.comp, _xlpm.buffer), 0))</f>
        <v>0</v>
      </c>
      <c r="F29" s="197" cm="1">
        <f t="array" ref="F2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2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2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2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29" s="226" cm="1">
        <f t="array" ref="J29">_xlfn.LET(_xlpm.article, T_Planning[[#This Row],[Article]],
    _xlpm.comp, DB_CEWB_Nomenclature__2[Component],
    _xlpm.backlog, DB_CEWB_Nomenclature__2[Backlog],
    IFERROR(_xlfn.XLOOKUP(_xlpm.article, _xlpm.comp, _xlpm.backlog), 0))</f>
        <v>20000</v>
      </c>
      <c r="K29" s="226" cm="1">
        <f t="array" ref="K2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5600</v>
      </c>
      <c r="L29" s="226" cm="1">
        <f t="array" ref="L2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96000</v>
      </c>
      <c r="M29" s="226" cm="1">
        <f t="array" ref="M2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29" s="226" cm="1">
        <f t="array" ref="N2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29" s="227" cm="1">
        <f t="array" ref="O2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29" s="29" cm="1">
        <f t="array" ref="P2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29" s="226" cm="1">
        <f t="array" ref="Q2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29" s="226" cm="1">
        <f t="array" ref="R2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29" s="228">
        <f>_xlfn.LET(_xlpm.plage, T_Planning[[#This Row],[Taillage]:[TS]],
_xlpm.article, T_Planning[[#This Row],[Article]],
    IF(ISNUMBER(SEARCH("PRT", _xlpm.article)),"P",
    2+SUM(_xlpm.plage)))</f>
        <v>4</v>
      </c>
      <c r="T29" s="240" t="s">
        <v>7978</v>
      </c>
      <c r="U29" s="222">
        <v>24</v>
      </c>
      <c r="V29" s="222">
        <f>IF(T_Planning[[#This Row],[TP]]="P","PRT",T_Planning[[#This Row],[Sem Besoin client]]-T_Planning[[#This Row],[TP]]-3)</f>
        <v>17</v>
      </c>
      <c r="W29" s="224">
        <f>1000</f>
        <v>1000</v>
      </c>
      <c r="X29" s="230">
        <v>859329</v>
      </c>
      <c r="Y29" s="231" t="str" cm="1">
        <f t="array" ref="Y2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PIG.COULANT SEMI/POLI</v>
      </c>
      <c r="Z29" s="231" t="str" cm="1">
        <f t="array" ref="Z2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A16A12</v>
      </c>
      <c r="AA29" s="232" t="str" cm="1">
        <f t="array" ref="AA2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29" s="233">
        <v>610</v>
      </c>
      <c r="AC29" s="13" t="str">
        <f>_xlfn.LET(_xlpm.mach, T_Planning[[#This Row],[No Mach]],
    _xlpm.typeProd, IFERROR(_xlfn.XLOOKUP(_xlpm.mach, PROD[N° MACH.], PROD[WC]), _xlpm.mach),
    _xlpm.typeProd)</f>
        <v>120004</v>
      </c>
      <c r="AD2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29" s="231" t="str">
        <f>_xlfn.LET(_xlpm.mach, T_Planning[[#This Row],[No Mach]],
    _xlpm.typeProd, IFERROR(_xlfn.XLOOKUP(_xlpm.mach, PROD[N° MACH.], PROD[DESC. MACH.]), _xlpm.mach),
    _xlpm.typeProd)</f>
        <v>TSUG.B074</v>
      </c>
      <c r="AF29" s="226">
        <v>1</v>
      </c>
      <c r="AG29" s="227">
        <v>46064</v>
      </c>
      <c r="AH29" s="227">
        <v>46146</v>
      </c>
      <c r="AI29" s="227">
        <v>46139</v>
      </c>
      <c r="AJ29" s="230">
        <f>_xlfn.LET(_xlpm.delais, T_Planning[[#This Row],[Délais PROD]],
    _xlpm.semaine, IFERROR(WEEKNUM(_xlpm.delais, 21), ""),
    VALUE(_xlpm.semaine))</f>
        <v>18</v>
      </c>
      <c r="AK29" s="235">
        <f>YEAR(T_Planning[[#This Row],[Délais PROD]])</f>
        <v>2026</v>
      </c>
      <c r="AL29" s="231" t="s">
        <v>72</v>
      </c>
      <c r="AM29" s="226" t="str" cm="1">
        <f t="array" ref="AM2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29" s="226" cm="1">
        <f t="array" ref="AN2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29" s="231" t="str" cm="1">
        <f t="array" ref="AO2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29" s="226" t="str" cm="1">
        <f t="array" ref="AP2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29" s="236">
        <f>IFERROR((3600*5*24/T_Planning[[#This Row],[TC/S]]),"VERIF")</f>
        <v>7854.545454545455</v>
      </c>
      <c r="AR2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7854.545454545455</v>
      </c>
      <c r="AS2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29" s="238">
        <f>IFERROR(SUMIFS(ZCONF[Yield],ZCONF[Material],T_Planning[[#This Row],[Article]])/2,0)</f>
        <v>0</v>
      </c>
      <c r="AU2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12.222222222222221</v>
      </c>
      <c r="AV29" s="222" t="str">
        <f>IFERROR(_xlfn.XLOOKUP(T_Planning[[#This Row],[Calibre]],CLIENT!B:B,CLIENT!C:C),"")</f>
        <v>Omega</v>
      </c>
    </row>
    <row r="30" spans="1:48" hidden="1" x14ac:dyDescent="0.3">
      <c r="A3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620655264</v>
      </c>
      <c r="B3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3.6071428571428572</v>
      </c>
      <c r="C30" s="223">
        <f ca="1">IFERROR(T_Planning[[#This Row],[Taux.C-1]]-T_Planning[[#This Row],[Taux.C]],"")</f>
        <v>1.3928571428571428</v>
      </c>
      <c r="D30" s="223">
        <f>IFERROR(_xlfn.XLOOKUP($L$1&amp;T_Planning[[#This Row],[Article]],_03_Archive_BORD_DEC[SemainesArticle],_03_Archive_BORD_DEC[Taux.C]),"")</f>
        <v>5</v>
      </c>
      <c r="E30" s="197" cm="1">
        <f t="array" ref="E30">_xlfn.LET(_xlpm.comp, DB_CEWB_Nomenclature__2[Component],
    _xlpm.buffer, DB_CEWB_Nomenclature__2[% ok Buffer Cible après DEC],
    IFERROR(_xlfn.XLOOKUP(T_Planning[[#This Row],[Article]], _xlpm.comp, _xlpm.buffer), 0))</f>
        <v>0</v>
      </c>
      <c r="F30" s="197" cm="1">
        <f t="array" ref="F3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3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0" s="226" cm="1">
        <f t="array" ref="J30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30" s="226" cm="1">
        <f t="array" ref="K3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2800</v>
      </c>
      <c r="L30" s="226" cm="1">
        <f t="array" ref="L3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47600</v>
      </c>
      <c r="M30" s="226" cm="1">
        <f t="array" ref="M3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0" s="226" cm="1">
        <f t="array" ref="N3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0" s="227" cm="1">
        <f t="array" ref="O3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30" s="29" cm="1">
        <f t="array" ref="P3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30" s="226" cm="1">
        <f t="array" ref="Q3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0" s="226" cm="1">
        <f t="array" ref="R3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0" s="228">
        <f>_xlfn.LET(_xlpm.plage, T_Planning[[#This Row],[Taillage]:[TS]],
_xlpm.article, T_Planning[[#This Row],[Article]],
    IF(ISNUMBER(SEARCH("PRT", _xlpm.article)),"P",
    2+SUM(_xlpm.plage)))</f>
        <v>3</v>
      </c>
      <c r="T30" s="240" t="s">
        <v>8424</v>
      </c>
      <c r="U30" s="222">
        <v>17</v>
      </c>
      <c r="V30" s="222">
        <f>IF(T_Planning[[#This Row],[TP]]="P","PRT",T_Planning[[#This Row],[Sem Besoin client]]-T_Planning[[#This Row],[TP]]-3)</f>
        <v>11</v>
      </c>
      <c r="W30" s="224">
        <v>1011</v>
      </c>
      <c r="X30" s="230">
        <v>655264</v>
      </c>
      <c r="Y30" s="231" t="str" cm="1">
        <f t="array" ref="Y3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L2.750                      </v>
      </c>
      <c r="Z30" s="231" t="str" cm="1">
        <f t="array" ref="Z3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30" s="232" t="str" cm="1">
        <f t="array" ref="AA3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30" s="233">
        <v>620</v>
      </c>
      <c r="AC30" s="13" t="str">
        <f>_xlfn.LET(_xlpm.mach, T_Planning[[#This Row],[No Mach]],
    _xlpm.typeProd, IFERROR(_xlfn.XLOOKUP(_xlpm.mach, PROD[N° MACH.], PROD[WC]), _xlpm.mach),
    _xlpm.typeProd)</f>
        <v>120003</v>
      </c>
      <c r="AD3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0" s="231" t="str">
        <f>_xlfn.LET(_xlpm.mach, T_Planning[[#This Row],[No Mach]],
    _xlpm.typeProd, IFERROR(_xlfn.XLOOKUP(_xlpm.mach, PROD[N° MACH.], PROD[DESC. MACH.]), _xlpm.mach),
    _xlpm.typeProd)</f>
        <v>TSUG.B073</v>
      </c>
      <c r="AF30" s="226">
        <v>1</v>
      </c>
      <c r="AG30" s="227">
        <v>46028</v>
      </c>
      <c r="AH30" s="227">
        <v>46104</v>
      </c>
      <c r="AI30" s="227">
        <v>46139</v>
      </c>
      <c r="AJ30" s="230">
        <f>_xlfn.LET(_xlpm.delais, T_Planning[[#This Row],[Délais PROD]],
    _xlpm.semaine, IFERROR(WEEKNUM(_xlpm.delais, 21), ""),
    VALUE(_xlpm.semaine))</f>
        <v>18</v>
      </c>
      <c r="AK30" s="235">
        <f>YEAR(T_Planning[[#This Row],[Délais PROD]])</f>
        <v>2026</v>
      </c>
      <c r="AL30" s="231" t="s">
        <v>72</v>
      </c>
      <c r="AM30" s="226" t="str" cm="1">
        <f t="array" ref="AM3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30" s="226" cm="1">
        <f t="array" ref="AN3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847141</v>
      </c>
      <c r="AO30" s="231" t="str" cm="1">
        <f t="array" ref="AO3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CW510L 58V 3M 7.000</v>
      </c>
      <c r="AP30" s="226" t="str" cm="1">
        <f t="array" ref="AP3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30" s="236">
        <f>IFERROR((3600*5*24/T_Planning[[#This Row],[TC/S]]),"VERIF")</f>
        <v>11076.923076923076</v>
      </c>
      <c r="AR3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11076.923076923076</v>
      </c>
      <c r="AS3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22153.846153846152</v>
      </c>
      <c r="AT30" s="238">
        <f>IFERROR(SUMIFS(ZCONF[Yield],ZCONF[Material],T_Planning[[#This Row],[Article]])/2,0)</f>
        <v>0</v>
      </c>
      <c r="AU3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4.2972222222222225</v>
      </c>
      <c r="AV30" s="222" t="str">
        <f>IFERROR(_xlfn.XLOOKUP(T_Planning[[#This Row],[Calibre]],CLIENT!B:B,CLIENT!C:C),"")</f>
        <v>Tissot</v>
      </c>
    </row>
    <row r="31" spans="1:48" hidden="1" x14ac:dyDescent="0.3">
      <c r="A3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633758008</v>
      </c>
      <c r="B3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4.8095238095238093</v>
      </c>
      <c r="C31" s="223">
        <f ca="1">IFERROR(T_Planning[[#This Row],[Taux.C-1]]-T_Planning[[#This Row],[Taux.C]],"")</f>
        <v>-0.80952380952380931</v>
      </c>
      <c r="D31" s="223">
        <f>IFERROR(_xlfn.XLOOKUP($L$1&amp;T_Planning[[#This Row],[Article]],_03_Archive_BORD_DEC[SemainesArticle],_03_Archive_BORD_DEC[Taux.C]),"")</f>
        <v>4</v>
      </c>
      <c r="E31" s="197" cm="1">
        <f t="array" ref="E31">_xlfn.LET(_xlpm.comp, DB_CEWB_Nomenclature__2[Component],
    _xlpm.buffer, DB_CEWB_Nomenclature__2[% ok Buffer Cible après DEC],
    IFERROR(_xlfn.XLOOKUP(T_Planning[[#This Row],[Article]], _xlpm.comp, _xlpm.buffer), 0))</f>
        <v>0</v>
      </c>
      <c r="F31" s="197" cm="1">
        <f t="array" ref="F3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3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1" s="226" cm="1">
        <f t="array" ref="J31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31" s="226" cm="1">
        <f t="array" ref="K3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2100</v>
      </c>
      <c r="L31" s="226" cm="1">
        <f t="array" ref="L3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30300</v>
      </c>
      <c r="M31" s="226" cm="1">
        <f t="array" ref="M3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1" s="226" cm="1">
        <f t="array" ref="N3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1" s="227" cm="1">
        <f t="array" ref="O3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46314</v>
      </c>
      <c r="P31" s="29" cm="1">
        <f t="array" ref="P3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31" s="226" cm="1">
        <f t="array" ref="Q3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1" s="226" cm="1">
        <f t="array" ref="R3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1" s="228">
        <f>_xlfn.LET(_xlpm.plage, T_Planning[[#This Row],[Taillage]:[TS]],
_xlpm.article, T_Planning[[#This Row],[Article]],
    IF(ISNUMBER(SEARCH("PRT", _xlpm.article)),"P",
    2+SUM(_xlpm.plage)))</f>
        <v>3</v>
      </c>
      <c r="T31" s="240" t="s">
        <v>7991</v>
      </c>
      <c r="U31" s="222">
        <v>23</v>
      </c>
      <c r="V31" s="222">
        <f>IF(T_Planning[[#This Row],[TP]]="P","PRT",T_Planning[[#This Row],[Sem Besoin client]]-T_Planning[[#This Row],[TP]]-3)</f>
        <v>17</v>
      </c>
      <c r="W31" s="224">
        <f>1000</f>
        <v>1000</v>
      </c>
      <c r="X31" s="230">
        <v>758008</v>
      </c>
      <c r="Y31" s="231" t="str" cm="1">
        <f t="array" ref="Y3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L2.380                         </v>
      </c>
      <c r="Z31" s="231" t="str" cm="1">
        <f t="array" ref="Z3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C26111</v>
      </c>
      <c r="AA31" s="232" t="str" cm="1">
        <f t="array" ref="AA3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31" s="233">
        <v>633</v>
      </c>
      <c r="AC31" s="13" t="str">
        <f>_xlfn.LET(_xlpm.mach, T_Planning[[#This Row],[No Mach]],
    _xlpm.typeProd, IFERROR(_xlfn.XLOOKUP(_xlpm.mach, PROD[N° MACH.], PROD[WC]), _xlpm.mach),
    _xlpm.typeProd)</f>
        <v>120001</v>
      </c>
      <c r="AD3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1" s="231" t="str">
        <f>_xlfn.LET(_xlpm.mach, T_Planning[[#This Row],[No Mach]],
    _xlpm.typeProd, IFERROR(_xlfn.XLOOKUP(_xlpm.mach, PROD[N° MACH.], PROD[DESC. MACH.]), _xlpm.mach),
    _xlpm.typeProd)</f>
        <v>TSUG.P034+</v>
      </c>
      <c r="AF31" s="226">
        <v>1</v>
      </c>
      <c r="AG31" s="227">
        <v>46029</v>
      </c>
      <c r="AH31" s="227">
        <v>46111</v>
      </c>
      <c r="AI31" s="227">
        <v>46139</v>
      </c>
      <c r="AJ31" s="230">
        <f>_xlfn.LET(_xlpm.delais, T_Planning[[#This Row],[Délais PROD]],
    _xlpm.semaine, IFERROR(WEEKNUM(_xlpm.delais, 21), ""),
    VALUE(_xlpm.semaine))</f>
        <v>18</v>
      </c>
      <c r="AK31" s="235">
        <f>YEAR(T_Planning[[#This Row],[Délais PROD]])</f>
        <v>2026</v>
      </c>
      <c r="AL31" s="231" t="s">
        <v>72</v>
      </c>
      <c r="AM31" s="226" t="str" cm="1">
        <f t="array" ref="AM3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31" s="226" cm="1">
        <f t="array" ref="AN3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31" s="231" t="str" cm="1">
        <f t="array" ref="AO3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31" s="226" t="str" cm="1">
        <f t="array" ref="AP3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56</v>
      </c>
      <c r="AQ31" s="236">
        <f>IFERROR((3600*5*24/T_Planning[[#This Row],[TC/S]]),"VERIF")</f>
        <v>7714.2857142857147</v>
      </c>
      <c r="AR3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7714.2857142857147</v>
      </c>
      <c r="AS3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7714.2857142857147</v>
      </c>
      <c r="AT31" s="238">
        <f>IFERROR(SUMIFS(ZCONF[Yield],ZCONF[Material],T_Planning[[#This Row],[Article]])/2,0)</f>
        <v>0</v>
      </c>
      <c r="AU3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3.9277777777777776</v>
      </c>
      <c r="AV31" s="222" t="str">
        <f>IFERROR(_xlfn.XLOOKUP(T_Planning[[#This Row],[Calibre]],CLIENT!B:B,CLIENT!C:C),"")</f>
        <v>Tissot</v>
      </c>
    </row>
    <row r="32" spans="1:48" hidden="1" x14ac:dyDescent="0.3">
      <c r="A3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5214670</v>
      </c>
      <c r="B3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27.207105263157896</v>
      </c>
      <c r="C32" s="223">
        <f ca="1">IFERROR(T_Planning[[#This Row],[Taux.C-1]]-T_Planning[[#This Row],[Taux.C]],"")</f>
        <v>-7.2071052631578958</v>
      </c>
      <c r="D32" s="223">
        <f>IFERROR(_xlfn.XLOOKUP($L$1&amp;T_Planning[[#This Row],[Article]],_03_Archive_BORD_DEC[SemainesArticle],_03_Archive_BORD_DEC[Taux.C]),"")</f>
        <v>20</v>
      </c>
      <c r="E32" s="197" cm="1">
        <f t="array" ref="E32">_xlfn.LET(_xlpm.comp, DB_CEWB_Nomenclature__2[Component],
    _xlpm.buffer, DB_CEWB_Nomenclature__2[% ok Buffer Cible après DEC],
    IFERROR(_xlfn.XLOOKUP(T_Planning[[#This Row],[Article]], _xlpm.comp, _xlpm.buffer), 0))</f>
        <v>1</v>
      </c>
      <c r="F32" s="197" cm="1">
        <f t="array" ref="F3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0.61677355371900822</v>
      </c>
      <c r="G3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3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32" s="226" cm="1">
        <f t="array" ref="J32">_xlfn.LET(_xlpm.article, T_Planning[[#This Row],[Article]],
    _xlpm.comp, DB_CEWB_Nomenclature__2[Component],
    _xlpm.backlog, DB_CEWB_Nomenclature__2[Backlog],
    IFERROR(_xlfn.XLOOKUP(_xlpm.article, _xlpm.comp, _xlpm.backlog), 0))</f>
        <v>5050</v>
      </c>
      <c r="K32" s="226" cm="1">
        <f t="array" ref="K3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3800</v>
      </c>
      <c r="L32" s="226" cm="1">
        <f t="array" ref="L3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128150</v>
      </c>
      <c r="M32" s="226" cm="1">
        <f t="array" ref="M3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92739</v>
      </c>
      <c r="N32" s="226" cm="1">
        <f t="array" ref="N3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5598</v>
      </c>
      <c r="O32" s="227" cm="1">
        <f t="array" ref="O3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46517</v>
      </c>
      <c r="P32" s="29" cm="1">
        <f t="array" ref="P3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32" s="226" cm="1">
        <f t="array" ref="Q3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32" s="226" cm="1">
        <f t="array" ref="R3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32" s="228">
        <f>_xlfn.LET(_xlpm.plage, T_Planning[[#This Row],[Taillage]:[TS]],
_xlpm.article, T_Planning[[#This Row],[Article]],
    IF(ISNUMBER(SEARCH("PRT", _xlpm.article)),"P",
    2+SUM(_xlpm.plage)))</f>
        <v>5</v>
      </c>
      <c r="T32" s="240" t="s">
        <v>7967</v>
      </c>
      <c r="U32" s="222">
        <v>52</v>
      </c>
      <c r="V32" s="222">
        <f>IF(T_Planning[[#This Row],[TP]]="P","PRT",T_Planning[[#This Row],[Sem Besoin client]]-T_Planning[[#This Row],[TP]]-3)</f>
        <v>44</v>
      </c>
      <c r="W32" s="224">
        <f>1000</f>
        <v>1000</v>
      </c>
      <c r="X32" s="230">
        <v>4670</v>
      </c>
      <c r="Y32" s="231" t="str" cm="1">
        <f t="array" ref="Y3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PIG.ROUE REDUCTION                      </v>
      </c>
      <c r="Z32" s="231" t="str" cm="1">
        <f t="array" ref="Z3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2671</v>
      </c>
      <c r="AA32" s="232" t="str" cm="1">
        <f t="array" ref="AA3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32" s="233">
        <v>521</v>
      </c>
      <c r="AC32" s="13" t="str">
        <f>_xlfn.LET(_xlpm.mach, T_Planning[[#This Row],[No Mach]],
    _xlpm.typeProd, IFERROR(_xlfn.XLOOKUP(_xlpm.mach, PROD[N° MACH.], PROD[WC]), _xlpm.mach),
    _xlpm.typeProd)</f>
        <v>120001</v>
      </c>
      <c r="AD3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2" s="231" t="str">
        <f>_xlfn.LET(_xlpm.mach, T_Planning[[#This Row],[No Mach]],
    _xlpm.typeProd, IFERROR(_xlfn.XLOOKUP(_xlpm.mach, PROD[N° MACH.], PROD[DESC. MACH.]), _xlpm.mach),
    _xlpm.typeProd)</f>
        <v>TSUG.P034+</v>
      </c>
      <c r="AF32" s="226">
        <v>1</v>
      </c>
      <c r="AG32" s="227">
        <v>45772</v>
      </c>
      <c r="AH32" s="227"/>
      <c r="AI32" s="227">
        <v>45782</v>
      </c>
      <c r="AJ32" s="230">
        <f>_xlfn.LET(_xlpm.delais, T_Planning[[#This Row],[Délais PROD]],
    _xlpm.semaine, IFERROR(WEEKNUM(_xlpm.delais, 21), ""),
    VALUE(_xlpm.semaine))</f>
        <v>19</v>
      </c>
      <c r="AK32" s="235">
        <f>YEAR(T_Planning[[#This Row],[Délais PROD]])</f>
        <v>2025</v>
      </c>
      <c r="AL32" s="231" t="s">
        <v>72</v>
      </c>
      <c r="AM32" s="226" t="str" cm="1">
        <f t="array" ref="AM3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PAUSE</v>
      </c>
      <c r="AN32" s="226" cm="1">
        <f t="array" ref="AN3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32" s="231" t="str" cm="1">
        <f t="array" ref="AO3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32" s="226" t="str" cm="1">
        <f t="array" ref="AP3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11</v>
      </c>
      <c r="AQ32" s="236">
        <f>IFERROR((3600*5*24/T_Planning[[#This Row],[TC/S]]),"VERIF")</f>
        <v>39272.727272727272</v>
      </c>
      <c r="AR3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39272.727272727272</v>
      </c>
      <c r="AT32" s="238">
        <f>IFERROR(SUMIFS(ZCONF[Yield],ZCONF[Material],T_Planning[[#This Row],[Article]])/2,0)</f>
        <v>5652.5</v>
      </c>
      <c r="AU3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0.90166898148148145</v>
      </c>
      <c r="AV32" s="222" t="str">
        <f>IFERROR(_xlfn.XLOOKUP(T_Planning[[#This Row],[Calibre]],CLIENT!B:B,CLIENT!C:C),"")</f>
        <v>Longines</v>
      </c>
    </row>
    <row r="33" spans="1:48" hidden="1" x14ac:dyDescent="0.3">
      <c r="A3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636859307</v>
      </c>
      <c r="B3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</v>
      </c>
      <c r="C33" s="223">
        <f ca="1">IFERROR(T_Planning[[#This Row],[Taux.C-1]]-T_Planning[[#This Row],[Taux.C]],"")</f>
        <v>0</v>
      </c>
      <c r="D33" s="223">
        <f>IFERROR(_xlfn.XLOOKUP($L$1&amp;T_Planning[[#This Row],[Article]],_03_Archive_BORD_DEC[SemainesArticle],_03_Archive_BORD_DEC[Taux.C]),"")</f>
        <v>6</v>
      </c>
      <c r="E33" s="197" cm="1">
        <f t="array" ref="E33">_xlfn.LET(_xlpm.comp, DB_CEWB_Nomenclature__2[Component],
    _xlpm.buffer, DB_CEWB_Nomenclature__2[% ok Buffer Cible après DEC],
    IFERROR(_xlfn.XLOOKUP(T_Planning[[#This Row],[Article]], _xlpm.comp, _xlpm.buffer), 0))</f>
        <v>0</v>
      </c>
      <c r="F33" s="197" cm="1">
        <f t="array" ref="F3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3" s="226" cm="1">
        <f t="array" ref="J33">_xlfn.LET(_xlpm.article, T_Planning[[#This Row],[Article]],
    _xlpm.comp, DB_CEWB_Nomenclature__2[Component],
    _xlpm.backlog, DB_CEWB_Nomenclature__2[Backlog],
    IFERROR(_xlfn.XLOOKUP(_xlpm.article, _xlpm.comp, _xlpm.backlog), 0))</f>
        <v>30000</v>
      </c>
      <c r="K33" s="226" cm="1">
        <f t="array" ref="K3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5000</v>
      </c>
      <c r="L33" s="226" cm="1">
        <f t="array" ref="L3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100000</v>
      </c>
      <c r="M33" s="226" cm="1">
        <f t="array" ref="M3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3" s="226" cm="1">
        <f t="array" ref="N3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3" s="227" cm="1">
        <f t="array" ref="O3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33" s="29" cm="1">
        <f t="array" ref="P3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33" s="226" cm="1">
        <f t="array" ref="Q3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3" s="226" cm="1">
        <f t="array" ref="R3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3" s="228">
        <f>_xlfn.LET(_xlpm.plage, T_Planning[[#This Row],[Taillage]:[TS]],
_xlpm.article, T_Planning[[#This Row],[Article]],
    IF(ISNUMBER(SEARCH("PRT", _xlpm.article)),"P",
    2+SUM(_xlpm.plage)))</f>
        <v>2</v>
      </c>
      <c r="T33" s="240" t="s">
        <v>8830</v>
      </c>
      <c r="U33" s="222">
        <v>29</v>
      </c>
      <c r="V33" s="222">
        <f>IF(T_Planning[[#This Row],[TP]]="P","PRT",T_Planning[[#This Row],[Sem Besoin client]]-T_Planning[[#This Row],[TP]]-3)</f>
        <v>24</v>
      </c>
      <c r="W33" s="224">
        <f>1000</f>
        <v>1000</v>
      </c>
      <c r="X33" s="230">
        <v>859307</v>
      </c>
      <c r="Y33" s="231" t="str" cm="1">
        <f t="array" ref="Y3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AXE ROUE COMPT.HEURES SEMI/POLI L2.580</v>
      </c>
      <c r="Z33" s="231" t="str" cm="1">
        <f t="array" ref="Z3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A05211</v>
      </c>
      <c r="AA33" s="232" t="str" cm="1">
        <f t="array" ref="AA3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33" s="233">
        <v>636</v>
      </c>
      <c r="AC33" s="13" t="str">
        <f>_xlfn.LET(_xlpm.mach, T_Planning[[#This Row],[No Mach]],
    _xlpm.typeProd, IFERROR(_xlfn.XLOOKUP(_xlpm.mach, PROD[N° MACH.], PROD[WC]), _xlpm.mach),
    _xlpm.typeProd)</f>
        <v>120001</v>
      </c>
      <c r="AD3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3" s="231" t="str">
        <f>_xlfn.LET(_xlpm.mach, T_Planning[[#This Row],[No Mach]],
    _xlpm.typeProd, IFERROR(_xlfn.XLOOKUP(_xlpm.mach, PROD[N° MACH.], PROD[DESC. MACH.]), _xlpm.mach),
    _xlpm.typeProd)</f>
        <v>TSUG.P034+</v>
      </c>
      <c r="AF33" s="226">
        <v>1</v>
      </c>
      <c r="AG33" s="227">
        <v>46030</v>
      </c>
      <c r="AH33" s="227">
        <v>46146</v>
      </c>
      <c r="AI33" s="18">
        <v>46132</v>
      </c>
      <c r="AJ33" s="230">
        <f>_xlfn.LET(_xlpm.delais, T_Planning[[#This Row],[Délais PROD]],
    _xlpm.semaine, IFERROR(WEEKNUM(_xlpm.delais, 21), ""),
    VALUE(_xlpm.semaine))</f>
        <v>17</v>
      </c>
      <c r="AK33" s="235">
        <f>YEAR(T_Planning[[#This Row],[Délais PROD]])</f>
        <v>2026</v>
      </c>
      <c r="AL33" s="231" t="s">
        <v>72</v>
      </c>
      <c r="AM33" s="226" t="str" cm="1">
        <f t="array" ref="AM3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MET</v>
      </c>
      <c r="AN33" s="226" cm="1">
        <f t="array" ref="AN3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33" s="231" t="str" cm="1">
        <f t="array" ref="AO3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33" s="226" t="str" cm="1">
        <f t="array" ref="AP3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33" s="236">
        <f>IFERROR((3600*5*24/T_Planning[[#This Row],[TC/S]]),"VERIF")</f>
        <v>10800</v>
      </c>
      <c r="AR3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33" s="238">
        <f>IFERROR(SUMIFS(ZCONF[Yield],ZCONF[Material],T_Planning[[#This Row],[Article]])/2,0)</f>
        <v>0</v>
      </c>
      <c r="AU3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9.2592592592592595</v>
      </c>
      <c r="AV33" s="222" t="str">
        <f>IFERROR(_xlfn.XLOOKUP(T_Planning[[#This Row],[Calibre]],CLIENT!B:B,CLIENT!C:C),"")</f>
        <v>Mido</v>
      </c>
    </row>
    <row r="34" spans="1:48" hidden="1" x14ac:dyDescent="0.3">
      <c r="A3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616170241</v>
      </c>
      <c r="B3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2.5176470588235293</v>
      </c>
      <c r="C34" s="223">
        <f ca="1">IFERROR(T_Planning[[#This Row],[Taux.C-1]]-T_Planning[[#This Row],[Taux.C]],"")</f>
        <v>0.48235294117647065</v>
      </c>
      <c r="D34" s="223">
        <f>IFERROR(_xlfn.XLOOKUP($L$1&amp;T_Planning[[#This Row],[Article]],_03_Archive_BORD_DEC[SemainesArticle],_03_Archive_BORD_DEC[Taux.C]),"")</f>
        <v>3</v>
      </c>
      <c r="E34" s="197" cm="1">
        <f t="array" ref="E34">_xlfn.LET(_xlpm.comp, DB_CEWB_Nomenclature__2[Component],
    _xlpm.buffer, DB_CEWB_Nomenclature__2[% ok Buffer Cible après DEC],
    IFERROR(_xlfn.XLOOKUP(T_Planning[[#This Row],[Article]], _xlpm.comp, _xlpm.buffer), 0))</f>
        <v>0</v>
      </c>
      <c r="F34" s="197" cm="1">
        <f t="array" ref="F3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34" s="226" cm="1">
        <f t="array" ref="J34">_xlfn.LET(_xlpm.article, T_Planning[[#This Row],[Article]],
    _xlpm.comp, DB_CEWB_Nomenclature__2[Component],
    _xlpm.backlog, DB_CEWB_Nomenclature__2[Backlog],
    IFERROR(_xlfn.XLOOKUP(_xlpm.article, _xlpm.comp, _xlpm.backlog), 0))</f>
        <v>3000</v>
      </c>
      <c r="K34" s="226" cm="1">
        <f t="array" ref="K3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1700</v>
      </c>
      <c r="L34" s="226" cm="1">
        <f t="array" ref="L3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16800</v>
      </c>
      <c r="M34" s="226" cm="1">
        <f t="array" ref="M3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1280</v>
      </c>
      <c r="N34" s="226" cm="1">
        <f t="array" ref="N3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4" s="227" t="str" cm="1">
        <f t="array" ref="O3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34" s="29" cm="1">
        <f t="array" ref="P3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34" s="226" cm="1">
        <f t="array" ref="Q3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4" s="226" cm="1">
        <f t="array" ref="R3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4" s="228">
        <f>_xlfn.LET(_xlpm.plage, T_Planning[[#This Row],[Taillage]:[TS]],
_xlpm.article, T_Planning[[#This Row],[Article]],
    IF(ISNUMBER(SEARCH("PRT", _xlpm.article)),"P",
    2+SUM(_xlpm.plage)))</f>
        <v>2</v>
      </c>
      <c r="T34" s="240" t="s">
        <v>7982</v>
      </c>
      <c r="U34" s="222">
        <v>19</v>
      </c>
      <c r="V34" s="222">
        <f>IF(T_Planning[[#This Row],[TP]]="P","PRT",T_Planning[[#This Row],[Sem Besoin client]]-T_Planning[[#This Row],[TP]]-3)</f>
        <v>14</v>
      </c>
      <c r="W34" s="224">
        <f>1000</f>
        <v>1000</v>
      </c>
      <c r="X34" s="230">
        <v>170241</v>
      </c>
      <c r="Y34" s="231" t="str" cm="1">
        <f t="array" ref="Y3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CORRECTEUR JOURS SEMI/DEC</v>
      </c>
      <c r="Z34" s="231" t="str" cm="1">
        <f t="array" ref="Z3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955422</v>
      </c>
      <c r="AA34" s="232" t="str" cm="1">
        <f t="array" ref="AA3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34" s="233">
        <v>616</v>
      </c>
      <c r="AC34" s="13" t="str">
        <f>_xlfn.LET(_xlpm.mach, T_Planning[[#This Row],[No Mach]],
    _xlpm.typeProd, IFERROR(_xlfn.XLOOKUP(_xlpm.mach, PROD[N° MACH.], PROD[WC]), _xlpm.mach),
    _xlpm.typeProd)</f>
        <v>120004</v>
      </c>
      <c r="AD3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4" s="231" t="str">
        <f>_xlfn.LET(_xlpm.mach, T_Planning[[#This Row],[No Mach]],
    _xlpm.typeProd, IFERROR(_xlfn.XLOOKUP(_xlpm.mach, PROD[N° MACH.], PROD[DESC. MACH.]), _xlpm.mach),
    _xlpm.typeProd)</f>
        <v>TSUG.B075</v>
      </c>
      <c r="AF34" s="226">
        <v>1</v>
      </c>
      <c r="AG34" s="227">
        <v>45909</v>
      </c>
      <c r="AH34" s="227">
        <v>46048</v>
      </c>
      <c r="AI34" s="227">
        <v>46154</v>
      </c>
      <c r="AJ34" s="230">
        <f>_xlfn.LET(_xlpm.delais, T_Planning[[#This Row],[Délais PROD]],
    _xlpm.semaine, IFERROR(WEEKNUM(_xlpm.delais, 21), ""),
    VALUE(_xlpm.semaine))</f>
        <v>20</v>
      </c>
      <c r="AK34" s="235">
        <f>YEAR(T_Planning[[#This Row],[Délais PROD]])</f>
        <v>2026</v>
      </c>
      <c r="AL34" s="231" t="s">
        <v>76</v>
      </c>
      <c r="AM34" s="226" t="str" cm="1">
        <f t="array" ref="AM3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MET</v>
      </c>
      <c r="AN34" s="226" cm="1">
        <f t="array" ref="AN3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6241</v>
      </c>
      <c r="AO34" s="231" t="str" cm="1">
        <f t="array" ref="AO3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CW608N 1/2H 3M 4.500</v>
      </c>
      <c r="AP34" s="226" t="str" cm="1">
        <f t="array" ref="AP3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28</v>
      </c>
      <c r="AQ34" s="236">
        <f>IFERROR((3600*5*24/T_Planning[[#This Row],[TC/S]]),"VERIF")</f>
        <v>15428.571428571429</v>
      </c>
      <c r="AR3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15428.571428571429</v>
      </c>
      <c r="AT34" s="238">
        <f>IFERROR(SUMIFS(ZCONF[Yield],ZCONF[Material],T_Planning[[#This Row],[Article]])/2,0)</f>
        <v>1758</v>
      </c>
      <c r="AU3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1.0059259259259259</v>
      </c>
      <c r="AV34" s="222" t="str">
        <f>IFERROR(_xlfn.XLOOKUP(T_Planning[[#This Row],[Calibre]],CLIENT!B:B,CLIENT!C:C),"")</f>
        <v>Rado</v>
      </c>
    </row>
    <row r="35" spans="1:48" hidden="1" x14ac:dyDescent="0.3">
      <c r="A35" s="29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PLANIF4312</v>
      </c>
      <c r="B35" s="29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-5</v>
      </c>
      <c r="C35" s="211" t="str">
        <f ca="1">IFERROR(T_Planning[[#This Row],[Taux.C-1]]-T_Planning[[#This Row],[Taux.C]],"")</f>
        <v/>
      </c>
      <c r="D35" s="211" t="str">
        <f>IFERROR(_xlfn.XLOOKUP($L$1&amp;T_Planning[[#This Row],[Article]],_03_Archive_BORD_DEC[SemainesArticle],_03_Archive_BORD_DEC[Taux.C]),"")</f>
        <v/>
      </c>
      <c r="E35" s="197" cm="1">
        <f t="array" ref="E35">_xlfn.LET(_xlpm.comp, DB_CEWB_Nomenclature__2[Component],
    _xlpm.buffer, DB_CEWB_Nomenclature__2[% ok Buffer Cible après DEC],
    IFERROR(_xlfn.XLOOKUP(T_Planning[[#This Row],[Article]], _xlpm.comp, _xlpm.buffer), 0))</f>
        <v>0</v>
      </c>
      <c r="F35" s="197" cm="1">
        <f t="array" ref="F3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5" s="66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5" s="66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35" s="220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35" s="13" cm="1">
        <f t="array" ref="J3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35" s="13" t="str" cm="1">
        <f t="array" ref="K3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35" s="13" t="str" cm="1">
        <f t="array" ref="L3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35" s="13" t="str" cm="1">
        <f t="array" ref="M3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35" s="13" t="str" cm="1">
        <f t="array" ref="N3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35" s="18" cm="1">
        <f t="array" ref="O3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46198</v>
      </c>
      <c r="P35" s="29" t="str" cm="1">
        <f t="array" ref="P3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35" s="13" t="str" cm="1">
        <f t="array" ref="Q3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35" s="13" t="str" cm="1">
        <f t="array" ref="R3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35" s="239" t="str">
        <f>_xlfn.LET(_xlpm.plage, T_Planning[[#This Row],[Taillage]:[TS]],
_xlpm.article, T_Planning[[#This Row],[Article]],
    IF(ISNUMBER(SEARCH("PRT", _xlpm.article)),"P",
    2+SUM(_xlpm.plage)))</f>
        <v>P</v>
      </c>
      <c r="T35" s="240" t="s">
        <v>7963</v>
      </c>
      <c r="U35" s="29"/>
      <c r="V35" s="29" t="str">
        <f>IF(T_Planning[[#This Row],[TP]]="P","PRT",T_Planning[[#This Row],[Sem Besoin client]]-T_Planning[[#This Row],[TP]]-3)</f>
        <v>PRT</v>
      </c>
      <c r="W35" s="66">
        <f>1000</f>
        <v>1000</v>
      </c>
      <c r="X35" s="232" t="s">
        <v>7959</v>
      </c>
      <c r="Y35" s="241" t="str" cm="1">
        <f t="array" ref="Y3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PRT754_PIED-VIS NI - BO125 Pompe HP 100</v>
      </c>
      <c r="Z35" s="241" t="str" cm="1">
        <f t="array" ref="Z3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35" s="232" cm="1">
        <f t="array" ref="AA3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36</v>
      </c>
      <c r="AB35" s="242">
        <v>431</v>
      </c>
      <c r="AC35" s="13" t="str">
        <f>_xlfn.LET(_xlpm.mach, T_Planning[[#This Row],[No Mach]],
    _xlpm.typeProd, IFERROR(_xlfn.XLOOKUP(_xlpm.mach, PROD[N° MACH.], PROD[WC]), _xlpm.mach),
    _xlpm.typeProd)</f>
        <v>!</v>
      </c>
      <c r="AD35" s="243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5" s="241" t="str">
        <f>_xlfn.LET(_xlpm.mach, T_Planning[[#This Row],[No Mach]],
    _xlpm.typeProd, IFERROR(_xlfn.XLOOKUP(_xlpm.mach, PROD[N° MACH.], PROD[DESC. MACH.]), _xlpm.mach),
    _xlpm.typeProd)</f>
        <v>TSUG.BO125</v>
      </c>
      <c r="AF35" s="13">
        <v>2</v>
      </c>
      <c r="AG35" s="18">
        <v>46135</v>
      </c>
      <c r="AH35" s="18">
        <v>46146</v>
      </c>
      <c r="AI35" s="18">
        <v>46160</v>
      </c>
      <c r="AJ35" s="232">
        <f>_xlfn.LET(_xlpm.delais, T_Planning[[#This Row],[Délais PROD]],
    _xlpm.semaine, IFERROR(WEEKNUM(_xlpm.delais, 21), ""),
    VALUE(_xlpm.semaine))</f>
        <v>21</v>
      </c>
      <c r="AK35" s="244">
        <f>YEAR(T_Planning[[#This Row],[Délais PROD]])</f>
        <v>2026</v>
      </c>
      <c r="AL35" s="241" t="s">
        <v>8354</v>
      </c>
      <c r="AM35" s="13" t="str" cm="1">
        <f t="array" ref="AM3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35" s="13">
        <v>825516</v>
      </c>
      <c r="AO35" s="241" t="s">
        <v>7960</v>
      </c>
      <c r="AP35" s="13" t="str" cm="1">
        <f t="array" ref="AP3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35" s="245">
        <f>IFERROR((3600*5*24/T_Planning[[#This Row],[TC/S]]),"VERIF")</f>
        <v>8640</v>
      </c>
      <c r="AR35" s="29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5" s="246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35" s="247">
        <f>IFERROR(SUMIFS(ZCONF[Yield],ZCONF[Material],T_Planning[[#This Row],[Article]])/2,0)</f>
        <v>0</v>
      </c>
      <c r="AU35" s="29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35" s="29" t="str">
        <f>IFERROR(_xlfn.XLOOKUP(T_Planning[[#This Row],[Calibre]],CLIENT!B:B,CLIENT!C:C),"")</f>
        <v/>
      </c>
    </row>
    <row r="36" spans="1:48" hidden="1" x14ac:dyDescent="0.3">
      <c r="A3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527759362</v>
      </c>
      <c r="B3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8.4816666666666674</v>
      </c>
      <c r="C36" s="223">
        <f ca="1">IFERROR(T_Planning[[#This Row],[Taux.C-1]]-T_Planning[[#This Row],[Taux.C]],"")</f>
        <v>-8.4816666666666674</v>
      </c>
      <c r="D36" s="223">
        <f>IFERROR(_xlfn.XLOOKUP($L$1&amp;T_Planning[[#This Row],[Article]],_03_Archive_BORD_DEC[SemainesArticle],_03_Archive_BORD_DEC[Taux.C]),"")</f>
        <v>0</v>
      </c>
      <c r="E36" s="197" t="str" cm="1">
        <f t="array" ref="E36">_xlfn.LET(_xlpm.comp, DB_CEWB_Nomenclature__2[Component],
    _xlpm.buffer, DB_CEWB_Nomenclature__2[% ok Buffer Cible après DEC],
    IFERROR(_xlfn.XLOOKUP(T_Planning[[#This Row],[Article]], _xlpm.comp, _xlpm.buffer), 0))</f>
        <v/>
      </c>
      <c r="F36" s="197" cm="1">
        <f t="array" ref="F3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6" s="226" cm="1">
        <f t="array" ref="J36">_xlfn.LET(_xlpm.article, T_Planning[[#This Row],[Article]],
    _xlpm.comp, DB_CEWB_Nomenclature__2[Component],
    _xlpm.backlog, DB_CEWB_Nomenclature__2[Backlog],
    IFERROR(_xlfn.XLOOKUP(_xlpm.article, _xlpm.comp, _xlpm.backlog), 0))</f>
        <v>5089</v>
      </c>
      <c r="K36" s="226" cm="1">
        <f t="array" ref="K3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36" s="226" cm="1">
        <f t="array" ref="L3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5089</v>
      </c>
      <c r="M36" s="226" cm="1">
        <f t="array" ref="M3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6" s="226" cm="1">
        <f t="array" ref="N3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6" s="227" t="str" cm="1">
        <f t="array" ref="O3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36" s="29" cm="1">
        <f t="array" ref="P3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36" s="226" cm="1">
        <f t="array" ref="Q3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6" s="226" cm="1">
        <f t="array" ref="R3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6" s="228">
        <f>_xlfn.LET(_xlpm.plage, T_Planning[[#This Row],[Taillage]:[TS]],
_xlpm.article, T_Planning[[#This Row],[Article]],
    IF(ISNUMBER(SEARCH("PRT", _xlpm.article)),"P",
    2+SUM(_xlpm.plage)))</f>
        <v>2</v>
      </c>
      <c r="T36" s="240" t="s">
        <v>8418</v>
      </c>
      <c r="U36" s="222">
        <v>22</v>
      </c>
      <c r="V36" s="222">
        <f>IF(T_Planning[[#This Row],[TP]]="P","PRT",T_Planning[[#This Row],[Sem Besoin client]]-T_Planning[[#This Row],[TP]]-3)</f>
        <v>17</v>
      </c>
      <c r="W36" s="224">
        <f>1000</f>
        <v>1000</v>
      </c>
      <c r="X36" s="230">
        <v>759362</v>
      </c>
      <c r="Y36" s="231" t="str" cm="1">
        <f t="array" ref="Y3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36" s="231" t="str" cm="1">
        <f t="array" ref="Z3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A14A11</v>
      </c>
      <c r="AA36" s="232" t="str" cm="1">
        <f t="array" ref="AA3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36" s="233">
        <v>527</v>
      </c>
      <c r="AC36" s="13" t="str">
        <f>_xlfn.LET(_xlpm.mach, T_Planning[[#This Row],[No Mach]],
    _xlpm.typeProd, IFERROR(_xlfn.XLOOKUP(_xlpm.mach, PROD[N° MACH.], PROD[WC]), _xlpm.mach),
    _xlpm.typeProd)</f>
        <v>120001</v>
      </c>
      <c r="AD3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6" s="231" t="str">
        <f>_xlfn.LET(_xlpm.mach, T_Planning[[#This Row],[No Mach]],
    _xlpm.typeProd, IFERROR(_xlfn.XLOOKUP(_xlpm.mach, PROD[N° MACH.], PROD[DESC. MACH.]), _xlpm.mach),
    _xlpm.typeProd)</f>
        <v>TSUG.P034+</v>
      </c>
      <c r="AF36" s="226">
        <v>1</v>
      </c>
      <c r="AG36" s="227">
        <v>46064</v>
      </c>
      <c r="AH36" s="227"/>
      <c r="AI36" s="227">
        <v>46153</v>
      </c>
      <c r="AJ36" s="230">
        <f>_xlfn.LET(_xlpm.delais, T_Planning[[#This Row],[Délais PROD]],
    _xlpm.semaine, IFERROR(WEEKNUM(_xlpm.delais, 21), ""),
    VALUE(_xlpm.semaine))</f>
        <v>20</v>
      </c>
      <c r="AK36" s="235">
        <f>YEAR(T_Planning[[#This Row],[Délais PROD]])</f>
        <v>2026</v>
      </c>
      <c r="AL36" s="231" t="s">
        <v>76</v>
      </c>
      <c r="AM36" s="226" t="str" cm="1">
        <f t="array" ref="AM3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MET</v>
      </c>
      <c r="AN36" s="226" cm="1">
        <f t="array" ref="AN3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36" s="231" t="str" cm="1">
        <f t="array" ref="AO3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36" s="226" t="str" cm="1">
        <f t="array" ref="AP3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51</v>
      </c>
      <c r="AQ36" s="236">
        <f>IFERROR((3600*5*24/T_Planning[[#This Row],[TC/S]]),"VERIF")</f>
        <v>8470.5882352941171</v>
      </c>
      <c r="AR3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8470.5882352941171</v>
      </c>
      <c r="AT36" s="238">
        <f>IFERROR(SUMIFS(ZCONF[Yield],ZCONF[Material],T_Planning[[#This Row],[Article]])/2,0)</f>
        <v>0</v>
      </c>
      <c r="AU3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0.60078472222222223</v>
      </c>
      <c r="AV36" s="222" t="str">
        <f>IFERROR(_xlfn.XLOOKUP(T_Planning[[#This Row],[Calibre]],CLIENT!B:B,CLIENT!C:C),"")</f>
        <v>Omega</v>
      </c>
    </row>
    <row r="37" spans="1:48" hidden="1" x14ac:dyDescent="0.3">
      <c r="A37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608765423</v>
      </c>
      <c r="B37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6.1722222222222225</v>
      </c>
      <c r="C37" s="249" t="str">
        <f ca="1">IFERROR(T_Planning[[#This Row],[Taux.C-1]]-T_Planning[[#This Row],[Taux.C]],"")</f>
        <v/>
      </c>
      <c r="D37" s="249" t="str">
        <f>IFERROR(_xlfn.XLOOKUP($L$1&amp;T_Planning[[#This Row],[Article]],_03_Archive_BORD_DEC[SemainesArticle],_03_Archive_BORD_DEC[Taux.C]),"")</f>
        <v/>
      </c>
      <c r="E37" s="197" cm="1">
        <f t="array" ref="E37">_xlfn.LET(_xlpm.comp, DB_CEWB_Nomenclature__2[Component],
    _xlpm.buffer, DB_CEWB_Nomenclature__2[% ok Buffer Cible après DEC],
    IFERROR(_xlfn.XLOOKUP(T_Planning[[#This Row],[Article]], _xlpm.comp, _xlpm.buffer), 0))</f>
        <v>0</v>
      </c>
      <c r="F37" s="197" cm="1">
        <f t="array" ref="F3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7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7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7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7" s="252" cm="1">
        <f t="array" ref="J37">_xlfn.LET(_xlpm.article, T_Planning[[#This Row],[Article]],
    _xlpm.comp, DB_CEWB_Nomenclature__2[Component],
    _xlpm.backlog, DB_CEWB_Nomenclature__2[Backlog],
    IFERROR(_xlfn.XLOOKUP(_xlpm.article, _xlpm.comp, _xlpm.backlog), 0))</f>
        <v>11110</v>
      </c>
      <c r="K37" s="252" cm="1">
        <f t="array" ref="K3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1800</v>
      </c>
      <c r="L37" s="252" cm="1">
        <f t="array" ref="L3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27300</v>
      </c>
      <c r="M37" s="252" cm="1">
        <f t="array" ref="M3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7" s="252" cm="1">
        <f t="array" ref="N3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7" s="253" cm="1">
        <f t="array" ref="O3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46078</v>
      </c>
      <c r="P37" s="29" cm="1">
        <f t="array" ref="P3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37" s="252" cm="1">
        <f t="array" ref="Q3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37" s="252" cm="1">
        <f t="array" ref="R3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37" s="254">
        <f>_xlfn.LET(_xlpm.plage, T_Planning[[#This Row],[Taillage]:[TS]],
_xlpm.article, T_Planning[[#This Row],[Article]],
    IF(ISNUMBER(SEARCH("PRT", _xlpm.article)),"P",
    2+SUM(_xlpm.plage)))</f>
        <v>5</v>
      </c>
      <c r="T37" s="240" t="s">
        <v>8389</v>
      </c>
      <c r="U37" s="248">
        <v>24</v>
      </c>
      <c r="V37" s="248">
        <f>IF(T_Planning[[#This Row],[TP]]="P","PRT",T_Planning[[#This Row],[Sem Besoin client]]-T_Planning[[#This Row],[TP]]-3)</f>
        <v>16</v>
      </c>
      <c r="W37" s="250">
        <f>1000</f>
        <v>1000</v>
      </c>
      <c r="X37" s="255">
        <v>765423</v>
      </c>
      <c r="Y37" s="256" t="str" cm="1">
        <f t="array" ref="Y3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SS SEMI/ROULE L3.150</v>
      </c>
      <c r="Z37" s="256" t="str" cm="1">
        <f t="array" ref="Z3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2892A2</v>
      </c>
      <c r="AA37" s="232" t="str" cm="1">
        <f t="array" ref="AA3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37" s="242">
        <v>608</v>
      </c>
      <c r="AC37" s="13" t="str">
        <f>_xlfn.LET(_xlpm.mach, T_Planning[[#This Row],[No Mach]],
    _xlpm.typeProd, IFERROR(_xlfn.XLOOKUP(_xlpm.mach, PROD[N° MACH.], PROD[WC]), _xlpm.mach),
    _xlpm.typeProd)</f>
        <v>120004</v>
      </c>
      <c r="AD37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7" s="256" t="str">
        <f>_xlfn.LET(_xlpm.mach, T_Planning[[#This Row],[No Mach]],
    _xlpm.typeProd, IFERROR(_xlfn.XLOOKUP(_xlpm.mach, PROD[N° MACH.], PROD[DESC. MACH.]), _xlpm.mach),
    _xlpm.typeProd)</f>
        <v>TSUG.B074</v>
      </c>
      <c r="AF37" s="252">
        <v>1</v>
      </c>
      <c r="AG37" s="253">
        <v>46136</v>
      </c>
      <c r="AH37" s="253"/>
      <c r="AI37" s="253">
        <v>46160</v>
      </c>
      <c r="AJ37" s="230">
        <f>_xlfn.LET(_xlpm.delais, T_Planning[[#This Row],[Délais PROD]],
    _xlpm.semaine, IFERROR(WEEKNUM(_xlpm.delais, 21), ""),
    VALUE(_xlpm.semaine))</f>
        <v>21</v>
      </c>
      <c r="AK37" s="259">
        <f>YEAR(T_Planning[[#This Row],[Délais PROD]])</f>
        <v>2026</v>
      </c>
      <c r="AL37" s="256" t="s">
        <v>67</v>
      </c>
      <c r="AM37" s="252" t="str" cm="1">
        <f t="array" ref="AM3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37" s="252" cm="1">
        <f t="array" ref="AN3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37" s="256" t="str" cm="1">
        <f t="array" ref="AO3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37" s="252" t="str" cm="1">
        <f t="array" ref="AP3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37" s="260">
        <f>IFERROR((3600*5*24/T_Planning[[#This Row],[TC/S]]),"VERIF")</f>
        <v>7854.545454545455</v>
      </c>
      <c r="AR37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7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37" s="262">
        <f>IFERROR(SUMIFS(ZCONF[Yield],ZCONF[Material],T_Planning[[#This Row],[Article]])/2,0)</f>
        <v>0</v>
      </c>
      <c r="AU37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3.4756944444444442</v>
      </c>
      <c r="AV37" s="248" t="str">
        <f>IFERROR(_xlfn.XLOOKUP(T_Planning[[#This Row],[Calibre]],CLIENT!B:B,CLIENT!C:C),"")</f>
        <v>Longines</v>
      </c>
    </row>
    <row r="38" spans="1:48" hidden="1" x14ac:dyDescent="0.3">
      <c r="A3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603648552</v>
      </c>
      <c r="B3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5.3684210526315788</v>
      </c>
      <c r="C38" s="223">
        <f ca="1">IFERROR(T_Planning[[#This Row],[Taux.C-1]]-T_Planning[[#This Row],[Taux.C]],"")</f>
        <v>-3.3684210526315788</v>
      </c>
      <c r="D38" s="223">
        <f>IFERROR(_xlfn.XLOOKUP($L$1&amp;T_Planning[[#This Row],[Article]],_03_Archive_BORD_DEC[SemainesArticle],_03_Archive_BORD_DEC[Taux.C]),"")</f>
        <v>2</v>
      </c>
      <c r="E38" s="197" cm="1">
        <f t="array" ref="E38">_xlfn.LET(_xlpm.comp, DB_CEWB_Nomenclature__2[Component],
    _xlpm.buffer, DB_CEWB_Nomenclature__2[% ok Buffer Cible après DEC],
    IFERROR(_xlfn.XLOOKUP(T_Planning[[#This Row],[Article]], _xlpm.comp, _xlpm.buffer), 0))</f>
        <v>0</v>
      </c>
      <c r="F38" s="197" cm="1">
        <f t="array" ref="F3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8" s="226" cm="1">
        <f t="array" ref="J38">_xlfn.LET(_xlpm.article, T_Planning[[#This Row],[Article]],
    _xlpm.comp, DB_CEWB_Nomenclature__2[Component],
    _xlpm.backlog, DB_CEWB_Nomenclature__2[Backlog],
    IFERROR(_xlfn.XLOOKUP(_xlpm.article, _xlpm.comp, _xlpm.backlog), 0))</f>
        <v>40400</v>
      </c>
      <c r="K38" s="226" cm="1">
        <f t="array" ref="K3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7600</v>
      </c>
      <c r="L38" s="226" cm="1">
        <f t="array" ref="L3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156000</v>
      </c>
      <c r="M38" s="226" cm="1">
        <f t="array" ref="M3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8" s="226" cm="1">
        <f t="array" ref="N3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400</v>
      </c>
      <c r="O38" s="227" cm="1">
        <f t="array" ref="O3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38" s="29" cm="1">
        <f t="array" ref="P3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38" s="226" cm="1">
        <f t="array" ref="Q3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8" s="226" cm="1">
        <f t="array" ref="R3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8" s="228">
        <f>_xlfn.LET(_xlpm.plage, T_Planning[[#This Row],[Taillage]:[TS]],
_xlpm.article, T_Planning[[#This Row],[Article]],
    IF(ISNUMBER(SEARCH("PRT", _xlpm.article)),"P",
    2+SUM(_xlpm.plage)))</f>
        <v>2</v>
      </c>
      <c r="T38" s="240" t="s">
        <v>8387</v>
      </c>
      <c r="U38" s="222">
        <v>23</v>
      </c>
      <c r="V38" s="222">
        <f>IF(T_Planning[[#This Row],[TP]]="P","PRT",T_Planning[[#This Row],[Sem Besoin client]]-T_Planning[[#This Row],[TP]]-3)</f>
        <v>18</v>
      </c>
      <c r="W38" s="224">
        <f>1000</f>
        <v>1000</v>
      </c>
      <c r="X38" s="230">
        <v>648552</v>
      </c>
      <c r="Y38" s="231" t="str" cm="1">
        <f t="array" ref="Y3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CLEF RAQUETTE</v>
      </c>
      <c r="Z38" s="231" t="str" cm="1">
        <f t="array" ref="Z3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A20L11</v>
      </c>
      <c r="AA38" s="232" t="str" cm="1">
        <f t="array" ref="AA3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38" s="233">
        <v>603</v>
      </c>
      <c r="AC38" s="13" t="str">
        <f>_xlfn.LET(_xlpm.mach, T_Planning[[#This Row],[No Mach]],
    _xlpm.typeProd, IFERROR(_xlfn.XLOOKUP(_xlpm.mach, PROD[N° MACH.], PROD[WC]), _xlpm.mach),
    _xlpm.typeProd)</f>
        <v>120004</v>
      </c>
      <c r="AD3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8" s="231" t="str">
        <f>_xlfn.LET(_xlpm.mach, T_Planning[[#This Row],[No Mach]],
    _xlpm.typeProd, IFERROR(_xlfn.XLOOKUP(_xlpm.mach, PROD[N° MACH.], PROD[DESC. MACH.]), _xlpm.mach),
    _xlpm.typeProd)</f>
        <v>TSUG.B074+</v>
      </c>
      <c r="AF38" s="226">
        <v>1</v>
      </c>
      <c r="AG38" s="227">
        <v>45737</v>
      </c>
      <c r="AH38" s="227">
        <v>46119</v>
      </c>
      <c r="AI38" s="227">
        <v>46160</v>
      </c>
      <c r="AJ38" s="230">
        <f>_xlfn.LET(_xlpm.delais, T_Planning[[#This Row],[Délais PROD]],
    _xlpm.semaine, IFERROR(WEEKNUM(_xlpm.delais, 21), ""),
    VALUE(_xlpm.semaine))</f>
        <v>21</v>
      </c>
      <c r="AK38" s="235">
        <f>YEAR(T_Planning[[#This Row],[Délais PROD]])</f>
        <v>2026</v>
      </c>
      <c r="AL38" s="231" t="s">
        <v>72</v>
      </c>
      <c r="AM38" s="226" t="str" cm="1">
        <f t="array" ref="AM3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MET</v>
      </c>
      <c r="AN38" s="226" cm="1">
        <f t="array" ref="AN3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70566</v>
      </c>
      <c r="AO38" s="231" t="str" cm="1">
        <f t="array" ref="AO3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2.000</v>
      </c>
      <c r="AP38" s="226" t="str" cm="1">
        <f t="array" ref="AP3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38" s="236">
        <f>IFERROR((3600*5*24/T_Planning[[#This Row],[TC/S]]),"VERIF")</f>
        <v>9600</v>
      </c>
      <c r="AR3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38" s="238">
        <f>IFERROR(SUMIFS(ZCONF[Yield],ZCONF[Material],T_Planning[[#This Row],[Article]])/2,0)</f>
        <v>0</v>
      </c>
      <c r="AU3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16.25</v>
      </c>
      <c r="AV38" s="222" t="str">
        <f>IFERROR(_xlfn.XLOOKUP(T_Planning[[#This Row],[Calibre]],CLIENT!B:B,CLIENT!C:C),"")</f>
        <v>Longines</v>
      </c>
    </row>
    <row r="39" spans="1:48" hidden="1" x14ac:dyDescent="0.3">
      <c r="A3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61884671</v>
      </c>
      <c r="B3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1.578125</v>
      </c>
      <c r="C39" s="223">
        <f ca="1">IFERROR(T_Planning[[#This Row],[Taux.C-1]]-T_Planning[[#This Row],[Taux.C]],"")</f>
        <v>-0.578125</v>
      </c>
      <c r="D39" s="223">
        <f>IFERROR(_xlfn.XLOOKUP($L$1&amp;T_Planning[[#This Row],[Article]],_03_Archive_BORD_DEC[SemainesArticle],_03_Archive_BORD_DEC[Taux.C]),"")</f>
        <v>1</v>
      </c>
      <c r="E39" s="197" cm="1">
        <f t="array" ref="E39">_xlfn.LET(_xlpm.comp, DB_CEWB_Nomenclature__2[Component],
    _xlpm.buffer, DB_CEWB_Nomenclature__2[% ok Buffer Cible après DEC],
    IFERROR(_xlfn.XLOOKUP(T_Planning[[#This Row],[Article]], _xlpm.comp, _xlpm.buffer), 0))</f>
        <v>0</v>
      </c>
      <c r="F39" s="197" cm="1">
        <f t="array" ref="F3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3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3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3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39" s="226" cm="1">
        <f t="array" ref="J39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39" s="226" cm="1">
        <f t="array" ref="K3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6400</v>
      </c>
      <c r="L39" s="226" cm="1">
        <f t="array" ref="L3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134550</v>
      </c>
      <c r="M39" s="226" cm="1">
        <f t="array" ref="M3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39" s="226" cm="1">
        <f t="array" ref="N3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39" s="227" cm="1">
        <f t="array" ref="O3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39" s="29" cm="1">
        <f t="array" ref="P3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39" s="226" cm="1">
        <f t="array" ref="Q3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39" s="226" cm="1">
        <f t="array" ref="R3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39" s="228">
        <f>_xlfn.LET(_xlpm.plage, T_Planning[[#This Row],[Taillage]:[TS]],
_xlpm.article, T_Planning[[#This Row],[Article]],
    IF(ISNUMBER(SEARCH("PRT", _xlpm.article)),"P",
    2+SUM(_xlpm.plage)))</f>
        <v>3</v>
      </c>
      <c r="T39" s="240" t="s">
        <v>8416</v>
      </c>
      <c r="U39" s="222">
        <v>23</v>
      </c>
      <c r="V39" s="222">
        <f>IF(T_Planning[[#This Row],[TP]]="P","PRT",T_Planning[[#This Row],[Sem Besoin client]]-T_Planning[[#This Row],[TP]]-3)</f>
        <v>17</v>
      </c>
      <c r="W39" s="224">
        <f>1000</f>
        <v>1000</v>
      </c>
      <c r="X39" s="230">
        <v>84671</v>
      </c>
      <c r="Y39" s="231" t="str" cm="1">
        <f t="array" ref="Y3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ENTR.</v>
      </c>
      <c r="Z39" s="231" t="str" cm="1">
        <f t="array" ref="Z3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7750</v>
      </c>
      <c r="AA39" s="232" t="str" cm="1">
        <f t="array" ref="AA3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39" s="233">
        <v>618</v>
      </c>
      <c r="AC39" s="13" t="str">
        <f>_xlfn.LET(_xlpm.mach, T_Planning[[#This Row],[No Mach]],
    _xlpm.typeProd, IFERROR(_xlfn.XLOOKUP(_xlpm.mach, PROD[N° MACH.], PROD[WC]), _xlpm.mach),
    _xlpm.typeProd)</f>
        <v>120004</v>
      </c>
      <c r="AD3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39" s="231" t="str">
        <f>_xlfn.LET(_xlpm.mach, T_Planning[[#This Row],[No Mach]],
    _xlpm.typeProd, IFERROR(_xlfn.XLOOKUP(_xlpm.mach, PROD[N° MACH.], PROD[DESC. MACH.]), _xlpm.mach),
    _xlpm.typeProd)</f>
        <v>TSUG.B075</v>
      </c>
      <c r="AF39" s="226">
        <v>1</v>
      </c>
      <c r="AG39" s="227">
        <v>46029</v>
      </c>
      <c r="AH39" s="227"/>
      <c r="AI39" s="227">
        <v>46168</v>
      </c>
      <c r="AJ39" s="230">
        <f>_xlfn.LET(_xlpm.delais, T_Planning[[#This Row],[Délais PROD]],
    _xlpm.semaine, IFERROR(WEEKNUM(_xlpm.delais, 21), ""),
    VALUE(_xlpm.semaine))</f>
        <v>22</v>
      </c>
      <c r="AK39" s="235">
        <f>YEAR(T_Planning[[#This Row],[Délais PROD]])</f>
        <v>2026</v>
      </c>
      <c r="AL39" s="231" t="s">
        <v>67</v>
      </c>
      <c r="AM39" s="226" t="str" cm="1">
        <f t="array" ref="AM3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39" s="226" cm="1">
        <f t="array" ref="AN3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39" s="231" t="str" cm="1">
        <f t="array" ref="AO3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39" s="226" t="str" cm="1">
        <f t="array" ref="AP3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39" s="236">
        <f>IFERROR((3600*5*24/T_Planning[[#This Row],[TC/S]]),"VERIF")</f>
        <v>9600</v>
      </c>
      <c r="AR3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3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39" s="238">
        <f>IFERROR(SUMIFS(ZCONF[Yield],ZCONF[Material],T_Planning[[#This Row],[Article]])/2,0)</f>
        <v>0</v>
      </c>
      <c r="AU3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14.015625</v>
      </c>
      <c r="AV39" s="222" t="str">
        <f>IFERROR(_xlfn.XLOOKUP(T_Planning[[#This Row],[Calibre]],CLIENT!B:B,CLIENT!C:C),"")</f>
        <v>Longines</v>
      </c>
    </row>
    <row r="40" spans="1:48" hidden="1" x14ac:dyDescent="0.3">
      <c r="A4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629696684</v>
      </c>
      <c r="B4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7.509655172413793</v>
      </c>
      <c r="C40" s="223">
        <f ca="1">IFERROR(T_Planning[[#This Row],[Taux.C-1]]-T_Planning[[#This Row],[Taux.C]],"")</f>
        <v>5.490344827586207</v>
      </c>
      <c r="D40" s="223">
        <f>IFERROR(_xlfn.XLOOKUP($L$1&amp;T_Planning[[#This Row],[Article]],_03_Archive_BORD_DEC[SemainesArticle],_03_Archive_BORD_DEC[Taux.C]),"")</f>
        <v>13</v>
      </c>
      <c r="E40" s="197" cm="1">
        <f t="array" ref="E40">_xlfn.LET(_xlpm.comp, DB_CEWB_Nomenclature__2[Component],
    _xlpm.buffer, DB_CEWB_Nomenclature__2[% ok Buffer Cible après DEC],
    IFERROR(_xlfn.XLOOKUP(T_Planning[[#This Row],[Article]], _xlpm.comp, _xlpm.buffer), 0))</f>
        <v>0.82547008547008549</v>
      </c>
      <c r="F40" s="197" cm="1">
        <f t="array" ref="F40">_xlfn.LET(_xlpm.comp, DB_CEWB_Nomenclature__2[Component],
    _xlpm.cibleProd, DB_CEWB_Nomenclature__2[% ok Cible Prod après DEC],
    _xlpm.article, T_Planning[[#This Row],[Article]],
    IFERROR(_xlfn.XLOOKUP(_xlpm.article, _xlpm.comp, _xlpm.cibleProd), 0))</f>
        <v>8.8443223443223445E-2</v>
      </c>
      <c r="G4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4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0" s="226" cm="1">
        <f t="array" ref="J40">_xlfn.LET(_xlpm.article, T_Planning[[#This Row],[Article]],
    _xlpm.comp, DB_CEWB_Nomenclature__2[Component],
    _xlpm.backlog, DB_CEWB_Nomenclature__2[Backlog],
    IFERROR(_xlfn.XLOOKUP(_xlpm.article, _xlpm.comp, _xlpm.backlog), 0))</f>
        <v>30300</v>
      </c>
      <c r="K40" s="226" cm="1">
        <f t="array" ref="K4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14500</v>
      </c>
      <c r="L40" s="226" cm="1">
        <f t="array" ref="L4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487500</v>
      </c>
      <c r="M40" s="226" cm="1">
        <f t="array" ref="M4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0" s="226" cm="1">
        <f t="array" ref="N4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78590</v>
      </c>
      <c r="O40" s="227" cm="1">
        <f t="array" ref="O4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0" s="29" cm="1">
        <f t="array" ref="P4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0" s="226" cm="1">
        <f t="array" ref="Q4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0" s="226" cm="1">
        <f t="array" ref="R4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0" s="228">
        <f>_xlfn.LET(_xlpm.plage, T_Planning[[#This Row],[Taillage]:[TS]],
_xlpm.article, T_Planning[[#This Row],[Article]],
    IF(ISNUMBER(SEARCH("PRT", _xlpm.article)),"P",
    2+SUM(_xlpm.plage)))</f>
        <v>3</v>
      </c>
      <c r="T40" s="229"/>
      <c r="U40" s="222"/>
      <c r="V40" s="222">
        <f>IF(T_Planning[[#This Row],[TP]]="P","PRT",T_Planning[[#This Row],[Sem Besoin client]]-T_Planning[[#This Row],[TP]]-3)</f>
        <v>-6</v>
      </c>
      <c r="W40" s="224">
        <f>1000</f>
        <v>1000</v>
      </c>
      <c r="X40" s="230">
        <v>696684</v>
      </c>
      <c r="Y40" s="231" t="str" cm="1">
        <f t="array" ref="Y4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L2.200                         </v>
      </c>
      <c r="Z40" s="231" t="str" cm="1">
        <f t="array" ref="Z4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2801-2</v>
      </c>
      <c r="AA40" s="232" t="str" cm="1">
        <f t="array" ref="AA4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40" s="233">
        <v>629</v>
      </c>
      <c r="AC40" s="13" t="str">
        <f>_xlfn.LET(_xlpm.mach, T_Planning[[#This Row],[No Mach]],
    _xlpm.typeProd, IFERROR(_xlfn.XLOOKUP(_xlpm.mach, PROD[N° MACH.], PROD[WC]), _xlpm.mach),
    _xlpm.typeProd)</f>
        <v>120001</v>
      </c>
      <c r="AD4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0" s="231" t="str">
        <f>_xlfn.LET(_xlpm.mach, T_Planning[[#This Row],[No Mach]],
    _xlpm.typeProd, IFERROR(_xlfn.XLOOKUP(_xlpm.mach, PROD[N° MACH.], PROD[DESC. MACH.]), _xlpm.mach),
    _xlpm.typeProd)</f>
        <v>TSUG.P034+</v>
      </c>
      <c r="AF40" s="226">
        <v>1</v>
      </c>
      <c r="AG40" s="227">
        <v>45804</v>
      </c>
      <c r="AH40" s="227"/>
      <c r="AI40" s="227">
        <v>45805</v>
      </c>
      <c r="AJ40" s="230">
        <f>_xlfn.LET(_xlpm.delais, T_Planning[[#This Row],[Délais PROD]],
    _xlpm.semaine, IFERROR(WEEKNUM(_xlpm.delais, 21), ""),
    VALUE(_xlpm.semaine))</f>
        <v>22</v>
      </c>
      <c r="AK40" s="235">
        <f>YEAR(T_Planning[[#This Row],[Délais PROD]])</f>
        <v>2025</v>
      </c>
      <c r="AL40" s="231" t="s">
        <v>76</v>
      </c>
      <c r="AM40" s="226" t="str" cm="1">
        <f t="array" ref="AM4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40" s="226" cm="1">
        <f t="array" ref="AN4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766789</v>
      </c>
      <c r="AO40" s="231" t="str" cm="1">
        <f t="array" ref="AO4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2.600</v>
      </c>
      <c r="AP40" s="226" t="str" cm="1">
        <f t="array" ref="AP4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43</v>
      </c>
      <c r="AQ40" s="236">
        <f>IFERROR((3600*5*24/T_Planning[[#This Row],[TC/S]]),"VERIF")</f>
        <v>10046.511627906977</v>
      </c>
      <c r="AR4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10046.511627906977</v>
      </c>
      <c r="AT40" s="238">
        <f>IFERROR(SUMIFS(ZCONF[Yield],ZCONF[Material],T_Planning[[#This Row],[Article]])/2,0)</f>
        <v>0</v>
      </c>
      <c r="AU4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48.524305555555557</v>
      </c>
      <c r="AV40" s="222" t="str">
        <f>IFERROR(_xlfn.XLOOKUP(T_Planning[[#This Row],[Calibre]],CLIENT!B:B,CLIENT!C:C),"")</f>
        <v>Hamilton</v>
      </c>
    </row>
    <row r="41" spans="1:48" hidden="1" x14ac:dyDescent="0.3">
      <c r="A4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635416307</v>
      </c>
      <c r="B4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9.1818181818181817</v>
      </c>
      <c r="C41" s="223">
        <f ca="1">IFERROR(T_Planning[[#This Row],[Taux.C-1]]-T_Planning[[#This Row],[Taux.C]],"")</f>
        <v>2.8181818181818183</v>
      </c>
      <c r="D41" s="223">
        <f>IFERROR(_xlfn.XLOOKUP($L$1&amp;T_Planning[[#This Row],[Article]],_03_Archive_BORD_DEC[SemainesArticle],_03_Archive_BORD_DEC[Taux.C]),"")</f>
        <v>12</v>
      </c>
      <c r="E41" s="197" cm="1">
        <f t="array" ref="E41">_xlfn.LET(_xlpm.comp, DB_CEWB_Nomenclature__2[Component],
    _xlpm.buffer, DB_CEWB_Nomenclature__2[% ok Buffer Cible après DEC],
    IFERROR(_xlfn.XLOOKUP(T_Planning[[#This Row],[Article]], _xlpm.comp, _xlpm.buffer), 0))</f>
        <v>0</v>
      </c>
      <c r="F41" s="197" cm="1">
        <f t="array" ref="F4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1" s="226" cm="1">
        <f t="array" ref="J41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41" s="226" cm="1">
        <f t="array" ref="K4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1100</v>
      </c>
      <c r="L41" s="226" cm="1">
        <f t="array" ref="L4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30300</v>
      </c>
      <c r="M41" s="226" cm="1">
        <f t="array" ref="M4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1" s="226" cm="1">
        <f t="array" ref="N4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1" s="227" cm="1">
        <f t="array" ref="O4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1" s="29" cm="1">
        <f t="array" ref="P4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1" s="226" cm="1">
        <f t="array" ref="Q4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41" s="226" cm="1">
        <f t="array" ref="R4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41" s="228">
        <f>_xlfn.LET(_xlpm.plage, T_Planning[[#This Row],[Taillage]:[TS]],
_xlpm.article, T_Planning[[#This Row],[Article]],
    IF(ISNUMBER(SEARCH("PRT", _xlpm.article)),"P",
    2+SUM(_xlpm.plage)))</f>
        <v>5</v>
      </c>
      <c r="T41" s="240" t="s">
        <v>8419</v>
      </c>
      <c r="U41" s="222">
        <v>27</v>
      </c>
      <c r="V41" s="222">
        <f>IF(T_Planning[[#This Row],[TP]]="P","PRT",T_Planning[[#This Row],[Sem Besoin client]]-T_Planning[[#This Row],[TP]]-3)</f>
        <v>19</v>
      </c>
      <c r="W41" s="224">
        <f>1000</f>
        <v>1000</v>
      </c>
      <c r="X41" s="230">
        <v>416307</v>
      </c>
      <c r="Y41" s="231" t="str" cm="1">
        <f t="array" ref="Y4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PIG.SEC. L6.290</v>
      </c>
      <c r="Z41" s="231" t="str" cm="1">
        <f t="array" ref="Z4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C07661</v>
      </c>
      <c r="AA41" s="232" t="str" cm="1">
        <f t="array" ref="AA4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41" s="242">
        <v>635</v>
      </c>
      <c r="AC41" s="13" t="str">
        <f>_xlfn.LET(_xlpm.mach, T_Planning[[#This Row],[No Mach]],
    _xlpm.typeProd, IFERROR(_xlfn.XLOOKUP(_xlpm.mach, PROD[N° MACH.], PROD[WC]), _xlpm.mach),
    _xlpm.typeProd)</f>
        <v>120001</v>
      </c>
      <c r="AD4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1" s="231" t="str">
        <f>_xlfn.LET(_xlpm.mach, T_Planning[[#This Row],[No Mach]],
    _xlpm.typeProd, IFERROR(_xlfn.XLOOKUP(_xlpm.mach, PROD[N° MACH.], PROD[DESC. MACH.]), _xlpm.mach),
    _xlpm.typeProd)</f>
        <v>TSUG.P034+</v>
      </c>
      <c r="AF41" s="226">
        <v>1</v>
      </c>
      <c r="AG41" s="227">
        <v>46064</v>
      </c>
      <c r="AH41" s="227">
        <v>46090</v>
      </c>
      <c r="AI41" s="18">
        <v>46168</v>
      </c>
      <c r="AJ41" s="230">
        <f>_xlfn.LET(_xlpm.delais, T_Planning[[#This Row],[Délais PROD]],
    _xlpm.semaine, IFERROR(WEEKNUM(_xlpm.delais, 21), ""),
    VALUE(_xlpm.semaine))</f>
        <v>22</v>
      </c>
      <c r="AK41" s="235">
        <f>YEAR(T_Planning[[#This Row],[Délais PROD]])</f>
        <v>2026</v>
      </c>
      <c r="AL41" s="231" t="s">
        <v>67</v>
      </c>
      <c r="AM41" s="226" t="str" cm="1">
        <f t="array" ref="AM4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1" s="226" cm="1">
        <f t="array" ref="AN4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41" s="231" t="str" cm="1">
        <f t="array" ref="AO4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41" s="226" t="str" cm="1">
        <f t="array" ref="AP4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21</v>
      </c>
      <c r="AQ41" s="236">
        <f>IFERROR((3600*5*24/T_Planning[[#This Row],[TC/S]]),"VERIF")</f>
        <v>20571.428571428572</v>
      </c>
      <c r="AR4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20571.428571428572</v>
      </c>
      <c r="AT41" s="238">
        <f>IFERROR(SUMIFS(ZCONF[Yield],ZCONF[Material],T_Planning[[#This Row],[Article]])/2,0)</f>
        <v>0</v>
      </c>
      <c r="AU4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1.4729166666666667</v>
      </c>
      <c r="AV41" s="222" t="str">
        <f>IFERROR(_xlfn.XLOOKUP(T_Planning[[#This Row],[Calibre]],CLIENT!B:B,CLIENT!C:C),"")</f>
        <v>Tissot</v>
      </c>
    </row>
    <row r="42" spans="1:48" hidden="1" x14ac:dyDescent="0.3">
      <c r="A4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622859510</v>
      </c>
      <c r="B4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7.7692307692307692</v>
      </c>
      <c r="C42" s="223">
        <f ca="1">IFERROR(T_Planning[[#This Row],[Taux.C-1]]-T_Planning[[#This Row],[Taux.C]],"")</f>
        <v>1.2307692307692308</v>
      </c>
      <c r="D42" s="223">
        <f>IFERROR(_xlfn.XLOOKUP($L$1&amp;T_Planning[[#This Row],[Article]],_03_Archive_BORD_DEC[SemainesArticle],_03_Archive_BORD_DEC[Taux.C]),"")</f>
        <v>9</v>
      </c>
      <c r="E42" s="197" cm="1">
        <f t="array" ref="E42">_xlfn.LET(_xlpm.comp, DB_CEWB_Nomenclature__2[Component],
    _xlpm.buffer, DB_CEWB_Nomenclature__2[% ok Buffer Cible après DEC],
    IFERROR(_xlfn.XLOOKUP(T_Planning[[#This Row],[Article]], _xlpm.comp, _xlpm.buffer), 0))</f>
        <v>0</v>
      </c>
      <c r="F42" s="197" cm="1">
        <f t="array" ref="F4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4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2" s="226" cm="1">
        <f t="array" ref="J42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42" s="226" cm="1">
        <f t="array" ref="K4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42" s="226" cm="1">
        <f t="array" ref="L4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12200</v>
      </c>
      <c r="M42" s="226" cm="1">
        <f t="array" ref="M4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2" s="226" cm="1">
        <f t="array" ref="N4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2" s="227" cm="1">
        <f t="array" ref="O4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46097</v>
      </c>
      <c r="P42" s="29" cm="1">
        <f t="array" ref="P4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2" s="226" cm="1">
        <f t="array" ref="Q4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2" s="226" cm="1">
        <f t="array" ref="R4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2" s="228">
        <f>_xlfn.LET(_xlpm.plage, T_Planning[[#This Row],[Taillage]:[TS]],
_xlpm.article, T_Planning[[#This Row],[Article]],
    IF(ISNUMBER(SEARCH("PRT", _xlpm.article)),"P",
    2+SUM(_xlpm.plage)))</f>
        <v>3</v>
      </c>
      <c r="T42" s="240" t="s">
        <v>8828</v>
      </c>
      <c r="U42" s="222">
        <v>24</v>
      </c>
      <c r="V42" s="222">
        <f>IF(T_Planning[[#This Row],[TP]]="P","PRT",T_Planning[[#This Row],[Sem Besoin client]]-T_Planning[[#This Row],[TP]]-3)</f>
        <v>18</v>
      </c>
      <c r="W42" s="224">
        <f>1000</f>
        <v>1000</v>
      </c>
      <c r="X42" s="230">
        <v>859510</v>
      </c>
      <c r="Y42" s="231" t="str" cm="1">
        <f t="array" ref="Y4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SEMI/TAIL DO                </v>
      </c>
      <c r="Z42" s="231" t="str" cm="1">
        <f t="array" ref="Z4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A89201</v>
      </c>
      <c r="AA42" s="232" t="str" cm="1">
        <f t="array" ref="AA4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42" s="233">
        <v>622</v>
      </c>
      <c r="AC42" s="13" t="str">
        <f>_xlfn.LET(_xlpm.mach, T_Planning[[#This Row],[No Mach]],
    _xlpm.typeProd, IFERROR(_xlfn.XLOOKUP(_xlpm.mach, PROD[N° MACH.], PROD[WC]), _xlpm.mach),
    _xlpm.typeProd)</f>
        <v>120003</v>
      </c>
      <c r="AD4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2" s="231" t="str">
        <f>_xlfn.LET(_xlpm.mach, T_Planning[[#This Row],[No Mach]],
    _xlpm.typeProd, IFERROR(_xlfn.XLOOKUP(_xlpm.mach, PROD[N° MACH.], PROD[DESC. MACH.]), _xlpm.mach),
    _xlpm.typeProd)</f>
        <v>TSUG.B073</v>
      </c>
      <c r="AF42" s="226">
        <v>1</v>
      </c>
      <c r="AG42" s="227">
        <v>46136</v>
      </c>
      <c r="AH42" s="227">
        <v>46162</v>
      </c>
      <c r="AI42" s="227">
        <v>46174</v>
      </c>
      <c r="AJ42" s="230">
        <f>_xlfn.LET(_xlpm.delais, T_Planning[[#This Row],[Délais PROD]],
    _xlpm.semaine, IFERROR(WEEKNUM(_xlpm.delais, 21), ""),
    VALUE(_xlpm.semaine))</f>
        <v>23</v>
      </c>
      <c r="AK42" s="235">
        <f>YEAR(T_Planning[[#This Row],[Délais PROD]])</f>
        <v>2026</v>
      </c>
      <c r="AL42" s="231" t="s">
        <v>76</v>
      </c>
      <c r="AM42" s="226" t="str" cm="1">
        <f t="array" ref="AM4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2" s="226">
        <v>847141</v>
      </c>
      <c r="AO42" s="231" t="s">
        <v>7548</v>
      </c>
      <c r="AP42" s="226" t="str" cm="1">
        <f t="array" ref="AP4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42" s="236" t="str">
        <f>IFERROR((3600*5*24/T_Planning[[#This Row],[TC/S]]),"VERIF")</f>
        <v>VERIF</v>
      </c>
      <c r="AR42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4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42" s="238">
        <f>IFERROR(SUMIFS(ZCONF[Yield],ZCONF[Material],T_Planning[[#This Row],[Article]])/2,0)</f>
        <v>0</v>
      </c>
      <c r="AU4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1.4</v>
      </c>
      <c r="AV42" s="222" t="str">
        <f>IFERROR(_xlfn.XLOOKUP(T_Planning[[#This Row],[Calibre]],CLIENT!B:B,CLIENT!C:C),"")</f>
        <v/>
      </c>
    </row>
    <row r="43" spans="1:48" hidden="1" x14ac:dyDescent="0.3">
      <c r="A43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PLANIF6222</v>
      </c>
      <c r="B43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3.5172413793103448</v>
      </c>
      <c r="C43" s="249">
        <f ca="1">IFERROR(T_Planning[[#This Row],[Taux.C-1]]-T_Planning[[#This Row],[Taux.C]],"")</f>
        <v>1.4827586206896552</v>
      </c>
      <c r="D43" s="249">
        <f>IFERROR(_xlfn.XLOOKUP($L$1&amp;T_Planning[[#This Row],[Article]],_03_Archive_BORD_DEC[SemainesArticle],_03_Archive_BORD_DEC[Taux.C]),"")</f>
        <v>5</v>
      </c>
      <c r="E43" s="197" cm="1">
        <f t="array" ref="E43">_xlfn.LET(_xlpm.comp, DB_CEWB_Nomenclature__2[Component],
    _xlpm.buffer, DB_CEWB_Nomenclature__2[% ok Buffer Cible après DEC],
    IFERROR(_xlfn.XLOOKUP(T_Planning[[#This Row],[Article]], _xlpm.comp, _xlpm.buffer), 0))</f>
        <v>0</v>
      </c>
      <c r="F43" s="197" cm="1">
        <f t="array" ref="F4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3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3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3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43" s="252" cm="1">
        <f t="array" ref="J43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43" s="252" cm="1">
        <f t="array" ref="K4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2900</v>
      </c>
      <c r="L43" s="252" cm="1">
        <f t="array" ref="L4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51700</v>
      </c>
      <c r="M43" s="252" cm="1">
        <f t="array" ref="M4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3" s="252" cm="1">
        <f t="array" ref="N4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100</v>
      </c>
      <c r="O43" s="253" cm="1">
        <f t="array" ref="O4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3" s="29" cm="1">
        <f t="array" ref="P4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3" s="252" cm="1">
        <f t="array" ref="Q4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3" s="252" cm="1">
        <f t="array" ref="R4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3" s="254">
        <f>_xlfn.LET(_xlpm.plage, T_Planning[[#This Row],[Taillage]:[TS]],
_xlpm.article, T_Planning[[#This Row],[Article]],
    IF(ISNUMBER(SEARCH("PRT", _xlpm.article)),"P",
    2+SUM(_xlpm.plage)))</f>
        <v>3</v>
      </c>
      <c r="T43" s="240" t="s">
        <v>8616</v>
      </c>
      <c r="U43" s="248">
        <v>25</v>
      </c>
      <c r="V43" s="248">
        <f>IF(T_Planning[[#This Row],[TP]]="P","PRT",T_Planning[[#This Row],[Sem Besoin client]]-T_Planning[[#This Row],[TP]]-3)</f>
        <v>19</v>
      </c>
      <c r="W43" s="250">
        <f>1000</f>
        <v>1000</v>
      </c>
      <c r="X43" s="255">
        <v>672199</v>
      </c>
      <c r="Y43" s="256" t="str" cm="1">
        <f t="array" ref="Y4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L2.500                      </v>
      </c>
      <c r="Z43" s="256" t="str" cm="1">
        <f t="array" ref="Z4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2824-2</v>
      </c>
      <c r="AA43" s="232" t="str" cm="1">
        <f t="array" ref="AA4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3" s="257">
        <v>622</v>
      </c>
      <c r="AC43" s="13" t="str">
        <f>_xlfn.LET(_xlpm.mach, T_Planning[[#This Row],[No Mach]],
    _xlpm.typeProd, IFERROR(_xlfn.XLOOKUP(_xlpm.mach, PROD[N° MACH.], PROD[WC]), _xlpm.mach),
    _xlpm.typeProd)</f>
        <v>120003</v>
      </c>
      <c r="AD43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3" s="256" t="str">
        <f>_xlfn.LET(_xlpm.mach, T_Planning[[#This Row],[No Mach]],
    _xlpm.typeProd, IFERROR(_xlfn.XLOOKUP(_xlpm.mach, PROD[N° MACH.], PROD[DESC. MACH.]), _xlpm.mach),
    _xlpm.typeProd)</f>
        <v>TSUG.B073</v>
      </c>
      <c r="AF43" s="252">
        <v>2</v>
      </c>
      <c r="AG43" s="253"/>
      <c r="AH43" s="253"/>
      <c r="AI43" s="18">
        <v>46181</v>
      </c>
      <c r="AJ43" s="230">
        <f>_xlfn.LET(_xlpm.delais, T_Planning[[#This Row],[Délais PROD]],
    _xlpm.semaine, IFERROR(WEEKNUM(_xlpm.delais, 21), ""),
    VALUE(_xlpm.semaine))</f>
        <v>24</v>
      </c>
      <c r="AK43" s="259">
        <f>YEAR(T_Planning[[#This Row],[Délais PROD]])</f>
        <v>2026</v>
      </c>
      <c r="AL43" s="256" t="s">
        <v>65</v>
      </c>
      <c r="AM43" s="252" t="str" cm="1">
        <f t="array" ref="AM4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3" s="252" cm="1">
        <f t="array" ref="AN4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6205</v>
      </c>
      <c r="AO43" s="256" t="str" cm="1">
        <f t="array" ref="AO4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7.000</v>
      </c>
      <c r="AP43" s="252" t="str" cm="1">
        <f t="array" ref="AP4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35</v>
      </c>
      <c r="AQ43" s="260">
        <f>IFERROR((3600*5*24/T_Planning[[#This Row],[TC/S]]),"VERIF")</f>
        <v>12342.857142857143</v>
      </c>
      <c r="AR43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3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12342.857142857143</v>
      </c>
      <c r="AT43" s="262">
        <f>IFERROR(SUMIFS(ZCONF[Yield],ZCONF[Material],T_Planning[[#This Row],[Article]])/2,0)</f>
        <v>7143.5</v>
      </c>
      <c r="AU43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4.1886574074074074</v>
      </c>
      <c r="AV43" s="248" t="str">
        <f>IFERROR(_xlfn.XLOOKUP(T_Planning[[#This Row],[Calibre]],CLIENT!B:B,CLIENT!C:C),"")</f>
        <v>Longines</v>
      </c>
    </row>
    <row r="44" spans="1:48" hidden="1" x14ac:dyDescent="0.3">
      <c r="A4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PLANIF6091</v>
      </c>
      <c r="B4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5</v>
      </c>
      <c r="C44" s="223">
        <f ca="1">IFERROR(T_Planning[[#This Row],[Taux.C-1]]-T_Planning[[#This Row],[Taux.C]],"")</f>
        <v>0</v>
      </c>
      <c r="D44" s="223">
        <f>IFERROR(_xlfn.XLOOKUP($L$1&amp;T_Planning[[#This Row],[Article]],_03_Archive_BORD_DEC[SemainesArticle],_03_Archive_BORD_DEC[Taux.C]),"")</f>
        <v>5</v>
      </c>
      <c r="E44" s="197" cm="1">
        <f t="array" ref="E44">_xlfn.LET(_xlpm.comp, DB_CEWB_Nomenclature__2[Component],
    _xlpm.buffer, DB_CEWB_Nomenclature__2[% ok Buffer Cible après DEC],
    IFERROR(_xlfn.XLOOKUP(T_Planning[[#This Row],[Article]], _xlpm.comp, _xlpm.buffer), 0))</f>
        <v>0</v>
      </c>
      <c r="F44" s="197" cm="1">
        <f t="array" ref="F4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4" s="226" cm="1">
        <f t="array" ref="J44">_xlfn.LET(_xlpm.article, T_Planning[[#This Row],[Article]],
    _xlpm.comp, DB_CEWB_Nomenclature__2[Component],
    _xlpm.backlog, DB_CEWB_Nomenclature__2[Backlog],
    IFERROR(_xlfn.XLOOKUP(_xlpm.article, _xlpm.comp, _xlpm.backlog), 0))</f>
        <v>20000</v>
      </c>
      <c r="K44" s="226" cm="1">
        <f t="array" ref="K4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4000</v>
      </c>
      <c r="L44" s="226" cm="1">
        <f t="array" ref="L4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100000</v>
      </c>
      <c r="M44" s="226" cm="1">
        <f t="array" ref="M4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4" s="226" cm="1">
        <f t="array" ref="N4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4" s="227" cm="1">
        <f t="array" ref="O4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4" s="29" cm="1">
        <f t="array" ref="P4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44" s="226" cm="1">
        <f t="array" ref="Q4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4" s="226" cm="1">
        <f t="array" ref="R4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4" s="228">
        <f>_xlfn.LET(_xlpm.plage, T_Planning[[#This Row],[Taillage]:[TS]],
_xlpm.article, T_Planning[[#This Row],[Article]],
    IF(ISNUMBER(SEARCH("PRT", _xlpm.article)),"P",
    2+SUM(_xlpm.plage)))</f>
        <v>4</v>
      </c>
      <c r="T44" s="240" t="s">
        <v>8825</v>
      </c>
      <c r="U44" s="222">
        <v>26</v>
      </c>
      <c r="V44" s="222">
        <f>IF(T_Planning[[#This Row],[TP]]="P","PRT",T_Planning[[#This Row],[Sem Besoin client]]-T_Planning[[#This Row],[TP]]-3)</f>
        <v>19</v>
      </c>
      <c r="W44" s="224">
        <f>1000</f>
        <v>1000</v>
      </c>
      <c r="X44" s="230">
        <v>859341</v>
      </c>
      <c r="Y44" s="231" t="str" cm="1">
        <f t="array" ref="Y4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PIG.REM. SEMI/POLI</v>
      </c>
      <c r="Z44" s="231" t="str" cm="1">
        <f t="array" ref="Z4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A08L01</v>
      </c>
      <c r="AA44" s="232" t="str" cm="1">
        <f t="array" ref="AA4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44" s="233">
        <v>609</v>
      </c>
      <c r="AC44" s="13" t="str">
        <f>_xlfn.LET(_xlpm.mach, T_Planning[[#This Row],[No Mach]],
    _xlpm.typeProd, IFERROR(_xlfn.XLOOKUP(_xlpm.mach, PROD[N° MACH.], PROD[WC]), _xlpm.mach),
    _xlpm.typeProd)</f>
        <v>120004</v>
      </c>
      <c r="AD4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4" s="231" t="str">
        <f>_xlfn.LET(_xlpm.mach, T_Planning[[#This Row],[No Mach]],
    _xlpm.typeProd, IFERROR(_xlfn.XLOOKUP(_xlpm.mach, PROD[N° MACH.], PROD[DESC. MACH.]), _xlpm.mach),
    _xlpm.typeProd)</f>
        <v>TSUG.B074</v>
      </c>
      <c r="AF44" s="226">
        <v>1</v>
      </c>
      <c r="AG44" s="227">
        <v>46070</v>
      </c>
      <c r="AH44" s="227">
        <v>46132</v>
      </c>
      <c r="AI44" s="18">
        <v>46181</v>
      </c>
      <c r="AJ44" s="230">
        <f>_xlfn.LET(_xlpm.delais, T_Planning[[#This Row],[Délais PROD]],
    _xlpm.semaine, IFERROR(WEEKNUM(_xlpm.delais, 21), ""),
    VALUE(_xlpm.semaine))</f>
        <v>24</v>
      </c>
      <c r="AK44" s="235">
        <f>YEAR(T_Planning[[#This Row],[Délais PROD]])</f>
        <v>2026</v>
      </c>
      <c r="AL44" s="231" t="s">
        <v>65</v>
      </c>
      <c r="AM44" s="226" t="str" cm="1">
        <f t="array" ref="AM4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4" s="226" cm="1">
        <f t="array" ref="AN4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44" s="231" t="str" cm="1">
        <f t="array" ref="AO4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44" s="226" t="str" cm="1">
        <f t="array" ref="AP4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33</v>
      </c>
      <c r="AQ44" s="236">
        <f>IFERROR((3600*5*24/T_Planning[[#This Row],[TC/S]]),"VERIF")</f>
        <v>13090.90909090909</v>
      </c>
      <c r="AR4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13090.90909090909</v>
      </c>
      <c r="AT44" s="238">
        <f>IFERROR(SUMIFS(ZCONF[Yield],ZCONF[Material],T_Planning[[#This Row],[Article]])/2,0)</f>
        <v>0</v>
      </c>
      <c r="AU4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7.6388888888888893</v>
      </c>
      <c r="AV44" s="222" t="str">
        <f>IFERROR(_xlfn.XLOOKUP(T_Planning[[#This Row],[Calibre]],CLIENT!B:B,CLIENT!C:C),"")</f>
        <v>Longines</v>
      </c>
    </row>
    <row r="45" spans="1:48" hidden="1" x14ac:dyDescent="0.3">
      <c r="A4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607859500</v>
      </c>
      <c r="B4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45" s="223">
        <f ca="1">IFERROR(T_Planning[[#This Row],[Taux.C-1]]-T_Planning[[#This Row],[Taux.C]],"")</f>
        <v>-23</v>
      </c>
      <c r="D45" s="223">
        <f>IFERROR(_xlfn.XLOOKUP($L$1&amp;T_Planning[[#This Row],[Article]],_03_Archive_BORD_DEC[SemainesArticle],_03_Archive_BORD_DEC[Taux.C]),"")</f>
        <v>7</v>
      </c>
      <c r="E45" s="197" cm="1">
        <f t="array" ref="E45">_xlfn.LET(_xlpm.comp, DB_CEWB_Nomenclature__2[Component],
    _xlpm.buffer, DB_CEWB_Nomenclature__2[% ok Buffer Cible après DEC],
    IFERROR(_xlfn.XLOOKUP(T_Planning[[#This Row],[Article]], _xlpm.comp, _xlpm.buffer), 0))</f>
        <v>0</v>
      </c>
      <c r="F45" s="197" cm="1">
        <f t="array" ref="F4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4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45" s="226" cm="1">
        <f t="array" ref="J4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45" s="226" cm="1">
        <f t="array" ref="K4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45" s="226" cm="1">
        <f t="array" ref="L4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45" s="226" cm="1">
        <f t="array" ref="M4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5" s="226" cm="1">
        <f t="array" ref="N4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5" s="227" cm="1">
        <f t="array" ref="O4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5" s="29" cm="1">
        <f t="array" ref="P4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45" s="226" cm="1">
        <f t="array" ref="Q4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5" s="226" cm="1">
        <f t="array" ref="R4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5" s="228">
        <f>_xlfn.LET(_xlpm.plage, T_Planning[[#This Row],[Taillage]:[TS]],
_xlpm.article, T_Planning[[#This Row],[Article]],
    IF(ISNUMBER(SEARCH("PRT", _xlpm.article)),"P",
    2+SUM(_xlpm.plage)))</f>
        <v>2</v>
      </c>
      <c r="T45" s="240" t="s">
        <v>7976</v>
      </c>
      <c r="U45" s="222">
        <v>26</v>
      </c>
      <c r="V45" s="222">
        <f>IF(T_Planning[[#This Row],[TP]]="P","PRT",T_Planning[[#This Row],[Sem Besoin client]]-T_Planning[[#This Row],[TP]]-3)</f>
        <v>21</v>
      </c>
      <c r="W45" s="224">
        <f>1000</f>
        <v>1000</v>
      </c>
      <c r="X45" s="230">
        <v>859500</v>
      </c>
      <c r="Y45" s="231" cm="1">
        <f t="array" ref="Y4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45" s="231" cm="1">
        <f t="array" ref="Z4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45" s="232" cm="1">
        <f t="array" ref="AA4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45" s="233">
        <v>607</v>
      </c>
      <c r="AC45" s="13" t="str">
        <f>_xlfn.LET(_xlpm.mach, T_Planning[[#This Row],[No Mach]],
    _xlpm.typeProd, IFERROR(_xlfn.XLOOKUP(_xlpm.mach, PROD[N° MACH.], PROD[WC]), _xlpm.mach),
    _xlpm.typeProd)</f>
        <v>120004</v>
      </c>
      <c r="AD4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5" s="231" t="str">
        <f>_xlfn.LET(_xlpm.mach, T_Planning[[#This Row],[No Mach]],
    _xlpm.typeProd, IFERROR(_xlfn.XLOOKUP(_xlpm.mach, PROD[N° MACH.], PROD[DESC. MACH.]), _xlpm.mach),
    _xlpm.typeProd)</f>
        <v>TSUG.B074</v>
      </c>
      <c r="AF45" s="226">
        <v>2</v>
      </c>
      <c r="AG45" s="227">
        <v>45671</v>
      </c>
      <c r="AH45" s="227">
        <v>46146</v>
      </c>
      <c r="AI45" s="227">
        <v>46181</v>
      </c>
      <c r="AJ45" s="230">
        <f>_xlfn.LET(_xlpm.delais, T_Planning[[#This Row],[Délais PROD]],
    _xlpm.semaine, IFERROR(WEEKNUM(_xlpm.delais, 21), ""),
    VALUE(_xlpm.semaine))</f>
        <v>24</v>
      </c>
      <c r="AK45" s="235">
        <f>YEAR(T_Planning[[#This Row],[Délais PROD]])</f>
        <v>2026</v>
      </c>
      <c r="AL45" s="231" t="s">
        <v>72</v>
      </c>
      <c r="AM45" s="226" t="str" cm="1">
        <f t="array" ref="AM4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MP</v>
      </c>
      <c r="AN45" s="226" cm="1">
        <f t="array" ref="AN4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6198</v>
      </c>
      <c r="AO45" s="231" t="str" cm="1">
        <f t="array" ref="AO4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5.000</v>
      </c>
      <c r="AP45" s="226" t="str" cm="1">
        <f t="array" ref="AP4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35</v>
      </c>
      <c r="AQ45" s="236">
        <f>IFERROR((3600*5*24/T_Planning[[#This Row],[TC/S]]),"VERIF")</f>
        <v>12342.857142857143</v>
      </c>
      <c r="AR4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12342.857142857143</v>
      </c>
      <c r="AT45" s="238">
        <f>IFERROR(SUMIFS(ZCONF[Yield],ZCONF[Material],T_Planning[[#This Row],[Article]])/2,0)</f>
        <v>0</v>
      </c>
      <c r="AU4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45" s="222" t="str">
        <f>IFERROR(_xlfn.XLOOKUP(T_Planning[[#This Row],[Calibre]],CLIENT!B:B,CLIENT!C:C),"")</f>
        <v/>
      </c>
    </row>
    <row r="46" spans="1:48" hidden="1" x14ac:dyDescent="0.3">
      <c r="A4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PLANIF5221</v>
      </c>
      <c r="B4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7.4074074074074074</v>
      </c>
      <c r="C46" s="223">
        <f ca="1">IFERROR(T_Planning[[#This Row],[Taux.C-1]]-T_Planning[[#This Row],[Taux.C]],"")</f>
        <v>-0.40740740740740744</v>
      </c>
      <c r="D46" s="223">
        <f>IFERROR(_xlfn.XLOOKUP($L$1&amp;T_Planning[[#This Row],[Article]],_03_Archive_BORD_DEC[SemainesArticle],_03_Archive_BORD_DEC[Taux.C]),"")</f>
        <v>7</v>
      </c>
      <c r="E46" s="197" cm="1">
        <f t="array" ref="E46">_xlfn.LET(_xlpm.comp, DB_CEWB_Nomenclature__2[Component],
    _xlpm.buffer, DB_CEWB_Nomenclature__2[% ok Buffer Cible après DEC],
    IFERROR(_xlfn.XLOOKUP(T_Planning[[#This Row],[Article]], _xlpm.comp, _xlpm.buffer), 0))</f>
        <v>0</v>
      </c>
      <c r="F46" s="197" cm="1">
        <f t="array" ref="F4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4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6" s="226" cm="1">
        <f t="array" ref="J46">_xlfn.LET(_xlpm.article, T_Planning[[#This Row],[Article]],
    _xlpm.comp, DB_CEWB_Nomenclature__2[Component],
    _xlpm.backlog, DB_CEWB_Nomenclature__2[Backlog],
    IFERROR(_xlfn.XLOOKUP(_xlpm.article, _xlpm.comp, _xlpm.backlog), 0))</f>
        <v>20000</v>
      </c>
      <c r="K46" s="226" cm="1">
        <f t="array" ref="K4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2700</v>
      </c>
      <c r="L46" s="226" cm="1">
        <f t="array" ref="L4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42000</v>
      </c>
      <c r="M46" s="226" cm="1">
        <f t="array" ref="M4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6" s="226" cm="1">
        <f t="array" ref="N4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6" s="227" cm="1">
        <f t="array" ref="O4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6" s="29" cm="1">
        <f t="array" ref="P4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46" s="226" cm="1">
        <f t="array" ref="Q4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6" s="226" cm="1">
        <f t="array" ref="R4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6" s="228">
        <f>_xlfn.LET(_xlpm.plage, T_Planning[[#This Row],[Taillage]:[TS]],
_xlpm.article, T_Planning[[#This Row],[Article]],
    IF(ISNUMBER(SEARCH("PRT", _xlpm.article)),"P",
    2+SUM(_xlpm.plage)))</f>
        <v>2</v>
      </c>
      <c r="T46" s="240" t="s">
        <v>8008</v>
      </c>
      <c r="U46" s="222">
        <v>25</v>
      </c>
      <c r="V46" s="222">
        <f>IF(T_Planning[[#This Row],[TP]]="P","PRT",T_Planning[[#This Row],[Sem Besoin client]]-T_Planning[[#This Row],[TP]]-3)</f>
        <v>20</v>
      </c>
      <c r="W46" s="224">
        <f>1000</f>
        <v>1000</v>
      </c>
      <c r="X46" s="230">
        <v>859484</v>
      </c>
      <c r="Y46" s="231" t="str" cm="1">
        <f t="array" ref="Y4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GOUPILLE POSITIONNEMENT SEMI/POLI</v>
      </c>
      <c r="Z46" s="231" t="str" cm="1">
        <f t="array" ref="Z4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E01701</v>
      </c>
      <c r="AA46" s="232" t="str" cm="1">
        <f t="array" ref="AA4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6" s="233">
        <v>522</v>
      </c>
      <c r="AC46" s="13" t="str">
        <f>_xlfn.LET(_xlpm.mach, T_Planning[[#This Row],[No Mach]],
    _xlpm.typeProd, IFERROR(_xlfn.XLOOKUP(_xlpm.mach, PROD[N° MACH.], PROD[WC]), _xlpm.mach),
    _xlpm.typeProd)</f>
        <v>120001</v>
      </c>
      <c r="AD4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6" s="231" t="str">
        <f>_xlfn.LET(_xlpm.mach, T_Planning[[#This Row],[No Mach]],
    _xlpm.typeProd, IFERROR(_xlfn.XLOOKUP(_xlpm.mach, PROD[N° MACH.], PROD[DESC. MACH.]), _xlpm.mach),
    _xlpm.typeProd)</f>
        <v>TSUG.P034+</v>
      </c>
      <c r="AF46" s="226">
        <v>1</v>
      </c>
      <c r="AG46" s="227">
        <v>45671</v>
      </c>
      <c r="AH46" s="227">
        <v>46160</v>
      </c>
      <c r="AI46" s="18">
        <v>46181</v>
      </c>
      <c r="AJ46" s="230">
        <f>_xlfn.LET(_xlpm.delais, T_Planning[[#This Row],[Délais PROD]],
    _xlpm.semaine, IFERROR(WEEKNUM(_xlpm.delais, 21), ""),
    VALUE(_xlpm.semaine))</f>
        <v>24</v>
      </c>
      <c r="AK46" s="235">
        <f>YEAR(T_Planning[[#This Row],[Délais PROD]])</f>
        <v>2026</v>
      </c>
      <c r="AL46" s="231" t="s">
        <v>65</v>
      </c>
      <c r="AM46" s="226" t="str" cm="1">
        <f t="array" ref="AM4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6" s="226" t="str" cm="1">
        <f t="array" ref="AN4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46" s="231" t="str" cm="1">
        <f t="array" ref="AO4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46" s="226" t="str" cm="1">
        <f t="array" ref="AP4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46" s="236" t="str">
        <f>IFERROR((3600*5*24/T_Planning[[#This Row],[TC/S]]),"VERIF")</f>
        <v>VERIF</v>
      </c>
      <c r="AR46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4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46" s="238">
        <f>IFERROR(SUMIFS(ZCONF[Yield],ZCONF[Material],T_Planning[[#This Row],[Article]])/2,0)</f>
        <v>0</v>
      </c>
      <c r="AU4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2.4</v>
      </c>
      <c r="AV46" s="222" t="str">
        <f>IFERROR(_xlfn.XLOOKUP(T_Planning[[#This Row],[Calibre]],CLIENT!B:B,CLIENT!C:C),"")</f>
        <v>Other SWG</v>
      </c>
    </row>
    <row r="47" spans="1:48" hidden="1" x14ac:dyDescent="0.3">
      <c r="A4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PLANIF6251</v>
      </c>
      <c r="B4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47" s="223">
        <f ca="1">IFERROR(T_Planning[[#This Row],[Taux.C-1]]-T_Planning[[#This Row],[Taux.C]],"")</f>
        <v>3</v>
      </c>
      <c r="D47" s="223">
        <f>IFERROR(_xlfn.XLOOKUP($L$1&amp;T_Planning[[#This Row],[Article]],_03_Archive_BORD_DEC[SemainesArticle],_03_Archive_BORD_DEC[Taux.C]),"")</f>
        <v>3</v>
      </c>
      <c r="E47" s="197" cm="1">
        <f t="array" ref="E47">_xlfn.LET(_xlpm.comp, DB_CEWB_Nomenclature__2[Component],
    _xlpm.buffer, DB_CEWB_Nomenclature__2[% ok Buffer Cible après DEC],
    IFERROR(_xlfn.XLOOKUP(T_Planning[[#This Row],[Article]], _xlpm.comp, _xlpm.buffer), 0))</f>
        <v>0</v>
      </c>
      <c r="F47" s="197" cm="1">
        <f t="array" ref="F4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7" s="226" cm="1">
        <f t="array" ref="J4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47" s="226" cm="1">
        <f t="array" ref="K4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47" s="226" cm="1">
        <f t="array" ref="L4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20200</v>
      </c>
      <c r="M47" s="226" cm="1">
        <f t="array" ref="M4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7" s="226" cm="1">
        <f t="array" ref="N4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7" s="227" cm="1">
        <f t="array" ref="O4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47" s="29" cm="1">
        <f t="array" ref="P4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47" s="226" cm="1">
        <f t="array" ref="Q4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2</v>
      </c>
      <c r="R47" s="226" cm="1">
        <f t="array" ref="R4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2</v>
      </c>
      <c r="S47" s="228">
        <f>_xlfn.LET(_xlpm.plage, T_Planning[[#This Row],[Taillage]:[TS]],
_xlpm.article, T_Planning[[#This Row],[Article]],
    IF(ISNUMBER(SEARCH("PRT", _xlpm.article)),"P",
    2+SUM(_xlpm.plage)))</f>
        <v>7</v>
      </c>
      <c r="T47" s="240" t="s">
        <v>8610</v>
      </c>
      <c r="U47" s="222">
        <v>30</v>
      </c>
      <c r="V47" s="222">
        <f>IF(T_Planning[[#This Row],[TP]]="P","PRT",T_Planning[[#This Row],[Sem Besoin client]]-T_Planning[[#This Row],[TP]]-3)</f>
        <v>20</v>
      </c>
      <c r="W47" s="224">
        <f>1000</f>
        <v>1000</v>
      </c>
      <c r="X47" s="230">
        <v>712893</v>
      </c>
      <c r="Y47" s="231" t="str" cm="1">
        <f t="array" ref="Y4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PIG.SEC.                                </v>
      </c>
      <c r="Z47" s="231" t="str" cm="1">
        <f t="array" ref="Z4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C26111</v>
      </c>
      <c r="AA47" s="232" t="str" cm="1">
        <f t="array" ref="AA4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7" s="233">
        <v>625</v>
      </c>
      <c r="AC47" s="13" t="str">
        <f>_xlfn.LET(_xlpm.mach, T_Planning[[#This Row],[No Mach]],
    _xlpm.typeProd, IFERROR(_xlfn.XLOOKUP(_xlpm.mach, PROD[N° MACH.], PROD[WC]), _xlpm.mach),
    _xlpm.typeProd)</f>
        <v>120001</v>
      </c>
      <c r="AD4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7" s="231" t="str">
        <f>_xlfn.LET(_xlpm.mach, T_Planning[[#This Row],[No Mach]],
    _xlpm.typeProd, IFERROR(_xlfn.XLOOKUP(_xlpm.mach, PROD[N° MACH.], PROD[DESC. MACH.]), _xlpm.mach),
    _xlpm.typeProd)</f>
        <v>TSUG.P034+</v>
      </c>
      <c r="AF47" s="226">
        <v>1</v>
      </c>
      <c r="AG47" s="227">
        <v>46065</v>
      </c>
      <c r="AH47" s="227">
        <v>46251</v>
      </c>
      <c r="AI47" s="227">
        <v>46188</v>
      </c>
      <c r="AJ47" s="230">
        <f>_xlfn.LET(_xlpm.delais, T_Planning[[#This Row],[Délais PROD]],
    _xlpm.semaine, IFERROR(WEEKNUM(_xlpm.delais, 21), ""),
    VALUE(_xlpm.semaine))</f>
        <v>25</v>
      </c>
      <c r="AK47" s="235">
        <f>YEAR(T_Planning[[#This Row],[Délais PROD]])</f>
        <v>2026</v>
      </c>
      <c r="AL47" s="231" t="s">
        <v>65</v>
      </c>
      <c r="AM47" s="226" t="str" cm="1">
        <f t="array" ref="AM4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7" s="226" cm="1">
        <f t="array" ref="AN4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47" s="231" t="str" cm="1">
        <f t="array" ref="AO4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47" s="226" t="str" cm="1">
        <f t="array" ref="AP4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20</v>
      </c>
      <c r="AQ47" s="236">
        <f>IFERROR((3600*5*24/T_Planning[[#This Row],[TC/S]]),"VERIF")</f>
        <v>21600</v>
      </c>
      <c r="AR4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21600</v>
      </c>
      <c r="AT47" s="238">
        <f>IFERROR(SUMIFS(ZCONF[Yield],ZCONF[Material],T_Planning[[#This Row],[Article]])/2,0)</f>
        <v>0</v>
      </c>
      <c r="AU4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0.93518518518518523</v>
      </c>
      <c r="AV47" s="222" t="str">
        <f>IFERROR(_xlfn.XLOOKUP(T_Planning[[#This Row],[Calibre]],CLIENT!B:B,CLIENT!C:C),"")</f>
        <v>Tissot</v>
      </c>
    </row>
    <row r="48" spans="1:48" hidden="1" x14ac:dyDescent="0.3">
      <c r="A4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4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48" s="223">
        <f ca="1">IFERROR(T_Planning[[#This Row],[Taux.C-1]]-T_Planning[[#This Row],[Taux.C]],"")</f>
        <v>0</v>
      </c>
      <c r="D48" s="223">
        <f>IFERROR(_xlfn.XLOOKUP($L$1&amp;T_Planning[[#This Row],[Article]],_03_Archive_BORD_DEC[SemainesArticle],_03_Archive_BORD_DEC[Taux.C]),"")</f>
        <v>0</v>
      </c>
      <c r="E48" s="197" cm="1">
        <f t="array" ref="E48">_xlfn.LET(_xlpm.comp, DB_CEWB_Nomenclature__2[Component],
    _xlpm.buffer, DB_CEWB_Nomenclature__2[% ok Buffer Cible après DEC],
    IFERROR(_xlfn.XLOOKUP(T_Planning[[#This Row],[Article]], _xlpm.comp, _xlpm.buffer), 0))</f>
        <v>0</v>
      </c>
      <c r="F48" s="197" cm="1">
        <f t="array" ref="F4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4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4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48" s="226" cm="1">
        <f t="array" ref="J4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48" s="226" cm="1">
        <f t="array" ref="K4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48" s="226" cm="1">
        <f t="array" ref="L4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32400</v>
      </c>
      <c r="M48" s="226" cm="1">
        <f t="array" ref="M4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48" s="226" cm="1">
        <f t="array" ref="N4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48" s="227" cm="1">
        <f t="array" ref="O4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48" s="29" cm="1">
        <f t="array" ref="P4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48" s="226" cm="1">
        <f t="array" ref="Q4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8" s="226" cm="1">
        <f t="array" ref="R4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8" s="228">
        <f>_xlfn.LET(_xlpm.plage, T_Planning[[#This Row],[Taillage]:[TS]],
_xlpm.article, T_Planning[[#This Row],[Article]],
    IF(ISNUMBER(SEARCH("PRT", _xlpm.article)),"P",
    2+SUM(_xlpm.plage)))</f>
        <v>2</v>
      </c>
      <c r="T48" s="240" t="s">
        <v>8000</v>
      </c>
      <c r="U48" s="222">
        <v>25</v>
      </c>
      <c r="V48" s="222">
        <f>IF(T_Planning[[#This Row],[TP]]="P","PRT",T_Planning[[#This Row],[Sem Besoin client]]-T_Planning[[#This Row],[TP]]-3)</f>
        <v>20</v>
      </c>
      <c r="W48" s="224">
        <f>1000</f>
        <v>1000</v>
      </c>
      <c r="X48" s="230">
        <v>653788</v>
      </c>
      <c r="Y48" s="231" t="str" cm="1">
        <f t="array" ref="Y4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AXE IND.RES.MARCHE L2.400               </v>
      </c>
      <c r="Z48" s="231" t="str" cm="1">
        <f t="array" ref="Z4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48" s="232" t="str" cm="1">
        <f t="array" ref="AA4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8" s="233" t="s">
        <v>1583</v>
      </c>
      <c r="AC48" s="13" t="str">
        <f>_xlfn.LET(_xlpm.mach, T_Planning[[#This Row],[No Mach]],
    _xlpm.typeProd, IFERROR(_xlfn.XLOOKUP(_xlpm.mach, PROD[N° MACH.], PROD[WC]), _xlpm.mach),
    _xlpm.typeProd)</f>
        <v>CNT</v>
      </c>
      <c r="AD4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8" s="231" t="str">
        <f>_xlfn.LET(_xlpm.mach, T_Planning[[#This Row],[No Mach]],
    _xlpm.typeProd, IFERROR(_xlfn.XLOOKUP(_xlpm.mach, PROD[N° MACH.], PROD[DESC. MACH.]), _xlpm.mach),
    _xlpm.typeProd)</f>
        <v>CNT</v>
      </c>
      <c r="AF48" s="226">
        <v>1</v>
      </c>
      <c r="AG48" s="227"/>
      <c r="AH48" s="227"/>
      <c r="AI48" s="227">
        <v>46188</v>
      </c>
      <c r="AJ48" s="230">
        <f>_xlfn.LET(_xlpm.delais, T_Planning[[#This Row],[Délais PROD]],
    _xlpm.semaine, IFERROR(WEEKNUM(_xlpm.delais, 21), ""),
    VALUE(_xlpm.semaine))</f>
        <v>25</v>
      </c>
      <c r="AK48" s="235">
        <f>YEAR(T_Planning[[#This Row],[Délais PROD]])</f>
        <v>2026</v>
      </c>
      <c r="AL48" s="231" t="s">
        <v>1597</v>
      </c>
      <c r="AM48" s="226" t="str" cm="1">
        <f t="array" ref="AM4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48" s="226" cm="1">
        <f t="array" ref="AN4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726942</v>
      </c>
      <c r="AO48" s="231" t="str" cm="1">
        <f t="array" ref="AO4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1.500</v>
      </c>
      <c r="AP48" s="226" t="str" cm="1">
        <f t="array" ref="AP4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48" s="236">
        <f>IFERROR((3600*5*24/T_Planning[[#This Row],[TC/S]]),"VERIF")</f>
        <v>11076.923076923076</v>
      </c>
      <c r="AR4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48" s="238">
        <f>IFERROR(SUMIFS(ZCONF[Yield],ZCONF[Material],T_Planning[[#This Row],[Article]])/2,0)</f>
        <v>0</v>
      </c>
      <c r="AU4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2.9250000000000003</v>
      </c>
      <c r="AV48" s="222" t="str">
        <f>IFERROR(_xlfn.XLOOKUP(T_Planning[[#This Row],[Calibre]],CLIENT!B:B,CLIENT!C:C),"")</f>
        <v>Tissot</v>
      </c>
    </row>
    <row r="49" spans="1:48" hidden="1" x14ac:dyDescent="0.3">
      <c r="A4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627851082</v>
      </c>
      <c r="B4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17.412916666666668</v>
      </c>
      <c r="C49" s="223">
        <f ca="1">IFERROR(T_Planning[[#This Row],[Taux.C-1]]-T_Planning[[#This Row],[Taux.C]],"")</f>
        <v>-6.4129166666666677</v>
      </c>
      <c r="D49" s="223">
        <f>IFERROR(_xlfn.XLOOKUP($L$1&amp;T_Planning[[#This Row],[Article]],_03_Archive_BORD_DEC[SemainesArticle],_03_Archive_BORD_DEC[Taux.C]),"")</f>
        <v>11</v>
      </c>
      <c r="E49" s="197" cm="1">
        <f t="array" ref="E49">_xlfn.LET(_xlpm.comp, DB_CEWB_Nomenclature__2[Component],
    _xlpm.buffer, DB_CEWB_Nomenclature__2[% ok Buffer Cible après DEC],
    IFERROR(_xlfn.XLOOKUP(T_Planning[[#This Row],[Article]], _xlpm.comp, _xlpm.buffer), 0))</f>
        <v>1</v>
      </c>
      <c r="F49" s="197" cm="1">
        <f t="array" ref="F4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0.42777010082399303</v>
      </c>
      <c r="G4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4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4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49" s="226" cm="1">
        <f t="array" ref="J4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49" s="226" cm="1">
        <f t="array" ref="K4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4800</v>
      </c>
      <c r="L49" s="226" cm="1">
        <f t="array" ref="L4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147690</v>
      </c>
      <c r="M49" s="226" cm="1">
        <f t="array" ref="M4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44750</v>
      </c>
      <c r="N49" s="226" cm="1">
        <f t="array" ref="N4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38832</v>
      </c>
      <c r="O49" s="227" cm="1">
        <f t="array" ref="O4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46357</v>
      </c>
      <c r="P49" s="29" cm="1">
        <f t="array" ref="P4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49" s="226" cm="1">
        <f t="array" ref="Q4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49" s="226" cm="1">
        <f t="array" ref="R4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49" s="228">
        <f>_xlfn.LET(_xlpm.plage, T_Planning[[#This Row],[Taillage]:[TS]],
_xlpm.article, T_Planning[[#This Row],[Article]],
    IF(ISNUMBER(SEARCH("PRT", _xlpm.article)),"P",
    2+SUM(_xlpm.plage)))</f>
        <v>2</v>
      </c>
      <c r="T49" s="229" t="s">
        <v>3237</v>
      </c>
      <c r="U49" s="222"/>
      <c r="V49" s="222">
        <f>IF(T_Planning[[#This Row],[TP]]="P","PRT",T_Planning[[#This Row],[Sem Besoin client]]-T_Planning[[#This Row],[TP]]-3)</f>
        <v>-5</v>
      </c>
      <c r="W49" s="224">
        <f>1000</f>
        <v>1000</v>
      </c>
      <c r="X49" s="230">
        <v>851082</v>
      </c>
      <c r="Y49" s="231" t="str" cm="1">
        <f t="array" ref="Y4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TETE CYL. SE-I C 44 C 00 A</v>
      </c>
      <c r="Z49" s="231" t="str" cm="1">
        <f t="array" ref="Z4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49" s="232" t="str" cm="1">
        <f t="array" ref="AA4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49" s="233">
        <v>627</v>
      </c>
      <c r="AC49" s="13" t="str">
        <f>_xlfn.LET(_xlpm.mach, T_Planning[[#This Row],[No Mach]],
    _xlpm.typeProd, IFERROR(_xlfn.XLOOKUP(_xlpm.mach, PROD[N° MACH.], PROD[WC]), _xlpm.mach),
    _xlpm.typeProd)</f>
        <v>120001</v>
      </c>
      <c r="AD4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49" s="231" t="str">
        <f>_xlfn.LET(_xlpm.mach, T_Planning[[#This Row],[No Mach]],
    _xlpm.typeProd, IFERROR(_xlfn.XLOOKUP(_xlpm.mach, PROD[N° MACH.], PROD[DESC. MACH.]), _xlpm.mach),
    _xlpm.typeProd)</f>
        <v>TSUG.P034+</v>
      </c>
      <c r="AF49" s="226">
        <v>1</v>
      </c>
      <c r="AG49" s="227">
        <v>45820</v>
      </c>
      <c r="AH49" s="227">
        <v>45824</v>
      </c>
      <c r="AI49" s="227">
        <v>45824</v>
      </c>
      <c r="AJ49" s="230">
        <f>_xlfn.LET(_xlpm.delais, T_Planning[[#This Row],[Délais PROD]],
    _xlpm.semaine, IFERROR(WEEKNUM(_xlpm.delais, 21), ""),
    VALUE(_xlpm.semaine))</f>
        <v>25</v>
      </c>
      <c r="AK49" s="235">
        <f>YEAR(T_Planning[[#This Row],[Délais PROD]])</f>
        <v>2025</v>
      </c>
      <c r="AL49" s="231" t="s">
        <v>72</v>
      </c>
      <c r="AM49" s="226" t="str" cm="1">
        <f t="array" ref="AM4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49" s="226" cm="1">
        <f t="array" ref="AN4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422691</v>
      </c>
      <c r="AO49" s="231" t="str" cm="1">
        <f t="array" ref="AO4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2.000</v>
      </c>
      <c r="AP49" s="226" t="str" cm="1">
        <f t="array" ref="AP4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35</v>
      </c>
      <c r="AQ49" s="236">
        <f>IFERROR((3600*5*24/T_Planning[[#This Row],[TC/S]]),"VERIF")</f>
        <v>12342.857142857143</v>
      </c>
      <c r="AR4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4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12342.857142857143</v>
      </c>
      <c r="AT49" s="238">
        <f>IFERROR(SUMIFS(ZCONF[Yield],ZCONF[Material],T_Planning[[#This Row],[Article]])/2,0)</f>
        <v>10687</v>
      </c>
      <c r="AU4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8.3400462962962969</v>
      </c>
      <c r="AV49" s="222" t="str">
        <f>IFERROR(_xlfn.XLOOKUP(T_Planning[[#This Row],[Calibre]],CLIENT!B:B,CLIENT!C:C),"")</f>
        <v/>
      </c>
    </row>
    <row r="50" spans="1:48" hidden="1" x14ac:dyDescent="0.3">
      <c r="A5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3.1914893617021276</v>
      </c>
      <c r="C50" s="223">
        <f ca="1">IFERROR(T_Planning[[#This Row],[Taux.C-1]]-T_Planning[[#This Row],[Taux.C]],"")</f>
        <v>-1.1914893617021276</v>
      </c>
      <c r="D50" s="223">
        <f>IFERROR(_xlfn.XLOOKUP($L$1&amp;T_Planning[[#This Row],[Article]],_03_Archive_BORD_DEC[SemainesArticle],_03_Archive_BORD_DEC[Taux.C]),"")</f>
        <v>2</v>
      </c>
      <c r="E50" s="197" cm="1">
        <f t="array" ref="E50">_xlfn.LET(_xlpm.comp, DB_CEWB_Nomenclature__2[Component],
    _xlpm.buffer, DB_CEWB_Nomenclature__2[% ok Buffer Cible après DEC],
    IFERROR(_xlfn.XLOOKUP(T_Planning[[#This Row],[Article]], _xlpm.comp, _xlpm.buffer), 0))</f>
        <v>0</v>
      </c>
      <c r="F50" s="197" cm="1">
        <f t="array" ref="F5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0" s="226" cm="1">
        <f t="array" ref="J50">_xlfn.LET(_xlpm.article, T_Planning[[#This Row],[Article]],
    _xlpm.comp, DB_CEWB_Nomenclature__2[Component],
    _xlpm.backlog, DB_CEWB_Nomenclature__2[Backlog],
    IFERROR(_xlfn.XLOOKUP(_xlpm.article, _xlpm.comp, _xlpm.backlog), 0))</f>
        <v>15000</v>
      </c>
      <c r="K50" s="226" cm="1">
        <f t="array" ref="K5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4700</v>
      </c>
      <c r="L50" s="226" cm="1">
        <f t="array" ref="L5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106800</v>
      </c>
      <c r="M50" s="226" cm="1">
        <f t="array" ref="M5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0" s="226" cm="1">
        <f t="array" ref="N5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0" s="227" cm="1">
        <f t="array" ref="O5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0" s="29" cm="1">
        <f t="array" ref="P5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50" s="226" cm="1">
        <f t="array" ref="Q5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0" s="226" cm="1">
        <f t="array" ref="R5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0" s="228">
        <f>_xlfn.LET(_xlpm.plage, T_Planning[[#This Row],[Taillage]:[TS]],
_xlpm.article, T_Planning[[#This Row],[Article]],
    IF(ISNUMBER(SEARCH("PRT", _xlpm.article)),"P",
    2+SUM(_xlpm.plage)))</f>
        <v>4</v>
      </c>
      <c r="T50" s="240" t="s">
        <v>8611</v>
      </c>
      <c r="U50" s="222">
        <v>28</v>
      </c>
      <c r="V50" s="222">
        <f>IF(T_Planning[[#This Row],[TP]]="P","PRT",T_Planning[[#This Row],[Sem Besoin client]]-T_Planning[[#This Row],[TP]]-3)</f>
        <v>21</v>
      </c>
      <c r="W50" s="224">
        <f>1000</f>
        <v>1000</v>
      </c>
      <c r="X50" s="230">
        <v>859337</v>
      </c>
      <c r="Y50" s="231" t="str" cm="1">
        <f t="array" ref="Y5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PIG.COULANT SEMI/POLI</v>
      </c>
      <c r="Z50" s="231" t="str" cm="1">
        <f t="array" ref="Z5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A05201</v>
      </c>
      <c r="AA50" s="232" t="str" cm="1">
        <f t="array" ref="AA5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0" s="242" t="s">
        <v>1583</v>
      </c>
      <c r="AC50" s="13" t="str">
        <f>_xlfn.LET(_xlpm.mach, T_Planning[[#This Row],[No Mach]],
    _xlpm.typeProd, IFERROR(_xlfn.XLOOKUP(_xlpm.mach, PROD[N° MACH.], PROD[WC]), _xlpm.mach),
    _xlpm.typeProd)</f>
        <v>CNT</v>
      </c>
      <c r="AD5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0" s="231" t="str">
        <f>_xlfn.LET(_xlpm.mach, T_Planning[[#This Row],[No Mach]],
    _xlpm.typeProd, IFERROR(_xlfn.XLOOKUP(_xlpm.mach, PROD[N° MACH.], PROD[DESC. MACH.]), _xlpm.mach),
    _xlpm.typeProd)</f>
        <v>CNT</v>
      </c>
      <c r="AF50" s="226">
        <v>1</v>
      </c>
      <c r="AG50" s="227">
        <v>46064</v>
      </c>
      <c r="AH50" s="227"/>
      <c r="AI50" s="18">
        <v>46188</v>
      </c>
      <c r="AJ50" s="230">
        <f>_xlfn.LET(_xlpm.delais, T_Planning[[#This Row],[Délais PROD]],
    _xlpm.semaine, IFERROR(WEEKNUM(_xlpm.delais, 21), ""),
    VALUE(_xlpm.semaine))</f>
        <v>25</v>
      </c>
      <c r="AK50" s="235">
        <f>YEAR(T_Planning[[#This Row],[Délais PROD]])</f>
        <v>2026</v>
      </c>
      <c r="AL50" s="231" t="s">
        <v>1597</v>
      </c>
      <c r="AM50" s="226" t="str" cm="1">
        <f t="array" ref="AM5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0" s="226" cm="1">
        <f t="array" ref="AN5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50" s="231" t="str" cm="1">
        <f t="array" ref="AO5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50" s="226" t="str" cm="1">
        <f t="array" ref="AP5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53</v>
      </c>
      <c r="AQ50" s="236">
        <f>IFERROR((3600*5*24/T_Planning[[#This Row],[TC/S]]),"VERIF")</f>
        <v>8150.9433962264147</v>
      </c>
      <c r="AR5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8150.9433962264147</v>
      </c>
      <c r="AT50" s="238">
        <f>IFERROR(SUMIFS(ZCONF[Yield],ZCONF[Material],T_Planning[[#This Row],[Article]])/2,0)</f>
        <v>0</v>
      </c>
      <c r="AU5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13.102777777777778</v>
      </c>
      <c r="AV50" s="222" t="str">
        <f>IFERROR(_xlfn.XLOOKUP(T_Planning[[#This Row],[Calibre]],CLIENT!B:B,CLIENT!C:C),"")</f>
        <v>Hamilton</v>
      </c>
    </row>
    <row r="51" spans="1:48" hidden="1" x14ac:dyDescent="0.3">
      <c r="A5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51" s="223">
        <f ca="1">IFERROR(T_Planning[[#This Row],[Taux.C-1]]-T_Planning[[#This Row],[Taux.C]],"")</f>
        <v>0</v>
      </c>
      <c r="D51" s="223">
        <f>IFERROR(_xlfn.XLOOKUP($L$1&amp;T_Planning[[#This Row],[Article]],_03_Archive_BORD_DEC[SemainesArticle],_03_Archive_BORD_DEC[Taux.C]),"")</f>
        <v>0</v>
      </c>
      <c r="E51" s="197" cm="1">
        <f t="array" ref="E51">_xlfn.LET(_xlpm.comp, DB_CEWB_Nomenclature__2[Component],
    _xlpm.buffer, DB_CEWB_Nomenclature__2[% ok Buffer Cible après DEC],
    IFERROR(_xlfn.XLOOKUP(T_Planning[[#This Row],[Article]], _xlpm.comp, _xlpm.buffer), 0))</f>
        <v>0</v>
      </c>
      <c r="F51" s="197" cm="1">
        <f t="array" ref="F5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1" s="226" cm="1">
        <f t="array" ref="J5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1" s="226" cm="1">
        <f t="array" ref="K5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2300</v>
      </c>
      <c r="L51" s="226" cm="1">
        <f t="array" ref="L5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22380</v>
      </c>
      <c r="M51" s="226" cm="1">
        <f t="array" ref="M5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1" s="226" cm="1">
        <f t="array" ref="N5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1" s="227" cm="1">
        <f t="array" ref="O5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1" s="29" cm="1">
        <f t="array" ref="P5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51" s="226" cm="1">
        <f t="array" ref="Q5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1" s="226" cm="1">
        <f t="array" ref="R5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1" s="228">
        <f>_xlfn.LET(_xlpm.plage, T_Planning[[#This Row],[Taillage]:[TS]],
_xlpm.article, T_Planning[[#This Row],[Article]],
    IF(ISNUMBER(SEARCH("PRT", _xlpm.article)),"P",
    2+SUM(_xlpm.plage)))</f>
        <v>3</v>
      </c>
      <c r="T51" s="240" t="s">
        <v>8006</v>
      </c>
      <c r="U51" s="222">
        <v>27</v>
      </c>
      <c r="V51" s="222">
        <f>IF(T_Planning[[#This Row],[TP]]="P","PRT",T_Planning[[#This Row],[Sem Besoin client]]-T_Planning[[#This Row],[TP]]-3)</f>
        <v>21</v>
      </c>
      <c r="W51" s="224">
        <f>1000</f>
        <v>1000</v>
      </c>
      <c r="X51" s="230">
        <v>865594</v>
      </c>
      <c r="Y51" s="231" t="str" cm="1">
        <f t="array" ref="Y5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PIG.INTERM.SEC.</v>
      </c>
      <c r="Z51" s="231" t="str" cm="1">
        <f t="array" ref="Z5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R04811</v>
      </c>
      <c r="AA51" s="232" t="str" cm="1">
        <f t="array" ref="AA5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1" s="233" t="s">
        <v>1583</v>
      </c>
      <c r="AC51" s="13" t="str">
        <f>_xlfn.LET(_xlpm.mach, T_Planning[[#This Row],[No Mach]],
    _xlpm.typeProd, IFERROR(_xlfn.XLOOKUP(_xlpm.mach, PROD[N° MACH.], PROD[WC]), _xlpm.mach),
    _xlpm.typeProd)</f>
        <v>CNT</v>
      </c>
      <c r="AD5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1" s="231" t="str">
        <f>_xlfn.LET(_xlpm.mach, T_Planning[[#This Row],[No Mach]],
    _xlpm.typeProd, IFERROR(_xlfn.XLOOKUP(_xlpm.mach, PROD[N° MACH.], PROD[DESC. MACH.]), _xlpm.mach),
    _xlpm.typeProd)</f>
        <v>CNT</v>
      </c>
      <c r="AF51" s="226">
        <v>1</v>
      </c>
      <c r="AG51" s="227">
        <v>46105</v>
      </c>
      <c r="AH51" s="227"/>
      <c r="AI51" s="18">
        <v>46195</v>
      </c>
      <c r="AJ51" s="230">
        <f>_xlfn.LET(_xlpm.delais, T_Planning[[#This Row],[Délais PROD]],
    _xlpm.semaine, IFERROR(WEEKNUM(_xlpm.delais, 21), ""),
    VALUE(_xlpm.semaine))</f>
        <v>26</v>
      </c>
      <c r="AK51" s="235">
        <f>YEAR(T_Planning[[#This Row],[Délais PROD]])</f>
        <v>2026</v>
      </c>
      <c r="AL51" s="231" t="s">
        <v>1597</v>
      </c>
      <c r="AM51" s="226" t="str" cm="1">
        <f t="array" ref="AM5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1" s="226" cm="1">
        <f t="array" ref="AN5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51" s="231" t="str" cm="1">
        <f t="array" ref="AO5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51" s="226" t="str" cm="1">
        <f t="array" ref="AP5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30</v>
      </c>
      <c r="AQ51" s="236">
        <f>IFERROR((3600*5*24/T_Planning[[#This Row],[TC/S]]),"VERIF")</f>
        <v>14400</v>
      </c>
      <c r="AR5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14400</v>
      </c>
      <c r="AT51" s="238">
        <f>IFERROR(SUMIFS(ZCONF[Yield],ZCONF[Material],T_Planning[[#This Row],[Article]])/2,0)</f>
        <v>0</v>
      </c>
      <c r="AU5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1.5541666666666667</v>
      </c>
      <c r="AV51" s="222" t="str">
        <f>IFERROR(_xlfn.XLOOKUP(T_Planning[[#This Row],[Calibre]],CLIENT!B:B,CLIENT!C:C),"")</f>
        <v/>
      </c>
    </row>
    <row r="52" spans="1:48" hidden="1" x14ac:dyDescent="0.3">
      <c r="A52" s="29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52" s="29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4.0464285714285717</v>
      </c>
      <c r="C52" s="299">
        <f ca="1">IFERROR(T_Planning[[#This Row],[Taux.C-1]]-T_Planning[[#This Row],[Taux.C]],"")</f>
        <v>1.9535714285714283</v>
      </c>
      <c r="D52" s="299">
        <f>IFERROR(_xlfn.XLOOKUP($L$1&amp;T_Planning[[#This Row],[Article]],_03_Archive_BORD_DEC[SemainesArticle],_03_Archive_BORD_DEC[Taux.C]),"")</f>
        <v>6</v>
      </c>
      <c r="E52" s="197" cm="1">
        <f t="array" ref="E52">_xlfn.LET(_xlpm.comp, DB_CEWB_Nomenclature__2[Component],
    _xlpm.buffer, DB_CEWB_Nomenclature__2[% ok Buffer Cible après DEC],
    IFERROR(_xlfn.XLOOKUP(T_Planning[[#This Row],[Article]], _xlpm.comp, _xlpm.buffer), 0))</f>
        <v>0.9363636363636364</v>
      </c>
      <c r="F52" s="197" cm="1">
        <f t="array" ref="F5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0.20962072155411657</v>
      </c>
      <c r="G52" s="30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2" s="30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2" s="30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2" s="302" cm="1">
        <f t="array" ref="J5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2" s="302" cm="1">
        <f t="array" ref="K5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2800</v>
      </c>
      <c r="L52" s="302" cm="1">
        <f t="array" ref="L5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41950</v>
      </c>
      <c r="M52" s="302" cm="1">
        <f t="array" ref="M5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2" s="302" cm="1">
        <f t="array" ref="N5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11330</v>
      </c>
      <c r="O52" s="303" cm="1">
        <f t="array" ref="O5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2" s="29" cm="1">
        <f t="array" ref="P5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52" s="302" cm="1">
        <f t="array" ref="Q5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2" s="302" cm="1">
        <f t="array" ref="R5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2" s="304">
        <f>_xlfn.LET(_xlpm.plage, T_Planning[[#This Row],[Taillage]:[TS]],
_xlpm.article, T_Planning[[#This Row],[Article]],
    IF(ISNUMBER(SEARCH("PRT", _xlpm.article)),"P",
    2+SUM(_xlpm.plage)))</f>
        <v>2</v>
      </c>
      <c r="T52" s="240" t="s">
        <v>8832</v>
      </c>
      <c r="U52" s="298">
        <v>26</v>
      </c>
      <c r="V52" s="298">
        <f>IF(T_Planning[[#This Row],[TP]]="P","PRT",T_Planning[[#This Row],[Sem Besoin client]]-T_Planning[[#This Row],[TP]]-3)</f>
        <v>21</v>
      </c>
      <c r="W52" s="300">
        <f>1000</f>
        <v>1000</v>
      </c>
      <c r="X52" s="305">
        <v>482455</v>
      </c>
      <c r="Y52" s="306" t="str" cm="1">
        <f t="array" ref="Y5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TETE CYL. SE-H E 44 C 00 A</v>
      </c>
      <c r="Z52" s="306" t="str" cm="1">
        <f t="array" ref="Z5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52" s="232" t="str" cm="1">
        <f t="array" ref="AA5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2" s="233" t="s">
        <v>1583</v>
      </c>
      <c r="AC52" s="13" t="str">
        <f>_xlfn.LET(_xlpm.mach, T_Planning[[#This Row],[No Mach]],
    _xlpm.typeProd, IFERROR(_xlfn.XLOOKUP(_xlpm.mach, PROD[N° MACH.], PROD[WC]), _xlpm.mach),
    _xlpm.typeProd)</f>
        <v>CNT</v>
      </c>
      <c r="AD52" s="307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2" s="306" t="str">
        <f>_xlfn.LET(_xlpm.mach, T_Planning[[#This Row],[No Mach]],
    _xlpm.typeProd, IFERROR(_xlfn.XLOOKUP(_xlpm.mach, PROD[N° MACH.], PROD[DESC. MACH.]), _xlpm.mach),
    _xlpm.typeProd)</f>
        <v>CNT</v>
      </c>
      <c r="AF52" s="302"/>
      <c r="AG52" s="303"/>
      <c r="AH52" s="303"/>
      <c r="AI52" s="303">
        <v>46203</v>
      </c>
      <c r="AJ52" s="305">
        <f>_xlfn.LET(_xlpm.delais, T_Planning[[#This Row],[Délais PROD]],
    _xlpm.semaine, IFERROR(WEEKNUM(_xlpm.delais, 21), ""),
    VALUE(_xlpm.semaine))</f>
        <v>27</v>
      </c>
      <c r="AK52" s="308">
        <f>YEAR(T_Planning[[#This Row],[Délais PROD]])</f>
        <v>2026</v>
      </c>
      <c r="AL52" s="306" t="s">
        <v>1597</v>
      </c>
      <c r="AM52" s="302" t="str" cm="1">
        <f t="array" ref="AM5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2" s="302" cm="1">
        <f t="array" ref="AN5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52" s="306" t="str" cm="1">
        <f t="array" ref="AO5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52" s="302" t="str" cm="1">
        <f t="array" ref="AP5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52" s="309">
        <f>IFERROR((3600*5*24/T_Planning[[#This Row],[TC/S]]),"VERIF")</f>
        <v>10800</v>
      </c>
      <c r="AR52" s="29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2" s="310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52" s="311">
        <f>IFERROR(SUMIFS(ZCONF[Yield],ZCONF[Material],T_Planning[[#This Row],[Article]])/2,0)</f>
        <v>0</v>
      </c>
      <c r="AU52" s="29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3.8842592592592591</v>
      </c>
      <c r="AV52" s="298" t="str">
        <f>IFERROR(_xlfn.XLOOKUP(T_Planning[[#This Row],[Calibre]],CLIENT!B:B,CLIENT!C:C),"")</f>
        <v/>
      </c>
    </row>
    <row r="53" spans="1:48" hidden="1" x14ac:dyDescent="0.3">
      <c r="A5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53" s="223">
        <f ca="1">IFERROR(T_Planning[[#This Row],[Taux.C-1]]-T_Planning[[#This Row],[Taux.C]],"")</f>
        <v>-27</v>
      </c>
      <c r="D53" s="223">
        <f>IFERROR(_xlfn.XLOOKUP($L$1&amp;T_Planning[[#This Row],[Article]],_03_Archive_BORD_DEC[SemainesArticle],_03_Archive_BORD_DEC[Taux.C]),"")</f>
        <v>3</v>
      </c>
      <c r="E53" s="197" cm="1">
        <f t="array" ref="E53">_xlfn.LET(_xlpm.comp, DB_CEWB_Nomenclature__2[Component],
    _xlpm.buffer, DB_CEWB_Nomenclature__2[% ok Buffer Cible après DEC],
    IFERROR(_xlfn.XLOOKUP(T_Planning[[#This Row],[Article]], _xlpm.comp, _xlpm.buffer), 0))</f>
        <v>1</v>
      </c>
      <c r="F53" s="197" cm="1">
        <f t="array" ref="F53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5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5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53" s="226" cm="1">
        <f t="array" ref="J5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3" s="226" cm="1">
        <f t="array" ref="K5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53" s="226" cm="1">
        <f t="array" ref="L5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1310</v>
      </c>
      <c r="M53" s="226" cm="1">
        <f t="array" ref="M5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3" s="226" cm="1">
        <f t="array" ref="N5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3490</v>
      </c>
      <c r="O53" s="227" t="str" cm="1">
        <f t="array" ref="O5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53" s="29" cm="1">
        <f t="array" ref="P5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53" s="226" cm="1">
        <f t="array" ref="Q5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3" s="226" cm="1">
        <f t="array" ref="R5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3" s="228">
        <f>_xlfn.LET(_xlpm.plage, T_Planning[[#This Row],[Taillage]:[TS]],
_xlpm.article, T_Planning[[#This Row],[Article]],
    IF(ISNUMBER(SEARCH("PRT", _xlpm.article)),"P",
    2+SUM(_xlpm.plage)))</f>
        <v>2</v>
      </c>
      <c r="T53" s="229" t="s">
        <v>3934</v>
      </c>
      <c r="U53" s="222">
        <v>29</v>
      </c>
      <c r="V53" s="222">
        <f>IF(T_Planning[[#This Row],[TP]]="P","PRT",T_Planning[[#This Row],[Sem Besoin client]]-T_Planning[[#This Row],[TP]]-3)</f>
        <v>24</v>
      </c>
      <c r="W53" s="224">
        <f>1000</f>
        <v>1000</v>
      </c>
      <c r="X53" s="230">
        <v>319314</v>
      </c>
      <c r="Y53" s="231" t="str" cm="1">
        <f t="array" ref="Y5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ENTRETOISE</v>
      </c>
      <c r="Z53" s="231" t="str" cm="1">
        <f t="array" ref="Z5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A31321</v>
      </c>
      <c r="AA53" s="232" t="str" cm="1">
        <f t="array" ref="AA5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53" s="233" t="s">
        <v>1583</v>
      </c>
      <c r="AC53" s="13" t="str">
        <f>_xlfn.LET(_xlpm.mach, T_Planning[[#This Row],[No Mach]],
    _xlpm.typeProd, IFERROR(_xlfn.XLOOKUP(_xlpm.mach, PROD[N° MACH.], PROD[WC]), _xlpm.mach),
    _xlpm.typeProd)</f>
        <v>CNT</v>
      </c>
      <c r="AD5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3" s="231" t="str">
        <f>_xlfn.LET(_xlpm.mach, T_Planning[[#This Row],[No Mach]],
    _xlpm.typeProd, IFERROR(_xlfn.XLOOKUP(_xlpm.mach, PROD[N° MACH.], PROD[DESC. MACH.]), _xlpm.mach),
    _xlpm.typeProd)</f>
        <v>CNT</v>
      </c>
      <c r="AF53" s="226">
        <v>1</v>
      </c>
      <c r="AG53" s="227">
        <v>46028</v>
      </c>
      <c r="AH53" s="227">
        <v>46188</v>
      </c>
      <c r="AI53" s="227">
        <v>46349</v>
      </c>
      <c r="AJ53" s="230">
        <f>_xlfn.LET(_xlpm.delais, T_Planning[[#This Row],[Délais PROD]],
    _xlpm.semaine, IFERROR(WEEKNUM(_xlpm.delais, 21), ""),
    VALUE(_xlpm.semaine))</f>
        <v>48</v>
      </c>
      <c r="AK53" s="235">
        <f>YEAR(T_Planning[[#This Row],[Délais PROD]])</f>
        <v>2026</v>
      </c>
      <c r="AL53" s="231" t="s">
        <v>1532</v>
      </c>
      <c r="AM53" s="226" t="str" cm="1">
        <f t="array" ref="AM5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3" s="226" cm="1">
        <f t="array" ref="AN5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573938</v>
      </c>
      <c r="AO53" s="231" t="str" cm="1">
        <f t="array" ref="AO5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AW-6082 3M 5.000</v>
      </c>
      <c r="AP53" s="226" t="str" cm="1">
        <f t="array" ref="AP5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53" s="236">
        <f>IFERROR((3600*5*24/T_Planning[[#This Row],[TC/S]]),"VERIF")</f>
        <v>10800</v>
      </c>
      <c r="AR5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53" s="238">
        <f>IFERROR(SUMIFS(ZCONF[Yield],ZCONF[Material],T_Planning[[#This Row],[Article]])/2,0)</f>
        <v>0</v>
      </c>
      <c r="AU5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0.12129629629629629</v>
      </c>
      <c r="AV53" s="222" t="str">
        <f>IFERROR(_xlfn.XLOOKUP(T_Planning[[#This Row],[Calibre]],CLIENT!B:B,CLIENT!C:C),"")</f>
        <v>Longines</v>
      </c>
    </row>
    <row r="54" spans="1:48" hidden="1" x14ac:dyDescent="0.3">
      <c r="A54" s="31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PLANIF6223</v>
      </c>
      <c r="B54" s="31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3.6071428571428572</v>
      </c>
      <c r="C54" s="313">
        <f ca="1">IFERROR(T_Planning[[#This Row],[Taux.C-1]]-T_Planning[[#This Row],[Taux.C]],"")</f>
        <v>1.3928571428571428</v>
      </c>
      <c r="D54" s="313">
        <f>IFERROR(_xlfn.XLOOKUP($L$1&amp;T_Planning[[#This Row],[Article]],_03_Archive_BORD_DEC[SemainesArticle],_03_Archive_BORD_DEC[Taux.C]),"")</f>
        <v>5</v>
      </c>
      <c r="E54" s="197" cm="1">
        <f t="array" ref="E54">_xlfn.LET(_xlpm.comp, DB_CEWB_Nomenclature__2[Component],
    _xlpm.buffer, DB_CEWB_Nomenclature__2[% ok Buffer Cible après DEC],
    IFERROR(_xlfn.XLOOKUP(T_Planning[[#This Row],[Article]], _xlpm.comp, _xlpm.buffer), 0))</f>
        <v>0</v>
      </c>
      <c r="F54" s="197" cm="1">
        <f t="array" ref="F5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4" s="31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4" s="31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54" s="31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4" s="316" cm="1">
        <f t="array" ref="J54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54" s="316" cm="1">
        <f t="array" ref="K5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2800</v>
      </c>
      <c r="L54" s="316" cm="1">
        <f t="array" ref="L5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47600</v>
      </c>
      <c r="M54" s="316" cm="1">
        <f t="array" ref="M5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4" s="316" cm="1">
        <f t="array" ref="N5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4" s="317" cm="1">
        <f t="array" ref="O5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4" s="29" cm="1">
        <f t="array" ref="P5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54" s="316" cm="1">
        <f t="array" ref="Q5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4" s="316" cm="1">
        <f t="array" ref="R5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4" s="318">
        <f>_xlfn.LET(_xlpm.plage, T_Planning[[#This Row],[Taillage]:[TS]],
_xlpm.article, T_Planning[[#This Row],[Article]],
    IF(ISNUMBER(SEARCH("PRT", _xlpm.article)),"P",
    2+SUM(_xlpm.plage)))</f>
        <v>3</v>
      </c>
      <c r="T54" s="240" t="s">
        <v>8827</v>
      </c>
      <c r="U54" s="312">
        <v>27</v>
      </c>
      <c r="V54" s="312">
        <f>IF(T_Planning[[#This Row],[TP]]="P","PRT",T_Planning[[#This Row],[Sem Besoin client]]-T_Planning[[#This Row],[TP]]-3)</f>
        <v>21</v>
      </c>
      <c r="W54" s="314">
        <f>1000</f>
        <v>1000</v>
      </c>
      <c r="X54" s="319">
        <v>655264</v>
      </c>
      <c r="Y54" s="320" t="str" cm="1">
        <f t="array" ref="Y5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L2.750                      </v>
      </c>
      <c r="Z54" s="320" t="str" cm="1">
        <f t="array" ref="Z5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54" s="232" t="str" cm="1">
        <f t="array" ref="AA5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4" s="327">
        <v>622</v>
      </c>
      <c r="AC54" s="13" t="str">
        <f>_xlfn.LET(_xlpm.mach, T_Planning[[#This Row],[No Mach]],
    _xlpm.typeProd, IFERROR(_xlfn.XLOOKUP(_xlpm.mach, PROD[N° MACH.], PROD[WC]), _xlpm.mach),
    _xlpm.typeProd)</f>
        <v>120003</v>
      </c>
      <c r="AD54" s="321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4" s="320" t="str">
        <f>_xlfn.LET(_xlpm.mach, T_Planning[[#This Row],[No Mach]],
    _xlpm.typeProd, IFERROR(_xlfn.XLOOKUP(_xlpm.mach, PROD[N° MACH.], PROD[DESC. MACH.]), _xlpm.mach),
    _xlpm.typeProd)</f>
        <v>TSUG.B073</v>
      </c>
      <c r="AF54" s="316">
        <v>3</v>
      </c>
      <c r="AG54" s="317"/>
      <c r="AH54" s="317"/>
      <c r="AI54" s="317">
        <v>46203</v>
      </c>
      <c r="AJ54" s="319">
        <f>_xlfn.LET(_xlpm.delais, T_Planning[[#This Row],[Délais PROD]],
    _xlpm.semaine, IFERROR(WEEKNUM(_xlpm.delais, 21), ""),
    VALUE(_xlpm.semaine))</f>
        <v>27</v>
      </c>
      <c r="AK54" s="322">
        <f>YEAR(T_Planning[[#This Row],[Délais PROD]])</f>
        <v>2026</v>
      </c>
      <c r="AL54" s="256" t="s">
        <v>65</v>
      </c>
      <c r="AM54" s="316" t="str" cm="1">
        <f t="array" ref="AM5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4" s="316" cm="1">
        <f t="array" ref="AN5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6205</v>
      </c>
      <c r="AO54" s="320" t="str" cm="1">
        <f t="array" ref="AO5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7.000</v>
      </c>
      <c r="AP54" s="316" t="str" cm="1">
        <f t="array" ref="AP5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54" s="323">
        <f>IFERROR((3600*5*24/T_Planning[[#This Row],[TC/S]]),"VERIF")</f>
        <v>11076.923076923076</v>
      </c>
      <c r="AR54" s="31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11076.923076923076</v>
      </c>
      <c r="AS54" s="324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22153.846153846152</v>
      </c>
      <c r="AT54" s="325">
        <f>IFERROR(SUMIFS(ZCONF[Yield],ZCONF[Material],T_Planning[[#This Row],[Article]])/2,0)</f>
        <v>0</v>
      </c>
      <c r="AU54" s="31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4.2972222222222225</v>
      </c>
      <c r="AV54" s="312" t="str">
        <f>IFERROR(_xlfn.XLOOKUP(T_Planning[[#This Row],[Calibre]],CLIENT!B:B,CLIENT!C:C),"")</f>
        <v>Tissot</v>
      </c>
    </row>
    <row r="55" spans="1:48" hidden="1" x14ac:dyDescent="0.3">
      <c r="A5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55" s="223">
        <f ca="1">IFERROR(T_Planning[[#This Row],[Taux.C-1]]-T_Planning[[#This Row],[Taux.C]],"")</f>
        <v>-28</v>
      </c>
      <c r="D55" s="223">
        <f>IFERROR(_xlfn.XLOOKUP($L$1&amp;T_Planning[[#This Row],[Article]],_03_Archive_BORD_DEC[SemainesArticle],_03_Archive_BORD_DEC[Taux.C]),"")</f>
        <v>2</v>
      </c>
      <c r="E55" s="197" cm="1">
        <f t="array" ref="E55">_xlfn.LET(_xlpm.comp, DB_CEWB_Nomenclature__2[Component],
    _xlpm.buffer, DB_CEWB_Nomenclature__2[% ok Buffer Cible après DEC],
    IFERROR(_xlfn.XLOOKUP(T_Planning[[#This Row],[Article]], _xlpm.comp, _xlpm.buffer), 0))</f>
        <v>0</v>
      </c>
      <c r="F55" s="197" cm="1">
        <f t="array" ref="F5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5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55" s="226" cm="1">
        <f t="array" ref="J5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5" s="226" cm="1">
        <f t="array" ref="K5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55" s="226" cm="1">
        <f t="array" ref="L5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55" s="226" cm="1">
        <f t="array" ref="M5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5" s="226" cm="1">
        <f t="array" ref="N5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5" s="227" cm="1">
        <f t="array" ref="O5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5" s="29" cm="1">
        <f t="array" ref="P5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55" s="226" cm="1">
        <f t="array" ref="Q5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5" s="226" cm="1">
        <f t="array" ref="R5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5" s="228">
        <f>_xlfn.LET(_xlpm.plage, T_Planning[[#This Row],[Taillage]:[TS]],
_xlpm.article, T_Planning[[#This Row],[Article]],
    IF(ISNUMBER(SEARCH("PRT", _xlpm.article)),"P",
    2+SUM(_xlpm.plage)))</f>
        <v>2</v>
      </c>
      <c r="T55" s="240" t="s">
        <v>8829</v>
      </c>
      <c r="U55" s="222">
        <v>29</v>
      </c>
      <c r="V55" s="222">
        <f>IF(T_Planning[[#This Row],[TP]]="P","PRT",T_Planning[[#This Row],[Sem Besoin client]]-T_Planning[[#This Row],[TP]]-3)</f>
        <v>24</v>
      </c>
      <c r="W55" s="224">
        <f>1000</f>
        <v>1000</v>
      </c>
      <c r="X55" s="230">
        <v>761566</v>
      </c>
      <c r="Y55" s="231" cm="1">
        <f t="array" ref="Y5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55" s="231" cm="1">
        <f t="array" ref="Z5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55" s="232" cm="1">
        <f t="array" ref="AA5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55" s="233" t="s">
        <v>1583</v>
      </c>
      <c r="AC55" s="13" t="str">
        <f>_xlfn.LET(_xlpm.mach, T_Planning[[#This Row],[No Mach]],
    _xlpm.typeProd, IFERROR(_xlfn.XLOOKUP(_xlpm.mach, PROD[N° MACH.], PROD[WC]), _xlpm.mach),
    _xlpm.typeProd)</f>
        <v>CNT</v>
      </c>
      <c r="AD5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5" s="231" t="str">
        <f>_xlfn.LET(_xlpm.mach, T_Planning[[#This Row],[No Mach]],
    _xlpm.typeProd, IFERROR(_xlfn.XLOOKUP(_xlpm.mach, PROD[N° MACH.], PROD[DESC. MACH.]), _xlpm.mach),
    _xlpm.typeProd)</f>
        <v>CNT</v>
      </c>
      <c r="AF55" s="226">
        <v>1</v>
      </c>
      <c r="AG55" s="227">
        <v>45440</v>
      </c>
      <c r="AH55" s="227">
        <v>46181</v>
      </c>
      <c r="AI55" s="227">
        <v>46203</v>
      </c>
      <c r="AJ55" s="230">
        <f>_xlfn.LET(_xlpm.delais, T_Planning[[#This Row],[Délais PROD]],
    _xlpm.semaine, IFERROR(WEEKNUM(_xlpm.delais, 21), ""),
    VALUE(_xlpm.semaine))</f>
        <v>27</v>
      </c>
      <c r="AK55" s="235">
        <f>YEAR(T_Planning[[#This Row],[Délais PROD]])</f>
        <v>2026</v>
      </c>
      <c r="AL55" s="231" t="s">
        <v>1597</v>
      </c>
      <c r="AM55" s="226" t="str" cm="1">
        <f t="array" ref="AM5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5" s="226" cm="1">
        <f t="array" ref="AN5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55" s="231" t="str" cm="1">
        <f t="array" ref="AO5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55" s="226" t="str" cm="1">
        <f t="array" ref="AP5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55" s="236">
        <f>IFERROR((3600*5*24/T_Planning[[#This Row],[TC/S]]),"VERIF")</f>
        <v>8640</v>
      </c>
      <c r="AR5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55" s="238">
        <f>IFERROR(SUMIFS(ZCONF[Yield],ZCONF[Material],T_Planning[[#This Row],[Article]])/2,0)</f>
        <v>0</v>
      </c>
      <c r="AU5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55" s="222" t="str">
        <f>IFERROR(_xlfn.XLOOKUP(T_Planning[[#This Row],[Calibre]],CLIENT!B:B,CLIENT!C:C),"")</f>
        <v/>
      </c>
    </row>
    <row r="56" spans="1:48" hidden="1" x14ac:dyDescent="0.3">
      <c r="A5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4.4536363636363641</v>
      </c>
      <c r="C56" s="223">
        <f ca="1">IFERROR(T_Planning[[#This Row],[Taux.C-1]]-T_Planning[[#This Row],[Taux.C]],"")</f>
        <v>1.5463636363636359</v>
      </c>
      <c r="D56" s="223">
        <f>IFERROR(_xlfn.XLOOKUP($L$1&amp;T_Planning[[#This Row],[Article]],_03_Archive_BORD_DEC[SemainesArticle],_03_Archive_BORD_DEC[Taux.C]),"")</f>
        <v>6</v>
      </c>
      <c r="E56" s="197" cm="1">
        <f t="array" ref="E56">_xlfn.LET(_xlpm.comp, DB_CEWB_Nomenclature__2[Component],
    _xlpm.buffer, DB_CEWB_Nomenclature__2[% ok Buffer Cible après DEC],
    IFERROR(_xlfn.XLOOKUP(T_Planning[[#This Row],[Article]], _xlpm.comp, _xlpm.buffer), 0))</f>
        <v>0.80311475409836064</v>
      </c>
      <c r="F56" s="197" cm="1">
        <f t="array" ref="F5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0.13081441922563417</v>
      </c>
      <c r="G5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6" s="226" cm="1">
        <f t="array" ref="J5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6" s="226" cm="1">
        <f t="array" ref="K5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1100</v>
      </c>
      <c r="L56" s="226" cm="1">
        <f t="array" ref="L5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31350</v>
      </c>
      <c r="M56" s="226" cm="1">
        <f t="array" ref="M5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6" s="226" cm="1">
        <f t="array" ref="N5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4899</v>
      </c>
      <c r="O56" s="227" cm="1">
        <f t="array" ref="O5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6" s="29" cm="1">
        <f t="array" ref="P5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56" s="226" cm="1">
        <f t="array" ref="Q5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6" s="226" cm="1">
        <f t="array" ref="R5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6" s="228">
        <f>_xlfn.LET(_xlpm.plage, T_Planning[[#This Row],[Taillage]:[TS]],
_xlpm.article, T_Planning[[#This Row],[Article]],
    IF(ISNUMBER(SEARCH("PRT", _xlpm.article)),"P",
    2+SUM(_xlpm.plage)))</f>
        <v>2</v>
      </c>
      <c r="T56" s="240" t="s">
        <v>8833</v>
      </c>
      <c r="U56" s="222">
        <v>30</v>
      </c>
      <c r="V56" s="222">
        <f>IF(T_Planning[[#This Row],[TP]]="P","PRT",T_Planning[[#This Row],[Sem Besoin client]]-T_Planning[[#This Row],[TP]]-3)</f>
        <v>25</v>
      </c>
      <c r="W56" s="224">
        <f>1000</f>
        <v>1000</v>
      </c>
      <c r="X56" s="230">
        <v>513739</v>
      </c>
      <c r="Y56" s="231" t="str" cm="1">
        <f t="array" ref="Y5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56" s="231" t="str" cm="1">
        <f t="array" ref="Z5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A29A21</v>
      </c>
      <c r="AA56" s="232" t="str" cm="1">
        <f t="array" ref="AA5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6" s="233" t="s">
        <v>1583</v>
      </c>
      <c r="AC56" s="13" t="str">
        <f>_xlfn.LET(_xlpm.mach, T_Planning[[#This Row],[No Mach]],
    _xlpm.typeProd, IFERROR(_xlfn.XLOOKUP(_xlpm.mach, PROD[N° MACH.], PROD[WC]), _xlpm.mach),
    _xlpm.typeProd)</f>
        <v>CNT</v>
      </c>
      <c r="AD5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6" s="231" t="str">
        <f>_xlfn.LET(_xlpm.mach, T_Planning[[#This Row],[No Mach]],
    _xlpm.typeProd, IFERROR(_xlfn.XLOOKUP(_xlpm.mach, PROD[N° MACH.], PROD[DESC. MACH.]), _xlpm.mach),
    _xlpm.typeProd)</f>
        <v>CNT</v>
      </c>
      <c r="AF56" s="226">
        <v>1</v>
      </c>
      <c r="AG56" s="227">
        <v>45859</v>
      </c>
      <c r="AH56" s="227">
        <v>46196</v>
      </c>
      <c r="AI56" s="227">
        <v>46209</v>
      </c>
      <c r="AJ56" s="230">
        <f>_xlfn.LET(_xlpm.delais, T_Planning[[#This Row],[Délais PROD]],
    _xlpm.semaine, IFERROR(WEEKNUM(_xlpm.delais, 21), ""),
    VALUE(_xlpm.semaine))</f>
        <v>28</v>
      </c>
      <c r="AK56" s="235">
        <f>YEAR(T_Planning[[#This Row],[Délais PROD]])</f>
        <v>2026</v>
      </c>
      <c r="AL56" s="231" t="s">
        <v>1597</v>
      </c>
      <c r="AM56" s="226" t="str" cm="1">
        <f t="array" ref="AM5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6" s="226" cm="1">
        <f t="array" ref="AN5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56" s="231" t="str" cm="1">
        <f t="array" ref="AO5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56" s="226" t="str" cm="1">
        <f t="array" ref="AP5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56" s="236">
        <f>IFERROR((3600*5*24/T_Planning[[#This Row],[TC/S]]),"VERIF")</f>
        <v>8640</v>
      </c>
      <c r="AR5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56" s="238">
        <f>IFERROR(SUMIFS(ZCONF[Yield],ZCONF[Material],T_Planning[[#This Row],[Article]])/2,0)</f>
        <v>0</v>
      </c>
      <c r="AU5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3.6284722222222223</v>
      </c>
      <c r="AV56" s="222" t="str">
        <f>IFERROR(_xlfn.XLOOKUP(T_Planning[[#This Row],[Calibre]],CLIENT!B:B,CLIENT!C:C),"")</f>
        <v>Omega</v>
      </c>
    </row>
    <row r="57" spans="1:48" hidden="1" x14ac:dyDescent="0.3">
      <c r="A5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3.3666666666666667</v>
      </c>
      <c r="C57" s="223">
        <f ca="1">IFERROR(T_Planning[[#This Row],[Taux.C-1]]-T_Planning[[#This Row],[Taux.C]],"")</f>
        <v>0.6333333333333333</v>
      </c>
      <c r="D57" s="223">
        <f>IFERROR(_xlfn.XLOOKUP($L$1&amp;T_Planning[[#This Row],[Article]],_03_Archive_BORD_DEC[SemainesArticle],_03_Archive_BORD_DEC[Taux.C]),"")</f>
        <v>4</v>
      </c>
      <c r="E57" s="197" cm="1">
        <f t="array" ref="E57">_xlfn.LET(_xlpm.comp, DB_CEWB_Nomenclature__2[Component],
    _xlpm.buffer, DB_CEWB_Nomenclature__2[% ok Buffer Cible après DEC],
    IFERROR(_xlfn.XLOOKUP(T_Planning[[#This Row],[Article]], _xlpm.comp, _xlpm.buffer), 0))</f>
        <v>0.84166666666666667</v>
      </c>
      <c r="F57" s="197" cm="1">
        <f t="array" ref="F57">_xlfn.LET(_xlpm.comp, DB_CEWB_Nomenclature__2[Component],
    _xlpm.cibleProd, DB_CEWB_Nomenclature__2[% ok Cible Prod après DEC],
    _xlpm.article, T_Planning[[#This Row],[Article]],
    IFERROR(_xlfn.XLOOKUP(_xlpm.article, _xlpm.comp, _xlpm.cibleProd), 0))</f>
        <v>7.475943745373799E-2</v>
      </c>
      <c r="G5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7" s="226" cm="1">
        <f t="array" ref="J5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7" s="226" cm="1">
        <f t="array" ref="K5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57" s="226" cm="1">
        <f t="array" ref="L5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24620</v>
      </c>
      <c r="M57" s="226" cm="1">
        <f t="array" ref="M5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7" s="226" cm="1">
        <f t="array" ref="N5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2020</v>
      </c>
      <c r="O57" s="227" cm="1">
        <f t="array" ref="O5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7" s="29" cm="1">
        <f t="array" ref="P5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57" s="226" cm="1">
        <f t="array" ref="Q5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57" s="226" cm="1">
        <f t="array" ref="R5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57" s="228">
        <f>_xlfn.LET(_xlpm.plage, T_Planning[[#This Row],[Taillage]:[TS]],
_xlpm.article, T_Planning[[#This Row],[Article]],
    IF(ISNUMBER(SEARCH("PRT", _xlpm.article)),"P",
    2+SUM(_xlpm.plage)))</f>
        <v>5</v>
      </c>
      <c r="T57" s="240" t="s">
        <v>8834</v>
      </c>
      <c r="U57" s="222">
        <v>33</v>
      </c>
      <c r="V57" s="222">
        <f>IF(T_Planning[[#This Row],[TP]]="P","PRT",T_Planning[[#This Row],[Sem Besoin client]]-T_Planning[[#This Row],[TP]]-3)</f>
        <v>25</v>
      </c>
      <c r="W57" s="224">
        <f>1000</f>
        <v>1000</v>
      </c>
      <c r="X57" s="230">
        <v>84675</v>
      </c>
      <c r="Y57" s="231" t="str" cm="1">
        <f t="array" ref="Y5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L4.250</v>
      </c>
      <c r="Z57" s="231" t="str" cm="1">
        <f t="array" ref="Z5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7751</v>
      </c>
      <c r="AA57" s="232" t="str" cm="1">
        <f t="array" ref="AA5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7" s="233" t="s">
        <v>1583</v>
      </c>
      <c r="AC57" s="13" t="str">
        <f>_xlfn.LET(_xlpm.mach, T_Planning[[#This Row],[No Mach]],
    _xlpm.typeProd, IFERROR(_xlfn.XLOOKUP(_xlpm.mach, PROD[N° MACH.], PROD[WC]), _xlpm.mach),
    _xlpm.typeProd)</f>
        <v>CNT</v>
      </c>
      <c r="AD5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7" s="231" t="str">
        <f>_xlfn.LET(_xlpm.mach, T_Planning[[#This Row],[No Mach]],
    _xlpm.typeProd, IFERROR(_xlfn.XLOOKUP(_xlpm.mach, PROD[N° MACH.], PROD[DESC. MACH.]), _xlpm.mach),
    _xlpm.typeProd)</f>
        <v>CNT</v>
      </c>
      <c r="AF57" s="226">
        <v>1</v>
      </c>
      <c r="AG57" s="227">
        <v>45476</v>
      </c>
      <c r="AH57" s="227">
        <v>46188</v>
      </c>
      <c r="AI57" s="227">
        <v>46209</v>
      </c>
      <c r="AJ57" s="230">
        <f>_xlfn.LET(_xlpm.delais, T_Planning[[#This Row],[Délais PROD]],
    _xlpm.semaine, IFERROR(WEEKNUM(_xlpm.delais, 21), ""),
    VALUE(_xlpm.semaine))</f>
        <v>28</v>
      </c>
      <c r="AK57" s="235">
        <f>YEAR(T_Planning[[#This Row],[Délais PROD]])</f>
        <v>2026</v>
      </c>
      <c r="AL57" s="231" t="s">
        <v>1597</v>
      </c>
      <c r="AM57" s="226" t="str" cm="1">
        <f t="array" ref="AM5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7" s="226" cm="1">
        <f t="array" ref="AN5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57" s="231" t="str" cm="1">
        <f t="array" ref="AO5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57" s="226" t="str" cm="1">
        <f t="array" ref="AP5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63</v>
      </c>
      <c r="AQ57" s="236">
        <f>IFERROR((3600*5*24/T_Planning[[#This Row],[TC/S]]),"VERIF")</f>
        <v>6857.1428571428569</v>
      </c>
      <c r="AR5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6857.1428571428569</v>
      </c>
      <c r="AT57" s="238">
        <f>IFERROR(SUMIFS(ZCONF[Yield],ZCONF[Material],T_Planning[[#This Row],[Article]])/2,0)</f>
        <v>0</v>
      </c>
      <c r="AU5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3.5904166666666666</v>
      </c>
      <c r="AV57" s="222" t="str">
        <f>IFERROR(_xlfn.XLOOKUP(T_Planning[[#This Row],[Calibre]],CLIENT!B:B,CLIENT!C:C),"")</f>
        <v>Longines</v>
      </c>
    </row>
    <row r="58" spans="1:48" hidden="1" x14ac:dyDescent="0.3">
      <c r="A5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5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5.4054054054054053</v>
      </c>
      <c r="C58" s="223">
        <f ca="1">IFERROR(T_Planning[[#This Row],[Taux.C-1]]-T_Planning[[#This Row],[Taux.C]],"")</f>
        <v>-5.4054054054054053</v>
      </c>
      <c r="D58" s="223">
        <f>IFERROR(_xlfn.XLOOKUP($L$1&amp;T_Planning[[#This Row],[Article]],_03_Archive_BORD_DEC[SemainesArticle],_03_Archive_BORD_DEC[Taux.C]),"")</f>
        <v>0</v>
      </c>
      <c r="E58" s="197" cm="1">
        <f t="array" ref="E58">_xlfn.LET(_xlpm.comp, DB_CEWB_Nomenclature__2[Component],
    _xlpm.buffer, DB_CEWB_Nomenclature__2[% ok Buffer Cible après DEC],
    IFERROR(_xlfn.XLOOKUP(T_Planning[[#This Row],[Article]], _xlpm.comp, _xlpm.buffer), 0))</f>
        <v>0</v>
      </c>
      <c r="F58" s="197" cm="1">
        <f t="array" ref="F5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5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8" s="226" cm="1">
        <f t="array" ref="J58">_xlfn.LET(_xlpm.article, T_Planning[[#This Row],[Article]],
    _xlpm.comp, DB_CEWB_Nomenclature__2[Component],
    _xlpm.backlog, DB_CEWB_Nomenclature__2[Backlog],
    IFERROR(_xlfn.XLOOKUP(_xlpm.article, _xlpm.comp, _xlpm.backlog), 0))</f>
        <v>40000</v>
      </c>
      <c r="K58" s="226" cm="1">
        <f t="array" ref="K5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7400</v>
      </c>
      <c r="L58" s="226" cm="1">
        <f t="array" ref="L5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144000</v>
      </c>
      <c r="M58" s="226" cm="1">
        <f t="array" ref="M5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8" s="226" cm="1">
        <f t="array" ref="N5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8" s="227" cm="1">
        <f t="array" ref="O5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8" s="29" cm="1">
        <f t="array" ref="P5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58" s="226" cm="1">
        <f t="array" ref="Q5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8" s="226" cm="1">
        <f t="array" ref="R5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8" s="228">
        <f>_xlfn.LET(_xlpm.plage, T_Planning[[#This Row],[Taillage]:[TS]],
_xlpm.article, T_Planning[[#This Row],[Article]],
    IF(ISNUMBER(SEARCH("PRT", _xlpm.article)),"P",
    2+SUM(_xlpm.plage)))</f>
        <v>4</v>
      </c>
      <c r="T58" s="240" t="s">
        <v>8831</v>
      </c>
      <c r="U58" s="222">
        <v>33</v>
      </c>
      <c r="V58" s="222">
        <f>IF(T_Planning[[#This Row],[TP]]="P","PRT",T_Planning[[#This Row],[Sem Besoin client]]-T_Planning[[#This Row],[TP]]-3)</f>
        <v>26</v>
      </c>
      <c r="W58" s="224">
        <f>1000</f>
        <v>1000</v>
      </c>
      <c r="X58" s="230">
        <v>859358</v>
      </c>
      <c r="Y58" s="231" t="str" cm="1">
        <f t="array" ref="Y5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PIG.COULANT SEMI/POLI</v>
      </c>
      <c r="Z58" s="231" t="str" cm="1">
        <f t="array" ref="Z5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A90A02</v>
      </c>
      <c r="AA58" s="232" t="str" cm="1">
        <f t="array" ref="AA5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8" s="233" t="s">
        <v>1583</v>
      </c>
      <c r="AC58" s="13" t="str">
        <f>_xlfn.LET(_xlpm.mach, T_Planning[[#This Row],[No Mach]],
    _xlpm.typeProd, IFERROR(_xlfn.XLOOKUP(_xlpm.mach, PROD[N° MACH.], PROD[WC]), _xlpm.mach),
    _xlpm.typeProd)</f>
        <v>CNT</v>
      </c>
      <c r="AD5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8" s="231" t="str">
        <f>_xlfn.LET(_xlpm.mach, T_Planning[[#This Row],[No Mach]],
    _xlpm.typeProd, IFERROR(_xlfn.XLOOKUP(_xlpm.mach, PROD[N° MACH.], PROD[DESC. MACH.]), _xlpm.mach),
    _xlpm.typeProd)</f>
        <v>CNT</v>
      </c>
      <c r="AF58" s="226">
        <v>1</v>
      </c>
      <c r="AG58" s="227">
        <v>46062</v>
      </c>
      <c r="AH58" s="227">
        <v>46097</v>
      </c>
      <c r="AI58" s="227">
        <v>46209</v>
      </c>
      <c r="AJ58" s="230">
        <f>_xlfn.LET(_xlpm.delais, T_Planning[[#This Row],[Délais PROD]],
    _xlpm.semaine, IFERROR(WEEKNUM(_xlpm.delais, 21), ""),
    VALUE(_xlpm.semaine))</f>
        <v>28</v>
      </c>
      <c r="AK58" s="235">
        <f>YEAR(T_Planning[[#This Row],[Délais PROD]])</f>
        <v>2026</v>
      </c>
      <c r="AL58" s="231" t="s">
        <v>1597</v>
      </c>
      <c r="AM58" s="226" t="str" cm="1">
        <f t="array" ref="AM5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8" s="226" cm="1">
        <f t="array" ref="AN5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58" s="231" t="str" cm="1">
        <f t="array" ref="AO5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58" s="226" t="str" cm="1">
        <f t="array" ref="AP5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70</v>
      </c>
      <c r="AQ58" s="236">
        <f>IFERROR((3600*5*24/T_Planning[[#This Row],[TC/S]]),"VERIF")</f>
        <v>6171.4285714285716</v>
      </c>
      <c r="AR5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6171.4285714285716</v>
      </c>
      <c r="AT58" s="238">
        <f>IFERROR(SUMIFS(ZCONF[Yield],ZCONF[Material],T_Planning[[#This Row],[Article]])/2,0)</f>
        <v>0</v>
      </c>
      <c r="AU5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23.333333333333332</v>
      </c>
      <c r="AV58" s="222" t="str">
        <f>IFERROR(_xlfn.XLOOKUP(T_Planning[[#This Row],[Calibre]],CLIENT!B:B,CLIENT!C:C),"")</f>
        <v>Omega</v>
      </c>
    </row>
    <row r="59" spans="1:48" hidden="1" x14ac:dyDescent="0.3">
      <c r="A59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59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59" s="249" t="str">
        <f ca="1">IFERROR(T_Planning[[#This Row],[Taux.C-1]]-T_Planning[[#This Row],[Taux.C]],"")</f>
        <v/>
      </c>
      <c r="D59" s="249" t="str">
        <f>IFERROR(_xlfn.XLOOKUP($L$1&amp;T_Planning[[#This Row],[Article]],_03_Archive_BORD_DEC[SemainesArticle],_03_Archive_BORD_DEC[Taux.C]),"")</f>
        <v/>
      </c>
      <c r="E59" s="197" cm="1">
        <f t="array" ref="E59">_xlfn.LET(_xlpm.comp, DB_CEWB_Nomenclature__2[Component],
    _xlpm.buffer, DB_CEWB_Nomenclature__2[% ok Buffer Cible après DEC],
    IFERROR(_xlfn.XLOOKUP(T_Planning[[#This Row],[Article]], _xlpm.comp, _xlpm.buffer), 0))</f>
        <v>0</v>
      </c>
      <c r="F59" s="197" cm="1">
        <f t="array" ref="F5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59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59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59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59" s="252" cm="1">
        <f t="array" ref="J5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59" s="252" cm="1">
        <f t="array" ref="K5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59" s="252" cm="1">
        <f t="array" ref="L5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12200</v>
      </c>
      <c r="M59" s="252" cm="1">
        <f t="array" ref="M5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59" s="252" cm="1">
        <f t="array" ref="N5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59" s="253" cm="1">
        <f t="array" ref="O5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59" s="29" cm="1">
        <f t="array" ref="P5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59" s="252" cm="1">
        <f t="array" ref="Q5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59" s="252" cm="1">
        <f t="array" ref="R5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59" s="254">
        <f>_xlfn.LET(_xlpm.plage, T_Planning[[#This Row],[Taillage]:[TS]],
_xlpm.article, T_Planning[[#This Row],[Article]],
    IF(ISNUMBER(SEARCH("PRT", _xlpm.article)),"P",
    2+SUM(_xlpm.plage)))</f>
        <v>4</v>
      </c>
      <c r="T59" s="240" t="s">
        <v>8012</v>
      </c>
      <c r="U59" s="222">
        <v>34</v>
      </c>
      <c r="V59" s="248">
        <f>IF(T_Planning[[#This Row],[TP]]="P","PRT",T_Planning[[#This Row],[Sem Besoin client]]-T_Planning[[#This Row],[TP]]-3)</f>
        <v>27</v>
      </c>
      <c r="W59" s="250">
        <f>1000</f>
        <v>1000</v>
      </c>
      <c r="X59" s="255">
        <v>862665</v>
      </c>
      <c r="Y59" s="256" t="str" cm="1">
        <f t="array" ref="Y5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PIG.COULANT SEMI/POLI                   </v>
      </c>
      <c r="Z59" s="256" t="str" cm="1">
        <f t="array" ref="Z5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7001</v>
      </c>
      <c r="AA59" s="232" t="str" cm="1">
        <f t="array" ref="AA5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59" s="233" t="s">
        <v>1583</v>
      </c>
      <c r="AC59" s="13" t="str">
        <f>_xlfn.LET(_xlpm.mach, T_Planning[[#This Row],[No Mach]],
    _xlpm.typeProd, IFERROR(_xlfn.XLOOKUP(_xlpm.mach, PROD[N° MACH.], PROD[WC]), _xlpm.mach),
    _xlpm.typeProd)</f>
        <v>CNT</v>
      </c>
      <c r="AD59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59" s="256" t="str">
        <f>_xlfn.LET(_xlpm.mach, T_Planning[[#This Row],[No Mach]],
    _xlpm.typeProd, IFERROR(_xlfn.XLOOKUP(_xlpm.mach, PROD[N° MACH.], PROD[DESC. MACH.]), _xlpm.mach),
    _xlpm.typeProd)</f>
        <v>CNT</v>
      </c>
      <c r="AF59" s="252"/>
      <c r="AG59" s="253"/>
      <c r="AH59" s="253"/>
      <c r="AI59" s="253">
        <v>46216</v>
      </c>
      <c r="AJ59" s="230">
        <f>_xlfn.LET(_xlpm.delais, T_Planning[[#This Row],[Délais PROD]],
    _xlpm.semaine, IFERROR(WEEKNUM(_xlpm.delais, 21), ""),
    VALUE(_xlpm.semaine))</f>
        <v>29</v>
      </c>
      <c r="AK59" s="259">
        <f>YEAR(T_Planning[[#This Row],[Délais PROD]])</f>
        <v>2026</v>
      </c>
      <c r="AL59" s="256" t="s">
        <v>1597</v>
      </c>
      <c r="AM59" s="252" t="str" cm="1">
        <f t="array" ref="AM5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59" s="252" cm="1">
        <f t="array" ref="AN5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59" s="256" t="str" cm="1">
        <f t="array" ref="AO5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59" s="252" t="str" cm="1">
        <f t="array" ref="AP5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59" s="260">
        <f>IFERROR((3600*5*24/T_Planning[[#This Row],[TC/S]]),"VERIF")</f>
        <v>8640</v>
      </c>
      <c r="AR59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59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59" s="262">
        <f>IFERROR(SUMIFS(ZCONF[Yield],ZCONF[Material],T_Planning[[#This Row],[Article]])/2,0)</f>
        <v>0</v>
      </c>
      <c r="AU59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1.412037037037037</v>
      </c>
      <c r="AV59" s="248" t="str">
        <f>IFERROR(_xlfn.XLOOKUP(T_Planning[[#This Row],[Calibre]],CLIENT!B:B,CLIENT!C:C),"")</f>
        <v>Omega</v>
      </c>
    </row>
    <row r="60" spans="1:48" hidden="1" x14ac:dyDescent="0.3">
      <c r="A6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6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6.84</v>
      </c>
      <c r="C60" s="223">
        <f ca="1">IFERROR(T_Planning[[#This Row],[Taux.C-1]]-T_Planning[[#This Row],[Taux.C]],"")</f>
        <v>-6.84</v>
      </c>
      <c r="D60" s="223">
        <f>IFERROR(_xlfn.XLOOKUP($L$1&amp;T_Planning[[#This Row],[Article]],_03_Archive_BORD_DEC[SemainesArticle],_03_Archive_BORD_DEC[Taux.C]),"")</f>
        <v>0</v>
      </c>
      <c r="E60" s="197" cm="1">
        <f t="array" ref="E60">_xlfn.LET(_xlpm.comp, DB_CEWB_Nomenclature__2[Component],
    _xlpm.buffer, DB_CEWB_Nomenclature__2[% ok Buffer Cible après DEC],
    IFERROR(_xlfn.XLOOKUP(T_Planning[[#This Row],[Article]], _xlpm.comp, _xlpm.buffer), 0))</f>
        <v>0</v>
      </c>
      <c r="F60" s="197" cm="1">
        <f t="array" ref="F6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0" s="226" cm="1">
        <f t="array" ref="J60">_xlfn.LET(_xlpm.article, T_Planning[[#This Row],[Article]],
    _xlpm.comp, DB_CEWB_Nomenclature__2[Component],
    _xlpm.backlog, DB_CEWB_Nomenclature__2[Backlog],
    IFERROR(_xlfn.XLOOKUP(_xlpm.article, _xlpm.comp, _xlpm.backlog), 0))</f>
        <v>2020</v>
      </c>
      <c r="K60" s="226" cm="1">
        <f t="array" ref="K6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500</v>
      </c>
      <c r="L60" s="226" cm="1">
        <f t="array" ref="L6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9316</v>
      </c>
      <c r="M60" s="226" cm="1">
        <f t="array" ref="M6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0" s="226" cm="1">
        <f t="array" ref="N6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1400</v>
      </c>
      <c r="O60" s="227" cm="1">
        <f t="array" ref="O6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60" s="29" cm="1">
        <f t="array" ref="P6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60" s="226" cm="1">
        <f t="array" ref="Q6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0" s="226" cm="1">
        <f t="array" ref="R6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0" s="228">
        <f>_xlfn.LET(_xlpm.plage, T_Planning[[#This Row],[Taillage]:[TS]],
_xlpm.article, T_Planning[[#This Row],[Article]],
    IF(ISNUMBER(SEARCH("PRT", _xlpm.article)),"P",
    2+SUM(_xlpm.plage)))</f>
        <v>2</v>
      </c>
      <c r="T60" s="240" t="s">
        <v>8028</v>
      </c>
      <c r="U60" s="222">
        <v>33</v>
      </c>
      <c r="V60" s="222">
        <f>IF(T_Planning[[#This Row],[TP]]="P","PRT",T_Planning[[#This Row],[Sem Besoin client]]-T_Planning[[#This Row],[TP]]-3)</f>
        <v>28</v>
      </c>
      <c r="W60" s="224">
        <f>1000</f>
        <v>1000</v>
      </c>
      <c r="X60" s="230">
        <v>166802</v>
      </c>
      <c r="Y60" s="231" t="str" cm="1">
        <f t="array" ref="Y6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PITON A TETE                            </v>
      </c>
      <c r="Z60" s="231" t="str" cm="1">
        <f t="array" ref="Z6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6497-2</v>
      </c>
      <c r="AA60" s="232" t="str" cm="1">
        <f t="array" ref="AA6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0" s="233" t="s">
        <v>1583</v>
      </c>
      <c r="AC60" s="13" t="str">
        <f>_xlfn.LET(_xlpm.mach, T_Planning[[#This Row],[No Mach]],
    _xlpm.typeProd, IFERROR(_xlfn.XLOOKUP(_xlpm.mach, PROD[N° MACH.], PROD[WC]), _xlpm.mach),
    _xlpm.typeProd)</f>
        <v>CNT</v>
      </c>
      <c r="AD6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0" s="231" t="str">
        <f>_xlfn.LET(_xlpm.mach, T_Planning[[#This Row],[No Mach]],
    _xlpm.typeProd, IFERROR(_xlfn.XLOOKUP(_xlpm.mach, PROD[N° MACH.], PROD[DESC. MACH.]), _xlpm.mach),
    _xlpm.typeProd)</f>
        <v>CNT</v>
      </c>
      <c r="AF60" s="226">
        <v>1</v>
      </c>
      <c r="AG60" s="227">
        <v>46064</v>
      </c>
      <c r="AH60" s="227"/>
      <c r="AI60" s="253">
        <v>46216</v>
      </c>
      <c r="AJ60" s="230">
        <f>_xlfn.LET(_xlpm.delais, T_Planning[[#This Row],[Délais PROD]],
    _xlpm.semaine, IFERROR(WEEKNUM(_xlpm.delais, 21), ""),
    VALUE(_xlpm.semaine))</f>
        <v>29</v>
      </c>
      <c r="AK60" s="235">
        <f>YEAR(T_Planning[[#This Row],[Délais PROD]])</f>
        <v>2026</v>
      </c>
      <c r="AL60" s="231" t="s">
        <v>1597</v>
      </c>
      <c r="AM60" s="226" t="str" cm="1">
        <f t="array" ref="AM6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0" s="226" cm="1">
        <f t="array" ref="AN6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60" s="231" t="str" cm="1">
        <f t="array" ref="AO6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60" s="226" t="str" cm="1">
        <f t="array" ref="AP6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60" s="236">
        <f>IFERROR((3600*5*24/T_Planning[[#This Row],[TC/S]]),"VERIF")</f>
        <v>10800</v>
      </c>
      <c r="AR6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60" s="238">
        <f>IFERROR(SUMIFS(ZCONF[Yield],ZCONF[Material],T_Planning[[#This Row],[Article]])/2,0)</f>
        <v>0</v>
      </c>
      <c r="AU6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0.86259259259259258</v>
      </c>
      <c r="AV60" s="222" t="str">
        <f>IFERROR(_xlfn.XLOOKUP(T_Planning[[#This Row],[Calibre]],CLIENT!B:B,CLIENT!C:C),"")</f>
        <v>Tissot</v>
      </c>
    </row>
    <row r="61" spans="1:48" hidden="1" x14ac:dyDescent="0.3">
      <c r="A61" s="265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PLANIF626</v>
      </c>
      <c r="B61" s="265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61" s="266" t="str">
        <f ca="1">IFERROR(T_Planning[[#This Row],[Taux.C-1]]-T_Planning[[#This Row],[Taux.C]],"")</f>
        <v/>
      </c>
      <c r="D61" s="266" t="str">
        <f>IFERROR(_xlfn.XLOOKUP($L$1&amp;T_Planning[[#This Row],[Article]],_03_Archive_BORD_DEC[SemainesArticle],_03_Archive_BORD_DEC[Taux.C]),"")</f>
        <v/>
      </c>
      <c r="E61" s="197" cm="1">
        <f t="array" ref="E61">_xlfn.LET(_xlpm.comp, DB_CEWB_Nomenclature__2[Component],
    _xlpm.buffer, DB_CEWB_Nomenclature__2[% ok Buffer Cible après DEC],
    IFERROR(_xlfn.XLOOKUP(T_Planning[[#This Row],[Article]], _xlpm.comp, _xlpm.buffer), 0))</f>
        <v>0</v>
      </c>
      <c r="F61" s="197" cm="1">
        <f t="array" ref="F6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1" s="267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61" s="267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1" s="268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1" s="269" cm="1">
        <f t="array" ref="J6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1" s="269" cm="1">
        <f t="array" ref="K6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1000</v>
      </c>
      <c r="L61" s="269" cm="1">
        <f t="array" ref="L6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19362</v>
      </c>
      <c r="M61" s="269" cm="1">
        <f t="array" ref="M6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1" s="269" cm="1">
        <f t="array" ref="N6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61" s="270" cm="1">
        <f t="array" ref="O6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46198</v>
      </c>
      <c r="P61" s="29" cm="1">
        <f t="array" ref="P6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61" s="269" cm="1">
        <f t="array" ref="Q6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1" s="269" cm="1">
        <f t="array" ref="R6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1" s="271">
        <f>_xlfn.LET(_xlpm.plage, T_Planning[[#This Row],[Taillage]:[TS]],
_xlpm.article, T_Planning[[#This Row],[Article]],
    IF(ISNUMBER(SEARCH("PRT", _xlpm.article)),"P",
    2+SUM(_xlpm.plage)))</f>
        <v>2</v>
      </c>
      <c r="T61" s="240" t="s">
        <v>8842</v>
      </c>
      <c r="U61" s="265">
        <v>28</v>
      </c>
      <c r="V61" s="265">
        <f>IF(T_Planning[[#This Row],[TP]]="P","PRT",T_Planning[[#This Row],[Sem Besoin client]]-T_Planning[[#This Row],[TP]]-3)</f>
        <v>23</v>
      </c>
      <c r="W61" s="267">
        <f>1000</f>
        <v>1000</v>
      </c>
      <c r="X61" s="272">
        <v>865542</v>
      </c>
      <c r="Y61" s="273" t="str" cm="1">
        <f t="array" ref="Y6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</v>
      </c>
      <c r="Z61" s="273" t="str" cm="1">
        <f t="array" ref="Z6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61" s="232" t="str" cm="1">
        <f t="array" ref="AA6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X99</v>
      </c>
      <c r="AB61" s="274">
        <v>626</v>
      </c>
      <c r="AC61" s="13" t="str">
        <f>_xlfn.LET(_xlpm.mach, T_Planning[[#This Row],[No Mach]],
    _xlpm.typeProd, IFERROR(_xlfn.XLOOKUP(_xlpm.mach, PROD[N° MACH.], PROD[WC]), _xlpm.mach),
    _xlpm.typeProd)</f>
        <v>120001</v>
      </c>
      <c r="AD61" s="275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1" s="273" t="str">
        <f>_xlfn.LET(_xlpm.mach, T_Planning[[#This Row],[No Mach]],
    _xlpm.typeProd, IFERROR(_xlfn.XLOOKUP(_xlpm.mach, PROD[N° MACH.], PROD[DESC. MACH.]), _xlpm.mach),
    _xlpm.typeProd)</f>
        <v>TSUG.P034+</v>
      </c>
      <c r="AF61" s="269"/>
      <c r="AG61" s="270"/>
      <c r="AH61" s="270"/>
      <c r="AI61" s="253">
        <v>46216</v>
      </c>
      <c r="AJ61" s="230">
        <f>_xlfn.LET(_xlpm.delais, T_Planning[[#This Row],[Délais PROD]],
    _xlpm.semaine, IFERROR(WEEKNUM(_xlpm.delais, 21), ""),
    VALUE(_xlpm.semaine))</f>
        <v>29</v>
      </c>
      <c r="AK61" s="276">
        <f>YEAR(T_Planning[[#This Row],[Délais PROD]])</f>
        <v>2026</v>
      </c>
      <c r="AL61" s="273" t="s">
        <v>65</v>
      </c>
      <c r="AM61" s="269" t="str" cm="1">
        <f t="array" ref="AM6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1" s="269" t="str" cm="1">
        <f t="array" ref="AN6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61" s="273" t="str" cm="1">
        <f t="array" ref="AO6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61" s="269" t="str" cm="1">
        <f t="array" ref="AP6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61" s="277" t="str">
        <f>IFERROR((3600*5*24/T_Planning[[#This Row],[TC/S]]),"VERIF")</f>
        <v>VERIF</v>
      </c>
      <c r="AR61" s="265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61" s="278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61" s="279">
        <f>IFERROR(SUMIFS(ZCONF[Yield],ZCONF[Material],T_Planning[[#This Row],[Article]])/2,0)</f>
        <v>0</v>
      </c>
      <c r="AU61" s="265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7.4</v>
      </c>
      <c r="AV61" s="265" t="str">
        <f>IFERROR(_xlfn.XLOOKUP(T_Planning[[#This Row],[Calibre]],CLIENT!B:B,CLIENT!C:C),"")</f>
        <v>Omega</v>
      </c>
    </row>
    <row r="62" spans="1:48" hidden="1" x14ac:dyDescent="0.3">
      <c r="A6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6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62" s="223">
        <f ca="1">IFERROR(T_Planning[[#This Row],[Taux.C-1]]-T_Planning[[#This Row],[Taux.C]],"")</f>
        <v>0</v>
      </c>
      <c r="D62" s="223">
        <f>IFERROR(_xlfn.XLOOKUP($L$1&amp;T_Planning[[#This Row],[Article]],_03_Archive_BORD_DEC[SemainesArticle],_03_Archive_BORD_DEC[Taux.C]),"")</f>
        <v>0</v>
      </c>
      <c r="E62" s="197" cm="1">
        <f t="array" ref="E62">_xlfn.LET(_xlpm.comp, DB_CEWB_Nomenclature__2[Component],
    _xlpm.buffer, DB_CEWB_Nomenclature__2[% ok Buffer Cible après DEC],
    IFERROR(_xlfn.XLOOKUP(T_Planning[[#This Row],[Article]], _xlpm.comp, _xlpm.buffer), 0))</f>
        <v>0</v>
      </c>
      <c r="F62" s="197" cm="1">
        <f t="array" ref="F6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6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2" s="226" cm="1">
        <f t="array" ref="J6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2" s="226" cm="1">
        <f t="array" ref="K6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1900</v>
      </c>
      <c r="L62" s="226" cm="1">
        <f t="array" ref="L6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18200</v>
      </c>
      <c r="M62" s="226" cm="1">
        <f t="array" ref="M6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2" s="226" cm="1">
        <f t="array" ref="N6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62" s="227" cm="1">
        <f t="array" ref="O6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46162</v>
      </c>
      <c r="P62" s="29" cm="1">
        <f t="array" ref="P6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2" s="226" cm="1">
        <f t="array" ref="Q6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2" s="226" cm="1">
        <f t="array" ref="R6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2" s="228">
        <f>_xlfn.LET(_xlpm.plage, T_Planning[[#This Row],[Taillage]:[TS]],
_xlpm.article, T_Planning[[#This Row],[Article]],
    IF(ISNUMBER(SEARCH("PRT", _xlpm.article)),"P",
    2+SUM(_xlpm.plage)))</f>
        <v>3</v>
      </c>
      <c r="T62" s="240" t="s">
        <v>8835</v>
      </c>
      <c r="U62" s="222">
        <v>35</v>
      </c>
      <c r="V62" s="222">
        <f>IF(T_Planning[[#This Row],[TP]]="P","PRT",T_Planning[[#This Row],[Sem Besoin client]]-T_Planning[[#This Row],[TP]]-3)</f>
        <v>29</v>
      </c>
      <c r="W62" s="224">
        <f>1000</f>
        <v>1000</v>
      </c>
      <c r="X62" s="230">
        <v>859524</v>
      </c>
      <c r="Y62" s="231" t="str" cm="1">
        <f t="array" ref="Y6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SEMI/TAIL L3.670 DO         </v>
      </c>
      <c r="Z62" s="231" t="str" cm="1">
        <f t="array" ref="Z6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A90A92</v>
      </c>
      <c r="AA62" s="232" t="str" cm="1">
        <f t="array" ref="AA6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2" s="233" t="s">
        <v>1583</v>
      </c>
      <c r="AC62" s="13" t="str">
        <f>_xlfn.LET(_xlpm.mach, T_Planning[[#This Row],[No Mach]],
    _xlpm.typeProd, IFERROR(_xlfn.XLOOKUP(_xlpm.mach, PROD[N° MACH.], PROD[WC]), _xlpm.mach),
    _xlpm.typeProd)</f>
        <v>CNT</v>
      </c>
      <c r="AD6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2" s="231" t="str">
        <f>_xlfn.LET(_xlpm.mach, T_Planning[[#This Row],[No Mach]],
    _xlpm.typeProd, IFERROR(_xlfn.XLOOKUP(_xlpm.mach, PROD[N° MACH.], PROD[DESC. MACH.]), _xlpm.mach),
    _xlpm.typeProd)</f>
        <v>CNT</v>
      </c>
      <c r="AF62" s="226">
        <v>1</v>
      </c>
      <c r="AG62" s="227">
        <v>46064</v>
      </c>
      <c r="AH62" s="227">
        <v>46181</v>
      </c>
      <c r="AI62" s="227">
        <v>46223</v>
      </c>
      <c r="AJ62" s="230">
        <f>_xlfn.LET(_xlpm.delais, T_Planning[[#This Row],[Délais PROD]],
    _xlpm.semaine, IFERROR(WEEKNUM(_xlpm.delais, 21), ""),
    VALUE(_xlpm.semaine))</f>
        <v>30</v>
      </c>
      <c r="AK62" s="235">
        <f>YEAR(T_Planning[[#This Row],[Délais PROD]])</f>
        <v>2026</v>
      </c>
      <c r="AL62" s="231" t="s">
        <v>1597</v>
      </c>
      <c r="AM62" s="226" t="str" cm="1">
        <f t="array" ref="AM6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2" s="226" t="str" cm="1">
        <f t="array" ref="AN6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62" s="231" t="str" cm="1">
        <f t="array" ref="AO6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62" s="226" t="str" cm="1">
        <f t="array" ref="AP6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62" s="236" t="str">
        <f>IFERROR((3600*5*24/T_Planning[[#This Row],[TC/S]]),"VERIF")</f>
        <v>VERIF</v>
      </c>
      <c r="AR62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6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62" s="238">
        <f>IFERROR(SUMIFS(ZCONF[Yield],ZCONF[Material],T_Planning[[#This Row],[Article]])/2,0)</f>
        <v>0</v>
      </c>
      <c r="AU6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8.4</v>
      </c>
      <c r="AV62" s="222" t="str">
        <f>IFERROR(_xlfn.XLOOKUP(T_Planning[[#This Row],[Calibre]],CLIENT!B:B,CLIENT!C:C),"")</f>
        <v/>
      </c>
    </row>
    <row r="63" spans="1:48" hidden="1" x14ac:dyDescent="0.3">
      <c r="A6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6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2.270909090909091</v>
      </c>
      <c r="C63" s="223">
        <f ca="1">IFERROR(T_Planning[[#This Row],[Taux.C-1]]-T_Planning[[#This Row],[Taux.C]],"")</f>
        <v>6.7290909090909086</v>
      </c>
      <c r="D63" s="223">
        <f>IFERROR(_xlfn.XLOOKUP($L$1&amp;T_Planning[[#This Row],[Article]],_03_Archive_BORD_DEC[SemainesArticle],_03_Archive_BORD_DEC[Taux.C]),"")</f>
        <v>9</v>
      </c>
      <c r="E63" s="197" cm="1">
        <f t="array" ref="E63">_xlfn.LET(_xlpm.comp, DB_CEWB_Nomenclature__2[Component],
    _xlpm.buffer, DB_CEWB_Nomenclature__2[% ok Buffer Cible après DEC],
    IFERROR(_xlfn.XLOOKUP(T_Planning[[#This Row],[Article]], _xlpm.comp, _xlpm.buffer), 0))</f>
        <v>0.22917431192660551</v>
      </c>
      <c r="F63" s="197" cm="1">
        <f t="array" ref="F63">_xlfn.LET(_xlpm.comp, DB_CEWB_Nomenclature__2[Component],
    _xlpm.cibleProd, DB_CEWB_Nomenclature__2[% ok Cible Prod après DEC],
    _xlpm.article, T_Planning[[#This Row],[Article]],
    IFERROR(_xlfn.XLOOKUP(_xlpm.article, _xlpm.comp, _xlpm.cibleProd), 0))</f>
        <v>8.0321543408360133E-2</v>
      </c>
      <c r="G6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3" s="226" cm="1">
        <f t="array" ref="J6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3" s="226" cm="1">
        <f t="array" ref="K6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1100</v>
      </c>
      <c r="L63" s="226" cm="1">
        <f t="array" ref="L6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20200</v>
      </c>
      <c r="M63" s="226" cm="1">
        <f t="array" ref="M6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3" s="226" cm="1">
        <f t="array" ref="N6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2498</v>
      </c>
      <c r="O63" s="227" cm="1">
        <f t="array" ref="O6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63" s="29" cm="1">
        <f t="array" ref="P6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3" s="226" cm="1">
        <f t="array" ref="Q6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3" s="226" cm="1">
        <f t="array" ref="R6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3" s="228">
        <f>_xlfn.LET(_xlpm.plage, T_Planning[[#This Row],[Taillage]:[TS]],
_xlpm.article, T_Planning[[#This Row],[Article]],
    IF(ISNUMBER(SEARCH("PRT", _xlpm.article)),"P",
    2+SUM(_xlpm.plage)))</f>
        <v>3</v>
      </c>
      <c r="T63" s="240" t="s">
        <v>8836</v>
      </c>
      <c r="U63" s="222">
        <v>36</v>
      </c>
      <c r="V63" s="222">
        <f>IF(T_Planning[[#This Row],[TP]]="P","PRT",T_Planning[[#This Row],[Sem Besoin client]]-T_Planning[[#This Row],[TP]]-3)</f>
        <v>30</v>
      </c>
      <c r="W63" s="224">
        <f>1000</f>
        <v>1000</v>
      </c>
      <c r="X63" s="230">
        <v>319553</v>
      </c>
      <c r="Y63" s="231" t="str" cm="1">
        <f t="array" ref="Y6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PIG.INTERM.QUANT.</v>
      </c>
      <c r="Z63" s="231" t="str" cm="1">
        <f t="array" ref="Z6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A16A11</v>
      </c>
      <c r="AA63" s="232" t="str" cm="1">
        <f t="array" ref="AA6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63" s="233" t="s">
        <v>1583</v>
      </c>
      <c r="AC63" s="13" t="str">
        <f>_xlfn.LET(_xlpm.mach, T_Planning[[#This Row],[No Mach]],
    _xlpm.typeProd, IFERROR(_xlfn.XLOOKUP(_xlpm.mach, PROD[N° MACH.], PROD[WC]), _xlpm.mach),
    _xlpm.typeProd)</f>
        <v>CNT</v>
      </c>
      <c r="AD6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3" s="231" t="str">
        <f>_xlfn.LET(_xlpm.mach, T_Planning[[#This Row],[No Mach]],
    _xlpm.typeProd, IFERROR(_xlfn.XLOOKUP(_xlpm.mach, PROD[N° MACH.], PROD[DESC. MACH.]), _xlpm.mach),
    _xlpm.typeProd)</f>
        <v>CNT</v>
      </c>
      <c r="AF63" s="226">
        <v>1</v>
      </c>
      <c r="AG63" s="227">
        <v>46065</v>
      </c>
      <c r="AH63" s="227"/>
      <c r="AI63" s="18">
        <v>46223</v>
      </c>
      <c r="AJ63" s="230">
        <f>_xlfn.LET(_xlpm.delais, T_Planning[[#This Row],[Délais PROD]],
    _xlpm.semaine, IFERROR(WEEKNUM(_xlpm.delais, 21), ""),
    VALUE(_xlpm.semaine))</f>
        <v>30</v>
      </c>
      <c r="AK63" s="235">
        <f>YEAR(T_Planning[[#This Row],[Délais PROD]])</f>
        <v>2026</v>
      </c>
      <c r="AL63" s="231" t="s">
        <v>1597</v>
      </c>
      <c r="AM63" s="226" t="str" cm="1">
        <f t="array" ref="AM6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3" s="226" cm="1">
        <f t="array" ref="AN6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768762</v>
      </c>
      <c r="AO63" s="231" t="str" cm="1">
        <f t="array" ref="AO6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2.200</v>
      </c>
      <c r="AP63" s="226" t="str" cm="1">
        <f t="array" ref="AP6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22</v>
      </c>
      <c r="AQ63" s="236">
        <f>IFERROR((3600*5*24/T_Planning[[#This Row],[TC/S]]),"VERIF")</f>
        <v>19636.363636363636</v>
      </c>
      <c r="AR6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19636.363636363636</v>
      </c>
      <c r="AT63" s="238">
        <f>IFERROR(SUMIFS(ZCONF[Yield],ZCONF[Material],T_Planning[[#This Row],[Article]])/2,0)</f>
        <v>0</v>
      </c>
      <c r="AU6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1.0287037037037037</v>
      </c>
      <c r="AV63" s="222" t="str">
        <f>IFERROR(_xlfn.XLOOKUP(T_Planning[[#This Row],[Calibre]],CLIENT!B:B,CLIENT!C:C),"")</f>
        <v/>
      </c>
    </row>
    <row r="64" spans="1:48" hidden="1" x14ac:dyDescent="0.3">
      <c r="A6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6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9.7131249999999998</v>
      </c>
      <c r="C64" s="223">
        <f ca="1">IFERROR(T_Planning[[#This Row],[Taux.C-1]]-T_Planning[[#This Row],[Taux.C]],"")</f>
        <v>-2.7131249999999998</v>
      </c>
      <c r="D64" s="223">
        <f>IFERROR(_xlfn.XLOOKUP($L$1&amp;T_Planning[[#This Row],[Article]],_03_Archive_BORD_DEC[SemainesArticle],_03_Archive_BORD_DEC[Taux.C]),"")</f>
        <v>7</v>
      </c>
      <c r="E64" s="197" cm="1">
        <f t="array" ref="E64">_xlfn.LET(_xlpm.comp, DB_CEWB_Nomenclature__2[Component],
    _xlpm.buffer, DB_CEWB_Nomenclature__2[% ok Buffer Cible après DEC],
    IFERROR(_xlfn.XLOOKUP(T_Planning[[#This Row],[Article]], _xlpm.comp, _xlpm.buffer), 0))</f>
        <v>1</v>
      </c>
      <c r="F64" s="197" cm="1">
        <f t="array" ref="F6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0.19623094163325863</v>
      </c>
      <c r="G6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4" s="226" cm="1">
        <f t="array" ref="J6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4" s="226" cm="1">
        <f t="array" ref="K6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12800</v>
      </c>
      <c r="L64" s="226" cm="1">
        <f t="array" ref="L6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537480</v>
      </c>
      <c r="M64" s="226" cm="1">
        <f t="array" ref="M6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9380</v>
      </c>
      <c r="N64" s="226" cm="1">
        <f t="array" ref="N6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114948</v>
      </c>
      <c r="O64" s="227" cm="1">
        <f t="array" ref="O6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64" s="29" cm="1">
        <f t="array" ref="P6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64" s="226" cm="1">
        <f t="array" ref="Q6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4" s="226" cm="1">
        <f t="array" ref="R6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4" s="228">
        <f>_xlfn.LET(_xlpm.plage, T_Planning[[#This Row],[Taillage]:[TS]],
_xlpm.article, T_Planning[[#This Row],[Article]],
    IF(ISNUMBER(SEARCH("PRT", _xlpm.article)),"P",
    2+SUM(_xlpm.plage)))</f>
        <v>2</v>
      </c>
      <c r="T64" s="240" t="s">
        <v>8005</v>
      </c>
      <c r="U64" s="222">
        <v>36</v>
      </c>
      <c r="V64" s="222">
        <f>IF(T_Planning[[#This Row],[TP]]="P","PRT",T_Planning[[#This Row],[Sem Besoin client]]-T_Planning[[#This Row],[TP]]-3)</f>
        <v>31</v>
      </c>
      <c r="W64" s="224">
        <f>1000</f>
        <v>1000</v>
      </c>
      <c r="X64" s="230">
        <v>779233</v>
      </c>
      <c r="Y64" s="231" t="str" cm="1">
        <f t="array" ref="Y6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TIGE MISE HEURE</v>
      </c>
      <c r="Z64" s="231" t="str" cm="1">
        <f t="array" ref="Z6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R46201</v>
      </c>
      <c r="AA64" s="232" t="str" cm="1">
        <f t="array" ref="AA6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4" s="233" t="s">
        <v>1583</v>
      </c>
      <c r="AC64" s="13" t="str">
        <f>_xlfn.LET(_xlpm.mach, T_Planning[[#This Row],[No Mach]],
    _xlpm.typeProd, IFERROR(_xlfn.XLOOKUP(_xlpm.mach, PROD[N° MACH.], PROD[WC]), _xlpm.mach),
    _xlpm.typeProd)</f>
        <v>CNT</v>
      </c>
      <c r="AD6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4" s="231" t="str">
        <f>_xlfn.LET(_xlpm.mach, T_Planning[[#This Row],[No Mach]],
    _xlpm.typeProd, IFERROR(_xlfn.XLOOKUP(_xlpm.mach, PROD[N° MACH.], PROD[DESC. MACH.]), _xlpm.mach),
    _xlpm.typeProd)</f>
        <v>CNT</v>
      </c>
      <c r="AF64" s="226">
        <v>1</v>
      </c>
      <c r="AG64" s="227">
        <v>45436</v>
      </c>
      <c r="AH64" s="227">
        <v>46097</v>
      </c>
      <c r="AI64" s="227">
        <v>46244</v>
      </c>
      <c r="AJ64" s="230">
        <f>_xlfn.LET(_xlpm.delais, T_Planning[[#This Row],[Délais PROD]],
    _xlpm.semaine, IFERROR(WEEKNUM(_xlpm.delais, 21), ""),
    VALUE(_xlpm.semaine))</f>
        <v>33</v>
      </c>
      <c r="AK64" s="235">
        <f>YEAR(T_Planning[[#This Row],[Délais PROD]])</f>
        <v>2026</v>
      </c>
      <c r="AL64" s="231" t="s">
        <v>1597</v>
      </c>
      <c r="AM64" s="226" t="str" cm="1">
        <f t="array" ref="AM6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4" s="226" cm="1">
        <f t="array" ref="AN6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422691</v>
      </c>
      <c r="AO64" s="231" t="str" cm="1">
        <f t="array" ref="AO6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2.000</v>
      </c>
      <c r="AP64" s="226" t="str" cm="1">
        <f t="array" ref="AP6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61</v>
      </c>
      <c r="AQ64" s="236">
        <f>IFERROR((3600*5*24/T_Planning[[#This Row],[TC/S]]),"VERIF")</f>
        <v>7081.9672131147545</v>
      </c>
      <c r="AR6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14163.934426229509</v>
      </c>
      <c r="AT64" s="238">
        <f>IFERROR(SUMIFS(ZCONF[Yield],ZCONF[Material],T_Planning[[#This Row],[Article]])/2,0)</f>
        <v>2112</v>
      </c>
      <c r="AU6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74.569675925925921</v>
      </c>
      <c r="AV64" s="222" t="str">
        <f>IFERROR(_xlfn.XLOOKUP(T_Planning[[#This Row],[Calibre]],CLIENT!B:B,CLIENT!C:C),"")</f>
        <v>Swatch AG</v>
      </c>
    </row>
    <row r="65" spans="1:48" hidden="1" x14ac:dyDescent="0.3">
      <c r="A6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6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65" s="223">
        <f ca="1">IFERROR(T_Planning[[#This Row],[Taux.C-1]]-T_Planning[[#This Row],[Taux.C]],"")</f>
        <v>0</v>
      </c>
      <c r="D65" s="223">
        <f>IFERROR(_xlfn.XLOOKUP($L$1&amp;T_Planning[[#This Row],[Article]],_03_Archive_BORD_DEC[SemainesArticle],_03_Archive_BORD_DEC[Taux.C]),"")</f>
        <v>30</v>
      </c>
      <c r="E65" s="197" cm="1">
        <f t="array" ref="E65">_xlfn.LET(_xlpm.comp, DB_CEWB_Nomenclature__2[Component],
    _xlpm.buffer, DB_CEWB_Nomenclature__2[% ok Buffer Cible après DEC],
    IFERROR(_xlfn.XLOOKUP(T_Planning[[#This Row],[Article]], _xlpm.comp, _xlpm.buffer), 0))</f>
        <v>0</v>
      </c>
      <c r="F65" s="197" cm="1">
        <f t="array" ref="F6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6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65" s="226" cm="1">
        <f t="array" ref="J6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5" s="226" cm="1">
        <f t="array" ref="K6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65" s="226" cm="1">
        <f t="array" ref="L6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65" s="226" cm="1">
        <f t="array" ref="M6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5" s="226" cm="1">
        <f t="array" ref="N6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65" s="227" t="str" cm="1">
        <f t="array" ref="O6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65" s="29" cm="1">
        <f t="array" ref="P6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65" s="226" cm="1">
        <f t="array" ref="Q6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5" s="226" cm="1">
        <f t="array" ref="R6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5" s="228">
        <f>_xlfn.LET(_xlpm.plage, T_Planning[[#This Row],[Taillage]:[TS]],
_xlpm.article, T_Planning[[#This Row],[Article]],
    IF(ISNUMBER(SEARCH("PRT", _xlpm.article)),"P",
    2+SUM(_xlpm.plage)))</f>
        <v>2</v>
      </c>
      <c r="T65" s="240" t="s">
        <v>8036</v>
      </c>
      <c r="U65" s="222">
        <v>60</v>
      </c>
      <c r="V65" s="222">
        <f>IF(T_Planning[[#This Row],[TP]]="P","PRT",T_Planning[[#This Row],[Sem Besoin client]]-T_Planning[[#This Row],[TP]]-3)</f>
        <v>55</v>
      </c>
      <c r="W65" s="224">
        <f>1000</f>
        <v>1000</v>
      </c>
      <c r="X65" s="230">
        <v>426609</v>
      </c>
      <c r="Y65" s="231" cm="1">
        <f t="array" ref="Y6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65" s="231" cm="1">
        <f t="array" ref="Z6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65" s="232" cm="1">
        <f t="array" ref="AA6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65" s="233" t="s">
        <v>1583</v>
      </c>
      <c r="AC65" s="13" t="str">
        <f>_xlfn.LET(_xlpm.mach, T_Planning[[#This Row],[No Mach]],
    _xlpm.typeProd, IFERROR(_xlfn.XLOOKUP(_xlpm.mach, PROD[N° MACH.], PROD[WC]), _xlpm.mach),
    _xlpm.typeProd)</f>
        <v>CNT</v>
      </c>
      <c r="AD6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5" s="231" t="str">
        <f>_xlfn.LET(_xlpm.mach, T_Planning[[#This Row],[No Mach]],
    _xlpm.typeProd, IFERROR(_xlfn.XLOOKUP(_xlpm.mach, PROD[N° MACH.], PROD[DESC. MACH.]), _xlpm.mach),
    _xlpm.typeProd)</f>
        <v>CNT</v>
      </c>
      <c r="AF65" s="226">
        <v>1</v>
      </c>
      <c r="AG65" s="227">
        <v>45671</v>
      </c>
      <c r="AH65" s="227">
        <v>46174</v>
      </c>
      <c r="AI65" s="227">
        <v>46223</v>
      </c>
      <c r="AJ65" s="230">
        <f>_xlfn.LET(_xlpm.delais, T_Planning[[#This Row],[Délais PROD]],
    _xlpm.semaine, IFERROR(WEEKNUM(_xlpm.delais, 21), ""),
    VALUE(_xlpm.semaine))</f>
        <v>30</v>
      </c>
      <c r="AK65" s="235">
        <f>YEAR(T_Planning[[#This Row],[Délais PROD]])</f>
        <v>2026</v>
      </c>
      <c r="AL65" s="231" t="s">
        <v>3452</v>
      </c>
      <c r="AM65" s="226" t="str" cm="1">
        <f t="array" ref="AM6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5" s="226" t="str" cm="1">
        <f t="array" ref="AN6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65" s="231" t="str" cm="1">
        <f t="array" ref="AO6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65" s="226" t="str" cm="1">
        <f t="array" ref="AP6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65" s="236" t="str">
        <f>IFERROR((3600*5*24/T_Planning[[#This Row],[TC/S]]),"VERIF")</f>
        <v>VERIF</v>
      </c>
      <c r="AR65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6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65" s="238">
        <f>IFERROR(SUMIFS(ZCONF[Yield],ZCONF[Material],T_Planning[[#This Row],[Article]])/2,0)</f>
        <v>0</v>
      </c>
      <c r="AU6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8.4</v>
      </c>
      <c r="AV65" s="222" t="str">
        <f>IFERROR(_xlfn.XLOOKUP(T_Planning[[#This Row],[Calibre]],CLIENT!B:B,CLIENT!C:C),"")</f>
        <v/>
      </c>
    </row>
    <row r="66" spans="1:48" hidden="1" x14ac:dyDescent="0.3">
      <c r="A6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611732762</v>
      </c>
      <c r="B6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1.9859756097560977</v>
      </c>
      <c r="C66" s="223">
        <f ca="1">IFERROR(T_Planning[[#This Row],[Taux.C-1]]-T_Planning[[#This Row],[Taux.C]],"")</f>
        <v>4.0140243902439021</v>
      </c>
      <c r="D66" s="223">
        <f>IFERROR(_xlfn.XLOOKUP($L$1&amp;T_Planning[[#This Row],[Article]],_03_Archive_BORD_DEC[SemainesArticle],_03_Archive_BORD_DEC[Taux.C]),"")</f>
        <v>6</v>
      </c>
      <c r="E66" s="197" cm="1">
        <f t="array" ref="E66">_xlfn.LET(_xlpm.comp, DB_CEWB_Nomenclature__2[Component],
    _xlpm.buffer, DB_CEWB_Nomenclature__2[% ok Buffer Cible après DEC],
    IFERROR(_xlfn.XLOOKUP(T_Planning[[#This Row],[Article]], _xlpm.comp, _xlpm.buffer), 0))</f>
        <v>0</v>
      </c>
      <c r="F66" s="197" cm="1">
        <f t="array" ref="F6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6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6" s="226" cm="1">
        <f t="array" ref="J66">_xlfn.LET(_xlpm.article, T_Planning[[#This Row],[Article]],
    _xlpm.comp, DB_CEWB_Nomenclature__2[Component],
    _xlpm.backlog, DB_CEWB_Nomenclature__2[Backlog],
    IFERROR(_xlfn.XLOOKUP(_xlpm.article, _xlpm.comp, _xlpm.backlog), 0))</f>
        <v>20200</v>
      </c>
      <c r="K66" s="226" cm="1">
        <f t="array" ref="K6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16400</v>
      </c>
      <c r="L66" s="226" cm="1">
        <f t="array" ref="L6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507000</v>
      </c>
      <c r="M66" s="226" cm="1">
        <f t="array" ref="M6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12370</v>
      </c>
      <c r="N66" s="226" cm="1">
        <f t="array" ref="N6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66" s="227" cm="1">
        <f t="array" ref="O6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66" s="29" cm="1">
        <f t="array" ref="P6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66" s="226" cm="1">
        <f t="array" ref="Q6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6" s="226" cm="1">
        <f t="array" ref="R6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6" s="228">
        <f>_xlfn.LET(_xlpm.plage, T_Planning[[#This Row],[Taillage]:[TS]],
_xlpm.article, T_Planning[[#This Row],[Article]],
    IF(ISNUMBER(SEARCH("PRT", _xlpm.article)),"P",
    2+SUM(_xlpm.plage)))</f>
        <v>2</v>
      </c>
      <c r="T66" s="229"/>
      <c r="U66" s="222"/>
      <c r="V66" s="222">
        <f>IF(T_Planning[[#This Row],[TP]]="P","PRT",T_Planning[[#This Row],[Sem Besoin client]]-T_Planning[[#This Row],[TP]]-3)</f>
        <v>-5</v>
      </c>
      <c r="W66" s="224">
        <f>1000</f>
        <v>1000</v>
      </c>
      <c r="X66" s="230">
        <v>732762</v>
      </c>
      <c r="Y66" s="231" t="str" cm="1">
        <f t="array" ref="Y6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PITON A TETE                            </v>
      </c>
      <c r="Z66" s="231" t="str" cm="1">
        <f t="array" ref="Z6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A31L11</v>
      </c>
      <c r="AA66" s="232" t="str" cm="1">
        <f t="array" ref="AA6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6" s="233">
        <v>611</v>
      </c>
      <c r="AC66" s="13" t="str">
        <f>_xlfn.LET(_xlpm.mach, T_Planning[[#This Row],[No Mach]],
    _xlpm.typeProd, IFERROR(_xlfn.XLOOKUP(_xlpm.mach, PROD[N° MACH.], PROD[WC]), _xlpm.mach),
    _xlpm.typeProd)</f>
        <v>120001</v>
      </c>
      <c r="AD6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6" s="231" t="str">
        <f>_xlfn.LET(_xlpm.mach, T_Planning[[#This Row],[No Mach]],
    _xlpm.typeProd, IFERROR(_xlfn.XLOOKUP(_xlpm.mach, PROD[N° MACH.], PROD[DESC. MACH.]), _xlpm.mach),
    _xlpm.typeProd)</f>
        <v>TSUG.P034+</v>
      </c>
      <c r="AF66" s="226">
        <v>0</v>
      </c>
      <c r="AG66" s="227">
        <v>43643</v>
      </c>
      <c r="AH66" s="227"/>
      <c r="AI66" s="227">
        <v>43672</v>
      </c>
      <c r="AJ66" s="230">
        <f>_xlfn.LET(_xlpm.delais, T_Planning[[#This Row],[Délais PROD]],
    _xlpm.semaine, IFERROR(WEEKNUM(_xlpm.delais, 21), ""),
    VALUE(_xlpm.semaine))</f>
        <v>30</v>
      </c>
      <c r="AK66" s="235">
        <f>YEAR(T_Planning[[#This Row],[Délais PROD]])</f>
        <v>2019</v>
      </c>
      <c r="AL66" s="231" t="s">
        <v>72</v>
      </c>
      <c r="AM66" s="226" t="str" cm="1">
        <f t="array" ref="AM6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66" s="226" cm="1">
        <f t="array" ref="AN6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66" s="231" t="str" cm="1">
        <f t="array" ref="AO6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66" s="226" t="str" cm="1">
        <f t="array" ref="AP6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66" s="236">
        <f>IFERROR((3600*5*24/T_Planning[[#This Row],[TC/S]]),"VERIF")</f>
        <v>8640</v>
      </c>
      <c r="AR6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66" s="238">
        <f>IFERROR(SUMIFS(ZCONF[Yield],ZCONF[Material],T_Planning[[#This Row],[Article]])/2,0)</f>
        <v>7495</v>
      </c>
      <c r="AU6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57.248842592592595</v>
      </c>
      <c r="AV66" s="222" t="str">
        <f>IFERROR(_xlfn.XLOOKUP(T_Planning[[#This Row],[Calibre]],CLIENT!B:B,CLIENT!C:C),"")</f>
        <v>Longines</v>
      </c>
    </row>
    <row r="67" spans="1:48" hidden="1" x14ac:dyDescent="0.3">
      <c r="A67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67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10.51</v>
      </c>
      <c r="C67" s="249" t="str">
        <f ca="1">IFERROR(T_Planning[[#This Row],[Taux.C-1]]-T_Planning[[#This Row],[Taux.C]],"")</f>
        <v/>
      </c>
      <c r="D67" s="249" t="str">
        <f>IFERROR(_xlfn.XLOOKUP($L$1&amp;T_Planning[[#This Row],[Article]],_03_Archive_BORD_DEC[SemainesArticle],_03_Archive_BORD_DEC[Taux.C]),"")</f>
        <v/>
      </c>
      <c r="E67" s="197" cm="1">
        <f t="array" ref="E67">_xlfn.LET(_xlpm.comp, DB_CEWB_Nomenclature__2[Component],
    _xlpm.buffer, DB_CEWB_Nomenclature__2[% ok Buffer Cible après DEC],
    IFERROR(_xlfn.XLOOKUP(T_Planning[[#This Row],[Article]], _xlpm.comp, _xlpm.buffer), 0))</f>
        <v>1</v>
      </c>
      <c r="F67" s="197" cm="1">
        <f t="array" ref="F6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0.35627118644067796</v>
      </c>
      <c r="G67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67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67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67" s="252" cm="1">
        <f t="array" ref="J6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7" s="252" cm="1">
        <f t="array" ref="K6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400</v>
      </c>
      <c r="L67" s="252" cm="1">
        <f t="array" ref="L6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10900</v>
      </c>
      <c r="M67" s="252" cm="1">
        <f t="array" ref="M6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7" s="252" cm="1">
        <f t="array" ref="N6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4204</v>
      </c>
      <c r="O67" s="253" cm="1">
        <f t="array" ref="O6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46189</v>
      </c>
      <c r="P67" s="29" cm="1">
        <f t="array" ref="P6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7" s="252" cm="1">
        <f t="array" ref="Q6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7" s="252" cm="1">
        <f t="array" ref="R6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7" s="254">
        <f>_xlfn.LET(_xlpm.plage, T_Planning[[#This Row],[Taillage]:[TS]],
_xlpm.article, T_Planning[[#This Row],[Article]],
    IF(ISNUMBER(SEARCH("PRT", _xlpm.article)),"P",
    2+SUM(_xlpm.plage)))</f>
        <v>3</v>
      </c>
      <c r="T67" s="240" t="s">
        <v>8079</v>
      </c>
      <c r="U67" s="248">
        <v>37</v>
      </c>
      <c r="V67" s="248">
        <f>IF(T_Planning[[#This Row],[TP]]="P","PRT",T_Planning[[#This Row],[Sem Besoin client]]-T_Planning[[#This Row],[TP]]-3)</f>
        <v>31</v>
      </c>
      <c r="W67" s="250">
        <f>1000</f>
        <v>1000</v>
      </c>
      <c r="X67" s="255">
        <v>85061</v>
      </c>
      <c r="Y67" s="256" t="str" cm="1">
        <f t="array" ref="Y6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ROUE HEURES L1.100</v>
      </c>
      <c r="Z67" s="256" t="str" cm="1">
        <f t="array" ref="Z6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7001</v>
      </c>
      <c r="AA67" s="232" t="str" cm="1">
        <f t="array" ref="AA6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7" s="242" t="s">
        <v>1583</v>
      </c>
      <c r="AC67" s="13" t="str">
        <f>_xlfn.LET(_xlpm.mach, T_Planning[[#This Row],[No Mach]],
    _xlpm.typeProd, IFERROR(_xlfn.XLOOKUP(_xlpm.mach, PROD[N° MACH.], PROD[WC]), _xlpm.mach),
    _xlpm.typeProd)</f>
        <v>CNT</v>
      </c>
      <c r="AD67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7" s="256" t="str">
        <f>_xlfn.LET(_xlpm.mach, T_Planning[[#This Row],[No Mach]],
    _xlpm.typeProd, IFERROR(_xlfn.XLOOKUP(_xlpm.mach, PROD[N° MACH.], PROD[DESC. MACH.]), _xlpm.mach),
    _xlpm.typeProd)</f>
        <v>CNT</v>
      </c>
      <c r="AF67" s="252"/>
      <c r="AG67" s="253"/>
      <c r="AH67" s="253"/>
      <c r="AI67" s="253">
        <v>46244</v>
      </c>
      <c r="AJ67" s="230">
        <f>_xlfn.LET(_xlpm.delais, T_Planning[[#This Row],[Délais PROD]],
    _xlpm.semaine, IFERROR(WEEKNUM(_xlpm.delais, 21), ""),
    VALUE(_xlpm.semaine))</f>
        <v>33</v>
      </c>
      <c r="AK67" s="259">
        <f>YEAR(T_Planning[[#This Row],[Délais PROD]])</f>
        <v>2026</v>
      </c>
      <c r="AL67" s="256" t="s">
        <v>1597</v>
      </c>
      <c r="AM67" s="252" t="str" cm="1">
        <f t="array" ref="AM6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7" s="252" t="str" cm="1">
        <f t="array" ref="AN6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67" s="256" t="str" cm="1">
        <f t="array" ref="AO6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67" s="252" t="str" cm="1">
        <f t="array" ref="AP6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67" s="260" t="str">
        <f>IFERROR((3600*5*24/T_Planning[[#This Row],[TC/S]]),"VERIF")</f>
        <v>VERIF</v>
      </c>
      <c r="AR67" s="248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67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67" s="262">
        <f>IFERROR(SUMIFS(ZCONF[Yield],ZCONF[Material],T_Planning[[#This Row],[Article]])/2,0)</f>
        <v>0</v>
      </c>
      <c r="AU67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11.4</v>
      </c>
      <c r="AV67" s="248" t="str">
        <f>IFERROR(_xlfn.XLOOKUP(T_Planning[[#This Row],[Calibre]],CLIENT!B:B,CLIENT!C:C),"")</f>
        <v>Omega</v>
      </c>
    </row>
    <row r="68" spans="1:48" hidden="1" x14ac:dyDescent="0.3">
      <c r="A6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PLANIF6151</v>
      </c>
      <c r="B6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68" s="223">
        <f ca="1">IFERROR(T_Planning[[#This Row],[Taux.C-1]]-T_Planning[[#This Row],[Taux.C]],"")</f>
        <v>0</v>
      </c>
      <c r="D68" s="223">
        <f>IFERROR(_xlfn.XLOOKUP($L$1&amp;T_Planning[[#This Row],[Article]],_03_Archive_BORD_DEC[SemainesArticle],_03_Archive_BORD_DEC[Taux.C]),"")</f>
        <v>0</v>
      </c>
      <c r="E68" s="197" cm="1">
        <f t="array" ref="E68">_xlfn.LET(_xlpm.comp, DB_CEWB_Nomenclature__2[Component],
    _xlpm.buffer, DB_CEWB_Nomenclature__2[% ok Buffer Cible après DEC],
    IFERROR(_xlfn.XLOOKUP(T_Planning[[#This Row],[Article]], _xlpm.comp, _xlpm.buffer), 0))</f>
        <v>0</v>
      </c>
      <c r="F68" s="197" cm="1">
        <f t="array" ref="F6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6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6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68" s="226" cm="1">
        <f t="array" ref="J6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8" s="226" cm="1">
        <f t="array" ref="K6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900</v>
      </c>
      <c r="L68" s="226" cm="1">
        <f t="array" ref="L6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43400</v>
      </c>
      <c r="M68" s="226" cm="1">
        <f t="array" ref="M6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68" s="226" cm="1">
        <f t="array" ref="N6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68" s="227" cm="1">
        <f t="array" ref="O6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46160</v>
      </c>
      <c r="P68" s="29" cm="1">
        <f t="array" ref="P6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8" s="226" cm="1">
        <f t="array" ref="Q6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68" s="226" cm="1">
        <f t="array" ref="R6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68" s="228">
        <f>_xlfn.LET(_xlpm.plage, T_Planning[[#This Row],[Taillage]:[TS]],
_xlpm.article, T_Planning[[#This Row],[Article]],
    IF(ISNUMBER(SEARCH("PRT", _xlpm.article)),"P",
    2+SUM(_xlpm.plage)))</f>
        <v>5</v>
      </c>
      <c r="T68" s="240" t="s">
        <v>8837</v>
      </c>
      <c r="U68" s="222">
        <v>39</v>
      </c>
      <c r="V68" s="222">
        <f>IF(T_Planning[[#This Row],[TP]]="P","PRT",T_Planning[[#This Row],[Sem Besoin client]]-T_Planning[[#This Row],[TP]]-3)</f>
        <v>31</v>
      </c>
      <c r="W68" s="224">
        <f>1000</f>
        <v>1000</v>
      </c>
      <c r="X68" s="230">
        <v>860832</v>
      </c>
      <c r="Y68" s="231" t="str" cm="1">
        <f t="array" ref="Y6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RENVOI ENTR.ROCHET SEMI/POLI            </v>
      </c>
      <c r="Z68" s="231" t="str" cm="1">
        <f t="array" ref="Z6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68" s="232" t="str" cm="1">
        <f t="array" ref="AA6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68" s="233">
        <v>615</v>
      </c>
      <c r="AC68" s="13" t="str">
        <f>_xlfn.LET(_xlpm.mach, T_Planning[[#This Row],[No Mach]],
    _xlpm.typeProd, IFERROR(_xlfn.XLOOKUP(_xlpm.mach, PROD[N° MACH.], PROD[WC]), _xlpm.mach),
    _xlpm.typeProd)</f>
        <v>120003</v>
      </c>
      <c r="AD6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8" s="231" t="str">
        <f>_xlfn.LET(_xlpm.mach, T_Planning[[#This Row],[No Mach]],
    _xlpm.typeProd, IFERROR(_xlfn.XLOOKUP(_xlpm.mach, PROD[N° MACH.], PROD[DESC. MACH.]), _xlpm.mach),
    _xlpm.typeProd)</f>
        <v>TSUG.B073</v>
      </c>
      <c r="AF68" s="226">
        <v>1</v>
      </c>
      <c r="AG68" s="227">
        <v>46030</v>
      </c>
      <c r="AH68" s="227"/>
      <c r="AI68" s="227">
        <v>46251</v>
      </c>
      <c r="AJ68" s="230">
        <f>_xlfn.LET(_xlpm.delais, T_Planning[[#This Row],[Délais PROD]],
    _xlpm.semaine, IFERROR(WEEKNUM(_xlpm.delais, 21), ""),
    VALUE(_xlpm.semaine))</f>
        <v>34</v>
      </c>
      <c r="AK68" s="235">
        <f>YEAR(T_Planning[[#This Row],[Délais PROD]])</f>
        <v>2026</v>
      </c>
      <c r="AL68" s="231" t="s">
        <v>65</v>
      </c>
      <c r="AM68" s="226" t="str" cm="1">
        <f t="array" ref="AM6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68" s="226" cm="1">
        <f t="array" ref="AN6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748583</v>
      </c>
      <c r="AO68" s="231" t="str" cm="1">
        <f t="array" ref="AO6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5.000</v>
      </c>
      <c r="AP68" s="226" t="str" cm="1">
        <f t="array" ref="AP6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59</v>
      </c>
      <c r="AQ68" s="236">
        <f>IFERROR((3600*5*24/T_Planning[[#This Row],[TC/S]]),"VERIF")</f>
        <v>7322.0338983050851</v>
      </c>
      <c r="AR6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7322.0338983050851</v>
      </c>
      <c r="AT68" s="238">
        <f>IFERROR(SUMIFS(ZCONF[Yield],ZCONF[Material],T_Planning[[#This Row],[Article]])/2,0)</f>
        <v>0</v>
      </c>
      <c r="AU6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5.9273148148148147</v>
      </c>
      <c r="AV68" s="222" t="str">
        <f>IFERROR(_xlfn.XLOOKUP(T_Planning[[#This Row],[Calibre]],CLIENT!B:B,CLIENT!C:C),"")</f>
        <v>Omega</v>
      </c>
    </row>
    <row r="69" spans="1:48" hidden="1" x14ac:dyDescent="0.3">
      <c r="A6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6392029</v>
      </c>
      <c r="B6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21.069687500000001</v>
      </c>
      <c r="C69" s="223">
        <f ca="1">IFERROR(T_Planning[[#This Row],[Taux.C-1]]-T_Planning[[#This Row],[Taux.C]],"")</f>
        <v>-3.0696875000000006</v>
      </c>
      <c r="D69" s="223">
        <f>IFERROR(_xlfn.XLOOKUP($L$1&amp;T_Planning[[#This Row],[Article]],_03_Archive_BORD_DEC[SemainesArticle],_03_Archive_BORD_DEC[Taux.C]),"")</f>
        <v>18</v>
      </c>
      <c r="E69" s="197" cm="1">
        <f t="array" ref="E69">_xlfn.LET(_xlpm.comp, DB_CEWB_Nomenclature__2[Component],
    _xlpm.buffer, DB_CEWB_Nomenclature__2[% ok Buffer Cible après DEC],
    IFERROR(_xlfn.XLOOKUP(T_Planning[[#This Row],[Article]], _xlpm.comp, _xlpm.buffer), 0))</f>
        <v>1</v>
      </c>
      <c r="F69" s="197" cm="1">
        <f t="array" ref="F6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0.51511192604477041</v>
      </c>
      <c r="G6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6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6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69" s="226" cm="1">
        <f t="array" ref="J6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69" s="226" cm="1">
        <f t="array" ref="K6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3200</v>
      </c>
      <c r="L69" s="226" cm="1">
        <f t="array" ref="L6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103990</v>
      </c>
      <c r="M69" s="226" cm="1">
        <f t="array" ref="M6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43748</v>
      </c>
      <c r="N69" s="226" cm="1">
        <f t="array" ref="N6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23675</v>
      </c>
      <c r="O69" s="227" cm="1">
        <f t="array" ref="O6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46360</v>
      </c>
      <c r="P69" s="29" cm="1">
        <f t="array" ref="P6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69" s="226" cm="1">
        <f t="array" ref="Q6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69" s="226" cm="1">
        <f t="array" ref="R6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69" s="228">
        <f>_xlfn.LET(_xlpm.plage, T_Planning[[#This Row],[Taillage]:[TS]],
_xlpm.article, T_Planning[[#This Row],[Article]],
    IF(ISNUMBER(SEARCH("PRT", _xlpm.article)),"P",
    2+SUM(_xlpm.plage)))</f>
        <v>3</v>
      </c>
      <c r="T69" s="240" t="s">
        <v>7995</v>
      </c>
      <c r="U69" s="222"/>
      <c r="V69" s="222">
        <f>IF(T_Planning[[#This Row],[TP]]="P","PRT",T_Planning[[#This Row],[Sem Besoin client]]-T_Planning[[#This Row],[TP]]-3)</f>
        <v>-6</v>
      </c>
      <c r="W69" s="224">
        <f>1000</f>
        <v>1000</v>
      </c>
      <c r="X69" s="230">
        <v>2029</v>
      </c>
      <c r="Y69" s="231" t="str" cm="1">
        <f t="array" ref="Y6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RENVOI</v>
      </c>
      <c r="Z69" s="231" t="str" cm="1">
        <f t="array" ref="Z6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2660</v>
      </c>
      <c r="AA69" s="232" t="str" cm="1">
        <f t="array" ref="AA6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69" s="233">
        <v>639</v>
      </c>
      <c r="AC69" s="13" t="str">
        <f>_xlfn.LET(_xlpm.mach, T_Planning[[#This Row],[No Mach]],
    _xlpm.typeProd, IFERROR(_xlfn.XLOOKUP(_xlpm.mach, PROD[N° MACH.], PROD[WC]), _xlpm.mach),
    _xlpm.typeProd)</f>
        <v>120001</v>
      </c>
      <c r="AD6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69" s="231" t="str">
        <f>_xlfn.LET(_xlpm.mach, T_Planning[[#This Row],[No Mach]],
    _xlpm.typeProd, IFERROR(_xlfn.XLOOKUP(_xlpm.mach, PROD[N° MACH.], PROD[DESC. MACH.]), _xlpm.mach),
    _xlpm.typeProd)</f>
        <v>TSUG.P034+</v>
      </c>
      <c r="AF69" s="226">
        <v>1</v>
      </c>
      <c r="AG69" s="227">
        <v>45440</v>
      </c>
      <c r="AH69" s="227">
        <v>45831</v>
      </c>
      <c r="AI69" s="227">
        <v>45880</v>
      </c>
      <c r="AJ69" s="230">
        <f>_xlfn.LET(_xlpm.delais, T_Planning[[#This Row],[Délais PROD]],
    _xlpm.semaine, IFERROR(WEEKNUM(_xlpm.delais, 21), ""),
    VALUE(_xlpm.semaine))</f>
        <v>33</v>
      </c>
      <c r="AK69" s="235">
        <f>YEAR(T_Planning[[#This Row],[Délais PROD]])</f>
        <v>2025</v>
      </c>
      <c r="AL69" s="231" t="s">
        <v>72</v>
      </c>
      <c r="AM69" s="226" t="str" cm="1">
        <f t="array" ref="AM6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69" s="226" cm="1">
        <f t="array" ref="AN6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743482</v>
      </c>
      <c r="AO69" s="231" t="str" cm="1">
        <f t="array" ref="AO6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1.400</v>
      </c>
      <c r="AP69" s="226" t="str" cm="1">
        <f t="array" ref="AP6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23</v>
      </c>
      <c r="AQ69" s="236">
        <f>IFERROR((3600*5*24/T_Planning[[#This Row],[TC/S]]),"VERIF")</f>
        <v>18782.608695652172</v>
      </c>
      <c r="AR6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6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18782.608695652172</v>
      </c>
      <c r="AT69" s="238">
        <f>IFERROR(SUMIFS(ZCONF[Yield],ZCONF[Material],T_Planning[[#This Row],[Article]])/2,0)</f>
        <v>7768</v>
      </c>
      <c r="AU6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3.2073287037037042</v>
      </c>
      <c r="AV69" s="222" t="str">
        <f>IFERROR(_xlfn.XLOOKUP(T_Planning[[#This Row],[Calibre]],CLIENT!B:B,CLIENT!C:C),"")</f>
        <v>Tissot</v>
      </c>
    </row>
    <row r="70" spans="1:48" hidden="1" x14ac:dyDescent="0.3">
      <c r="A7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7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1.3888888888888888</v>
      </c>
      <c r="C70" s="223">
        <f ca="1">IFERROR(T_Planning[[#This Row],[Taux.C-1]]-T_Planning[[#This Row],[Taux.C]],"")</f>
        <v>-0.38888888888888884</v>
      </c>
      <c r="D70" s="223">
        <f>IFERROR(_xlfn.XLOOKUP($L$1&amp;T_Planning[[#This Row],[Article]],_03_Archive_BORD_DEC[SemainesArticle],_03_Archive_BORD_DEC[Taux.C]),"")</f>
        <v>1</v>
      </c>
      <c r="E70" s="197" cm="1">
        <f t="array" ref="E70">_xlfn.LET(_xlpm.comp, DB_CEWB_Nomenclature__2[Component],
    _xlpm.buffer, DB_CEWB_Nomenclature__2[% ok Buffer Cible après DEC],
    IFERROR(_xlfn.XLOOKUP(T_Planning[[#This Row],[Article]], _xlpm.comp, _xlpm.buffer), 0))</f>
        <v>0</v>
      </c>
      <c r="F70" s="197" cm="1">
        <f t="array" ref="F7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0" s="226" cm="1">
        <f t="array" ref="J70">_xlfn.LET(_xlpm.article, T_Planning[[#This Row],[Article]],
    _xlpm.comp, DB_CEWB_Nomenclature__2[Component],
    _xlpm.backlog, DB_CEWB_Nomenclature__2[Backlog],
    IFERROR(_xlfn.XLOOKUP(_xlpm.article, _xlpm.comp, _xlpm.backlog), 0))</f>
        <v>10000</v>
      </c>
      <c r="K70" s="226" cm="1">
        <f t="array" ref="K7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7200</v>
      </c>
      <c r="L70" s="226" cm="1">
        <f t="array" ref="L7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162000</v>
      </c>
      <c r="M70" s="226" cm="1">
        <f t="array" ref="M7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0" s="226" cm="1">
        <f t="array" ref="N7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0" s="227" cm="1">
        <f t="array" ref="O7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70" s="29" cm="1">
        <f t="array" ref="P7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70" s="226" cm="1">
        <f t="array" ref="Q7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0" s="226" cm="1">
        <f t="array" ref="R7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0" s="228">
        <f>_xlfn.LET(_xlpm.plage, T_Planning[[#This Row],[Taillage]:[TS]],
_xlpm.article, T_Planning[[#This Row],[Article]],
    IF(ISNUMBER(SEARCH("PRT", _xlpm.article)),"P",
    2+SUM(_xlpm.plage)))</f>
        <v>2</v>
      </c>
      <c r="T70" s="240" t="s">
        <v>8620</v>
      </c>
      <c r="U70" s="222">
        <v>37</v>
      </c>
      <c r="V70" s="222">
        <f>IF(T_Planning[[#This Row],[TP]]="P","PRT",T_Planning[[#This Row],[Sem Besoin client]]-T_Planning[[#This Row],[TP]]-3)</f>
        <v>32</v>
      </c>
      <c r="W70" s="224">
        <f>1000</f>
        <v>1000</v>
      </c>
      <c r="X70" s="230">
        <v>137271</v>
      </c>
      <c r="Y70" s="231" t="str" cm="1">
        <f t="array" ref="Y7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CORRECTEUR JOURS SEMI/DEC</v>
      </c>
      <c r="Z70" s="231" t="str" cm="1">
        <f t="array" ref="Z7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2836-2</v>
      </c>
      <c r="AA70" s="232" t="str" cm="1">
        <f t="array" ref="AA7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0" s="233" t="s">
        <v>1583</v>
      </c>
      <c r="AC70" s="13" t="str">
        <f>_xlfn.LET(_xlpm.mach, T_Planning[[#This Row],[No Mach]],
    _xlpm.typeProd, IFERROR(_xlfn.XLOOKUP(_xlpm.mach, PROD[N° MACH.], PROD[WC]), _xlpm.mach),
    _xlpm.typeProd)</f>
        <v>CNT</v>
      </c>
      <c r="AD7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0" s="231" t="str">
        <f>_xlfn.LET(_xlpm.mach, T_Planning[[#This Row],[No Mach]],
    _xlpm.typeProd, IFERROR(_xlfn.XLOOKUP(_xlpm.mach, PROD[N° MACH.], PROD[DESC. MACH.]), _xlpm.mach),
    _xlpm.typeProd)</f>
        <v>CNT</v>
      </c>
      <c r="AF70" s="226">
        <v>1</v>
      </c>
      <c r="AG70" s="227">
        <v>46028</v>
      </c>
      <c r="AH70" s="227">
        <v>46209</v>
      </c>
      <c r="AI70" s="227">
        <v>46251</v>
      </c>
      <c r="AJ70" s="230">
        <f>_xlfn.LET(_xlpm.delais, T_Planning[[#This Row],[Délais PROD]],
    _xlpm.semaine, IFERROR(WEEKNUM(_xlpm.delais, 21), ""),
    VALUE(_xlpm.semaine))</f>
        <v>34</v>
      </c>
      <c r="AK70" s="235">
        <f>YEAR(T_Planning[[#This Row],[Délais PROD]])</f>
        <v>2026</v>
      </c>
      <c r="AL70" s="231" t="s">
        <v>1597</v>
      </c>
      <c r="AM70" s="226" t="str" cm="1">
        <f t="array" ref="AM7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0" s="226" cm="1">
        <f t="array" ref="AN7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6241</v>
      </c>
      <c r="AO70" s="231" t="str" cm="1">
        <f t="array" ref="AO7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CW608N 1/2H 3M 4.500</v>
      </c>
      <c r="AP70" s="226" t="str" cm="1">
        <f t="array" ref="AP7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32</v>
      </c>
      <c r="AQ70" s="236">
        <f>IFERROR((3600*5*24/T_Planning[[#This Row],[TC/S]]),"VERIF")</f>
        <v>13500</v>
      </c>
      <c r="AR7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13500</v>
      </c>
      <c r="AT70" s="238">
        <f>IFERROR(SUMIFS(ZCONF[Yield],ZCONF[Material],T_Planning[[#This Row],[Article]])/2,0)</f>
        <v>0</v>
      </c>
      <c r="AU7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12</v>
      </c>
      <c r="AV70" s="222" t="str">
        <f>IFERROR(_xlfn.XLOOKUP(T_Planning[[#This Row],[Calibre]],CLIENT!B:B,CLIENT!C:C),"")</f>
        <v>Longines</v>
      </c>
    </row>
    <row r="71" spans="1:48" hidden="1" x14ac:dyDescent="0.3">
      <c r="A71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1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8.2585714285714289</v>
      </c>
      <c r="C71" s="249" t="str">
        <f ca="1">IFERROR(T_Planning[[#This Row],[Taux.C-1]]-T_Planning[[#This Row],[Taux.C]],"")</f>
        <v/>
      </c>
      <c r="D71" s="249" t="str">
        <f>IFERROR(_xlfn.XLOOKUP($L$1&amp;T_Planning[[#This Row],[Article]],_03_Archive_BORD_DEC[SemainesArticle],_03_Archive_BORD_DEC[Taux.C]),"")</f>
        <v/>
      </c>
      <c r="E71" s="197" cm="1">
        <f t="array" ref="E71">_xlfn.LET(_xlpm.comp, DB_CEWB_Nomenclature__2[Component],
    _xlpm.buffer, DB_CEWB_Nomenclature__2[% ok Buffer Cible après DEC],
    IFERROR(_xlfn.XLOOKUP(T_Planning[[#This Row],[Article]], _xlpm.comp, _xlpm.buffer), 0))</f>
        <v>0</v>
      </c>
      <c r="F71" s="197" cm="1">
        <f t="array" ref="F7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1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1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1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1" s="252" cm="1">
        <f t="array" ref="J71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71" s="252" cm="1">
        <f t="array" ref="K7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1400</v>
      </c>
      <c r="L71" s="252" cm="1">
        <f t="array" ref="L7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34200</v>
      </c>
      <c r="M71" s="252" cm="1">
        <f t="array" ref="M7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1" s="252" cm="1">
        <f t="array" ref="N7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1462</v>
      </c>
      <c r="O71" s="253" cm="1">
        <f t="array" ref="O7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71" s="29" cm="1">
        <f t="array" ref="P7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1" s="252" cm="1">
        <f t="array" ref="Q7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1" s="252" cm="1">
        <f t="array" ref="R7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1" s="254">
        <f>_xlfn.LET(_xlpm.plage, T_Planning[[#This Row],[Taillage]:[TS]],
_xlpm.article, T_Planning[[#This Row],[Article]],
    IF(ISNUMBER(SEARCH("PRT", _xlpm.article)),"P",
    2+SUM(_xlpm.plage)))</f>
        <v>3</v>
      </c>
      <c r="T71" s="240" t="s">
        <v>8393</v>
      </c>
      <c r="U71" s="248">
        <v>38</v>
      </c>
      <c r="V71" s="248">
        <f>IF(T_Planning[[#This Row],[TP]]="P","PRT",T_Planning[[#This Row],[Sem Besoin client]]-T_Planning[[#This Row],[TP]]-3)</f>
        <v>32</v>
      </c>
      <c r="W71" s="250">
        <f>1000</f>
        <v>1000</v>
      </c>
      <c r="X71" s="255">
        <v>703478</v>
      </c>
      <c r="Y71" s="256" t="str" cm="1">
        <f t="array" ref="Y7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L3.700</v>
      </c>
      <c r="Z71" s="256" t="str" cm="1">
        <f t="array" ref="Z7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2801-2</v>
      </c>
      <c r="AA71" s="232" t="str" cm="1">
        <f t="array" ref="AA7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1" s="242" t="s">
        <v>1583</v>
      </c>
      <c r="AC71" s="13" t="str">
        <f>_xlfn.LET(_xlpm.mach, T_Planning[[#This Row],[No Mach]],
    _xlpm.typeProd, IFERROR(_xlfn.XLOOKUP(_xlpm.mach, PROD[N° MACH.], PROD[WC]), _xlpm.mach),
    _xlpm.typeProd)</f>
        <v>CNT</v>
      </c>
      <c r="AD71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1" s="256" t="str">
        <f>_xlfn.LET(_xlpm.mach, T_Planning[[#This Row],[No Mach]],
    _xlpm.typeProd, IFERROR(_xlfn.XLOOKUP(_xlpm.mach, PROD[N° MACH.], PROD[DESC. MACH.]), _xlpm.mach),
    _xlpm.typeProd)</f>
        <v>CNT</v>
      </c>
      <c r="AF71" s="252"/>
      <c r="AG71" s="253">
        <v>46139</v>
      </c>
      <c r="AH71" s="253">
        <v>46195</v>
      </c>
      <c r="AI71" s="253">
        <v>46251</v>
      </c>
      <c r="AJ71" s="230">
        <f>_xlfn.LET(_xlpm.delais, T_Planning[[#This Row],[Délais PROD]],
    _xlpm.semaine, IFERROR(WEEKNUM(_xlpm.delais, 21), ""),
    VALUE(_xlpm.semaine))</f>
        <v>34</v>
      </c>
      <c r="AK71" s="259">
        <f>YEAR(T_Planning[[#This Row],[Délais PROD]])</f>
        <v>2026</v>
      </c>
      <c r="AL71" s="256" t="s">
        <v>1597</v>
      </c>
      <c r="AM71" s="252" t="str" cm="1">
        <f t="array" ref="AM7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1" s="252" cm="1">
        <f t="array" ref="AN7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71" s="256" t="str" cm="1">
        <f t="array" ref="AO7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71" s="252" t="str" cm="1">
        <f t="array" ref="AP7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57</v>
      </c>
      <c r="AQ71" s="260">
        <f>IFERROR((3600*5*24/T_Planning[[#This Row],[TC/S]]),"VERIF")</f>
        <v>7578.9473684210525</v>
      </c>
      <c r="AR71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1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7578.9473684210525</v>
      </c>
      <c r="AT71" s="262">
        <f>IFERROR(SUMIFS(ZCONF[Yield],ZCONF[Material],T_Planning[[#This Row],[Article]])/2,0)</f>
        <v>0</v>
      </c>
      <c r="AU71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4.5125000000000002</v>
      </c>
      <c r="AV71" s="248" t="str">
        <f>IFERROR(_xlfn.XLOOKUP(T_Planning[[#This Row],[Calibre]],CLIENT!B:B,CLIENT!C:C),"")</f>
        <v>Hamilton</v>
      </c>
    </row>
    <row r="72" spans="1:48" hidden="1" x14ac:dyDescent="0.3">
      <c r="A7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72" s="223">
        <f ca="1">IFERROR(T_Planning[[#This Row],[Taux.C-1]]-T_Planning[[#This Row],[Taux.C]],"")</f>
        <v>0</v>
      </c>
      <c r="D72" s="223">
        <f>IFERROR(_xlfn.XLOOKUP($L$1&amp;T_Planning[[#This Row],[Article]],_03_Archive_BORD_DEC[SemainesArticle],_03_Archive_BORD_DEC[Taux.C]),"")</f>
        <v>0</v>
      </c>
      <c r="E72" s="197" cm="1">
        <f t="array" ref="E72">_xlfn.LET(_xlpm.comp, DB_CEWB_Nomenclature__2[Component],
    _xlpm.buffer, DB_CEWB_Nomenclature__2[% ok Buffer Cible après DEC],
    IFERROR(_xlfn.XLOOKUP(T_Planning[[#This Row],[Article]], _xlpm.comp, _xlpm.buffer), 0))</f>
        <v>0</v>
      </c>
      <c r="F72" s="197" cm="1">
        <f t="array" ref="F7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2" s="226" cm="1">
        <f t="array" ref="J7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2" s="226" cm="1">
        <f t="array" ref="K7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72" s="226" cm="1">
        <f t="array" ref="L7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30260</v>
      </c>
      <c r="M72" s="226" cm="1">
        <f t="array" ref="M7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2" s="226" cm="1">
        <f t="array" ref="N7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2" s="227" cm="1">
        <f t="array" ref="O7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72" s="29" cm="1">
        <f t="array" ref="P7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2" s="226" cm="1">
        <f t="array" ref="Q7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2" s="226" cm="1">
        <f t="array" ref="R7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2" s="228">
        <f>_xlfn.LET(_xlpm.plage, T_Planning[[#This Row],[Taillage]:[TS]],
_xlpm.article, T_Planning[[#This Row],[Article]],
    IF(ISNUMBER(SEARCH("PRT", _xlpm.article)),"P",
    2+SUM(_xlpm.plage)))</f>
        <v>3</v>
      </c>
      <c r="T72" s="240" t="s">
        <v>8622</v>
      </c>
      <c r="U72" s="222">
        <v>38</v>
      </c>
      <c r="V72" s="222">
        <f>IF(T_Planning[[#This Row],[TP]]="P","PRT",T_Planning[[#This Row],[Sem Besoin client]]-T_Planning[[#This Row],[TP]]-3)</f>
        <v>32</v>
      </c>
      <c r="W72" s="224">
        <f>1000</f>
        <v>1000</v>
      </c>
      <c r="X72" s="230">
        <v>679123</v>
      </c>
      <c r="Y72" s="231" t="str" cm="1">
        <f t="array" ref="Y7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PIG.TRANSMIS.</v>
      </c>
      <c r="Z72" s="231" t="str" cm="1">
        <f t="array" ref="Z7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282002</v>
      </c>
      <c r="AA72" s="232" t="str" cm="1">
        <f t="array" ref="AA7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72" s="233" t="s">
        <v>1583</v>
      </c>
      <c r="AC72" s="13" t="str">
        <f>_xlfn.LET(_xlpm.mach, T_Planning[[#This Row],[No Mach]],
    _xlpm.typeProd, IFERROR(_xlfn.XLOOKUP(_xlpm.mach, PROD[N° MACH.], PROD[WC]), _xlpm.mach),
    _xlpm.typeProd)</f>
        <v>CNT</v>
      </c>
      <c r="AD7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2" s="231" t="str">
        <f>_xlfn.LET(_xlpm.mach, T_Planning[[#This Row],[No Mach]],
    _xlpm.typeProd, IFERROR(_xlfn.XLOOKUP(_xlpm.mach, PROD[N° MACH.], PROD[DESC. MACH.]), _xlpm.mach),
    _xlpm.typeProd)</f>
        <v>CNT</v>
      </c>
      <c r="AF72" s="226"/>
      <c r="AG72" s="227">
        <v>45440</v>
      </c>
      <c r="AH72" s="227">
        <v>46119</v>
      </c>
      <c r="AI72" s="227">
        <v>46258</v>
      </c>
      <c r="AJ72" s="230">
        <f>_xlfn.LET(_xlpm.delais, T_Planning[[#This Row],[Délais PROD]],
    _xlpm.semaine, IFERROR(WEEKNUM(_xlpm.delais, 21), ""),
    VALUE(_xlpm.semaine))</f>
        <v>35</v>
      </c>
      <c r="AK72" s="235">
        <f>YEAR(T_Planning[[#This Row],[Délais PROD]])</f>
        <v>2026</v>
      </c>
      <c r="AL72" s="231" t="s">
        <v>1597</v>
      </c>
      <c r="AM72" s="226" t="str" cm="1">
        <f t="array" ref="AM7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2" s="226" cm="1">
        <f t="array" ref="AN7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743483</v>
      </c>
      <c r="AO72" s="231" t="str" cm="1">
        <f t="array" ref="AO7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1.600</v>
      </c>
      <c r="AP72" s="226" t="str" cm="1">
        <f t="array" ref="AP7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33</v>
      </c>
      <c r="AQ72" s="236">
        <f>IFERROR((3600*5*24/T_Planning[[#This Row],[TC/S]]),"VERIF")</f>
        <v>13090.90909090909</v>
      </c>
      <c r="AR7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13090.90909090909</v>
      </c>
      <c r="AT72" s="238">
        <f>IFERROR(SUMIFS(ZCONF[Yield],ZCONF[Material],T_Planning[[#This Row],[Article]])/2,0)</f>
        <v>0</v>
      </c>
      <c r="AU7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2.3115277777777781</v>
      </c>
      <c r="AV72" s="222" t="str">
        <f>IFERROR(_xlfn.XLOOKUP(T_Planning[[#This Row],[Calibre]],CLIENT!B:B,CLIENT!C:C),"")</f>
        <v>Omega</v>
      </c>
    </row>
    <row r="73" spans="1:48" hidden="1" x14ac:dyDescent="0.3">
      <c r="A7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7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73" s="223">
        <f ca="1">IFERROR(T_Planning[[#This Row],[Taux.C-1]]-T_Planning[[#This Row],[Taux.C]],"")</f>
        <v>7</v>
      </c>
      <c r="D73" s="223">
        <f>IFERROR(_xlfn.XLOOKUP($L$1&amp;T_Planning[[#This Row],[Article]],_03_Archive_BORD_DEC[SemainesArticle],_03_Archive_BORD_DEC[Taux.C]),"")</f>
        <v>7</v>
      </c>
      <c r="E73" s="197" cm="1">
        <f t="array" ref="E73">_xlfn.LET(_xlpm.comp, DB_CEWB_Nomenclature__2[Component],
    _xlpm.buffer, DB_CEWB_Nomenclature__2[% ok Buffer Cible après DEC],
    IFERROR(_xlfn.XLOOKUP(T_Planning[[#This Row],[Article]], _xlpm.comp, _xlpm.buffer), 0))</f>
        <v>0</v>
      </c>
      <c r="F73" s="197" cm="1">
        <f t="array" ref="F7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3" s="226" cm="1">
        <f t="array" ref="J7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3" s="226" cm="1">
        <f t="array" ref="K7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1000</v>
      </c>
      <c r="L73" s="226" cm="1">
        <f t="array" ref="L7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29650</v>
      </c>
      <c r="M73" s="226" cm="1">
        <f t="array" ref="M7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3" s="226" cm="1">
        <f t="array" ref="N7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3" s="227" cm="1">
        <f t="array" ref="O7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73" s="29" cm="1">
        <f t="array" ref="P7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3" s="226" cm="1">
        <f t="array" ref="Q7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3" s="226" cm="1">
        <f t="array" ref="R7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3" s="228">
        <f>_xlfn.LET(_xlpm.plage, T_Planning[[#This Row],[Taillage]:[TS]],
_xlpm.article, T_Planning[[#This Row],[Article]],
    IF(ISNUMBER(SEARCH("PRT", _xlpm.article)),"P",
    2+SUM(_xlpm.plage)))</f>
        <v>3</v>
      </c>
      <c r="T73" s="240" t="s">
        <v>8621</v>
      </c>
      <c r="U73" s="222">
        <v>39</v>
      </c>
      <c r="V73" s="222">
        <f>IF(T_Planning[[#This Row],[TP]]="P","PRT",T_Planning[[#This Row],[Sem Besoin client]]-T_Planning[[#This Row],[TP]]-3)</f>
        <v>33</v>
      </c>
      <c r="W73" s="224">
        <f>1000</f>
        <v>1000</v>
      </c>
      <c r="X73" s="230">
        <v>653775</v>
      </c>
      <c r="Y73" s="231" t="str" cm="1">
        <f t="array" ref="Y7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PIG.RENVOI INTERM.                      </v>
      </c>
      <c r="Z73" s="231" t="str" cm="1">
        <f t="array" ref="Z7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73" s="232" t="str" cm="1">
        <f t="array" ref="AA7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3" s="233" t="s">
        <v>1583</v>
      </c>
      <c r="AC73" s="13" t="str">
        <f>_xlfn.LET(_xlpm.mach, T_Planning[[#This Row],[No Mach]],
    _xlpm.typeProd, IFERROR(_xlfn.XLOOKUP(_xlpm.mach, PROD[N° MACH.], PROD[WC]), _xlpm.mach),
    _xlpm.typeProd)</f>
        <v>CNT</v>
      </c>
      <c r="AD7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3" s="231" t="str">
        <f>_xlfn.LET(_xlpm.mach, T_Planning[[#This Row],[No Mach]],
    _xlpm.typeProd, IFERROR(_xlfn.XLOOKUP(_xlpm.mach, PROD[N° MACH.], PROD[DESC. MACH.]), _xlpm.mach),
    _xlpm.typeProd)</f>
        <v>CNT</v>
      </c>
      <c r="AF73" s="226">
        <v>1</v>
      </c>
      <c r="AG73" s="227">
        <v>46064</v>
      </c>
      <c r="AH73" s="227"/>
      <c r="AI73" s="18">
        <v>46258</v>
      </c>
      <c r="AJ73" s="230">
        <f>_xlfn.LET(_xlpm.delais, T_Planning[[#This Row],[Délais PROD]],
    _xlpm.semaine, IFERROR(WEEKNUM(_xlpm.delais, 21), ""),
    VALUE(_xlpm.semaine))</f>
        <v>35</v>
      </c>
      <c r="AK73" s="235">
        <f>YEAR(T_Planning[[#This Row],[Délais PROD]])</f>
        <v>2026</v>
      </c>
      <c r="AL73" s="231" t="s">
        <v>1597</v>
      </c>
      <c r="AM73" s="226" t="str" cm="1">
        <f t="array" ref="AM7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3" s="226" cm="1">
        <f t="array" ref="AN7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73" s="231" t="str" cm="1">
        <f t="array" ref="AO7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73" s="226" t="str" cm="1">
        <f t="array" ref="AP7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73" s="236">
        <f>IFERROR((3600*5*24/T_Planning[[#This Row],[TC/S]]),"VERIF")</f>
        <v>11076.923076923076</v>
      </c>
      <c r="AR7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73" s="238">
        <f>IFERROR(SUMIFS(ZCONF[Yield],ZCONF[Material],T_Planning[[#This Row],[Article]])/2,0)</f>
        <v>0</v>
      </c>
      <c r="AU7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2.6767361111111114</v>
      </c>
      <c r="AV73" s="222" t="str">
        <f>IFERROR(_xlfn.XLOOKUP(T_Planning[[#This Row],[Calibre]],CLIENT!B:B,CLIENT!C:C),"")</f>
        <v>Tissot</v>
      </c>
    </row>
    <row r="74" spans="1:48" hidden="1" x14ac:dyDescent="0.3">
      <c r="A74" s="29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4" s="29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74" s="299" t="str">
        <f ca="1">IFERROR(T_Planning[[#This Row],[Taux.C-1]]-T_Planning[[#This Row],[Taux.C]],"")</f>
        <v/>
      </c>
      <c r="D74" s="299" t="str">
        <f>IFERROR(_xlfn.XLOOKUP($L$1&amp;T_Planning[[#This Row],[Article]],_03_Archive_BORD_DEC[SemainesArticle],_03_Archive_BORD_DEC[Taux.C]),"")</f>
        <v/>
      </c>
      <c r="E74" s="197" cm="1">
        <f t="array" ref="E74">_xlfn.LET(_xlpm.comp, DB_CEWB_Nomenclature__2[Component],
    _xlpm.buffer, DB_CEWB_Nomenclature__2[% ok Buffer Cible après DEC],
    IFERROR(_xlfn.XLOOKUP(T_Planning[[#This Row],[Article]], _xlpm.comp, _xlpm.buffer), 0))</f>
        <v>0</v>
      </c>
      <c r="F74" s="197" cm="1">
        <f t="array" ref="F7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4" s="30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74" s="30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4" s="30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4" s="302" cm="1">
        <f t="array" ref="J7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4" s="302" cm="1">
        <f t="array" ref="K7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300</v>
      </c>
      <c r="L74" s="302" cm="1">
        <f t="array" ref="L7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6000</v>
      </c>
      <c r="M74" s="302" cm="1">
        <f t="array" ref="M7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4" s="302" cm="1">
        <f t="array" ref="N7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4" s="303" cm="1">
        <f t="array" ref="O7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46219</v>
      </c>
      <c r="P74" s="29" cm="1">
        <f t="array" ref="P7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4" s="302" cm="1">
        <f t="array" ref="Q7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4" s="302" cm="1">
        <f t="array" ref="R7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4" s="304">
        <f>_xlfn.LET(_xlpm.plage, T_Planning[[#This Row],[Taillage]:[TS]],
_xlpm.article, T_Planning[[#This Row],[Article]],
    IF(ISNUMBER(SEARCH("PRT", _xlpm.article)),"P",
    2+SUM(_xlpm.plage)))</f>
        <v>3</v>
      </c>
      <c r="T74" s="240" t="s">
        <v>8642</v>
      </c>
      <c r="U74" s="298">
        <v>40</v>
      </c>
      <c r="V74" s="298">
        <f>IF(T_Planning[[#This Row],[TP]]="P","PRT",T_Planning[[#This Row],[Sem Besoin client]]-T_Planning[[#This Row],[TP]]-3)</f>
        <v>34</v>
      </c>
      <c r="W74" s="300">
        <f>1000</f>
        <v>1000</v>
      </c>
      <c r="X74" s="305">
        <v>859498</v>
      </c>
      <c r="Y74" s="306" t="str" cm="1">
        <f t="array" ref="Y7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ENTR.SUPPL. SEMI/POLI DO           </v>
      </c>
      <c r="Z74" s="306" t="str" cm="1">
        <f t="array" ref="Z7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A05951</v>
      </c>
      <c r="AA74" s="232" t="str" cm="1">
        <f t="array" ref="AA7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4" s="233" t="s">
        <v>1583</v>
      </c>
      <c r="AC74" s="13" t="str">
        <f>_xlfn.LET(_xlpm.mach, T_Planning[[#This Row],[No Mach]],
    _xlpm.typeProd, IFERROR(_xlfn.XLOOKUP(_xlpm.mach, PROD[N° MACH.], PROD[WC]), _xlpm.mach),
    _xlpm.typeProd)</f>
        <v>CNT</v>
      </c>
      <c r="AD74" s="307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4" s="306" t="str">
        <f>_xlfn.LET(_xlpm.mach, T_Planning[[#This Row],[No Mach]],
    _xlpm.typeProd, IFERROR(_xlfn.XLOOKUP(_xlpm.mach, PROD[N° MACH.], PROD[DESC. MACH.]), _xlpm.mach),
    _xlpm.typeProd)</f>
        <v>CNT</v>
      </c>
      <c r="AF74" s="302"/>
      <c r="AG74" s="303"/>
      <c r="AH74" s="303"/>
      <c r="AI74" s="303">
        <v>46258</v>
      </c>
      <c r="AJ74" s="305">
        <f>_xlfn.LET(_xlpm.delais, T_Planning[[#This Row],[Délais PROD]],
    _xlpm.semaine, IFERROR(WEEKNUM(_xlpm.delais, 21), ""),
    VALUE(_xlpm.semaine))</f>
        <v>35</v>
      </c>
      <c r="AK74" s="308">
        <f>YEAR(T_Planning[[#This Row],[Délais PROD]])</f>
        <v>2026</v>
      </c>
      <c r="AL74" s="306" t="s">
        <v>1597</v>
      </c>
      <c r="AM74" s="302" t="str" cm="1">
        <f t="array" ref="AM7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4" s="302" t="str" cm="1">
        <f t="array" ref="AN7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74" s="306" t="str" cm="1">
        <f t="array" ref="AO7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74" s="302" t="str" cm="1">
        <f t="array" ref="AP7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74" s="309" t="str">
        <f>IFERROR((3600*5*24/T_Planning[[#This Row],[TC/S]]),"VERIF")</f>
        <v>VERIF</v>
      </c>
      <c r="AR74" s="298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74" s="310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74" s="311">
        <f>IFERROR(SUMIFS(ZCONF[Yield],ZCONF[Material],T_Planning[[#This Row],[Article]])/2,0)</f>
        <v>0</v>
      </c>
      <c r="AU74" s="29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13.4</v>
      </c>
      <c r="AV74" s="298" t="str">
        <f>IFERROR(_xlfn.XLOOKUP(T_Planning[[#This Row],[Calibre]],CLIENT!B:B,CLIENT!C:C),"")</f>
        <v/>
      </c>
    </row>
    <row r="75" spans="1:48" hidden="1" x14ac:dyDescent="0.3">
      <c r="A7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7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1.1761538461538461</v>
      </c>
      <c r="C75" s="223">
        <f ca="1">IFERROR(T_Planning[[#This Row],[Taux.C-1]]-T_Planning[[#This Row],[Taux.C]],"")</f>
        <v>-1.1761538461538461</v>
      </c>
      <c r="D75" s="223">
        <f>IFERROR(_xlfn.XLOOKUP($L$1&amp;T_Planning[[#This Row],[Article]],_03_Archive_BORD_DEC[SemainesArticle],_03_Archive_BORD_DEC[Taux.C]),"")</f>
        <v>0</v>
      </c>
      <c r="E75" s="197" cm="1">
        <f t="array" ref="E75">_xlfn.LET(_xlpm.comp, DB_CEWB_Nomenclature__2[Component],
    _xlpm.buffer, DB_CEWB_Nomenclature__2[% ok Buffer Cible après DEC],
    IFERROR(_xlfn.XLOOKUP(T_Planning[[#This Row],[Article]], _xlpm.comp, _xlpm.buffer), 0))</f>
        <v>0.10921428571428572</v>
      </c>
      <c r="F75" s="197" cm="1">
        <f t="array" ref="F75">_xlfn.LET(_xlpm.comp, DB_CEWB_Nomenclature__2[Component],
    _xlpm.cibleProd, DB_CEWB_Nomenclature__2[% ok Cible Prod après DEC],
    _xlpm.article, T_Planning[[#This Row],[Article]],
    IFERROR(_xlfn.XLOOKUP(_xlpm.article, _xlpm.comp, _xlpm.cibleProd), 0))</f>
        <v>2.3890624999999999E-2</v>
      </c>
      <c r="G7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5" s="226" cm="1">
        <f t="array" ref="J7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5" s="226" cm="1">
        <f t="array" ref="K7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75" s="226" cm="1">
        <f t="array" ref="L7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50000</v>
      </c>
      <c r="M75" s="226" cm="1">
        <f t="array" ref="M7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5" s="226" cm="1">
        <f t="array" ref="N7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1529</v>
      </c>
      <c r="O75" s="227" cm="1">
        <f t="array" ref="O7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75" s="29" cm="1">
        <f t="array" ref="P7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5" s="226" cm="1">
        <f t="array" ref="Q7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75" s="226" cm="1">
        <f t="array" ref="R7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75" s="228">
        <f>_xlfn.LET(_xlpm.plage, T_Planning[[#This Row],[Taillage]:[TS]],
_xlpm.article, T_Planning[[#This Row],[Article]],
    IF(ISNUMBER(SEARCH("PRT", _xlpm.article)),"P",
    2+SUM(_xlpm.plage)))</f>
        <v>5</v>
      </c>
      <c r="T75" s="240" t="s">
        <v>8624</v>
      </c>
      <c r="U75" s="222">
        <v>43</v>
      </c>
      <c r="V75" s="222">
        <f>IF(T_Planning[[#This Row],[TP]]="P","PRT",T_Planning[[#This Row],[Sem Besoin client]]-T_Planning[[#This Row],[TP]]-3)</f>
        <v>35</v>
      </c>
      <c r="W75" s="224">
        <f>1000</f>
        <v>1000</v>
      </c>
      <c r="X75" s="230">
        <v>84672</v>
      </c>
      <c r="Y75" s="231" t="str" cm="1">
        <f t="array" ref="Y7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L4.050</v>
      </c>
      <c r="Z75" s="231" t="str" cm="1">
        <f t="array" ref="Z7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7750</v>
      </c>
      <c r="AA75" s="232" t="str" cm="1">
        <f t="array" ref="AA7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5" s="233" t="s">
        <v>1583</v>
      </c>
      <c r="AC75" s="13" t="str">
        <f>_xlfn.LET(_xlpm.mach, T_Planning[[#This Row],[No Mach]],
    _xlpm.typeProd, IFERROR(_xlfn.XLOOKUP(_xlpm.mach, PROD[N° MACH.], PROD[WC]), _xlpm.mach),
    _xlpm.typeProd)</f>
        <v>CNT</v>
      </c>
      <c r="AD7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5" s="231" t="str">
        <f>_xlfn.LET(_xlpm.mach, T_Planning[[#This Row],[No Mach]],
    _xlpm.typeProd, IFERROR(_xlfn.XLOOKUP(_xlpm.mach, PROD[N° MACH.], PROD[DESC. MACH.]), _xlpm.mach),
    _xlpm.typeProd)</f>
        <v>CNT</v>
      </c>
      <c r="AF75" s="226">
        <v>1</v>
      </c>
      <c r="AG75" s="227">
        <v>46064</v>
      </c>
      <c r="AH75" s="227"/>
      <c r="AI75" s="227">
        <v>46265</v>
      </c>
      <c r="AJ75" s="230">
        <f>_xlfn.LET(_xlpm.delais, T_Planning[[#This Row],[Délais PROD]],
    _xlpm.semaine, IFERROR(WEEKNUM(_xlpm.delais, 21), ""),
    VALUE(_xlpm.semaine))</f>
        <v>36</v>
      </c>
      <c r="AK75" s="235">
        <f>YEAR(T_Planning[[#This Row],[Délais PROD]])</f>
        <v>2026</v>
      </c>
      <c r="AL75" s="231" t="s">
        <v>1597</v>
      </c>
      <c r="AM75" s="226" t="str" cm="1">
        <f t="array" ref="AM7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5" s="226" cm="1">
        <f t="array" ref="AN7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75" s="231" t="str" cm="1">
        <f t="array" ref="AO7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75" s="226" t="str" cm="1">
        <f t="array" ref="AP7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53</v>
      </c>
      <c r="AQ75" s="236">
        <f>IFERROR((3600*5*24/T_Planning[[#This Row],[TC/S]]),"VERIF")</f>
        <v>8150.9433962264147</v>
      </c>
      <c r="AR7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8150.9433962264147</v>
      </c>
      <c r="AT75" s="238">
        <f>IFERROR(SUMIFS(ZCONF[Yield],ZCONF[Material],T_Planning[[#This Row],[Article]])/2,0)</f>
        <v>0</v>
      </c>
      <c r="AU7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6.1342592592592595</v>
      </c>
      <c r="AV75" s="222" t="str">
        <f>IFERROR(_xlfn.XLOOKUP(T_Planning[[#This Row],[Calibre]],CLIENT!B:B,CLIENT!C:C),"")</f>
        <v>Longines</v>
      </c>
    </row>
    <row r="76" spans="1:48" hidden="1" x14ac:dyDescent="0.3">
      <c r="A76" s="31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6" s="31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76" s="313" t="str">
        <f ca="1">IFERROR(T_Planning[[#This Row],[Taux.C-1]]-T_Planning[[#This Row],[Taux.C]],"")</f>
        <v/>
      </c>
      <c r="D76" s="313" t="str">
        <f>IFERROR(_xlfn.XLOOKUP($L$1&amp;T_Planning[[#This Row],[Article]],_03_Archive_BORD_DEC[SemainesArticle],_03_Archive_BORD_DEC[Taux.C]),"")</f>
        <v/>
      </c>
      <c r="E76" s="197" t="str" cm="1">
        <f t="array" ref="E76">_xlfn.LET(_xlpm.comp, DB_CEWB_Nomenclature__2[Component],
    _xlpm.buffer, DB_CEWB_Nomenclature__2[% ok Buffer Cible après DEC],
    IFERROR(_xlfn.XLOOKUP(T_Planning[[#This Row],[Article]], _xlpm.comp, _xlpm.buffer), 0))</f>
        <v/>
      </c>
      <c r="F76" s="197" t="str" cm="1">
        <f t="array" ref="F76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76" s="31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6" s="31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76" s="31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76" s="316" cm="1">
        <f t="array" ref="J7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6" s="316" cm="1">
        <f t="array" ref="K7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76" s="316" cm="1">
        <f t="array" ref="L7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76" s="316" cm="1">
        <f t="array" ref="M7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6" s="316" cm="1">
        <f t="array" ref="N7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6" s="317" t="str" cm="1">
        <f t="array" ref="O7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76" s="29" cm="1">
        <f t="array" ref="P7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76" s="316" cm="1">
        <f t="array" ref="Q7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6" s="316" cm="1">
        <f t="array" ref="R7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6" s="318">
        <f>_xlfn.LET(_xlpm.plage, T_Planning[[#This Row],[Taillage]:[TS]],
_xlpm.article, T_Planning[[#This Row],[Article]],
    IF(ISNUMBER(SEARCH("PRT", _xlpm.article)),"P",
    2+SUM(_xlpm.plage)))</f>
        <v>2</v>
      </c>
      <c r="T76" s="240" t="s">
        <v>8826</v>
      </c>
      <c r="U76" s="312">
        <v>40</v>
      </c>
      <c r="V76" s="312">
        <f>IF(T_Planning[[#This Row],[TP]]="P","PRT",T_Planning[[#This Row],[Sem Besoin client]]-T_Planning[[#This Row],[TP]]-3)</f>
        <v>35</v>
      </c>
      <c r="W76" s="314">
        <f>1000</f>
        <v>1000</v>
      </c>
      <c r="X76" s="319">
        <v>866048</v>
      </c>
      <c r="Y76" s="320" t="str" cm="1">
        <f t="array" ref="Y7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TIGE MISE HEURE SEMI/POLI S0.90 18.740  </v>
      </c>
      <c r="Z76" s="320" t="str" cm="1">
        <f t="array" ref="Z7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280002</v>
      </c>
      <c r="AA76" s="232" t="str" cm="1">
        <f t="array" ref="AA7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6" s="242" t="s">
        <v>1583</v>
      </c>
      <c r="AC76" s="13" t="str">
        <f>_xlfn.LET(_xlpm.mach, T_Planning[[#This Row],[No Mach]],
    _xlpm.typeProd, IFERROR(_xlfn.XLOOKUP(_xlpm.mach, PROD[N° MACH.], PROD[WC]), _xlpm.mach),
    _xlpm.typeProd)</f>
        <v>CNT</v>
      </c>
      <c r="AD76" s="321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6" s="320" t="str">
        <f>_xlfn.LET(_xlpm.mach, T_Planning[[#This Row],[No Mach]],
    _xlpm.typeProd, IFERROR(_xlfn.XLOOKUP(_xlpm.mach, PROD[N° MACH.], PROD[DESC. MACH.]), _xlpm.mach),
    _xlpm.typeProd)</f>
        <v>CNT</v>
      </c>
      <c r="AF76" s="316"/>
      <c r="AG76" s="317">
        <v>46157</v>
      </c>
      <c r="AH76" s="317">
        <v>46157</v>
      </c>
      <c r="AI76" s="317">
        <v>46265</v>
      </c>
      <c r="AJ76" s="319">
        <f>_xlfn.LET(_xlpm.delais, T_Planning[[#This Row],[Délais PROD]],
    _xlpm.semaine, IFERROR(WEEKNUM(_xlpm.delais, 21), ""),
    VALUE(_xlpm.semaine))</f>
        <v>36</v>
      </c>
      <c r="AK76" s="322">
        <f>YEAR(T_Planning[[#This Row],[Délais PROD]])</f>
        <v>2026</v>
      </c>
      <c r="AL76" s="241" t="s">
        <v>1597</v>
      </c>
      <c r="AM76" s="316" t="str" cm="1">
        <f t="array" ref="AM7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6" s="316" cm="1">
        <f t="array" ref="AN7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726942</v>
      </c>
      <c r="AO76" s="320" t="str" cm="1">
        <f t="array" ref="AO7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1.500</v>
      </c>
      <c r="AP76" s="316" t="str" cm="1">
        <f t="array" ref="AP7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80</v>
      </c>
      <c r="AQ76" s="323">
        <f>IFERROR((3600*5*24/T_Planning[[#This Row],[TC/S]]),"VERIF")</f>
        <v>5400</v>
      </c>
      <c r="AR76" s="31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6" s="324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5400</v>
      </c>
      <c r="AT76" s="325">
        <f>IFERROR(SUMIFS(ZCONF[Yield],ZCONF[Material],T_Planning[[#This Row],[Article]])/2,0)</f>
        <v>0</v>
      </c>
      <c r="AU76" s="31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76" s="312" t="str">
        <f>IFERROR(_xlfn.XLOOKUP(T_Planning[[#This Row],[Calibre]],CLIENT!B:B,CLIENT!C:C),"")</f>
        <v>Omega</v>
      </c>
    </row>
    <row r="77" spans="1:48" hidden="1" x14ac:dyDescent="0.3">
      <c r="A77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7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77" s="249" t="str">
        <f ca="1">IFERROR(T_Planning[[#This Row],[Taux.C-1]]-T_Planning[[#This Row],[Taux.C]],"")</f>
        <v/>
      </c>
      <c r="D77" s="249" t="str">
        <f>IFERROR(_xlfn.XLOOKUP($L$1&amp;T_Planning[[#This Row],[Article]],_03_Archive_BORD_DEC[SemainesArticle],_03_Archive_BORD_DEC[Taux.C]),"")</f>
        <v/>
      </c>
      <c r="E77" s="197" cm="1">
        <f t="array" ref="E77">_xlfn.LET(_xlpm.comp, DB_CEWB_Nomenclature__2[Component],
    _xlpm.buffer, DB_CEWB_Nomenclature__2[% ok Buffer Cible après DEC],
    IFERROR(_xlfn.XLOOKUP(T_Planning[[#This Row],[Article]], _xlpm.comp, _xlpm.buffer), 0))</f>
        <v>0</v>
      </c>
      <c r="F77" s="197" cm="1">
        <f t="array" ref="F7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7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7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7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7" s="252" cm="1">
        <f t="array" ref="J7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7" s="252" cm="1">
        <f t="array" ref="K7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2700</v>
      </c>
      <c r="L77" s="252" cm="1">
        <f t="array" ref="L7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40600</v>
      </c>
      <c r="M77" s="252" cm="1">
        <f t="array" ref="M7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7" s="252" cm="1">
        <f t="array" ref="N7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7" s="253" cm="1">
        <f t="array" ref="O7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77" s="29" cm="1">
        <f t="array" ref="P7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77" s="252" cm="1">
        <f t="array" ref="Q7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7" s="252" cm="1">
        <f t="array" ref="R7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7" s="254">
        <f>_xlfn.LET(_xlpm.plage, T_Planning[[#This Row],[Taillage]:[TS]],
_xlpm.article, T_Planning[[#This Row],[Article]],
    IF(ISNUMBER(SEARCH("PRT", _xlpm.article)),"P",
    2+SUM(_xlpm.plage)))</f>
        <v>2</v>
      </c>
      <c r="T77" s="240" t="s">
        <v>8634</v>
      </c>
      <c r="U77" s="248">
        <v>40</v>
      </c>
      <c r="V77" s="248">
        <f>IF(T_Planning[[#This Row],[TP]]="P","PRT",T_Planning[[#This Row],[Sem Besoin client]]-T_Planning[[#This Row],[TP]]-3)</f>
        <v>35</v>
      </c>
      <c r="W77" s="250">
        <f>1000</f>
        <v>1000</v>
      </c>
      <c r="X77" s="255">
        <v>859361</v>
      </c>
      <c r="Y77" s="256" t="str" cm="1">
        <f t="array" ref="Y7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TENON ETAGES SEMI/POLI                  </v>
      </c>
      <c r="Z77" s="256" t="str" cm="1">
        <f t="array" ref="Z7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C07651</v>
      </c>
      <c r="AA77" s="232" t="str" cm="1">
        <f t="array" ref="AA7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7" s="233" t="s">
        <v>1583</v>
      </c>
      <c r="AC77" s="13" t="str">
        <f>_xlfn.LET(_xlpm.mach, T_Planning[[#This Row],[No Mach]],
    _xlpm.typeProd, IFERROR(_xlfn.XLOOKUP(_xlpm.mach, PROD[N° MACH.], PROD[WC]), _xlpm.mach),
    _xlpm.typeProd)</f>
        <v>CNT</v>
      </c>
      <c r="AD77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7" s="256" t="str">
        <f>_xlfn.LET(_xlpm.mach, T_Planning[[#This Row],[No Mach]],
    _xlpm.typeProd, IFERROR(_xlfn.XLOOKUP(_xlpm.mach, PROD[N° MACH.], PROD[DESC. MACH.]), _xlpm.mach),
    _xlpm.typeProd)</f>
        <v>CNT</v>
      </c>
      <c r="AF77" s="252"/>
      <c r="AG77" s="253"/>
      <c r="AH77" s="253"/>
      <c r="AI77" s="253">
        <v>46265</v>
      </c>
      <c r="AJ77" s="230">
        <f>_xlfn.LET(_xlpm.delais, T_Planning[[#This Row],[Délais PROD]],
    _xlpm.semaine, IFERROR(WEEKNUM(_xlpm.delais, 21), ""),
    VALUE(_xlpm.semaine))</f>
        <v>36</v>
      </c>
      <c r="AK77" s="259">
        <f>YEAR(T_Planning[[#This Row],[Délais PROD]])</f>
        <v>2026</v>
      </c>
      <c r="AL77" s="256" t="s">
        <v>1597</v>
      </c>
      <c r="AM77" s="252" t="str" cm="1">
        <f t="array" ref="AM7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7" s="252" cm="1">
        <f t="array" ref="AN7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743482</v>
      </c>
      <c r="AO77" s="256" t="str" cm="1">
        <f t="array" ref="AO7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1.400</v>
      </c>
      <c r="AP77" s="252" t="str" cm="1">
        <f t="array" ref="AP7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32</v>
      </c>
      <c r="AQ77" s="260">
        <f>IFERROR((3600*5*24/T_Planning[[#This Row],[TC/S]]),"VERIF")</f>
        <v>13500</v>
      </c>
      <c r="AR77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7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13500</v>
      </c>
      <c r="AT77" s="262">
        <f>IFERROR(SUMIFS(ZCONF[Yield],ZCONF[Material],T_Planning[[#This Row],[Article]])/2,0)</f>
        <v>0</v>
      </c>
      <c r="AU77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3.0074074074074075</v>
      </c>
      <c r="AV77" s="248" t="str">
        <f>IFERROR(_xlfn.XLOOKUP(T_Planning[[#This Row],[Calibre]],CLIENT!B:B,CLIENT!C:C),"")</f>
        <v>Certina</v>
      </c>
    </row>
    <row r="78" spans="1:48" hidden="1" x14ac:dyDescent="0.3">
      <c r="A78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78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3.83</v>
      </c>
      <c r="C78" s="249" t="str">
        <f ca="1">IFERROR(T_Planning[[#This Row],[Taux.C-1]]-T_Planning[[#This Row],[Taux.C]],"")</f>
        <v/>
      </c>
      <c r="D78" s="249" t="str">
        <f>IFERROR(_xlfn.XLOOKUP($L$1&amp;T_Planning[[#This Row],[Article]],_03_Archive_BORD_DEC[SemainesArticle],_03_Archive_BORD_DEC[Taux.C]),"")</f>
        <v/>
      </c>
      <c r="E78" s="197" cm="1">
        <f t="array" ref="E78">_xlfn.LET(_xlpm.comp, DB_CEWB_Nomenclature__2[Component],
    _xlpm.buffer, DB_CEWB_Nomenclature__2[% ok Buffer Cible après DEC],
    IFERROR(_xlfn.XLOOKUP(T_Planning[[#This Row],[Article]], _xlpm.comp, _xlpm.buffer), 0))</f>
        <v>1</v>
      </c>
      <c r="F78" s="197" cm="1">
        <f t="array" ref="F78">_xlfn.LET(_xlpm.comp, DB_CEWB_Nomenclature__2[Component],
    _xlpm.cibleProd, DB_CEWB_Nomenclature__2[% ok Cible Prod après DEC],
    _xlpm.article, T_Planning[[#This Row],[Article]],
    IFERROR(_xlfn.XLOOKUP(_xlpm.article, _xlpm.comp, _xlpm.cibleProd), 0))</f>
        <v>9.5579322638146169E-2</v>
      </c>
      <c r="G78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8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78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78" s="252" cm="1">
        <f t="array" ref="J7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8" s="252" cm="1">
        <f t="array" ref="K7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700</v>
      </c>
      <c r="L78" s="252" cm="1">
        <f t="array" ref="L7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26650</v>
      </c>
      <c r="M78" s="252" cm="1">
        <f t="array" ref="M7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8" s="252" cm="1">
        <f t="array" ref="N7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2681</v>
      </c>
      <c r="O78" s="253" cm="1">
        <f t="array" ref="O7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78" s="29" cm="1">
        <f t="array" ref="P7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78" s="252" cm="1">
        <f t="array" ref="Q7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8" s="252" cm="1">
        <f t="array" ref="R7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8" s="254">
        <f>_xlfn.LET(_xlpm.plage, T_Planning[[#This Row],[Taillage]:[TS]],
_xlpm.article, T_Planning[[#This Row],[Article]],
    IF(ISNUMBER(SEARCH("PRT", _xlpm.article)),"P",
    2+SUM(_xlpm.plage)))</f>
        <v>3</v>
      </c>
      <c r="T78" s="240" t="s">
        <v>8623</v>
      </c>
      <c r="U78" s="248">
        <v>43</v>
      </c>
      <c r="V78" s="248">
        <f>IF(T_Planning[[#This Row],[TP]]="P","PRT",T_Planning[[#This Row],[Sem Besoin client]]-T_Planning[[#This Row],[TP]]-3)</f>
        <v>37</v>
      </c>
      <c r="W78" s="250">
        <f>1000</f>
        <v>1000</v>
      </c>
      <c r="X78" s="255">
        <v>653784</v>
      </c>
      <c r="Y78" s="256" t="str" cm="1">
        <f t="array" ref="Y7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PIG.RENVOI                              </v>
      </c>
      <c r="Z78" s="256" t="str" cm="1">
        <f t="array" ref="Z7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C07671</v>
      </c>
      <c r="AA78" s="232" t="str" cm="1">
        <f t="array" ref="AA7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78" s="242" t="s">
        <v>1583</v>
      </c>
      <c r="AC78" s="13" t="str">
        <f>_xlfn.LET(_xlpm.mach, T_Planning[[#This Row],[No Mach]],
    _xlpm.typeProd, IFERROR(_xlfn.XLOOKUP(_xlpm.mach, PROD[N° MACH.], PROD[WC]), _xlpm.mach),
    _xlpm.typeProd)</f>
        <v>CNT</v>
      </c>
      <c r="AD78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8" s="256" t="str">
        <f>_xlfn.LET(_xlpm.mach, T_Planning[[#This Row],[No Mach]],
    _xlpm.typeProd, IFERROR(_xlfn.XLOOKUP(_xlpm.mach, PROD[N° MACH.], PROD[DESC. MACH.]), _xlpm.mach),
    _xlpm.typeProd)</f>
        <v>CNT</v>
      </c>
      <c r="AF78" s="252"/>
      <c r="AG78" s="253"/>
      <c r="AH78" s="253"/>
      <c r="AI78" s="253">
        <v>46272</v>
      </c>
      <c r="AJ78" s="230">
        <f>_xlfn.LET(_xlpm.delais, T_Planning[[#This Row],[Délais PROD]],
    _xlpm.semaine, IFERROR(WEEKNUM(_xlpm.delais, 21), ""),
    VALUE(_xlpm.semaine))</f>
        <v>37</v>
      </c>
      <c r="AK78" s="259">
        <f>YEAR(T_Planning[[#This Row],[Délais PROD]])</f>
        <v>2026</v>
      </c>
      <c r="AL78" s="256" t="s">
        <v>1597</v>
      </c>
      <c r="AM78" s="252" t="str" cm="1">
        <f t="array" ref="AM7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8" s="252" cm="1">
        <f t="array" ref="AN7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78" s="256" t="str" cm="1">
        <f t="array" ref="AO7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78" s="252" t="str" cm="1">
        <f t="array" ref="AP7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78" s="260">
        <f>IFERROR((3600*5*24/T_Planning[[#This Row],[TC/S]]),"VERIF")</f>
        <v>11076.923076923076</v>
      </c>
      <c r="AR78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78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78" s="262">
        <f>IFERROR(SUMIFS(ZCONF[Yield],ZCONF[Material],T_Planning[[#This Row],[Article]])/2,0)</f>
        <v>0</v>
      </c>
      <c r="AU78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2.4059027777777779</v>
      </c>
      <c r="AV78" s="248" t="str">
        <f>IFERROR(_xlfn.XLOOKUP(T_Planning[[#This Row],[Calibre]],CLIENT!B:B,CLIENT!C:C),"")</f>
        <v>Tissot</v>
      </c>
    </row>
    <row r="79" spans="1:48" hidden="1" x14ac:dyDescent="0.3">
      <c r="A7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7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79" s="223">
        <f ca="1">IFERROR(T_Planning[[#This Row],[Taux.C-1]]-T_Planning[[#This Row],[Taux.C]],"")</f>
        <v>-30</v>
      </c>
      <c r="D79" s="223">
        <f>IFERROR(_xlfn.XLOOKUP($L$1&amp;T_Planning[[#This Row],[Article]],_03_Archive_BORD_DEC[SemainesArticle],_03_Archive_BORD_DEC[Taux.C]),"")</f>
        <v>0</v>
      </c>
      <c r="E79" s="197" cm="1">
        <f t="array" ref="E79">_xlfn.LET(_xlpm.comp, DB_CEWB_Nomenclature__2[Component],
    _xlpm.buffer, DB_CEWB_Nomenclature__2[% ok Buffer Cible après DEC],
    IFERROR(_xlfn.XLOOKUP(T_Planning[[#This Row],[Article]], _xlpm.comp, _xlpm.buffer), 0))</f>
        <v>0</v>
      </c>
      <c r="F79" s="197" cm="1">
        <f t="array" ref="F7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7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7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7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79" s="226" cm="1">
        <f t="array" ref="J7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79" s="226" cm="1">
        <f t="array" ref="K7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79" s="226" cm="1">
        <f t="array" ref="L7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79" s="226" cm="1">
        <f t="array" ref="M7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79" s="226" cm="1">
        <f t="array" ref="N7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79" s="227" cm="1">
        <f t="array" ref="O7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46289</v>
      </c>
      <c r="P79" s="29" cm="1">
        <f t="array" ref="P7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79" s="226" cm="1">
        <f t="array" ref="Q7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79" s="226" cm="1">
        <f t="array" ref="R7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79" s="228">
        <f>_xlfn.LET(_xlpm.plage, T_Planning[[#This Row],[Taillage]:[TS]],
_xlpm.article, T_Planning[[#This Row],[Article]],
    IF(ISNUMBER(SEARCH("PRT", _xlpm.article)),"P",
    2+SUM(_xlpm.plage)))</f>
        <v>2</v>
      </c>
      <c r="T79" s="240" t="s">
        <v>8035</v>
      </c>
      <c r="U79" s="222">
        <v>42</v>
      </c>
      <c r="V79" s="222">
        <f>IF(T_Planning[[#This Row],[TP]]="P","PRT",T_Planning[[#This Row],[Sem Besoin client]]-T_Planning[[#This Row],[TP]]-3)</f>
        <v>37</v>
      </c>
      <c r="W79" s="224">
        <f>1000</f>
        <v>1000</v>
      </c>
      <c r="X79" s="230">
        <v>818917</v>
      </c>
      <c r="Y79" s="231" cm="1">
        <f t="array" ref="Y7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79" s="231" cm="1">
        <f t="array" ref="Z7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79" s="232" cm="1">
        <f t="array" ref="AA7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79" s="233" t="s">
        <v>1583</v>
      </c>
      <c r="AC79" s="13" t="str">
        <f>_xlfn.LET(_xlpm.mach, T_Planning[[#This Row],[No Mach]],
    _xlpm.typeProd, IFERROR(_xlfn.XLOOKUP(_xlpm.mach, PROD[N° MACH.], PROD[WC]), _xlpm.mach),
    _xlpm.typeProd)</f>
        <v>CNT</v>
      </c>
      <c r="AD7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79" s="231" t="str">
        <f>_xlfn.LET(_xlpm.mach, T_Planning[[#This Row],[No Mach]],
    _xlpm.typeProd, IFERROR(_xlfn.XLOOKUP(_xlpm.mach, PROD[N° MACH.], PROD[DESC. MACH.]), _xlpm.mach),
    _xlpm.typeProd)</f>
        <v>CNT</v>
      </c>
      <c r="AF79" s="226">
        <v>1</v>
      </c>
      <c r="AG79" s="227">
        <v>45772</v>
      </c>
      <c r="AH79" s="227">
        <v>46062</v>
      </c>
      <c r="AI79" s="227">
        <v>46272</v>
      </c>
      <c r="AJ79" s="230">
        <f>_xlfn.LET(_xlpm.delais, T_Planning[[#This Row],[Délais PROD]],
    _xlpm.semaine, IFERROR(WEEKNUM(_xlpm.delais, 21), ""),
    VALUE(_xlpm.semaine))</f>
        <v>37</v>
      </c>
      <c r="AK79" s="235">
        <f>YEAR(T_Planning[[#This Row],[Délais PROD]])</f>
        <v>2026</v>
      </c>
      <c r="AL79" s="231" t="s">
        <v>1597</v>
      </c>
      <c r="AM79" s="226" t="str" cm="1">
        <f t="array" ref="AM7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79" s="226" t="str" cm="1">
        <f t="array" ref="AN7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79" s="231" t="str" cm="1">
        <f t="array" ref="AO7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79" s="226" t="str" cm="1">
        <f t="array" ref="AP7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79" s="236" t="str">
        <f>IFERROR((3600*5*24/T_Planning[[#This Row],[TC/S]]),"VERIF")</f>
        <v>VERIF</v>
      </c>
      <c r="AR79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7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79" s="238">
        <f>IFERROR(SUMIFS(ZCONF[Yield],ZCONF[Material],T_Planning[[#This Row],[Article]])/2,0)</f>
        <v>0</v>
      </c>
      <c r="AU7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15.4</v>
      </c>
      <c r="AV79" s="222" t="str">
        <f>IFERROR(_xlfn.XLOOKUP(T_Planning[[#This Row],[Calibre]],CLIENT!B:B,CLIENT!C:C),"")</f>
        <v/>
      </c>
    </row>
    <row r="80" spans="1:48" hidden="1" x14ac:dyDescent="0.3">
      <c r="A80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80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80" s="249" t="str">
        <f ca="1">IFERROR(T_Planning[[#This Row],[Taux.C-1]]-T_Planning[[#This Row],[Taux.C]],"")</f>
        <v/>
      </c>
      <c r="D80" s="249" t="str">
        <f>IFERROR(_xlfn.XLOOKUP($L$1&amp;T_Planning[[#This Row],[Article]],_03_Archive_BORD_DEC[SemainesArticle],_03_Archive_BORD_DEC[Taux.C]),"")</f>
        <v/>
      </c>
      <c r="E80" s="197" cm="1">
        <f t="array" ref="E80">_xlfn.LET(_xlpm.comp, DB_CEWB_Nomenclature__2[Component],
    _xlpm.buffer, DB_CEWB_Nomenclature__2[% ok Buffer Cible après DEC],
    IFERROR(_xlfn.XLOOKUP(T_Planning[[#This Row],[Article]], _xlpm.comp, _xlpm.buffer), 0))</f>
        <v>0</v>
      </c>
      <c r="F80" s="197" cm="1">
        <f t="array" ref="F8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0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0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0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0" s="252" cm="1">
        <f t="array" ref="J8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0" s="252" cm="1">
        <f t="array" ref="K8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1900</v>
      </c>
      <c r="L80" s="252" cm="1">
        <f t="array" ref="L8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68600</v>
      </c>
      <c r="M80" s="252" cm="1">
        <f t="array" ref="M8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0" s="252" cm="1">
        <f t="array" ref="N8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0" s="253" cm="1">
        <f t="array" ref="O8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80" s="29" cm="1">
        <f t="array" ref="P8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80" s="252" cm="1">
        <f t="array" ref="Q8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0" s="252" cm="1">
        <f t="array" ref="R8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0" s="254">
        <f>_xlfn.LET(_xlpm.plage, T_Planning[[#This Row],[Taillage]:[TS]],
_xlpm.article, T_Planning[[#This Row],[Article]],
    IF(ISNUMBER(SEARCH("PRT", _xlpm.article)),"P",
    2+SUM(_xlpm.plage)))</f>
        <v>3</v>
      </c>
      <c r="T80" s="240" t="s">
        <v>8391</v>
      </c>
      <c r="U80" s="248">
        <v>43</v>
      </c>
      <c r="V80" s="248">
        <f>IF(T_Planning[[#This Row],[TP]]="P","PRT",T_Planning[[#This Row],[Sem Besoin client]]-T_Planning[[#This Row],[TP]]-3)</f>
        <v>37</v>
      </c>
      <c r="W80" s="250">
        <f>1000</f>
        <v>1000</v>
      </c>
      <c r="X80" s="255">
        <v>97950</v>
      </c>
      <c r="Y80" s="256" t="str" cm="1">
        <f t="array" ref="Y8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L1.750                      </v>
      </c>
      <c r="Z80" s="256" t="str" cm="1">
        <f t="array" ref="Z8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2824-2</v>
      </c>
      <c r="AA80" s="232" t="str" cm="1">
        <f t="array" ref="AA8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0" s="242" t="s">
        <v>1583</v>
      </c>
      <c r="AC80" s="13" t="str">
        <f>_xlfn.LET(_xlpm.mach, T_Planning[[#This Row],[No Mach]],
    _xlpm.typeProd, IFERROR(_xlfn.XLOOKUP(_xlpm.mach, PROD[N° MACH.], PROD[WC]), _xlpm.mach),
    _xlpm.typeProd)</f>
        <v>CNT</v>
      </c>
      <c r="AD80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0" s="256" t="str">
        <f>_xlfn.LET(_xlpm.mach, T_Planning[[#This Row],[No Mach]],
    _xlpm.typeProd, IFERROR(_xlfn.XLOOKUP(_xlpm.mach, PROD[N° MACH.], PROD[DESC. MACH.]), _xlpm.mach),
    _xlpm.typeProd)</f>
        <v>CNT</v>
      </c>
      <c r="AF80" s="252"/>
      <c r="AG80" s="253"/>
      <c r="AH80" s="253"/>
      <c r="AI80" s="253">
        <v>46272</v>
      </c>
      <c r="AJ80" s="230">
        <f>_xlfn.LET(_xlpm.delais, T_Planning[[#This Row],[Délais PROD]],
    _xlpm.semaine, IFERROR(WEEKNUM(_xlpm.delais, 21), ""),
    VALUE(_xlpm.semaine))</f>
        <v>37</v>
      </c>
      <c r="AK80" s="259">
        <f>YEAR(T_Planning[[#This Row],[Délais PROD]])</f>
        <v>2026</v>
      </c>
      <c r="AL80" s="256" t="s">
        <v>1597</v>
      </c>
      <c r="AM80" s="252" t="str" cm="1">
        <f t="array" ref="AM8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0" s="252" cm="1">
        <f t="array" ref="AN8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6205</v>
      </c>
      <c r="AO80" s="256" t="str" cm="1">
        <f t="array" ref="AO8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7.000</v>
      </c>
      <c r="AP80" s="252" t="str" cm="1">
        <f t="array" ref="AP8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31</v>
      </c>
      <c r="AQ80" s="260">
        <f>IFERROR((3600*5*24/T_Planning[[#This Row],[TC/S]]),"VERIF")</f>
        <v>13935.483870967742</v>
      </c>
      <c r="AR80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0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13935.483870967742</v>
      </c>
      <c r="AT80" s="262">
        <f>IFERROR(SUMIFS(ZCONF[Yield],ZCONF[Material],T_Planning[[#This Row],[Article]])/2,0)</f>
        <v>0</v>
      </c>
      <c r="AU80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4.9226851851851849</v>
      </c>
      <c r="AV80" s="248" t="str">
        <f>IFERROR(_xlfn.XLOOKUP(T_Planning[[#This Row],[Calibre]],CLIENT!B:B,CLIENT!C:C),"")</f>
        <v>Longines</v>
      </c>
    </row>
    <row r="81" spans="1:48" hidden="1" x14ac:dyDescent="0.3">
      <c r="A8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6.0090322580645159</v>
      </c>
      <c r="C81" s="223">
        <f ca="1">IFERROR(T_Planning[[#This Row],[Taux.C-1]]-T_Planning[[#This Row],[Taux.C]],"")</f>
        <v>-9.0322580645159078E-3</v>
      </c>
      <c r="D81" s="223">
        <f>IFERROR(_xlfn.XLOOKUP($L$1&amp;T_Planning[[#This Row],[Article]],_03_Archive_BORD_DEC[SemainesArticle],_03_Archive_BORD_DEC[Taux.C]),"")</f>
        <v>6</v>
      </c>
      <c r="E81" s="197" cm="1">
        <f t="array" ref="E81">_xlfn.LET(_xlpm.comp, DB_CEWB_Nomenclature__2[Component],
    _xlpm.buffer, DB_CEWB_Nomenclature__2[% ok Buffer Cible après DEC],
    IFERROR(_xlfn.XLOOKUP(T_Planning[[#This Row],[Article]], _xlpm.comp, _xlpm.buffer), 0))</f>
        <v>0</v>
      </c>
      <c r="F81" s="197" cm="1">
        <f t="array" ref="F8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1" s="226" cm="1">
        <f t="array" ref="J81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81" s="226" cm="1">
        <f t="array" ref="K8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3100</v>
      </c>
      <c r="L81" s="226" cm="1">
        <f t="array" ref="L8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76400</v>
      </c>
      <c r="M81" s="226" cm="1">
        <f t="array" ref="M8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1" s="226" cm="1">
        <f t="array" ref="N8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8528</v>
      </c>
      <c r="O81" s="227" cm="1">
        <f t="array" ref="O8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81" s="29" cm="1">
        <f t="array" ref="P8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81" s="226" cm="1">
        <f t="array" ref="Q8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81" s="226" cm="1">
        <f t="array" ref="R8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81" s="228">
        <f>_xlfn.LET(_xlpm.plage, T_Planning[[#This Row],[Taillage]:[TS]],
_xlpm.article, T_Planning[[#This Row],[Article]],
    IF(ISNUMBER(SEARCH("PRT", _xlpm.article)),"P",
    2+SUM(_xlpm.plage)))</f>
        <v>5</v>
      </c>
      <c r="T81" s="240" t="s">
        <v>8625</v>
      </c>
      <c r="U81" s="222">
        <v>46</v>
      </c>
      <c r="V81" s="222">
        <f>IF(T_Planning[[#This Row],[TP]]="P","PRT",T_Planning[[#This Row],[Sem Besoin client]]-T_Planning[[#This Row],[TP]]-3)</f>
        <v>38</v>
      </c>
      <c r="W81" s="224">
        <f>1000</f>
        <v>1000</v>
      </c>
      <c r="X81" s="230">
        <v>794706</v>
      </c>
      <c r="Y81" s="231" t="str" cm="1">
        <f t="array" ref="Y8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PIG.REDUCTION                           </v>
      </c>
      <c r="Z81" s="231" t="str" cm="1">
        <f t="array" ref="Z8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81" s="232" t="str" cm="1">
        <f t="array" ref="AA8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1" s="233" t="s">
        <v>1583</v>
      </c>
      <c r="AC81" s="13" t="str">
        <f>_xlfn.LET(_xlpm.mach, T_Planning[[#This Row],[No Mach]],
    _xlpm.typeProd, IFERROR(_xlfn.XLOOKUP(_xlpm.mach, PROD[N° MACH.], PROD[WC]), _xlpm.mach),
    _xlpm.typeProd)</f>
        <v>CNT</v>
      </c>
      <c r="AD8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1" s="231" t="str">
        <f>_xlfn.LET(_xlpm.mach, T_Planning[[#This Row],[No Mach]],
    _xlpm.typeProd, IFERROR(_xlfn.XLOOKUP(_xlpm.mach, PROD[N° MACH.], PROD[DESC. MACH.]), _xlpm.mach),
    _xlpm.typeProd)</f>
        <v>CNT</v>
      </c>
      <c r="AF81" s="226">
        <v>1</v>
      </c>
      <c r="AG81" s="227">
        <v>45944</v>
      </c>
      <c r="AH81" s="227">
        <v>46196</v>
      </c>
      <c r="AI81" s="18">
        <v>46279</v>
      </c>
      <c r="AJ81" s="230">
        <f>_xlfn.LET(_xlpm.delais, T_Planning[[#This Row],[Délais PROD]],
    _xlpm.semaine, IFERROR(WEEKNUM(_xlpm.delais, 21), ""),
    VALUE(_xlpm.semaine))</f>
        <v>38</v>
      </c>
      <c r="AK81" s="235">
        <f>YEAR(T_Planning[[#This Row],[Délais PROD]])</f>
        <v>2026</v>
      </c>
      <c r="AL81" s="231" t="s">
        <v>1597</v>
      </c>
      <c r="AM81" s="226" t="str" cm="1">
        <f t="array" ref="AM8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1" s="226" cm="1">
        <f t="array" ref="AN8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81" s="231" t="str" cm="1">
        <f t="array" ref="AO8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81" s="226" t="str" cm="1">
        <f t="array" ref="AP8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31</v>
      </c>
      <c r="AQ81" s="236">
        <f>IFERROR((3600*5*24/T_Planning[[#This Row],[TC/S]]),"VERIF")</f>
        <v>13935.483870967742</v>
      </c>
      <c r="AR8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13935.483870967742</v>
      </c>
      <c r="AT81" s="238">
        <f>IFERROR(SUMIFS(ZCONF[Yield],ZCONF[Material],T_Planning[[#This Row],[Article]])/2,0)</f>
        <v>0</v>
      </c>
      <c r="AU8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5.4824074074074076</v>
      </c>
      <c r="AV81" s="222" t="str">
        <f>IFERROR(_xlfn.XLOOKUP(T_Planning[[#This Row],[Calibre]],CLIENT!B:B,CLIENT!C:C),"")</f>
        <v>Omega</v>
      </c>
    </row>
    <row r="82" spans="1:48" hidden="1" x14ac:dyDescent="0.3">
      <c r="A8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10.521666666666667</v>
      </c>
      <c r="C82" s="223">
        <f ca="1">IFERROR(T_Planning[[#This Row],[Taux.C-1]]-T_Planning[[#This Row],[Taux.C]],"")</f>
        <v>4.4783333333333335</v>
      </c>
      <c r="D82" s="223">
        <f>IFERROR(_xlfn.XLOOKUP($L$1&amp;T_Planning[[#This Row],[Article]],_03_Archive_BORD_DEC[SemainesArticle],_03_Archive_BORD_DEC[Taux.C]),"")</f>
        <v>15</v>
      </c>
      <c r="E82" s="197" cm="1">
        <f t="array" ref="E82">_xlfn.LET(_xlpm.comp, DB_CEWB_Nomenclature__2[Component],
    _xlpm.buffer, DB_CEWB_Nomenclature__2[% ok Buffer Cible après DEC],
    IFERROR(_xlfn.XLOOKUP(T_Planning[[#This Row],[Article]], _xlpm.comp, _xlpm.buffer), 0))</f>
        <v>1</v>
      </c>
      <c r="F82" s="197" cm="1">
        <f t="array" ref="F8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0.34795789009535361</v>
      </c>
      <c r="G8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8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82" s="226" cm="1">
        <f t="array" ref="J8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2" s="226" cm="1">
        <f t="array" ref="K8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82" s="226" cm="1">
        <f t="array" ref="L8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14343</v>
      </c>
      <c r="M82" s="226" cm="1">
        <f t="array" ref="M8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2" s="226" cm="1">
        <f t="array" ref="N8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6313</v>
      </c>
      <c r="O82" s="227" cm="1">
        <f t="array" ref="O8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46170</v>
      </c>
      <c r="P82" s="29" cm="1">
        <f t="array" ref="P8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82" s="226" cm="1">
        <f t="array" ref="Q8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2" s="226" cm="1">
        <f t="array" ref="R8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2" s="228">
        <f>_xlfn.LET(_xlpm.plage, T_Planning[[#This Row],[Taillage]:[TS]],
_xlpm.article, T_Planning[[#This Row],[Article]],
    IF(ISNUMBER(SEARCH("PRT", _xlpm.article)),"P",
    2+SUM(_xlpm.plage)))</f>
        <v>3</v>
      </c>
      <c r="T82" s="240" t="s">
        <v>8838</v>
      </c>
      <c r="U82" s="222">
        <v>44</v>
      </c>
      <c r="V82" s="222">
        <f>IF(T_Planning[[#This Row],[TP]]="P","PRT",T_Planning[[#This Row],[Sem Besoin client]]-T_Planning[[#This Row],[TP]]-3)</f>
        <v>38</v>
      </c>
      <c r="W82" s="224">
        <f>1000</f>
        <v>1000</v>
      </c>
      <c r="X82" s="230">
        <v>824736</v>
      </c>
      <c r="Y82" s="231" t="str" cm="1">
        <f t="array" ref="Y8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L4.570</v>
      </c>
      <c r="Z82" s="231" t="str" cm="1">
        <f t="array" ref="Z8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A90A92</v>
      </c>
      <c r="AA82" s="232" t="str" cm="1">
        <f t="array" ref="AA8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2" s="233" t="s">
        <v>1583</v>
      </c>
      <c r="AC82" s="13" t="str">
        <f>_xlfn.LET(_xlpm.mach, T_Planning[[#This Row],[No Mach]],
    _xlpm.typeProd, IFERROR(_xlfn.XLOOKUP(_xlpm.mach, PROD[N° MACH.], PROD[WC]), _xlpm.mach),
    _xlpm.typeProd)</f>
        <v>CNT</v>
      </c>
      <c r="AD8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2" s="231" t="str">
        <f>_xlfn.LET(_xlpm.mach, T_Planning[[#This Row],[No Mach]],
    _xlpm.typeProd, IFERROR(_xlfn.XLOOKUP(_xlpm.mach, PROD[N° MACH.], PROD[DESC. MACH.]), _xlpm.mach),
    _xlpm.typeProd)</f>
        <v>CNT</v>
      </c>
      <c r="AF82" s="226">
        <v>1</v>
      </c>
      <c r="AG82" s="227"/>
      <c r="AH82" s="227"/>
      <c r="AI82" s="227">
        <v>46279</v>
      </c>
      <c r="AJ82" s="230">
        <f>_xlfn.LET(_xlpm.delais, T_Planning[[#This Row],[Délais PROD]],
    _xlpm.semaine, IFERROR(WEEKNUM(_xlpm.delais, 21), ""),
    VALUE(_xlpm.semaine))</f>
        <v>38</v>
      </c>
      <c r="AK82" s="235">
        <f>YEAR(T_Planning[[#This Row],[Délais PROD]])</f>
        <v>2026</v>
      </c>
      <c r="AL82" s="231" t="s">
        <v>1597</v>
      </c>
      <c r="AM82" s="226" t="str" cm="1">
        <f t="array" ref="AM8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2" s="226" cm="1">
        <f t="array" ref="AN8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768749</v>
      </c>
      <c r="AO82" s="231" t="str" cm="1">
        <f t="array" ref="AO8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2.400</v>
      </c>
      <c r="AP82" s="226" t="str" cm="1">
        <f t="array" ref="AP8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82" s="236">
        <f>IFERROR((3600*5*24/T_Planning[[#This Row],[TC/S]]),"VERIF")</f>
        <v>7854.545454545455</v>
      </c>
      <c r="AR8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82" s="238">
        <f>IFERROR(SUMIFS(ZCONF[Yield],ZCONF[Material],T_Planning[[#This Row],[Article]])/2,0)</f>
        <v>0</v>
      </c>
      <c r="AU8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1.8260763888888889</v>
      </c>
      <c r="AV82" s="222" t="str">
        <f>IFERROR(_xlfn.XLOOKUP(T_Planning[[#This Row],[Calibre]],CLIENT!B:B,CLIENT!C:C),"")</f>
        <v/>
      </c>
    </row>
    <row r="83" spans="1:48" hidden="1" x14ac:dyDescent="0.3">
      <c r="A8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8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83" s="223">
        <f ca="1">IFERROR(T_Planning[[#This Row],[Taux.C-1]]-T_Planning[[#This Row],[Taux.C]],"")</f>
        <v>-29</v>
      </c>
      <c r="D83" s="223">
        <f>IFERROR(_xlfn.XLOOKUP($L$1&amp;T_Planning[[#This Row],[Article]],_03_Archive_BORD_DEC[SemainesArticle],_03_Archive_BORD_DEC[Taux.C]),"")</f>
        <v>1</v>
      </c>
      <c r="E83" s="197" cm="1">
        <f t="array" ref="E83">_xlfn.LET(_xlpm.comp, DB_CEWB_Nomenclature__2[Component],
    _xlpm.buffer, DB_CEWB_Nomenclature__2[% ok Buffer Cible après DEC],
    IFERROR(_xlfn.XLOOKUP(T_Planning[[#This Row],[Article]], _xlpm.comp, _xlpm.buffer), 0))</f>
        <v>0</v>
      </c>
      <c r="F83" s="197" cm="1">
        <f t="array" ref="F8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8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83" s="226" cm="1">
        <f t="array" ref="J8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3" s="226" cm="1">
        <f t="array" ref="K8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83" s="226" cm="1">
        <f t="array" ref="L8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83" s="226" cm="1">
        <f t="array" ref="M8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3" s="226" cm="1">
        <f t="array" ref="N8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3" s="227" cm="1">
        <f t="array" ref="O8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46203</v>
      </c>
      <c r="P83" s="29" cm="1">
        <f t="array" ref="P8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83" s="226" cm="1">
        <f t="array" ref="Q8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3" s="226" cm="1">
        <f t="array" ref="R8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3" s="228">
        <f>_xlfn.LET(_xlpm.plage, T_Planning[[#This Row],[Taillage]:[TS]],
_xlpm.article, T_Planning[[#This Row],[Article]],
    IF(ISNUMBER(SEARCH("PRT", _xlpm.article)),"P",
    2+SUM(_xlpm.plage)))</f>
        <v>2</v>
      </c>
      <c r="T83" s="240" t="s">
        <v>8839</v>
      </c>
      <c r="U83" s="29">
        <v>44</v>
      </c>
      <c r="V83" s="222">
        <f>IF(T_Planning[[#This Row],[TP]]="P","PRT",T_Planning[[#This Row],[Sem Besoin client]]-T_Planning[[#This Row],[TP]]-3)</f>
        <v>39</v>
      </c>
      <c r="W83" s="224">
        <f>1000</f>
        <v>1000</v>
      </c>
      <c r="X83" s="230">
        <v>653773</v>
      </c>
      <c r="Y83" s="231" cm="1">
        <f t="array" ref="Y8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83" s="231" cm="1">
        <f t="array" ref="Z8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83" s="232" cm="1">
        <f t="array" ref="AA8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83" s="233" t="s">
        <v>1583</v>
      </c>
      <c r="AC83" s="13" t="str">
        <f>_xlfn.LET(_xlpm.mach, T_Planning[[#This Row],[No Mach]],
    _xlpm.typeProd, IFERROR(_xlfn.XLOOKUP(_xlpm.mach, PROD[N° MACH.], PROD[WC]), _xlpm.mach),
    _xlpm.typeProd)</f>
        <v>CNT</v>
      </c>
      <c r="AD8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3" s="231" t="str">
        <f>_xlfn.LET(_xlpm.mach, T_Planning[[#This Row],[No Mach]],
    _xlpm.typeProd, IFERROR(_xlfn.XLOOKUP(_xlpm.mach, PROD[N° MACH.], PROD[DESC. MACH.]), _xlpm.mach),
    _xlpm.typeProd)</f>
        <v>CNT</v>
      </c>
      <c r="AF83" s="226"/>
      <c r="AG83" s="227"/>
      <c r="AH83" s="227"/>
      <c r="AI83" s="253">
        <v>46279</v>
      </c>
      <c r="AJ83" s="230">
        <f>_xlfn.LET(_xlpm.delais, T_Planning[[#This Row],[Délais PROD]],
    _xlpm.semaine, IFERROR(WEEKNUM(_xlpm.delais, 21), ""),
    VALUE(_xlpm.semaine))</f>
        <v>38</v>
      </c>
      <c r="AK83" s="235">
        <f>YEAR(T_Planning[[#This Row],[Délais PROD]])</f>
        <v>2026</v>
      </c>
      <c r="AL83" s="231" t="s">
        <v>1597</v>
      </c>
      <c r="AM83" s="226" t="str" cm="1">
        <f t="array" ref="AM8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3" s="226" t="str" cm="1">
        <f t="array" ref="AN8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83" s="231" t="str" cm="1">
        <f t="array" ref="AO8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83" s="226" t="str" cm="1">
        <f t="array" ref="AP8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83" s="236" t="str">
        <f>IFERROR((3600*5*24/T_Planning[[#This Row],[TC/S]]),"VERIF")</f>
        <v>VERIF</v>
      </c>
      <c r="AR83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8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83" s="238">
        <f>IFERROR(SUMIFS(ZCONF[Yield],ZCONF[Material],T_Planning[[#This Row],[Article]])/2,0)</f>
        <v>0</v>
      </c>
      <c r="AU8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16.399999999999999</v>
      </c>
      <c r="AV83" s="222" t="str">
        <f>IFERROR(_xlfn.XLOOKUP(T_Planning[[#This Row],[Calibre]],CLIENT!B:B,CLIENT!C:C),"")</f>
        <v/>
      </c>
    </row>
    <row r="84" spans="1:48" hidden="1" x14ac:dyDescent="0.3">
      <c r="A8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PLANIF6322</v>
      </c>
      <c r="B8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9.7131249999999998</v>
      </c>
      <c r="C84" s="223">
        <f ca="1">IFERROR(T_Planning[[#This Row],[Taux.C-1]]-T_Planning[[#This Row],[Taux.C]],"")</f>
        <v>-2.7131249999999998</v>
      </c>
      <c r="D84" s="223">
        <f>IFERROR(_xlfn.XLOOKUP($L$1&amp;T_Planning[[#This Row],[Article]],_03_Archive_BORD_DEC[SemainesArticle],_03_Archive_BORD_DEC[Taux.C]),"")</f>
        <v>7</v>
      </c>
      <c r="E84" s="197" cm="1">
        <f t="array" ref="E84">_xlfn.LET(_xlpm.comp, DB_CEWB_Nomenclature__2[Component],
    _xlpm.buffer, DB_CEWB_Nomenclature__2[% ok Buffer Cible après DEC],
    IFERROR(_xlfn.XLOOKUP(T_Planning[[#This Row],[Article]], _xlpm.comp, _xlpm.buffer), 0))</f>
        <v>1</v>
      </c>
      <c r="F84" s="197" cm="1">
        <f t="array" ref="F8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0.19623094163325863</v>
      </c>
      <c r="G8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4" s="226" cm="1">
        <f t="array" ref="J8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4" s="226" cm="1">
        <f t="array" ref="K8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12800</v>
      </c>
      <c r="L84" s="226" cm="1">
        <f t="array" ref="L8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537480</v>
      </c>
      <c r="M84" s="226" cm="1">
        <f t="array" ref="M8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9380</v>
      </c>
      <c r="N84" s="226" cm="1">
        <f t="array" ref="N8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114948</v>
      </c>
      <c r="O84" s="227" cm="1">
        <f t="array" ref="O8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84" s="29" cm="1">
        <f t="array" ref="P8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84" s="226" cm="1">
        <f t="array" ref="Q8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4" s="226" cm="1">
        <f t="array" ref="R8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4" s="228">
        <f>_xlfn.LET(_xlpm.plage, T_Planning[[#This Row],[Taillage]:[TS]],
_xlpm.article, T_Planning[[#This Row],[Article]],
    IF(ISNUMBER(SEARCH("PRT", _xlpm.article)),"P",
    2+SUM(_xlpm.plage)))</f>
        <v>2</v>
      </c>
      <c r="T84" s="240" t="s">
        <v>8612</v>
      </c>
      <c r="U84" s="222">
        <v>46</v>
      </c>
      <c r="V84" s="222">
        <f>IF(T_Planning[[#This Row],[TP]]="P","PRT",T_Planning[[#This Row],[Sem Besoin client]]-T_Planning[[#This Row],[TP]]-3)</f>
        <v>41</v>
      </c>
      <c r="W84" s="224">
        <f>1000</f>
        <v>1000</v>
      </c>
      <c r="X84" s="230">
        <v>779233</v>
      </c>
      <c r="Y84" s="231" t="str" cm="1">
        <f t="array" ref="Y8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TIGE MISE HEURE</v>
      </c>
      <c r="Z84" s="231" t="str" cm="1">
        <f t="array" ref="Z8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R46201</v>
      </c>
      <c r="AA84" s="232" t="str" cm="1">
        <f t="array" ref="AA8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4" s="233">
        <v>632</v>
      </c>
      <c r="AC84" s="13" t="str">
        <f>_xlfn.LET(_xlpm.mach, T_Planning[[#This Row],[No Mach]],
    _xlpm.typeProd, IFERROR(_xlfn.XLOOKUP(_xlpm.mach, PROD[N° MACH.], PROD[WC]), _xlpm.mach),
    _xlpm.typeProd)</f>
        <v>120001</v>
      </c>
      <c r="AD8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4" s="231" t="str">
        <f>_xlfn.LET(_xlpm.mach, T_Planning[[#This Row],[No Mach]],
    _xlpm.typeProd, IFERROR(_xlfn.XLOOKUP(_xlpm.mach, PROD[N° MACH.], PROD[DESC. MACH.]), _xlpm.mach),
    _xlpm.typeProd)</f>
        <v>TSUG.P034+</v>
      </c>
      <c r="AF84" s="226">
        <v>2</v>
      </c>
      <c r="AG84" s="227">
        <v>45436</v>
      </c>
      <c r="AH84" s="227">
        <v>46104</v>
      </c>
      <c r="AI84" s="227">
        <v>46286</v>
      </c>
      <c r="AJ84" s="230">
        <f>_xlfn.LET(_xlpm.delais, T_Planning[[#This Row],[Délais PROD]],
    _xlpm.semaine, IFERROR(WEEKNUM(_xlpm.delais, 21), ""),
    VALUE(_xlpm.semaine))</f>
        <v>39</v>
      </c>
      <c r="AK84" s="235">
        <f>YEAR(T_Planning[[#This Row],[Délais PROD]])</f>
        <v>2026</v>
      </c>
      <c r="AL84" s="231" t="s">
        <v>65</v>
      </c>
      <c r="AM84" s="226" t="str" cm="1">
        <f t="array" ref="AM8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4" s="226" cm="1">
        <f t="array" ref="AN8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422691</v>
      </c>
      <c r="AO84" s="231" t="str" cm="1">
        <f t="array" ref="AO8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2.000</v>
      </c>
      <c r="AP84" s="226" t="str" cm="1">
        <f t="array" ref="AP8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61</v>
      </c>
      <c r="AQ84" s="236">
        <f>IFERROR((3600*5*24/T_Planning[[#This Row],[TC/S]]),"VERIF")</f>
        <v>7081.9672131147545</v>
      </c>
      <c r="AR8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14163.934426229509</v>
      </c>
      <c r="AT84" s="238">
        <f>IFERROR(SUMIFS(ZCONF[Yield],ZCONF[Material],T_Planning[[#This Row],[Article]])/2,0)</f>
        <v>2112</v>
      </c>
      <c r="AU8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74.569675925925921</v>
      </c>
      <c r="AV84" s="222" t="str">
        <f>IFERROR(_xlfn.XLOOKUP(T_Planning[[#This Row],[Calibre]],CLIENT!B:B,CLIENT!C:C),"")</f>
        <v>Swatch AG</v>
      </c>
    </row>
    <row r="85" spans="1:48" hidden="1" x14ac:dyDescent="0.3">
      <c r="A8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9.0233333333333334</v>
      </c>
      <c r="C85" s="223">
        <f ca="1">IFERROR(T_Planning[[#This Row],[Taux.C-1]]-T_Planning[[#This Row],[Taux.C]],"")</f>
        <v>0.97666666666666657</v>
      </c>
      <c r="D85" s="223">
        <f>IFERROR(_xlfn.XLOOKUP($L$1&amp;T_Planning[[#This Row],[Article]],_03_Archive_BORD_DEC[SemainesArticle],_03_Archive_BORD_DEC[Taux.C]),"")</f>
        <v>10</v>
      </c>
      <c r="E85" s="197" cm="1">
        <f t="array" ref="E85">_xlfn.LET(_xlpm.comp, DB_CEWB_Nomenclature__2[Component],
    _xlpm.buffer, DB_CEWB_Nomenclature__2[% ok Buffer Cible après DEC],
    IFERROR(_xlfn.XLOOKUP(T_Planning[[#This Row],[Article]], _xlpm.comp, _xlpm.buffer), 0))</f>
        <v>1</v>
      </c>
      <c r="F85" s="197" cm="1">
        <f t="array" ref="F8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0.22641892699247221</v>
      </c>
      <c r="G8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5" s="226" cm="1">
        <f t="array" ref="J8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5" s="226" cm="1">
        <f t="array" ref="K8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2100</v>
      </c>
      <c r="L85" s="226" cm="1">
        <f t="array" ref="L8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66590</v>
      </c>
      <c r="M85" s="226" cm="1">
        <f t="array" ref="M8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5" s="226" cm="1">
        <f t="array" ref="N8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18949</v>
      </c>
      <c r="O85" s="227" cm="1">
        <f t="array" ref="O8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46160</v>
      </c>
      <c r="P85" s="29" cm="1">
        <f t="array" ref="P8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85" s="226" cm="1">
        <f t="array" ref="Q8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5" s="226" cm="1">
        <f t="array" ref="R8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5" s="228">
        <f>_xlfn.LET(_xlpm.plage, T_Planning[[#This Row],[Taillage]:[TS]],
_xlpm.article, T_Planning[[#This Row],[Article]],
    IF(ISNUMBER(SEARCH("PRT", _xlpm.article)),"P",
    2+SUM(_xlpm.plage)))</f>
        <v>2</v>
      </c>
      <c r="T85" s="240" t="s">
        <v>8626</v>
      </c>
      <c r="U85" s="222">
        <v>47</v>
      </c>
      <c r="V85" s="222">
        <f>IF(T_Planning[[#This Row],[TP]]="P","PRT",T_Planning[[#This Row],[Sem Besoin client]]-T_Planning[[#This Row],[TP]]-3)</f>
        <v>42</v>
      </c>
      <c r="W85" s="224">
        <f>1000</f>
        <v>1000</v>
      </c>
      <c r="X85" s="230">
        <v>796386</v>
      </c>
      <c r="Y85" s="231" t="str" cm="1">
        <f t="array" ref="Y8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</v>
      </c>
      <c r="Z85" s="231" t="str" cm="1">
        <f t="array" ref="Z8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85" s="232" t="str" cm="1">
        <f t="array" ref="AA8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5" s="233" t="s">
        <v>1583</v>
      </c>
      <c r="AC85" s="13" t="str">
        <f>_xlfn.LET(_xlpm.mach, T_Planning[[#This Row],[No Mach]],
    _xlpm.typeProd, IFERROR(_xlfn.XLOOKUP(_xlpm.mach, PROD[N° MACH.], PROD[WC]), _xlpm.mach),
    _xlpm.typeProd)</f>
        <v>CNT</v>
      </c>
      <c r="AD8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5" s="231" t="str">
        <f>_xlfn.LET(_xlpm.mach, T_Planning[[#This Row],[No Mach]],
    _xlpm.typeProd, IFERROR(_xlfn.XLOOKUP(_xlpm.mach, PROD[N° MACH.], PROD[DESC. MACH.]), _xlpm.mach),
    _xlpm.typeProd)</f>
        <v>CNT</v>
      </c>
      <c r="AF85" s="226">
        <v>1</v>
      </c>
      <c r="AG85" s="227"/>
      <c r="AH85" s="227"/>
      <c r="AI85" s="253">
        <v>46286</v>
      </c>
      <c r="AJ85" s="230">
        <f>_xlfn.LET(_xlpm.delais, T_Planning[[#This Row],[Délais PROD]],
    _xlpm.semaine, IFERROR(WEEKNUM(_xlpm.delais, 21), ""),
    VALUE(_xlpm.semaine))</f>
        <v>39</v>
      </c>
      <c r="AK85" s="235">
        <f>YEAR(T_Planning[[#This Row],[Délais PROD]])</f>
        <v>2026</v>
      </c>
      <c r="AL85" s="231" t="s">
        <v>1597</v>
      </c>
      <c r="AM85" s="226" t="str" cm="1">
        <f t="array" ref="AM8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5" s="226" cm="1">
        <f t="array" ref="AN8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6599</v>
      </c>
      <c r="AO85" s="231" t="str" cm="1">
        <f t="array" ref="AO8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CW400J 2M 1.500</v>
      </c>
      <c r="AP85" s="226" t="str" cm="1">
        <f t="array" ref="AP8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37</v>
      </c>
      <c r="AQ85" s="236">
        <f>IFERROR((3600*5*24/T_Planning[[#This Row],[TC/S]]),"VERIF")</f>
        <v>11675.675675675675</v>
      </c>
      <c r="AR8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11675.675675675675</v>
      </c>
      <c r="AT85" s="238">
        <f>IFERROR(SUMIFS(ZCONF[Yield],ZCONF[Material],T_Planning[[#This Row],[Article]])/2,0)</f>
        <v>0</v>
      </c>
      <c r="AU8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5.7033101851851855</v>
      </c>
      <c r="AV85" s="222" t="str">
        <f>IFERROR(_xlfn.XLOOKUP(T_Planning[[#This Row],[Calibre]],CLIENT!B:B,CLIENT!C:C),"")</f>
        <v>Omega</v>
      </c>
    </row>
    <row r="86" spans="1:48" hidden="1" x14ac:dyDescent="0.3">
      <c r="A8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86" s="223">
        <f ca="1">IFERROR(T_Planning[[#This Row],[Taux.C-1]]-T_Planning[[#This Row],[Taux.C]],"")</f>
        <v>-22</v>
      </c>
      <c r="D86" s="223">
        <f>IFERROR(_xlfn.XLOOKUP($L$1&amp;T_Planning[[#This Row],[Article]],_03_Archive_BORD_DEC[SemainesArticle],_03_Archive_BORD_DEC[Taux.C]),"")</f>
        <v>8</v>
      </c>
      <c r="E86" s="197" cm="1">
        <f t="array" ref="E86">_xlfn.LET(_xlpm.comp, DB_CEWB_Nomenclature__2[Component],
    _xlpm.buffer, DB_CEWB_Nomenclature__2[% ok Buffer Cible après DEC],
    IFERROR(_xlfn.XLOOKUP(T_Planning[[#This Row],[Article]], _xlpm.comp, _xlpm.buffer), 0))</f>
        <v>0</v>
      </c>
      <c r="F86" s="197" cm="1">
        <f t="array" ref="F8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8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86" s="226" cm="1">
        <f t="array" ref="J8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6" s="226" cm="1">
        <f t="array" ref="K8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86" s="226" cm="1">
        <f t="array" ref="L8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86" s="226" cm="1">
        <f t="array" ref="M8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6" s="226" cm="1">
        <f t="array" ref="N8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6" s="227" cm="1">
        <f t="array" ref="O8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86" s="29" cm="1">
        <f t="array" ref="P8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86" s="226" cm="1">
        <f t="array" ref="Q8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6" s="226" cm="1">
        <f t="array" ref="R8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6" s="228">
        <f>_xlfn.LET(_xlpm.plage, T_Planning[[#This Row],[Taillage]:[TS]],
_xlpm.article, T_Planning[[#This Row],[Article]],
    IF(ISNUMBER(SEARCH("PRT", _xlpm.article)),"P",
    2+SUM(_xlpm.plage)))</f>
        <v>2</v>
      </c>
      <c r="T86" s="240" t="s">
        <v>8406</v>
      </c>
      <c r="U86" s="222">
        <v>50</v>
      </c>
      <c r="V86" s="222">
        <f>IF(T_Planning[[#This Row],[TP]]="P","PRT",T_Planning[[#This Row],[Sem Besoin client]]-T_Planning[[#This Row],[TP]]-3)</f>
        <v>45</v>
      </c>
      <c r="W86" s="224">
        <f>1000</f>
        <v>1000</v>
      </c>
      <c r="X86" s="230">
        <v>304102</v>
      </c>
      <c r="Y86" s="231" cm="1">
        <f t="array" ref="Y8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86" s="231" cm="1">
        <f t="array" ref="Z8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86" s="232" cm="1">
        <f t="array" ref="AA8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86" s="233" t="s">
        <v>1583</v>
      </c>
      <c r="AC86" s="13" t="str">
        <f>_xlfn.LET(_xlpm.mach, T_Planning[[#This Row],[No Mach]],
    _xlpm.typeProd, IFERROR(_xlfn.XLOOKUP(_xlpm.mach, PROD[N° MACH.], PROD[WC]), _xlpm.mach),
    _xlpm.typeProd)</f>
        <v>CNT</v>
      </c>
      <c r="AD8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6" s="231" t="str">
        <f>_xlfn.LET(_xlpm.mach, T_Planning[[#This Row],[No Mach]],
    _xlpm.typeProd, IFERROR(_xlfn.XLOOKUP(_xlpm.mach, PROD[N° MACH.], PROD[DESC. MACH.]), _xlpm.mach),
    _xlpm.typeProd)</f>
        <v>CNT</v>
      </c>
      <c r="AF86" s="226">
        <v>1</v>
      </c>
      <c r="AG86" s="227">
        <v>46062</v>
      </c>
      <c r="AH86" s="227"/>
      <c r="AI86" s="18">
        <v>46286</v>
      </c>
      <c r="AJ86" s="230">
        <f>_xlfn.LET(_xlpm.delais, T_Planning[[#This Row],[Délais PROD]],
    _xlpm.semaine, IFERROR(WEEKNUM(_xlpm.delais, 21), ""),
    VALUE(_xlpm.semaine))</f>
        <v>39</v>
      </c>
      <c r="AK86" s="235">
        <f>YEAR(T_Planning[[#This Row],[Délais PROD]])</f>
        <v>2026</v>
      </c>
      <c r="AL86" s="231" t="s">
        <v>1597</v>
      </c>
      <c r="AM86" s="226" t="str" cm="1">
        <f t="array" ref="AM8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6" s="226" t="str" cm="1">
        <f t="array" ref="AN8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86" s="231" t="str" cm="1">
        <f t="array" ref="AO8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86" s="226" t="str" cm="1">
        <f t="array" ref="AP8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86" s="236" t="str">
        <f>IFERROR((3600*5*24/T_Planning[[#This Row],[TC/S]]),"VERIF")</f>
        <v>VERIF</v>
      </c>
      <c r="AR86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8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86" s="238">
        <f>IFERROR(SUMIFS(ZCONF[Yield],ZCONF[Material],T_Planning[[#This Row],[Article]])/2,0)</f>
        <v>0</v>
      </c>
      <c r="AU8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17.399999999999999</v>
      </c>
      <c r="AV86" s="222" t="str">
        <f>IFERROR(_xlfn.XLOOKUP(T_Planning[[#This Row],[Calibre]],CLIENT!B:B,CLIENT!C:C),"")</f>
        <v/>
      </c>
    </row>
    <row r="87" spans="1:48" hidden="1" x14ac:dyDescent="0.3">
      <c r="A8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87" s="223">
        <f ca="1">IFERROR(T_Planning[[#This Row],[Taux.C-1]]-T_Planning[[#This Row],[Taux.C]],"")</f>
        <v>0</v>
      </c>
      <c r="D87" s="223">
        <f>IFERROR(_xlfn.XLOOKUP($L$1&amp;T_Planning[[#This Row],[Article]],_03_Archive_BORD_DEC[SemainesArticle],_03_Archive_BORD_DEC[Taux.C]),"")</f>
        <v>0</v>
      </c>
      <c r="E87" s="197" cm="1">
        <f t="array" ref="E87">_xlfn.LET(_xlpm.comp, DB_CEWB_Nomenclature__2[Component],
    _xlpm.buffer, DB_CEWB_Nomenclature__2[% ok Buffer Cible après DEC],
    IFERROR(_xlfn.XLOOKUP(T_Planning[[#This Row],[Article]], _xlpm.comp, _xlpm.buffer), 0))</f>
        <v>0</v>
      </c>
      <c r="F87" s="197" cm="1">
        <f t="array" ref="F8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7" s="226" cm="1">
        <f t="array" ref="J8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7" s="226" cm="1">
        <f t="array" ref="K8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87" s="226" cm="1">
        <f t="array" ref="L8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56000</v>
      </c>
      <c r="M87" s="226" cm="1">
        <f t="array" ref="M8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7" s="226" cm="1">
        <f t="array" ref="N8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7" s="227" cm="1">
        <f t="array" ref="O8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87" s="29" cm="1">
        <f t="array" ref="P8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87" s="226" cm="1">
        <f t="array" ref="Q8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7" s="226" cm="1">
        <f t="array" ref="R8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7" s="228">
        <f>_xlfn.LET(_xlpm.plage, T_Planning[[#This Row],[Taillage]:[TS]],
_xlpm.article, T_Planning[[#This Row],[Article]],
    IF(ISNUMBER(SEARCH("PRT", _xlpm.article)),"P",
    2+SUM(_xlpm.plage)))</f>
        <v>4</v>
      </c>
      <c r="T87" s="240" t="s">
        <v>8025</v>
      </c>
      <c r="U87" s="222">
        <v>52</v>
      </c>
      <c r="V87" s="222">
        <f>IF(T_Planning[[#This Row],[TP]]="P","PRT",T_Planning[[#This Row],[Sem Besoin client]]-T_Planning[[#This Row],[TP]]-3)</f>
        <v>45</v>
      </c>
      <c r="W87" s="224">
        <f>1000</f>
        <v>1000</v>
      </c>
      <c r="X87" s="230">
        <v>859356</v>
      </c>
      <c r="Y87" s="231" t="str" cm="1">
        <f t="array" ref="Y8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PIG.REM. SEMI/POLI                      </v>
      </c>
      <c r="Z87" s="231" t="str" cm="1">
        <f t="array" ref="Z8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A16A02</v>
      </c>
      <c r="AA87" s="232" t="str" cm="1">
        <f t="array" ref="AA8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87" s="233" t="s">
        <v>1583</v>
      </c>
      <c r="AC87" s="13" t="str">
        <f>_xlfn.LET(_xlpm.mach, T_Planning[[#This Row],[No Mach]],
    _xlpm.typeProd, IFERROR(_xlfn.XLOOKUP(_xlpm.mach, PROD[N° MACH.], PROD[WC]), _xlpm.mach),
    _xlpm.typeProd)</f>
        <v>CNT</v>
      </c>
      <c r="AD8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7" s="231" t="str">
        <f>_xlfn.LET(_xlpm.mach, T_Planning[[#This Row],[No Mach]],
    _xlpm.typeProd, IFERROR(_xlfn.XLOOKUP(_xlpm.mach, PROD[N° MACH.], PROD[DESC. MACH.]), _xlpm.mach),
    _xlpm.typeProd)</f>
        <v>CNT</v>
      </c>
      <c r="AF87" s="226">
        <v>1</v>
      </c>
      <c r="AG87" s="227">
        <v>46065</v>
      </c>
      <c r="AH87" s="227"/>
      <c r="AI87" s="18">
        <v>46293</v>
      </c>
      <c r="AJ87" s="230">
        <f>_xlfn.LET(_xlpm.delais, T_Planning[[#This Row],[Délais PROD]],
    _xlpm.semaine, IFERROR(WEEKNUM(_xlpm.delais, 21), ""),
    VALUE(_xlpm.semaine))</f>
        <v>40</v>
      </c>
      <c r="AK87" s="235">
        <f>YEAR(T_Planning[[#This Row],[Délais PROD]])</f>
        <v>2026</v>
      </c>
      <c r="AL87" s="231" t="s">
        <v>1597</v>
      </c>
      <c r="AM87" s="226" t="str" cm="1">
        <f t="array" ref="AM8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7" s="226" cm="1">
        <f t="array" ref="AN8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87" s="231" t="str" cm="1">
        <f t="array" ref="AO8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87" s="226" t="str" cm="1">
        <f t="array" ref="AP8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87" s="236">
        <f>IFERROR((3600*5*24/T_Planning[[#This Row],[TC/S]]),"VERIF")</f>
        <v>10800</v>
      </c>
      <c r="AR8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87" s="238">
        <f>IFERROR(SUMIFS(ZCONF[Yield],ZCONF[Material],T_Planning[[#This Row],[Article]])/2,0)</f>
        <v>0</v>
      </c>
      <c r="AU8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5.1851851851851851</v>
      </c>
      <c r="AV87" s="222" t="str">
        <f>IFERROR(_xlfn.XLOOKUP(T_Planning[[#This Row],[Calibre]],CLIENT!B:B,CLIENT!C:C),"")</f>
        <v>Omega</v>
      </c>
    </row>
    <row r="88" spans="1:48" hidden="1" x14ac:dyDescent="0.3">
      <c r="A8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8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88" s="223">
        <f ca="1">IFERROR(T_Planning[[#This Row],[Taux.C-1]]-T_Planning[[#This Row],[Taux.C]],"")</f>
        <v>6</v>
      </c>
      <c r="D88" s="223">
        <f>IFERROR(_xlfn.XLOOKUP($L$1&amp;T_Planning[[#This Row],[Article]],_03_Archive_BORD_DEC[SemainesArticle],_03_Archive_BORD_DEC[Taux.C]),"")</f>
        <v>6</v>
      </c>
      <c r="E88" s="197" cm="1">
        <f t="array" ref="E88">_xlfn.LET(_xlpm.comp, DB_CEWB_Nomenclature__2[Component],
    _xlpm.buffer, DB_CEWB_Nomenclature__2[% ok Buffer Cible après DEC],
    IFERROR(_xlfn.XLOOKUP(T_Planning[[#This Row],[Article]], _xlpm.comp, _xlpm.buffer), 0))</f>
        <v>0</v>
      </c>
      <c r="F88" s="197" cm="1">
        <f t="array" ref="F8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8" s="226" cm="1">
        <f t="array" ref="J8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8" s="226" cm="1">
        <f t="array" ref="K8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1400</v>
      </c>
      <c r="L88" s="226" cm="1">
        <f t="array" ref="L8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69650</v>
      </c>
      <c r="M88" s="226" cm="1">
        <f t="array" ref="M8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8" s="226" cm="1">
        <f t="array" ref="N8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8" s="227" cm="1">
        <f t="array" ref="O8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46283</v>
      </c>
      <c r="P88" s="29" cm="1">
        <f t="array" ref="P8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88" s="226" cm="1">
        <f t="array" ref="Q8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88" s="226" cm="1">
        <f t="array" ref="R8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88" s="228">
        <f>_xlfn.LET(_xlpm.plage, T_Planning[[#This Row],[Taillage]:[TS]],
_xlpm.article, T_Planning[[#This Row],[Article]],
    IF(ISNUMBER(SEARCH("PRT", _xlpm.article)),"P",
    2+SUM(_xlpm.plage)))</f>
        <v>5</v>
      </c>
      <c r="T88" s="240" t="s">
        <v>8632</v>
      </c>
      <c r="U88" s="222">
        <v>54</v>
      </c>
      <c r="V88" s="222">
        <f>IF(T_Planning[[#This Row],[TP]]="P","PRT",T_Planning[[#This Row],[Sem Besoin client]]-T_Planning[[#This Row],[TP]]-3)</f>
        <v>46</v>
      </c>
      <c r="W88" s="224">
        <f>1000</f>
        <v>1000</v>
      </c>
      <c r="X88" s="230">
        <v>4227</v>
      </c>
      <c r="Y88" s="231" t="str" cm="1">
        <f t="array" ref="Y8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PIG.MOYENNE                             </v>
      </c>
      <c r="Z88" s="231" t="str" cm="1">
        <f t="array" ref="Z8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2660</v>
      </c>
      <c r="AA88" s="232" t="str" cm="1">
        <f t="array" ref="AA8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88" s="233" t="s">
        <v>1583</v>
      </c>
      <c r="AC88" s="13" t="str">
        <f>_xlfn.LET(_xlpm.mach, T_Planning[[#This Row],[No Mach]],
    _xlpm.typeProd, IFERROR(_xlfn.XLOOKUP(_xlpm.mach, PROD[N° MACH.], PROD[WC]), _xlpm.mach),
    _xlpm.typeProd)</f>
        <v>CNT</v>
      </c>
      <c r="AD8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8" s="231" t="str">
        <f>_xlfn.LET(_xlpm.mach, T_Planning[[#This Row],[No Mach]],
    _xlpm.typeProd, IFERROR(_xlfn.XLOOKUP(_xlpm.mach, PROD[N° MACH.], PROD[DESC. MACH.]), _xlpm.mach),
    _xlpm.typeProd)</f>
        <v>CNT</v>
      </c>
      <c r="AF88" s="226">
        <v>1</v>
      </c>
      <c r="AG88" s="227">
        <v>46094</v>
      </c>
      <c r="AH88" s="227">
        <v>46338</v>
      </c>
      <c r="AI88" s="227">
        <v>46293</v>
      </c>
      <c r="AJ88" s="230">
        <f>_xlfn.LET(_xlpm.delais, T_Planning[[#This Row],[Délais PROD]],
    _xlpm.semaine, IFERROR(WEEKNUM(_xlpm.delais, 21), ""),
    VALUE(_xlpm.semaine))</f>
        <v>40</v>
      </c>
      <c r="AK88" s="235">
        <f>YEAR(T_Planning[[#This Row],[Délais PROD]])</f>
        <v>2026</v>
      </c>
      <c r="AL88" s="231" t="s">
        <v>1597</v>
      </c>
      <c r="AM88" s="226" t="str" cm="1">
        <f t="array" ref="AM8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8" s="226" cm="1">
        <f t="array" ref="AN8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593636</v>
      </c>
      <c r="AO88" s="231" t="str" cm="1">
        <f t="array" ref="AO8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1.200</v>
      </c>
      <c r="AP88" s="226" t="str" cm="1">
        <f t="array" ref="AP8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21</v>
      </c>
      <c r="AQ88" s="236">
        <f>IFERROR((3600*5*24/T_Planning[[#This Row],[TC/S]]),"VERIF")</f>
        <v>20571.428571428572</v>
      </c>
      <c r="AR8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20571.428571428572</v>
      </c>
      <c r="AT88" s="238">
        <f>IFERROR(SUMIFS(ZCONF[Yield],ZCONF[Material],T_Planning[[#This Row],[Article]])/2,0)</f>
        <v>0</v>
      </c>
      <c r="AU8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3.3857638888888886</v>
      </c>
      <c r="AV88" s="222" t="str">
        <f>IFERROR(_xlfn.XLOOKUP(T_Planning[[#This Row],[Calibre]],CLIENT!B:B,CLIENT!C:C),"")</f>
        <v>Tissot</v>
      </c>
    </row>
    <row r="89" spans="1:48" hidden="1" x14ac:dyDescent="0.3">
      <c r="A89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89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89" s="249" t="str">
        <f ca="1">IFERROR(T_Planning[[#This Row],[Taux.C-1]]-T_Planning[[#This Row],[Taux.C]],"")</f>
        <v/>
      </c>
      <c r="D89" s="249" t="str">
        <f>IFERROR(_xlfn.XLOOKUP($L$1&amp;T_Planning[[#This Row],[Article]],_03_Archive_BORD_DEC[SemainesArticle],_03_Archive_BORD_DEC[Taux.C]),"")</f>
        <v/>
      </c>
      <c r="E89" s="197" cm="1">
        <f t="array" ref="E89">_xlfn.LET(_xlpm.comp, DB_CEWB_Nomenclature__2[Component],
    _xlpm.buffer, DB_CEWB_Nomenclature__2[% ok Buffer Cible après DEC],
    IFERROR(_xlfn.XLOOKUP(T_Planning[[#This Row],[Article]], _xlpm.comp, _xlpm.buffer), 0))</f>
        <v>0</v>
      </c>
      <c r="F89" s="197" cm="1">
        <f t="array" ref="F8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89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89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89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89" s="252" cm="1">
        <f t="array" ref="J8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89" s="252" cm="1">
        <f t="array" ref="K8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</v>
      </c>
      <c r="L89" s="252" cm="1">
        <f t="array" ref="L8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8690</v>
      </c>
      <c r="M89" s="252" cm="1">
        <f t="array" ref="M8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89" s="252" cm="1">
        <f t="array" ref="N8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89" s="253" cm="1">
        <f t="array" ref="O8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46310</v>
      </c>
      <c r="P89" s="29" cm="1">
        <f t="array" ref="P8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89" s="252" cm="1">
        <f t="array" ref="Q8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89" s="252" cm="1">
        <f t="array" ref="R8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89" s="254">
        <f>_xlfn.LET(_xlpm.plage, T_Planning[[#This Row],[Taillage]:[TS]],
_xlpm.article, T_Planning[[#This Row],[Article]],
    IF(ISNUMBER(SEARCH("PRT", _xlpm.article)),"P",
    2+SUM(_xlpm.plage)))</f>
        <v>3</v>
      </c>
      <c r="T89" s="240" t="s">
        <v>8067</v>
      </c>
      <c r="U89" s="248">
        <v>52</v>
      </c>
      <c r="V89" s="248">
        <f>IF(T_Planning[[#This Row],[TP]]="P","PRT",T_Planning[[#This Row],[Sem Besoin client]]-T_Planning[[#This Row],[TP]]-3)</f>
        <v>46</v>
      </c>
      <c r="W89" s="250">
        <f>1000</f>
        <v>1000</v>
      </c>
      <c r="X89" s="255">
        <v>765419</v>
      </c>
      <c r="Y89" s="256" t="str" cm="1">
        <f t="array" ref="Y8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SS SEMI/POLI L4.040</v>
      </c>
      <c r="Z89" s="256" t="str" cm="1">
        <f t="array" ref="Z8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A16593</v>
      </c>
      <c r="AA89" s="232" t="str" cm="1">
        <f t="array" ref="AA8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89" s="233" t="s">
        <v>1583</v>
      </c>
      <c r="AC89" s="13" t="str">
        <f>_xlfn.LET(_xlpm.mach, T_Planning[[#This Row],[No Mach]],
    _xlpm.typeProd, IFERROR(_xlfn.XLOOKUP(_xlpm.mach, PROD[N° MACH.], PROD[WC]), _xlpm.mach),
    _xlpm.typeProd)</f>
        <v>CNT</v>
      </c>
      <c r="AD89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89" s="256" t="str">
        <f>_xlfn.LET(_xlpm.mach, T_Planning[[#This Row],[No Mach]],
    _xlpm.typeProd, IFERROR(_xlfn.XLOOKUP(_xlpm.mach, PROD[N° MACH.], PROD[DESC. MACH.]), _xlpm.mach),
    _xlpm.typeProd)</f>
        <v>CNT</v>
      </c>
      <c r="AF89" s="252"/>
      <c r="AG89" s="253">
        <v>46139</v>
      </c>
      <c r="AH89" s="253"/>
      <c r="AI89" s="253">
        <v>46293</v>
      </c>
      <c r="AJ89" s="230">
        <f>_xlfn.LET(_xlpm.delais, T_Planning[[#This Row],[Délais PROD]],
    _xlpm.semaine, IFERROR(WEEKNUM(_xlpm.delais, 21), ""),
    VALUE(_xlpm.semaine))</f>
        <v>40</v>
      </c>
      <c r="AK89" s="259">
        <f>YEAR(T_Planning[[#This Row],[Délais PROD]])</f>
        <v>2026</v>
      </c>
      <c r="AL89" s="231" t="s">
        <v>1597</v>
      </c>
      <c r="AM89" s="252" t="str" cm="1">
        <f t="array" ref="AM8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89" s="252" cm="1">
        <f t="array" ref="AN8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478788</v>
      </c>
      <c r="AO89" s="256" t="str" cm="1">
        <f t="array" ref="AO8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3.000</v>
      </c>
      <c r="AP89" s="252" t="str" cm="1">
        <f t="array" ref="AP8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60</v>
      </c>
      <c r="AQ89" s="260">
        <f>IFERROR((3600*5*24/T_Planning[[#This Row],[TC/S]]),"VERIF")</f>
        <v>7200</v>
      </c>
      <c r="AR89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89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7200</v>
      </c>
      <c r="AT89" s="262">
        <f>IFERROR(SUMIFS(ZCONF[Yield],ZCONF[Material],T_Planning[[#This Row],[Article]])/2,0)</f>
        <v>0</v>
      </c>
      <c r="AU89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1.2069444444444444</v>
      </c>
      <c r="AV89" s="248" t="str">
        <f>IFERROR(_xlfn.XLOOKUP(T_Planning[[#This Row],[Calibre]],CLIENT!B:B,CLIENT!C:C),"")</f>
        <v>Omega</v>
      </c>
    </row>
    <row r="90" spans="1:48" hidden="1" x14ac:dyDescent="0.3">
      <c r="A90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90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90" s="249" t="str">
        <f ca="1">IFERROR(T_Planning[[#This Row],[Taux.C-1]]-T_Planning[[#This Row],[Taux.C]],"")</f>
        <v/>
      </c>
      <c r="D90" s="249" t="str">
        <f>IFERROR(_xlfn.XLOOKUP($L$1&amp;T_Planning[[#This Row],[Article]],_03_Archive_BORD_DEC[SemainesArticle],_03_Archive_BORD_DEC[Taux.C]),"")</f>
        <v/>
      </c>
      <c r="E90" s="197" cm="1">
        <f t="array" ref="E90">_xlfn.LET(_xlpm.comp, DB_CEWB_Nomenclature__2[Component],
    _xlpm.buffer, DB_CEWB_Nomenclature__2[% ok Buffer Cible après DEC],
    IFERROR(_xlfn.XLOOKUP(T_Planning[[#This Row],[Article]], _xlpm.comp, _xlpm.buffer), 0))</f>
        <v>0</v>
      </c>
      <c r="F90" s="197" cm="1">
        <f t="array" ref="F9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90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0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90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90" s="252" cm="1">
        <f t="array" ref="J9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0" s="252" cm="1">
        <f t="array" ref="K9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90" s="252" cm="1">
        <f t="array" ref="L9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900</v>
      </c>
      <c r="M90" s="252" cm="1">
        <f t="array" ref="M9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0" s="252" cm="1">
        <f t="array" ref="N9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90" s="253" cm="1">
        <f t="array" ref="O9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90" s="29" cm="1">
        <f t="array" ref="P9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90" s="252" cm="1">
        <f t="array" ref="Q9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0" s="252" cm="1">
        <f t="array" ref="R9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0" s="254">
        <f>_xlfn.LET(_xlpm.plage, T_Planning[[#This Row],[Taillage]:[TS]],
_xlpm.article, T_Planning[[#This Row],[Article]],
    IF(ISNUMBER(SEARCH("PRT", _xlpm.article)),"P",
    2+SUM(_xlpm.plage)))</f>
        <v>3</v>
      </c>
      <c r="T90" s="240" t="s">
        <v>8074</v>
      </c>
      <c r="U90" s="248">
        <v>52</v>
      </c>
      <c r="V90" s="248">
        <f>IF(T_Planning[[#This Row],[TP]]="P","PRT",T_Planning[[#This Row],[Sem Besoin client]]-T_Planning[[#This Row],[TP]]-3)</f>
        <v>46</v>
      </c>
      <c r="W90" s="250">
        <f>1000</f>
        <v>1000</v>
      </c>
      <c r="X90" s="255">
        <v>660807</v>
      </c>
      <c r="Y90" s="256" t="str" cm="1">
        <f t="array" ref="Y9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L1.700</v>
      </c>
      <c r="Z90" s="256" t="str" cm="1">
        <f t="array" ref="Z9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A31L21</v>
      </c>
      <c r="AA90" s="232" t="str" cm="1">
        <f t="array" ref="AA9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0" s="233" t="s">
        <v>1583</v>
      </c>
      <c r="AC90" s="13" t="str">
        <f>_xlfn.LET(_xlpm.mach, T_Planning[[#This Row],[No Mach]],
    _xlpm.typeProd, IFERROR(_xlfn.XLOOKUP(_xlpm.mach, PROD[N° MACH.], PROD[WC]), _xlpm.mach),
    _xlpm.typeProd)</f>
        <v>CNT</v>
      </c>
      <c r="AD90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0" s="256" t="str">
        <f>_xlfn.LET(_xlpm.mach, T_Planning[[#This Row],[No Mach]],
    _xlpm.typeProd, IFERROR(_xlfn.XLOOKUP(_xlpm.mach, PROD[N° MACH.], PROD[DESC. MACH.]), _xlpm.mach),
    _xlpm.typeProd)</f>
        <v>CNT</v>
      </c>
      <c r="AF90" s="252"/>
      <c r="AG90" s="253"/>
      <c r="AH90" s="253"/>
      <c r="AI90" s="253">
        <v>46300</v>
      </c>
      <c r="AJ90" s="230">
        <f>_xlfn.LET(_xlpm.delais, T_Planning[[#This Row],[Délais PROD]],
    _xlpm.semaine, IFERROR(WEEKNUM(_xlpm.delais, 21), ""),
    VALUE(_xlpm.semaine))</f>
        <v>41</v>
      </c>
      <c r="AK90" s="259">
        <f>YEAR(T_Planning[[#This Row],[Délais PROD]])</f>
        <v>2026</v>
      </c>
      <c r="AL90" s="256" t="s">
        <v>1597</v>
      </c>
      <c r="AM90" s="252" t="str" cm="1">
        <f t="array" ref="AM9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0" s="252" cm="1">
        <f t="array" ref="AN9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90" s="256" t="str" cm="1">
        <f t="array" ref="AO9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90" s="252" t="str" cm="1">
        <f t="array" ref="AP9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61</v>
      </c>
      <c r="AQ90" s="260">
        <f>IFERROR((3600*5*24/T_Planning[[#This Row],[TC/S]]),"VERIF")</f>
        <v>7081.9672131147545</v>
      </c>
      <c r="AR90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0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7081.9672131147545</v>
      </c>
      <c r="AT90" s="262">
        <f>IFERROR(SUMIFS(ZCONF[Yield],ZCONF[Material],T_Planning[[#This Row],[Article]])/2,0)</f>
        <v>0</v>
      </c>
      <c r="AU90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0.12708333333333333</v>
      </c>
      <c r="AV90" s="248" t="str">
        <f>IFERROR(_xlfn.XLOOKUP(T_Planning[[#This Row],[Calibre]],CLIENT!B:B,CLIENT!C:C),"")</f>
        <v>Longines</v>
      </c>
    </row>
    <row r="91" spans="1:48" hidden="1" x14ac:dyDescent="0.3">
      <c r="A9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630761755</v>
      </c>
      <c r="B9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91" s="223">
        <f ca="1">IFERROR(T_Planning[[#This Row],[Taux.C-1]]-T_Planning[[#This Row],[Taux.C]],"")</f>
        <v>0</v>
      </c>
      <c r="D91" s="223">
        <f>IFERROR(_xlfn.XLOOKUP($L$1&amp;T_Planning[[#This Row],[Article]],_03_Archive_BORD_DEC[SemainesArticle],_03_Archive_BORD_DEC[Taux.C]),"")</f>
        <v>30</v>
      </c>
      <c r="E91" s="197" cm="1">
        <f t="array" ref="E91">_xlfn.LET(_xlpm.comp, DB_CEWB_Nomenclature__2[Component],
    _xlpm.buffer, DB_CEWB_Nomenclature__2[% ok Buffer Cible après DEC],
    IFERROR(_xlfn.XLOOKUP(T_Planning[[#This Row],[Article]], _xlpm.comp, _xlpm.buffer), 0))</f>
        <v>1</v>
      </c>
      <c r="F91" s="197" cm="1">
        <f t="array" ref="F9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0.71594472495349459</v>
      </c>
      <c r="G9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1" s="226" cm="1">
        <f t="array" ref="J9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1" s="226" cm="1">
        <f t="array" ref="K9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2600</v>
      </c>
      <c r="L91" s="226" cm="1">
        <f t="array" ref="L9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98290</v>
      </c>
      <c r="M91" s="226" cm="1">
        <f t="array" ref="M9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15240</v>
      </c>
      <c r="N91" s="226" cm="1">
        <f t="array" ref="N9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65583</v>
      </c>
      <c r="O91" s="227" cm="1">
        <f t="array" ref="O9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46507</v>
      </c>
      <c r="P91" s="29" cm="1">
        <f t="array" ref="P9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1" s="226" cm="1">
        <f t="array" ref="Q9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1" s="226" cm="1">
        <f t="array" ref="R9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1" s="228">
        <f>_xlfn.LET(_xlpm.plage, T_Planning[[#This Row],[Taillage]:[TS]],
_xlpm.article, T_Planning[[#This Row],[Article]],
    IF(ISNUMBER(SEARCH("PRT", _xlpm.article)),"P",
    2+SUM(_xlpm.plage)))</f>
        <v>2</v>
      </c>
      <c r="T91" s="240" t="s">
        <v>7990</v>
      </c>
      <c r="U91" s="222"/>
      <c r="V91" s="222">
        <f>IF(T_Planning[[#This Row],[TP]]="P","PRT",T_Planning[[#This Row],[Sem Besoin client]]-T_Planning[[#This Row],[TP]]-3)</f>
        <v>-5</v>
      </c>
      <c r="W91" s="224">
        <f>1000</f>
        <v>1000</v>
      </c>
      <c r="X91" s="230">
        <v>761755</v>
      </c>
      <c r="Y91" s="231" t="str" cm="1">
        <f t="array" ref="Y9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91" s="231" t="str" cm="1">
        <f t="array" ref="Z9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A16A11</v>
      </c>
      <c r="AA91" s="232" t="str" cm="1">
        <f t="array" ref="AA9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1" s="233">
        <v>630</v>
      </c>
      <c r="AC91" s="13" t="str">
        <f>_xlfn.LET(_xlpm.mach, T_Planning[[#This Row],[No Mach]],
    _xlpm.typeProd, IFERROR(_xlfn.XLOOKUP(_xlpm.mach, PROD[N° MACH.], PROD[WC]), _xlpm.mach),
    _xlpm.typeProd)</f>
        <v>120001</v>
      </c>
      <c r="AD9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1" s="231" t="str">
        <f>_xlfn.LET(_xlpm.mach, T_Planning[[#This Row],[No Mach]],
    _xlpm.typeProd, IFERROR(_xlfn.XLOOKUP(_xlpm.mach, PROD[N° MACH.], PROD[DESC. MACH.]), _xlpm.mach),
    _xlpm.typeProd)</f>
        <v>TSUG.P034+</v>
      </c>
      <c r="AF91" s="226">
        <v>1</v>
      </c>
      <c r="AG91" s="227">
        <v>45688</v>
      </c>
      <c r="AH91" s="227">
        <v>45845</v>
      </c>
      <c r="AI91" s="227">
        <v>45931</v>
      </c>
      <c r="AJ91" s="230">
        <f>_xlfn.LET(_xlpm.delais, T_Planning[[#This Row],[Délais PROD]],
    _xlpm.semaine, IFERROR(WEEKNUM(_xlpm.delais, 21), ""),
    VALUE(_xlpm.semaine))</f>
        <v>40</v>
      </c>
      <c r="AK91" s="235">
        <f>YEAR(T_Planning[[#This Row],[Délais PROD]])</f>
        <v>2025</v>
      </c>
      <c r="AL91" s="231" t="s">
        <v>78</v>
      </c>
      <c r="AM91" s="226" t="str" cm="1">
        <f t="array" ref="AM9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91" s="226" cm="1">
        <f t="array" ref="AN9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91" s="231" t="str" cm="1">
        <f t="array" ref="AO9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91" s="226" t="str" cm="1">
        <f t="array" ref="AP9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91" s="236">
        <f>IFERROR((3600*5*24/T_Planning[[#This Row],[TC/S]]),"VERIF")</f>
        <v>8640</v>
      </c>
      <c r="AR9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91" s="238">
        <f>IFERROR(SUMIFS(ZCONF[Yield],ZCONF[Material],T_Planning[[#This Row],[Article]])/2,0)</f>
        <v>5595</v>
      </c>
      <c r="AU9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9.612268518518519</v>
      </c>
      <c r="AV91" s="222" t="str">
        <f>IFERROR(_xlfn.XLOOKUP(T_Planning[[#This Row],[Calibre]],CLIENT!B:B,CLIENT!C:C),"")</f>
        <v/>
      </c>
    </row>
    <row r="92" spans="1:48" hidden="1" x14ac:dyDescent="0.3">
      <c r="A9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9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21.454146341463414</v>
      </c>
      <c r="C92" s="223">
        <f ca="1">IFERROR(T_Planning[[#This Row],[Taux.C-1]]-T_Planning[[#This Row],[Taux.C]],"")</f>
        <v>3.5458536585365863</v>
      </c>
      <c r="D92" s="223">
        <f>IFERROR(_xlfn.XLOOKUP($L$1&amp;T_Planning[[#This Row],[Article]],_03_Archive_BORD_DEC[SemainesArticle],_03_Archive_BORD_DEC[Taux.C]),"")</f>
        <v>25</v>
      </c>
      <c r="E92" s="197" cm="1">
        <f t="array" ref="E92">_xlfn.LET(_xlpm.comp, DB_CEWB_Nomenclature__2[Component],
    _xlpm.buffer, DB_CEWB_Nomenclature__2[% ok Buffer Cible après DEC],
    IFERROR(_xlfn.XLOOKUP(T_Planning[[#This Row],[Article]], _xlpm.comp, _xlpm.buffer), 0))</f>
        <v>1</v>
      </c>
      <c r="F92" s="197" cm="1">
        <f t="array" ref="F9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0.47419740777667002</v>
      </c>
      <c r="G9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2" s="226" cm="1">
        <f t="array" ref="J92">_xlfn.LET(_xlpm.article, T_Planning[[#This Row],[Article]],
    _xlpm.comp, DB_CEWB_Nomenclature__2[Component],
    _xlpm.backlog, DB_CEWB_Nomenclature__2[Backlog],
    IFERROR(_xlfn.XLOOKUP(_xlpm.article, _xlpm.comp, _xlpm.backlog), 0))</f>
        <v>20200</v>
      </c>
      <c r="K92" s="226" cm="1">
        <f t="array" ref="K9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4100</v>
      </c>
      <c r="L92" s="226" cm="1">
        <f t="array" ref="L9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85500</v>
      </c>
      <c r="M92" s="226" cm="1">
        <f t="array" ref="M9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2" s="226" cm="1">
        <f t="array" ref="N9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67762</v>
      </c>
      <c r="O92" s="227" cm="1">
        <f t="array" ref="O9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46360</v>
      </c>
      <c r="P92" s="29" cm="1">
        <f t="array" ref="P9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92" s="226" cm="1">
        <f t="array" ref="Q9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2" s="226" cm="1">
        <f t="array" ref="R9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2" s="228">
        <f>_xlfn.LET(_xlpm.plage, T_Planning[[#This Row],[Taillage]:[TS]],
_xlpm.article, T_Planning[[#This Row],[Article]],
    IF(ISNUMBER(SEARCH("PRT", _xlpm.article)),"P",
    2+SUM(_xlpm.plage)))</f>
        <v>3</v>
      </c>
      <c r="T92" s="240" t="s">
        <v>8030</v>
      </c>
      <c r="U92" s="222">
        <v>52</v>
      </c>
      <c r="V92" s="222">
        <f>IF(T_Planning[[#This Row],[TP]]="P","PRT",T_Planning[[#This Row],[Sem Besoin client]]-T_Planning[[#This Row],[TP]]-3)</f>
        <v>46</v>
      </c>
      <c r="W92" s="224">
        <f>1000</f>
        <v>1000</v>
      </c>
      <c r="X92" s="230">
        <v>794702</v>
      </c>
      <c r="Y92" s="231" t="str" cm="1">
        <f t="array" ref="Y9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PIG.ENTR.ROCHET                         </v>
      </c>
      <c r="Z92" s="231" t="str" cm="1">
        <f t="array" ref="Z9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92" s="232" t="str" cm="1">
        <f t="array" ref="AA9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2" s="233" t="s">
        <v>1583</v>
      </c>
      <c r="AC92" s="13" t="str">
        <f>_xlfn.LET(_xlpm.mach, T_Planning[[#This Row],[No Mach]],
    _xlpm.typeProd, IFERROR(_xlfn.XLOOKUP(_xlpm.mach, PROD[N° MACH.], PROD[WC]), _xlpm.mach),
    _xlpm.typeProd)</f>
        <v>CNT</v>
      </c>
      <c r="AD9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2" s="231" t="str">
        <f>_xlfn.LET(_xlpm.mach, T_Planning[[#This Row],[No Mach]],
    _xlpm.typeProd, IFERROR(_xlfn.XLOOKUP(_xlpm.mach, PROD[N° MACH.], PROD[DESC. MACH.]), _xlpm.mach),
    _xlpm.typeProd)</f>
        <v>CNT</v>
      </c>
      <c r="AF92" s="226">
        <v>1</v>
      </c>
      <c r="AG92" s="227"/>
      <c r="AH92" s="227"/>
      <c r="AI92" s="18">
        <v>46300</v>
      </c>
      <c r="AJ92" s="230">
        <f>_xlfn.LET(_xlpm.delais, T_Planning[[#This Row],[Délais PROD]],
    _xlpm.semaine, IFERROR(WEEKNUM(_xlpm.delais, 21), ""),
    VALUE(_xlpm.semaine))</f>
        <v>41</v>
      </c>
      <c r="AK92" s="235">
        <f>YEAR(T_Planning[[#This Row],[Délais PROD]])</f>
        <v>2026</v>
      </c>
      <c r="AL92" s="231" t="s">
        <v>1597</v>
      </c>
      <c r="AM92" s="226" t="str" cm="1">
        <f t="array" ref="AM9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2" s="226" cm="1">
        <f t="array" ref="AN9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726942</v>
      </c>
      <c r="AO92" s="231" t="str" cm="1">
        <f t="array" ref="AO9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1.500</v>
      </c>
      <c r="AP92" s="226" t="str" cm="1">
        <f t="array" ref="AP9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92" s="236">
        <f>IFERROR((3600*5*24/T_Planning[[#This Row],[TC/S]]),"VERIF")</f>
        <v>11076.923076923076</v>
      </c>
      <c r="AR9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92" s="238">
        <f>IFERROR(SUMIFS(ZCONF[Yield],ZCONF[Material],T_Planning[[#This Row],[Article]])/2,0)</f>
        <v>0</v>
      </c>
      <c r="AU9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7.7187500000000009</v>
      </c>
      <c r="AV92" s="222" t="str">
        <f>IFERROR(_xlfn.XLOOKUP(T_Planning[[#This Row],[Calibre]],CLIENT!B:B,CLIENT!C:C),"")</f>
        <v>Omega</v>
      </c>
    </row>
    <row r="93" spans="1:48" hidden="1" x14ac:dyDescent="0.3">
      <c r="A9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9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93" s="223">
        <f ca="1">IFERROR(T_Planning[[#This Row],[Taux.C-1]]-T_Planning[[#This Row],[Taux.C]],"")</f>
        <v>5</v>
      </c>
      <c r="D93" s="223">
        <f>IFERROR(_xlfn.XLOOKUP($L$1&amp;T_Planning[[#This Row],[Article]],_03_Archive_BORD_DEC[SemainesArticle],_03_Archive_BORD_DEC[Taux.C]),"")</f>
        <v>5</v>
      </c>
      <c r="E93" s="197" cm="1">
        <f t="array" ref="E93">_xlfn.LET(_xlpm.comp, DB_CEWB_Nomenclature__2[Component],
    _xlpm.buffer, DB_CEWB_Nomenclature__2[% ok Buffer Cible après DEC],
    IFERROR(_xlfn.XLOOKUP(T_Planning[[#This Row],[Article]], _xlpm.comp, _xlpm.buffer), 0))</f>
        <v>0</v>
      </c>
      <c r="F93" s="197" cm="1">
        <f t="array" ref="F9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9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9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93" s="226" cm="1">
        <f t="array" ref="J9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3" s="226" cm="1">
        <f t="array" ref="K9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</v>
      </c>
      <c r="L93" s="226" cm="1">
        <f t="array" ref="L9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6650</v>
      </c>
      <c r="M93" s="226" cm="1">
        <f t="array" ref="M9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3" s="226" cm="1">
        <f t="array" ref="N9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93" s="227" cm="1">
        <f t="array" ref="O9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93" s="29" cm="1">
        <f t="array" ref="P9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93" s="226" cm="1">
        <f t="array" ref="Q9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3" s="226" cm="1">
        <f t="array" ref="R9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3" s="228">
        <f>_xlfn.LET(_xlpm.plage, T_Planning[[#This Row],[Taillage]:[TS]],
_xlpm.article, T_Planning[[#This Row],[Article]],
    IF(ISNUMBER(SEARCH("PRT", _xlpm.article)),"P",
    2+SUM(_xlpm.plage)))</f>
        <v>3</v>
      </c>
      <c r="T93" s="240" t="s">
        <v>8402</v>
      </c>
      <c r="U93" s="222">
        <v>52</v>
      </c>
      <c r="V93" s="222">
        <f>IF(T_Planning[[#This Row],[TP]]="P","PRT",T_Planning[[#This Row],[Sem Besoin client]]-T_Planning[[#This Row],[TP]]-3)</f>
        <v>46</v>
      </c>
      <c r="W93" s="224">
        <f>1000</f>
        <v>1000</v>
      </c>
      <c r="X93" s="230">
        <v>841968</v>
      </c>
      <c r="Y93" s="231" t="str" cm="1">
        <f t="array" ref="Y9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L2.290                         </v>
      </c>
      <c r="Z93" s="231" t="str" cm="1">
        <f t="array" ref="Z9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93" s="232" t="str" cm="1">
        <f t="array" ref="AA9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3" s="233" t="s">
        <v>1583</v>
      </c>
      <c r="AC93" s="13" t="str">
        <f>_xlfn.LET(_xlpm.mach, T_Planning[[#This Row],[No Mach]],
    _xlpm.typeProd, IFERROR(_xlfn.XLOOKUP(_xlpm.mach, PROD[N° MACH.], PROD[WC]), _xlpm.mach),
    _xlpm.typeProd)</f>
        <v>CNT</v>
      </c>
      <c r="AD9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3" s="231" t="str">
        <f>_xlfn.LET(_xlpm.mach, T_Planning[[#This Row],[No Mach]],
    _xlpm.typeProd, IFERROR(_xlfn.XLOOKUP(_xlpm.mach, PROD[N° MACH.], PROD[DESC. MACH.]), _xlpm.mach),
    _xlpm.typeProd)</f>
        <v>CNT</v>
      </c>
      <c r="AF93" s="226">
        <v>1</v>
      </c>
      <c r="AG93" s="227">
        <v>46028</v>
      </c>
      <c r="AH93" s="227">
        <v>46090</v>
      </c>
      <c r="AI93" s="227">
        <v>46300</v>
      </c>
      <c r="AJ93" s="230">
        <f>_xlfn.LET(_xlpm.delais, T_Planning[[#This Row],[Délais PROD]],
    _xlpm.semaine, IFERROR(WEEKNUM(_xlpm.delais, 21), ""),
    VALUE(_xlpm.semaine))</f>
        <v>41</v>
      </c>
      <c r="AK93" s="235">
        <f>YEAR(T_Planning[[#This Row],[Délais PROD]])</f>
        <v>2026</v>
      </c>
      <c r="AL93" s="231" t="s">
        <v>1597</v>
      </c>
      <c r="AM93" s="226" t="str" cm="1">
        <f t="array" ref="AM9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3" s="226" cm="1">
        <f t="array" ref="AN9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768749</v>
      </c>
      <c r="AO93" s="231" t="str" cm="1">
        <f t="array" ref="AO9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2.400</v>
      </c>
      <c r="AP93" s="226" t="str" cm="1">
        <f t="array" ref="AP9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93" s="236">
        <f>IFERROR((3600*5*24/T_Planning[[#This Row],[TC/S]]),"VERIF")</f>
        <v>7854.545454545455</v>
      </c>
      <c r="AR93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93" s="238">
        <f>IFERROR(SUMIFS(ZCONF[Yield],ZCONF[Material],T_Planning[[#This Row],[Article]])/2,0)</f>
        <v>0</v>
      </c>
      <c r="AU93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0.84664351851851849</v>
      </c>
      <c r="AV93" s="222" t="str">
        <f>IFERROR(_xlfn.XLOOKUP(T_Planning[[#This Row],[Calibre]],CLIENT!B:B,CLIENT!C:C),"")</f>
        <v>Omega</v>
      </c>
    </row>
    <row r="94" spans="1:48" hidden="1" x14ac:dyDescent="0.3">
      <c r="A94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94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94" s="249" t="str">
        <f ca="1">IFERROR(T_Planning[[#This Row],[Taux.C-1]]-T_Planning[[#This Row],[Taux.C]],"")</f>
        <v/>
      </c>
      <c r="D94" s="249" t="str">
        <f>IFERROR(_xlfn.XLOOKUP($L$1&amp;T_Planning[[#This Row],[Article]],_03_Archive_BORD_DEC[SemainesArticle],_03_Archive_BORD_DEC[Taux.C]),"")</f>
        <v/>
      </c>
      <c r="E94" s="197" cm="1">
        <f t="array" ref="E94">_xlfn.LET(_xlpm.comp, DB_CEWB_Nomenclature__2[Component],
    _xlpm.buffer, DB_CEWB_Nomenclature__2[% ok Buffer Cible après DEC],
    IFERROR(_xlfn.XLOOKUP(T_Planning[[#This Row],[Article]], _xlpm.comp, _xlpm.buffer), 0))</f>
        <v>1</v>
      </c>
      <c r="F94" s="197" cm="1">
        <f t="array" ref="F94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94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4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4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4" s="252" cm="1">
        <f t="array" ref="J9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4" s="252" cm="1">
        <f t="array" ref="K9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94" s="252" cm="1">
        <f t="array" ref="L9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2820</v>
      </c>
      <c r="M94" s="252" cm="1">
        <f t="array" ref="M9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4" s="252" cm="1">
        <f t="array" ref="N9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3940</v>
      </c>
      <c r="O94" s="253" t="str" cm="1">
        <f t="array" ref="O9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94" s="29" cm="1">
        <f t="array" ref="P9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94" s="252" cm="1">
        <f t="array" ref="Q9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4" s="252" cm="1">
        <f t="array" ref="R9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4" s="254">
        <f>_xlfn.LET(_xlpm.plage, T_Planning[[#This Row],[Taillage]:[TS]],
_xlpm.article, T_Planning[[#This Row],[Article]],
    IF(ISNUMBER(SEARCH("PRT", _xlpm.article)),"P",
    2+SUM(_xlpm.plage)))</f>
        <v>3</v>
      </c>
      <c r="T94" s="240" t="s">
        <v>8639</v>
      </c>
      <c r="U94" s="248">
        <v>52</v>
      </c>
      <c r="V94" s="248">
        <f>IF(T_Planning[[#This Row],[TP]]="P","PRT",T_Planning[[#This Row],[Sem Besoin client]]-T_Planning[[#This Row],[TP]]-3)</f>
        <v>46</v>
      </c>
      <c r="W94" s="250">
        <f>1000</f>
        <v>1000</v>
      </c>
      <c r="X94" s="255">
        <v>816256</v>
      </c>
      <c r="Y94" s="256" t="str" cm="1">
        <f t="array" ref="Y9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L2.400</v>
      </c>
      <c r="Z94" s="256" t="str" cm="1">
        <f t="array" ref="Z9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A31211</v>
      </c>
      <c r="AA94" s="232" t="str" cm="1">
        <f t="array" ref="AA9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4" s="242" t="s">
        <v>1583</v>
      </c>
      <c r="AC94" s="13" t="str">
        <f>_xlfn.LET(_xlpm.mach, T_Planning[[#This Row],[No Mach]],
    _xlpm.typeProd, IFERROR(_xlfn.XLOOKUP(_xlpm.mach, PROD[N° MACH.], PROD[WC]), _xlpm.mach),
    _xlpm.typeProd)</f>
        <v>CNT</v>
      </c>
      <c r="AD94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4" s="256" t="str">
        <f>_xlfn.LET(_xlpm.mach, T_Planning[[#This Row],[No Mach]],
    _xlpm.typeProd, IFERROR(_xlfn.XLOOKUP(_xlpm.mach, PROD[N° MACH.], PROD[DESC. MACH.]), _xlpm.mach),
    _xlpm.typeProd)</f>
        <v>CNT</v>
      </c>
      <c r="AF94" s="252"/>
      <c r="AG94" s="253"/>
      <c r="AH94" s="253"/>
      <c r="AI94" s="253">
        <v>46307</v>
      </c>
      <c r="AJ94" s="230">
        <f>_xlfn.LET(_xlpm.delais, T_Planning[[#This Row],[Délais PROD]],
    _xlpm.semaine, IFERROR(WEEKNUM(_xlpm.delais, 21), ""),
    VALUE(_xlpm.semaine))</f>
        <v>42</v>
      </c>
      <c r="AK94" s="259">
        <f>YEAR(T_Planning[[#This Row],[Délais PROD]])</f>
        <v>2026</v>
      </c>
      <c r="AL94" s="256" t="s">
        <v>1597</v>
      </c>
      <c r="AM94" s="252" t="str" cm="1">
        <f t="array" ref="AM9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4" s="252" cm="1">
        <f t="array" ref="AN9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94" s="256" t="str" cm="1">
        <f t="array" ref="AO9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94" s="252" t="str" cm="1">
        <f t="array" ref="AP9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49</v>
      </c>
      <c r="AQ94" s="260">
        <f>IFERROR((3600*5*24/T_Planning[[#This Row],[TC/S]]),"VERIF")</f>
        <v>8816.3265306122448</v>
      </c>
      <c r="AR94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4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8816.3265306122448</v>
      </c>
      <c r="AT94" s="262">
        <f>IFERROR(SUMIFS(ZCONF[Yield],ZCONF[Material],T_Planning[[#This Row],[Article]])/2,0)</f>
        <v>0</v>
      </c>
      <c r="AU94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0.3198611111111111</v>
      </c>
      <c r="AV94" s="248" t="str">
        <f>IFERROR(_xlfn.XLOOKUP(T_Planning[[#This Row],[Calibre]],CLIENT!B:B,CLIENT!C:C),"")</f>
        <v>Rado</v>
      </c>
    </row>
    <row r="95" spans="1:48" hidden="1" x14ac:dyDescent="0.3">
      <c r="A9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9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10.640610687022901</v>
      </c>
      <c r="C95" s="223">
        <f ca="1">IFERROR(T_Planning[[#This Row],[Taux.C-1]]-T_Planning[[#This Row],[Taux.C]],"")</f>
        <v>0.35938931297709864</v>
      </c>
      <c r="D95" s="223">
        <f>IFERROR(_xlfn.XLOOKUP($L$1&amp;T_Planning[[#This Row],[Article]],_03_Archive_BORD_DEC[SemainesArticle],_03_Archive_BORD_DEC[Taux.C]),"")</f>
        <v>11</v>
      </c>
      <c r="E95" s="197" cm="1">
        <f t="array" ref="E95">_xlfn.LET(_xlpm.comp, DB_CEWB_Nomenclature__2[Component],
    _xlpm.buffer, DB_CEWB_Nomenclature__2[% ok Buffer Cible après DEC],
    IFERROR(_xlfn.XLOOKUP(T_Planning[[#This Row],[Article]], _xlpm.comp, _xlpm.buffer), 0))</f>
        <v>1</v>
      </c>
      <c r="F95" s="197" cm="1">
        <f t="array" ref="F9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0.38126914660831512</v>
      </c>
      <c r="G9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9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5" s="226" cm="1">
        <f t="array" ref="J9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5" s="226" cm="1">
        <f t="array" ref="K9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13100</v>
      </c>
      <c r="L95" s="226" cm="1">
        <f t="array" ref="L9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295300</v>
      </c>
      <c r="M95" s="226" cm="1">
        <f t="array" ref="M9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5" s="226" cm="1">
        <f t="array" ref="N9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139392</v>
      </c>
      <c r="O95" s="227" cm="1">
        <f t="array" ref="O9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95" s="29" cm="1">
        <f t="array" ref="P9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5" s="226" cm="1">
        <f t="array" ref="Q9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5" s="226" cm="1">
        <f t="array" ref="R9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5" s="228">
        <f>_xlfn.LET(_xlpm.plage, T_Planning[[#This Row],[Taillage]:[TS]],
_xlpm.article, T_Planning[[#This Row],[Article]],
    IF(ISNUMBER(SEARCH("PRT", _xlpm.article)),"P",
    2+SUM(_xlpm.plage)))</f>
        <v>2</v>
      </c>
      <c r="T95" s="240" t="s">
        <v>8401</v>
      </c>
      <c r="U95" s="222">
        <v>52</v>
      </c>
      <c r="V95" s="222">
        <f>IF(T_Planning[[#This Row],[TP]]="P","PRT",T_Planning[[#This Row],[Sem Besoin client]]-T_Planning[[#This Row],[TP]]-3)</f>
        <v>47</v>
      </c>
      <c r="W95" s="224">
        <f>1000</f>
        <v>1000</v>
      </c>
      <c r="X95" s="230">
        <v>721917</v>
      </c>
      <c r="Y95" s="231" t="str" cm="1">
        <f t="array" ref="Y9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95" s="231" t="str" cm="1">
        <f t="array" ref="Z9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C10111</v>
      </c>
      <c r="AA95" s="232" t="str" cm="1">
        <f t="array" ref="AA9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5" s="233" t="s">
        <v>1583</v>
      </c>
      <c r="AC95" s="13" t="str">
        <f>_xlfn.LET(_xlpm.mach, T_Planning[[#This Row],[No Mach]],
    _xlpm.typeProd, IFERROR(_xlfn.XLOOKUP(_xlpm.mach, PROD[N° MACH.], PROD[WC]), _xlpm.mach),
    _xlpm.typeProd)</f>
        <v>CNT</v>
      </c>
      <c r="AD9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5" s="231" t="str">
        <f>_xlfn.LET(_xlpm.mach, T_Planning[[#This Row],[No Mach]],
    _xlpm.typeProd, IFERROR(_xlfn.XLOOKUP(_xlpm.mach, PROD[N° MACH.], PROD[DESC. MACH.]), _xlpm.mach),
    _xlpm.typeProd)</f>
        <v>CNT</v>
      </c>
      <c r="AF95" s="226">
        <v>1</v>
      </c>
      <c r="AG95" s="227"/>
      <c r="AH95" s="227"/>
      <c r="AI95" s="253">
        <v>46307</v>
      </c>
      <c r="AJ95" s="230">
        <f>_xlfn.LET(_xlpm.delais, T_Planning[[#This Row],[Délais PROD]],
    _xlpm.semaine, IFERROR(WEEKNUM(_xlpm.delais, 21), ""),
    VALUE(_xlpm.semaine))</f>
        <v>42</v>
      </c>
      <c r="AK95" s="235">
        <f>YEAR(T_Planning[[#This Row],[Délais PROD]])</f>
        <v>2026</v>
      </c>
      <c r="AL95" s="231" t="s">
        <v>1597</v>
      </c>
      <c r="AM95" s="226" t="str" cm="1">
        <f t="array" ref="AM9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5" s="226" cm="1">
        <f t="array" ref="AN9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95" s="231" t="str" cm="1">
        <f t="array" ref="AO9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95" s="226" t="str" cm="1">
        <f t="array" ref="AP9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46</v>
      </c>
      <c r="AQ95" s="236">
        <f>IFERROR((3600*5*24/T_Planning[[#This Row],[TC/S]]),"VERIF")</f>
        <v>9391.3043478260861</v>
      </c>
      <c r="AR9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9391.3043478260861</v>
      </c>
      <c r="AT95" s="238">
        <f>IFERROR(SUMIFS(ZCONF[Yield],ZCONF[Material],T_Planning[[#This Row],[Article]])/2,0)</f>
        <v>0</v>
      </c>
      <c r="AU9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31.443981481481483</v>
      </c>
      <c r="AV95" s="222" t="str">
        <f>IFERROR(_xlfn.XLOOKUP(T_Planning[[#This Row],[Calibre]],CLIENT!B:B,CLIENT!C:C),"")</f>
        <v/>
      </c>
    </row>
    <row r="96" spans="1:48" hidden="1" x14ac:dyDescent="0.3">
      <c r="A96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96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96" s="249" t="str">
        <f ca="1">IFERROR(T_Planning[[#This Row],[Taux.C-1]]-T_Planning[[#This Row],[Taux.C]],"")</f>
        <v/>
      </c>
      <c r="D96" s="249" t="str">
        <f>IFERROR(_xlfn.XLOOKUP($L$1&amp;T_Planning[[#This Row],[Article]],_03_Archive_BORD_DEC[SemainesArticle],_03_Archive_BORD_DEC[Taux.C]),"")</f>
        <v/>
      </c>
      <c r="E96" s="197" cm="1">
        <f t="array" ref="E96">_xlfn.LET(_xlpm.comp, DB_CEWB_Nomenclature__2[Component],
    _xlpm.buffer, DB_CEWB_Nomenclature__2[% ok Buffer Cible après DEC],
    IFERROR(_xlfn.XLOOKUP(T_Planning[[#This Row],[Article]], _xlpm.comp, _xlpm.buffer), 0))</f>
        <v>0</v>
      </c>
      <c r="F96" s="197" cm="1">
        <f t="array" ref="F9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96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6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96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96" s="252" cm="1">
        <f t="array" ref="J9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6" s="252" cm="1">
        <f t="array" ref="K9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800</v>
      </c>
      <c r="L96" s="252" cm="1">
        <f t="array" ref="L9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7400</v>
      </c>
      <c r="M96" s="252" cm="1">
        <f t="array" ref="M9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6" s="252" cm="1">
        <f t="array" ref="N9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96" s="253" cm="1">
        <f t="array" ref="O9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46171</v>
      </c>
      <c r="P96" s="29" cm="1">
        <f t="array" ref="P9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6" s="252" cm="1">
        <f t="array" ref="Q9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6" s="252" cm="1">
        <f t="array" ref="R9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6" s="254">
        <f>_xlfn.LET(_xlpm.plage, T_Planning[[#This Row],[Taillage]:[TS]],
_xlpm.article, T_Planning[[#This Row],[Article]],
    IF(ISNUMBER(SEARCH("PRT", _xlpm.article)),"P",
    2+SUM(_xlpm.plage)))</f>
        <v>2</v>
      </c>
      <c r="T96" s="240" t="s">
        <v>8078</v>
      </c>
      <c r="U96" s="248">
        <v>52</v>
      </c>
      <c r="V96" s="248">
        <f>IF(T_Planning[[#This Row],[TP]]="P","PRT",T_Planning[[#This Row],[Sem Besoin client]]-T_Planning[[#This Row],[TP]]-3)</f>
        <v>47</v>
      </c>
      <c r="W96" s="250">
        <f>1000</f>
        <v>1000</v>
      </c>
      <c r="X96" s="255">
        <v>4016</v>
      </c>
      <c r="Y96" s="256" t="str" cm="1">
        <f t="array" ref="Y9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PIED-VIS</v>
      </c>
      <c r="Z96" s="256" t="str" cm="1">
        <f t="array" ref="Z9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255471</v>
      </c>
      <c r="AA96" s="232" t="str" cm="1">
        <f t="array" ref="AA9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6" s="233" t="s">
        <v>1583</v>
      </c>
      <c r="AC96" s="13" t="str">
        <f>_xlfn.LET(_xlpm.mach, T_Planning[[#This Row],[No Mach]],
    _xlpm.typeProd, IFERROR(_xlfn.XLOOKUP(_xlpm.mach, PROD[N° MACH.], PROD[WC]), _xlpm.mach),
    _xlpm.typeProd)</f>
        <v>CNT</v>
      </c>
      <c r="AD96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6" s="256" t="str">
        <f>_xlfn.LET(_xlpm.mach, T_Planning[[#This Row],[No Mach]],
    _xlpm.typeProd, IFERROR(_xlfn.XLOOKUP(_xlpm.mach, PROD[N° MACH.], PROD[DESC. MACH.]), _xlpm.mach),
    _xlpm.typeProd)</f>
        <v>CNT</v>
      </c>
      <c r="AF96" s="252"/>
      <c r="AG96" s="253"/>
      <c r="AH96" s="253"/>
      <c r="AI96" s="227">
        <v>46314</v>
      </c>
      <c r="AJ96" s="230">
        <f>_xlfn.LET(_xlpm.delais, T_Planning[[#This Row],[Délais PROD]],
    _xlpm.semaine, IFERROR(WEEKNUM(_xlpm.delais, 21), ""),
    VALUE(_xlpm.semaine))</f>
        <v>43</v>
      </c>
      <c r="AK96" s="259">
        <f>YEAR(T_Planning[[#This Row],[Délais PROD]])</f>
        <v>2026</v>
      </c>
      <c r="AL96" s="256" t="s">
        <v>1597</v>
      </c>
      <c r="AM96" s="252" t="str" cm="1">
        <f t="array" ref="AM9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6" s="252" cm="1">
        <f t="array" ref="AN9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6599</v>
      </c>
      <c r="AO96" s="256" t="str" cm="1">
        <f t="array" ref="AO9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CW400J 2M 1.500</v>
      </c>
      <c r="AP96" s="252" t="str" cm="1">
        <f t="array" ref="AP9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96" s="260">
        <f>IFERROR((3600*5*24/T_Planning[[#This Row],[TC/S]]),"VERIF")</f>
        <v>10800</v>
      </c>
      <c r="AR96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6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96" s="262">
        <f>IFERROR(SUMIFS(ZCONF[Yield],ZCONF[Material],T_Planning[[#This Row],[Article]])/2,0)</f>
        <v>0</v>
      </c>
      <c r="AU96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0.68518518518518523</v>
      </c>
      <c r="AV96" s="248" t="str">
        <f>IFERROR(_xlfn.XLOOKUP(T_Planning[[#This Row],[Calibre]],CLIENT!B:B,CLIENT!C:C),"")</f>
        <v/>
      </c>
    </row>
    <row r="97" spans="1:48" hidden="1" x14ac:dyDescent="0.3">
      <c r="A9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634214331</v>
      </c>
      <c r="B9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7.1842857142857142</v>
      </c>
      <c r="C97" s="223">
        <f ca="1">IFERROR(T_Planning[[#This Row],[Taux.C-1]]-T_Planning[[#This Row],[Taux.C]],"")</f>
        <v>1.8157142857142858</v>
      </c>
      <c r="D97" s="223">
        <f>IFERROR(_xlfn.XLOOKUP($L$1&amp;T_Planning[[#This Row],[Article]],_03_Archive_BORD_DEC[SemainesArticle],_03_Archive_BORD_DEC[Taux.C]),"")</f>
        <v>9</v>
      </c>
      <c r="E97" s="197" cm="1">
        <f t="array" ref="E97">_xlfn.LET(_xlpm.comp, DB_CEWB_Nomenclature__2[Component],
    _xlpm.buffer, DB_CEWB_Nomenclature__2[% ok Buffer Cible après DEC],
    IFERROR(_xlfn.XLOOKUP(T_Planning[[#This Row],[Article]], _xlpm.comp, _xlpm.buffer), 0))</f>
        <v>0.8927218934911243</v>
      </c>
      <c r="F97" s="197" cm="1">
        <f t="array" ref="F9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0.1789679715302491</v>
      </c>
      <c r="G9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7" s="226" cm="1">
        <f t="array" ref="J9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7" s="226" cm="1">
        <f t="array" ref="K9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10500</v>
      </c>
      <c r="L97" s="226" cm="1">
        <f t="array" ref="L9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337000</v>
      </c>
      <c r="M97" s="226" cm="1">
        <f t="array" ref="M9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75435</v>
      </c>
      <c r="N97" s="226" cm="1">
        <f t="array" ref="N9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97" s="227" cm="1">
        <f t="array" ref="O9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46251</v>
      </c>
      <c r="P97" s="29" cm="1">
        <f t="array" ref="P9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7" s="226" cm="1">
        <f t="array" ref="Q9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7" s="226" cm="1">
        <f t="array" ref="R9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7" s="228">
        <f>_xlfn.LET(_xlpm.plage, T_Planning[[#This Row],[Taillage]:[TS]],
_xlpm.article, T_Planning[[#This Row],[Article]],
    IF(ISNUMBER(SEARCH("PRT", _xlpm.article)),"P",
    2+SUM(_xlpm.plage)))</f>
        <v>2</v>
      </c>
      <c r="T97" s="229"/>
      <c r="U97" s="222"/>
      <c r="V97" s="222">
        <f>IF(T_Planning[[#This Row],[TP]]="P","PRT",T_Planning[[#This Row],[Sem Besoin client]]-T_Planning[[#This Row],[TP]]-3)</f>
        <v>-5</v>
      </c>
      <c r="W97" s="224">
        <f>1000</f>
        <v>1000</v>
      </c>
      <c r="X97" s="230">
        <v>214331</v>
      </c>
      <c r="Y97" s="231" t="str" cm="1">
        <f t="array" ref="Y9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AXE ROUE COMPT.                         </v>
      </c>
      <c r="Z97" s="231" t="str" cm="1">
        <f t="array" ref="Z9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G10711</v>
      </c>
      <c r="AA97" s="232" t="str" cm="1">
        <f t="array" ref="AA9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97" s="233">
        <v>634</v>
      </c>
      <c r="AC97" s="13" t="str">
        <f>_xlfn.LET(_xlpm.mach, T_Planning[[#This Row],[No Mach]],
    _xlpm.typeProd, IFERROR(_xlfn.XLOOKUP(_xlpm.mach, PROD[N° MACH.], PROD[WC]), _xlpm.mach),
    _xlpm.typeProd)</f>
        <v>120001</v>
      </c>
      <c r="AD9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7" s="231" t="str">
        <f>_xlfn.LET(_xlpm.mach, T_Planning[[#This Row],[No Mach]],
    _xlpm.typeProd, IFERROR(_xlfn.XLOOKUP(_xlpm.mach, PROD[N° MACH.], PROD[DESC. MACH.]), _xlpm.mach),
    _xlpm.typeProd)</f>
        <v>TSUG.P034+</v>
      </c>
      <c r="AF97" s="226">
        <v>1</v>
      </c>
      <c r="AG97" s="227">
        <v>45944</v>
      </c>
      <c r="AH97" s="227">
        <v>45944</v>
      </c>
      <c r="AI97" s="227">
        <v>45944</v>
      </c>
      <c r="AJ97" s="230">
        <f>_xlfn.LET(_xlpm.delais, T_Planning[[#This Row],[Délais PROD]],
    _xlpm.semaine, IFERROR(WEEKNUM(_xlpm.delais, 21), ""),
    VALUE(_xlpm.semaine))</f>
        <v>42</v>
      </c>
      <c r="AK97" s="235">
        <f>YEAR(T_Planning[[#This Row],[Délais PROD]])</f>
        <v>2025</v>
      </c>
      <c r="AL97" s="231" t="s">
        <v>72</v>
      </c>
      <c r="AM97" s="226" t="str" cm="1">
        <f t="array" ref="AM9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97" s="226" cm="1">
        <f t="array" ref="AN9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743483</v>
      </c>
      <c r="AO97" s="231" t="str" cm="1">
        <f t="array" ref="AO9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1.600</v>
      </c>
      <c r="AP97" s="226" t="str" cm="1">
        <f t="array" ref="AP9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36</v>
      </c>
      <c r="AQ97" s="236">
        <f>IFERROR((3600*5*24/T_Planning[[#This Row],[TC/S]]),"VERIF")</f>
        <v>12000</v>
      </c>
      <c r="AR9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24000</v>
      </c>
      <c r="AS9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97" s="238">
        <f>IFERROR(SUMIFS(ZCONF[Yield],ZCONF[Material],T_Planning[[#This Row],[Article]])/2,0)</f>
        <v>20860</v>
      </c>
      <c r="AU9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21.797083333333333</v>
      </c>
      <c r="AV97" s="222" t="str">
        <f>IFERROR(_xlfn.XLOOKUP(T_Planning[[#This Row],[Calibre]],CLIENT!B:B,CLIENT!C:C),"")</f>
        <v/>
      </c>
    </row>
    <row r="98" spans="1:48" hidden="1" x14ac:dyDescent="0.3">
      <c r="A98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98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27.303125000000001</v>
      </c>
      <c r="C98" s="249" t="str">
        <f ca="1">IFERROR(T_Planning[[#This Row],[Taux.C-1]]-T_Planning[[#This Row],[Taux.C]],"")</f>
        <v/>
      </c>
      <c r="D98" s="249" t="str">
        <f>IFERROR(_xlfn.XLOOKUP($L$1&amp;T_Planning[[#This Row],[Article]],_03_Archive_BORD_DEC[SemainesArticle],_03_Archive_BORD_DEC[Taux.C]),"")</f>
        <v/>
      </c>
      <c r="E98" s="197" cm="1">
        <f t="array" ref="E98">_xlfn.LET(_xlpm.comp, DB_CEWB_Nomenclature__2[Component],
    _xlpm.buffer, DB_CEWB_Nomenclature__2[% ok Buffer Cible après DEC],
    IFERROR(_xlfn.XLOOKUP(T_Planning[[#This Row],[Article]], _xlpm.comp, _xlpm.buffer), 0))</f>
        <v>1</v>
      </c>
      <c r="F98" s="197" cm="1">
        <f t="array" ref="F9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0.57616723819572668</v>
      </c>
      <c r="G98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8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8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8" s="252" cm="1">
        <f t="array" ref="J9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8" s="252" cm="1">
        <f t="array" ref="K9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3200</v>
      </c>
      <c r="L98" s="252" cm="1">
        <f t="array" ref="L9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128340</v>
      </c>
      <c r="M98" s="252" cm="1">
        <f t="array" ref="M9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8" s="252" cm="1">
        <f t="array" ref="N9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87370</v>
      </c>
      <c r="O98" s="253" cm="1">
        <f t="array" ref="O9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46350</v>
      </c>
      <c r="P98" s="29" cm="1">
        <f t="array" ref="P9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8" s="252" cm="1">
        <f t="array" ref="Q9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8" s="252" cm="1">
        <f t="array" ref="R9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8" s="254">
        <f>_xlfn.LET(_xlpm.plage, T_Planning[[#This Row],[Taillage]:[TS]],
_xlpm.article, T_Planning[[#This Row],[Article]],
    IF(ISNUMBER(SEARCH("PRT", _xlpm.article)),"P",
    2+SUM(_xlpm.plage)))</f>
        <v>2</v>
      </c>
      <c r="T98" s="240" t="s">
        <v>8637</v>
      </c>
      <c r="U98" s="248">
        <v>52</v>
      </c>
      <c r="V98" s="248">
        <f>IF(T_Planning[[#This Row],[TP]]="P","PRT",T_Planning[[#This Row],[Sem Besoin client]]-T_Planning[[#This Row],[TP]]-3)</f>
        <v>47</v>
      </c>
      <c r="W98" s="250">
        <f>1000</f>
        <v>1000</v>
      </c>
      <c r="X98" s="255">
        <v>488713</v>
      </c>
      <c r="Y98" s="256" t="str" cm="1">
        <f t="array" ref="Y9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CORRECTEUR QUANT. SEMI/DEC</v>
      </c>
      <c r="Z98" s="256" t="str" cm="1">
        <f t="array" ref="Z9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98" s="232" t="str" cm="1">
        <f t="array" ref="AA9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8" s="233" t="s">
        <v>1583</v>
      </c>
      <c r="AC98" s="13" t="str">
        <f>_xlfn.LET(_xlpm.mach, T_Planning[[#This Row],[No Mach]],
    _xlpm.typeProd, IFERROR(_xlfn.XLOOKUP(_xlpm.mach, PROD[N° MACH.], PROD[WC]), _xlpm.mach),
    _xlpm.typeProd)</f>
        <v>CNT</v>
      </c>
      <c r="AD98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8" s="256" t="str">
        <f>_xlfn.LET(_xlpm.mach, T_Planning[[#This Row],[No Mach]],
    _xlpm.typeProd, IFERROR(_xlfn.XLOOKUP(_xlpm.mach, PROD[N° MACH.], PROD[DESC. MACH.]), _xlpm.mach),
    _xlpm.typeProd)</f>
        <v>CNT</v>
      </c>
      <c r="AF98" s="252"/>
      <c r="AG98" s="253"/>
      <c r="AH98" s="253"/>
      <c r="AI98" s="18">
        <v>46314</v>
      </c>
      <c r="AJ98" s="230">
        <f>_xlfn.LET(_xlpm.delais, T_Planning[[#This Row],[Délais PROD]],
    _xlpm.semaine, IFERROR(WEEKNUM(_xlpm.delais, 21), ""),
    VALUE(_xlpm.semaine))</f>
        <v>43</v>
      </c>
      <c r="AK98" s="259">
        <f>YEAR(T_Planning[[#This Row],[Délais PROD]])</f>
        <v>2026</v>
      </c>
      <c r="AL98" s="256" t="s">
        <v>1597</v>
      </c>
      <c r="AM98" s="252" t="str" cm="1">
        <f t="array" ref="AM9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8" s="252" cm="1">
        <f t="array" ref="AN9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768757</v>
      </c>
      <c r="AO98" s="256" t="str" cm="1">
        <f t="array" ref="AO9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1.800</v>
      </c>
      <c r="AP98" s="252" t="str" cm="1">
        <f t="array" ref="AP9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26</v>
      </c>
      <c r="AQ98" s="260">
        <f>IFERROR((3600*5*24/T_Planning[[#This Row],[TC/S]]),"VERIF")</f>
        <v>16615.384615384617</v>
      </c>
      <c r="AR98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8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16615.384615384617</v>
      </c>
      <c r="AT98" s="262">
        <f>IFERROR(SUMIFS(ZCONF[Yield],ZCONF[Material],T_Planning[[#This Row],[Article]])/2,0)</f>
        <v>0</v>
      </c>
      <c r="AU98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7.7241666666666662</v>
      </c>
      <c r="AV98" s="248" t="str">
        <f>IFERROR(_xlfn.XLOOKUP(T_Planning[[#This Row],[Calibre]],CLIENT!B:B,CLIENT!C:C),"")</f>
        <v>Omega</v>
      </c>
    </row>
    <row r="99" spans="1:48" hidden="1" x14ac:dyDescent="0.3">
      <c r="A99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99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17.224166666666665</v>
      </c>
      <c r="C99" s="249" t="str">
        <f ca="1">IFERROR(T_Planning[[#This Row],[Taux.C-1]]-T_Planning[[#This Row],[Taux.C]],"")</f>
        <v/>
      </c>
      <c r="D99" s="249" t="str">
        <f>IFERROR(_xlfn.XLOOKUP($L$1&amp;T_Planning[[#This Row],[Article]],_03_Archive_BORD_DEC[SemainesArticle],_03_Archive_BORD_DEC[Taux.C]),"")</f>
        <v/>
      </c>
      <c r="E99" s="197" cm="1">
        <f t="array" ref="E99">_xlfn.LET(_xlpm.comp, DB_CEWB_Nomenclature__2[Component],
    _xlpm.buffer, DB_CEWB_Nomenclature__2[% ok Buffer Cible après DEC],
    IFERROR(_xlfn.XLOOKUP(T_Planning[[#This Row],[Article]], _xlpm.comp, _xlpm.buffer), 0))</f>
        <v>1</v>
      </c>
      <c r="F99" s="197" cm="1">
        <f t="array" ref="F9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0.55487248322147653</v>
      </c>
      <c r="G99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99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99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99" s="252" cm="1">
        <f t="array" ref="J9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99" s="252" cm="1">
        <f t="array" ref="K9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1200</v>
      </c>
      <c r="L99" s="252" cm="1">
        <f t="array" ref="L9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31250</v>
      </c>
      <c r="M99" s="252" cm="1">
        <f t="array" ref="M9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99" s="252" cm="1">
        <f t="array" ref="N9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20669</v>
      </c>
      <c r="O99" s="253" cm="1">
        <f t="array" ref="O9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46308</v>
      </c>
      <c r="P99" s="29" cm="1">
        <f t="array" ref="P9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99" s="252" cm="1">
        <f t="array" ref="Q9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99" s="252" cm="1">
        <f t="array" ref="R9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99" s="254">
        <f>_xlfn.LET(_xlpm.plage, T_Planning[[#This Row],[Taillage]:[TS]],
_xlpm.article, T_Planning[[#This Row],[Article]],
    IF(ISNUMBER(SEARCH("PRT", _xlpm.article)),"P",
    2+SUM(_xlpm.plage)))</f>
        <v>2</v>
      </c>
      <c r="T99" s="240" t="s">
        <v>8638</v>
      </c>
      <c r="U99" s="248">
        <v>52</v>
      </c>
      <c r="V99" s="248">
        <f>IF(T_Planning[[#This Row],[TP]]="P","PRT",T_Planning[[#This Row],[Sem Besoin client]]-T_Planning[[#This Row],[TP]]-3)</f>
        <v>47</v>
      </c>
      <c r="W99" s="250">
        <f>1000</f>
        <v>1000</v>
      </c>
      <c r="X99" s="255">
        <v>734398</v>
      </c>
      <c r="Y99" s="256" t="str" cm="1">
        <f t="array" ref="Y9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 A TETE</v>
      </c>
      <c r="Z99" s="256" t="str" cm="1">
        <f t="array" ref="Z9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A05H21</v>
      </c>
      <c r="AA99" s="232" t="str" cm="1">
        <f t="array" ref="AA9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99" s="242" t="s">
        <v>1583</v>
      </c>
      <c r="AC99" s="13" t="str">
        <f>_xlfn.LET(_xlpm.mach, T_Planning[[#This Row],[No Mach]],
    _xlpm.typeProd, IFERROR(_xlfn.XLOOKUP(_xlpm.mach, PROD[N° MACH.], PROD[WC]), _xlpm.mach),
    _xlpm.typeProd)</f>
        <v>CNT</v>
      </c>
      <c r="AD99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99" s="256" t="str">
        <f>_xlfn.LET(_xlpm.mach, T_Planning[[#This Row],[No Mach]],
    _xlpm.typeProd, IFERROR(_xlfn.XLOOKUP(_xlpm.mach, PROD[N° MACH.], PROD[DESC. MACH.]), _xlpm.mach),
    _xlpm.typeProd)</f>
        <v>CNT</v>
      </c>
      <c r="AF99" s="252"/>
      <c r="AG99" s="253"/>
      <c r="AH99" s="253"/>
      <c r="AI99" s="253">
        <v>46314</v>
      </c>
      <c r="AJ99" s="230">
        <f>_xlfn.LET(_xlpm.delais, T_Planning[[#This Row],[Délais PROD]],
    _xlpm.semaine, IFERROR(WEEKNUM(_xlpm.delais, 21), ""),
    VALUE(_xlpm.semaine))</f>
        <v>43</v>
      </c>
      <c r="AK99" s="259">
        <f>YEAR(T_Planning[[#This Row],[Délais PROD]])</f>
        <v>2026</v>
      </c>
      <c r="AL99" s="231" t="s">
        <v>1597</v>
      </c>
      <c r="AM99" s="252" t="str" cm="1">
        <f t="array" ref="AM9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99" s="252" cm="1">
        <f t="array" ref="AN9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99" s="256" t="str" cm="1">
        <f t="array" ref="AO9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99" s="252" t="str" cm="1">
        <f t="array" ref="AP9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62</v>
      </c>
      <c r="AQ99" s="260">
        <f>IFERROR((3600*5*24/T_Planning[[#This Row],[TC/S]]),"VERIF")</f>
        <v>6967.7419354838712</v>
      </c>
      <c r="AR99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99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6967.7419354838712</v>
      </c>
      <c r="AT99" s="262">
        <f>IFERROR(SUMIFS(ZCONF[Yield],ZCONF[Material],T_Planning[[#This Row],[Article]])/2,0)</f>
        <v>0</v>
      </c>
      <c r="AU99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4.4849537037037033</v>
      </c>
      <c r="AV99" s="248" t="str">
        <f>IFERROR(_xlfn.XLOOKUP(T_Planning[[#This Row],[Calibre]],CLIENT!B:B,CLIENT!C:C),"")</f>
        <v>Tissot</v>
      </c>
    </row>
    <row r="100" spans="1:48" hidden="1" x14ac:dyDescent="0.3">
      <c r="A10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612708890</v>
      </c>
      <c r="B10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9.3887499999999999</v>
      </c>
      <c r="C100" s="223">
        <f ca="1">IFERROR(T_Planning[[#This Row],[Taux.C-1]]-T_Planning[[#This Row],[Taux.C]],"")</f>
        <v>6.6112500000000001</v>
      </c>
      <c r="D100" s="223">
        <f>IFERROR(_xlfn.XLOOKUP($L$1&amp;T_Planning[[#This Row],[Article]],_03_Archive_BORD_DEC[SemainesArticle],_03_Archive_BORD_DEC[Taux.C]),"")</f>
        <v>16</v>
      </c>
      <c r="E100" s="197" cm="1">
        <f t="array" ref="E100">_xlfn.LET(_xlpm.comp, DB_CEWB_Nomenclature__2[Component],
    _xlpm.buffer, DB_CEWB_Nomenclature__2[% ok Buffer Cible après DEC],
    IFERROR(_xlfn.XLOOKUP(T_Planning[[#This Row],[Article]], _xlpm.comp, _xlpm.buffer), 0))</f>
        <v>1</v>
      </c>
      <c r="F100" s="197" cm="1">
        <f t="array" ref="F10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0.47061403508771937</v>
      </c>
      <c r="G10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0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00" s="226" cm="1">
        <f t="array" ref="J10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0" s="226" cm="1">
        <f t="array" ref="K10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8000</v>
      </c>
      <c r="L100" s="226" cm="1">
        <f t="array" ref="L10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140400</v>
      </c>
      <c r="M100" s="226" cm="1">
        <f t="array" ref="M10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57890</v>
      </c>
      <c r="N100" s="226" cm="1">
        <f t="array" ref="N10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17220</v>
      </c>
      <c r="O100" s="227" cm="1">
        <f t="array" ref="O10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46401</v>
      </c>
      <c r="P100" s="29" cm="1">
        <f t="array" ref="P10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0" s="226" cm="1">
        <f t="array" ref="Q10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0" s="226" cm="1">
        <f t="array" ref="R10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0" s="228">
        <f>_xlfn.LET(_xlpm.plage, T_Planning[[#This Row],[Taillage]:[TS]],
_xlpm.article, T_Planning[[#This Row],[Article]],
    IF(ISNUMBER(SEARCH("PRT", _xlpm.article)),"P",
    2+SUM(_xlpm.plage)))</f>
        <v>2</v>
      </c>
      <c r="T100" s="240" t="s">
        <v>7979</v>
      </c>
      <c r="U100" s="222"/>
      <c r="V100" s="222">
        <f>IF(T_Planning[[#This Row],[TP]]="P","PRT",T_Planning[[#This Row],[Sem Besoin client]]-T_Planning[[#This Row],[TP]]-3)</f>
        <v>-5</v>
      </c>
      <c r="W100" s="224">
        <f>1000</f>
        <v>1000</v>
      </c>
      <c r="X100" s="230">
        <v>708890</v>
      </c>
      <c r="Y100" s="231" t="str" cm="1">
        <f t="array" ref="Y10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PITON A TETE                            </v>
      </c>
      <c r="Z100" s="231" t="str" cm="1">
        <f t="array" ref="Z10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C26111</v>
      </c>
      <c r="AA100" s="232" t="str" cm="1">
        <f t="array" ref="AA10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00" s="233">
        <v>612</v>
      </c>
      <c r="AC100" s="13" t="str">
        <f>_xlfn.LET(_xlpm.mach, T_Planning[[#This Row],[No Mach]],
    _xlpm.typeProd, IFERROR(_xlfn.XLOOKUP(_xlpm.mach, PROD[N° MACH.], PROD[WC]), _xlpm.mach),
    _xlpm.typeProd)</f>
        <v>120001</v>
      </c>
      <c r="AD10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0" s="231" t="str">
        <f>_xlfn.LET(_xlpm.mach, T_Planning[[#This Row],[No Mach]],
    _xlpm.typeProd, IFERROR(_xlfn.XLOOKUP(_xlpm.mach, PROD[N° MACH.], PROD[DESC. MACH.]), _xlpm.mach),
    _xlpm.typeProd)</f>
        <v>TSUG.P034+</v>
      </c>
      <c r="AF100" s="226">
        <v>1</v>
      </c>
      <c r="AG100" s="227">
        <v>45440</v>
      </c>
      <c r="AH100" s="227">
        <v>46087</v>
      </c>
      <c r="AI100" s="227">
        <v>45950</v>
      </c>
      <c r="AJ100" s="230">
        <f>_xlfn.LET(_xlpm.delais, T_Planning[[#This Row],[Délais PROD]],
    _xlpm.semaine, IFERROR(WEEKNUM(_xlpm.delais, 21), ""),
    VALUE(_xlpm.semaine))</f>
        <v>43</v>
      </c>
      <c r="AK100" s="235">
        <f>YEAR(T_Planning[[#This Row],[Délais PROD]])</f>
        <v>2025</v>
      </c>
      <c r="AL100" s="231" t="s">
        <v>72</v>
      </c>
      <c r="AM100" s="226" t="str" cm="1">
        <f t="array" ref="AM10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00" s="226" cm="1">
        <f t="array" ref="AN10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100" s="231" t="str" cm="1">
        <f t="array" ref="AO10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100" s="226" t="str" cm="1">
        <f t="array" ref="AP10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100" s="236">
        <f>IFERROR((3600*5*24/T_Planning[[#This Row],[TC/S]]),"VERIF")</f>
        <v>9600</v>
      </c>
      <c r="AR10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9600</v>
      </c>
      <c r="AS10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100" s="238">
        <f>IFERROR(SUMIFS(ZCONF[Yield],ZCONF[Material],T_Planning[[#This Row],[Article]])/2,0)</f>
        <v>10135</v>
      </c>
      <c r="AU10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8.5947916666666675</v>
      </c>
      <c r="AV100" s="222" t="str">
        <f>IFERROR(_xlfn.XLOOKUP(T_Planning[[#This Row],[Calibre]],CLIENT!B:B,CLIENT!C:C),"")</f>
        <v>Tissot</v>
      </c>
    </row>
    <row r="101" spans="1:48" hidden="1" x14ac:dyDescent="0.3">
      <c r="A10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PLANIF6162</v>
      </c>
      <c r="B10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01" s="223">
        <f ca="1">IFERROR(T_Planning[[#This Row],[Taux.C-1]]-T_Planning[[#This Row],[Taux.C]],"")</f>
        <v>0</v>
      </c>
      <c r="D101" s="223">
        <f>IFERROR(_xlfn.XLOOKUP($L$1&amp;T_Planning[[#This Row],[Article]],_03_Archive_BORD_DEC[SemainesArticle],_03_Archive_BORD_DEC[Taux.C]),"")</f>
        <v>0</v>
      </c>
      <c r="E101" s="197" cm="1">
        <f t="array" ref="E101">_xlfn.LET(_xlpm.comp, DB_CEWB_Nomenclature__2[Component],
    _xlpm.buffer, DB_CEWB_Nomenclature__2[% ok Buffer Cible après DEC],
    IFERROR(_xlfn.XLOOKUP(T_Planning[[#This Row],[Article]], _xlpm.comp, _xlpm.buffer), 0))</f>
        <v>0</v>
      </c>
      <c r="F101" s="197" cm="1">
        <f t="array" ref="F10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1" s="226" cm="1">
        <f t="array" ref="J10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1" s="226" cm="1">
        <f t="array" ref="K10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8800</v>
      </c>
      <c r="L101" s="226" cm="1">
        <f t="array" ref="L10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218000</v>
      </c>
      <c r="M101" s="226" cm="1">
        <f t="array" ref="M10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1" s="226" cm="1">
        <f t="array" ref="N10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1" s="227" cm="1">
        <f t="array" ref="O10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01" s="29" cm="1">
        <f t="array" ref="P10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1" s="226" cm="1">
        <f t="array" ref="Q10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1" s="226" cm="1">
        <f t="array" ref="R10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1" s="228">
        <f>_xlfn.LET(_xlpm.plage, T_Planning[[#This Row],[Taillage]:[TS]],
_xlpm.article, T_Planning[[#This Row],[Article]],
    IF(ISNUMBER(SEARCH("PRT", _xlpm.article)),"P",
    2+SUM(_xlpm.plage)))</f>
        <v>2</v>
      </c>
      <c r="T101" s="240" t="s">
        <v>8627</v>
      </c>
      <c r="U101" s="222">
        <v>52</v>
      </c>
      <c r="V101" s="222">
        <f>IF(T_Planning[[#This Row],[TP]]="P","PRT",T_Planning[[#This Row],[Sem Besoin client]]-T_Planning[[#This Row],[TP]]-3)</f>
        <v>47</v>
      </c>
      <c r="W101" s="224">
        <f>1000</f>
        <v>1000</v>
      </c>
      <c r="X101" s="230">
        <v>860198</v>
      </c>
      <c r="Y101" s="231" t="str" cm="1">
        <f t="array" ref="Y10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COLL. SE-H E 43 C 10 A</v>
      </c>
      <c r="Z101" s="231" t="str" cm="1">
        <f t="array" ref="Z10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101" s="232" t="str" cm="1">
        <f t="array" ref="AA10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01" s="233">
        <v>616</v>
      </c>
      <c r="AC101" s="13" t="str">
        <f>_xlfn.LET(_xlpm.mach, T_Planning[[#This Row],[No Mach]],
    _xlpm.typeProd, IFERROR(_xlfn.XLOOKUP(_xlpm.mach, PROD[N° MACH.], PROD[WC]), _xlpm.mach),
    _xlpm.typeProd)</f>
        <v>120004</v>
      </c>
      <c r="AD10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1" s="231" t="str">
        <f>_xlfn.LET(_xlpm.mach, T_Planning[[#This Row],[No Mach]],
    _xlpm.typeProd, IFERROR(_xlfn.XLOOKUP(_xlpm.mach, PROD[N° MACH.], PROD[DESC. MACH.]), _xlpm.mach),
    _xlpm.typeProd)</f>
        <v>TSUG.B075</v>
      </c>
      <c r="AF101" s="226">
        <v>2</v>
      </c>
      <c r="AG101" s="227">
        <v>45987</v>
      </c>
      <c r="AH101" s="227">
        <v>46034</v>
      </c>
      <c r="AI101" s="227">
        <v>46321</v>
      </c>
      <c r="AJ101" s="230">
        <f>_xlfn.LET(_xlpm.delais, T_Planning[[#This Row],[Délais PROD]],
    _xlpm.semaine, IFERROR(WEEKNUM(_xlpm.delais, 21), ""),
    VALUE(_xlpm.semaine))</f>
        <v>44</v>
      </c>
      <c r="AK101" s="235">
        <f>YEAR(T_Planning[[#This Row],[Délais PROD]])</f>
        <v>2026</v>
      </c>
      <c r="AL101" s="231" t="s">
        <v>65</v>
      </c>
      <c r="AM101" s="226" t="str" cm="1">
        <f t="array" ref="AM10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1" s="226" cm="1">
        <f t="array" ref="AN10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101" s="231" t="str" cm="1">
        <f t="array" ref="AO10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101" s="226" t="str" cm="1">
        <f t="array" ref="AP10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01" s="236">
        <f>IFERROR((3600*5*24/T_Planning[[#This Row],[TC/S]]),"VERIF")</f>
        <v>8640</v>
      </c>
      <c r="AR10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17280</v>
      </c>
      <c r="AT101" s="238">
        <f>IFERROR(SUMIFS(ZCONF[Yield],ZCONF[Material],T_Planning[[#This Row],[Article]])/2,0)</f>
        <v>0</v>
      </c>
      <c r="AU10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25.231481481481481</v>
      </c>
      <c r="AV101" s="222" t="str">
        <f>IFERROR(_xlfn.XLOOKUP(T_Planning[[#This Row],[Calibre]],CLIENT!B:B,CLIENT!C:C),"")</f>
        <v/>
      </c>
    </row>
    <row r="102" spans="1:48" hidden="1" x14ac:dyDescent="0.3">
      <c r="A10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0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19.725000000000001</v>
      </c>
      <c r="C102" s="223">
        <f ca="1">IFERROR(T_Planning[[#This Row],[Taux.C-1]]-T_Planning[[#This Row],[Taux.C]],"")</f>
        <v>-2.7250000000000014</v>
      </c>
      <c r="D102" s="223">
        <f>IFERROR(_xlfn.XLOOKUP($L$1&amp;T_Planning[[#This Row],[Article]],_03_Archive_BORD_DEC[SemainesArticle],_03_Archive_BORD_DEC[Taux.C]),"")</f>
        <v>17</v>
      </c>
      <c r="E102" s="197" cm="1">
        <f t="array" ref="E102">_xlfn.LET(_xlpm.comp, DB_CEWB_Nomenclature__2[Component],
    _xlpm.buffer, DB_CEWB_Nomenclature__2[% ok Buffer Cible après DEC],
    IFERROR(_xlfn.XLOOKUP(T_Planning[[#This Row],[Article]], _xlpm.comp, _xlpm.buffer), 0))</f>
        <v>1</v>
      </c>
      <c r="F102" s="197" cm="1">
        <f t="array" ref="F10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0.62125984251968502</v>
      </c>
      <c r="G10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0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02" s="226" cm="1">
        <f t="array" ref="J10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2" s="226" cm="1">
        <f t="array" ref="K10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600</v>
      </c>
      <c r="L102" s="226" cm="1">
        <f t="array" ref="L10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15150</v>
      </c>
      <c r="M102" s="226" cm="1">
        <f t="array" ref="M10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2" s="226" cm="1">
        <f t="array" ref="N10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11835</v>
      </c>
      <c r="O102" s="227" cm="1">
        <f t="array" ref="O10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46379</v>
      </c>
      <c r="P102" s="29" cm="1">
        <f t="array" ref="P10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02" s="226" cm="1">
        <f t="array" ref="Q10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2" s="226" cm="1">
        <f t="array" ref="R10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2" s="228">
        <f>_xlfn.LET(_xlpm.plage, T_Planning[[#This Row],[Taillage]:[TS]],
_xlpm.article, T_Planning[[#This Row],[Article]],
    IF(ISNUMBER(SEARCH("PRT", _xlpm.article)),"P",
    2+SUM(_xlpm.plage)))</f>
        <v>3</v>
      </c>
      <c r="T102" s="240" t="s">
        <v>8628</v>
      </c>
      <c r="U102" s="222">
        <v>54</v>
      </c>
      <c r="V102" s="222">
        <f>IF(T_Planning[[#This Row],[TP]]="P","PRT",T_Planning[[#This Row],[Sem Besoin client]]-T_Planning[[#This Row],[TP]]-3)</f>
        <v>48</v>
      </c>
      <c r="W102" s="224">
        <f>1000</f>
        <v>1000</v>
      </c>
      <c r="X102" s="230">
        <v>703459</v>
      </c>
      <c r="Y102" s="231" t="str" cm="1">
        <f t="array" ref="Y10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L2.950</v>
      </c>
      <c r="Z102" s="231" t="str" cm="1">
        <f t="array" ref="Z10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2801-2</v>
      </c>
      <c r="AA102" s="232" t="str" cm="1">
        <f t="array" ref="AA10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02" s="233" t="s">
        <v>1583</v>
      </c>
      <c r="AC102" s="13" t="str">
        <f>_xlfn.LET(_xlpm.mach, T_Planning[[#This Row],[No Mach]],
    _xlpm.typeProd, IFERROR(_xlfn.XLOOKUP(_xlpm.mach, PROD[N° MACH.], PROD[WC]), _xlpm.mach),
    _xlpm.typeProd)</f>
        <v>CNT</v>
      </c>
      <c r="AD10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2" s="231" t="str">
        <f>_xlfn.LET(_xlpm.mach, T_Planning[[#This Row],[No Mach]],
    _xlpm.typeProd, IFERROR(_xlfn.XLOOKUP(_xlpm.mach, PROD[N° MACH.], PROD[DESC. MACH.]), _xlpm.mach),
    _xlpm.typeProd)</f>
        <v>CNT</v>
      </c>
      <c r="AF102" s="226">
        <v>1</v>
      </c>
      <c r="AG102" s="227">
        <v>46064</v>
      </c>
      <c r="AH102" s="227">
        <v>46083</v>
      </c>
      <c r="AI102" s="227">
        <v>46321</v>
      </c>
      <c r="AJ102" s="230">
        <f>_xlfn.LET(_xlpm.delais, T_Planning[[#This Row],[Délais PROD]],
    _xlpm.semaine, IFERROR(WEEKNUM(_xlpm.delais, 21), ""),
    VALUE(_xlpm.semaine))</f>
        <v>44</v>
      </c>
      <c r="AK102" s="235">
        <f>YEAR(T_Planning[[#This Row],[Délais PROD]])</f>
        <v>2026</v>
      </c>
      <c r="AL102" s="231" t="s">
        <v>1597</v>
      </c>
      <c r="AM102" s="226" t="str" cm="1">
        <f t="array" ref="AM10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2" s="226" cm="1">
        <f t="array" ref="AN10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766789</v>
      </c>
      <c r="AO102" s="231" t="str" cm="1">
        <f t="array" ref="AO10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2.600</v>
      </c>
      <c r="AP102" s="226" t="str" cm="1">
        <f t="array" ref="AP10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102" s="236">
        <f>IFERROR((3600*5*24/T_Planning[[#This Row],[TC/S]]),"VERIF")</f>
        <v>10800</v>
      </c>
      <c r="AR10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102" s="238">
        <f>IFERROR(SUMIFS(ZCONF[Yield],ZCONF[Material],T_Planning[[#This Row],[Article]])/2,0)</f>
        <v>0</v>
      </c>
      <c r="AU10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1.4027777777777777</v>
      </c>
      <c r="AV102" s="222" t="str">
        <f>IFERROR(_xlfn.XLOOKUP(T_Planning[[#This Row],[Calibre]],CLIENT!B:B,CLIENT!C:C),"")</f>
        <v>Hamilton</v>
      </c>
    </row>
    <row r="103" spans="1:48" hidden="1" x14ac:dyDescent="0.3">
      <c r="A103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103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7.7692307692307692</v>
      </c>
      <c r="C103" s="249" t="str">
        <f ca="1">IFERROR(T_Planning[[#This Row],[Taux.C-1]]-T_Planning[[#This Row],[Taux.C]],"")</f>
        <v/>
      </c>
      <c r="D103" s="249" t="str">
        <f>IFERROR(_xlfn.XLOOKUP($L$1&amp;T_Planning[[#This Row],[Article]],_03_Archive_BORD_DEC[SemainesArticle],_03_Archive_BORD_DEC[Taux.C]),"")</f>
        <v/>
      </c>
      <c r="E103" s="197" cm="1">
        <f t="array" ref="E103">_xlfn.LET(_xlpm.comp, DB_CEWB_Nomenclature__2[Component],
    _xlpm.buffer, DB_CEWB_Nomenclature__2[% ok Buffer Cible après DEC],
    IFERROR(_xlfn.XLOOKUP(T_Planning[[#This Row],[Article]], _xlpm.comp, _xlpm.buffer), 0))</f>
        <v>0</v>
      </c>
      <c r="F103" s="197" cm="1">
        <f t="array" ref="F10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3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3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3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3" s="252" cm="1">
        <f t="array" ref="J103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103" s="252" cm="1">
        <f t="array" ref="K10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103" s="252" cm="1">
        <f t="array" ref="L10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12200</v>
      </c>
      <c r="M103" s="252" cm="1">
        <f t="array" ref="M10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3" s="252" cm="1">
        <f t="array" ref="N10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3" s="253" cm="1">
        <f t="array" ref="O10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03" s="29" cm="1">
        <f t="array" ref="P10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103" s="252" cm="1">
        <f t="array" ref="Q10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3" s="252" cm="1">
        <f t="array" ref="R10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3" s="254">
        <f>_xlfn.LET(_xlpm.plage, T_Planning[[#This Row],[Taillage]:[TS]],
_xlpm.article, T_Planning[[#This Row],[Article]],
    IF(ISNUMBER(SEARCH("PRT", _xlpm.article)),"P",
    2+SUM(_xlpm.plage)))</f>
        <v>4</v>
      </c>
      <c r="T103" s="240" t="s">
        <v>8633</v>
      </c>
      <c r="U103" s="248">
        <v>58</v>
      </c>
      <c r="V103" s="248">
        <f>IF(T_Planning[[#This Row],[TP]]="P","PRT",T_Planning[[#This Row],[Sem Besoin client]]-T_Planning[[#This Row],[TP]]-3)</f>
        <v>51</v>
      </c>
      <c r="W103" s="250">
        <f>1000</f>
        <v>1000</v>
      </c>
      <c r="X103" s="255">
        <v>859372</v>
      </c>
      <c r="Y103" s="256" t="str" cm="1">
        <f t="array" ref="Y10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PIG.REM. SEMI/POLI</v>
      </c>
      <c r="Z103" s="256" t="str" cm="1">
        <f t="array" ref="Z10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A89201</v>
      </c>
      <c r="AA103" s="232" t="str" cm="1">
        <f t="array" ref="AA10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03" s="233" t="s">
        <v>1583</v>
      </c>
      <c r="AC103" s="13" t="str">
        <f>_xlfn.LET(_xlpm.mach, T_Planning[[#This Row],[No Mach]],
    _xlpm.typeProd, IFERROR(_xlfn.XLOOKUP(_xlpm.mach, PROD[N° MACH.], PROD[WC]), _xlpm.mach),
    _xlpm.typeProd)</f>
        <v>CNT</v>
      </c>
      <c r="AD103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3" s="256" t="str">
        <f>_xlfn.LET(_xlpm.mach, T_Planning[[#This Row],[No Mach]],
    _xlpm.typeProd, IFERROR(_xlfn.XLOOKUP(_xlpm.mach, PROD[N° MACH.], PROD[DESC. MACH.]), _xlpm.mach),
    _xlpm.typeProd)</f>
        <v>CNT</v>
      </c>
      <c r="AF103" s="252"/>
      <c r="AG103" s="253"/>
      <c r="AH103" s="253"/>
      <c r="AI103" s="253">
        <v>46321</v>
      </c>
      <c r="AJ103" s="230">
        <f>_xlfn.LET(_xlpm.delais, T_Planning[[#This Row],[Délais PROD]],
    _xlpm.semaine, IFERROR(WEEKNUM(_xlpm.delais, 21), ""),
    VALUE(_xlpm.semaine))</f>
        <v>44</v>
      </c>
      <c r="AK103" s="259">
        <f>YEAR(T_Planning[[#This Row],[Délais PROD]])</f>
        <v>2026</v>
      </c>
      <c r="AL103" s="256" t="s">
        <v>1597</v>
      </c>
      <c r="AM103" s="252" t="str" cm="1">
        <f t="array" ref="AM10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3" s="252" cm="1">
        <f t="array" ref="AN10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03" s="256" t="str" cm="1">
        <f t="array" ref="AO10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03" s="252" t="str" cm="1">
        <f t="array" ref="AP10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44</v>
      </c>
      <c r="AQ103" s="260">
        <f>IFERROR((3600*5*24/T_Planning[[#This Row],[TC/S]]),"VERIF")</f>
        <v>9818.181818181818</v>
      </c>
      <c r="AR103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3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9818.181818181818</v>
      </c>
      <c r="AT103" s="262">
        <f>IFERROR(SUMIFS(ZCONF[Yield],ZCONF[Material],T_Planning[[#This Row],[Article]])/2,0)</f>
        <v>0</v>
      </c>
      <c r="AU103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1.2425925925925927</v>
      </c>
      <c r="AV103" s="248" t="str">
        <f>IFERROR(_xlfn.XLOOKUP(T_Planning[[#This Row],[Calibre]],CLIENT!B:B,CLIENT!C:C),"")</f>
        <v/>
      </c>
    </row>
    <row r="104" spans="1:48" hidden="1" x14ac:dyDescent="0.3">
      <c r="A10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519758003</v>
      </c>
      <c r="B10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6.0819230769230765</v>
      </c>
      <c r="C104" s="223">
        <f ca="1">IFERROR(T_Planning[[#This Row],[Taux.C-1]]-T_Planning[[#This Row],[Taux.C]],"")</f>
        <v>-2.0819230769230765</v>
      </c>
      <c r="D104" s="223">
        <f>IFERROR(_xlfn.XLOOKUP($L$1&amp;T_Planning[[#This Row],[Article]],_03_Archive_BORD_DEC[SemainesArticle],_03_Archive_BORD_DEC[Taux.C]),"")</f>
        <v>4</v>
      </c>
      <c r="E104" s="197" cm="1">
        <f t="array" ref="E104">_xlfn.LET(_xlpm.comp, DB_CEWB_Nomenclature__2[Component],
    _xlpm.buffer, DB_CEWB_Nomenclature__2[% ok Buffer Cible après DEC],
    IFERROR(_xlfn.XLOOKUP(T_Planning[[#This Row],[Article]], _xlpm.comp, _xlpm.buffer), 0))</f>
        <v>0.87849999999999995</v>
      </c>
      <c r="F104" s="197" cm="1">
        <f t="array" ref="F10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0.15017094017094018</v>
      </c>
      <c r="G10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0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4" s="226" cm="1">
        <f t="array" ref="J10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4" s="226" cm="1">
        <f t="array" ref="K10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2600</v>
      </c>
      <c r="L104" s="226" cm="1">
        <f t="array" ref="L10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87300</v>
      </c>
      <c r="M104" s="226" cm="1">
        <f t="array" ref="M10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4" s="226" cm="1">
        <f t="array" ref="N10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15813</v>
      </c>
      <c r="O104" s="227" cm="1">
        <f t="array" ref="O10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46357</v>
      </c>
      <c r="P104" s="29" cm="1">
        <f t="array" ref="P10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04" s="226" cm="1">
        <f t="array" ref="Q10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4" s="226" cm="1">
        <f t="array" ref="R10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4" s="228">
        <f>_xlfn.LET(_xlpm.plage, T_Planning[[#This Row],[Taillage]:[TS]],
_xlpm.article, T_Planning[[#This Row],[Article]],
    IF(ISNUMBER(SEARCH("PRT", _xlpm.article)),"P",
    2+SUM(_xlpm.plage)))</f>
        <v>3</v>
      </c>
      <c r="T104" s="240" t="s">
        <v>7965</v>
      </c>
      <c r="U104" s="222">
        <v>52</v>
      </c>
      <c r="V104" s="222">
        <f>IF(T_Planning[[#This Row],[TP]]="P","PRT",T_Planning[[#This Row],[Sem Besoin client]]-T_Planning[[#This Row],[TP]]-3)</f>
        <v>46</v>
      </c>
      <c r="W104" s="224">
        <f>1000</f>
        <v>1000</v>
      </c>
      <c r="X104" s="230">
        <v>758003</v>
      </c>
      <c r="Y104" s="231" t="str" cm="1">
        <f t="array" ref="Y10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CHAUSSEE L2.130                         </v>
      </c>
      <c r="Z104" s="231" t="str" cm="1">
        <f t="array" ref="Z10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C26111</v>
      </c>
      <c r="AA104" s="232" t="str" cm="1">
        <f t="array" ref="AA10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04" s="233">
        <v>519</v>
      </c>
      <c r="AC104" s="13" t="str">
        <f>_xlfn.LET(_xlpm.mach, T_Planning[[#This Row],[No Mach]],
    _xlpm.typeProd, IFERROR(_xlfn.XLOOKUP(_xlpm.mach, PROD[N° MACH.], PROD[WC]), _xlpm.mach),
    _xlpm.typeProd)</f>
        <v>120001</v>
      </c>
      <c r="AD10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4" s="231" t="str">
        <f>_xlfn.LET(_xlpm.mach, T_Planning[[#This Row],[No Mach]],
    _xlpm.typeProd, IFERROR(_xlfn.XLOOKUP(_xlpm.mach, PROD[N° MACH.], PROD[DESC. MACH.]), _xlpm.mach),
    _xlpm.typeProd)</f>
        <v>TSUG.P034+</v>
      </c>
      <c r="AF104" s="226">
        <v>1</v>
      </c>
      <c r="AG104" s="227">
        <v>45772</v>
      </c>
      <c r="AH104" s="227">
        <v>46094</v>
      </c>
      <c r="AI104" s="227">
        <v>45957</v>
      </c>
      <c r="AJ104" s="230">
        <f>_xlfn.LET(_xlpm.delais, T_Planning[[#This Row],[Délais PROD]],
    _xlpm.semaine, IFERROR(WEEKNUM(_xlpm.delais, 21), ""),
    VALUE(_xlpm.semaine))</f>
        <v>44</v>
      </c>
      <c r="AK104" s="235">
        <f>YEAR(T_Planning[[#This Row],[Délais PROD]])</f>
        <v>2025</v>
      </c>
      <c r="AL104" s="231" t="s">
        <v>72</v>
      </c>
      <c r="AM104" s="226" t="str" cm="1">
        <f t="array" ref="AM10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04" s="226" cm="1">
        <f t="array" ref="AN10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768762</v>
      </c>
      <c r="AO104" s="231" t="str" cm="1">
        <f t="array" ref="AO10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2.200</v>
      </c>
      <c r="AP104" s="226" t="str" cm="1">
        <f t="array" ref="AP10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35</v>
      </c>
      <c r="AQ104" s="236">
        <f>IFERROR((3600*5*24/T_Planning[[#This Row],[TC/S]]),"VERIF")</f>
        <v>12342.857142857143</v>
      </c>
      <c r="AR10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12342.857142857143</v>
      </c>
      <c r="AS10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12342.857142857143</v>
      </c>
      <c r="AT104" s="238">
        <f>IFERROR(SUMIFS(ZCONF[Yield],ZCONF[Material],T_Planning[[#This Row],[Article]])/2,0)</f>
        <v>0</v>
      </c>
      <c r="AU10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7.0729166666666661</v>
      </c>
      <c r="AV104" s="222" t="str">
        <f>IFERROR(_xlfn.XLOOKUP(T_Planning[[#This Row],[Calibre]],CLIENT!B:B,CLIENT!C:C),"")</f>
        <v>Tissot</v>
      </c>
    </row>
    <row r="105" spans="1:48" hidden="1" x14ac:dyDescent="0.3">
      <c r="A10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PLANIF523</v>
      </c>
      <c r="B10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05" s="223">
        <f ca="1">IFERROR(T_Planning[[#This Row],[Taux.C-1]]-T_Planning[[#This Row],[Taux.C]],"")</f>
        <v>0</v>
      </c>
      <c r="D105" s="223">
        <f>IFERROR(_xlfn.XLOOKUP($L$1&amp;T_Planning[[#This Row],[Article]],_03_Archive_BORD_DEC[SemainesArticle],_03_Archive_BORD_DEC[Taux.C]),"")</f>
        <v>0</v>
      </c>
      <c r="E105" s="197" cm="1">
        <f t="array" ref="E105">_xlfn.LET(_xlpm.comp, DB_CEWB_Nomenclature__2[Component],
    _xlpm.buffer, DB_CEWB_Nomenclature__2[% ok Buffer Cible après DEC],
    IFERROR(_xlfn.XLOOKUP(T_Planning[[#This Row],[Article]], _xlpm.comp, _xlpm.buffer), 0))</f>
        <v>0</v>
      </c>
      <c r="F105" s="197" cm="1">
        <f t="array" ref="F10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10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5" s="226" cm="1">
        <f t="array" ref="J10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5" s="226" cm="1">
        <f t="array" ref="K10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11200</v>
      </c>
      <c r="L105" s="226" cm="1">
        <f t="array" ref="L10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581000</v>
      </c>
      <c r="M105" s="226" cm="1">
        <f t="array" ref="M10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5" s="226" cm="1">
        <f t="array" ref="N10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5" s="227" cm="1">
        <f t="array" ref="O10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05" s="29" cm="1">
        <f t="array" ref="P10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5" s="226" cm="1">
        <f t="array" ref="Q10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5" s="226" cm="1">
        <f t="array" ref="R10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5" s="228">
        <f>_xlfn.LET(_xlpm.plage, T_Planning[[#This Row],[Taillage]:[TS]],
_xlpm.article, T_Planning[[#This Row],[Article]],
    IF(ISNUMBER(SEARCH("PRT", _xlpm.article)),"P",
    2+SUM(_xlpm.plage)))</f>
        <v>2</v>
      </c>
      <c r="T105" s="240" t="s">
        <v>8643</v>
      </c>
      <c r="U105" s="222">
        <v>57</v>
      </c>
      <c r="V105" s="222">
        <f>IF(T_Planning[[#This Row],[TP]]="P","PRT",T_Planning[[#This Row],[Sem Besoin client]]-T_Planning[[#This Row],[TP]]-3)</f>
        <v>52</v>
      </c>
      <c r="W105" s="224">
        <f>1000</f>
        <v>1000</v>
      </c>
      <c r="X105" s="230">
        <v>859387</v>
      </c>
      <c r="Y105" s="231" t="str" cm="1">
        <f t="array" ref="Y10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CONE SUPER. SEMI/POLI                   </v>
      </c>
      <c r="Z105" s="231" t="str" cm="1">
        <f t="array" ref="Z10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C07111</v>
      </c>
      <c r="AA105" s="232" t="str" cm="1">
        <f t="array" ref="AA10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05" s="233">
        <v>523</v>
      </c>
      <c r="AC105" s="13" t="str">
        <f>_xlfn.LET(_xlpm.mach, T_Planning[[#This Row],[No Mach]],
    _xlpm.typeProd, IFERROR(_xlfn.XLOOKUP(_xlpm.mach, PROD[N° MACH.], PROD[WC]), _xlpm.mach),
    _xlpm.typeProd)</f>
        <v>120001</v>
      </c>
      <c r="AD10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5" s="231" t="str">
        <f>_xlfn.LET(_xlpm.mach, T_Planning[[#This Row],[No Mach]],
    _xlpm.typeProd, IFERROR(_xlfn.XLOOKUP(_xlpm.mach, PROD[N° MACH.], PROD[DESC. MACH.]), _xlpm.mach),
    _xlpm.typeProd)</f>
        <v>TSUG.P034+</v>
      </c>
      <c r="AF105" s="226"/>
      <c r="AG105" s="227">
        <v>45771</v>
      </c>
      <c r="AH105" s="227"/>
      <c r="AI105" s="227">
        <v>46328</v>
      </c>
      <c r="AJ105" s="230">
        <f>_xlfn.LET(_xlpm.delais, T_Planning[[#This Row],[Délais PROD]],
    _xlpm.semaine, IFERROR(WEEKNUM(_xlpm.delais, 21), ""),
    VALUE(_xlpm.semaine))</f>
        <v>45</v>
      </c>
      <c r="AK105" s="235">
        <f>YEAR(T_Planning[[#This Row],[Délais PROD]])</f>
        <v>2026</v>
      </c>
      <c r="AL105" s="231" t="s">
        <v>65</v>
      </c>
      <c r="AM105" s="226" t="str" cm="1">
        <f t="array" ref="AM10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5" s="226" cm="1">
        <f t="array" ref="AN10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05" s="231" t="str" cm="1">
        <f t="array" ref="AO10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05" s="226" t="str" cm="1">
        <f t="array" ref="AP10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05" s="236">
        <f>IFERROR((3600*5*24/T_Planning[[#This Row],[TC/S]]),"VERIF")</f>
        <v>8640</v>
      </c>
      <c r="AR105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105" s="238">
        <f>IFERROR(SUMIFS(ZCONF[Yield],ZCONF[Material],T_Planning[[#This Row],[Article]])/2,0)</f>
        <v>0</v>
      </c>
      <c r="AU105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67.245370370370367</v>
      </c>
      <c r="AV105" s="222" t="str">
        <f>IFERROR(_xlfn.XLOOKUP(T_Planning[[#This Row],[Calibre]],CLIENT!B:B,CLIENT!C:C),"")</f>
        <v>Tissot</v>
      </c>
    </row>
    <row r="106" spans="1:48" hidden="1" x14ac:dyDescent="0.3">
      <c r="A10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0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06" s="223">
        <f ca="1">IFERROR(T_Planning[[#This Row],[Taux.C-1]]-T_Planning[[#This Row],[Taux.C]],"")</f>
        <v>0</v>
      </c>
      <c r="D106" s="223">
        <f>IFERROR(_xlfn.XLOOKUP($L$1&amp;T_Planning[[#This Row],[Article]],_03_Archive_BORD_DEC[SemainesArticle],_03_Archive_BORD_DEC[Taux.C]),"")</f>
        <v>30</v>
      </c>
      <c r="E106" s="197" cm="1">
        <f t="array" ref="E106">_xlfn.LET(_xlpm.comp, DB_CEWB_Nomenclature__2[Component],
    _xlpm.buffer, DB_CEWB_Nomenclature__2[% ok Buffer Cible après DEC],
    IFERROR(_xlfn.XLOOKUP(T_Planning[[#This Row],[Article]], _xlpm.comp, _xlpm.buffer), 0))</f>
        <v>1</v>
      </c>
      <c r="F106" s="197" cm="1">
        <f t="array" ref="F10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0.63140261215218629</v>
      </c>
      <c r="G10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0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06" s="226" cm="1">
        <f t="array" ref="J10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6" s="226" cm="1">
        <f t="array" ref="K10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1500</v>
      </c>
      <c r="L106" s="226" cm="1">
        <f t="array" ref="L10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76760</v>
      </c>
      <c r="M106" s="226" cm="1">
        <f t="array" ref="M10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6" s="226" cm="1">
        <f t="array" ref="N10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66714</v>
      </c>
      <c r="O106" s="227" cm="1">
        <f t="array" ref="O10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46365</v>
      </c>
      <c r="P106" s="29" cm="1">
        <f t="array" ref="P10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6" s="226" cm="1">
        <f t="array" ref="Q10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6" s="226" cm="1">
        <f t="array" ref="R10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6" s="228">
        <f>_xlfn.LET(_xlpm.plage, T_Planning[[#This Row],[Taillage]:[TS]],
_xlpm.article, T_Planning[[#This Row],[Article]],
    IF(ISNUMBER(SEARCH("PRT", _xlpm.article)),"P",
    2+SUM(_xlpm.plage)))</f>
        <v>2</v>
      </c>
      <c r="T106" s="240" t="s">
        <v>8408</v>
      </c>
      <c r="U106" s="222">
        <v>58</v>
      </c>
      <c r="V106" s="222">
        <f>IF(T_Planning[[#This Row],[TP]]="P","PRT",T_Planning[[#This Row],[Sem Besoin client]]-T_Planning[[#This Row],[TP]]-3)</f>
        <v>53</v>
      </c>
      <c r="W106" s="224">
        <f>1000</f>
        <v>1000</v>
      </c>
      <c r="X106" s="230">
        <v>738793</v>
      </c>
      <c r="Y106" s="231" t="str" cm="1">
        <f t="array" ref="Y10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TETE CYL. C 02 C 00 A</v>
      </c>
      <c r="Z106" s="231" t="str" cm="1">
        <f t="array" ref="Z10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106" s="232" t="str" cm="1">
        <f t="array" ref="AA10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06" s="233" t="s">
        <v>1583</v>
      </c>
      <c r="AC106" s="13" t="str">
        <f>_xlfn.LET(_xlpm.mach, T_Planning[[#This Row],[No Mach]],
    _xlpm.typeProd, IFERROR(_xlfn.XLOOKUP(_xlpm.mach, PROD[N° MACH.], PROD[WC]), _xlpm.mach),
    _xlpm.typeProd)</f>
        <v>CNT</v>
      </c>
      <c r="AD10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6" s="231" t="str">
        <f>_xlfn.LET(_xlpm.mach, T_Planning[[#This Row],[No Mach]],
    _xlpm.typeProd, IFERROR(_xlfn.XLOOKUP(_xlpm.mach, PROD[N° MACH.], PROD[DESC. MACH.]), _xlpm.mach),
    _xlpm.typeProd)</f>
        <v>CNT</v>
      </c>
      <c r="AF106" s="226">
        <v>1</v>
      </c>
      <c r="AG106" s="227">
        <v>46065</v>
      </c>
      <c r="AH106" s="227"/>
      <c r="AI106" s="227">
        <v>46328</v>
      </c>
      <c r="AJ106" s="230">
        <f>_xlfn.LET(_xlpm.delais, T_Planning[[#This Row],[Délais PROD]],
    _xlpm.semaine, IFERROR(WEEKNUM(_xlpm.delais, 21), ""),
    VALUE(_xlpm.semaine))</f>
        <v>45</v>
      </c>
      <c r="AK106" s="235">
        <f>YEAR(T_Planning[[#This Row],[Délais PROD]])</f>
        <v>2026</v>
      </c>
      <c r="AL106" s="231" t="s">
        <v>1597</v>
      </c>
      <c r="AM106" s="226" t="str" cm="1">
        <f t="array" ref="AM10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6" s="226" cm="1">
        <f t="array" ref="AN10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534906</v>
      </c>
      <c r="AO106" s="231" t="str" cm="1">
        <f t="array" ref="AO10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1.200</v>
      </c>
      <c r="AP106" s="226" t="str" cm="1">
        <f t="array" ref="AP10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22</v>
      </c>
      <c r="AQ106" s="236">
        <f>IFERROR((3600*5*24/T_Planning[[#This Row],[TC/S]]),"VERIF")</f>
        <v>19636.363636363636</v>
      </c>
      <c r="AR10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19636.363636363636</v>
      </c>
      <c r="AT106" s="238">
        <f>IFERROR(SUMIFS(ZCONF[Yield],ZCONF[Material],T_Planning[[#This Row],[Article]])/2,0)</f>
        <v>0</v>
      </c>
      <c r="AU10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3.9090740740740739</v>
      </c>
      <c r="AV106" s="222" t="str">
        <f>IFERROR(_xlfn.XLOOKUP(T_Planning[[#This Row],[Calibre]],CLIENT!B:B,CLIENT!C:C),"")</f>
        <v/>
      </c>
    </row>
    <row r="107" spans="1:48" hidden="1" x14ac:dyDescent="0.3">
      <c r="A10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624732761</v>
      </c>
      <c r="B10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6.7717664670658682</v>
      </c>
      <c r="C107" s="223">
        <f ca="1">IFERROR(T_Planning[[#This Row],[Taux.C-1]]-T_Planning[[#This Row],[Taux.C]],"")</f>
        <v>-2.7717664670658682</v>
      </c>
      <c r="D107" s="223">
        <f>IFERROR(_xlfn.XLOOKUP($L$1&amp;T_Planning[[#This Row],[Article]],_03_Archive_BORD_DEC[SemainesArticle],_03_Archive_BORD_DEC[Taux.C]),"")</f>
        <v>4</v>
      </c>
      <c r="E107" s="197" cm="1">
        <f t="array" ref="E107">_xlfn.LET(_xlpm.comp, DB_CEWB_Nomenclature__2[Component],
    _xlpm.buffer, DB_CEWB_Nomenclature__2[% ok Buffer Cible après DEC],
    IFERROR(_xlfn.XLOOKUP(T_Planning[[#This Row],[Article]], _xlpm.comp, _xlpm.buffer), 0))</f>
        <v>0.44275411218894983</v>
      </c>
      <c r="F107" s="197" cm="1">
        <f t="array" ref="F107">_xlfn.LET(_xlpm.comp, DB_CEWB_Nomenclature__2[Component],
    _xlpm.cibleProd, DB_CEWB_Nomenclature__2[% ok Cible Prod après DEC],
    _xlpm.article, T_Planning[[#This Row],[Article]],
    IFERROR(_xlfn.XLOOKUP(_xlpm.article, _xlpm.comp, _xlpm.cibleProd), 0))</f>
        <v>6.4367527132258268E-2</v>
      </c>
      <c r="G10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10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7" s="226" cm="1">
        <f t="array" ref="J107">_xlfn.LET(_xlpm.article, T_Planning[[#This Row],[Article]],
    _xlpm.comp, DB_CEWB_Nomenclature__2[Component],
    _xlpm.backlog, DB_CEWB_Nomenclature__2[Backlog],
    IFERROR(_xlfn.XLOOKUP(_xlpm.article, _xlpm.comp, _xlpm.backlog), 0))</f>
        <v>60600</v>
      </c>
      <c r="K107" s="226" cm="1">
        <f t="array" ref="K10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33400</v>
      </c>
      <c r="L107" s="226" cm="1">
        <f t="array" ref="L10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1393800</v>
      </c>
      <c r="M107" s="226" cm="1">
        <f t="array" ref="M10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71810</v>
      </c>
      <c r="N107" s="226" cm="1">
        <f t="array" ref="N10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93767</v>
      </c>
      <c r="O107" s="227" cm="1">
        <f t="array" ref="O10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07" s="29" cm="1">
        <f t="array" ref="P10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07" s="226" cm="1">
        <f t="array" ref="Q10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7" s="226" cm="1">
        <f t="array" ref="R10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7" s="228">
        <f>_xlfn.LET(_xlpm.plage, T_Planning[[#This Row],[Taillage]:[TS]],
_xlpm.article, T_Planning[[#This Row],[Article]],
    IF(ISNUMBER(SEARCH("PRT", _xlpm.article)),"P",
    2+SUM(_xlpm.plage)))</f>
        <v>2</v>
      </c>
      <c r="T107" s="229"/>
      <c r="U107" s="222"/>
      <c r="V107" s="222">
        <f>IF(T_Planning[[#This Row],[TP]]="P","PRT",T_Planning[[#This Row],[Sem Besoin client]]-T_Planning[[#This Row],[TP]]-3)</f>
        <v>-5</v>
      </c>
      <c r="W107" s="224">
        <v>1001</v>
      </c>
      <c r="X107" s="230">
        <v>732761</v>
      </c>
      <c r="Y107" s="231" t="str" cm="1">
        <f t="array" ref="Y10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PITON A TETE                            </v>
      </c>
      <c r="Z107" s="231" t="str" cm="1">
        <f t="array" ref="Z10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C07111</v>
      </c>
      <c r="AA107" s="232" t="str" cm="1">
        <f t="array" ref="AA10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07" s="233">
        <v>624</v>
      </c>
      <c r="AC107" s="13" t="str">
        <f>_xlfn.LET(_xlpm.mach, T_Planning[[#This Row],[No Mach]],
    _xlpm.typeProd, IFERROR(_xlfn.XLOOKUP(_xlpm.mach, PROD[N° MACH.], PROD[WC]), _xlpm.mach),
    _xlpm.typeProd)</f>
        <v>120001</v>
      </c>
      <c r="AD10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7" s="231" t="str">
        <f>_xlfn.LET(_xlpm.mach, T_Planning[[#This Row],[No Mach]],
    _xlpm.typeProd, IFERROR(_xlfn.XLOOKUP(_xlpm.mach, PROD[N° MACH.], PROD[DESC. MACH.]), _xlpm.mach),
    _xlpm.typeProd)</f>
        <v>TSUG.P034+</v>
      </c>
      <c r="AF107" s="226">
        <v>0</v>
      </c>
      <c r="AG107" s="227">
        <v>44105</v>
      </c>
      <c r="AH107" s="227"/>
      <c r="AI107" s="227">
        <v>44141</v>
      </c>
      <c r="AJ107" s="230">
        <f>_xlfn.LET(_xlpm.delais, T_Planning[[#This Row],[Délais PROD]],
    _xlpm.semaine, IFERROR(WEEKNUM(_xlpm.delais, 21), ""),
    VALUE(_xlpm.semaine))</f>
        <v>45</v>
      </c>
      <c r="AK107" s="235">
        <f>YEAR(T_Planning[[#This Row],[Délais PROD]])</f>
        <v>2020</v>
      </c>
      <c r="AL107" s="231" t="s">
        <v>72</v>
      </c>
      <c r="AM107" s="226" t="str" cm="1">
        <f t="array" ref="AM10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07" s="226" cm="1">
        <f t="array" ref="AN10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107" s="231" t="str" cm="1">
        <f t="array" ref="AO10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107" s="226" t="str" cm="1">
        <f t="array" ref="AP10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51</v>
      </c>
      <c r="AQ107" s="236">
        <f>IFERROR((3600*5*24/T_Planning[[#This Row],[TC/S]]),"VERIF")</f>
        <v>8470.5882352941171</v>
      </c>
      <c r="AR10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8470.5882352941171</v>
      </c>
      <c r="AS10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8470.5882352941171</v>
      </c>
      <c r="AT107" s="238">
        <f>IFERROR(SUMIFS(ZCONF[Yield],ZCONF[Material],T_Planning[[#This Row],[Article]])/2,0)</f>
        <v>22069.5</v>
      </c>
      <c r="AU10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156.06826388888891</v>
      </c>
      <c r="AV107" s="222" t="str">
        <f>IFERROR(_xlfn.XLOOKUP(T_Planning[[#This Row],[Calibre]],CLIENT!B:B,CLIENT!C:C),"")</f>
        <v>Tissot</v>
      </c>
    </row>
    <row r="108" spans="1:48" hidden="1" x14ac:dyDescent="0.3">
      <c r="A10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0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08" s="223">
        <f ca="1">IFERROR(T_Planning[[#This Row],[Taux.C-1]]-T_Planning[[#This Row],[Taux.C]],"")</f>
        <v>0</v>
      </c>
      <c r="D108" s="223">
        <f>IFERROR(_xlfn.XLOOKUP($L$1&amp;T_Planning[[#This Row],[Article]],_03_Archive_BORD_DEC[SemainesArticle],_03_Archive_BORD_DEC[Taux.C]),"")</f>
        <v>0</v>
      </c>
      <c r="E108" s="197" cm="1">
        <f t="array" ref="E108">_xlfn.LET(_xlpm.comp, DB_CEWB_Nomenclature__2[Component],
    _xlpm.buffer, DB_CEWB_Nomenclature__2[% ok Buffer Cible après DEC],
    IFERROR(_xlfn.XLOOKUP(T_Planning[[#This Row],[Article]], _xlpm.comp, _xlpm.buffer), 0))</f>
        <v>0</v>
      </c>
      <c r="F108" s="197" cm="1">
        <f t="array" ref="F10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8" s="226" cm="1">
        <f t="array" ref="J10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08" s="226" cm="1">
        <f t="array" ref="K10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800</v>
      </c>
      <c r="L108" s="226" cm="1">
        <f t="array" ref="L10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40000</v>
      </c>
      <c r="M108" s="226" cm="1">
        <f t="array" ref="M10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8" s="226" cm="1">
        <f t="array" ref="N10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8" s="227" cm="1">
        <f t="array" ref="O10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46370</v>
      </c>
      <c r="P108" s="29" cm="1">
        <f t="array" ref="P10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2</v>
      </c>
      <c r="Q108" s="226" cm="1">
        <f t="array" ref="Q10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8" s="226" cm="1">
        <f t="array" ref="R10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8" s="228">
        <f>_xlfn.LET(_xlpm.plage, T_Planning[[#This Row],[Taillage]:[TS]],
_xlpm.article, T_Planning[[#This Row],[Article]],
    IF(ISNUMBER(SEARCH("PRT", _xlpm.article)),"P",
    2+SUM(_xlpm.plage)))</f>
        <v>4</v>
      </c>
      <c r="T108" s="240" t="s">
        <v>8409</v>
      </c>
      <c r="U108" s="222">
        <v>70</v>
      </c>
      <c r="V108" s="222">
        <f>IF(T_Planning[[#This Row],[TP]]="P","PRT",T_Planning[[#This Row],[Sem Besoin client]]-T_Planning[[#This Row],[TP]]-3)</f>
        <v>63</v>
      </c>
      <c r="W108" s="224">
        <f>1000</f>
        <v>1000</v>
      </c>
      <c r="X108" s="230">
        <v>859362</v>
      </c>
      <c r="Y108" s="231" t="str" cm="1">
        <f t="array" ref="Y10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PIG.REM. SEMI/POLI                      </v>
      </c>
      <c r="Z108" s="231" t="str" cm="1">
        <f t="array" ref="Z10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A90A02</v>
      </c>
      <c r="AA108" s="232" t="str" cm="1">
        <f t="array" ref="AA10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08" s="233" t="s">
        <v>1583</v>
      </c>
      <c r="AC108" s="13" t="str">
        <f>_xlfn.LET(_xlpm.mach, T_Planning[[#This Row],[No Mach]],
    _xlpm.typeProd, IFERROR(_xlfn.XLOOKUP(_xlpm.mach, PROD[N° MACH.], PROD[WC]), _xlpm.mach),
    _xlpm.typeProd)</f>
        <v>CNT</v>
      </c>
      <c r="AD10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8" s="231" t="str">
        <f>_xlfn.LET(_xlpm.mach, T_Planning[[#This Row],[No Mach]],
    _xlpm.typeProd, IFERROR(_xlfn.XLOOKUP(_xlpm.mach, PROD[N° MACH.], PROD[DESC. MACH.]), _xlpm.mach),
    _xlpm.typeProd)</f>
        <v>CNT</v>
      </c>
      <c r="AF108" s="226">
        <v>1</v>
      </c>
      <c r="AG108" s="227">
        <v>46065</v>
      </c>
      <c r="AH108" s="227">
        <v>46451</v>
      </c>
      <c r="AI108" s="227">
        <v>46328</v>
      </c>
      <c r="AJ108" s="230">
        <f>_xlfn.LET(_xlpm.delais, T_Planning[[#This Row],[Délais PROD]],
    _xlpm.semaine, IFERROR(WEEKNUM(_xlpm.delais, 21), ""),
    VALUE(_xlpm.semaine))</f>
        <v>45</v>
      </c>
      <c r="AK108" s="235">
        <f>YEAR(T_Planning[[#This Row],[Délais PROD]])</f>
        <v>2026</v>
      </c>
      <c r="AL108" s="231" t="s">
        <v>1597</v>
      </c>
      <c r="AM108" s="226" t="str" cm="1">
        <f t="array" ref="AM10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8" s="226" cm="1">
        <f t="array" ref="AN10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08" s="231" t="str" cm="1">
        <f t="array" ref="AO10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08" s="226" t="str" cm="1">
        <f t="array" ref="AP10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24</v>
      </c>
      <c r="AQ108" s="236">
        <f>IFERROR((3600*5*24/T_Planning[[#This Row],[TC/S]]),"VERIF")</f>
        <v>18000</v>
      </c>
      <c r="AR10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18000</v>
      </c>
      <c r="AT108" s="238">
        <f>IFERROR(SUMIFS(ZCONF[Yield],ZCONF[Material],T_Planning[[#This Row],[Article]])/2,0)</f>
        <v>0</v>
      </c>
      <c r="AU10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2.2222222222222223</v>
      </c>
      <c r="AV108" s="222" t="str">
        <f>IFERROR(_xlfn.XLOOKUP(T_Planning[[#This Row],[Calibre]],CLIENT!B:B,CLIENT!C:C),"")</f>
        <v>Omega</v>
      </c>
    </row>
    <row r="109" spans="1:48" hidden="1" x14ac:dyDescent="0.3">
      <c r="A10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PLANIF5242</v>
      </c>
      <c r="B10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5.8533333333333335</v>
      </c>
      <c r="C109" s="223">
        <f ca="1">IFERROR(T_Planning[[#This Row],[Taux.C-1]]-T_Planning[[#This Row],[Taux.C]],"")</f>
        <v>4.1466666666666665</v>
      </c>
      <c r="D109" s="223">
        <f>IFERROR(_xlfn.XLOOKUP($L$1&amp;T_Planning[[#This Row],[Article]],_03_Archive_BORD_DEC[SemainesArticle],_03_Archive_BORD_DEC[Taux.C]),"")</f>
        <v>10</v>
      </c>
      <c r="E109" s="197" cm="1">
        <f t="array" ref="E109">_xlfn.LET(_xlpm.comp, DB_CEWB_Nomenclature__2[Component],
    _xlpm.buffer, DB_CEWB_Nomenclature__2[% ok Buffer Cible après DEC],
    IFERROR(_xlfn.XLOOKUP(T_Planning[[#This Row],[Article]], _xlpm.comp, _xlpm.buffer), 0))</f>
        <v>0</v>
      </c>
      <c r="F109" s="197" cm="1">
        <f t="array" ref="F10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0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0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0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09" s="226" cm="1">
        <f t="array" ref="J109">_xlfn.LET(_xlpm.article, T_Planning[[#This Row],[Article]],
    _xlpm.comp, DB_CEWB_Nomenclature__2[Component],
    _xlpm.backlog, DB_CEWB_Nomenclature__2[Backlog],
    IFERROR(_xlfn.XLOOKUP(_xlpm.article, _xlpm.comp, _xlpm.backlog), 0))</f>
        <v>8780</v>
      </c>
      <c r="K109" s="226" cm="1">
        <f t="array" ref="K10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1500</v>
      </c>
      <c r="L109" s="226" cm="1">
        <f t="array" ref="L10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37570</v>
      </c>
      <c r="M109" s="226" cm="1">
        <f t="array" ref="M10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09" s="226" cm="1">
        <f t="array" ref="N10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09" s="227" cm="1">
        <f t="array" ref="O10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46205</v>
      </c>
      <c r="P109" s="29" cm="1">
        <f t="array" ref="P10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09" s="226" cm="1">
        <f t="array" ref="Q10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09" s="226" cm="1">
        <f t="array" ref="R10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09" s="228">
        <f>_xlfn.LET(_xlpm.plage, T_Planning[[#This Row],[Taillage]:[TS]],
_xlpm.article, T_Planning[[#This Row],[Article]],
    IF(ISNUMBER(SEARCH("PRT", _xlpm.article)),"P",
    2+SUM(_xlpm.plage)))</f>
        <v>3</v>
      </c>
      <c r="T109" s="240" t="s">
        <v>8086</v>
      </c>
      <c r="U109" s="222"/>
      <c r="V109" s="222">
        <f>IF(T_Planning[[#This Row],[TP]]="P","PRT",T_Planning[[#This Row],[Sem Besoin client]]-T_Planning[[#This Row],[TP]]-3)</f>
        <v>-6</v>
      </c>
      <c r="W109" s="224">
        <f>1000</f>
        <v>1000</v>
      </c>
      <c r="X109" s="230">
        <v>679115</v>
      </c>
      <c r="Y109" s="231" t="str" cm="1">
        <f t="array" ref="Y10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PIG.INTERM.</v>
      </c>
      <c r="Z109" s="231" t="str" cm="1">
        <f t="array" ref="Z10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282002</v>
      </c>
      <c r="AA109" s="232" t="str" cm="1">
        <f t="array" ref="AA10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09" s="233">
        <v>524</v>
      </c>
      <c r="AC109" s="13" t="str">
        <f>_xlfn.LET(_xlpm.mach, T_Planning[[#This Row],[No Mach]],
    _xlpm.typeProd, IFERROR(_xlfn.XLOOKUP(_xlpm.mach, PROD[N° MACH.], PROD[WC]), _xlpm.mach),
    _xlpm.typeProd)</f>
        <v>120001</v>
      </c>
      <c r="AD10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09" s="231" t="str">
        <f>_xlfn.LET(_xlpm.mach, T_Planning[[#This Row],[No Mach]],
    _xlpm.typeProd, IFERROR(_xlfn.XLOOKUP(_xlpm.mach, PROD[N° MACH.], PROD[DESC. MACH.]), _xlpm.mach),
    _xlpm.typeProd)</f>
        <v>TSUG.P034+</v>
      </c>
      <c r="AF109" s="226">
        <v>2</v>
      </c>
      <c r="AG109" s="227">
        <v>46094</v>
      </c>
      <c r="AH109" s="227">
        <v>46104</v>
      </c>
      <c r="AI109" s="227">
        <v>46335</v>
      </c>
      <c r="AJ109" s="230">
        <f>_xlfn.LET(_xlpm.delais, T_Planning[[#This Row],[Délais PROD]],
    _xlpm.semaine, IFERROR(WEEKNUM(_xlpm.delais, 21), ""),
    VALUE(_xlpm.semaine))</f>
        <v>46</v>
      </c>
      <c r="AK109" s="235">
        <f>YEAR(T_Planning[[#This Row],[Délais PROD]])</f>
        <v>2026</v>
      </c>
      <c r="AL109" s="231" t="s">
        <v>65</v>
      </c>
      <c r="AM109" s="226" t="str" cm="1">
        <f t="array" ref="AM10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09" s="226" cm="1">
        <f t="array" ref="AN10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726942</v>
      </c>
      <c r="AO109" s="231" t="str" cm="1">
        <f t="array" ref="AO10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1.500</v>
      </c>
      <c r="AP109" s="226" t="str" cm="1">
        <f t="array" ref="AP10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18</v>
      </c>
      <c r="AQ109" s="236">
        <f>IFERROR((3600*5*24/T_Planning[[#This Row],[TC/S]]),"VERIF")</f>
        <v>24000</v>
      </c>
      <c r="AR10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0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109" s="238">
        <f>IFERROR(SUMIFS(ZCONF[Yield],ZCONF[Material],T_Planning[[#This Row],[Article]])/2,0)</f>
        <v>0</v>
      </c>
      <c r="AU10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1.5654166666666667</v>
      </c>
      <c r="AV109" s="222" t="str">
        <f>IFERROR(_xlfn.XLOOKUP(T_Planning[[#This Row],[Calibre]],CLIENT!B:B,CLIENT!C:C),"")</f>
        <v>Omega</v>
      </c>
    </row>
    <row r="110" spans="1:48" hidden="1" x14ac:dyDescent="0.3">
      <c r="A11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PLANIFCNT2</v>
      </c>
      <c r="B11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10" s="223">
        <f ca="1">IFERROR(T_Planning[[#This Row],[Taux.C-1]]-T_Planning[[#This Row],[Taux.C]],"")</f>
        <v>0</v>
      </c>
      <c r="D110" s="223">
        <f>IFERROR(_xlfn.XLOOKUP($L$1&amp;T_Planning[[#This Row],[Article]],_03_Archive_BORD_DEC[SemainesArticle],_03_Archive_BORD_DEC[Taux.C]),"")</f>
        <v>0</v>
      </c>
      <c r="E110" s="197" cm="1">
        <f t="array" ref="E110">_xlfn.LET(_xlpm.comp, DB_CEWB_Nomenclature__2[Component],
    _xlpm.buffer, DB_CEWB_Nomenclature__2[% ok Buffer Cible après DEC],
    IFERROR(_xlfn.XLOOKUP(T_Planning[[#This Row],[Article]], _xlpm.comp, _xlpm.buffer), 0))</f>
        <v>0</v>
      </c>
      <c r="F110" s="197" cm="1">
        <f t="array" ref="F11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1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1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10" s="226" cm="1">
        <f t="array" ref="J11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0" s="226" cm="1">
        <f t="array" ref="K11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8800</v>
      </c>
      <c r="L110" s="226" cm="1">
        <f t="array" ref="L11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218000</v>
      </c>
      <c r="M110" s="226" cm="1">
        <f t="array" ref="M11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10" s="226" cm="1">
        <f t="array" ref="N11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10" s="227" cm="1">
        <f t="array" ref="O11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10" s="29" cm="1">
        <f t="array" ref="P11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0" s="226" cm="1">
        <f t="array" ref="Q11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0" s="226" cm="1">
        <f t="array" ref="R11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0" s="228">
        <f>_xlfn.LET(_xlpm.plage, T_Planning[[#This Row],[Taillage]:[TS]],
_xlpm.article, T_Planning[[#This Row],[Article]],
    IF(ISNUMBER(SEARCH("PRT", _xlpm.article)),"P",
    2+SUM(_xlpm.plage)))</f>
        <v>2</v>
      </c>
      <c r="T110" s="240" t="s">
        <v>8037</v>
      </c>
      <c r="U110" s="222">
        <v>71</v>
      </c>
      <c r="V110" s="222">
        <f>IF(T_Planning[[#This Row],[TP]]="P","PRT",T_Planning[[#This Row],[Sem Besoin client]]-T_Planning[[#This Row],[TP]]-3)</f>
        <v>66</v>
      </c>
      <c r="W110" s="224">
        <f>1000</f>
        <v>1000</v>
      </c>
      <c r="X110" s="230">
        <v>860198</v>
      </c>
      <c r="Y110" s="231" t="str" cm="1">
        <f t="array" ref="Y11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COLL. SE-H E 43 C 10 A</v>
      </c>
      <c r="Z110" s="231" t="str" cm="1">
        <f t="array" ref="Z11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110" s="232" t="str" cm="1">
        <f t="array" ref="AA11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10" s="233" t="s">
        <v>1583</v>
      </c>
      <c r="AC110" s="13" t="str">
        <f>_xlfn.LET(_xlpm.mach, T_Planning[[#This Row],[No Mach]],
    _xlpm.typeProd, IFERROR(_xlfn.XLOOKUP(_xlpm.mach, PROD[N° MACH.], PROD[WC]), _xlpm.mach),
    _xlpm.typeProd)</f>
        <v>CNT</v>
      </c>
      <c r="AD11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0" s="231" t="str">
        <f>_xlfn.LET(_xlpm.mach, T_Planning[[#This Row],[No Mach]],
    _xlpm.typeProd, IFERROR(_xlfn.XLOOKUP(_xlpm.mach, PROD[N° MACH.], PROD[DESC. MACH.]), _xlpm.mach),
    _xlpm.typeProd)</f>
        <v>CNT</v>
      </c>
      <c r="AF110" s="226">
        <v>2</v>
      </c>
      <c r="AG110" s="227">
        <v>45987</v>
      </c>
      <c r="AH110" s="227">
        <v>46209</v>
      </c>
      <c r="AI110" s="227">
        <v>46335</v>
      </c>
      <c r="AJ110" s="230">
        <f>_xlfn.LET(_xlpm.delais, T_Planning[[#This Row],[Délais PROD]],
    _xlpm.semaine, IFERROR(WEEKNUM(_xlpm.delais, 21), ""),
    VALUE(_xlpm.semaine))</f>
        <v>46</v>
      </c>
      <c r="AK110" s="235">
        <f>YEAR(T_Planning[[#This Row],[Délais PROD]])</f>
        <v>2026</v>
      </c>
      <c r="AL110" s="231" t="s">
        <v>65</v>
      </c>
      <c r="AM110" s="226" t="str" cm="1">
        <f t="array" ref="AM11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0" s="226" cm="1">
        <f t="array" ref="AN11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110" s="231" t="str" cm="1">
        <f t="array" ref="AO11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110" s="226" t="str" cm="1">
        <f t="array" ref="AP11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10" s="236">
        <f>IFERROR((3600*5*24/T_Planning[[#This Row],[TC/S]]),"VERIF")</f>
        <v>8640</v>
      </c>
      <c r="AR11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17280</v>
      </c>
      <c r="AT110" s="238">
        <f>IFERROR(SUMIFS(ZCONF[Yield],ZCONF[Material],T_Planning[[#This Row],[Article]])/2,0)</f>
        <v>0</v>
      </c>
      <c r="AU11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25.231481481481481</v>
      </c>
      <c r="AV110" s="222" t="str">
        <f>IFERROR(_xlfn.XLOOKUP(T_Planning[[#This Row],[Calibre]],CLIENT!B:B,CLIENT!C:C),"")</f>
        <v/>
      </c>
    </row>
    <row r="111" spans="1:48" hidden="1" x14ac:dyDescent="0.3">
      <c r="A11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1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2.4</v>
      </c>
      <c r="C111" s="223">
        <f ca="1">IFERROR(T_Planning[[#This Row],[Taux.C-1]]-T_Planning[[#This Row],[Taux.C]],"")</f>
        <v>-0.39999999999999991</v>
      </c>
      <c r="D111" s="223">
        <f>IFERROR(_xlfn.XLOOKUP($L$1&amp;T_Planning[[#This Row],[Article]],_03_Archive_BORD_DEC[SemainesArticle],_03_Archive_BORD_DEC[Taux.C]),"")</f>
        <v>2</v>
      </c>
      <c r="E111" s="197" t="str" cm="1">
        <f t="array" ref="E111">_xlfn.LET(_xlpm.comp, DB_CEWB_Nomenclature__2[Component],
    _xlpm.buffer, DB_CEWB_Nomenclature__2[% ok Buffer Cible après DEC],
    IFERROR(_xlfn.XLOOKUP(T_Planning[[#This Row],[Article]], _xlpm.comp, _xlpm.buffer), 0))</f>
        <v/>
      </c>
      <c r="F111" s="197" cm="1">
        <f t="array" ref="F11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0.23762376237623761</v>
      </c>
      <c r="G11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1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11" s="226" cm="1">
        <f t="array" ref="J11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1" s="226" cm="1">
        <f t="array" ref="K11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111" s="226" cm="1">
        <f t="array" ref="L11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1010</v>
      </c>
      <c r="M111" s="226" cm="1">
        <f t="array" ref="M11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11" s="226" cm="1">
        <f t="array" ref="N11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240</v>
      </c>
      <c r="O111" s="227" cm="1">
        <f t="array" ref="O11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46261</v>
      </c>
      <c r="P111" s="29" cm="1">
        <f t="array" ref="P11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11" s="226" cm="1">
        <f t="array" ref="Q11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11" s="226" cm="1">
        <f t="array" ref="R11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11" s="228">
        <f>_xlfn.LET(_xlpm.plage, T_Planning[[#This Row],[Taillage]:[TS]],
_xlpm.article, T_Planning[[#This Row],[Article]],
    IF(ISNUMBER(SEARCH("PRT", _xlpm.article)),"P",
    2+SUM(_xlpm.plage)))</f>
        <v>5</v>
      </c>
      <c r="T111" s="240" t="s">
        <v>8635</v>
      </c>
      <c r="U111" s="222">
        <v>120</v>
      </c>
      <c r="V111" s="222">
        <f>IF(T_Planning[[#This Row],[TP]]="P","PRT",T_Planning[[#This Row],[Sem Besoin client]]-T_Planning[[#This Row],[TP]]-3)</f>
        <v>112</v>
      </c>
      <c r="W111" s="224">
        <f>1000</f>
        <v>1000</v>
      </c>
      <c r="X111" s="230">
        <v>511671</v>
      </c>
      <c r="Y111" s="231" t="str" cm="1">
        <f t="array" ref="Y11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L4.403</v>
      </c>
      <c r="Z111" s="231" t="str" cm="1">
        <f t="array" ref="Z11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A05571</v>
      </c>
      <c r="AA111" s="232" t="str" cm="1">
        <f t="array" ref="AA11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11" s="233" t="s">
        <v>1583</v>
      </c>
      <c r="AC111" s="13" t="str">
        <f>_xlfn.LET(_xlpm.mach, T_Planning[[#This Row],[No Mach]],
    _xlpm.typeProd, IFERROR(_xlfn.XLOOKUP(_xlpm.mach, PROD[N° MACH.], PROD[WC]), _xlpm.mach),
    _xlpm.typeProd)</f>
        <v>CNT</v>
      </c>
      <c r="AD11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1" s="231" t="str">
        <f>_xlfn.LET(_xlpm.mach, T_Planning[[#This Row],[No Mach]],
    _xlpm.typeProd, IFERROR(_xlfn.XLOOKUP(_xlpm.mach, PROD[N° MACH.], PROD[DESC. MACH.]), _xlpm.mach),
    _xlpm.typeProd)</f>
        <v>CNT</v>
      </c>
      <c r="AF111" s="226">
        <v>1</v>
      </c>
      <c r="AG111" s="227">
        <v>46062</v>
      </c>
      <c r="AH111" s="227"/>
      <c r="AI111" s="227">
        <v>46335</v>
      </c>
      <c r="AJ111" s="230">
        <f>_xlfn.LET(_xlpm.delais, T_Planning[[#This Row],[Délais PROD]],
    _xlpm.semaine, IFERROR(WEEKNUM(_xlpm.delais, 21), ""),
    VALUE(_xlpm.semaine))</f>
        <v>46</v>
      </c>
      <c r="AK111" s="235">
        <f>YEAR(T_Planning[[#This Row],[Délais PROD]])</f>
        <v>2026</v>
      </c>
      <c r="AL111" s="231" t="s">
        <v>1597</v>
      </c>
      <c r="AM111" s="226" t="str" cm="1">
        <f t="array" ref="AM11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1" s="226" cm="1">
        <f t="array" ref="AN11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401280</v>
      </c>
      <c r="AO111" s="231" t="str" cm="1">
        <f t="array" ref="AO11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4.000</v>
      </c>
      <c r="AP111" s="226" t="str" cm="1">
        <f t="array" ref="AP11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70</v>
      </c>
      <c r="AQ111" s="236">
        <f>IFERROR((3600*5*24/T_Planning[[#This Row],[TC/S]]),"VERIF")</f>
        <v>6171.4285714285716</v>
      </c>
      <c r="AR111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6171.4285714285716</v>
      </c>
      <c r="AT111" s="238">
        <f>IFERROR(SUMIFS(ZCONF[Yield],ZCONF[Material],T_Planning[[#This Row],[Article]])/2,0)</f>
        <v>0</v>
      </c>
      <c r="AU111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0.16365740740740739</v>
      </c>
      <c r="AV111" s="222" t="str">
        <f>IFERROR(_xlfn.XLOOKUP(T_Planning[[#This Row],[Calibre]],CLIENT!B:B,CLIENT!C:C),"")</f>
        <v>Other Third Party</v>
      </c>
    </row>
    <row r="112" spans="1:48" hidden="1" x14ac:dyDescent="0.3">
      <c r="A11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641214331</v>
      </c>
      <c r="B11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7.1842857142857142</v>
      </c>
      <c r="C112" s="223">
        <f ca="1">IFERROR(T_Planning[[#This Row],[Taux.C-1]]-T_Planning[[#This Row],[Taux.C]],"")</f>
        <v>1.8157142857142858</v>
      </c>
      <c r="D112" s="223">
        <f>IFERROR(_xlfn.XLOOKUP($L$1&amp;T_Planning[[#This Row],[Article]],_03_Archive_BORD_DEC[SemainesArticle],_03_Archive_BORD_DEC[Taux.C]),"")</f>
        <v>9</v>
      </c>
      <c r="E112" s="197" cm="1">
        <f t="array" ref="E112">_xlfn.LET(_xlpm.comp, DB_CEWB_Nomenclature__2[Component],
    _xlpm.buffer, DB_CEWB_Nomenclature__2[% ok Buffer Cible après DEC],
    IFERROR(_xlfn.XLOOKUP(T_Planning[[#This Row],[Article]], _xlpm.comp, _xlpm.buffer), 0))</f>
        <v>0.8927218934911243</v>
      </c>
      <c r="F112" s="197" cm="1">
        <f t="array" ref="F11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0.1789679715302491</v>
      </c>
      <c r="G11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2" s="226" cm="1">
        <f t="array" ref="J11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2" s="226" cm="1">
        <f t="array" ref="K11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10500</v>
      </c>
      <c r="L112" s="226" cm="1">
        <f t="array" ref="L11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337000</v>
      </c>
      <c r="M112" s="226" cm="1">
        <f t="array" ref="M11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75435</v>
      </c>
      <c r="N112" s="226" cm="1">
        <f t="array" ref="N11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12" s="227" cm="1">
        <f t="array" ref="O11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46251</v>
      </c>
      <c r="P112" s="29" cm="1">
        <f t="array" ref="P11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2" s="226" cm="1">
        <f t="array" ref="Q11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2" s="226" cm="1">
        <f t="array" ref="R11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2" s="228">
        <f>_xlfn.LET(_xlpm.plage, T_Planning[[#This Row],[Taillage]:[TS]],
_xlpm.article, T_Planning[[#This Row],[Article]],
    IF(ISNUMBER(SEARCH("PRT", _xlpm.article)),"P",
    2+SUM(_xlpm.plage)))</f>
        <v>2</v>
      </c>
      <c r="T112" s="229"/>
      <c r="U112" s="222"/>
      <c r="V112" s="222">
        <f>IF(T_Planning[[#This Row],[TP]]="P","PRT",T_Planning[[#This Row],[Sem Besoin client]]-T_Planning[[#This Row],[TP]]-3)</f>
        <v>-5</v>
      </c>
      <c r="W112" s="224">
        <f>1000</f>
        <v>1000</v>
      </c>
      <c r="X112" s="230">
        <v>214331</v>
      </c>
      <c r="Y112" s="231" t="str" cm="1">
        <f t="array" ref="Y11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AXE ROUE COMPT.                         </v>
      </c>
      <c r="Z112" s="231" t="str" cm="1">
        <f t="array" ref="Z11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G10711</v>
      </c>
      <c r="AA112" s="232" t="str" cm="1">
        <f t="array" ref="AA11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12" s="233">
        <v>641</v>
      </c>
      <c r="AC112" s="13" t="str">
        <f>_xlfn.LET(_xlpm.mach, T_Planning[[#This Row],[No Mach]],
    _xlpm.typeProd, IFERROR(_xlfn.XLOOKUP(_xlpm.mach, PROD[N° MACH.], PROD[WC]), _xlpm.mach),
    _xlpm.typeProd)</f>
        <v>120001</v>
      </c>
      <c r="AD11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2" s="231" t="str">
        <f>_xlfn.LET(_xlpm.mach, T_Planning[[#This Row],[No Mach]],
    _xlpm.typeProd, IFERROR(_xlfn.XLOOKUP(_xlpm.mach, PROD[N° MACH.], PROD[DESC. MACH.]), _xlpm.mach),
    _xlpm.typeProd)</f>
        <v>TSUG.P034+</v>
      </c>
      <c r="AF112" s="226">
        <v>0</v>
      </c>
      <c r="AG112" s="227">
        <v>45961</v>
      </c>
      <c r="AH112" s="227">
        <v>45964</v>
      </c>
      <c r="AI112" s="227">
        <v>45971</v>
      </c>
      <c r="AJ112" s="230">
        <f>_xlfn.LET(_xlpm.delais, T_Planning[[#This Row],[Délais PROD]],
    _xlpm.semaine, IFERROR(WEEKNUM(_xlpm.delais, 21), ""),
    VALUE(_xlpm.semaine))</f>
        <v>46</v>
      </c>
      <c r="AK112" s="235">
        <f>YEAR(T_Planning[[#This Row],[Délais PROD]])</f>
        <v>2025</v>
      </c>
      <c r="AL112" s="231" t="s">
        <v>72</v>
      </c>
      <c r="AM112" s="226" t="str" cm="1">
        <f t="array" ref="AM11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12" s="226" cm="1">
        <f t="array" ref="AN11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743483</v>
      </c>
      <c r="AO112" s="231" t="str" cm="1">
        <f t="array" ref="AO11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1.600</v>
      </c>
      <c r="AP112" s="226" t="str" cm="1">
        <f t="array" ref="AP11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36</v>
      </c>
      <c r="AQ112" s="236">
        <f>IFERROR((3600*5*24/T_Planning[[#This Row],[TC/S]]),"VERIF")</f>
        <v>12000</v>
      </c>
      <c r="AR112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24000</v>
      </c>
      <c r="AS11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24000</v>
      </c>
      <c r="AT112" s="238">
        <f>IFERROR(SUMIFS(ZCONF[Yield],ZCONF[Material],T_Planning[[#This Row],[Article]])/2,0)</f>
        <v>20860</v>
      </c>
      <c r="AU112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21.797083333333333</v>
      </c>
      <c r="AV112" s="222" t="str">
        <f>IFERROR(_xlfn.XLOOKUP(T_Planning[[#This Row],[Calibre]],CLIENT!B:B,CLIENT!C:C),"")</f>
        <v/>
      </c>
    </row>
    <row r="113" spans="1:48" hidden="1" x14ac:dyDescent="0.3">
      <c r="A11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626817128</v>
      </c>
      <c r="B11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13.915384615384616</v>
      </c>
      <c r="C113" s="223">
        <f ca="1">IFERROR(T_Planning[[#This Row],[Taux.C-1]]-T_Planning[[#This Row],[Taux.C]],"")</f>
        <v>-13.915384615384616</v>
      </c>
      <c r="D113" s="223">
        <f>IFERROR(_xlfn.XLOOKUP($L$1&amp;T_Planning[[#This Row],[Article]],_03_Archive_BORD_DEC[SemainesArticle],_03_Archive_BORD_DEC[Taux.C]),"")</f>
        <v>0</v>
      </c>
      <c r="E113" s="197" cm="1">
        <f t="array" ref="E113">_xlfn.LET(_xlpm.comp, DB_CEWB_Nomenclature__2[Component],
    _xlpm.buffer, DB_CEWB_Nomenclature__2[% ok Buffer Cible après DEC],
    IFERROR(_xlfn.XLOOKUP(T_Planning[[#This Row],[Article]], _xlpm.comp, _xlpm.buffer), 0))</f>
        <v>0.41872659176029969</v>
      </c>
      <c r="F113" s="197" cm="1">
        <f t="array" ref="F11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0.15915723539041926</v>
      </c>
      <c r="G11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0</v>
      </c>
      <c r="H11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3" s="226" cm="1">
        <f t="array" ref="J113">_xlfn.LET(_xlpm.article, T_Planning[[#This Row],[Article]],
    _xlpm.comp, DB_CEWB_Nomenclature__2[Component],
    _xlpm.backlog, DB_CEWB_Nomenclature__2[Backlog],
    IFERROR(_xlfn.XLOOKUP(_xlpm.article, _xlpm.comp, _xlpm.backlog), 0))</f>
        <v>3455</v>
      </c>
      <c r="K113" s="226" cm="1">
        <f t="array" ref="K11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1300</v>
      </c>
      <c r="L113" s="226" cm="1">
        <f t="array" ref="L11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43545</v>
      </c>
      <c r="M113" s="226" cm="1">
        <f t="array" ref="M11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14635</v>
      </c>
      <c r="N113" s="226" cm="1">
        <f t="array" ref="N11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13" s="227" t="str" cm="1">
        <f t="array" ref="O11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13" s="29" cm="1">
        <f t="array" ref="P11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3" s="226" cm="1">
        <f t="array" ref="Q11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3" s="226" cm="1">
        <f t="array" ref="R11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3" s="228">
        <f>_xlfn.LET(_xlpm.plage, T_Planning[[#This Row],[Taillage]:[TS]],
_xlpm.article, T_Planning[[#This Row],[Article]],
    IF(ISNUMBER(SEARCH("PRT", _xlpm.article)),"P",
    2+SUM(_xlpm.plage)))</f>
        <v>2</v>
      </c>
      <c r="T113" s="240" t="s">
        <v>8386</v>
      </c>
      <c r="U113" s="222"/>
      <c r="V113" s="222">
        <f>IF(T_Planning[[#This Row],[TP]]="P","PRT",T_Planning[[#This Row],[Sem Besoin client]]-T_Planning[[#This Row],[TP]]-3)</f>
        <v>-5</v>
      </c>
      <c r="W113" s="224">
        <v>1001</v>
      </c>
      <c r="X113" s="230">
        <v>817128</v>
      </c>
      <c r="Y113" s="231" t="str" cm="1">
        <f t="array" ref="Y11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</v>
      </c>
      <c r="Z113" s="231" t="str" cm="1">
        <f t="array" ref="Z11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</v>
      </c>
      <c r="AA113" s="232" t="str" cm="1">
        <f t="array" ref="AA11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13" s="233">
        <v>626</v>
      </c>
      <c r="AC113" s="13" t="str">
        <f>_xlfn.LET(_xlpm.mach, T_Planning[[#This Row],[No Mach]],
    _xlpm.typeProd, IFERROR(_xlfn.XLOOKUP(_xlpm.mach, PROD[N° MACH.], PROD[WC]), _xlpm.mach),
    _xlpm.typeProd)</f>
        <v>120001</v>
      </c>
      <c r="AD11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3" s="231" t="str">
        <f>_xlfn.LET(_xlpm.mach, T_Planning[[#This Row],[No Mach]],
    _xlpm.typeProd, IFERROR(_xlfn.XLOOKUP(_xlpm.mach, PROD[N° MACH.], PROD[DESC. MACH.]), _xlpm.mach),
    _xlpm.typeProd)</f>
        <v>TSUG.P034+</v>
      </c>
      <c r="AF113" s="226">
        <v>1</v>
      </c>
      <c r="AG113" s="227">
        <v>45952</v>
      </c>
      <c r="AH113" s="227">
        <v>45978</v>
      </c>
      <c r="AI113" s="227">
        <v>45978</v>
      </c>
      <c r="AJ113" s="230">
        <f>_xlfn.LET(_xlpm.delais, T_Planning[[#This Row],[Délais PROD]],
    _xlpm.semaine, IFERROR(WEEKNUM(_xlpm.delais, 21), ""),
    VALUE(_xlpm.semaine))</f>
        <v>47</v>
      </c>
      <c r="AK113" s="235">
        <f>YEAR(T_Planning[[#This Row],[Délais PROD]])</f>
        <v>2025</v>
      </c>
      <c r="AL113" s="231" t="s">
        <v>76</v>
      </c>
      <c r="AM113" s="226" t="str" cm="1">
        <f t="array" ref="AM11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13" s="226" t="str" cm="1">
        <f t="array" ref="AN11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13" s="231" t="str" cm="1">
        <f t="array" ref="AO11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13" s="226" t="str" cm="1">
        <f t="array" ref="AP11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13" s="236" t="str">
        <f>IFERROR((3600*5*24/T_Planning[[#This Row],[TC/S]]),"VERIF")</f>
        <v>VERIF</v>
      </c>
      <c r="AR113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1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13" s="238">
        <f>IFERROR(SUMIFS(ZCONF[Yield],ZCONF[Material],T_Planning[[#This Row],[Article]])/2,0)</f>
        <v>13222</v>
      </c>
      <c r="AU113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13" s="222" t="str">
        <f>IFERROR(_xlfn.XLOOKUP(T_Planning[[#This Row],[Calibre]],CLIENT!B:B,CLIENT!C:C),"")</f>
        <v/>
      </c>
    </row>
    <row r="114" spans="1:48" hidden="1" x14ac:dyDescent="0.3">
      <c r="A11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1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14" s="223">
        <f ca="1">IFERROR(T_Planning[[#This Row],[Taux.C-1]]-T_Planning[[#This Row],[Taux.C]],"")</f>
        <v>-8</v>
      </c>
      <c r="D114" s="223">
        <f>IFERROR(_xlfn.XLOOKUP($L$1&amp;T_Planning[[#This Row],[Article]],_03_Archive_BORD_DEC[SemainesArticle],_03_Archive_BORD_DEC[Taux.C]),"")</f>
        <v>22</v>
      </c>
      <c r="E114" s="197" t="str" cm="1">
        <f t="array" ref="E114">_xlfn.LET(_xlpm.comp, DB_CEWB_Nomenclature__2[Component],
    _xlpm.buffer, DB_CEWB_Nomenclature__2[% ok Buffer Cible après DEC],
    IFERROR(_xlfn.XLOOKUP(T_Planning[[#This Row],[Article]], _xlpm.comp, _xlpm.buffer), 0))</f>
        <v/>
      </c>
      <c r="F114" s="197" t="str" cm="1">
        <f t="array" ref="F114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1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4" s="226" cm="1">
        <f t="array" ref="J11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4" s="226" cm="1">
        <f t="array" ref="K11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14" s="226" cm="1">
        <f t="array" ref="L11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14" s="226" cm="1">
        <f t="array" ref="M11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14" s="226" cm="1">
        <f t="array" ref="N11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4330</v>
      </c>
      <c r="O114" s="227" t="str" cm="1">
        <f t="array" ref="O11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14" s="29" cm="1">
        <f t="array" ref="P11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14" s="226" cm="1">
        <f t="array" ref="Q11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4" s="226" cm="1">
        <f t="array" ref="R11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4" s="228">
        <f>_xlfn.LET(_xlpm.plage, T_Planning[[#This Row],[Taillage]:[TS]],
_xlpm.article, T_Planning[[#This Row],[Article]],
    IF(ISNUMBER(SEARCH("PRT", _xlpm.article)),"P",
    2+SUM(_xlpm.plage)))</f>
        <v>3</v>
      </c>
      <c r="T114" s="240" t="s">
        <v>8027</v>
      </c>
      <c r="U114" s="222">
        <v>120</v>
      </c>
      <c r="V114" s="222">
        <f>IF(T_Planning[[#This Row],[TP]]="P","PRT",T_Planning[[#This Row],[Sem Besoin client]]-T_Planning[[#This Row],[TP]]-3)</f>
        <v>114</v>
      </c>
      <c r="W114" s="224">
        <f>1000</f>
        <v>1000</v>
      </c>
      <c r="X114" s="230">
        <v>841966</v>
      </c>
      <c r="Y114" s="231" t="str" cm="1">
        <f t="array" ref="Y11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ROUE HEURES L1.450                      </v>
      </c>
      <c r="Z114" s="231" t="str" cm="1">
        <f t="array" ref="Z11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114" s="232" t="str" cm="1">
        <f t="array" ref="AA11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14" s="233" t="s">
        <v>1583</v>
      </c>
      <c r="AC114" s="13" t="str">
        <f>_xlfn.LET(_xlpm.mach, T_Planning[[#This Row],[No Mach]],
    _xlpm.typeProd, IFERROR(_xlfn.XLOOKUP(_xlpm.mach, PROD[N° MACH.], PROD[WC]), _xlpm.mach),
    _xlpm.typeProd)</f>
        <v>CNT</v>
      </c>
      <c r="AD11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4" s="231" t="str">
        <f>_xlfn.LET(_xlpm.mach, T_Planning[[#This Row],[No Mach]],
    _xlpm.typeProd, IFERROR(_xlfn.XLOOKUP(_xlpm.mach, PROD[N° MACH.], PROD[DESC. MACH.]), _xlpm.mach),
    _xlpm.typeProd)</f>
        <v>CNT</v>
      </c>
      <c r="AF114" s="226">
        <v>1</v>
      </c>
      <c r="AG114" s="227">
        <v>46065</v>
      </c>
      <c r="AH114" s="227"/>
      <c r="AI114" s="227">
        <v>46335</v>
      </c>
      <c r="AJ114" s="230">
        <f>_xlfn.LET(_xlpm.delais, T_Planning[[#This Row],[Délais PROD]],
    _xlpm.semaine, IFERROR(WEEKNUM(_xlpm.delais, 21), ""),
    VALUE(_xlpm.semaine))</f>
        <v>46</v>
      </c>
      <c r="AK114" s="235">
        <f>YEAR(T_Planning[[#This Row],[Délais PROD]])</f>
        <v>2026</v>
      </c>
      <c r="AL114" s="231" t="s">
        <v>1597</v>
      </c>
      <c r="AM114" s="226" t="str" cm="1">
        <f t="array" ref="AM11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4" s="226" cm="1">
        <f t="array" ref="AN11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6198</v>
      </c>
      <c r="AO114" s="231" t="str" cm="1">
        <f t="array" ref="AO11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5.000</v>
      </c>
      <c r="AP114" s="226" t="str" cm="1">
        <f t="array" ref="AP11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114" s="236">
        <f>IFERROR((3600*5*24/T_Planning[[#This Row],[TC/S]]),"VERIF")</f>
        <v>10800</v>
      </c>
      <c r="AR11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114" s="238">
        <f>IFERROR(SUMIFS(ZCONF[Yield],ZCONF[Material],T_Planning[[#This Row],[Article]])/2,0)</f>
        <v>0</v>
      </c>
      <c r="AU114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14" s="222" t="str">
        <f>IFERROR(_xlfn.XLOOKUP(T_Planning[[#This Row],[Calibre]],CLIENT!B:B,CLIENT!C:C),"")</f>
        <v>Omega</v>
      </c>
    </row>
    <row r="115" spans="1:48" hidden="1" x14ac:dyDescent="0.3">
      <c r="A115" s="265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115" s="265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15" s="266" t="str">
        <f ca="1">IFERROR(T_Planning[[#This Row],[Taux.C-1]]-T_Planning[[#This Row],[Taux.C]],"")</f>
        <v/>
      </c>
      <c r="D115" s="266" t="str">
        <f>IFERROR(_xlfn.XLOOKUP($L$1&amp;T_Planning[[#This Row],[Article]],_03_Archive_BORD_DEC[SemainesArticle],_03_Archive_BORD_DEC[Taux.C]),"")</f>
        <v/>
      </c>
      <c r="E115" s="197" t="str" cm="1">
        <f t="array" ref="E115">_xlfn.LET(_xlpm.comp, DB_CEWB_Nomenclature__2[Component],
    _xlpm.buffer, DB_CEWB_Nomenclature__2[% ok Buffer Cible après DEC],
    IFERROR(_xlfn.XLOOKUP(T_Planning[[#This Row],[Article]], _xlpm.comp, _xlpm.buffer), 0))</f>
        <v/>
      </c>
      <c r="F115" s="197" t="str" cm="1">
        <f t="array" ref="F115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15" s="267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5" s="267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5" s="268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5" s="269" cm="1">
        <f t="array" ref="J11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5" s="269" cm="1">
        <f t="array" ref="K11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15" s="269" cm="1">
        <f t="array" ref="L11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15" s="269" cm="1">
        <f t="array" ref="M11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15" s="269" cm="1">
        <f t="array" ref="N11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15" s="270" t="str" cm="1">
        <f t="array" ref="O11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15" s="29" cm="1">
        <f t="array" ref="P11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5" s="269" cm="1">
        <f t="array" ref="Q11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5" s="269" cm="1">
        <f t="array" ref="R11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5" s="271">
        <f>_xlfn.LET(_xlpm.plage, T_Planning[[#This Row],[Taillage]:[TS]],
_xlpm.article, T_Planning[[#This Row],[Article]],
    IF(ISNUMBER(SEARCH("PRT", _xlpm.article)),"P",
    2+SUM(_xlpm.plage)))</f>
        <v>2</v>
      </c>
      <c r="T115" s="240" t="s">
        <v>8384</v>
      </c>
      <c r="U115" s="265">
        <v>40</v>
      </c>
      <c r="V115" s="265">
        <f>IF(T_Planning[[#This Row],[TP]]="P","PRT",T_Planning[[#This Row],[Sem Besoin client]]-T_Planning[[#This Row],[TP]]-3)</f>
        <v>35</v>
      </c>
      <c r="W115" s="267">
        <f>1000</f>
        <v>1000</v>
      </c>
      <c r="X115" s="272">
        <v>865549</v>
      </c>
      <c r="Y115" s="273" t="str" cm="1">
        <f t="array" ref="Y11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</v>
      </c>
      <c r="Z115" s="273" t="str" cm="1">
        <f t="array" ref="Z11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115" s="232" t="str" cm="1">
        <f t="array" ref="AA11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X99</v>
      </c>
      <c r="AB115" s="242" t="s">
        <v>1583</v>
      </c>
      <c r="AC115" s="13" t="str">
        <f>_xlfn.LET(_xlpm.mach, T_Planning[[#This Row],[No Mach]],
    _xlpm.typeProd, IFERROR(_xlfn.XLOOKUP(_xlpm.mach, PROD[N° MACH.], PROD[WC]), _xlpm.mach),
    _xlpm.typeProd)</f>
        <v>CNT</v>
      </c>
      <c r="AD115" s="275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5" s="273" t="str">
        <f>_xlfn.LET(_xlpm.mach, T_Planning[[#This Row],[No Mach]],
    _xlpm.typeProd, IFERROR(_xlfn.XLOOKUP(_xlpm.mach, PROD[N° MACH.], PROD[DESC. MACH.]), _xlpm.mach),
    _xlpm.typeProd)</f>
        <v>CNT</v>
      </c>
      <c r="AF115" s="269"/>
      <c r="AG115" s="270"/>
      <c r="AH115" s="270"/>
      <c r="AI115" s="270">
        <v>46342</v>
      </c>
      <c r="AJ115" s="230">
        <f>_xlfn.LET(_xlpm.delais, T_Planning[[#This Row],[Délais PROD]],
    _xlpm.semaine, IFERROR(WEEKNUM(_xlpm.delais, 21), ""),
    VALUE(_xlpm.semaine))</f>
        <v>47</v>
      </c>
      <c r="AK115" s="276">
        <f>YEAR(T_Planning[[#This Row],[Délais PROD]])</f>
        <v>2026</v>
      </c>
      <c r="AL115" s="241" t="s">
        <v>1530</v>
      </c>
      <c r="AM115" s="269" t="str" cm="1">
        <f t="array" ref="AM11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5" s="269" t="str" cm="1">
        <f t="array" ref="AN11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15" s="273" t="str" cm="1">
        <f t="array" ref="AO11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15" s="269" t="str" cm="1">
        <f t="array" ref="AP11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15" s="277" t="str">
        <f>IFERROR((3600*5*24/T_Planning[[#This Row],[TC/S]]),"VERIF")</f>
        <v>VERIF</v>
      </c>
      <c r="AR115" s="265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15" s="278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15" s="279">
        <f>IFERROR(SUMIFS(ZCONF[Yield],ZCONF[Material],T_Planning[[#This Row],[Article]])/2,0)</f>
        <v>0</v>
      </c>
      <c r="AU115" s="265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25.4</v>
      </c>
      <c r="AV115" s="265" t="str">
        <f>IFERROR(_xlfn.XLOOKUP(T_Planning[[#This Row],[Calibre]],CLIENT!B:B,CLIENT!C:C),"")</f>
        <v>Omega</v>
      </c>
    </row>
    <row r="116" spans="1:48" hidden="1" x14ac:dyDescent="0.3">
      <c r="A11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6033738</v>
      </c>
      <c r="B11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16" s="223">
        <f ca="1">IFERROR(T_Planning[[#This Row],[Taux.C-1]]-T_Planning[[#This Row],[Taux.C]],"")</f>
        <v>-1</v>
      </c>
      <c r="D116" s="223">
        <f>IFERROR(_xlfn.XLOOKUP($L$1&amp;T_Planning[[#This Row],[Article]],_03_Archive_BORD_DEC[SemainesArticle],_03_Archive_BORD_DEC[Taux.C]),"")</f>
        <v>29</v>
      </c>
      <c r="E116" s="197" cm="1">
        <f t="array" ref="E116">_xlfn.LET(_xlpm.comp, DB_CEWB_Nomenclature__2[Component],
    _xlpm.buffer, DB_CEWB_Nomenclature__2[% ok Buffer Cible après DEC],
    IFERROR(_xlfn.XLOOKUP(T_Planning[[#This Row],[Article]], _xlpm.comp, _xlpm.buffer), 0))</f>
        <v>1</v>
      </c>
      <c r="F116" s="197" cm="1">
        <f t="array" ref="F116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1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6" s="226" cm="1">
        <f t="array" ref="J11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6" s="226" cm="1">
        <f t="array" ref="K11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4300</v>
      </c>
      <c r="L116" s="226" cm="1">
        <f t="array" ref="L11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113200</v>
      </c>
      <c r="M116" s="226" cm="1">
        <f t="array" ref="M11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71875</v>
      </c>
      <c r="N116" s="226" cm="1">
        <f t="array" ref="N11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66148</v>
      </c>
      <c r="O116" s="227" t="str" cm="1">
        <f t="array" ref="O11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16" s="29" cm="1">
        <f t="array" ref="P11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6" s="226" cm="1">
        <f t="array" ref="Q11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6" s="226" cm="1">
        <f t="array" ref="R11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6" s="228">
        <f>_xlfn.LET(_xlpm.plage, T_Planning[[#This Row],[Taillage]:[TS]],
_xlpm.article, T_Planning[[#This Row],[Article]],
    IF(ISNUMBER(SEARCH("PRT", _xlpm.article)),"P",
    2+SUM(_xlpm.plage)))</f>
        <v>2</v>
      </c>
      <c r="T116" s="240" t="s">
        <v>7971</v>
      </c>
      <c r="U116" s="222"/>
      <c r="V116" s="222">
        <f>IF(T_Planning[[#This Row],[TP]]="P","PRT",T_Planning[[#This Row],[Sem Besoin client]]-T_Planning[[#This Row],[TP]]-3)</f>
        <v>-5</v>
      </c>
      <c r="W116" s="224">
        <f>1000</f>
        <v>1000</v>
      </c>
      <c r="X116" s="230">
        <v>3738</v>
      </c>
      <c r="Y116" s="231" t="str" cm="1">
        <f t="array" ref="Y11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CLEF RAQUETTE</v>
      </c>
      <c r="Z116" s="231" t="str" cm="1">
        <f t="array" ref="Z11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2671</v>
      </c>
      <c r="AA116" s="232" t="str" cm="1">
        <f t="array" ref="AA11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16" s="233">
        <v>603</v>
      </c>
      <c r="AC116" s="13" t="str">
        <f>_xlfn.LET(_xlpm.mach, T_Planning[[#This Row],[No Mach]],
    _xlpm.typeProd, IFERROR(_xlfn.XLOOKUP(_xlpm.mach, PROD[N° MACH.], PROD[WC]), _xlpm.mach),
    _xlpm.typeProd)</f>
        <v>120004</v>
      </c>
      <c r="AD11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6" s="231" t="str">
        <f>_xlfn.LET(_xlpm.mach, T_Planning[[#This Row],[No Mach]],
    _xlpm.typeProd, IFERROR(_xlfn.XLOOKUP(_xlpm.mach, PROD[N° MACH.], PROD[DESC. MACH.]), _xlpm.mach),
    _xlpm.typeProd)</f>
        <v>TSUG.B074+</v>
      </c>
      <c r="AF116" s="226">
        <v>0</v>
      </c>
      <c r="AG116" s="227">
        <v>45981</v>
      </c>
      <c r="AH116" s="227">
        <v>45981</v>
      </c>
      <c r="AI116" s="227">
        <v>45999</v>
      </c>
      <c r="AJ116" s="230">
        <f>_xlfn.LET(_xlpm.delais, T_Planning[[#This Row],[Délais PROD]],
    _xlpm.semaine, IFERROR(WEEKNUM(_xlpm.delais, 21), ""),
    VALUE(_xlpm.semaine))</f>
        <v>50</v>
      </c>
      <c r="AK116" s="235">
        <f>YEAR(T_Planning[[#This Row],[Délais PROD]])</f>
        <v>2025</v>
      </c>
      <c r="AL116" s="231" t="s">
        <v>76</v>
      </c>
      <c r="AM116" s="226" t="str" cm="1">
        <f t="array" ref="AM11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6" s="226" cm="1">
        <f t="array" ref="AN11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70566</v>
      </c>
      <c r="AO116" s="231" t="str" cm="1">
        <f t="array" ref="AO11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2.000</v>
      </c>
      <c r="AP116" s="226" t="str" cm="1">
        <f t="array" ref="AP11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42</v>
      </c>
      <c r="AQ116" s="236">
        <f>IFERROR((3600*5*24/T_Planning[[#This Row],[TC/S]]),"VERIF")</f>
        <v>10285.714285714286</v>
      </c>
      <c r="AR11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10285.714285714286</v>
      </c>
      <c r="AT116" s="238">
        <f>IFERROR(SUMIFS(ZCONF[Yield],ZCONF[Material],T_Planning[[#This Row],[Article]])/2,0)</f>
        <v>7290</v>
      </c>
      <c r="AU11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4.0177083333333332</v>
      </c>
      <c r="AV116" s="222" t="str">
        <f>IFERROR(_xlfn.XLOOKUP(T_Planning[[#This Row],[Calibre]],CLIENT!B:B,CLIENT!C:C),"")</f>
        <v>Longines</v>
      </c>
    </row>
    <row r="117" spans="1:48" hidden="1" x14ac:dyDescent="0.3">
      <c r="A11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638207827</v>
      </c>
      <c r="B11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19.372499999999999</v>
      </c>
      <c r="C117" s="223">
        <f ca="1">IFERROR(T_Planning[[#This Row],[Taux.C-1]]-T_Planning[[#This Row],[Taux.C]],"")</f>
        <v>-8.3724999999999987</v>
      </c>
      <c r="D117" s="223">
        <f>IFERROR(_xlfn.XLOOKUP($L$1&amp;T_Planning[[#This Row],[Article]],_03_Archive_BORD_DEC[SemainesArticle],_03_Archive_BORD_DEC[Taux.C]),"")</f>
        <v>11</v>
      </c>
      <c r="E117" s="197" cm="1">
        <f t="array" ref="E117">_xlfn.LET(_xlpm.comp, DB_CEWB_Nomenclature__2[Component],
    _xlpm.buffer, DB_CEWB_Nomenclature__2[% ok Buffer Cible après DEC],
    IFERROR(_xlfn.XLOOKUP(T_Planning[[#This Row],[Article]], _xlpm.comp, _xlpm.buffer), 0))</f>
        <v>1</v>
      </c>
      <c r="F117" s="197" cm="1">
        <f t="array" ref="F11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0.30430855539971952</v>
      </c>
      <c r="G11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7" s="226" cm="1">
        <f t="array" ref="J11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7" s="226" cm="1">
        <f t="array" ref="K11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2800</v>
      </c>
      <c r="L117" s="226" cm="1">
        <f t="array" ref="L11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140250</v>
      </c>
      <c r="M117" s="226" cm="1">
        <f t="array" ref="M11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53342</v>
      </c>
      <c r="N117" s="226" cm="1">
        <f t="array" ref="N11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901</v>
      </c>
      <c r="O117" s="227" cm="1">
        <f t="array" ref="O11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46440</v>
      </c>
      <c r="P117" s="29" cm="1">
        <f t="array" ref="P11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17" s="226" cm="1">
        <f t="array" ref="Q11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17" s="226" cm="1">
        <f t="array" ref="R11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17" s="228">
        <f>_xlfn.LET(_xlpm.plage, T_Planning[[#This Row],[Taillage]:[TS]],
_xlpm.article, T_Planning[[#This Row],[Article]],
    IF(ISNUMBER(SEARCH("PRT", _xlpm.article)),"P",
    2+SUM(_xlpm.plage)))</f>
        <v>5</v>
      </c>
      <c r="T117" s="229" t="s">
        <v>3484</v>
      </c>
      <c r="U117" s="222"/>
      <c r="V117" s="222">
        <f>IF(T_Planning[[#This Row],[TP]]="P","PRT",T_Planning[[#This Row],[Sem Besoin client]]-T_Planning[[#This Row],[TP]]-3)</f>
        <v>-8</v>
      </c>
      <c r="W117" s="224">
        <f>1000</f>
        <v>1000</v>
      </c>
      <c r="X117" s="230">
        <v>207827</v>
      </c>
      <c r="Y117" s="231" t="str" cm="1">
        <f t="array" ref="Y11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PIG.MOYENNE                             </v>
      </c>
      <c r="Z117" s="231" t="str" cm="1">
        <f t="array" ref="Z11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2000-1</v>
      </c>
      <c r="AA117" s="232" t="str" cm="1">
        <f t="array" ref="AA11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17" s="233">
        <v>638</v>
      </c>
      <c r="AC117" s="13" t="str">
        <f>_xlfn.LET(_xlpm.mach, T_Planning[[#This Row],[No Mach]],
    _xlpm.typeProd, IFERROR(_xlfn.XLOOKUP(_xlpm.mach, PROD[N° MACH.], PROD[WC]), _xlpm.mach),
    _xlpm.typeProd)</f>
        <v>120001</v>
      </c>
      <c r="AD11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7" s="231" t="str">
        <f>_xlfn.LET(_xlpm.mach, T_Planning[[#This Row],[No Mach]],
    _xlpm.typeProd, IFERROR(_xlfn.XLOOKUP(_xlpm.mach, PROD[N° MACH.], PROD[DESC. MACH.]), _xlpm.mach),
    _xlpm.typeProd)</f>
        <v>TSUG.P034+</v>
      </c>
      <c r="AF117" s="226">
        <v>1</v>
      </c>
      <c r="AG117" s="227">
        <v>45688</v>
      </c>
      <c r="AH117" s="227">
        <v>45904</v>
      </c>
      <c r="AI117" s="227">
        <v>45992</v>
      </c>
      <c r="AJ117" s="230">
        <f>_xlfn.LET(_xlpm.delais, T_Planning[[#This Row],[Délais PROD]],
    _xlpm.semaine, IFERROR(WEEKNUM(_xlpm.delais, 21), ""),
    VALUE(_xlpm.semaine))</f>
        <v>49</v>
      </c>
      <c r="AK117" s="235">
        <f>YEAR(T_Planning[[#This Row],[Délais PROD]])</f>
        <v>2025</v>
      </c>
      <c r="AL117" s="231" t="s">
        <v>72</v>
      </c>
      <c r="AM117" s="226" t="str" cm="1">
        <f t="array" ref="AM11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RH</v>
      </c>
      <c r="AN117" s="226" cm="1">
        <f t="array" ref="AN11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743482</v>
      </c>
      <c r="AO117" s="231" t="str" cm="1">
        <f t="array" ref="AO11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1.400</v>
      </c>
      <c r="AP117" s="226" t="str" cm="1">
        <f t="array" ref="AP11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22</v>
      </c>
      <c r="AQ117" s="236">
        <f>IFERROR((3600*5*24/T_Planning[[#This Row],[TC/S]]),"VERIF")</f>
        <v>19636.363636363636</v>
      </c>
      <c r="AR11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19636.363636363636</v>
      </c>
      <c r="AT117" s="238">
        <f>IFERROR(SUMIFS(ZCONF[Yield],ZCONF[Material],T_Planning[[#This Row],[Article]])/2,0)</f>
        <v>30220</v>
      </c>
      <c r="AU11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4.4258703703703706</v>
      </c>
      <c r="AV117" s="222" t="str">
        <f>IFERROR(_xlfn.XLOOKUP(T_Planning[[#This Row],[Calibre]],CLIENT!B:B,CLIENT!C:C),"")</f>
        <v>Omega</v>
      </c>
    </row>
    <row r="118" spans="1:48" hidden="1" x14ac:dyDescent="0.3">
      <c r="A118" s="280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632PRT756</v>
      </c>
      <c r="B118" s="280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-3.4</v>
      </c>
      <c r="C118" s="281" t="str">
        <f ca="1">IFERROR(T_Planning[[#This Row],[Taux.C-1]]-T_Planning[[#This Row],[Taux.C]],"")</f>
        <v/>
      </c>
      <c r="D118" s="281" t="str">
        <f>IFERROR(_xlfn.XLOOKUP($L$1&amp;T_Planning[[#This Row],[Article]],_03_Archive_BORD_DEC[SemainesArticle],_03_Archive_BORD_DEC[Taux.C]),"")</f>
        <v/>
      </c>
      <c r="E118" s="197" cm="1">
        <f t="array" ref="E118">_xlfn.LET(_xlpm.comp, DB_CEWB_Nomenclature__2[Component],
    _xlpm.buffer, DB_CEWB_Nomenclature__2[% ok Buffer Cible après DEC],
    IFERROR(_xlfn.XLOOKUP(T_Planning[[#This Row],[Article]], _xlpm.comp, _xlpm.buffer), 0))</f>
        <v>0</v>
      </c>
      <c r="F118" s="197" cm="1">
        <f t="array" ref="F11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18" s="282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8" s="282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8" s="283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18" s="284" cm="1">
        <f t="array" ref="J11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8" s="284" t="str" cm="1">
        <f t="array" ref="K11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118" s="284" t="str" cm="1">
        <f t="array" ref="L11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118" s="284" t="str" cm="1">
        <f t="array" ref="M11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118" s="284" t="str" cm="1">
        <f t="array" ref="N11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118" s="285" cm="1">
        <f t="array" ref="O11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46188</v>
      </c>
      <c r="P118" s="29" t="str" cm="1">
        <f t="array" ref="P11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118" s="284" t="str" cm="1">
        <f t="array" ref="Q11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118" s="284" t="str" cm="1">
        <f t="array" ref="R11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118" s="286" t="str">
        <f>_xlfn.LET(_xlpm.plage, T_Planning[[#This Row],[Taillage]:[TS]],
_xlpm.article, T_Planning[[#This Row],[Article]],
    IF(ISNUMBER(SEARCH("PRT", _xlpm.article)),"P",
    2+SUM(_xlpm.plage)))</f>
        <v>P</v>
      </c>
      <c r="T118" s="287"/>
      <c r="U118" s="280"/>
      <c r="V118" s="280" t="str">
        <f>IF(T_Planning[[#This Row],[TP]]="P","PRT",T_Planning[[#This Row],[Sem Besoin client]]-T_Planning[[#This Row],[TP]]-3)</f>
        <v>PRT</v>
      </c>
      <c r="W118" s="282">
        <f>1000</f>
        <v>1000</v>
      </c>
      <c r="X118" s="288" t="s">
        <v>8412</v>
      </c>
      <c r="Y118" s="289" t="str" cm="1">
        <f t="array" ref="Y11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PRT756_TIGE MISE HEURE</v>
      </c>
      <c r="Z118" s="289" t="str" cm="1">
        <f t="array" ref="Z11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118" s="232" cm="1">
        <f t="array" ref="AA11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36</v>
      </c>
      <c r="AB118" s="290">
        <v>632</v>
      </c>
      <c r="AC118" s="13" t="str">
        <f>_xlfn.LET(_xlpm.mach, T_Planning[[#This Row],[No Mach]],
    _xlpm.typeProd, IFERROR(_xlfn.XLOOKUP(_xlpm.mach, PROD[N° MACH.], PROD[WC]), _xlpm.mach),
    _xlpm.typeProd)</f>
        <v>120001</v>
      </c>
      <c r="AD118" s="291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8" s="289" t="str">
        <f>_xlfn.LET(_xlpm.mach, T_Planning[[#This Row],[No Mach]],
    _xlpm.typeProd, IFERROR(_xlfn.XLOOKUP(_xlpm.mach, PROD[N° MACH.], PROD[DESC. MACH.]), _xlpm.mach),
    _xlpm.typeProd)</f>
        <v>TSUG.P034+</v>
      </c>
      <c r="AF118" s="284">
        <v>1</v>
      </c>
      <c r="AG118" s="285"/>
      <c r="AH118" s="285"/>
      <c r="AI118" s="285">
        <v>46146</v>
      </c>
      <c r="AJ118" s="288">
        <f>_xlfn.LET(_xlpm.delais, T_Planning[[#This Row],[Délais PROD]],
    _xlpm.semaine, IFERROR(WEEKNUM(_xlpm.delais, 21), ""),
    VALUE(_xlpm.semaine))</f>
        <v>19</v>
      </c>
      <c r="AK118" s="292">
        <f>YEAR(T_Planning[[#This Row],[Délais PROD]])</f>
        <v>2026</v>
      </c>
      <c r="AL118" s="289" t="s">
        <v>76</v>
      </c>
      <c r="AM118" s="284" t="str" cm="1">
        <f t="array" ref="AM11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18" s="284">
        <v>5085</v>
      </c>
      <c r="AO118" s="241" t="s">
        <v>8413</v>
      </c>
      <c r="AP118" s="284" t="str" cm="1">
        <f t="array" ref="AP11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70</v>
      </c>
      <c r="AQ118" s="293">
        <f>IFERROR((3600*5*24/T_Planning[[#This Row],[TC/S]]),"VERIF")</f>
        <v>6171.4285714285716</v>
      </c>
      <c r="AR118" s="280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18" s="294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6171.4285714285716</v>
      </c>
      <c r="AT118" s="295">
        <f>IFERROR(SUMIFS(ZCONF[Yield],ZCONF[Material],T_Planning[[#This Row],[Article]])/2,0)</f>
        <v>0</v>
      </c>
      <c r="AU118" s="280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18" s="280" t="str">
        <f>IFERROR(_xlfn.XLOOKUP(T_Planning[[#This Row],[Calibre]],CLIENT!B:B,CLIENT!C:C),"")</f>
        <v/>
      </c>
    </row>
    <row r="119" spans="1:48" hidden="1" x14ac:dyDescent="0.3">
      <c r="A11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525824270</v>
      </c>
      <c r="B11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4.3792063492063491</v>
      </c>
      <c r="C119" s="223">
        <f ca="1">IFERROR(T_Planning[[#This Row],[Taux.C-1]]-T_Planning[[#This Row],[Taux.C]],"")</f>
        <v>5.6207936507936509</v>
      </c>
      <c r="D119" s="223">
        <f>IFERROR(_xlfn.XLOOKUP($L$1&amp;T_Planning[[#This Row],[Article]],_03_Archive_BORD_DEC[SemainesArticle],_03_Archive_BORD_DEC[Taux.C]),"")</f>
        <v>10</v>
      </c>
      <c r="E119" s="197" cm="1">
        <f t="array" ref="E119">_xlfn.LET(_xlpm.comp, DB_CEWB_Nomenclature__2[Component],
    _xlpm.buffer, DB_CEWB_Nomenclature__2[% ok Buffer Cible après DEC],
    IFERROR(_xlfn.XLOOKUP(T_Planning[[#This Row],[Article]], _xlpm.comp, _xlpm.buffer), 0))</f>
        <v>0.94807560137457059</v>
      </c>
      <c r="F119" s="197" cm="1">
        <f t="array" ref="F11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0.15399084617102032</v>
      </c>
      <c r="G11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1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1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19" s="226" cm="1">
        <f t="array" ref="J11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19" s="226" cm="1">
        <f t="array" ref="K11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6300</v>
      </c>
      <c r="L119" s="226" cm="1">
        <f t="array" ref="L11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150060</v>
      </c>
      <c r="M119" s="226" cm="1">
        <f t="array" ref="M11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15720</v>
      </c>
      <c r="N119" s="226" cm="1">
        <f t="array" ref="N11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11869</v>
      </c>
      <c r="O119" s="227" cm="1">
        <f t="array" ref="O11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46153</v>
      </c>
      <c r="P119" s="29" cm="1">
        <f t="array" ref="P11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19" s="226" cm="1">
        <f t="array" ref="Q11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19" s="226" cm="1">
        <f t="array" ref="R11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19" s="228">
        <f>_xlfn.LET(_xlpm.plage, T_Planning[[#This Row],[Taillage]:[TS]],
_xlpm.article, T_Planning[[#This Row],[Article]],
    IF(ISNUMBER(SEARCH("PRT", _xlpm.article)),"P",
    2+SUM(_xlpm.plage)))</f>
        <v>2</v>
      </c>
      <c r="T119" s="229" t="s">
        <v>3485</v>
      </c>
      <c r="U119" s="222">
        <v>21</v>
      </c>
      <c r="V119" s="222">
        <f>IF(T_Planning[[#This Row],[TP]]="P","PRT",T_Planning[[#This Row],[Sem Besoin client]]-T_Planning[[#This Row],[TP]]-3)</f>
        <v>16</v>
      </c>
      <c r="W119" s="224">
        <f>1000</f>
        <v>1000</v>
      </c>
      <c r="X119" s="230">
        <v>824270</v>
      </c>
      <c r="Y119" s="231" t="str" cm="1">
        <f t="array" ref="Y11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119" s="231" t="str" cm="1">
        <f t="array" ref="Z11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A15A11</v>
      </c>
      <c r="AA119" s="232" t="str" cm="1">
        <f t="array" ref="AA11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19" s="233">
        <v>525</v>
      </c>
      <c r="AC119" s="13" t="str">
        <f>_xlfn.LET(_xlpm.mach, T_Planning[[#This Row],[No Mach]],
    _xlpm.typeProd, IFERROR(_xlfn.XLOOKUP(_xlpm.mach, PROD[N° MACH.], PROD[WC]), _xlpm.mach),
    _xlpm.typeProd)</f>
        <v>120001</v>
      </c>
      <c r="AD11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19" s="231" t="str">
        <f>_xlfn.LET(_xlpm.mach, T_Planning[[#This Row],[No Mach]],
    _xlpm.typeProd, IFERROR(_xlfn.XLOOKUP(_xlpm.mach, PROD[N° MACH.], PROD[DESC. MACH.]), _xlpm.mach),
    _xlpm.typeProd)</f>
        <v>TSUG.P034+</v>
      </c>
      <c r="AF119" s="226">
        <v>1</v>
      </c>
      <c r="AG119" s="227"/>
      <c r="AH119" s="227"/>
      <c r="AI119" s="227">
        <v>45999</v>
      </c>
      <c r="AJ119" s="230">
        <f>_xlfn.LET(_xlpm.delais, T_Planning[[#This Row],[Délais PROD]],
    _xlpm.semaine, IFERROR(WEEKNUM(_xlpm.delais, 21), ""),
    VALUE(_xlpm.semaine))</f>
        <v>50</v>
      </c>
      <c r="AK119" s="235">
        <f>YEAR(T_Planning[[#This Row],[Délais PROD]])</f>
        <v>2025</v>
      </c>
      <c r="AL119" s="231" t="s">
        <v>72</v>
      </c>
      <c r="AM119" s="226" t="str" cm="1">
        <f t="array" ref="AM11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19" s="226" cm="1">
        <f t="array" ref="AN11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119" s="231" t="str" cm="1">
        <f t="array" ref="AO11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119" s="226" t="str" cm="1">
        <f t="array" ref="AP11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119" s="236">
        <f>IFERROR((3600*5*24/T_Planning[[#This Row],[TC/S]]),"VERIF")</f>
        <v>10800</v>
      </c>
      <c r="AR11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10800</v>
      </c>
      <c r="AS11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119" s="238">
        <f>IFERROR(SUMIFS(ZCONF[Yield],ZCONF[Material],T_Planning[[#This Row],[Article]])/2,0)</f>
        <v>0</v>
      </c>
      <c r="AU11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12.438888888888888</v>
      </c>
      <c r="AV119" s="222" t="str">
        <f>IFERROR(_xlfn.XLOOKUP(T_Planning[[#This Row],[Calibre]],CLIENT!B:B,CLIENT!C:C),"")</f>
        <v>Omega</v>
      </c>
    </row>
    <row r="120" spans="1:48" hidden="1" x14ac:dyDescent="0.3">
      <c r="A12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431PRT712</v>
      </c>
      <c r="B12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20" s="223">
        <f ca="1">IFERROR(T_Planning[[#This Row],[Taux.C-1]]-T_Planning[[#This Row],[Taux.C]],"")</f>
        <v>2</v>
      </c>
      <c r="D120" s="223">
        <f>IFERROR(_xlfn.XLOOKUP($L$1&amp;T_Planning[[#This Row],[Article]],_03_Archive_BORD_DEC[SemainesArticle],_03_Archive_BORD_DEC[Taux.C]),"")</f>
        <v>2</v>
      </c>
      <c r="E120" s="197" cm="1">
        <f t="array" ref="E120">_xlfn.LET(_xlpm.comp, DB_CEWB_Nomenclature__2[Component],
    _xlpm.buffer, DB_CEWB_Nomenclature__2[% ok Buffer Cible après DEC],
    IFERROR(_xlfn.XLOOKUP(T_Planning[[#This Row],[Article]], _xlpm.comp, _xlpm.buffer), 0))</f>
        <v>0</v>
      </c>
      <c r="F120" s="197" cm="1">
        <f t="array" ref="F12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0" s="226" cm="1">
        <f t="array" ref="J12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0" s="226" t="str" cm="1">
        <f t="array" ref="K12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120" s="226" t="str" cm="1">
        <f t="array" ref="L12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120" s="226" t="str" cm="1">
        <f t="array" ref="M12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120" s="226" t="str" cm="1">
        <f t="array" ref="N12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120" s="227" t="str" cm="1">
        <f t="array" ref="O12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20" s="29" t="str" cm="1">
        <f t="array" ref="P12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120" s="226" t="str" cm="1">
        <f t="array" ref="Q12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120" s="226" t="str" cm="1">
        <f t="array" ref="R12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120" s="228" t="str">
        <f>_xlfn.LET(_xlpm.plage, T_Planning[[#This Row],[Taillage]:[TS]],
_xlpm.article, T_Planning[[#This Row],[Article]],
    IF(ISNUMBER(SEARCH("PRT", _xlpm.article)),"P",
    2+SUM(_xlpm.plage)))</f>
        <v>P</v>
      </c>
      <c r="T120" s="229"/>
      <c r="U120" s="222"/>
      <c r="V120" s="222" t="str">
        <f>IF(T_Planning[[#This Row],[TP]]="P","PRT",T_Planning[[#This Row],[Sem Besoin client]]-T_Planning[[#This Row],[TP]]-3)</f>
        <v>PRT</v>
      </c>
      <c r="W120" s="224">
        <f>1000</f>
        <v>1000</v>
      </c>
      <c r="X120" s="230" t="s">
        <v>7082</v>
      </c>
      <c r="Y120" s="231" t="str" cm="1">
        <f t="array" ref="Y12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/>
      </c>
      <c r="Z120" s="231" t="str" cm="1">
        <f t="array" ref="Z12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120" s="232" t="str" cm="1">
        <f t="array" ref="AA12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/>
      </c>
      <c r="AB120" s="233">
        <v>431</v>
      </c>
      <c r="AC120" s="13" t="str">
        <f>_xlfn.LET(_xlpm.mach, T_Planning[[#This Row],[No Mach]],
    _xlpm.typeProd, IFERROR(_xlfn.XLOOKUP(_xlpm.mach, PROD[N° MACH.], PROD[WC]), _xlpm.mach),
    _xlpm.typeProd)</f>
        <v>!</v>
      </c>
      <c r="AD12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0" s="231" t="str">
        <f>_xlfn.LET(_xlpm.mach, T_Planning[[#This Row],[No Mach]],
    _xlpm.typeProd, IFERROR(_xlfn.XLOOKUP(_xlpm.mach, PROD[N° MACH.], PROD[DESC. MACH.]), _xlpm.mach),
    _xlpm.typeProd)</f>
        <v>TSUG.BO125</v>
      </c>
      <c r="AF120" s="226">
        <v>1</v>
      </c>
      <c r="AG120" s="227"/>
      <c r="AH120" s="227">
        <v>46098</v>
      </c>
      <c r="AI120" s="227"/>
      <c r="AJ120" s="230">
        <f>_xlfn.LET(_xlpm.delais, T_Planning[[#This Row],[Délais PROD]],
    _xlpm.semaine, IFERROR(WEEKNUM(_xlpm.delais, 21), ""),
    VALUE(_xlpm.semaine))</f>
        <v>52</v>
      </c>
      <c r="AK120" s="235">
        <f>YEAR(T_Planning[[#This Row],[Délais PROD]])</f>
        <v>1900</v>
      </c>
      <c r="AL120" s="231" t="s">
        <v>72</v>
      </c>
      <c r="AM120" s="226" t="str" cm="1">
        <f t="array" ref="AM12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20" s="226" t="str" cm="1">
        <f t="array" ref="AN12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20" s="231" t="str" cm="1">
        <f t="array" ref="AO12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20" s="226" t="str" cm="1">
        <f t="array" ref="AP12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20" s="236" t="str">
        <f>IFERROR((3600*5*24/T_Planning[[#This Row],[TC/S]]),"VERIF")</f>
        <v>VERIF</v>
      </c>
      <c r="AR120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20" s="237" t="str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VERIF</v>
      </c>
      <c r="AT120" s="238">
        <f>IFERROR(SUMIFS(ZCONF[Yield],ZCONF[Material],T_Planning[[#This Row],[Article]])/2,0)</f>
        <v>0</v>
      </c>
      <c r="AU120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0" s="222" t="str">
        <f>IFERROR(_xlfn.XLOOKUP(T_Planning[[#This Row],[Calibre]],CLIENT!B:B,CLIENT!C:C),"")</f>
        <v/>
      </c>
    </row>
    <row r="121" spans="1:48" hidden="1" x14ac:dyDescent="0.3">
      <c r="A12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523845415</v>
      </c>
      <c r="B12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21" s="223">
        <f ca="1">IFERROR(T_Planning[[#This Row],[Taux.C-1]]-T_Planning[[#This Row],[Taux.C]],"")</f>
        <v>-30</v>
      </c>
      <c r="D121" s="223">
        <f>IFERROR(_xlfn.XLOOKUP($L$1&amp;T_Planning[[#This Row],[Article]],_03_Archive_BORD_DEC[SemainesArticle],_03_Archive_BORD_DEC[Taux.C]),"")</f>
        <v>0</v>
      </c>
      <c r="E121" s="197" cm="1">
        <f t="array" ref="E121">_xlfn.LET(_xlpm.comp, DB_CEWB_Nomenclature__2[Component],
    _xlpm.buffer, DB_CEWB_Nomenclature__2[% ok Buffer Cible après DEC],
    IFERROR(_xlfn.XLOOKUP(T_Planning[[#This Row],[Article]], _xlpm.comp, _xlpm.buffer), 0))</f>
        <v>0</v>
      </c>
      <c r="F121" s="197" cm="1">
        <f t="array" ref="F12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1" s="226" cm="1">
        <f t="array" ref="J12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1" s="226" cm="1">
        <f t="array" ref="K12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21" s="226" cm="1">
        <f t="array" ref="L12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21" s="226" cm="1">
        <f t="array" ref="M12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1" s="226" cm="1">
        <f t="array" ref="N12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1" s="227" cm="1">
        <f t="array" ref="O12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46373</v>
      </c>
      <c r="P121" s="29" cm="1">
        <f t="array" ref="P12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1" s="226" cm="1">
        <f t="array" ref="Q12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1" s="226" cm="1">
        <f t="array" ref="R12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1" s="228">
        <f>_xlfn.LET(_xlpm.plage, T_Planning[[#This Row],[Taillage]:[TS]],
_xlpm.article, T_Planning[[#This Row],[Article]],
    IF(ISNUMBER(SEARCH("PRT", _xlpm.article)),"P",
    2+SUM(_xlpm.plage)))</f>
        <v>2</v>
      </c>
      <c r="T121" s="229" t="s">
        <v>4059</v>
      </c>
      <c r="U121" s="222">
        <v>57</v>
      </c>
      <c r="V121" s="222">
        <f>IF(T_Planning[[#This Row],[TP]]="P","PRT",T_Planning[[#This Row],[Sem Besoin client]]-T_Planning[[#This Row],[TP]]-3)</f>
        <v>52</v>
      </c>
      <c r="W121" s="224">
        <f>1000</f>
        <v>1000</v>
      </c>
      <c r="X121" s="230">
        <v>845415</v>
      </c>
      <c r="Y121" s="231" cm="1">
        <f t="array" ref="Y12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21" s="231" cm="1">
        <f t="array" ref="Z12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21" s="232" cm="1">
        <f t="array" ref="AA12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21" s="233">
        <v>523</v>
      </c>
      <c r="AC121" s="13" t="str">
        <f>_xlfn.LET(_xlpm.mach, T_Planning[[#This Row],[No Mach]],
    _xlpm.typeProd, IFERROR(_xlfn.XLOOKUP(_xlpm.mach, PROD[N° MACH.], PROD[WC]), _xlpm.mach),
    _xlpm.typeProd)</f>
        <v>120001</v>
      </c>
      <c r="AD12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1" s="231" t="str">
        <f>_xlfn.LET(_xlpm.mach, T_Planning[[#This Row],[No Mach]],
    _xlpm.typeProd, IFERROR(_xlfn.XLOOKUP(_xlpm.mach, PROD[N° MACH.], PROD[DESC. MACH.]), _xlpm.mach),
    _xlpm.typeProd)</f>
        <v>TSUG.P034+</v>
      </c>
      <c r="AF121" s="226">
        <v>3</v>
      </c>
      <c r="AG121" s="227"/>
      <c r="AH121" s="227"/>
      <c r="AI121" s="227"/>
      <c r="AJ121" s="230">
        <f>_xlfn.LET(_xlpm.delais, T_Planning[[#This Row],[Délais PROD]],
    _xlpm.semaine, IFERROR(WEEKNUM(_xlpm.delais, 21), ""),
    VALUE(_xlpm.semaine))</f>
        <v>52</v>
      </c>
      <c r="AK121" s="235">
        <f>YEAR(T_Planning[[#This Row],[Délais PROD]])</f>
        <v>1900</v>
      </c>
      <c r="AL121" s="231" t="s">
        <v>2179</v>
      </c>
      <c r="AM121" s="226" t="str" cm="1">
        <f t="array" ref="AM12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STOP</v>
      </c>
      <c r="AN121" s="226" t="str" cm="1">
        <f t="array" ref="AN12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21" s="231" t="str" cm="1">
        <f t="array" ref="AO12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21" s="226" t="str" cm="1">
        <f t="array" ref="AP12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21" s="236" t="str">
        <f>IFERROR((3600*5*24/T_Planning[[#This Row],[TC/S]]),"VERIF")</f>
        <v>VERIF</v>
      </c>
      <c r="AR121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2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21" s="238">
        <f>IFERROR(SUMIFS(ZCONF[Yield],ZCONF[Material],T_Planning[[#This Row],[Article]])/2,0)</f>
        <v>0</v>
      </c>
      <c r="AU121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1" s="222" t="str">
        <f>IFERROR(_xlfn.XLOOKUP(T_Planning[[#This Row],[Calibre]],CLIENT!B:B,CLIENT!C:C),"")</f>
        <v/>
      </c>
    </row>
    <row r="122" spans="1:48" hidden="1" x14ac:dyDescent="0.3">
      <c r="A122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625non dispo</v>
      </c>
      <c r="B122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22" s="223">
        <f ca="1">IFERROR(T_Planning[[#This Row],[Taux.C-1]]-T_Planning[[#This Row],[Taux.C]],"")</f>
        <v>0</v>
      </c>
      <c r="D122" s="223">
        <f>IFERROR(_xlfn.XLOOKUP($L$1&amp;T_Planning[[#This Row],[Article]],_03_Archive_BORD_DEC[SemainesArticle],_03_Archive_BORD_DEC[Taux.C]),"")</f>
        <v>30</v>
      </c>
      <c r="E122" s="197" cm="1">
        <f t="array" ref="E122">_xlfn.LET(_xlpm.comp, DB_CEWB_Nomenclature__2[Component],
    _xlpm.buffer, DB_CEWB_Nomenclature__2[% ok Buffer Cible après DEC],
    IFERROR(_xlfn.XLOOKUP(T_Planning[[#This Row],[Article]], _xlpm.comp, _xlpm.buffer), 0))</f>
        <v>0</v>
      </c>
      <c r="F122" s="197" cm="1">
        <f t="array" ref="F12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2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2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2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2" s="226" cm="1">
        <f t="array" ref="J12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2" s="226" cm="1">
        <f t="array" ref="K12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22" s="226" cm="1">
        <f t="array" ref="L12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22" s="226" cm="1">
        <f t="array" ref="M12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2" s="226" cm="1">
        <f t="array" ref="N12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2" s="227" t="str" cm="1">
        <f t="array" ref="O12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22" s="29" cm="1">
        <f t="array" ref="P12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2" s="226" cm="1">
        <f t="array" ref="Q12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2" s="226" cm="1">
        <f t="array" ref="R12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2" s="228">
        <f>_xlfn.LET(_xlpm.plage, T_Planning[[#This Row],[Taillage]:[TS]],
_xlpm.article, T_Planning[[#This Row],[Article]],
    IF(ISNUMBER(SEARCH("PRT", _xlpm.article)),"P",
    2+SUM(_xlpm.plage)))</f>
        <v>2</v>
      </c>
      <c r="T122" s="229" t="s">
        <v>3999</v>
      </c>
      <c r="U122" s="222"/>
      <c r="V122" s="222">
        <f>IF(T_Planning[[#This Row],[TP]]="P","PRT",T_Planning[[#This Row],[Sem Besoin client]]-T_Planning[[#This Row],[TP]]-3)</f>
        <v>-5</v>
      </c>
      <c r="W122" s="224">
        <f>1000</f>
        <v>1000</v>
      </c>
      <c r="X122" s="230" t="s">
        <v>4208</v>
      </c>
      <c r="Y122" s="231" cm="1">
        <f t="array" ref="Y12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22" s="231" cm="1">
        <f t="array" ref="Z12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22" s="232" cm="1">
        <f t="array" ref="AA12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22" s="233">
        <v>625</v>
      </c>
      <c r="AC122" s="13" t="str">
        <f>_xlfn.LET(_xlpm.mach, T_Planning[[#This Row],[No Mach]],
    _xlpm.typeProd, IFERROR(_xlfn.XLOOKUP(_xlpm.mach, PROD[N° MACH.], PROD[WC]), _xlpm.mach),
    _xlpm.typeProd)</f>
        <v>120001</v>
      </c>
      <c r="AD122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2" s="231" t="str">
        <f>_xlfn.LET(_xlpm.mach, T_Planning[[#This Row],[No Mach]],
    _xlpm.typeProd, IFERROR(_xlfn.XLOOKUP(_xlpm.mach, PROD[N° MACH.], PROD[DESC. MACH.]), _xlpm.mach),
    _xlpm.typeProd)</f>
        <v>TSUG.P034+</v>
      </c>
      <c r="AF122" s="226">
        <v>0</v>
      </c>
      <c r="AG122" s="227"/>
      <c r="AH122" s="227"/>
      <c r="AI122" s="227"/>
      <c r="AJ122" s="230">
        <f>_xlfn.LET(_xlpm.delais, T_Planning[[#This Row],[Délais PROD]],
    _xlpm.semaine, IFERROR(WEEKNUM(_xlpm.delais, 21), ""),
    VALUE(_xlpm.semaine))</f>
        <v>52</v>
      </c>
      <c r="AK122" s="235">
        <f>YEAR(T_Planning[[#This Row],[Délais PROD]])</f>
        <v>1900</v>
      </c>
      <c r="AL122" s="231" t="s">
        <v>1595</v>
      </c>
      <c r="AM122" s="226" t="str" cm="1">
        <f t="array" ref="AM12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2" s="226" t="str" cm="1">
        <f t="array" ref="AN12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22" s="231" t="str" cm="1">
        <f t="array" ref="AO12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22" s="226" t="str" cm="1">
        <f t="array" ref="AP12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22" s="236" t="str">
        <f>IFERROR((3600*5*24/T_Planning[[#This Row],[TC/S]]),"VERIF")</f>
        <v>VERIF</v>
      </c>
      <c r="AR122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22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22" s="238">
        <f>IFERROR(SUMIFS(ZCONF[Yield],ZCONF[Material],T_Planning[[#This Row],[Article]])/2,0)</f>
        <v>0</v>
      </c>
      <c r="AU122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2" s="222" t="str">
        <f>IFERROR(_xlfn.XLOOKUP(T_Planning[[#This Row],[Calibre]],CLIENT!B:B,CLIENT!C:C),"")</f>
        <v/>
      </c>
    </row>
    <row r="123" spans="1:48" hidden="1" x14ac:dyDescent="0.3">
      <c r="A123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633Apprenti</v>
      </c>
      <c r="B123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23" s="223">
        <f ca="1">IFERROR(T_Planning[[#This Row],[Taux.C-1]]-T_Planning[[#This Row],[Taux.C]],"")</f>
        <v>0</v>
      </c>
      <c r="D123" s="223">
        <f>IFERROR(_xlfn.XLOOKUP($L$1&amp;T_Planning[[#This Row],[Article]],_03_Archive_BORD_DEC[SemainesArticle],_03_Archive_BORD_DEC[Taux.C]),"")</f>
        <v>30</v>
      </c>
      <c r="E123" s="197" cm="1">
        <f t="array" ref="E123">_xlfn.LET(_xlpm.comp, DB_CEWB_Nomenclature__2[Component],
    _xlpm.buffer, DB_CEWB_Nomenclature__2[% ok Buffer Cible après DEC],
    IFERROR(_xlfn.XLOOKUP(T_Planning[[#This Row],[Article]], _xlpm.comp, _xlpm.buffer), 0))</f>
        <v>0</v>
      </c>
      <c r="F123" s="197" cm="1">
        <f t="array" ref="F12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3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3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3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3" s="226" cm="1">
        <f t="array" ref="J12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3" s="226" cm="1">
        <f t="array" ref="K12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23" s="226" cm="1">
        <f t="array" ref="L12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23" s="226" cm="1">
        <f t="array" ref="M12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3" s="226" cm="1">
        <f t="array" ref="N12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3" s="227" t="str" cm="1">
        <f t="array" ref="O12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23" s="29" cm="1">
        <f t="array" ref="P12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3" s="226" cm="1">
        <f t="array" ref="Q12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3" s="226" cm="1">
        <f t="array" ref="R12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3" s="228">
        <f>_xlfn.LET(_xlpm.plage, T_Planning[[#This Row],[Taillage]:[TS]],
_xlpm.article, T_Planning[[#This Row],[Article]],
    IF(ISNUMBER(SEARCH("PRT", _xlpm.article)),"P",
    2+SUM(_xlpm.plage)))</f>
        <v>2</v>
      </c>
      <c r="T123" s="229" t="s">
        <v>3468</v>
      </c>
      <c r="U123" s="222"/>
      <c r="V123" s="222">
        <f>IF(T_Planning[[#This Row],[TP]]="P","PRT",T_Planning[[#This Row],[Sem Besoin client]]-T_Planning[[#This Row],[TP]]-3)</f>
        <v>-5</v>
      </c>
      <c r="W123" s="224">
        <f>1000</f>
        <v>1000</v>
      </c>
      <c r="X123" s="230" t="s">
        <v>3263</v>
      </c>
      <c r="Y123" s="231" cm="1">
        <f t="array" ref="Y12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23" s="231" cm="1">
        <f t="array" ref="Z12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23" s="232" cm="1">
        <f t="array" ref="AA12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23" s="233">
        <v>633</v>
      </c>
      <c r="AC123" s="13" t="str">
        <f>_xlfn.LET(_xlpm.mach, T_Planning[[#This Row],[No Mach]],
    _xlpm.typeProd, IFERROR(_xlfn.XLOOKUP(_xlpm.mach, PROD[N° MACH.], PROD[WC]), _xlpm.mach),
    _xlpm.typeProd)</f>
        <v>120001</v>
      </c>
      <c r="AD123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3" s="231" t="str">
        <f>_xlfn.LET(_xlpm.mach, T_Planning[[#This Row],[No Mach]],
    _xlpm.typeProd, IFERROR(_xlfn.XLOOKUP(_xlpm.mach, PROD[N° MACH.], PROD[DESC. MACH.]), _xlpm.mach),
    _xlpm.typeProd)</f>
        <v>TSUG.P034+</v>
      </c>
      <c r="AF123" s="226"/>
      <c r="AG123" s="227"/>
      <c r="AH123" s="227"/>
      <c r="AI123" s="227"/>
      <c r="AJ123" s="230">
        <f>_xlfn.LET(_xlpm.delais, T_Planning[[#This Row],[Délais PROD]],
    _xlpm.semaine, IFERROR(WEEKNUM(_xlpm.delais, 21), ""),
    VALUE(_xlpm.semaine))</f>
        <v>52</v>
      </c>
      <c r="AK123" s="235">
        <f>YEAR(T_Planning[[#This Row],[Délais PROD]])</f>
        <v>1900</v>
      </c>
      <c r="AL123" s="231" t="s">
        <v>1595</v>
      </c>
      <c r="AM123" s="226" t="str" cm="1">
        <f t="array" ref="AM12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3" s="226" t="str" cm="1">
        <f t="array" ref="AN12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23" s="231" t="str" cm="1">
        <f t="array" ref="AO12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23" s="226" t="str" cm="1">
        <f t="array" ref="AP12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23" s="236" t="str">
        <f>IFERROR((3600*5*24/T_Planning[[#This Row],[TC/S]]),"VERIF")</f>
        <v>VERIF</v>
      </c>
      <c r="AR123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23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23" s="238">
        <f>IFERROR(SUMIFS(ZCONF[Yield],ZCONF[Material],T_Planning[[#This Row],[Article]])/2,0)</f>
        <v>0</v>
      </c>
      <c r="AU123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3" s="222" t="str">
        <f>IFERROR(_xlfn.XLOOKUP(T_Planning[[#This Row],[Calibre]],CLIENT!B:B,CLIENT!C:C),"")</f>
        <v/>
      </c>
    </row>
    <row r="124" spans="1:48" hidden="1" x14ac:dyDescent="0.3">
      <c r="A12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637PRT744</v>
      </c>
      <c r="B12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-3.4</v>
      </c>
      <c r="C124" s="223">
        <f ca="1">IFERROR(T_Planning[[#This Row],[Taux.C-1]]-T_Planning[[#This Row],[Taux.C]],"")</f>
        <v>-16.600000000000001</v>
      </c>
      <c r="D124" s="223">
        <f>IFERROR(_xlfn.XLOOKUP($L$1&amp;T_Planning[[#This Row],[Article]],_03_Archive_BORD_DEC[SemainesArticle],_03_Archive_BORD_DEC[Taux.C]),"")</f>
        <v>-20</v>
      </c>
      <c r="E124" s="197" cm="1">
        <f t="array" ref="E124">_xlfn.LET(_xlpm.comp, DB_CEWB_Nomenclature__2[Component],
    _xlpm.buffer, DB_CEWB_Nomenclature__2[% ok Buffer Cible après DEC],
    IFERROR(_xlfn.XLOOKUP(T_Planning[[#This Row],[Article]], _xlpm.comp, _xlpm.buffer), 0))</f>
        <v>0</v>
      </c>
      <c r="F124" s="197" cm="1">
        <f t="array" ref="F12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4" s="226" cm="1">
        <f t="array" ref="J12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4" s="226" t="str" cm="1">
        <f t="array" ref="K12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124" s="226" t="str" cm="1">
        <f t="array" ref="L12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124" s="226" t="str" cm="1">
        <f t="array" ref="M12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124" s="226" t="str" cm="1">
        <f t="array" ref="N12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124" s="227" cm="1">
        <f t="array" ref="O12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46188</v>
      </c>
      <c r="P124" s="29" t="str" cm="1">
        <f t="array" ref="P12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124" s="226" t="str" cm="1">
        <f t="array" ref="Q12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124" s="226" t="str" cm="1">
        <f t="array" ref="R12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124" s="228" t="str">
        <f>_xlfn.LET(_xlpm.plage, T_Planning[[#This Row],[Taillage]:[TS]],
_xlpm.article, T_Planning[[#This Row],[Article]],
    IF(ISNUMBER(SEARCH("PRT", _xlpm.article)),"P",
    2+SUM(_xlpm.plage)))</f>
        <v>P</v>
      </c>
      <c r="T124" s="229"/>
      <c r="U124" s="222"/>
      <c r="V124" s="222" t="str">
        <f>IF(T_Planning[[#This Row],[TP]]="P","PRT",T_Planning[[#This Row],[Sem Besoin client]]-T_Planning[[#This Row],[TP]]-3)</f>
        <v>PRT</v>
      </c>
      <c r="W124" s="224">
        <f>1000</f>
        <v>1000</v>
      </c>
      <c r="X124" s="230" t="s">
        <v>7621</v>
      </c>
      <c r="Y124" s="231" t="str" cm="1">
        <f t="array" ref="Y12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PRT744_CHAUSSEE H2S DEC+TAIL ZP90</v>
      </c>
      <c r="Z124" s="231" t="str" cm="1">
        <f t="array" ref="Z12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124" s="232" cm="1">
        <f t="array" ref="AA12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36</v>
      </c>
      <c r="AB124" s="233">
        <v>637</v>
      </c>
      <c r="AC124" s="13" t="str">
        <f>_xlfn.LET(_xlpm.mach, T_Planning[[#This Row],[No Mach]],
    _xlpm.typeProd, IFERROR(_xlfn.XLOOKUP(_xlpm.mach, PROD[N° MACH.], PROD[WC]), _xlpm.mach),
    _xlpm.typeProd)</f>
        <v>120001</v>
      </c>
      <c r="AD12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4" s="231" t="str">
        <f>_xlfn.LET(_xlpm.mach, T_Planning[[#This Row],[No Mach]],
    _xlpm.typeProd, IFERROR(_xlfn.XLOOKUP(_xlpm.mach, PROD[N° MACH.], PROD[DESC. MACH.]), _xlpm.mach),
    _xlpm.typeProd)</f>
        <v>TSUG.P034+</v>
      </c>
      <c r="AF124" s="226">
        <v>1</v>
      </c>
      <c r="AG124" s="227">
        <v>46114</v>
      </c>
      <c r="AH124" s="227">
        <v>46114</v>
      </c>
      <c r="AI124" s="227"/>
      <c r="AJ124" s="230">
        <f>_xlfn.LET(_xlpm.delais, T_Planning[[#This Row],[Délais PROD]],
    _xlpm.semaine, IFERROR(WEEKNUM(_xlpm.delais, 21), ""),
    VALUE(_xlpm.semaine))</f>
        <v>52</v>
      </c>
      <c r="AK124" s="235">
        <f>YEAR(T_Planning[[#This Row],[Délais PROD]])</f>
        <v>1900</v>
      </c>
      <c r="AL124" s="231" t="s">
        <v>72</v>
      </c>
      <c r="AM124" s="226" t="str" cm="1">
        <f t="array" ref="AM12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PROD</v>
      </c>
      <c r="AN124" s="226" cm="1">
        <f t="array" ref="AN12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840697</v>
      </c>
      <c r="AO124" s="231" t="str" cm="1">
        <f t="array" ref="AO12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CW724R SW5 3M 2.500</v>
      </c>
      <c r="AP124" s="226" t="str" cm="1">
        <f t="array" ref="AP12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75</v>
      </c>
      <c r="AQ124" s="236">
        <f>IFERROR((3600*5*24/T_Planning[[#This Row],[TC/S]]),"VERIF")</f>
        <v>5760</v>
      </c>
      <c r="AR124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5760</v>
      </c>
      <c r="AS12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5760</v>
      </c>
      <c r="AT124" s="238">
        <f>IFERROR(SUMIFS(ZCONF[Yield],ZCONF[Material],T_Planning[[#This Row],[Article]])/2,0)</f>
        <v>0</v>
      </c>
      <c r="AU124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4" s="222" t="str">
        <f>IFERROR(_xlfn.XLOOKUP(T_Planning[[#This Row],[Calibre]],CLIENT!B:B,CLIENT!C:C),"")</f>
        <v/>
      </c>
    </row>
    <row r="125" spans="1:48" hidden="1" x14ac:dyDescent="0.3">
      <c r="A125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25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25" s="223">
        <f ca="1">IFERROR(T_Planning[[#This Row],[Taux.C-1]]-T_Planning[[#This Row],[Taux.C]],"")</f>
        <v>-14</v>
      </c>
      <c r="D125" s="223">
        <f>IFERROR(_xlfn.XLOOKUP($L$1&amp;T_Planning[[#This Row],[Article]],_03_Archive_BORD_DEC[SemainesArticle],_03_Archive_BORD_DEC[Taux.C]),"")</f>
        <v>16</v>
      </c>
      <c r="E125" s="197" cm="1">
        <f t="array" ref="E125">_xlfn.LET(_xlpm.comp, DB_CEWB_Nomenclature__2[Component],
    _xlpm.buffer, DB_CEWB_Nomenclature__2[% ok Buffer Cible après DEC],
    IFERROR(_xlfn.XLOOKUP(T_Planning[[#This Row],[Article]], _xlpm.comp, _xlpm.buffer), 0))</f>
        <v>0</v>
      </c>
      <c r="F125" s="197" cm="1">
        <f t="array" ref="F12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5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5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5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5" s="226" cm="1">
        <f t="array" ref="J12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5" s="226" cm="1">
        <f t="array" ref="K12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25" s="226" cm="1">
        <f t="array" ref="L12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25" s="226" cm="1">
        <f t="array" ref="M12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5" s="226" cm="1">
        <f t="array" ref="N12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5" s="227" cm="1">
        <f t="array" ref="O12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46191</v>
      </c>
      <c r="P125" s="29" cm="1">
        <f t="array" ref="P12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5" s="226" cm="1">
        <f t="array" ref="Q12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5" s="226" cm="1">
        <f t="array" ref="R12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5" s="228">
        <f>_xlfn.LET(_xlpm.plage, T_Planning[[#This Row],[Taillage]:[TS]],
_xlpm.article, T_Planning[[#This Row],[Article]],
    IF(ISNUMBER(SEARCH("PRT", _xlpm.article)),"P",
    2+SUM(_xlpm.plage)))</f>
        <v>2</v>
      </c>
      <c r="T125" s="240" t="s">
        <v>8411</v>
      </c>
      <c r="U125" s="222">
        <v>39</v>
      </c>
      <c r="V125" s="222">
        <f>IF(T_Planning[[#This Row],[TP]]="P","PRT",T_Planning[[#This Row],[Sem Besoin client]]-T_Planning[[#This Row],[TP]]-3)</f>
        <v>34</v>
      </c>
      <c r="W125" s="224">
        <f>1000</f>
        <v>1000</v>
      </c>
      <c r="X125" s="230">
        <v>675960</v>
      </c>
      <c r="Y125" s="231" cm="1">
        <f t="array" ref="Y12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25" s="231" cm="1">
        <f t="array" ref="Z12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25" s="232" cm="1">
        <f t="array" ref="AA12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25" s="233" t="s">
        <v>1583</v>
      </c>
      <c r="AC125" s="13" t="str">
        <f>_xlfn.LET(_xlpm.mach, T_Planning[[#This Row],[No Mach]],
    _xlpm.typeProd, IFERROR(_xlfn.XLOOKUP(_xlpm.mach, PROD[N° MACH.], PROD[WC]), _xlpm.mach),
    _xlpm.typeProd)</f>
        <v>CNT</v>
      </c>
      <c r="AD125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5" s="231" t="str">
        <f>_xlfn.LET(_xlpm.mach, T_Planning[[#This Row],[No Mach]],
    _xlpm.typeProd, IFERROR(_xlfn.XLOOKUP(_xlpm.mach, PROD[N° MACH.], PROD[DESC. MACH.]), _xlpm.mach),
    _xlpm.typeProd)</f>
        <v>CNT</v>
      </c>
      <c r="AF125" s="226">
        <v>1</v>
      </c>
      <c r="AG125" s="227">
        <v>45476</v>
      </c>
      <c r="AH125" s="227">
        <v>46146</v>
      </c>
      <c r="AI125" s="227"/>
      <c r="AJ125" s="230">
        <f>_xlfn.LET(_xlpm.delais, T_Planning[[#This Row],[Délais PROD]],
    _xlpm.semaine, IFERROR(WEEKNUM(_xlpm.delais, 21), ""),
    VALUE(_xlpm.semaine))</f>
        <v>52</v>
      </c>
      <c r="AK125" s="235">
        <f>YEAR(T_Planning[[#This Row],[Délais PROD]])</f>
        <v>1900</v>
      </c>
      <c r="AL125" s="231" t="s">
        <v>1532</v>
      </c>
      <c r="AM125" s="226" t="str" cm="1">
        <f t="array" ref="AM12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5" s="226" t="str" cm="1">
        <f t="array" ref="AN12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25" s="231" t="str" cm="1">
        <f t="array" ref="AO12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25" s="226" t="str" cm="1">
        <f t="array" ref="AP12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25" s="236" t="str">
        <f>IFERROR((3600*5*24/T_Planning[[#This Row],[TC/S]]),"VERIF")</f>
        <v>VERIF</v>
      </c>
      <c r="AR125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25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25" s="238">
        <f>IFERROR(SUMIFS(ZCONF[Yield],ZCONF[Material],T_Planning[[#This Row],[Article]])/2,0)</f>
        <v>0</v>
      </c>
      <c r="AU125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25" s="222" t="str">
        <f>IFERROR(_xlfn.XLOOKUP(T_Planning[[#This Row],[Calibre]],CLIENT!B:B,CLIENT!C:C),"")</f>
        <v/>
      </c>
    </row>
    <row r="126" spans="1:48" hidden="1" x14ac:dyDescent="0.3">
      <c r="A12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2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26" s="223">
        <f ca="1">IFERROR(T_Planning[[#This Row],[Taux.C-1]]-T_Planning[[#This Row],[Taux.C]],"")</f>
        <v>0</v>
      </c>
      <c r="D126" s="223">
        <f>IFERROR(_xlfn.XLOOKUP($L$1&amp;T_Planning[[#This Row],[Article]],_03_Archive_BORD_DEC[SemainesArticle],_03_Archive_BORD_DEC[Taux.C]),"")</f>
        <v>0</v>
      </c>
      <c r="E126" s="197" cm="1">
        <f t="array" ref="E126">_xlfn.LET(_xlpm.comp, DB_CEWB_Nomenclature__2[Component],
    _xlpm.buffer, DB_CEWB_Nomenclature__2[% ok Buffer Cible après DEC],
    IFERROR(_xlfn.XLOOKUP(T_Planning[[#This Row],[Article]], _xlpm.comp, _xlpm.buffer), 0))</f>
        <v>0</v>
      </c>
      <c r="F126" s="197" cm="1">
        <f t="array" ref="F12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2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26" s="226" cm="1">
        <f t="array" ref="J12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6" s="226" cm="1">
        <f t="array" ref="K12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300</v>
      </c>
      <c r="L126" s="226" cm="1">
        <f t="array" ref="L12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2075</v>
      </c>
      <c r="M126" s="226" cm="1">
        <f t="array" ref="M12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6" s="226" cm="1">
        <f t="array" ref="N12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6" s="227" t="str" cm="1">
        <f t="array" ref="O12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26" s="29" cm="1">
        <f t="array" ref="P12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6" s="226" cm="1">
        <f t="array" ref="Q12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6" s="226" cm="1">
        <f t="array" ref="R12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6" s="228">
        <f>_xlfn.LET(_xlpm.plage, T_Planning[[#This Row],[Taillage]:[TS]],
_xlpm.article, T_Planning[[#This Row],[Article]],
    IF(ISNUMBER(SEARCH("PRT", _xlpm.article)),"P",
    2+SUM(_xlpm.plage)))</f>
        <v>2</v>
      </c>
      <c r="T126" s="240" t="s">
        <v>8087</v>
      </c>
      <c r="U126" s="29" t="s">
        <v>7957</v>
      </c>
      <c r="V126" s="222" t="e">
        <f>IF(T_Planning[[#This Row],[TP]]="P","PRT",T_Planning[[#This Row],[Sem Besoin client]]-T_Planning[[#This Row],[TP]]-3)</f>
        <v>#VALUE!</v>
      </c>
      <c r="W126" s="224">
        <f>1000</f>
        <v>1000</v>
      </c>
      <c r="X126" s="230">
        <v>786407</v>
      </c>
      <c r="Y126" s="231" t="str" cm="1">
        <f t="array" ref="Y12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VIS TETE CYL. Z 02 C 00 A</v>
      </c>
      <c r="Z126" s="231" t="str" cm="1">
        <f t="array" ref="Z12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MULTIC</v>
      </c>
      <c r="AA126" s="232" t="str" cm="1">
        <f t="array" ref="AA12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26" s="242" t="s">
        <v>1583</v>
      </c>
      <c r="AC126" s="13" t="str">
        <f>_xlfn.LET(_xlpm.mach, T_Planning[[#This Row],[No Mach]],
    _xlpm.typeProd, IFERROR(_xlfn.XLOOKUP(_xlpm.mach, PROD[N° MACH.], PROD[WC]), _xlpm.mach),
    _xlpm.typeProd)</f>
        <v>CNT</v>
      </c>
      <c r="AD12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6" s="231" t="str">
        <f>_xlfn.LET(_xlpm.mach, T_Planning[[#This Row],[No Mach]],
    _xlpm.typeProd, IFERROR(_xlfn.XLOOKUP(_xlpm.mach, PROD[N° MACH.], PROD[DESC. MACH.]), _xlpm.mach),
    _xlpm.typeProd)</f>
        <v>CNT</v>
      </c>
      <c r="AF126" s="226">
        <v>1</v>
      </c>
      <c r="AG126" s="227"/>
      <c r="AH126" s="227"/>
      <c r="AI126" s="227"/>
      <c r="AJ126" s="230">
        <f>_xlfn.LET(_xlpm.delais, T_Planning[[#This Row],[Délais PROD]],
    _xlpm.semaine, IFERROR(WEEKNUM(_xlpm.delais, 21), ""),
    VALUE(_xlpm.semaine))</f>
        <v>52</v>
      </c>
      <c r="AK126" s="235">
        <f>YEAR(T_Planning[[#This Row],[Délais PROD]])</f>
        <v>1900</v>
      </c>
      <c r="AL126" s="231" t="s">
        <v>1532</v>
      </c>
      <c r="AM126" s="226" t="str" cm="1">
        <f t="array" ref="AM12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6" s="226" cm="1">
        <f t="array" ref="AN12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727937</v>
      </c>
      <c r="AO126" s="231" t="str" cm="1">
        <f t="array" ref="AO12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1.4598 3M 2.000</v>
      </c>
      <c r="AP126" s="226" t="str" cm="1">
        <f t="array" ref="AP12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52</v>
      </c>
      <c r="AQ126" s="236">
        <f>IFERROR((3600*5*24/T_Planning[[#This Row],[TC/S]]),"VERIF")</f>
        <v>8307.6923076923085</v>
      </c>
      <c r="AR12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2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8307.6923076923085</v>
      </c>
      <c r="AT126" s="238">
        <f>IFERROR(SUMIFS(ZCONF[Yield],ZCONF[Material],T_Planning[[#This Row],[Article]])/2,0)</f>
        <v>0</v>
      </c>
      <c r="AU12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0.2497685185185185</v>
      </c>
      <c r="AV126" s="222" t="str">
        <f>IFERROR(_xlfn.XLOOKUP(T_Planning[[#This Row],[Calibre]],CLIENT!B:B,CLIENT!C:C),"")</f>
        <v/>
      </c>
    </row>
    <row r="127" spans="1:48" hidden="1" x14ac:dyDescent="0.3">
      <c r="A12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2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27" s="223">
        <f ca="1">IFERROR(T_Planning[[#This Row],[Taux.C-1]]-T_Planning[[#This Row],[Taux.C]],"")</f>
        <v>0</v>
      </c>
      <c r="D127" s="223">
        <f>IFERROR(_xlfn.XLOOKUP($L$1&amp;T_Planning[[#This Row],[Article]],_03_Archive_BORD_DEC[SemainesArticle],_03_Archive_BORD_DEC[Taux.C]),"")</f>
        <v>0</v>
      </c>
      <c r="E127" s="197" cm="1">
        <f t="array" ref="E127">_xlfn.LET(_xlpm.comp, DB_CEWB_Nomenclature__2[Component],
    _xlpm.buffer, DB_CEWB_Nomenclature__2[% ok Buffer Cible après DEC],
    IFERROR(_xlfn.XLOOKUP(T_Planning[[#This Row],[Article]], _xlpm.comp, _xlpm.buffer), 0))</f>
        <v>0</v>
      </c>
      <c r="F127" s="197" cm="1">
        <f t="array" ref="F127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2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27" s="226" cm="1">
        <f t="array" ref="J12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7" s="226" cm="1">
        <f t="array" ref="K12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</v>
      </c>
      <c r="L127" s="226" cm="1">
        <f t="array" ref="L12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5850</v>
      </c>
      <c r="M127" s="226" cm="1">
        <f t="array" ref="M12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7" s="226" cm="1">
        <f t="array" ref="N12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7" s="227" t="str" cm="1">
        <f t="array" ref="O12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27" s="29" cm="1">
        <f t="array" ref="P12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27" s="226" cm="1">
        <f t="array" ref="Q12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7" s="226" cm="1">
        <f t="array" ref="R12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7" s="228">
        <f>_xlfn.LET(_xlpm.plage, T_Planning[[#This Row],[Taillage]:[TS]],
_xlpm.article, T_Planning[[#This Row],[Article]],
    IF(ISNUMBER(SEARCH("PRT", _xlpm.article)),"P",
    2+SUM(_xlpm.plage)))</f>
        <v>3</v>
      </c>
      <c r="T127" s="229" t="s">
        <v>3940</v>
      </c>
      <c r="U127" s="29" t="s">
        <v>7957</v>
      </c>
      <c r="V127" s="222" t="e">
        <f>IF(T_Planning[[#This Row],[TP]]="P","PRT",T_Planning[[#This Row],[Sem Besoin client]]-T_Planning[[#This Row],[TP]]-3)</f>
        <v>#VALUE!</v>
      </c>
      <c r="W127" s="224">
        <f>1000</f>
        <v>1000</v>
      </c>
      <c r="X127" s="230">
        <v>653403</v>
      </c>
      <c r="Y127" s="231" t="str" cm="1">
        <f t="array" ref="Y12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PIG.INTERM.QUANT.                       </v>
      </c>
      <c r="Z127" s="231" t="str" cm="1">
        <f t="array" ref="Z12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C07661</v>
      </c>
      <c r="AA127" s="232" t="str" cm="1">
        <f t="array" ref="AA12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27" s="233" t="s">
        <v>1583</v>
      </c>
      <c r="AC127" s="13" t="str">
        <f>_xlfn.LET(_xlpm.mach, T_Planning[[#This Row],[No Mach]],
    _xlpm.typeProd, IFERROR(_xlfn.XLOOKUP(_xlpm.mach, PROD[N° MACH.], PROD[WC]), _xlpm.mach),
    _xlpm.typeProd)</f>
        <v>CNT</v>
      </c>
      <c r="AD12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7" s="231" t="str">
        <f>_xlfn.LET(_xlpm.mach, T_Planning[[#This Row],[No Mach]],
    _xlpm.typeProd, IFERROR(_xlfn.XLOOKUP(_xlpm.mach, PROD[N° MACH.], PROD[DESC. MACH.]), _xlpm.mach),
    _xlpm.typeProd)</f>
        <v>CNT</v>
      </c>
      <c r="AF127" s="226">
        <v>1</v>
      </c>
      <c r="AG127" s="227">
        <v>45687</v>
      </c>
      <c r="AH127" s="227">
        <v>46181</v>
      </c>
      <c r="AI127" s="227"/>
      <c r="AJ127" s="230">
        <f>_xlfn.LET(_xlpm.delais, T_Planning[[#This Row],[Délais PROD]],
    _xlpm.semaine, IFERROR(WEEKNUM(_xlpm.delais, 21), ""),
    VALUE(_xlpm.semaine))</f>
        <v>52</v>
      </c>
      <c r="AK127" s="235">
        <f>YEAR(T_Planning[[#This Row],[Délais PROD]])</f>
        <v>1900</v>
      </c>
      <c r="AL127" s="231" t="s">
        <v>1532</v>
      </c>
      <c r="AM127" s="226" t="str" cm="1">
        <f t="array" ref="AM12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7" s="226" cm="1">
        <f t="array" ref="AN12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127" s="231" t="str" cm="1">
        <f t="array" ref="AO12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127" s="226" t="str" cm="1">
        <f t="array" ref="AP12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32</v>
      </c>
      <c r="AQ127" s="236">
        <f>IFERROR((3600*5*24/T_Planning[[#This Row],[TC/S]]),"VERIF")</f>
        <v>13500</v>
      </c>
      <c r="AR12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2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13500</v>
      </c>
      <c r="AT127" s="238">
        <f>IFERROR(SUMIFS(ZCONF[Yield],ZCONF[Material],T_Planning[[#This Row],[Article]])/2,0)</f>
        <v>0</v>
      </c>
      <c r="AU12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0.43333333333333335</v>
      </c>
      <c r="AV127" s="222" t="str">
        <f>IFERROR(_xlfn.XLOOKUP(T_Planning[[#This Row],[Calibre]],CLIENT!B:B,CLIENT!C:C),"")</f>
        <v>Tissot</v>
      </c>
    </row>
    <row r="128" spans="1:48" hidden="1" x14ac:dyDescent="0.3">
      <c r="A128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28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28" s="223">
        <f ca="1">IFERROR(T_Planning[[#This Row],[Taux.C-1]]-T_Planning[[#This Row],[Taux.C]],"")</f>
        <v>0</v>
      </c>
      <c r="D128" s="223">
        <f>IFERROR(_xlfn.XLOOKUP($L$1&amp;T_Planning[[#This Row],[Article]],_03_Archive_BORD_DEC[SemainesArticle],_03_Archive_BORD_DEC[Taux.C]),"")</f>
        <v>0</v>
      </c>
      <c r="E128" s="197" cm="1">
        <f t="array" ref="E128">_xlfn.LET(_xlpm.comp, DB_CEWB_Nomenclature__2[Component],
    _xlpm.buffer, DB_CEWB_Nomenclature__2[% ok Buffer Cible après DEC],
    IFERROR(_xlfn.XLOOKUP(T_Planning[[#This Row],[Article]], _xlpm.comp, _xlpm.buffer), 0))</f>
        <v>0</v>
      </c>
      <c r="F128" s="197" cm="1">
        <f t="array" ref="F12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8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8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28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28" s="226" cm="1">
        <f t="array" ref="J12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8" s="226" cm="1">
        <f t="array" ref="K12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700</v>
      </c>
      <c r="L128" s="226" cm="1">
        <f t="array" ref="L12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16550</v>
      </c>
      <c r="M128" s="226" cm="1">
        <f t="array" ref="M12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8" s="226" cm="1">
        <f t="array" ref="N12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8" s="227" cm="1">
        <f t="array" ref="O12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46468</v>
      </c>
      <c r="P128" s="29" cm="1">
        <f t="array" ref="P12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28" s="226" cm="1">
        <f t="array" ref="Q12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8" s="226" cm="1">
        <f t="array" ref="R12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8" s="228">
        <f>_xlfn.LET(_xlpm.plage, T_Planning[[#This Row],[Taillage]:[TS]],
_xlpm.article, T_Planning[[#This Row],[Article]],
    IF(ISNUMBER(SEARCH("PRT", _xlpm.article)),"P",
    2+SUM(_xlpm.plage)))</f>
        <v>3</v>
      </c>
      <c r="T128" s="229" t="s">
        <v>3939</v>
      </c>
      <c r="U128" s="29" t="s">
        <v>7957</v>
      </c>
      <c r="V128" s="222" t="e">
        <f>IF(T_Planning[[#This Row],[TP]]="P","PRT",T_Planning[[#This Row],[Sem Besoin client]]-T_Planning[[#This Row],[TP]]-3)</f>
        <v>#VALUE!</v>
      </c>
      <c r="W128" s="224">
        <f>1000</f>
        <v>1000</v>
      </c>
      <c r="X128" s="230">
        <v>653429</v>
      </c>
      <c r="Y128" s="231" t="str" cm="1">
        <f t="array" ref="Y12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PIG.CORRECTEUR                          </v>
      </c>
      <c r="Z128" s="231" t="str" cm="1">
        <f t="array" ref="Z12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C07661</v>
      </c>
      <c r="AA128" s="232" t="str" cm="1">
        <f t="array" ref="AA12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28" s="233" t="s">
        <v>1583</v>
      </c>
      <c r="AC128" s="13" t="str">
        <f>_xlfn.LET(_xlpm.mach, T_Planning[[#This Row],[No Mach]],
    _xlpm.typeProd, IFERROR(_xlfn.XLOOKUP(_xlpm.mach, PROD[N° MACH.], PROD[WC]), _xlpm.mach),
    _xlpm.typeProd)</f>
        <v>CNT</v>
      </c>
      <c r="AD128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8" s="231" t="str">
        <f>_xlfn.LET(_xlpm.mach, T_Planning[[#This Row],[No Mach]],
    _xlpm.typeProd, IFERROR(_xlfn.XLOOKUP(_xlpm.mach, PROD[N° MACH.], PROD[DESC. MACH.]), _xlpm.mach),
    _xlpm.typeProd)</f>
        <v>CNT</v>
      </c>
      <c r="AF128" s="226">
        <v>1</v>
      </c>
      <c r="AG128" s="227">
        <v>45436</v>
      </c>
      <c r="AH128" s="227">
        <v>46167</v>
      </c>
      <c r="AI128" s="227"/>
      <c r="AJ128" s="230">
        <f>_xlfn.LET(_xlpm.delais, T_Planning[[#This Row],[Délais PROD]],
    _xlpm.semaine, IFERROR(WEEKNUM(_xlpm.delais, 21), ""),
    VALUE(_xlpm.semaine))</f>
        <v>52</v>
      </c>
      <c r="AK128" s="235">
        <f>YEAR(T_Planning[[#This Row],[Délais PROD]])</f>
        <v>1900</v>
      </c>
      <c r="AL128" s="231" t="s">
        <v>1532</v>
      </c>
      <c r="AM128" s="226" t="str" cm="1">
        <f t="array" ref="AM12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8" s="226" cm="1">
        <f t="array" ref="AN12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128" s="231" t="str" cm="1">
        <f t="array" ref="AO12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128" s="226" t="str" cm="1">
        <f t="array" ref="AP12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39</v>
      </c>
      <c r="AQ128" s="236">
        <f>IFERROR((3600*5*24/T_Planning[[#This Row],[TC/S]]),"VERIF")</f>
        <v>11076.923076923076</v>
      </c>
      <c r="AR128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28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11076.923076923076</v>
      </c>
      <c r="AT128" s="238">
        <f>IFERROR(SUMIFS(ZCONF[Yield],ZCONF[Material],T_Planning[[#This Row],[Article]])/2,0)</f>
        <v>0</v>
      </c>
      <c r="AU128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1.4940972222222224</v>
      </c>
      <c r="AV128" s="222" t="str">
        <f>IFERROR(_xlfn.XLOOKUP(T_Planning[[#This Row],[Calibre]],CLIENT!B:B,CLIENT!C:C),"")</f>
        <v>Tissot</v>
      </c>
    </row>
    <row r="129" spans="1:48" hidden="1" x14ac:dyDescent="0.3">
      <c r="A129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29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29" s="223">
        <f ca="1">IFERROR(T_Planning[[#This Row],[Taux.C-1]]-T_Planning[[#This Row],[Taux.C]],"")</f>
        <v>-27</v>
      </c>
      <c r="D129" s="223">
        <f>IFERROR(_xlfn.XLOOKUP($L$1&amp;T_Planning[[#This Row],[Article]],_03_Archive_BORD_DEC[SemainesArticle],_03_Archive_BORD_DEC[Taux.C]),"")</f>
        <v>3</v>
      </c>
      <c r="E129" s="197" cm="1">
        <f t="array" ref="E129">_xlfn.LET(_xlpm.comp, DB_CEWB_Nomenclature__2[Component],
    _xlpm.buffer, DB_CEWB_Nomenclature__2[% ok Buffer Cible après DEC],
    IFERROR(_xlfn.XLOOKUP(T_Planning[[#This Row],[Article]], _xlpm.comp, _xlpm.buffer), 0))</f>
        <v>0</v>
      </c>
      <c r="F129" s="197" cm="1">
        <f t="array" ref="F129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29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29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29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29" s="226" cm="1">
        <f t="array" ref="J12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29" s="226" cm="1">
        <f t="array" ref="K12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29" s="226" cm="1">
        <f t="array" ref="L12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29" s="226" cm="1">
        <f t="array" ref="M12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29" s="226" cm="1">
        <f t="array" ref="N12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29" s="227" cm="1">
        <f t="array" ref="O12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129" s="29" cm="1">
        <f t="array" ref="P12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29" s="226" cm="1">
        <f t="array" ref="Q12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29" s="226" cm="1">
        <f t="array" ref="R12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29" s="228">
        <f>_xlfn.LET(_xlpm.plage, T_Planning[[#This Row],[Taillage]:[TS]],
_xlpm.article, T_Planning[[#This Row],[Article]],
    IF(ISNUMBER(SEARCH("PRT", _xlpm.article)),"P",
    2+SUM(_xlpm.plage)))</f>
        <v>2</v>
      </c>
      <c r="T129" s="229" t="s">
        <v>3686</v>
      </c>
      <c r="U129" s="222" t="s">
        <v>7957</v>
      </c>
      <c r="V129" s="222" t="e">
        <f>IF(T_Planning[[#This Row],[TP]]="P","PRT",T_Planning[[#This Row],[Sem Besoin client]]-T_Planning[[#This Row],[TP]]-3)</f>
        <v>#VALUE!</v>
      </c>
      <c r="W129" s="224">
        <f>1000</f>
        <v>1000</v>
      </c>
      <c r="X129" s="230">
        <v>703480</v>
      </c>
      <c r="Y129" s="231" cm="1">
        <f t="array" ref="Y12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29" s="231" cm="1">
        <f t="array" ref="Z12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29" s="232" cm="1">
        <f t="array" ref="AA12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29" s="233" t="s">
        <v>1583</v>
      </c>
      <c r="AC129" s="13" t="str">
        <f>_xlfn.LET(_xlpm.mach, T_Planning[[#This Row],[No Mach]],
    _xlpm.typeProd, IFERROR(_xlfn.XLOOKUP(_xlpm.mach, PROD[N° MACH.], PROD[WC]), _xlpm.mach),
    _xlpm.typeProd)</f>
        <v>CNT</v>
      </c>
      <c r="AD129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29" s="231" t="str">
        <f>_xlfn.LET(_xlpm.mach, T_Planning[[#This Row],[No Mach]],
    _xlpm.typeProd, IFERROR(_xlfn.XLOOKUP(_xlpm.mach, PROD[N° MACH.], PROD[DESC. MACH.]), _xlpm.mach),
    _xlpm.typeProd)</f>
        <v>CNT</v>
      </c>
      <c r="AF129" s="226">
        <v>1</v>
      </c>
      <c r="AG129" s="227">
        <v>45687</v>
      </c>
      <c r="AH129" s="227">
        <v>46041</v>
      </c>
      <c r="AI129" s="227"/>
      <c r="AJ129" s="230">
        <f>_xlfn.LET(_xlpm.delais, T_Planning[[#This Row],[Délais PROD]],
    _xlpm.semaine, IFERROR(WEEKNUM(_xlpm.delais, 21), ""),
    VALUE(_xlpm.semaine))</f>
        <v>52</v>
      </c>
      <c r="AK129" s="235">
        <f>YEAR(T_Planning[[#This Row],[Délais PROD]])</f>
        <v>1900</v>
      </c>
      <c r="AL129" s="231" t="s">
        <v>1532</v>
      </c>
      <c r="AM129" s="226" t="str" cm="1">
        <f t="array" ref="AM12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29" s="226" cm="1">
        <f t="array" ref="AN12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29" s="231" t="str" cm="1">
        <f t="array" ref="AO12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29" s="226" t="str" cm="1">
        <f t="array" ref="AP12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56</v>
      </c>
      <c r="AQ129" s="236">
        <f>IFERROR((3600*5*24/T_Planning[[#This Row],[TC/S]]),"VERIF")</f>
        <v>7714.2857142857147</v>
      </c>
      <c r="AR129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29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7714.2857142857147</v>
      </c>
      <c r="AT129" s="238">
        <f>IFERROR(SUMIFS(ZCONF[Yield],ZCONF[Material],T_Planning[[#This Row],[Article]])/2,0)</f>
        <v>0</v>
      </c>
      <c r="AU129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29" s="222" t="str">
        <f>IFERROR(_xlfn.XLOOKUP(T_Planning[[#This Row],[Calibre]],CLIENT!B:B,CLIENT!C:C),"")</f>
        <v/>
      </c>
    </row>
    <row r="130" spans="1:48" hidden="1" x14ac:dyDescent="0.3">
      <c r="A13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3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7.6822222222222223</v>
      </c>
      <c r="C130" s="223">
        <f ca="1">IFERROR(T_Planning[[#This Row],[Taux.C-1]]-T_Planning[[#This Row],[Taux.C]],"")</f>
        <v>-5.6822222222222223</v>
      </c>
      <c r="D130" s="223">
        <f>IFERROR(_xlfn.XLOOKUP($L$1&amp;T_Planning[[#This Row],[Article]],_03_Archive_BORD_DEC[SemainesArticle],_03_Archive_BORD_DEC[Taux.C]),"")</f>
        <v>2</v>
      </c>
      <c r="E130" s="197" cm="1">
        <f t="array" ref="E130">_xlfn.LET(_xlpm.comp, DB_CEWB_Nomenclature__2[Component],
    _xlpm.buffer, DB_CEWB_Nomenclature__2[% ok Buffer Cible après DEC],
    IFERROR(_xlfn.XLOOKUP(T_Planning[[#This Row],[Article]], _xlpm.comp, _xlpm.buffer), 0))</f>
        <v>0</v>
      </c>
      <c r="F130" s="197" cm="1">
        <f t="array" ref="F13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3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3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30" s="226" cm="1">
        <f t="array" ref="J130">_xlfn.LET(_xlpm.article, T_Planning[[#This Row],[Article]],
    _xlpm.comp, DB_CEWB_Nomenclature__2[Component],
    _xlpm.backlog, DB_CEWB_Nomenclature__2[Backlog],
    IFERROR(_xlfn.XLOOKUP(_xlpm.article, _xlpm.comp, _xlpm.backlog), 0))</f>
        <v>5050</v>
      </c>
      <c r="K130" s="226" cm="1">
        <f t="array" ref="K13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900</v>
      </c>
      <c r="L130" s="226" cm="1">
        <f t="array" ref="L13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18350</v>
      </c>
      <c r="M130" s="226" cm="1">
        <f t="array" ref="M13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0" s="226" cm="1">
        <f t="array" ref="N13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1864</v>
      </c>
      <c r="O130" s="227" t="str" cm="1">
        <f t="array" ref="O13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0" s="29" cm="1">
        <f t="array" ref="P13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0" s="226" cm="1">
        <f t="array" ref="Q13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0" s="226" cm="1">
        <f t="array" ref="R13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0" s="228">
        <f>_xlfn.LET(_xlpm.plage, T_Planning[[#This Row],[Taillage]:[TS]],
_xlpm.article, T_Planning[[#This Row],[Article]],
    IF(ISNUMBER(SEARCH("PRT", _xlpm.article)),"P",
    2+SUM(_xlpm.plage)))</f>
        <v>3</v>
      </c>
      <c r="T130" s="229" t="s">
        <v>3583</v>
      </c>
      <c r="U130" s="29" t="s">
        <v>7957</v>
      </c>
      <c r="V130" s="222" t="e">
        <f>IF(T_Planning[[#This Row],[TP]]="P","PRT",T_Planning[[#This Row],[Sem Besoin client]]-T_Planning[[#This Row],[TP]]-3)</f>
        <v>#VALUE!</v>
      </c>
      <c r="W130" s="224">
        <f>1000</f>
        <v>1000</v>
      </c>
      <c r="X130" s="230">
        <v>653434</v>
      </c>
      <c r="Y130" s="231" t="str" cm="1">
        <f t="array" ref="Y13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 xml:space="preserve">PIG.ENTR.24H                            </v>
      </c>
      <c r="Z130" s="231" t="str" cm="1">
        <f t="array" ref="Z13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C07661</v>
      </c>
      <c r="AA130" s="232" t="str" cm="1">
        <f t="array" ref="AA13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0" s="233" t="s">
        <v>1583</v>
      </c>
      <c r="AC130" s="13" t="str">
        <f>_xlfn.LET(_xlpm.mach, T_Planning[[#This Row],[No Mach]],
    _xlpm.typeProd, IFERROR(_xlfn.XLOOKUP(_xlpm.mach, PROD[N° MACH.], PROD[WC]), _xlpm.mach),
    _xlpm.typeProd)</f>
        <v>CNT</v>
      </c>
      <c r="AD13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30" s="231" t="str">
        <f>_xlfn.LET(_xlpm.mach, T_Planning[[#This Row],[No Mach]],
    _xlpm.typeProd, IFERROR(_xlfn.XLOOKUP(_xlpm.mach, PROD[N° MACH.], PROD[DESC. MACH.]), _xlpm.mach),
    _xlpm.typeProd)</f>
        <v>CNT</v>
      </c>
      <c r="AF130" s="226">
        <v>1</v>
      </c>
      <c r="AG130" s="227">
        <v>44510</v>
      </c>
      <c r="AH130" s="227">
        <v>46111</v>
      </c>
      <c r="AI130" s="227"/>
      <c r="AJ130" s="230">
        <f>_xlfn.LET(_xlpm.delais, T_Planning[[#This Row],[Délais PROD]],
    _xlpm.semaine, IFERROR(WEEKNUM(_xlpm.delais, 21), ""),
    VALUE(_xlpm.semaine))</f>
        <v>52</v>
      </c>
      <c r="AK130" s="235">
        <f>YEAR(T_Planning[[#This Row],[Délais PROD]])</f>
        <v>1900</v>
      </c>
      <c r="AL130" s="231" t="s">
        <v>1532</v>
      </c>
      <c r="AM130" s="226" t="str" cm="1">
        <f t="array" ref="AM13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30" s="226" cm="1">
        <f t="array" ref="AN13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726942</v>
      </c>
      <c r="AO130" s="231" t="str" cm="1">
        <f t="array" ref="AO13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2M 1.500</v>
      </c>
      <c r="AP130" s="226" t="str" cm="1">
        <f t="array" ref="AP13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32</v>
      </c>
      <c r="AQ130" s="236">
        <f>IFERROR((3600*5*24/T_Planning[[#This Row],[TC/S]]),"VERIF")</f>
        <v>13500</v>
      </c>
      <c r="AR13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13500</v>
      </c>
      <c r="AT130" s="238">
        <f>IFERROR(SUMIFS(ZCONF[Yield],ZCONF[Material],T_Planning[[#This Row],[Article]])/2,0)</f>
        <v>0</v>
      </c>
      <c r="AU13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1.3592592592592592</v>
      </c>
      <c r="AV130" s="222" t="str">
        <f>IFERROR(_xlfn.XLOOKUP(T_Planning[[#This Row],[Calibre]],CLIENT!B:B,CLIENT!C:C),"")</f>
        <v>Tissot</v>
      </c>
    </row>
    <row r="131" spans="1:48" hidden="1" x14ac:dyDescent="0.3">
      <c r="A131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31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31" s="223">
        <f ca="1">IFERROR(T_Planning[[#This Row],[Taux.C-1]]-T_Planning[[#This Row],[Taux.C]],"")</f>
        <v>-27</v>
      </c>
      <c r="D131" s="223">
        <f>IFERROR(_xlfn.XLOOKUP($L$1&amp;T_Planning[[#This Row],[Article]],_03_Archive_BORD_DEC[SemainesArticle],_03_Archive_BORD_DEC[Taux.C]),"")</f>
        <v>3</v>
      </c>
      <c r="E131" s="197" cm="1">
        <f t="array" ref="E131">_xlfn.LET(_xlpm.comp, DB_CEWB_Nomenclature__2[Component],
    _xlpm.buffer, DB_CEWB_Nomenclature__2[% ok Buffer Cible après DEC],
    IFERROR(_xlfn.XLOOKUP(T_Planning[[#This Row],[Article]], _xlpm.comp, _xlpm.buffer), 0))</f>
        <v>0</v>
      </c>
      <c r="F131" s="197" cm="1">
        <f t="array" ref="F131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31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1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1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1" s="226" cm="1">
        <f t="array" ref="J13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1" s="226" cm="1">
        <f t="array" ref="K13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31" s="226" cm="1">
        <f t="array" ref="L13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31" s="226" cm="1">
        <f t="array" ref="M13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1" s="226" cm="1">
        <f t="array" ref="N13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1" s="227" cm="1">
        <f t="array" ref="O13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46314</v>
      </c>
      <c r="P131" s="29" cm="1">
        <f t="array" ref="P13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31" s="226" cm="1">
        <f t="array" ref="Q13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1" s="226" cm="1">
        <f t="array" ref="R13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1" s="228">
        <f>_xlfn.LET(_xlpm.plage, T_Planning[[#This Row],[Taillage]:[TS]],
_xlpm.article, T_Planning[[#This Row],[Article]],
    IF(ISNUMBER(SEARCH("PRT", _xlpm.article)),"P",
    2+SUM(_xlpm.plage)))</f>
        <v>2</v>
      </c>
      <c r="T131" s="229" t="s">
        <v>3896</v>
      </c>
      <c r="U131" s="29" t="s">
        <v>7957</v>
      </c>
      <c r="V131" s="222" t="e">
        <f>IF(T_Planning[[#This Row],[TP]]="P","PRT",T_Planning[[#This Row],[Sem Besoin client]]-T_Planning[[#This Row],[TP]]-3)</f>
        <v>#VALUE!</v>
      </c>
      <c r="W131" s="224">
        <f>1000</f>
        <v>1000</v>
      </c>
      <c r="X131" s="230">
        <v>794723</v>
      </c>
      <c r="Y131" s="231" cm="1">
        <f t="array" ref="Y13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31" s="231" cm="1">
        <f t="array" ref="Z13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31" s="232" cm="1">
        <f t="array" ref="AA13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31" s="233" t="s">
        <v>1583</v>
      </c>
      <c r="AC131" s="13" t="str">
        <f>_xlfn.LET(_xlpm.mach, T_Planning[[#This Row],[No Mach]],
    _xlpm.typeProd, IFERROR(_xlfn.XLOOKUP(_xlpm.mach, PROD[N° MACH.], PROD[WC]), _xlpm.mach),
    _xlpm.typeProd)</f>
        <v>CNT</v>
      </c>
      <c r="AD131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31" s="231" t="str">
        <f>_xlfn.LET(_xlpm.mach, T_Planning[[#This Row],[No Mach]],
    _xlpm.typeProd, IFERROR(_xlfn.XLOOKUP(_xlpm.mach, PROD[N° MACH.], PROD[DESC. MACH.]), _xlpm.mach),
    _xlpm.typeProd)</f>
        <v>CNT</v>
      </c>
      <c r="AF131" s="226">
        <v>1</v>
      </c>
      <c r="AG131" s="227">
        <v>46028</v>
      </c>
      <c r="AH131" s="227">
        <v>46083</v>
      </c>
      <c r="AI131" s="227"/>
      <c r="AJ131" s="230">
        <f>_xlfn.LET(_xlpm.delais, T_Planning[[#This Row],[Délais PROD]],
    _xlpm.semaine, IFERROR(WEEKNUM(_xlpm.delais, 21), ""),
    VALUE(_xlpm.semaine))</f>
        <v>52</v>
      </c>
      <c r="AK131" s="235">
        <f>YEAR(T_Planning[[#This Row],[Délais PROD]])</f>
        <v>1900</v>
      </c>
      <c r="AL131" s="231" t="s">
        <v>1532</v>
      </c>
      <c r="AM131" s="226" t="str" cm="1">
        <f t="array" ref="AM13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31" s="226" t="str" cm="1">
        <f t="array" ref="AN13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31" s="231" t="str" cm="1">
        <f t="array" ref="AO13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31" s="226" t="str" cm="1">
        <f t="array" ref="AP13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31" s="236" t="str">
        <f>IFERROR((3600*5*24/T_Planning[[#This Row],[TC/S]]),"VERIF")</f>
        <v>VERIF</v>
      </c>
      <c r="AR131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31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31" s="238">
        <f>IFERROR(SUMIFS(ZCONF[Yield],ZCONF[Material],T_Planning[[#This Row],[Article]])/2,0)</f>
        <v>0</v>
      </c>
      <c r="AU131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31" s="222" t="str">
        <f>IFERROR(_xlfn.XLOOKUP(T_Planning[[#This Row],[Calibre]],CLIENT!B:B,CLIENT!C:C),"")</f>
        <v/>
      </c>
    </row>
    <row r="132" spans="1:48" hidden="1" x14ac:dyDescent="0.3">
      <c r="A132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762106</v>
      </c>
      <c r="B132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8.4166666666666661</v>
      </c>
      <c r="C132" s="249" t="str">
        <f ca="1">IFERROR(T_Planning[[#This Row],[Taux.C-1]]-T_Planning[[#This Row],[Taux.C]],"")</f>
        <v/>
      </c>
      <c r="D132" s="249" t="str">
        <f>IFERROR(_xlfn.XLOOKUP($L$1&amp;T_Planning[[#This Row],[Article]],_03_Archive_BORD_DEC[SemainesArticle],_03_Archive_BORD_DEC[Taux.C]),"")</f>
        <v/>
      </c>
      <c r="E132" s="197" cm="1">
        <f t="array" ref="E132">_xlfn.LET(_xlpm.comp, DB_CEWB_Nomenclature__2[Component],
    _xlpm.buffer, DB_CEWB_Nomenclature__2[% ok Buffer Cible après DEC],
    IFERROR(_xlfn.XLOOKUP(T_Planning[[#This Row],[Article]], _xlpm.comp, _xlpm.buffer), 0))</f>
        <v>0</v>
      </c>
      <c r="F132" s="197" cm="1">
        <f t="array" ref="F132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32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2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32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32" s="252" cm="1">
        <f t="array" ref="J132">_xlfn.LET(_xlpm.article, T_Planning[[#This Row],[Article]],
    _xlpm.comp, DB_CEWB_Nomenclature__2[Component],
    _xlpm.backlog, DB_CEWB_Nomenclature__2[Backlog],
    IFERROR(_xlfn.XLOOKUP(_xlpm.article, _xlpm.comp, _xlpm.backlog), 0))</f>
        <v>10100</v>
      </c>
      <c r="K132" s="252" cm="1">
        <f t="array" ref="K13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1200</v>
      </c>
      <c r="L132" s="252" cm="1">
        <f t="array" ref="L13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11900</v>
      </c>
      <c r="M132" s="252" cm="1">
        <f t="array" ref="M13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2" s="252" cm="1">
        <f t="array" ref="N13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2" s="253" t="str" cm="1">
        <f t="array" ref="O13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2" s="29" cm="1">
        <f t="array" ref="P13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2" s="252" cm="1">
        <f t="array" ref="Q13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32" s="252" cm="1">
        <f t="array" ref="R13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32" s="254">
        <f>_xlfn.LET(_xlpm.plage, T_Planning[[#This Row],[Taillage]:[TS]],
_xlpm.article, T_Planning[[#This Row],[Article]],
    IF(ISNUMBER(SEARCH("PRT", _xlpm.article)),"P",
    2+SUM(_xlpm.plage)))</f>
        <v>5</v>
      </c>
      <c r="T132" s="240" t="s">
        <v>8068</v>
      </c>
      <c r="U132" s="248"/>
      <c r="V132" s="248">
        <f>IF(T_Planning[[#This Row],[TP]]="P","PRT",T_Planning[[#This Row],[Sem Besoin client]]-T_Planning[[#This Row],[TP]]-3)</f>
        <v>-8</v>
      </c>
      <c r="W132" s="250">
        <f>1000</f>
        <v>1000</v>
      </c>
      <c r="X132" s="255">
        <v>762106</v>
      </c>
      <c r="Y132" s="256" t="str" cm="1">
        <f t="array" ref="Y13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L3.290</v>
      </c>
      <c r="Z132" s="256" t="str" cm="1">
        <f t="array" ref="Z13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A31411</v>
      </c>
      <c r="AA132" s="232" t="str" cm="1">
        <f t="array" ref="AA13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2" s="257"/>
      <c r="AC132" s="13" t="str">
        <f>_xlfn.LET(_xlpm.mach, T_Planning[[#This Row],[No Mach]],
    _xlpm.typeProd, IFERROR(_xlfn.XLOOKUP(_xlpm.mach, PROD[N° MACH.], PROD[WC]), _xlpm.mach),
    _xlpm.typeProd)</f>
        <v>10403</v>
      </c>
      <c r="AD132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2" s="256">
        <f>_xlfn.LET(_xlpm.mach, T_Planning[[#This Row],[No Mach]],
    _xlpm.typeProd, IFERROR(_xlfn.XLOOKUP(_xlpm.mach, PROD[N° MACH.], PROD[DESC. MACH.]), _xlpm.mach),
    _xlpm.typeProd)</f>
        <v>0</v>
      </c>
      <c r="AF132" s="252"/>
      <c r="AG132" s="253"/>
      <c r="AH132" s="253"/>
      <c r="AI132" s="253"/>
      <c r="AJ132" s="230">
        <f>_xlfn.LET(_xlpm.delais, T_Planning[[#This Row],[Délais PROD]],
    _xlpm.semaine, IFERROR(WEEKNUM(_xlpm.delais, 21), ""),
    VALUE(_xlpm.semaine))</f>
        <v>52</v>
      </c>
      <c r="AK132" s="259">
        <f>YEAR(T_Planning[[#This Row],[Délais PROD]])</f>
        <v>1900</v>
      </c>
      <c r="AL132" s="256"/>
      <c r="AM132" s="252" t="str" cm="1">
        <f t="array" ref="AM13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2" s="252" cm="1">
        <f t="array" ref="AN13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2" s="256" t="str" cm="1">
        <f t="array" ref="AO13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2" s="252" t="str" cm="1">
        <f t="array" ref="AP13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32" s="260">
        <f>IFERROR((3600*5*24/T_Planning[[#This Row],[TC/S]]),"VERIF")</f>
        <v>8640</v>
      </c>
      <c r="AR132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2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132" s="262">
        <f>IFERROR(SUMIFS(ZCONF[Yield],ZCONF[Material],T_Planning[[#This Row],[Article]])/2,0)</f>
        <v>0</v>
      </c>
      <c r="AU132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1.3773148148148149</v>
      </c>
      <c r="AV132" s="248" t="str">
        <f>IFERROR(_xlfn.XLOOKUP(T_Planning[[#This Row],[Calibre]],CLIENT!B:B,CLIENT!C:C),"")</f>
        <v>Longines</v>
      </c>
    </row>
    <row r="133" spans="1:48" hidden="1" x14ac:dyDescent="0.3">
      <c r="A133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709889</v>
      </c>
      <c r="B133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0</v>
      </c>
      <c r="C133" s="249" t="str">
        <f ca="1">IFERROR(T_Planning[[#This Row],[Taux.C-1]]-T_Planning[[#This Row],[Taux.C]],"")</f>
        <v/>
      </c>
      <c r="D133" s="249" t="str">
        <f>IFERROR(_xlfn.XLOOKUP($L$1&amp;T_Planning[[#This Row],[Article]],_03_Archive_BORD_DEC[SemainesArticle],_03_Archive_BORD_DEC[Taux.C]),"")</f>
        <v/>
      </c>
      <c r="E133" s="197" cm="1">
        <f t="array" ref="E133">_xlfn.LET(_xlpm.comp, DB_CEWB_Nomenclature__2[Component],
    _xlpm.buffer, DB_CEWB_Nomenclature__2[% ok Buffer Cible après DEC],
    IFERROR(_xlfn.XLOOKUP(T_Planning[[#This Row],[Article]], _xlpm.comp, _xlpm.buffer), 0))</f>
        <v>0</v>
      </c>
      <c r="F133" s="197" cm="1">
        <f t="array" ref="F13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33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3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33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33" s="252" cm="1">
        <f t="array" ref="J133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3" s="252" cm="1">
        <f t="array" ref="K13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</v>
      </c>
      <c r="L133" s="252" cm="1">
        <f t="array" ref="L13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2300</v>
      </c>
      <c r="M133" s="252" cm="1">
        <f t="array" ref="M13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3" s="252" cm="1">
        <f t="array" ref="N13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3" s="253" t="str" cm="1">
        <f t="array" ref="O13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3" s="29" cm="1">
        <f t="array" ref="P13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3" s="252" cm="1">
        <f t="array" ref="Q13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3" s="252" cm="1">
        <f t="array" ref="R13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3" s="254">
        <f>_xlfn.LET(_xlpm.plage, T_Planning[[#This Row],[Taillage]:[TS]],
_xlpm.article, T_Planning[[#This Row],[Article]],
    IF(ISNUMBER(SEARCH("PRT", _xlpm.article)),"P",
    2+SUM(_xlpm.plage)))</f>
        <v>3</v>
      </c>
      <c r="T133" s="240" t="s">
        <v>8072</v>
      </c>
      <c r="U133" s="248">
        <v>180</v>
      </c>
      <c r="V133" s="248">
        <f>IF(T_Planning[[#This Row],[TP]]="P","PRT",T_Planning[[#This Row],[Sem Besoin client]]-T_Planning[[#This Row],[TP]]-3)</f>
        <v>174</v>
      </c>
      <c r="W133" s="250">
        <f>1000</f>
        <v>1000</v>
      </c>
      <c r="X133" s="255">
        <v>709889</v>
      </c>
      <c r="Y133" s="256" t="str" cm="1">
        <f t="array" ref="Y13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L3.710</v>
      </c>
      <c r="Z133" s="256" t="str" cm="1">
        <f t="array" ref="Z13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A89201</v>
      </c>
      <c r="AA133" s="232" t="str" cm="1">
        <f t="array" ref="AA13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3" s="257"/>
      <c r="AC133" s="13" t="str">
        <f>_xlfn.LET(_xlpm.mach, T_Planning[[#This Row],[No Mach]],
    _xlpm.typeProd, IFERROR(_xlfn.XLOOKUP(_xlpm.mach, PROD[N° MACH.], PROD[WC]), _xlpm.mach),
    _xlpm.typeProd)</f>
        <v>10403</v>
      </c>
      <c r="AD133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3" s="256">
        <f>_xlfn.LET(_xlpm.mach, T_Planning[[#This Row],[No Mach]],
    _xlpm.typeProd, IFERROR(_xlfn.XLOOKUP(_xlpm.mach, PROD[N° MACH.], PROD[DESC. MACH.]), _xlpm.mach),
    _xlpm.typeProd)</f>
        <v>0</v>
      </c>
      <c r="AF133" s="252"/>
      <c r="AG133" s="253"/>
      <c r="AH133" s="253"/>
      <c r="AI133" s="253"/>
      <c r="AJ133" s="230">
        <f>_xlfn.LET(_xlpm.delais, T_Planning[[#This Row],[Délais PROD]],
    _xlpm.semaine, IFERROR(WEEKNUM(_xlpm.delais, 21), ""),
    VALUE(_xlpm.semaine))</f>
        <v>52</v>
      </c>
      <c r="AK133" s="259">
        <f>YEAR(T_Planning[[#This Row],[Délais PROD]])</f>
        <v>1900</v>
      </c>
      <c r="AL133" s="256"/>
      <c r="AM133" s="252" t="str" cm="1">
        <f t="array" ref="AM13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3" s="252" cm="1">
        <f t="array" ref="AN13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3" s="256" t="str" cm="1">
        <f t="array" ref="AO13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3" s="252" t="str" cm="1">
        <f t="array" ref="AP13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66</v>
      </c>
      <c r="AQ133" s="260">
        <f>IFERROR((3600*5*24/T_Planning[[#This Row],[TC/S]]),"VERIF")</f>
        <v>6545.454545454545</v>
      </c>
      <c r="AR133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3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6545.454545454545</v>
      </c>
      <c r="AT133" s="262">
        <f>IFERROR(SUMIFS(ZCONF[Yield],ZCONF[Material],T_Planning[[#This Row],[Article]])/2,0)</f>
        <v>0</v>
      </c>
      <c r="AU133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0.35138888888888892</v>
      </c>
      <c r="AV133" s="248" t="str">
        <f>IFERROR(_xlfn.XLOOKUP(T_Planning[[#This Row],[Calibre]],CLIENT!B:B,CLIENT!C:C),"")</f>
        <v/>
      </c>
    </row>
    <row r="134" spans="1:48" hidden="1" x14ac:dyDescent="0.3">
      <c r="A134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553397</v>
      </c>
      <c r="B134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34" s="249" t="str">
        <f ca="1">IFERROR(T_Planning[[#This Row],[Taux.C-1]]-T_Planning[[#This Row],[Taux.C]],"")</f>
        <v/>
      </c>
      <c r="D134" s="249" t="str">
        <f>IFERROR(_xlfn.XLOOKUP($L$1&amp;T_Planning[[#This Row],[Article]],_03_Archive_BORD_DEC[SemainesArticle],_03_Archive_BORD_DEC[Taux.C]),"")</f>
        <v/>
      </c>
      <c r="E134" s="197" t="str" cm="1">
        <f t="array" ref="E134">_xlfn.LET(_xlpm.comp, DB_CEWB_Nomenclature__2[Component],
    _xlpm.buffer, DB_CEWB_Nomenclature__2[% ok Buffer Cible après DEC],
    IFERROR(_xlfn.XLOOKUP(T_Planning[[#This Row],[Article]], _xlpm.comp, _xlpm.buffer), 0))</f>
        <v/>
      </c>
      <c r="F134" s="197" t="str" cm="1">
        <f t="array" ref="F134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34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4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4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4" s="252" cm="1">
        <f t="array" ref="J13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4" s="252" cm="1">
        <f t="array" ref="K13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34" s="252" cm="1">
        <f t="array" ref="L13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34" s="252" cm="1">
        <f t="array" ref="M13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4" s="252" cm="1">
        <f t="array" ref="N13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4" s="253" t="str" cm="1">
        <f t="array" ref="O13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4" s="29" cm="1">
        <f t="array" ref="P13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4" s="252" cm="1">
        <f t="array" ref="Q13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34" s="252" cm="1">
        <f t="array" ref="R13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34" s="254">
        <f>_xlfn.LET(_xlpm.plage, T_Planning[[#This Row],[Taillage]:[TS]],
_xlpm.article, T_Planning[[#This Row],[Article]],
    IF(ISNUMBER(SEARCH("PRT", _xlpm.article)),"P",
    2+SUM(_xlpm.plage)))</f>
        <v>5</v>
      </c>
      <c r="T134" s="240" t="s">
        <v>8075</v>
      </c>
      <c r="U134" s="248"/>
      <c r="V134" s="248">
        <f>IF(T_Planning[[#This Row],[TP]]="P","PRT",T_Planning[[#This Row],[Sem Besoin client]]-T_Planning[[#This Row],[TP]]-3)</f>
        <v>-8</v>
      </c>
      <c r="W134" s="250">
        <f>1000</f>
        <v>1000</v>
      </c>
      <c r="X134" s="255">
        <v>553397</v>
      </c>
      <c r="Y134" s="256" t="str" cm="1">
        <f t="array" ref="Y13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SS H6</v>
      </c>
      <c r="Z134" s="256" t="str" cm="1">
        <f t="array" ref="Z13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2825-2</v>
      </c>
      <c r="AA134" s="232" t="str" cm="1">
        <f t="array" ref="AA13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4" s="257"/>
      <c r="AC134" s="13" t="str">
        <f>_xlfn.LET(_xlpm.mach, T_Planning[[#This Row],[No Mach]],
    _xlpm.typeProd, IFERROR(_xlfn.XLOOKUP(_xlpm.mach, PROD[N° MACH.], PROD[WC]), _xlpm.mach),
    _xlpm.typeProd)</f>
        <v>10403</v>
      </c>
      <c r="AD134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4" s="256">
        <f>_xlfn.LET(_xlpm.mach, T_Planning[[#This Row],[No Mach]],
    _xlpm.typeProd, IFERROR(_xlfn.XLOOKUP(_xlpm.mach, PROD[N° MACH.], PROD[DESC. MACH.]), _xlpm.mach),
    _xlpm.typeProd)</f>
        <v>0</v>
      </c>
      <c r="AF134" s="252"/>
      <c r="AG134" s="253"/>
      <c r="AH134" s="253"/>
      <c r="AI134" s="253"/>
      <c r="AJ134" s="230">
        <f>_xlfn.LET(_xlpm.delais, T_Planning[[#This Row],[Délais PROD]],
    _xlpm.semaine, IFERROR(WEEKNUM(_xlpm.delais, 21), ""),
    VALUE(_xlpm.semaine))</f>
        <v>52</v>
      </c>
      <c r="AK134" s="259">
        <f>YEAR(T_Planning[[#This Row],[Délais PROD]])</f>
        <v>1900</v>
      </c>
      <c r="AL134" s="256"/>
      <c r="AM134" s="252" t="str" cm="1">
        <f t="array" ref="AM13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4" s="252" cm="1">
        <f t="array" ref="AN13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4" s="256" t="str" cm="1">
        <f t="array" ref="AO13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4" s="252" t="str" cm="1">
        <f t="array" ref="AP13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134" s="260">
        <f>IFERROR((3600*5*24/T_Planning[[#This Row],[TC/S]]),"VERIF")</f>
        <v>7854.545454545455</v>
      </c>
      <c r="AR134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4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134" s="262">
        <f>IFERROR(SUMIFS(ZCONF[Yield],ZCONF[Material],T_Planning[[#This Row],[Article]])/2,0)</f>
        <v>0</v>
      </c>
      <c r="AU134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34" s="248" t="str">
        <f>IFERROR(_xlfn.XLOOKUP(T_Planning[[#This Row],[Calibre]],CLIENT!B:B,CLIENT!C:C),"")</f>
        <v>Longines</v>
      </c>
    </row>
    <row r="135" spans="1:48" hidden="1" x14ac:dyDescent="0.3">
      <c r="A135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536276</v>
      </c>
      <c r="B135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35" s="249" t="str">
        <f ca="1">IFERROR(T_Planning[[#This Row],[Taux.C-1]]-T_Planning[[#This Row],[Taux.C]],"")</f>
        <v/>
      </c>
      <c r="D135" s="249" t="str">
        <f>IFERROR(_xlfn.XLOOKUP($L$1&amp;T_Planning[[#This Row],[Article]],_03_Archive_BORD_DEC[SemainesArticle],_03_Archive_BORD_DEC[Taux.C]),"")</f>
        <v/>
      </c>
      <c r="E135" s="197" t="str" cm="1">
        <f t="array" ref="E135">_xlfn.LET(_xlpm.comp, DB_CEWB_Nomenclature__2[Component],
    _xlpm.buffer, DB_CEWB_Nomenclature__2[% ok Buffer Cible après DEC],
    IFERROR(_xlfn.XLOOKUP(T_Planning[[#This Row],[Article]], _xlpm.comp, _xlpm.buffer), 0))</f>
        <v/>
      </c>
      <c r="F135" s="197" t="str" cm="1">
        <f t="array" ref="F135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35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5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5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5" s="252" cm="1">
        <f t="array" ref="J13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5" s="252" cm="1">
        <f t="array" ref="K13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35" s="252" cm="1">
        <f t="array" ref="L13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35" s="252" cm="1">
        <f t="array" ref="M13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5" s="252" cm="1">
        <f t="array" ref="N13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5" s="253" t="str" cm="1">
        <f t="array" ref="O13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5" s="29" cm="1">
        <f t="array" ref="P13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5" s="252" cm="1">
        <f t="array" ref="Q13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35" s="252" cm="1">
        <f t="array" ref="R13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35" s="254">
        <f>_xlfn.LET(_xlpm.plage, T_Planning[[#This Row],[Taillage]:[TS]],
_xlpm.article, T_Planning[[#This Row],[Article]],
    IF(ISNUMBER(SEARCH("PRT", _xlpm.article)),"P",
    2+SUM(_xlpm.plage)))</f>
        <v>5</v>
      </c>
      <c r="T135" s="240" t="s">
        <v>8075</v>
      </c>
      <c r="U135" s="248"/>
      <c r="V135" s="248">
        <f>IF(T_Planning[[#This Row],[TP]]="P","PRT",T_Planning[[#This Row],[Sem Besoin client]]-T_Planning[[#This Row],[TP]]-3)</f>
        <v>-8</v>
      </c>
      <c r="W135" s="250">
        <f>1000</f>
        <v>1000</v>
      </c>
      <c r="X135" s="255">
        <v>536276</v>
      </c>
      <c r="Y135" s="256" t="str" cm="1">
        <f t="array" ref="Y13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SS H3</v>
      </c>
      <c r="Z135" s="256" t="str" cm="1">
        <f t="array" ref="Z13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2825-2</v>
      </c>
      <c r="AA135" s="232" t="str" cm="1">
        <f t="array" ref="AA13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5" s="257"/>
      <c r="AC135" s="13" t="str">
        <f>_xlfn.LET(_xlpm.mach, T_Planning[[#This Row],[No Mach]],
    _xlpm.typeProd, IFERROR(_xlfn.XLOOKUP(_xlpm.mach, PROD[N° MACH.], PROD[WC]), _xlpm.mach),
    _xlpm.typeProd)</f>
        <v>10403</v>
      </c>
      <c r="AD135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5" s="256">
        <f>_xlfn.LET(_xlpm.mach, T_Planning[[#This Row],[No Mach]],
    _xlpm.typeProd, IFERROR(_xlfn.XLOOKUP(_xlpm.mach, PROD[N° MACH.], PROD[DESC. MACH.]), _xlpm.mach),
    _xlpm.typeProd)</f>
        <v>0</v>
      </c>
      <c r="AF135" s="252"/>
      <c r="AG135" s="253"/>
      <c r="AH135" s="253"/>
      <c r="AI135" s="253"/>
      <c r="AJ135" s="230">
        <f>_xlfn.LET(_xlpm.delais, T_Planning[[#This Row],[Délais PROD]],
    _xlpm.semaine, IFERROR(WEEKNUM(_xlpm.delais, 21), ""),
    VALUE(_xlpm.semaine))</f>
        <v>52</v>
      </c>
      <c r="AK135" s="259">
        <f>YEAR(T_Planning[[#This Row],[Délais PROD]])</f>
        <v>1900</v>
      </c>
      <c r="AL135" s="256"/>
      <c r="AM135" s="252" t="str" cm="1">
        <f t="array" ref="AM13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5" s="252" cm="1">
        <f t="array" ref="AN13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5" s="256" t="str" cm="1">
        <f t="array" ref="AO13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5" s="252" t="str" cm="1">
        <f t="array" ref="AP13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44</v>
      </c>
      <c r="AQ135" s="260">
        <f>IFERROR((3600*5*24/T_Planning[[#This Row],[TC/S]]),"VERIF")</f>
        <v>9818.181818181818</v>
      </c>
      <c r="AR135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5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9818.181818181818</v>
      </c>
      <c r="AT135" s="262">
        <f>IFERROR(SUMIFS(ZCONF[Yield],ZCONF[Material],T_Planning[[#This Row],[Article]])/2,0)</f>
        <v>0</v>
      </c>
      <c r="AU135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35" s="248" t="str">
        <f>IFERROR(_xlfn.XLOOKUP(T_Planning[[#This Row],[Calibre]],CLIENT!B:B,CLIENT!C:C),"")</f>
        <v>Longines</v>
      </c>
    </row>
    <row r="136" spans="1:48" hidden="1" x14ac:dyDescent="0.3">
      <c r="A136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452082</v>
      </c>
      <c r="B136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36" s="249" t="str">
        <f ca="1">IFERROR(T_Planning[[#This Row],[Taux.C-1]]-T_Planning[[#This Row],[Taux.C]],"")</f>
        <v/>
      </c>
      <c r="D136" s="249" t="str">
        <f>IFERROR(_xlfn.XLOOKUP($L$1&amp;T_Planning[[#This Row],[Article]],_03_Archive_BORD_DEC[SemainesArticle],_03_Archive_BORD_DEC[Taux.C]),"")</f>
        <v/>
      </c>
      <c r="E136" s="197" t="str" cm="1">
        <f t="array" ref="E136">_xlfn.LET(_xlpm.comp, DB_CEWB_Nomenclature__2[Component],
    _xlpm.buffer, DB_CEWB_Nomenclature__2[% ok Buffer Cible après DEC],
    IFERROR(_xlfn.XLOOKUP(T_Planning[[#This Row],[Article]], _xlpm.comp, _xlpm.buffer), 0))</f>
        <v/>
      </c>
      <c r="F136" s="197" t="str" cm="1">
        <f t="array" ref="F136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36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6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6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6" s="252" cm="1">
        <f t="array" ref="J13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6" s="252" cm="1">
        <f t="array" ref="K13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36" s="252" cm="1">
        <f t="array" ref="L13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36" s="252" cm="1">
        <f t="array" ref="M13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6" s="252" cm="1">
        <f t="array" ref="N13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6" s="253" t="str" cm="1">
        <f t="array" ref="O13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6" s="29" cm="1">
        <f t="array" ref="P13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6" s="252" cm="1">
        <f t="array" ref="Q13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36" s="252" cm="1">
        <f t="array" ref="R13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36" s="254">
        <f>_xlfn.LET(_xlpm.plage, T_Planning[[#This Row],[Taillage]:[TS]],
_xlpm.article, T_Planning[[#This Row],[Article]],
    IF(ISNUMBER(SEARCH("PRT", _xlpm.article)),"P",
    2+SUM(_xlpm.plage)))</f>
        <v>5</v>
      </c>
      <c r="T136" s="240" t="s">
        <v>8075</v>
      </c>
      <c r="U136" s="248"/>
      <c r="V136" s="248">
        <f>IF(T_Planning[[#This Row],[TP]]="P","PRT",T_Planning[[#This Row],[Sem Besoin client]]-T_Planning[[#This Row],[TP]]-3)</f>
        <v>-8</v>
      </c>
      <c r="W136" s="250">
        <f>1000</f>
        <v>1000</v>
      </c>
      <c r="X136" s="255">
        <v>452082</v>
      </c>
      <c r="Y136" s="256" t="str" cm="1">
        <f t="array" ref="Y13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L4.300</v>
      </c>
      <c r="Z136" s="256" t="str" cm="1">
        <f t="array" ref="Z13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7750</v>
      </c>
      <c r="AA136" s="232" t="str" cm="1">
        <f t="array" ref="AA13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6" s="257"/>
      <c r="AC136" s="13" t="str">
        <f>_xlfn.LET(_xlpm.mach, T_Planning[[#This Row],[No Mach]],
    _xlpm.typeProd, IFERROR(_xlfn.XLOOKUP(_xlpm.mach, PROD[N° MACH.], PROD[WC]), _xlpm.mach),
    _xlpm.typeProd)</f>
        <v>10403</v>
      </c>
      <c r="AD136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6" s="256">
        <f>_xlfn.LET(_xlpm.mach, T_Planning[[#This Row],[No Mach]],
    _xlpm.typeProd, IFERROR(_xlfn.XLOOKUP(_xlpm.mach, PROD[N° MACH.], PROD[DESC. MACH.]), _xlpm.mach),
    _xlpm.typeProd)</f>
        <v>0</v>
      </c>
      <c r="AF136" s="252"/>
      <c r="AG136" s="253"/>
      <c r="AH136" s="253"/>
      <c r="AI136" s="253"/>
      <c r="AJ136" s="230">
        <f>_xlfn.LET(_xlpm.delais, T_Planning[[#This Row],[Délais PROD]],
    _xlpm.semaine, IFERROR(WEEKNUM(_xlpm.delais, 21), ""),
    VALUE(_xlpm.semaine))</f>
        <v>52</v>
      </c>
      <c r="AK136" s="259">
        <f>YEAR(T_Planning[[#This Row],[Délais PROD]])</f>
        <v>1900</v>
      </c>
      <c r="AL136" s="256"/>
      <c r="AM136" s="252" t="str" cm="1">
        <f t="array" ref="AM13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6" s="252" cm="1">
        <f t="array" ref="AN13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768753</v>
      </c>
      <c r="AO136" s="256" t="str" cm="1">
        <f t="array" ref="AO13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4.000</v>
      </c>
      <c r="AP136" s="252" t="str" cm="1">
        <f t="array" ref="AP13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63</v>
      </c>
      <c r="AQ136" s="260">
        <f>IFERROR((3600*5*24/T_Planning[[#This Row],[TC/S]]),"VERIF")</f>
        <v>6857.1428571428569</v>
      </c>
      <c r="AR136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6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6857.1428571428569</v>
      </c>
      <c r="AT136" s="262">
        <f>IFERROR(SUMIFS(ZCONF[Yield],ZCONF[Material],T_Planning[[#This Row],[Article]])/2,0)</f>
        <v>0</v>
      </c>
      <c r="AU136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36" s="248" t="str">
        <f>IFERROR(_xlfn.XLOOKUP(T_Planning[[#This Row],[Calibre]],CLIENT!B:B,CLIENT!C:C),"")</f>
        <v>Longines</v>
      </c>
    </row>
    <row r="137" spans="1:48" hidden="1" x14ac:dyDescent="0.3">
      <c r="A137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164812</v>
      </c>
      <c r="B137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37" s="249" t="str">
        <f ca="1">IFERROR(T_Planning[[#This Row],[Taux.C-1]]-T_Planning[[#This Row],[Taux.C]],"")</f>
        <v/>
      </c>
      <c r="D137" s="249" t="str">
        <f>IFERROR(_xlfn.XLOOKUP($L$1&amp;T_Planning[[#This Row],[Article]],_03_Archive_BORD_DEC[SemainesArticle],_03_Archive_BORD_DEC[Taux.C]),"")</f>
        <v/>
      </c>
      <c r="E137" s="197" t="str" cm="1">
        <f t="array" ref="E137">_xlfn.LET(_xlpm.comp, DB_CEWB_Nomenclature__2[Component],
    _xlpm.buffer, DB_CEWB_Nomenclature__2[% ok Buffer Cible après DEC],
    IFERROR(_xlfn.XLOOKUP(T_Planning[[#This Row],[Article]], _xlpm.comp, _xlpm.buffer), 0))</f>
        <v/>
      </c>
      <c r="F137" s="197" t="str" cm="1">
        <f t="array" ref="F137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37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7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7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7" s="252" cm="1">
        <f t="array" ref="J13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7" s="252" cm="1">
        <f t="array" ref="K13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37" s="252" cm="1">
        <f t="array" ref="L13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37" s="252" cm="1">
        <f t="array" ref="M13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7" s="252" cm="1">
        <f t="array" ref="N13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37" s="253" t="str" cm="1">
        <f t="array" ref="O13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7" s="29" cm="1">
        <f t="array" ref="P13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7" s="252" cm="1">
        <f t="array" ref="Q13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7" s="252" cm="1">
        <f t="array" ref="R13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7" s="254">
        <f>_xlfn.LET(_xlpm.plage, T_Planning[[#This Row],[Taillage]:[TS]],
_xlpm.article, T_Planning[[#This Row],[Article]],
    IF(ISNUMBER(SEARCH("PRT", _xlpm.article)),"P",
    2+SUM(_xlpm.plage)))</f>
        <v>3</v>
      </c>
      <c r="T137" s="240" t="s">
        <v>8075</v>
      </c>
      <c r="U137" s="248"/>
      <c r="V137" s="248">
        <f>IF(T_Planning[[#This Row],[TP]]="P","PRT",T_Planning[[#This Row],[Sem Besoin client]]-T_Planning[[#This Row],[TP]]-3)</f>
        <v>-6</v>
      </c>
      <c r="W137" s="250">
        <f>1000</f>
        <v>1000</v>
      </c>
      <c r="X137" s="255">
        <v>164812</v>
      </c>
      <c r="Y137" s="256" t="str" cm="1">
        <f t="array" ref="Y13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H2</v>
      </c>
      <c r="Z137" s="256" t="str" cm="1">
        <f t="array" ref="Z13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2894-1</v>
      </c>
      <c r="AA137" s="232" t="str" cm="1">
        <f t="array" ref="AA13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7" s="257"/>
      <c r="AC137" s="13" t="str">
        <f>_xlfn.LET(_xlpm.mach, T_Planning[[#This Row],[No Mach]],
    _xlpm.typeProd, IFERROR(_xlfn.XLOOKUP(_xlpm.mach, PROD[N° MACH.], PROD[WC]), _xlpm.mach),
    _xlpm.typeProd)</f>
        <v>10403</v>
      </c>
      <c r="AD137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7" s="256">
        <f>_xlfn.LET(_xlpm.mach, T_Planning[[#This Row],[No Mach]],
    _xlpm.typeProd, IFERROR(_xlfn.XLOOKUP(_xlpm.mach, PROD[N° MACH.], PROD[DESC. MACH.]), _xlpm.mach),
    _xlpm.typeProd)</f>
        <v>0</v>
      </c>
      <c r="AF137" s="252"/>
      <c r="AG137" s="253"/>
      <c r="AH137" s="253"/>
      <c r="AI137" s="253"/>
      <c r="AJ137" s="230">
        <f>_xlfn.LET(_xlpm.delais, T_Planning[[#This Row],[Délais PROD]],
    _xlpm.semaine, IFERROR(WEEKNUM(_xlpm.delais, 21), ""),
    VALUE(_xlpm.semaine))</f>
        <v>52</v>
      </c>
      <c r="AK137" s="259">
        <f>YEAR(T_Planning[[#This Row],[Délais PROD]])</f>
        <v>1900</v>
      </c>
      <c r="AL137" s="256"/>
      <c r="AM137" s="252" t="str" cm="1">
        <f t="array" ref="AM13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7" s="252" cm="1">
        <f t="array" ref="AN13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7" s="256" t="str" cm="1">
        <f t="array" ref="AO13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7" s="252" t="str" cm="1">
        <f t="array" ref="AP13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61</v>
      </c>
      <c r="AQ137" s="260">
        <f>IFERROR((3600*5*24/T_Planning[[#This Row],[TC/S]]),"VERIF")</f>
        <v>7081.9672131147545</v>
      </c>
      <c r="AR137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7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7081.9672131147545</v>
      </c>
      <c r="AT137" s="262">
        <f>IFERROR(SUMIFS(ZCONF[Yield],ZCONF[Material],T_Planning[[#This Row],[Article]])/2,0)</f>
        <v>0</v>
      </c>
      <c r="AU137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37" s="248" t="str">
        <f>IFERROR(_xlfn.XLOOKUP(T_Planning[[#This Row],[Calibre]],CLIENT!B:B,CLIENT!C:C),"")</f>
        <v/>
      </c>
    </row>
    <row r="138" spans="1:48" hidden="1" x14ac:dyDescent="0.3">
      <c r="A138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709635</v>
      </c>
      <c r="B138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10.4</v>
      </c>
      <c r="C138" s="249" t="str">
        <f ca="1">IFERROR(T_Planning[[#This Row],[Taux.C-1]]-T_Planning[[#This Row],[Taux.C]],"")</f>
        <v/>
      </c>
      <c r="D138" s="249" t="str">
        <f>IFERROR(_xlfn.XLOOKUP($L$1&amp;T_Planning[[#This Row],[Article]],_03_Archive_BORD_DEC[SemainesArticle],_03_Archive_BORD_DEC[Taux.C]),"")</f>
        <v/>
      </c>
      <c r="E138" s="197" t="str" cm="1">
        <f t="array" ref="E138">_xlfn.LET(_xlpm.comp, DB_CEWB_Nomenclature__2[Component],
    _xlpm.buffer, DB_CEWB_Nomenclature__2[% ok Buffer Cible après DEC],
    IFERROR(_xlfn.XLOOKUP(T_Planning[[#This Row],[Article]], _xlpm.comp, _xlpm.buffer), 0))</f>
        <v/>
      </c>
      <c r="F138" s="197" cm="1">
        <f t="array" ref="F13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0.20594059405940593</v>
      </c>
      <c r="G138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8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8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8" s="252" cm="1">
        <f t="array" ref="J13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8" s="252" cm="1">
        <f t="array" ref="K13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138" s="252" cm="1">
        <f t="array" ref="L13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5050</v>
      </c>
      <c r="M138" s="252" cm="1">
        <f t="array" ref="M13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8" s="252" cm="1">
        <f t="array" ref="N13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1040</v>
      </c>
      <c r="O138" s="253" t="str" cm="1">
        <f t="array" ref="O13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8" s="29" cm="1">
        <f t="array" ref="P13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8" s="252" cm="1">
        <f t="array" ref="Q13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8" s="252" cm="1">
        <f t="array" ref="R13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8" s="254">
        <f>_xlfn.LET(_xlpm.plage, T_Planning[[#This Row],[Taillage]:[TS]],
_xlpm.article, T_Planning[[#This Row],[Article]],
    IF(ISNUMBER(SEARCH("PRT", _xlpm.article)),"P",
    2+SUM(_xlpm.plage)))</f>
        <v>3</v>
      </c>
      <c r="T138" s="240" t="s">
        <v>8072</v>
      </c>
      <c r="U138" s="248">
        <v>180</v>
      </c>
      <c r="V138" s="248">
        <f>IF(T_Planning[[#This Row],[TP]]="P","PRT",T_Planning[[#This Row],[Sem Besoin client]]-T_Planning[[#This Row],[TP]]-3)</f>
        <v>174</v>
      </c>
      <c r="W138" s="250">
        <f>1000</f>
        <v>1000</v>
      </c>
      <c r="X138" s="255">
        <v>709635</v>
      </c>
      <c r="Y138" s="256" t="str" cm="1">
        <f t="array" ref="Y13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L0.790</v>
      </c>
      <c r="Z138" s="256" t="str" cm="1">
        <f t="array" ref="Z13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2894-2</v>
      </c>
      <c r="AA138" s="232" t="str" cm="1">
        <f t="array" ref="AA13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8" s="257"/>
      <c r="AC138" s="13" t="str">
        <f>_xlfn.LET(_xlpm.mach, T_Planning[[#This Row],[No Mach]],
    _xlpm.typeProd, IFERROR(_xlfn.XLOOKUP(_xlpm.mach, PROD[N° MACH.], PROD[WC]), _xlpm.mach),
    _xlpm.typeProd)</f>
        <v>10403</v>
      </c>
      <c r="AD138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8" s="256">
        <f>_xlfn.LET(_xlpm.mach, T_Planning[[#This Row],[No Mach]],
    _xlpm.typeProd, IFERROR(_xlfn.XLOOKUP(_xlpm.mach, PROD[N° MACH.], PROD[DESC. MACH.]), _xlpm.mach),
    _xlpm.typeProd)</f>
        <v>0</v>
      </c>
      <c r="AF138" s="252"/>
      <c r="AG138" s="253"/>
      <c r="AH138" s="253"/>
      <c r="AI138" s="253"/>
      <c r="AJ138" s="230">
        <f>_xlfn.LET(_xlpm.delais, T_Planning[[#This Row],[Délais PROD]],
    _xlpm.semaine, IFERROR(WEEKNUM(_xlpm.delais, 21), ""),
    VALUE(_xlpm.semaine))</f>
        <v>52</v>
      </c>
      <c r="AK138" s="259">
        <f>YEAR(T_Planning[[#This Row],[Délais PROD]])</f>
        <v>1900</v>
      </c>
      <c r="AL138" s="256"/>
      <c r="AM138" s="252" t="str" cm="1">
        <f t="array" ref="AM13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8" s="252" cm="1">
        <f t="array" ref="AN13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768749</v>
      </c>
      <c r="AO138" s="256" t="str" cm="1">
        <f t="array" ref="AO13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2.400</v>
      </c>
      <c r="AP138" s="252" t="str" cm="1">
        <f t="array" ref="AP13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38</v>
      </c>
      <c r="AQ138" s="260">
        <f>IFERROR((3600*5*24/T_Planning[[#This Row],[TC/S]]),"VERIF")</f>
        <v>11368.421052631578</v>
      </c>
      <c r="AR138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8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11368.421052631578</v>
      </c>
      <c r="AT138" s="262">
        <f>IFERROR(SUMIFS(ZCONF[Yield],ZCONF[Material],T_Planning[[#This Row],[Article]])/2,0)</f>
        <v>0</v>
      </c>
      <c r="AU138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0.44421296296296298</v>
      </c>
      <c r="AV138" s="248" t="str">
        <f>IFERROR(_xlfn.XLOOKUP(T_Planning[[#This Row],[Calibre]],CLIENT!B:B,CLIENT!C:C),"")</f>
        <v>Longines</v>
      </c>
    </row>
    <row r="139" spans="1:48" hidden="1" x14ac:dyDescent="0.3">
      <c r="A139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712576</v>
      </c>
      <c r="B139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28.5</v>
      </c>
      <c r="C139" s="249" t="str">
        <f ca="1">IFERROR(T_Planning[[#This Row],[Taux.C-1]]-T_Planning[[#This Row],[Taux.C]],"")</f>
        <v/>
      </c>
      <c r="D139" s="249" t="str">
        <f>IFERROR(_xlfn.XLOOKUP($L$1&amp;T_Planning[[#This Row],[Article]],_03_Archive_BORD_DEC[SemainesArticle],_03_Archive_BORD_DEC[Taux.C]),"")</f>
        <v/>
      </c>
      <c r="E139" s="197" cm="1">
        <f t="array" ref="E139">_xlfn.LET(_xlpm.comp, DB_CEWB_Nomenclature__2[Component],
    _xlpm.buffer, DB_CEWB_Nomenclature__2[% ok Buffer Cible après DEC],
    IFERROR(_xlfn.XLOOKUP(T_Planning[[#This Row],[Article]], _xlpm.comp, _xlpm.buffer), 0))</f>
        <v>1</v>
      </c>
      <c r="F139" s="197" cm="1">
        <f t="array" ref="F139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39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39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39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39" s="252" cm="1">
        <f t="array" ref="J13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39" s="252" cm="1">
        <f t="array" ref="K13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100</v>
      </c>
      <c r="L139" s="252" cm="1">
        <f t="array" ref="L13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1610</v>
      </c>
      <c r="M139" s="252" cm="1">
        <f t="array" ref="M13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39" s="252" cm="1">
        <f t="array" ref="N13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2850</v>
      </c>
      <c r="O139" s="253" t="str" cm="1">
        <f t="array" ref="O13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39" s="29" cm="1">
        <f t="array" ref="P13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39" s="252" cm="1">
        <f t="array" ref="Q13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39" s="252" cm="1">
        <f t="array" ref="R13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39" s="254">
        <f>_xlfn.LET(_xlpm.plage, T_Planning[[#This Row],[Taillage]:[TS]],
_xlpm.article, T_Planning[[#This Row],[Article]],
    IF(ISNUMBER(SEARCH("PRT", _xlpm.article)),"P",
    2+SUM(_xlpm.plage)))</f>
        <v>3</v>
      </c>
      <c r="T139" s="240" t="s">
        <v>8071</v>
      </c>
      <c r="U139" s="248">
        <v>180</v>
      </c>
      <c r="V139" s="248">
        <f>IF(T_Planning[[#This Row],[TP]]="P","PRT",T_Planning[[#This Row],[Sem Besoin client]]-T_Planning[[#This Row],[TP]]-3)</f>
        <v>174</v>
      </c>
      <c r="W139" s="250">
        <f>1000</f>
        <v>1000</v>
      </c>
      <c r="X139" s="255">
        <v>712576</v>
      </c>
      <c r="Y139" s="256" t="str" cm="1">
        <f t="array" ref="Y13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LIBRE L1.900</v>
      </c>
      <c r="Z139" s="256" t="str" cm="1">
        <f t="array" ref="Z13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A31L21</v>
      </c>
      <c r="AA139" s="232" t="str" cm="1">
        <f t="array" ref="AA13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39" s="257"/>
      <c r="AC139" s="13" t="str">
        <f>_xlfn.LET(_xlpm.mach, T_Planning[[#This Row],[No Mach]],
    _xlpm.typeProd, IFERROR(_xlfn.XLOOKUP(_xlpm.mach, PROD[N° MACH.], PROD[WC]), _xlpm.mach),
    _xlpm.typeProd)</f>
        <v>10403</v>
      </c>
      <c r="AD139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39" s="256">
        <f>_xlfn.LET(_xlpm.mach, T_Planning[[#This Row],[No Mach]],
    _xlpm.typeProd, IFERROR(_xlfn.XLOOKUP(_xlpm.mach, PROD[N° MACH.], PROD[DESC. MACH.]), _xlpm.mach),
    _xlpm.typeProd)</f>
        <v>0</v>
      </c>
      <c r="AF139" s="252"/>
      <c r="AG139" s="253"/>
      <c r="AH139" s="253"/>
      <c r="AI139" s="253"/>
      <c r="AJ139" s="230">
        <f>_xlfn.LET(_xlpm.delais, T_Planning[[#This Row],[Délais PROD]],
    _xlpm.semaine, IFERROR(WEEKNUM(_xlpm.delais, 21), ""),
    VALUE(_xlpm.semaine))</f>
        <v>52</v>
      </c>
      <c r="AK139" s="259">
        <f>YEAR(T_Planning[[#This Row],[Délais PROD]])</f>
        <v>1900</v>
      </c>
      <c r="AL139" s="256"/>
      <c r="AM139" s="252" t="str" cm="1">
        <f t="array" ref="AM13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39" s="252" cm="1">
        <f t="array" ref="AN13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39" s="256" t="str" cm="1">
        <f t="array" ref="AO13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39" s="252" t="str" cm="1">
        <f t="array" ref="AP13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61</v>
      </c>
      <c r="AQ139" s="260">
        <f>IFERROR((3600*5*24/T_Planning[[#This Row],[TC/S]]),"VERIF")</f>
        <v>7081.9672131147545</v>
      </c>
      <c r="AR139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39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7081.9672131147545</v>
      </c>
      <c r="AT139" s="262">
        <f>IFERROR(SUMIFS(ZCONF[Yield],ZCONF[Material],T_Planning[[#This Row],[Article]])/2,0)</f>
        <v>0</v>
      </c>
      <c r="AU139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0.22733796296296296</v>
      </c>
      <c r="AV139" s="248" t="str">
        <f>IFERROR(_xlfn.XLOOKUP(T_Planning[[#This Row],[Calibre]],CLIENT!B:B,CLIENT!C:C),"")</f>
        <v>Longines</v>
      </c>
    </row>
    <row r="140" spans="1:48" hidden="1" x14ac:dyDescent="0.3">
      <c r="A140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40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4.3875000000000002</v>
      </c>
      <c r="C140" s="223">
        <f ca="1">IFERROR(T_Planning[[#This Row],[Taux.C-1]]-T_Planning[[#This Row],[Taux.C]],"")</f>
        <v>7.6124999999999998</v>
      </c>
      <c r="D140" s="223">
        <f>IFERROR(_xlfn.XLOOKUP($L$1&amp;T_Planning[[#This Row],[Article]],_03_Archive_BORD_DEC[SemainesArticle],_03_Archive_BORD_DEC[Taux.C]),"")</f>
        <v>12</v>
      </c>
      <c r="E140" s="197" cm="1">
        <f t="array" ref="E140">_xlfn.LET(_xlpm.comp, DB_CEWB_Nomenclature__2[Component],
    _xlpm.buffer, DB_CEWB_Nomenclature__2[% ok Buffer Cible après DEC],
    IFERROR(_xlfn.XLOOKUP(T_Planning[[#This Row],[Article]], _xlpm.comp, _xlpm.buffer), 0))</f>
        <v>0.73124999999999996</v>
      </c>
      <c r="F140" s="197" cm="1">
        <f t="array" ref="F140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0.15306122448979592</v>
      </c>
      <c r="G140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0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40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40" s="226" cm="1">
        <f t="array" ref="J140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0" s="226" cm="1">
        <f t="array" ref="K140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2000</v>
      </c>
      <c r="L140" s="226" cm="1">
        <f t="array" ref="L140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45330</v>
      </c>
      <c r="M140" s="226" cm="1">
        <f t="array" ref="M140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0" s="226" cm="1">
        <f t="array" ref="N140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8775</v>
      </c>
      <c r="O140" s="227" cm="1">
        <f t="array" ref="O140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46483</v>
      </c>
      <c r="P140" s="29" cm="1">
        <f t="array" ref="P140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0" s="226" cm="1">
        <f t="array" ref="Q14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0" s="226" cm="1">
        <f t="array" ref="R140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0" s="228">
        <f>_xlfn.LET(_xlpm.plage, T_Planning[[#This Row],[Taillage]:[TS]],
_xlpm.article, T_Planning[[#This Row],[Article]],
    IF(ISNUMBER(SEARCH("PRT", _xlpm.article)),"P",
    2+SUM(_xlpm.plage)))</f>
        <v>2</v>
      </c>
      <c r="T140" s="229"/>
      <c r="U140" s="222" t="s">
        <v>7957</v>
      </c>
      <c r="V140" s="222" t="e">
        <f>IF(T_Planning[[#This Row],[TP]]="P","PRT",T_Planning[[#This Row],[Sem Besoin client]]-T_Planning[[#This Row],[TP]]-3)</f>
        <v>#VALUE!</v>
      </c>
      <c r="W140" s="224">
        <f>1000</f>
        <v>1000</v>
      </c>
      <c r="X140" s="230">
        <v>645199</v>
      </c>
      <c r="Y140" s="231" t="str" cm="1">
        <f t="array" ref="Y140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TENON ETAGES</v>
      </c>
      <c r="Z140" s="231" t="str" cm="1">
        <f t="array" ref="Z140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C07651</v>
      </c>
      <c r="AA140" s="232" t="str" cm="1">
        <f t="array" ref="AA140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0" s="233" t="s">
        <v>1583</v>
      </c>
      <c r="AC140" s="13" t="str">
        <f>_xlfn.LET(_xlpm.mach, T_Planning[[#This Row],[No Mach]],
    _xlpm.typeProd, IFERROR(_xlfn.XLOOKUP(_xlpm.mach, PROD[N° MACH.], PROD[WC]), _xlpm.mach),
    _xlpm.typeProd)</f>
        <v>CNT</v>
      </c>
      <c r="AD140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0" s="231" t="str">
        <f>_xlfn.LET(_xlpm.mach, T_Planning[[#This Row],[No Mach]],
    _xlpm.typeProd, IFERROR(_xlfn.XLOOKUP(_xlpm.mach, PROD[N° MACH.], PROD[DESC. MACH.]), _xlpm.mach),
    _xlpm.typeProd)</f>
        <v>CNT</v>
      </c>
      <c r="AF140" s="226">
        <v>1</v>
      </c>
      <c r="AG140" s="227">
        <v>46028</v>
      </c>
      <c r="AH140" s="227"/>
      <c r="AI140" s="227"/>
      <c r="AJ140" s="230">
        <f>_xlfn.LET(_xlpm.delais, T_Planning[[#This Row],[Délais PROD]],
    _xlpm.semaine, IFERROR(WEEKNUM(_xlpm.delais, 21), ""),
    VALUE(_xlpm.semaine))</f>
        <v>52</v>
      </c>
      <c r="AK140" s="235">
        <f>YEAR(T_Planning[[#This Row],[Délais PROD]])</f>
        <v>1900</v>
      </c>
      <c r="AL140" s="231" t="s">
        <v>1532</v>
      </c>
      <c r="AM140" s="226" t="str" cm="1">
        <f t="array" ref="AM140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0" s="226" cm="1">
        <f t="array" ref="AN140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768759</v>
      </c>
      <c r="AO140" s="231" t="str" cm="1">
        <f t="array" ref="AO140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2.000</v>
      </c>
      <c r="AP140" s="226" t="str" cm="1">
        <f t="array" ref="AP140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26</v>
      </c>
      <c r="AQ140" s="236">
        <f>IFERROR((3600*5*24/T_Planning[[#This Row],[TC/S]]),"VERIF")</f>
        <v>16615.384615384617</v>
      </c>
      <c r="AR140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0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16615.384615384617</v>
      </c>
      <c r="AT140" s="238">
        <f>IFERROR(SUMIFS(ZCONF[Yield],ZCONF[Material],T_Planning[[#This Row],[Article]])/2,0)</f>
        <v>0</v>
      </c>
      <c r="AU140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2.7281944444444441</v>
      </c>
      <c r="AV140" s="222" t="str">
        <f>IFERROR(_xlfn.XLOOKUP(T_Planning[[#This Row],[Calibre]],CLIENT!B:B,CLIENT!C:C),"")</f>
        <v>Certina</v>
      </c>
    </row>
    <row r="141" spans="1:48" hidden="1" x14ac:dyDescent="0.3">
      <c r="A141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705260</v>
      </c>
      <c r="B141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1" s="249" t="str">
        <f ca="1">IFERROR(T_Planning[[#This Row],[Taux.C-1]]-T_Planning[[#This Row],[Taux.C]],"")</f>
        <v/>
      </c>
      <c r="D141" s="249" t="str">
        <f>IFERROR(_xlfn.XLOOKUP($L$1&amp;T_Planning[[#This Row],[Article]],_03_Archive_BORD_DEC[SemainesArticle],_03_Archive_BORD_DEC[Taux.C]),"")</f>
        <v/>
      </c>
      <c r="E141" s="197" t="str" cm="1">
        <f t="array" ref="E141">_xlfn.LET(_xlpm.comp, DB_CEWB_Nomenclature__2[Component],
    _xlpm.buffer, DB_CEWB_Nomenclature__2[% ok Buffer Cible après DEC],
    IFERROR(_xlfn.XLOOKUP(T_Planning[[#This Row],[Article]], _xlpm.comp, _xlpm.buffer), 0))</f>
        <v/>
      </c>
      <c r="F141" s="197" cm="1">
        <f t="array" ref="F141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41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1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1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1" s="252" cm="1">
        <f t="array" ref="J141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1" s="252" cm="1">
        <f t="array" ref="K141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</v>
      </c>
      <c r="L141" s="252" cm="1">
        <f t="array" ref="L141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3000</v>
      </c>
      <c r="M141" s="252" cm="1">
        <f t="array" ref="M141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1" s="252" cm="1">
        <f t="array" ref="N141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9980</v>
      </c>
      <c r="O141" s="253" t="str" cm="1">
        <f t="array" ref="O141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41" s="29" cm="1">
        <f t="array" ref="P141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41" s="252" cm="1">
        <f t="array" ref="Q14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R141" s="252" cm="1">
        <f t="array" ref="R141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1</v>
      </c>
      <c r="S141" s="254">
        <f>_xlfn.LET(_xlpm.plage, T_Planning[[#This Row],[Taillage]:[TS]],
_xlpm.article, T_Planning[[#This Row],[Article]],
    IF(ISNUMBER(SEARCH("PRT", _xlpm.article)),"P",
    2+SUM(_xlpm.plage)))</f>
        <v>5</v>
      </c>
      <c r="T141" s="240" t="s">
        <v>8072</v>
      </c>
      <c r="U141" s="248"/>
      <c r="V141" s="248">
        <f>IF(T_Planning[[#This Row],[TP]]="P","PRT",T_Planning[[#This Row],[Sem Besoin client]]-T_Planning[[#This Row],[TP]]-3)</f>
        <v>-8</v>
      </c>
      <c r="W141" s="250">
        <f>1000</f>
        <v>1000</v>
      </c>
      <c r="X141" s="255">
        <v>705260</v>
      </c>
      <c r="Y141" s="256" t="str" cm="1">
        <f t="array" ref="Y141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L3.950</v>
      </c>
      <c r="Z141" s="256" t="str" cm="1">
        <f t="array" ref="Z141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2892A2</v>
      </c>
      <c r="AA141" s="232" t="str" cm="1">
        <f t="array" ref="AA141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1" s="257"/>
      <c r="AC141" s="13" t="str">
        <f>_xlfn.LET(_xlpm.mach, T_Planning[[#This Row],[No Mach]],
    _xlpm.typeProd, IFERROR(_xlfn.XLOOKUP(_xlpm.mach, PROD[N° MACH.], PROD[WC]), _xlpm.mach),
    _xlpm.typeProd)</f>
        <v>10403</v>
      </c>
      <c r="AD141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41" s="256">
        <f>_xlfn.LET(_xlpm.mach, T_Planning[[#This Row],[No Mach]],
    _xlpm.typeProd, IFERROR(_xlfn.XLOOKUP(_xlpm.mach, PROD[N° MACH.], PROD[DESC. MACH.]), _xlpm.mach),
    _xlpm.typeProd)</f>
        <v>0</v>
      </c>
      <c r="AF141" s="252"/>
      <c r="AG141" s="253"/>
      <c r="AH141" s="253"/>
      <c r="AI141" s="253"/>
      <c r="AJ141" s="230">
        <f>_xlfn.LET(_xlpm.delais, T_Planning[[#This Row],[Délais PROD]],
    _xlpm.semaine, IFERROR(WEEKNUM(_xlpm.delais, 21), ""),
    VALUE(_xlpm.semaine))</f>
        <v>52</v>
      </c>
      <c r="AK141" s="259">
        <f>YEAR(T_Planning[[#This Row],[Délais PROD]])</f>
        <v>1900</v>
      </c>
      <c r="AL141" s="256"/>
      <c r="AM141" s="252" t="str" cm="1">
        <f t="array" ref="AM141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41" s="252" cm="1">
        <f t="array" ref="AN141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726945</v>
      </c>
      <c r="AO141" s="256" t="str" cm="1">
        <f t="array" ref="AO141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FINEMAC 3M 3.000</v>
      </c>
      <c r="AP141" s="252" t="str" cm="1">
        <f t="array" ref="AP141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141" s="260">
        <f>IFERROR((3600*5*24/T_Planning[[#This Row],[TC/S]]),"VERIF")</f>
        <v>7854.545454545455</v>
      </c>
      <c r="AR141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1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141" s="262">
        <f>IFERROR(SUMIFS(ZCONF[Yield],ZCONF[Material],T_Planning[[#This Row],[Article]])/2,0)</f>
        <v>0</v>
      </c>
      <c r="AU141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0.38194444444444442</v>
      </c>
      <c r="AV141" s="248" t="str">
        <f>IFERROR(_xlfn.XLOOKUP(T_Planning[[#This Row],[Calibre]],CLIENT!B:B,CLIENT!C:C),"")</f>
        <v>Longines</v>
      </c>
    </row>
    <row r="142" spans="1:48" hidden="1" x14ac:dyDescent="0.3">
      <c r="A142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502860</v>
      </c>
      <c r="B142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2" s="249" t="str">
        <f ca="1">IFERROR(T_Planning[[#This Row],[Taux.C-1]]-T_Planning[[#This Row],[Taux.C]],"")</f>
        <v/>
      </c>
      <c r="D142" s="249" t="str">
        <f>IFERROR(_xlfn.XLOOKUP($L$1&amp;T_Planning[[#This Row],[Article]],_03_Archive_BORD_DEC[SemainesArticle],_03_Archive_BORD_DEC[Taux.C]),"")</f>
        <v/>
      </c>
      <c r="E142" s="197" cm="1">
        <f t="array" ref="E142">_xlfn.LET(_xlpm.comp, DB_CEWB_Nomenclature__2[Component],
    _xlpm.buffer, DB_CEWB_Nomenclature__2[% ok Buffer Cible après DEC],
    IFERROR(_xlfn.XLOOKUP(T_Planning[[#This Row],[Article]], _xlpm.comp, _xlpm.buffer), 0))</f>
        <v>1</v>
      </c>
      <c r="F142" s="197" cm="1">
        <f t="array" ref="F142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42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2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2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2" s="252" cm="1">
        <f t="array" ref="J142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2" s="252" cm="1">
        <f t="array" ref="K142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300</v>
      </c>
      <c r="L142" s="252" cm="1">
        <f t="array" ref="L142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12800</v>
      </c>
      <c r="M142" s="252" cm="1">
        <f t="array" ref="M142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2" s="252" cm="1">
        <f t="array" ref="N142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16338</v>
      </c>
      <c r="O142" s="253" t="str" cm="1">
        <f t="array" ref="O142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42" s="29" cm="1">
        <f t="array" ref="P142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2" s="252" cm="1">
        <f t="array" ref="Q14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2" s="252" cm="1">
        <f t="array" ref="R142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2" s="254">
        <f>_xlfn.LET(_xlpm.plage, T_Planning[[#This Row],[Taillage]:[TS]],
_xlpm.article, T_Planning[[#This Row],[Article]],
    IF(ISNUMBER(SEARCH("PRT", _xlpm.article)),"P",
    2+SUM(_xlpm.plage)))</f>
        <v>2</v>
      </c>
      <c r="T142" s="240" t="s">
        <v>8072</v>
      </c>
      <c r="U142" s="248"/>
      <c r="V142" s="248">
        <f>IF(T_Planning[[#This Row],[TP]]="P","PRT",T_Planning[[#This Row],[Sem Besoin client]]-T_Planning[[#This Row],[TP]]-3)</f>
        <v>-5</v>
      </c>
      <c r="W142" s="250">
        <f>1000</f>
        <v>1000</v>
      </c>
      <c r="X142" s="255">
        <v>502860</v>
      </c>
      <c r="Y142" s="256" t="str" cm="1">
        <f t="array" ref="Y142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CLEF RAQUETTE</v>
      </c>
      <c r="Z142" s="256" t="str" cm="1">
        <f t="array" ref="Z142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2892A2</v>
      </c>
      <c r="AA142" s="232" t="str" cm="1">
        <f t="array" ref="AA142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2" s="257"/>
      <c r="AC142" s="13" t="str">
        <f>_xlfn.LET(_xlpm.mach, T_Planning[[#This Row],[No Mach]],
    _xlpm.typeProd, IFERROR(_xlfn.XLOOKUP(_xlpm.mach, PROD[N° MACH.], PROD[WC]), _xlpm.mach),
    _xlpm.typeProd)</f>
        <v>10403</v>
      </c>
      <c r="AD142" s="258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42" s="256">
        <f>_xlfn.LET(_xlpm.mach, T_Planning[[#This Row],[No Mach]],
    _xlpm.typeProd, IFERROR(_xlfn.XLOOKUP(_xlpm.mach, PROD[N° MACH.], PROD[DESC. MACH.]), _xlpm.mach),
    _xlpm.typeProd)</f>
        <v>0</v>
      </c>
      <c r="AF142" s="252"/>
      <c r="AG142" s="253"/>
      <c r="AH142" s="253"/>
      <c r="AI142" s="253"/>
      <c r="AJ142" s="230">
        <f>_xlfn.LET(_xlpm.delais, T_Planning[[#This Row],[Délais PROD]],
    _xlpm.semaine, IFERROR(WEEKNUM(_xlpm.delais, 21), ""),
    VALUE(_xlpm.semaine))</f>
        <v>52</v>
      </c>
      <c r="AK142" s="259">
        <f>YEAR(T_Planning[[#This Row],[Délais PROD]])</f>
        <v>1900</v>
      </c>
      <c r="AL142" s="256"/>
      <c r="AM142" s="252" t="str" cm="1">
        <f t="array" ref="AM142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42" s="252" cm="1">
        <f t="array" ref="AN142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70566</v>
      </c>
      <c r="AO142" s="256" t="str" cm="1">
        <f t="array" ref="AO142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CW614N 3M 2.000</v>
      </c>
      <c r="AP142" s="252" t="str" cm="1">
        <f t="array" ref="AP142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142" s="260">
        <f>IFERROR((3600*5*24/T_Planning[[#This Row],[TC/S]]),"VERIF")</f>
        <v>9600</v>
      </c>
      <c r="AR142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2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142" s="262">
        <f>IFERROR(SUMIFS(ZCONF[Yield],ZCONF[Material],T_Planning[[#This Row],[Article]])/2,0)</f>
        <v>0</v>
      </c>
      <c r="AU142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1.3333333333333333</v>
      </c>
      <c r="AV142" s="248" t="str">
        <f>IFERROR(_xlfn.XLOOKUP(T_Planning[[#This Row],[Calibre]],CLIENT!B:B,CLIENT!C:C),"")</f>
        <v>Longines</v>
      </c>
    </row>
    <row r="143" spans="1:48" hidden="1" x14ac:dyDescent="0.3">
      <c r="A143" s="280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860563</v>
      </c>
      <c r="B143" s="280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11.215454545454545</v>
      </c>
      <c r="C143" s="281" t="str">
        <f ca="1">IFERROR(T_Planning[[#This Row],[Taux.C-1]]-T_Planning[[#This Row],[Taux.C]],"")</f>
        <v/>
      </c>
      <c r="D143" s="281" t="str">
        <f>IFERROR(_xlfn.XLOOKUP($L$1&amp;T_Planning[[#This Row],[Article]],_03_Archive_BORD_DEC[SemainesArticle],_03_Archive_BORD_DEC[Taux.C]),"")</f>
        <v/>
      </c>
      <c r="E143" s="197" cm="1">
        <f t="array" ref="E143">_xlfn.LET(_xlpm.comp, DB_CEWB_Nomenclature__2[Component],
    _xlpm.buffer, DB_CEWB_Nomenclature__2[% ok Buffer Cible après DEC],
    IFERROR(_xlfn.XLOOKUP(T_Planning[[#This Row],[Article]], _xlpm.comp, _xlpm.buffer), 0))</f>
        <v>0</v>
      </c>
      <c r="F143" s="197" cm="1">
        <f t="array" ref="F143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43" s="282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3" s="282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3" s="283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3" s="284" cm="1">
        <f t="array" ref="J143">_xlfn.LET(_xlpm.article, T_Planning[[#This Row],[Article]],
    _xlpm.comp, DB_CEWB_Nomenclature__2[Component],
    _xlpm.backlog, DB_CEWB_Nomenclature__2[Backlog],
    IFERROR(_xlfn.XLOOKUP(_xlpm.article, _xlpm.comp, _xlpm.backlog), 0))</f>
        <v>6592</v>
      </c>
      <c r="K143" s="284" cm="1">
        <f t="array" ref="K143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1100</v>
      </c>
      <c r="L143" s="284" cm="1">
        <f t="array" ref="L143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20192</v>
      </c>
      <c r="M143" s="284" cm="1">
        <f t="array" ref="M143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5745</v>
      </c>
      <c r="N143" s="284" cm="1">
        <f t="array" ref="N143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43" s="285" cm="1">
        <f t="array" ref="O143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46154</v>
      </c>
      <c r="P143" s="29" cm="1">
        <f t="array" ref="P143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1</v>
      </c>
      <c r="Q143" s="284" cm="1">
        <f t="array" ref="Q14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3" s="284" cm="1">
        <f t="array" ref="R143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3" s="286">
        <f>_xlfn.LET(_xlpm.plage, T_Planning[[#This Row],[Taillage]:[TS]],
_xlpm.article, T_Planning[[#This Row],[Article]],
    IF(ISNUMBER(SEARCH("PRT", _xlpm.article)),"P",
    2+SUM(_xlpm.plage)))</f>
        <v>3</v>
      </c>
      <c r="T143" s="240" t="s">
        <v>8415</v>
      </c>
      <c r="U143" s="280">
        <v>50</v>
      </c>
      <c r="V143" s="280">
        <f>IF(T_Planning[[#This Row],[TP]]="P","PRT",T_Planning[[#This Row],[Sem Besoin client]]-T_Planning[[#This Row],[TP]]-3)</f>
        <v>44</v>
      </c>
      <c r="W143" s="282">
        <f>1000</f>
        <v>1000</v>
      </c>
      <c r="X143" s="288">
        <v>860563</v>
      </c>
      <c r="Y143" s="289" t="str" cm="1">
        <f t="array" ref="Y143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CHAUSSEE SS SEMI/POLI L2.240</v>
      </c>
      <c r="Z143" s="289" t="str" cm="1">
        <f t="array" ref="Z143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A13101</v>
      </c>
      <c r="AA143" s="232" t="str" cm="1">
        <f t="array" ref="AA143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3" s="290"/>
      <c r="AC143" s="13" t="str">
        <f>_xlfn.LET(_xlpm.mach, T_Planning[[#This Row],[No Mach]],
    _xlpm.typeProd, IFERROR(_xlfn.XLOOKUP(_xlpm.mach, PROD[N° MACH.], PROD[WC]), _xlpm.mach),
    _xlpm.typeProd)</f>
        <v>10403</v>
      </c>
      <c r="AD143" s="291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CAMES</v>
      </c>
      <c r="AE143" s="289">
        <f>_xlfn.LET(_xlpm.mach, T_Planning[[#This Row],[No Mach]],
    _xlpm.typeProd, IFERROR(_xlfn.XLOOKUP(_xlpm.mach, PROD[N° MACH.], PROD[DESC. MACH.]), _xlpm.mach),
    _xlpm.typeProd)</f>
        <v>0</v>
      </c>
      <c r="AF143" s="284"/>
      <c r="AG143" s="285"/>
      <c r="AH143" s="285"/>
      <c r="AI143" s="285"/>
      <c r="AJ143" s="230">
        <f>_xlfn.LET(_xlpm.delais, T_Planning[[#This Row],[Délais PROD]],
    _xlpm.semaine, IFERROR(WEEKNUM(_xlpm.delais, 21), ""),
    VALUE(_xlpm.semaine))</f>
        <v>52</v>
      </c>
      <c r="AK143" s="292">
        <f>YEAR(T_Planning[[#This Row],[Délais PROD]])</f>
        <v>1900</v>
      </c>
      <c r="AL143" s="289"/>
      <c r="AM143" s="284" t="str" cm="1">
        <f t="array" ref="AM143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43" s="284" cm="1">
        <f t="array" ref="AN143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191908</v>
      </c>
      <c r="AO143" s="289" t="str" cm="1">
        <f t="array" ref="AO143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3M 2.200</v>
      </c>
      <c r="AP143" s="284" t="str" cm="1">
        <f t="array" ref="AP143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55</v>
      </c>
      <c r="AQ143" s="293">
        <f>IFERROR((3600*5*24/T_Planning[[#This Row],[TC/S]]),"VERIF")</f>
        <v>7854.545454545455</v>
      </c>
      <c r="AR143" s="280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3" s="294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7854.545454545455</v>
      </c>
      <c r="AT143" s="295">
        <f>IFERROR(SUMIFS(ZCONF[Yield],ZCONF[Material],T_Planning[[#This Row],[Article]])/2,0)</f>
        <v>1372.5</v>
      </c>
      <c r="AU143" s="280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1.8393171296296296</v>
      </c>
      <c r="AV143" s="280" t="str">
        <f>IFERROR(_xlfn.XLOOKUP(T_Planning[[#This Row],[Calibre]],CLIENT!B:B,CLIENT!C:C),"")</f>
        <v>Omega</v>
      </c>
    </row>
    <row r="144" spans="1:48" hidden="1" x14ac:dyDescent="0.3">
      <c r="A144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44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4" s="223">
        <f ca="1">IFERROR(T_Planning[[#This Row],[Taux.C-1]]-T_Planning[[#This Row],[Taux.C]],"")</f>
        <v>-30</v>
      </c>
      <c r="D144" s="223">
        <f>IFERROR(_xlfn.XLOOKUP($L$1&amp;T_Planning[[#This Row],[Article]],_03_Archive_BORD_DEC[SemainesArticle],_03_Archive_BORD_DEC[Taux.C]),"")</f>
        <v>0</v>
      </c>
      <c r="E144" s="197" cm="1">
        <f t="array" ref="E144">_xlfn.LET(_xlpm.comp, DB_CEWB_Nomenclature__2[Component],
    _xlpm.buffer, DB_CEWB_Nomenclature__2[% ok Buffer Cible après DEC],
    IFERROR(_xlfn.XLOOKUP(T_Planning[[#This Row],[Article]], _xlpm.comp, _xlpm.buffer), 0))</f>
        <v>0</v>
      </c>
      <c r="F144" s="197" cm="1">
        <f t="array" ref="F144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44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4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4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4" s="226" cm="1">
        <f t="array" ref="J144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4" s="226" cm="1">
        <f t="array" ref="K144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44" s="226" cm="1">
        <f t="array" ref="L144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44" s="226" cm="1">
        <f t="array" ref="M144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4" s="226" cm="1">
        <f t="array" ref="N144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44" s="227" t="str" cm="1">
        <f t="array" ref="O144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44" s="29" cm="1">
        <f t="array" ref="P144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4" s="226" cm="1">
        <f t="array" ref="Q14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4" s="226" cm="1">
        <f t="array" ref="R144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4" s="228">
        <f>_xlfn.LET(_xlpm.plage, T_Planning[[#This Row],[Taillage]:[TS]],
_xlpm.article, T_Planning[[#This Row],[Article]],
    IF(ISNUMBER(SEARCH("PRT", _xlpm.article)),"P",
    2+SUM(_xlpm.plage)))</f>
        <v>2</v>
      </c>
      <c r="T144" s="229" t="s">
        <v>3894</v>
      </c>
      <c r="U144" s="29" t="s">
        <v>7957</v>
      </c>
      <c r="V144" s="222" t="e">
        <f>IF(T_Planning[[#This Row],[TP]]="P","PRT",T_Planning[[#This Row],[Sem Besoin client]]-T_Planning[[#This Row],[TP]]-3)</f>
        <v>#VALUE!</v>
      </c>
      <c r="W144" s="224">
        <f>1000</f>
        <v>1000</v>
      </c>
      <c r="X144" s="230">
        <v>653426</v>
      </c>
      <c r="Y144" s="231" cm="1">
        <f t="array" ref="Y144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44" s="231" cm="1">
        <f t="array" ref="Z144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44" s="232" cm="1">
        <f t="array" ref="AA144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44" s="233" t="s">
        <v>1583</v>
      </c>
      <c r="AC144" s="13" t="str">
        <f>_xlfn.LET(_xlpm.mach, T_Planning[[#This Row],[No Mach]],
    _xlpm.typeProd, IFERROR(_xlfn.XLOOKUP(_xlpm.mach, PROD[N° MACH.], PROD[WC]), _xlpm.mach),
    _xlpm.typeProd)</f>
        <v>CNT</v>
      </c>
      <c r="AD144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4" s="231" t="str">
        <f>_xlfn.LET(_xlpm.mach, T_Planning[[#This Row],[No Mach]],
    _xlpm.typeProd, IFERROR(_xlfn.XLOOKUP(_xlpm.mach, PROD[N° MACH.], PROD[DESC. MACH.]), _xlpm.mach),
    _xlpm.typeProd)</f>
        <v>CNT</v>
      </c>
      <c r="AF144" s="226">
        <v>1</v>
      </c>
      <c r="AG144" s="227">
        <v>45476</v>
      </c>
      <c r="AH144" s="227">
        <v>46069</v>
      </c>
      <c r="AI144" s="227"/>
      <c r="AJ144" s="230">
        <f>_xlfn.LET(_xlpm.delais, T_Planning[[#This Row],[Délais PROD]],
    _xlpm.semaine, IFERROR(WEEKNUM(_xlpm.delais, 21), ""),
    VALUE(_xlpm.semaine))</f>
        <v>52</v>
      </c>
      <c r="AK144" s="235">
        <f>YEAR(T_Planning[[#This Row],[Délais PROD]])</f>
        <v>1900</v>
      </c>
      <c r="AL144" s="231" t="s">
        <v>1532</v>
      </c>
      <c r="AM144" s="226" t="str" cm="1">
        <f t="array" ref="AM144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4" s="226" cm="1">
        <f t="array" ref="AN144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803764</v>
      </c>
      <c r="AO144" s="231" t="str" cm="1">
        <f t="array" ref="AO144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MOYEU SEMI/DEC</v>
      </c>
      <c r="AP144" s="226" t="str" cm="1">
        <f t="array" ref="AP144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44" s="236" t="str">
        <f>IFERROR((3600*5*24/T_Planning[[#This Row],[TC/S]]),"VERIF")</f>
        <v>VERIF</v>
      </c>
      <c r="AR144" s="222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44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44" s="238">
        <f>IFERROR(SUMIFS(ZCONF[Yield],ZCONF[Material],T_Planning[[#This Row],[Article]])/2,0)</f>
        <v>0</v>
      </c>
      <c r="AU144" s="22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44" s="222" t="str">
        <f>IFERROR(_xlfn.XLOOKUP(T_Planning[[#This Row],[Calibre]],CLIENT!B:B,CLIENT!C:C),"")</f>
        <v/>
      </c>
    </row>
    <row r="145" spans="1:48" hidden="1" x14ac:dyDescent="0.3">
      <c r="A145" s="248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</v>
      </c>
      <c r="B145" s="248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3.9895161290322583</v>
      </c>
      <c r="C145" s="249" t="str">
        <f ca="1">IFERROR(T_Planning[[#This Row],[Taux.C-1]]-T_Planning[[#This Row],[Taux.C]],"")</f>
        <v/>
      </c>
      <c r="D145" s="249" t="str">
        <f>IFERROR(_xlfn.XLOOKUP($L$1&amp;T_Planning[[#This Row],[Article]],_03_Archive_BORD_DEC[SemainesArticle],_03_Archive_BORD_DEC[Taux.C]),"")</f>
        <v/>
      </c>
      <c r="E145" s="197" cm="1">
        <f t="array" ref="E145">_xlfn.LET(_xlpm.comp, DB_CEWB_Nomenclature__2[Component],
    _xlpm.buffer, DB_CEWB_Nomenclature__2[% ok Buffer Cible après DEC],
    IFERROR(_xlfn.XLOOKUP(T_Planning[[#This Row],[Article]], _xlpm.comp, _xlpm.buffer), 0))</f>
        <v>1</v>
      </c>
      <c r="F145" s="197" cm="1">
        <f t="array" ref="F145">_xlfn.LET(_xlpm.comp, DB_CEWB_Nomenclature__2[Component],
    _xlpm.cibleProd, DB_CEWB_Nomenclature__2[% ok Cible Prod après DEC],
    _xlpm.article, T_Planning[[#This Row],[Article]],
    IFERROR(_xlfn.XLOOKUP(_xlpm.article, _xlpm.comp, _xlpm.cibleProd), 0))</f>
        <v>0.15450683990255482</v>
      </c>
      <c r="G145" s="250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5" s="250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0</v>
      </c>
      <c r="I145" s="251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0</v>
      </c>
      <c r="J145" s="252" cm="1">
        <f t="array" ref="J145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5" s="252" cm="1">
        <f t="array" ref="K145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6200</v>
      </c>
      <c r="L145" s="252" cm="1">
        <f t="array" ref="L145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136990</v>
      </c>
      <c r="M145" s="252" cm="1">
        <f t="array" ref="M145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5" s="252" cm="1">
        <f t="array" ref="N145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24735</v>
      </c>
      <c r="O145" s="253" cm="1">
        <f t="array" ref="O145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46408</v>
      </c>
      <c r="P145" s="29" cm="1">
        <f t="array" ref="P145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5" s="252" cm="1">
        <f t="array" ref="Q14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5" s="252" cm="1">
        <f t="array" ref="R145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5" s="254">
        <f>_xlfn.LET(_xlpm.plage, T_Planning[[#This Row],[Taillage]:[TS]],
_xlpm.article, T_Planning[[#This Row],[Article]],
    IF(ISNUMBER(SEARCH("PRT", _xlpm.article)),"P",
    2+SUM(_xlpm.plage)))</f>
        <v>2</v>
      </c>
      <c r="T145" s="240" t="s">
        <v>8070</v>
      </c>
      <c r="U145" s="29" t="s">
        <v>7957</v>
      </c>
      <c r="V145" s="248" t="e">
        <f>IF(T_Planning[[#This Row],[TP]]="P","PRT",T_Planning[[#This Row],[Sem Besoin client]]-T_Planning[[#This Row],[TP]]-3)</f>
        <v>#VALUE!</v>
      </c>
      <c r="W145" s="250">
        <f>1000</f>
        <v>1000</v>
      </c>
      <c r="X145" s="255">
        <v>732763</v>
      </c>
      <c r="Y145" s="256" t="str" cm="1">
        <f t="array" ref="Y145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PITON</v>
      </c>
      <c r="Z145" s="256" t="str" cm="1">
        <f t="array" ref="Z145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A90A02</v>
      </c>
      <c r="AA145" s="232" t="str" cm="1">
        <f t="array" ref="AA145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017</v>
      </c>
      <c r="AB145" s="257"/>
      <c r="AC145" s="13" t="str">
        <f>_xlfn.LET(_xlpm.mach, T_Planning[[#This Row],[No Mach]],
    _xlpm.typeProd, IFERROR(_xlfn.XLOOKUP(_xlpm.mach, PROD[N° MACH.], PROD[WC]), _xlpm.mach),
    _xlpm.typeProd)</f>
        <v>10403</v>
      </c>
      <c r="AD145" s="258">
        <v>49</v>
      </c>
      <c r="AE145" s="256">
        <f>_xlfn.LET(_xlpm.mach, T_Planning[[#This Row],[No Mach]],
    _xlpm.typeProd, IFERROR(_xlfn.XLOOKUP(_xlpm.mach, PROD[N° MACH.], PROD[DESC. MACH.]), _xlpm.mach),
    _xlpm.typeProd)</f>
        <v>0</v>
      </c>
      <c r="AF145" s="252"/>
      <c r="AG145" s="253"/>
      <c r="AH145" s="253"/>
      <c r="AI145" s="253"/>
      <c r="AJ145" s="230">
        <f>_xlfn.LET(_xlpm.delais, T_Planning[[#This Row],[Délais PROD]],
    _xlpm.semaine, IFERROR(WEEKNUM(_xlpm.delais, 21), ""),
    VALUE(_xlpm.semaine))</f>
        <v>52</v>
      </c>
      <c r="AK145" s="259">
        <f>YEAR(T_Planning[[#This Row],[Délais PROD]])</f>
        <v>1900</v>
      </c>
      <c r="AL145" s="231" t="s">
        <v>1532</v>
      </c>
      <c r="AM145" s="252" t="str" cm="1">
        <f t="array" ref="AM145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/>
      </c>
      <c r="AN145" s="252" cm="1">
        <f t="array" ref="AN145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145" s="256" t="str" cm="1">
        <f t="array" ref="AO145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145" s="252" t="str" cm="1">
        <f t="array" ref="AP145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40</v>
      </c>
      <c r="AQ145" s="260">
        <f>IFERROR((3600*5*24/T_Planning[[#This Row],[TC/S]]),"VERIF")</f>
        <v>10800</v>
      </c>
      <c r="AR145" s="248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5" s="261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10800</v>
      </c>
      <c r="AT145" s="262">
        <f>IFERROR(SUMIFS(ZCONF[Yield],ZCONF[Material],T_Planning[[#This Row],[Article]])/2,0)</f>
        <v>0</v>
      </c>
      <c r="AU145" s="248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12.684259259259258</v>
      </c>
      <c r="AV145" s="248" t="str">
        <f>IFERROR(_xlfn.XLOOKUP(T_Planning[[#This Row],[Calibre]],CLIENT!B:B,CLIENT!C:C),"")</f>
        <v>Omega</v>
      </c>
    </row>
    <row r="146" spans="1:48" hidden="1" x14ac:dyDescent="0.3">
      <c r="A146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46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6" s="223">
        <f ca="1">IFERROR(T_Planning[[#This Row],[Taux.C-1]]-T_Planning[[#This Row],[Taux.C]],"")</f>
        <v>-2</v>
      </c>
      <c r="D146" s="223">
        <f>IFERROR(_xlfn.XLOOKUP($L$1&amp;T_Planning[[#This Row],[Article]],_03_Archive_BORD_DEC[SemainesArticle],_03_Archive_BORD_DEC[Taux.C]),"")</f>
        <v>28</v>
      </c>
      <c r="E146" s="197" cm="1">
        <f t="array" ref="E146">_xlfn.LET(_xlpm.comp, DB_CEWB_Nomenclature__2[Component],
    _xlpm.buffer, DB_CEWB_Nomenclature__2[% ok Buffer Cible après DEC],
    IFERROR(_xlfn.XLOOKUP(T_Planning[[#This Row],[Article]], _xlpm.comp, _xlpm.buffer), 0))</f>
        <v>0</v>
      </c>
      <c r="F146" s="197" cm="1">
        <f t="array" ref="F146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46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6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6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6" s="226" cm="1">
        <f t="array" ref="J146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6" s="226" cm="1">
        <f t="array" ref="K146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46" s="226" cm="1">
        <f t="array" ref="L146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46" s="226" cm="1">
        <f t="array" ref="M146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6" s="226" cm="1">
        <f t="array" ref="N146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46" s="227" cm="1">
        <f t="array" ref="O146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46310</v>
      </c>
      <c r="P146" s="29" cm="1">
        <f t="array" ref="P146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6" s="226" cm="1">
        <f t="array" ref="Q14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6" s="226" cm="1">
        <f t="array" ref="R146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6" s="228">
        <f>_xlfn.LET(_xlpm.plage, T_Planning[[#This Row],[Taillage]:[TS]],
_xlpm.article, T_Planning[[#This Row],[Article]],
    IF(ISNUMBER(SEARCH("PRT", _xlpm.article)),"P",
    2+SUM(_xlpm.plage)))</f>
        <v>2</v>
      </c>
      <c r="T146" s="240" t="s">
        <v>8640</v>
      </c>
      <c r="U146" s="222">
        <v>120</v>
      </c>
      <c r="V146" s="222">
        <f>IF(T_Planning[[#This Row],[TP]]="P","PRT",T_Planning[[#This Row],[Sem Besoin client]]-T_Planning[[#This Row],[TP]]-3)</f>
        <v>115</v>
      </c>
      <c r="W146" s="224">
        <f>1000</f>
        <v>1000</v>
      </c>
      <c r="X146" s="230">
        <v>771407</v>
      </c>
      <c r="Y146" s="231" cm="1">
        <f t="array" ref="Y146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0</v>
      </c>
      <c r="Z146" s="231" cm="1">
        <f t="array" ref="Z146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0</v>
      </c>
      <c r="AA146" s="232" cm="1">
        <f t="array" ref="AA146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</v>
      </c>
      <c r="AB146" s="233" t="s">
        <v>1583</v>
      </c>
      <c r="AC146" s="13" t="str">
        <f>_xlfn.LET(_xlpm.mach, T_Planning[[#This Row],[No Mach]],
    _xlpm.typeProd, IFERROR(_xlfn.XLOOKUP(_xlpm.mach, PROD[N° MACH.], PROD[WC]), _xlpm.mach),
    _xlpm.typeProd)</f>
        <v>CNT</v>
      </c>
      <c r="AD146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6" s="231" t="str">
        <f>_xlfn.LET(_xlpm.mach, T_Planning[[#This Row],[No Mach]],
    _xlpm.typeProd, IFERROR(_xlfn.XLOOKUP(_xlpm.mach, PROD[N° MACH.], PROD[DESC. MACH.]), _xlpm.mach),
    _xlpm.typeProd)</f>
        <v>CNT</v>
      </c>
      <c r="AF146" s="226">
        <v>1</v>
      </c>
      <c r="AG146" s="227">
        <v>46065</v>
      </c>
      <c r="AH146" s="227"/>
      <c r="AI146" s="18">
        <v>46342</v>
      </c>
      <c r="AJ146" s="230">
        <f>_xlfn.LET(_xlpm.delais, T_Planning[[#This Row],[Délais PROD]],
    _xlpm.semaine, IFERROR(WEEKNUM(_xlpm.delais, 21), ""),
    VALUE(_xlpm.semaine))</f>
        <v>47</v>
      </c>
      <c r="AK146" s="235">
        <f>YEAR(T_Planning[[#This Row],[Délais PROD]])</f>
        <v>2026</v>
      </c>
      <c r="AL146" s="231" t="s">
        <v>1597</v>
      </c>
      <c r="AM146" s="226" t="str" cm="1">
        <f t="array" ref="AM146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6" s="226" cm="1">
        <f t="array" ref="AN146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510806</v>
      </c>
      <c r="AO146" s="231" t="str" cm="1">
        <f t="array" ref="AO146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DIN 1.4121/DIN 1.4197 2M 1.500</v>
      </c>
      <c r="AP146" s="226" t="str" cm="1">
        <f t="array" ref="AP146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45</v>
      </c>
      <c r="AQ146" s="236">
        <f>IFERROR((3600*5*24/T_Planning[[#This Row],[TC/S]]),"VERIF")</f>
        <v>9600</v>
      </c>
      <c r="AR146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6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9600</v>
      </c>
      <c r="AT146" s="238">
        <f>IFERROR(SUMIFS(ZCONF[Yield],ZCONF[Material],T_Planning[[#This Row],[Article]])/2,0)</f>
        <v>0</v>
      </c>
      <c r="AU146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0</v>
      </c>
      <c r="AV146" s="222" t="str">
        <f>IFERROR(_xlfn.XLOOKUP(T_Planning[[#This Row],[Calibre]],CLIENT!B:B,CLIENT!C:C),"")</f>
        <v/>
      </c>
    </row>
    <row r="147" spans="1:48" hidden="1" x14ac:dyDescent="0.3">
      <c r="A147" s="22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PLANIFCNT1</v>
      </c>
      <c r="B147" s="22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7" s="223">
        <f ca="1">IFERROR(T_Planning[[#This Row],[Taux.C-1]]-T_Planning[[#This Row],[Taux.C]],"")</f>
        <v>0</v>
      </c>
      <c r="D147" s="223">
        <f>IFERROR(_xlfn.XLOOKUP($L$1&amp;T_Planning[[#This Row],[Article]],_03_Archive_BORD_DEC[SemainesArticle],_03_Archive_BORD_DEC[Taux.C]),"")</f>
        <v>30</v>
      </c>
      <c r="E147" s="197" cm="1">
        <f t="array" ref="E147">_xlfn.LET(_xlpm.comp, DB_CEWB_Nomenclature__2[Component],
    _xlpm.buffer, DB_CEWB_Nomenclature__2[% ok Buffer Cible après DEC],
    IFERROR(_xlfn.XLOOKUP(T_Planning[[#This Row],[Article]], _xlpm.comp, _xlpm.buffer), 0))</f>
        <v>1</v>
      </c>
      <c r="F147" s="197" cm="1">
        <f t="array" ref="F147">_xlfn.LET(_xlpm.comp, DB_CEWB_Nomenclature__2[Component],
    _xlpm.cibleProd, DB_CEWB_Nomenclature__2[% ok Cible Prod après DEC],
    _xlpm.article, T_Planning[[#This Row],[Article]],
    IFERROR(_xlfn.XLOOKUP(_xlpm.article, _xlpm.comp, _xlpm.cibleProd), 0))</f>
        <v>1</v>
      </c>
      <c r="G147" s="22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7" s="22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7" s="22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7" s="226" cm="1">
        <f t="array" ref="J147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7" s="226" cm="1">
        <f t="array" ref="K147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2000</v>
      </c>
      <c r="L147" s="226" cm="1">
        <f t="array" ref="L147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91910</v>
      </c>
      <c r="M147" s="226" cm="1">
        <f t="array" ref="M147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7" s="226" cm="1">
        <f t="array" ref="N147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228690</v>
      </c>
      <c r="O147" s="227" t="str" cm="1">
        <f t="array" ref="O147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47" s="29" cm="1">
        <f t="array" ref="P147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7" s="226" cm="1">
        <f t="array" ref="Q14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7" s="226" cm="1">
        <f t="array" ref="R147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7" s="228">
        <f>_xlfn.LET(_xlpm.plage, T_Planning[[#This Row],[Taillage]:[TS]],
_xlpm.article, T_Planning[[#This Row],[Article]],
    IF(ISNUMBER(SEARCH("PRT", _xlpm.article)),"P",
    2+SUM(_xlpm.plage)))</f>
        <v>2</v>
      </c>
      <c r="T147" s="240" t="s">
        <v>8011</v>
      </c>
      <c r="U147" s="222">
        <v>240</v>
      </c>
      <c r="V147" s="222">
        <f>IF(T_Planning[[#This Row],[TP]]="P","PRT",T_Planning[[#This Row],[Sem Besoin client]]-T_Planning[[#This Row],[TP]]-3)</f>
        <v>235</v>
      </c>
      <c r="W147" s="224">
        <f>1000</f>
        <v>1000</v>
      </c>
      <c r="X147" s="230">
        <v>1565</v>
      </c>
      <c r="Y147" s="231" t="str" cm="1">
        <f t="array" ref="Y147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 L2.680</v>
      </c>
      <c r="Z147" s="231" t="str" cm="1">
        <f t="array" ref="Z147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2660</v>
      </c>
      <c r="AA147" s="232" t="str" cm="1">
        <f t="array" ref="AA147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036</v>
      </c>
      <c r="AB147" s="233" t="s">
        <v>1583</v>
      </c>
      <c r="AC147" s="13" t="str">
        <f>_xlfn.LET(_xlpm.mach, T_Planning[[#This Row],[No Mach]],
    _xlpm.typeProd, IFERROR(_xlfn.XLOOKUP(_xlpm.mach, PROD[N° MACH.], PROD[WC]), _xlpm.mach),
    _xlpm.typeProd)</f>
        <v>CNT</v>
      </c>
      <c r="AD147" s="234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7" s="231" t="str">
        <f>_xlfn.LET(_xlpm.mach, T_Planning[[#This Row],[No Mach]],
    _xlpm.typeProd, IFERROR(_xlfn.XLOOKUP(_xlpm.mach, PROD[N° MACH.], PROD[DESC. MACH.]), _xlpm.mach),
    _xlpm.typeProd)</f>
        <v>CNT</v>
      </c>
      <c r="AF147" s="226">
        <v>1</v>
      </c>
      <c r="AG147" s="227">
        <v>45812</v>
      </c>
      <c r="AH147" s="227">
        <v>46167</v>
      </c>
      <c r="AI147" s="227">
        <v>46342</v>
      </c>
      <c r="AJ147" s="230">
        <f>_xlfn.LET(_xlpm.delais, T_Planning[[#This Row],[Délais PROD]],
    _xlpm.semaine, IFERROR(WEEKNUM(_xlpm.delais, 21), ""),
    VALUE(_xlpm.semaine))</f>
        <v>47</v>
      </c>
      <c r="AK147" s="235">
        <f>YEAR(T_Planning[[#This Row],[Délais PROD]])</f>
        <v>2026</v>
      </c>
      <c r="AL147" s="231" t="s">
        <v>1597</v>
      </c>
      <c r="AM147" s="226" t="str" cm="1">
        <f t="array" ref="AM147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7" s="226" cm="1">
        <f t="array" ref="AN147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6599</v>
      </c>
      <c r="AO147" s="231" t="str" cm="1">
        <f t="array" ref="AO147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CW400J 2M 1.500</v>
      </c>
      <c r="AP147" s="226" t="str" cm="1">
        <f t="array" ref="AP147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15</v>
      </c>
      <c r="AQ147" s="236">
        <f>IFERROR((3600*5*24/T_Planning[[#This Row],[TC/S]]),"VERIF")</f>
        <v>28800</v>
      </c>
      <c r="AR147" s="22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7" s="237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28800</v>
      </c>
      <c r="AT147" s="238">
        <f>IFERROR(SUMIFS(ZCONF[Yield],ZCONF[Material],T_Planning[[#This Row],[Article]])/2,0)</f>
        <v>0</v>
      </c>
      <c r="AU147" s="222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3.1913194444444444</v>
      </c>
      <c r="AV147" s="222" t="str">
        <f>IFERROR(_xlfn.XLOOKUP(T_Planning[[#This Row],[Calibre]],CLIENT!B:B,CLIENT!C:C),"")</f>
        <v>Tissot</v>
      </c>
    </row>
    <row r="148" spans="1:48" hidden="1" x14ac:dyDescent="0.3">
      <c r="A148" s="312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PLANIF6281</v>
      </c>
      <c r="B148" s="312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-2.4</v>
      </c>
      <c r="C148" s="313" t="str">
        <f ca="1">IFERROR(T_Planning[[#This Row],[Taux.C-1]]-T_Planning[[#This Row],[Taux.C]],"")</f>
        <v/>
      </c>
      <c r="D148" s="313" t="str">
        <f>IFERROR(_xlfn.XLOOKUP($L$1&amp;T_Planning[[#This Row],[Article]],_03_Archive_BORD_DEC[SemainesArticle],_03_Archive_BORD_DEC[Taux.C]),"")</f>
        <v/>
      </c>
      <c r="E148" s="197" cm="1">
        <f t="array" ref="E148">_xlfn.LET(_xlpm.comp, DB_CEWB_Nomenclature__2[Component],
    _xlpm.buffer, DB_CEWB_Nomenclature__2[% ok Buffer Cible après DEC],
    IFERROR(_xlfn.XLOOKUP(T_Planning[[#This Row],[Article]], _xlpm.comp, _xlpm.buffer), 0))</f>
        <v>0</v>
      </c>
      <c r="F148" s="197" cm="1">
        <f t="array" ref="F148">_xlfn.LET(_xlpm.comp, DB_CEWB_Nomenclature__2[Component],
    _xlpm.cibleProd, DB_CEWB_Nomenclature__2[% ok Cible Prod après DEC],
    _xlpm.article, T_Planning[[#This Row],[Article]],
    IFERROR(_xlfn.XLOOKUP(_xlpm.article, _xlpm.comp, _xlpm.cibleProd), 0))</f>
        <v>0</v>
      </c>
      <c r="G148" s="314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8" s="314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8" s="315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8" s="316" cm="1">
        <f t="array" ref="J148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8" s="316" t="str" cm="1">
        <f t="array" ref="K148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PRT</v>
      </c>
      <c r="L148" s="316" t="str" cm="1">
        <f t="array" ref="L148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PRT</v>
      </c>
      <c r="M148" s="316" t="str" cm="1">
        <f t="array" ref="M148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PRT</v>
      </c>
      <c r="N148" s="316" t="str" cm="1">
        <f t="array" ref="N148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PRT</v>
      </c>
      <c r="O148" s="317" cm="1">
        <f t="array" ref="O148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>46181</v>
      </c>
      <c r="P148" s="29" t="str" cm="1">
        <f t="array" ref="P148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P</v>
      </c>
      <c r="Q148" s="316" t="str" cm="1">
        <f t="array" ref="Q14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R148" s="316" t="str" cm="1">
        <f t="array" ref="R148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P</v>
      </c>
      <c r="S148" s="318" t="str">
        <f>_xlfn.LET(_xlpm.plage, T_Planning[[#This Row],[Taillage]:[TS]],
_xlpm.article, T_Planning[[#This Row],[Article]],
    IF(ISNUMBER(SEARCH("PRT", _xlpm.article)),"P",
    2+SUM(_xlpm.plage)))</f>
        <v>P</v>
      </c>
      <c r="T148" s="326"/>
      <c r="U148" s="312"/>
      <c r="V148" s="312" t="str">
        <f>IF(T_Planning[[#This Row],[TP]]="P","PRT",T_Planning[[#This Row],[Sem Besoin client]]-T_Planning[[#This Row],[TP]]-3)</f>
        <v>PRT</v>
      </c>
      <c r="W148" s="314">
        <f>1000</f>
        <v>1000</v>
      </c>
      <c r="X148" s="232" t="s">
        <v>7961</v>
      </c>
      <c r="Y148" s="320" t="str" cm="1">
        <f t="array" ref="Y148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PRT746_PIED-VIS MILANO ZP90 CNC</v>
      </c>
      <c r="Z148" s="320" t="str" cm="1">
        <f t="array" ref="Z148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PRT</v>
      </c>
      <c r="AA148" s="232" cm="1">
        <f t="array" ref="AA148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36</v>
      </c>
      <c r="AB148" s="327">
        <v>628</v>
      </c>
      <c r="AC148" s="13" t="str">
        <f>_xlfn.LET(_xlpm.mach, T_Planning[[#This Row],[No Mach]],
    _xlpm.typeProd, IFERROR(_xlfn.XLOOKUP(_xlpm.mach, PROD[N° MACH.], PROD[WC]), _xlpm.mach),
    _xlpm.typeProd)</f>
        <v>120001</v>
      </c>
      <c r="AD148" s="321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8" s="320" t="str">
        <f>_xlfn.LET(_xlpm.mach, T_Planning[[#This Row],[No Mach]],
    _xlpm.typeProd, IFERROR(_xlfn.XLOOKUP(_xlpm.mach, PROD[N° MACH.], PROD[DESC. MACH.]), _xlpm.mach),
    _xlpm.typeProd)</f>
        <v>TSUG.P034+</v>
      </c>
      <c r="AF148" s="316">
        <v>1</v>
      </c>
      <c r="AG148" s="317"/>
      <c r="AH148" s="317"/>
      <c r="AI148" s="317"/>
      <c r="AJ148" s="319">
        <f>_xlfn.LET(_xlpm.delais, T_Planning[[#This Row],[Délais PROD]],
    _xlpm.semaine, IFERROR(WEEKNUM(_xlpm.delais, 21), ""),
    VALUE(_xlpm.semaine))</f>
        <v>52</v>
      </c>
      <c r="AK148" s="322">
        <f>YEAR(T_Planning[[#This Row],[Délais PROD]])</f>
        <v>1900</v>
      </c>
      <c r="AL148" s="320" t="s">
        <v>8354</v>
      </c>
      <c r="AM148" s="316" t="str" cm="1">
        <f t="array" ref="AM148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8" s="316" cm="1">
        <f t="array" ref="AN148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834789</v>
      </c>
      <c r="AO148" s="320" t="str" cm="1">
        <f t="array" ref="AO148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EN CW510L 58V 2M 2.000</v>
      </c>
      <c r="AP148" s="316" t="str" cm="1">
        <f t="array" ref="AP148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50</v>
      </c>
      <c r="AQ148" s="323">
        <f>IFERROR((3600*5*24/T_Planning[[#This Row],[TC/S]]),"VERIF")</f>
        <v>8640</v>
      </c>
      <c r="AR148" s="312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0</v>
      </c>
      <c r="AS148" s="324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8640</v>
      </c>
      <c r="AT148" s="325">
        <f>IFERROR(SUMIFS(ZCONF[Yield],ZCONF[Material],T_Planning[[#This Row],[Article]])/2,0)</f>
        <v>0</v>
      </c>
      <c r="AU148" s="312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48" s="312" t="str">
        <f>IFERROR(_xlfn.XLOOKUP(T_Planning[[#This Row],[Calibre]],CLIENT!B:B,CLIENT!C:C),"")</f>
        <v/>
      </c>
    </row>
    <row r="149" spans="1:48" hidden="1" x14ac:dyDescent="0.3">
      <c r="A149" s="29" t="str">
        <f>IF(ISNUMBER(SEARCH("planif",T_Planning[[#This Row],[PLANIF]])),
   "PLANIF"&amp;SUBSTITUTE(T_Planning[[#This Row],[No Mach]],CHAR(160),"")&amp;SUBSTITUTE(T_Planning[[#This Row],[N° Met]],CHAR(160),""),
   SUBSTITUTE(T_Planning[[#This Row],[No Mach]],CHAR(160),"")&amp;SUBSTITUTE(T_Planning[[#This Row],[Article]],CHAR(160),""))</f>
        <v>PLANIFCNT</v>
      </c>
      <c r="B149" s="29">
        <f ca="1">_xlfn.LET(_xlpm.estPRT, ISNUMBER(SEARCH("PRT",T_Planning[[#This Row],[Article]])),
  _xlpm.besoin, N(T_Planning[[#This Row],[Besoin Hebdo]]),
  _xlpm.somme, N(T_Planning[[#This Row],[RETARD]])+N(T_Planning[[#This Row],[WIP Après Dec]])+N(T_Planning[[#This Row],[Stock OK]]),
  _xlpm.jours, IFERROR(NETWORKDAYS(T_Planning[[#This Row],[Prochain Start]], TODAY()), 0),
  _xlpm.semaines, _xlpm.jours/5,
  IF(_xlpm.estPRT,
    MIN(30, _xlpm.semaines),
    IF(_xlpm.besoin&lt;=0,
      30,
      MIN(30, _xlpm.somme/_xlpm.besoin))))</f>
        <v>30</v>
      </c>
      <c r="C149" s="211" t="str">
        <f ca="1">IFERROR(T_Planning[[#This Row],[Taux.C-1]]-T_Planning[[#This Row],[Taux.C]],"")</f>
        <v/>
      </c>
      <c r="D149" s="211" t="str">
        <f>IFERROR(_xlfn.XLOOKUP($L$1&amp;T_Planning[[#This Row],[Article]],_03_Archive_BORD_DEC[SemainesArticle],_03_Archive_BORD_DEC[Taux.C]),"")</f>
        <v/>
      </c>
      <c r="E149" s="197" t="str" cm="1">
        <f t="array" ref="E149">_xlfn.LET(_xlpm.comp, DB_CEWB_Nomenclature__2[Component],
    _xlpm.buffer, DB_CEWB_Nomenclature__2[% ok Buffer Cible après DEC],
    IFERROR(_xlfn.XLOOKUP(T_Planning[[#This Row],[Article]], _xlpm.comp, _xlpm.buffer), 0))</f>
        <v/>
      </c>
      <c r="F149" s="197" t="str" cm="1">
        <f t="array" ref="F149">_xlfn.LET(_xlpm.comp, DB_CEWB_Nomenclature__2[Component],
    _xlpm.cibleProd, DB_CEWB_Nomenclature__2[% ok Cible Prod après DEC],
    _xlpm.article, T_Planning[[#This Row],[Article]],
    IFERROR(_xlfn.XLOOKUP(_xlpm.article, _xlpm.comp, _xlpm.cibleProd), 0))</f>
        <v/>
      </c>
      <c r="G149" s="66">
        <f ca="1">_xlfn.LET(_xlpm.besoinTxt, T_Planning[[#This Row],[Besoin Hebdo]],
  _xlpm.tauxC, N(T_Planning[[#This Row],[Taux.C]]),
  _xlpm.capa, N(T_Planning[[#This Row],[Capa planifier]]),
  _xlpm.besoinNum, N(T_Planning[[#This Row],[Besoin Hebdo]]),
  IF(_xlpm.besoinTxt="PRT",
    1,
    IF(_xlpm.tauxC&gt;=20,
      1,
      IF(_xlpm.capa&gt;=_xlpm.besoinNum,1,0))))</f>
        <v>1</v>
      </c>
      <c r="H149" s="66">
        <f ca="1">_xlfn.LET(_xlpm.besoinTxt, T_Planning[[#This Row],[Besoin Hebdo]],
  _xlpm.tauxC, N(T_Planning[[#This Row],[Taux.C]]),
  _xlpm.capaProd, N(T_Planning[[#This Row],[CAPA Prod]]),
  _xlpm.besoinNum, N(T_Planning[[#This Row],[Besoin Hebdo]]),
  IF(_xlpm.besoinTxt="PRT",
    1,
    IF(AND(_xlpm.tauxC&lt;=10, _xlpm.capaProd&lt;_xlpm.besoinNum),
      0,
      1)))</f>
        <v>1</v>
      </c>
      <c r="I149" s="220">
        <f ca="1">_xlfn.LET(_xlpm.besoinTxt, T_Planning[[#This Row],[Besoin Hebdo]],
  _xlpm.tauxC, N(T_Planning[[#This Row],[Taux.C]]),
  _xlpm.output2s, N(T_Planning[[#This Row],[Output/Moy 2s /ITEMS]]),
  _xlpm.besoinNum, N(T_Planning[[#This Row],[Besoin Hebdo]]),
  IF(_xlpm.besoinTxt="PRT",
    1,
    IF(AND(_xlpm.tauxC&lt;=10, _xlpm.output2s&lt;_xlpm.besoinNum),
      0,
      1)))</f>
        <v>1</v>
      </c>
      <c r="J149" s="13" cm="1">
        <f t="array" ref="J149">_xlfn.LET(_xlpm.article, T_Planning[[#This Row],[Article]],
    _xlpm.comp, DB_CEWB_Nomenclature__2[Component],
    _xlpm.backlog, DB_CEWB_Nomenclature__2[Backlog],
    IFERROR(_xlfn.XLOOKUP(_xlpm.article, _xlpm.comp, _xlpm.backlog), 0))</f>
        <v>0</v>
      </c>
      <c r="K149" s="13" cm="1">
        <f t="array" ref="K149">_xlfn.LET(_xlpm.article, T_Planning[[#This Row],[Article]],
    _xlpm.comp, DB_CEWB_Nomenclature__2[Component],
    _xlpm.besoinMax, DB_CEWB_Nomenclature__2[besoin Hebdo max],
    IF(ISNUMBER(SEARCH("PRT", _xlpm.article)),
        "PRT",
        IFERROR(_xlfn.XLOOKUP(_xlpm.article, _xlpm.comp, _xlpm.besoinMax), 0)))</f>
        <v>0</v>
      </c>
      <c r="L149" s="13" cm="1">
        <f t="array" ref="L149">_xlfn.LET(_xlpm.article, T_Planning[[#This Row],[Article]],
    _xlpm.comp, DB_CEWB_Nomenclature__2[Component],
    _xlpm.besoin12m, DB_CEWB_Nomenclature__2[Besoin 12 mois],
    IF(ISNUMBER(SEARCH("PRT", _xlpm.article)),
        "PRT",
        IFERROR(_xlfn.XLOOKUP(_xlpm.article, _xlpm.comp, _xlpm.besoin12m), 0)))</f>
        <v>0</v>
      </c>
      <c r="M149" s="13" cm="1">
        <f t="array" ref="M149">_xlfn.LET(_xlpm.article, T_Planning[[#This Row],[Article]],
    _xlpm.comp, DB_CEWB_Nomenclature__2[Component],
    _xlpm.wipOk, DB_CEWB_Nomenclature__2[[Wip ok après dec ]],
    IF(ISNUMBER(SEARCH("PRT", _xlpm.article)),"PRT",
    IFERROR(_xlfn.XLOOKUP(_xlpm.article, _xlpm.comp, _xlpm.wipOk), 0)))</f>
        <v>0</v>
      </c>
      <c r="N149" s="13" cm="1">
        <f t="array" ref="N149">_xlfn.LET(_xlpm.article, T_Planning[[#This Row],[Article]],
    _xlpm.comp, DB_CEWB_Nomenclature__2[Component],
    _xlpm.stockOK, DB_CEWB_Nomenclature__2[Stock OK],
    IF(ISNUMBER(SEARCH("PRT", _xlpm.article)),"PRT",
    IFERROR(_xlfn.XLOOKUP(_xlpm.article, _xlpm.comp, _xlpm.stockOK), 0)))</f>
        <v>0</v>
      </c>
      <c r="O149" s="18" t="str" cm="1">
        <f t="array" ref="O149">_xlfn.LET(_xlpm.article, T_Planning[[#This Row],[Article]],
    _xlpm.mat, COOIS_DELAIS_START[Material],
    _xlpm.start, COOIS_DELAIS_START[Prochain Start],
    _xlpm.prtCode, PRT[Group],
    _xlpm.prtBasic, PRT[Basic fin.],
    IF(ISNUMBER(SEARCH("PRT", _xlpm.article)),
            IFERROR(_xlfn.XLOOKUP(_xlpm.article, _xlpm.prtCode, _xlpm.prtBasic), ""),
            IFERROR(_xlfn.XLOOKUP(_xlpm.article, _xlpm.mat, _xlpm.start), "")))</f>
        <v/>
      </c>
      <c r="P149" s="29" cm="1">
        <f t="array" ref="P149">_xlfn.LET(_xlpm.article, T_Planning[[#This Row],[Article]],
    _xlpm.comp, DB_CEWB_Nomenclature__2[Component],
    _xlpm.tail, DB_CEWB_Nomenclature__2[TAIL],
    IF(ISNUMBER(SEARCH("PRT", _xlpm.article)),"P",
    IFERROR(_xlfn.XLOOKUP(_xlpm.article, _xlpm.comp, _xlpm.tail), 0)))</f>
        <v>0</v>
      </c>
      <c r="Q149" s="13" cm="1">
        <f t="array" ref="Q14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R149" s="13" cm="1">
        <f t="array" ref="R149">_xlfn.LET(_xlpm.article, T_Planning[[#This Row],[Article]],
    _xlpm.comp, DB_CEWB_Nomenclature__2[Component],
    _xlpm.roul, DB_CEWB_Nomenclature__2[ROUL],
    IF(ISNUMBER(SEARCH("PRT", _xlpm.article)),"P",
    IFERROR(_xlfn.XLOOKUP(_xlpm.article, _xlpm.comp, _xlpm.roul), 0)))</f>
        <v>0</v>
      </c>
      <c r="S149" s="239">
        <f>_xlfn.LET(_xlpm.plage, T_Planning[[#This Row],[Taillage]:[TS]],
_xlpm.article, T_Planning[[#This Row],[Article]],
    IF(ISNUMBER(SEARCH("PRT", _xlpm.article)),"P",
    2+SUM(_xlpm.plage)))</f>
        <v>2</v>
      </c>
      <c r="T149" s="240"/>
      <c r="U149" s="29"/>
      <c r="V149" s="29">
        <f>IF(T_Planning[[#This Row],[TP]]="P","PRT",T_Planning[[#This Row],[Sem Besoin client]]-T_Planning[[#This Row],[TP]]-3)</f>
        <v>-5</v>
      </c>
      <c r="W149" s="66">
        <f>1000</f>
        <v>1000</v>
      </c>
      <c r="X149" s="232">
        <v>865549</v>
      </c>
      <c r="Y149" s="241" t="str" cm="1">
        <f t="array" ref="Y149">_xlfn.LET(_xlpm.article, T_Planning[[#This Row],[Article]],
    _xlpm.comp, DB_CEWB_Nomenclature__2[Component],
    _xlpm.desc, DB_CEWB_Nomenclature__2[Component description],
    _xlpm.prtCode, PRT[Group],
    _xlpm.prtDesc, PRT[Description],
    IF(ISNUMBER(SEARCH("PRT", _xlpm.article)),
            IFERROR(_xlfn.XLOOKUP(_xlpm.article, _xlpm.prtCode, _xlpm.prtDesc), ""),
            IFERROR(_xlfn.XLOOKUP(_xlpm.article, _xlpm.comp, _xlpm.desc), 0)))</f>
        <v>TUBE CENTRE</v>
      </c>
      <c r="Z149" s="241" t="str" cm="1">
        <f t="array" ref="Z149">_xlfn.LET(_xlpm.article, T_Planning[[#This Row],[Article]],
    _xlpm.comp, DB_CEWB_Nomenclature__2[Component],
    _xlpm.caliber, DB_CEWB_Nomenclature__2[Caliber],
IF(ISNUMBER(SEARCH("PRT", _xlpm.article)),"PRT",
    IFERROR(_xlfn.XLOOKUP(_xlpm.article, _xlpm.comp, _xlpm.caliber), 0)))</f>
        <v>A13111</v>
      </c>
      <c r="AA149" s="232" t="str" cm="1">
        <f t="array" ref="AA149">_xlfn.LET(_xlpm.article, T_Planning[[#This Row],[Article]],
    _xlpm.comp, DB_CEWB_Nomenclature__2[Component],
    _xlpm.mrpc, DB_CEWB_Nomenclature__2[MRPC],
    _xlpm.prtCode, PRT[Group],
    _xlpm.prtMRPC, PRT[MRPC],
    IF(ISNUMBER(SEARCH("PRT", _xlpm.article)),
            IFERROR(_xlfn.XLOOKUP(_xlpm.article, _xlpm.prtCode, _xlpm.prtMRPC), ""),
            IFERROR(_xlfn.XLOOKUP(_xlpm.article, _xlpm.comp, _xlpm.mrpc), 0)))</f>
        <v>X99</v>
      </c>
      <c r="AB149" s="242" t="s">
        <v>1583</v>
      </c>
      <c r="AC149" s="13" t="str">
        <f>_xlfn.LET(_xlpm.mach, T_Planning[[#This Row],[No Mach]],
    _xlpm.typeProd, IFERROR(_xlfn.XLOOKUP(_xlpm.mach, PROD[N° MACH.], PROD[WC]), _xlpm.mach),
    _xlpm.typeProd)</f>
        <v>CNT</v>
      </c>
      <c r="AD149" s="243" t="str">
        <f>_xlfn.LET(_xlpm.mach, T_Planning[[#This Row],[No Mach]],
    _xlpm.typeProd, IFERROR(_xlfn.XLOOKUP(_xlpm.mach, PROD[N° MACH.], PROD[TYPE]), ""),
    _xlpm.wcDesc, IFERROR(_xlfn.XLOOKUP(_xlpm.mach, PROD[N° MACH.], PROD[WC DESC.]), ""),
    IFERROR(IF(_xlpm.mach="CAM", "CAMES",
        IF(_xlpm.mach="CND", "CND",
        IF(_xlpm.mach="CNT", "CNC",
        IF(_xlpm.typeProd="CNC W16", "CNC",
        IF(_xlpm.wcDesc="HYBRIDES VIS", "CAMES",
            _xlpm.typeProd))))),
        ""))</f>
        <v>CNC</v>
      </c>
      <c r="AE149" s="241" t="str">
        <f>_xlfn.LET(_xlpm.mach, T_Planning[[#This Row],[No Mach]],
    _xlpm.typeProd, IFERROR(_xlfn.XLOOKUP(_xlpm.mach, PROD[N° MACH.], PROD[DESC. MACH.]), _xlpm.mach),
    _xlpm.typeProd)</f>
        <v>CNT</v>
      </c>
      <c r="AF149" s="13"/>
      <c r="AG149" s="18"/>
      <c r="AH149" s="18"/>
      <c r="AI149" s="18"/>
      <c r="AJ149" s="232">
        <f>_xlfn.LET(_xlpm.delais, T_Planning[[#This Row],[Délais PROD]],
    _xlpm.semaine, IFERROR(WEEKNUM(_xlpm.delais, 21), ""),
    VALUE(_xlpm.semaine))</f>
        <v>52</v>
      </c>
      <c r="AK149" s="244">
        <f>YEAR(T_Planning[[#This Row],[Délais PROD]])</f>
        <v>1900</v>
      </c>
      <c r="AL149" s="241" t="s">
        <v>1597</v>
      </c>
      <c r="AM149" s="13" t="str" cm="1">
        <f t="array" ref="AM149">_xlfn.LET(_xlpm.mach, T_Planning[[#This Row],[No Mach]]&amp;T_Planning[[#This Row],[Article]],
    _xlpm.liste, PROD[MachItem],
    _xlpm.resultat, IFERROR(_xlfn.XLOOKUP(_xlpm.mach, _xlpm.liste, PROD[STATUT]),"VERIF"),
IF(T_Planning[[#This Row],[No Mach]]="","",_xlpm.resultat))</f>
        <v>VERIF</v>
      </c>
      <c r="AN149" s="13" t="str" cm="1">
        <f t="array" ref="AN149">_xlfn.LET(_xlpm.article, T_Planning[[#This Row],[Article]],
    _xlpm.prtCode, PRT[Group],
    _xlpm.prtComp, PRT[Component],
    _xlpm.ArtVer,T_Planning[[#This Row],[Article]]&amp;T_Planning[[#This Row],[PROD VER.]],
_xlpm.normal, IFERROR(_xlfn.XLOOKUP(_xlpm.ArtVer, DB_CEWB_Nomenclature!G:G, DB_CEWB_Nomenclature!B:B,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O149" s="241" t="str" cm="1">
        <f t="array" ref="AO149">_xlfn.LET(_xlpm.article, T_Planning[[#This Row],[Article]],
    _xlpm.prtCode, PRT[Group],
    _xlpm.prtComp, PRT[Component description],
    _xlpm.ArtVer,T_Planning[[#This Row],[Article]]&amp;T_Planning[[#This Row],[PROD VER.]],
_xlpm.normal, IFERROR(_xlfn.XLOOKUP(_xlpm.ArtVer, DB_CEWB_Nomenclature!G:G, DB_CEWB_Nomenclature!C:C, 0), 0),
    _xlpm.prt,    IFERROR(_xlfn.XLOOKUP(_xlpm.article, _xlpm.prtCode, _xlpm.prtComp), 0),
    _xlpm.resultat,
        IF(ISNUMBER(SEARCH("PRT", _xlpm.article)),
            _xlpm.prt,
            _xlpm.normal),
    IF(_xlpm.resultat=0, "VERIF", _xlpm.resultat))</f>
        <v>VERIF</v>
      </c>
      <c r="AP149" s="13" t="str" cm="1">
        <f t="array" ref="AP149">_xlfn.LET(_xlpm.article, T_Planning[[#This Row],[Article]],
    _xlpm.ver, T_Planning[[#This Row],[PROD VER.]],
    _xlpm.prtCode, PRT[Group],
    _xlpm.prtTDC, PRT[TDC],
    _xlpm.normal, _xlfn.XLOOKUP(_xlpm.article &amp; _xlpm.ver, DB_ZPPROUTLIST_ALL[ArtVer.], DB_ZPPROUTLIST_ALL[User Field], "VERIF"),
    _xlpm.prt,    IFERROR(_xlfn.XLOOKUP(_xlpm.article, _xlpm.prtCode, _xlpm.prtTDC), "VERIF"),
    _xlpm.resultat, IF(ISNUMBER(SEARCH("PRT", _xlpm.article)), _xlpm.prt, _xlpm.normal),
    _xlpm.resultat)</f>
        <v>VERIF</v>
      </c>
      <c r="AQ149" s="245" t="str">
        <f>IFERROR((3600*5*24/T_Planning[[#This Row],[TC/S]]),"VERIF")</f>
        <v>VERIF</v>
      </c>
      <c r="AR149" s="29" t="str">
        <f>_xlfn.LET(_xlpm.tc, T_Planning[[#This Row],[TC/S]],
    _xlpm.article, T_Planning[[#This Row],[Article]],
    _xlpm.constante, 3600*5*24,
    _xlpm.countProd, COUNTIFS(T_Planning[Article], _xlpm.article, T_Planning[Etat Machine], "PROD"),
    IFERROR((_xlpm.constante/_xlpm.tc)*_xlpm.countProd, "VERIF"))</f>
        <v>VERIF</v>
      </c>
      <c r="AS149" s="246">
        <f>_xlfn.LET(_xlpm.article, T_Planning[[#This Row],[Article]],
    _xlpm.besoin52, T_Planning[[#This Row],[Besoin 52 sem]],
    _xlpm.capa, T_Planning[Capa-Machine/SEM],
    _xlpm.articles, T_Planning[Article],
    _xlpm.sommeCapa, SUMIFS(_xlpm.capa, _xlpm.articles, _xlpm.article),
    IF(LEFT(_xlpm.article,3)="PRT", T_Planning[[#This Row],[Capa-Machine/SEM]], _xlpm.sommeCapa))</f>
        <v>0</v>
      </c>
      <c r="AT149" s="247">
        <f>IFERROR(SUMIFS(ZCONF[Yield],ZCONF[Material],T_Planning[[#This Row],[Article]])/2,0)</f>
        <v>0</v>
      </c>
      <c r="AU149" s="29" t="str">
        <f ca="1">_xlfn.LET(
    _xlpm.besoin, T_Planning[[#This Row],[Besoin 52 sem]],
    _xlpm.wip, T_Planning[[#This Row],[WIP Après Dec]],
    _xlpm.capa, T_Planning[[#This Row],[Capa-Machine/SEM]],
    _xlpm.delais, T_Planning[[#This Row],[Délais PROD]],
    _xlpm.calc, IFERROR((_xlpm.besoin - _xlpm.wip) / _xlpm.capa, NETWORKDAYS(TODAY(), _xlpm.delais) / 5),
    IF(_xlpm.calc &lt; 0, "XXX", _xlpm.calc)
)</f>
        <v>XXX</v>
      </c>
      <c r="AV149" s="29" t="str">
        <f>IFERROR(_xlfn.XLOOKUP(T_Planning[[#This Row],[Calibre]],CLIENT!B:B,CLIENT!C:C),"")</f>
        <v>Omega</v>
      </c>
    </row>
  </sheetData>
  <sheetProtection insertRows="0" deleteRows="0" sort="0" autoFilter="0"/>
  <mergeCells count="1">
    <mergeCell ref="J1:K1"/>
  </mergeCells>
  <phoneticPr fontId="35" type="noConversion"/>
  <conditionalFormatting sqref="P1:R1048576">
    <cfRule type="cellIs" dxfId="258" priority="411" operator="greaterThan">
      <formula>0</formula>
    </cfRule>
  </conditionalFormatting>
  <conditionalFormatting sqref="AJ3:AK3">
    <cfRule type="expression" dxfId="257" priority="1347">
      <formula>#REF!&gt;3</formula>
    </cfRule>
  </conditionalFormatting>
  <conditionalFormatting sqref="AT1:AT1048576">
    <cfRule type="cellIs" dxfId="256" priority="315" operator="greaterThan">
      <formula>VALUE($J1)</formula>
    </cfRule>
  </conditionalFormatting>
  <conditionalFormatting sqref="AB1:AB1048576">
    <cfRule type="duplicateValues" dxfId="255" priority="51019"/>
  </conditionalFormatting>
  <conditionalFormatting sqref="B1:B1048576">
    <cfRule type="colorScale" priority="98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I1048576">
    <cfRule type="iconSet" priority="98657">
      <iconSet iconSet="3Symbols" showValue="0">
        <cfvo type="percent" val="0"/>
        <cfvo type="percent" val="33"/>
        <cfvo type="percent" val="67"/>
      </iconSet>
    </cfRule>
  </conditionalFormatting>
  <conditionalFormatting sqref="D1:D1048576">
    <cfRule type="colorScale" priority="98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30 X118 X1:X113 X138:X140 X142 X147:X1048576">
    <cfRule type="duplicateValues" dxfId="254" priority="98684"/>
  </conditionalFormatting>
  <conditionalFormatting sqref="AH104:AH105 AH106:AI1048576 AH1:AI103">
    <cfRule type="cellIs" dxfId="253" priority="32" operator="greaterThan">
      <formula>$O1</formula>
    </cfRule>
  </conditionalFormatting>
  <conditionalFormatting sqref="E1:F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M1048576">
    <cfRule type="containsText" dxfId="252" priority="346" operator="containsText" text="MET">
      <formula>NOT(ISERROR(SEARCH("MET",AL1)))</formula>
    </cfRule>
    <cfRule type="containsText" dxfId="251" priority="347" operator="containsText" text="STOP">
      <formula>NOT(ISERROR(SEARCH("STOP",AL1)))</formula>
    </cfRule>
    <cfRule type="containsText" dxfId="250" priority="348" operator="containsText" text="PLANIF">
      <formula>NOT(ISERROR(SEARCH("PLANIF",AL1)))</formula>
    </cfRule>
  </conditionalFormatting>
  <conditionalFormatting sqref="S4:S149">
    <cfRule type="cellIs" dxfId="249" priority="408" operator="lessThan">
      <formula>$B4</formula>
    </cfRule>
    <cfRule type="cellIs" dxfId="248" priority="409" operator="equal">
      <formula>$B4</formula>
    </cfRule>
    <cfRule type="cellIs" dxfId="247" priority="410" operator="greaterThan">
      <formula>$B4</formula>
    </cfRule>
  </conditionalFormatting>
  <conditionalFormatting sqref="X114">
    <cfRule type="duplicateValues" dxfId="246" priority="29"/>
  </conditionalFormatting>
  <conditionalFormatting sqref="X115">
    <cfRule type="duplicateValues" dxfId="245" priority="28"/>
  </conditionalFormatting>
  <conditionalFormatting sqref="X116">
    <cfRule type="duplicateValues" dxfId="244" priority="27"/>
  </conditionalFormatting>
  <conditionalFormatting sqref="X119">
    <cfRule type="duplicateValues" dxfId="243" priority="23"/>
  </conditionalFormatting>
  <conditionalFormatting sqref="X120">
    <cfRule type="duplicateValues" dxfId="242" priority="22"/>
  </conditionalFormatting>
  <conditionalFormatting sqref="X121">
    <cfRule type="duplicateValues" dxfId="241" priority="21"/>
  </conditionalFormatting>
  <conditionalFormatting sqref="X122">
    <cfRule type="duplicateValues" dxfId="240" priority="20"/>
  </conditionalFormatting>
  <conditionalFormatting sqref="X123">
    <cfRule type="duplicateValues" dxfId="239" priority="19"/>
  </conditionalFormatting>
  <conditionalFormatting sqref="X124">
    <cfRule type="duplicateValues" dxfId="238" priority="17"/>
  </conditionalFormatting>
  <conditionalFormatting sqref="X125">
    <cfRule type="duplicateValues" dxfId="237" priority="16"/>
  </conditionalFormatting>
  <conditionalFormatting sqref="X126">
    <cfRule type="duplicateValues" dxfId="236" priority="15"/>
  </conditionalFormatting>
  <conditionalFormatting sqref="X127">
    <cfRule type="duplicateValues" dxfId="235" priority="14"/>
  </conditionalFormatting>
  <conditionalFormatting sqref="X128">
    <cfRule type="duplicateValues" dxfId="234" priority="13"/>
  </conditionalFormatting>
  <conditionalFormatting sqref="X129">
    <cfRule type="duplicateValues" dxfId="233" priority="12"/>
  </conditionalFormatting>
  <conditionalFormatting sqref="X131">
    <cfRule type="duplicateValues" dxfId="232" priority="11"/>
  </conditionalFormatting>
  <conditionalFormatting sqref="X132">
    <cfRule type="duplicateValues" dxfId="231" priority="10"/>
  </conditionalFormatting>
  <conditionalFormatting sqref="X133">
    <cfRule type="duplicateValues" dxfId="230" priority="9"/>
  </conditionalFormatting>
  <conditionalFormatting sqref="X134">
    <cfRule type="duplicateValues" dxfId="229" priority="8"/>
  </conditionalFormatting>
  <conditionalFormatting sqref="X135">
    <cfRule type="duplicateValues" dxfId="228" priority="7"/>
  </conditionalFormatting>
  <conditionalFormatting sqref="X136:X137">
    <cfRule type="duplicateValues" dxfId="227" priority="6"/>
  </conditionalFormatting>
  <conditionalFormatting sqref="X141">
    <cfRule type="duplicateValues" dxfId="226" priority="4"/>
  </conditionalFormatting>
  <conditionalFormatting sqref="AI104:AI105">
    <cfRule type="cellIs" dxfId="225" priority="3" operator="greaterThan">
      <formula>$O104</formula>
    </cfRule>
  </conditionalFormatting>
  <conditionalFormatting sqref="X143">
    <cfRule type="duplicateValues" dxfId="224" priority="2"/>
  </conditionalFormatting>
  <conditionalFormatting sqref="X144">
    <cfRule type="duplicateValues" dxfId="223" priority="1"/>
  </conditionalFormatting>
  <conditionalFormatting sqref="X117">
    <cfRule type="duplicateValues" dxfId="222" priority="98757"/>
  </conditionalFormatting>
  <pageMargins left="0.25" right="0.25" top="0.75" bottom="0.75" header="0.3" footer="0.3"/>
  <pageSetup paperSize="9" scale="29" fitToHeight="0" orientation="landscape" r:id="rId1"/>
  <customProperties>
    <customPr name="_pios_id" r:id="rId2"/>
  </customProperties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8582" id="{F06D4163-FD34-4FC2-946C-2E3C053A91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3TrafficLights1" iconId="2"/>
              <x14:cfIcon iconSet="3TrafficLights1" iconId="2"/>
            </x14:iconSet>
          </x14:cfRule>
          <xm:sqref>AJ1:AJ2 T1:U2 AU1:AV2</xm:sqref>
        </x14:conditionalFormatting>
        <x14:conditionalFormatting xmlns:xm="http://schemas.microsoft.com/office/excel/2006/main">
          <x14:cfRule type="iconSet" priority="98584" id="{D56DB655-25F7-4E17-A0B7-C604E6A98267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AJ1:AJ2 T1:U2 AU1:AV2</xm:sqref>
        </x14:conditionalFormatting>
        <x14:conditionalFormatting xmlns:xm="http://schemas.microsoft.com/office/excel/2006/main">
          <x14:cfRule type="iconSet" priority="98689" id="{4BCF56B2-3FDB-423B-88C8-C4C2C42111C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C1:C1048576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000-000001000000}">
          <x14:formula1>
            <xm:f>O!$A$4:$A$38</xm:f>
          </x14:formula1>
          <xm:sqref>AK1:AK2 AL3:AL1048576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2B29-A15E-4EA2-8A3C-2DBF969A2562}">
  <sheetPr codeName="Feuil23">
    <tabColor rgb="FFC00000"/>
  </sheetPr>
  <dimension ref="A7:CT649"/>
  <sheetViews>
    <sheetView topLeftCell="A8" workbookViewId="0">
      <selection activeCell="B3" sqref="B3"/>
    </sheetView>
  </sheetViews>
  <sheetFormatPr baseColWidth="10" defaultRowHeight="15.05" x14ac:dyDescent="0.3"/>
  <cols>
    <col min="1" max="1" width="6" bestFit="1" customWidth="1"/>
    <col min="2" max="2" width="11" customWidth="1"/>
    <col min="3" max="3" width="33.109375" customWidth="1"/>
    <col min="4" max="4" width="4.109375" bestFit="1" customWidth="1"/>
    <col min="5" max="5" width="5.88671875" bestFit="1" customWidth="1"/>
    <col min="6" max="6" width="5.109375" bestFit="1" customWidth="1"/>
    <col min="7" max="7" width="12" customWidth="1"/>
    <col min="8" max="8" width="9.5546875" bestFit="1" customWidth="1"/>
    <col min="9" max="9" width="8.88671875" hidden="1" customWidth="1"/>
    <col min="10" max="10" width="7.44140625" hidden="1" customWidth="1"/>
    <col min="11" max="11" width="10" hidden="1" customWidth="1"/>
    <col min="12" max="19" width="8.88671875" hidden="1" customWidth="1"/>
    <col min="20" max="20" width="29" bestFit="1" customWidth="1"/>
    <col min="21" max="21" width="7.5546875" hidden="1" customWidth="1"/>
    <col min="22" max="22" width="7.109375" style="162" hidden="1" customWidth="1"/>
    <col min="23" max="23" width="10.88671875" hidden="1" customWidth="1"/>
    <col min="24" max="24" width="6.44140625" style="162" hidden="1" customWidth="1"/>
    <col min="25" max="25" width="7" hidden="1" customWidth="1"/>
    <col min="26" max="26" width="4.5546875" hidden="1" customWidth="1"/>
    <col min="27" max="27" width="8.5546875" style="85" hidden="1" customWidth="1"/>
    <col min="28" max="28" width="7.109375" style="85" hidden="1" customWidth="1"/>
    <col min="29" max="29" width="6" hidden="1" customWidth="1"/>
    <col min="30" max="30" width="9.44140625" hidden="1" customWidth="1"/>
    <col min="31" max="31" width="5.109375" style="162" hidden="1" customWidth="1"/>
    <col min="32" max="32" width="8.88671875" style="162" hidden="1" customWidth="1"/>
    <col min="33" max="33" width="5.109375" style="162" hidden="1" customWidth="1"/>
    <col min="34" max="34" width="12.44140625" style="162" bestFit="1" customWidth="1"/>
    <col min="35" max="35" width="27.44140625" style="162" customWidth="1"/>
    <col min="36" max="36" width="10.88671875" style="162" bestFit="1" customWidth="1"/>
    <col min="37" max="37" width="13" customWidth="1"/>
    <col min="38" max="42" width="6.44140625" style="162" hidden="1" customWidth="1"/>
    <col min="43" max="43" width="6.44140625" style="162" customWidth="1"/>
    <col min="44" max="48" width="5.88671875" style="178" hidden="1" customWidth="1"/>
    <col min="49" max="49" width="5.88671875" style="180" customWidth="1"/>
    <col min="50" max="55" width="3.5546875" style="163" hidden="1" customWidth="1"/>
    <col min="56" max="57" width="6" style="163" hidden="1" customWidth="1"/>
    <col min="58" max="58" width="7" style="163" hidden="1" customWidth="1"/>
    <col min="59" max="59" width="6" style="163" hidden="1" customWidth="1"/>
    <col min="60" max="60" width="7" style="163" hidden="1" customWidth="1"/>
    <col min="61" max="65" width="6" style="163" hidden="1" customWidth="1"/>
    <col min="66" max="66" width="7" hidden="1" customWidth="1"/>
    <col min="67" max="72" width="6" hidden="1" customWidth="1"/>
    <col min="73" max="74" width="7" hidden="1" customWidth="1"/>
    <col min="75" max="75" width="8.88671875" hidden="1" customWidth="1"/>
    <col min="76" max="95" width="6" hidden="1" customWidth="1"/>
    <col min="96" max="96" width="14.88671875" customWidth="1"/>
    <col min="97" max="97" width="10.88671875" bestFit="1" customWidth="1"/>
    <col min="98" max="98" width="10.109375" bestFit="1" customWidth="1"/>
    <col min="99" max="99" width="14.109375" customWidth="1"/>
    <col min="100" max="100" width="10" customWidth="1"/>
    <col min="101" max="102" width="6" bestFit="1" customWidth="1"/>
    <col min="103" max="103" width="7" bestFit="1" customWidth="1"/>
    <col min="104" max="109" width="6" bestFit="1" customWidth="1"/>
    <col min="110" max="111" width="7" bestFit="1" customWidth="1"/>
    <col min="112" max="112" width="8.88671875" bestFit="1" customWidth="1"/>
    <col min="113" max="120" width="6" bestFit="1" customWidth="1"/>
    <col min="121" max="121" width="10.44140625" bestFit="1" customWidth="1"/>
    <col min="122" max="122" width="16.5546875" bestFit="1" customWidth="1"/>
  </cols>
  <sheetData>
    <row r="7" spans="1:98" x14ac:dyDescent="0.3">
      <c r="I7" s="330" t="s">
        <v>3867</v>
      </c>
      <c r="J7" s="330"/>
      <c r="K7" s="330"/>
      <c r="L7" s="331" t="s">
        <v>3870</v>
      </c>
      <c r="M7" s="331"/>
      <c r="N7" s="331"/>
      <c r="O7" s="331"/>
      <c r="P7" s="331"/>
      <c r="Q7" s="331"/>
      <c r="R7" s="331"/>
      <c r="S7" s="331"/>
      <c r="U7" s="330" t="s">
        <v>3866</v>
      </c>
      <c r="V7" s="330"/>
      <c r="W7" s="330"/>
      <c r="X7" s="330"/>
      <c r="Y7" s="173" t="s">
        <v>3996</v>
      </c>
      <c r="Z7" s="173"/>
      <c r="AA7" s="174"/>
      <c r="AB7" s="174"/>
      <c r="AC7" s="173"/>
      <c r="AD7" s="168" t="s">
        <v>3992</v>
      </c>
      <c r="AE7" s="168"/>
      <c r="AF7" s="168"/>
      <c r="AG7" s="168"/>
      <c r="AH7"/>
      <c r="AI7"/>
      <c r="AJ7"/>
      <c r="AL7" s="175" t="s">
        <v>3869</v>
      </c>
      <c r="AM7" s="175"/>
      <c r="AN7" s="175"/>
      <c r="AO7" s="175"/>
      <c r="AP7" s="175"/>
      <c r="AQ7" s="176"/>
      <c r="AR7" s="177" t="s">
        <v>3993</v>
      </c>
      <c r="AS7" s="177"/>
      <c r="AT7" s="177"/>
      <c r="AU7" s="177"/>
      <c r="AV7" s="177"/>
      <c r="AX7" s="169" t="s">
        <v>5</v>
      </c>
      <c r="AY7" s="169"/>
      <c r="AZ7" s="169"/>
      <c r="BA7" s="169"/>
      <c r="BB7" s="169"/>
      <c r="BC7" s="169"/>
      <c r="BD7" s="170" t="s">
        <v>3868</v>
      </c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1" t="s">
        <v>3994</v>
      </c>
      <c r="CC7" s="171"/>
      <c r="CD7" s="171"/>
      <c r="CE7" s="171"/>
      <c r="CF7" s="171"/>
      <c r="CG7" s="171"/>
      <c r="CH7" s="171"/>
      <c r="CI7" s="171"/>
      <c r="CJ7" s="172" t="s">
        <v>3995</v>
      </c>
      <c r="CK7" s="172"/>
      <c r="CL7" s="172"/>
      <c r="CM7" s="172"/>
      <c r="CN7" s="172"/>
      <c r="CO7" s="172"/>
      <c r="CP7" s="172"/>
      <c r="CQ7" s="172"/>
    </row>
    <row r="8" spans="1:98" s="166" customFormat="1" ht="161.25" customHeight="1" x14ac:dyDescent="0.3">
      <c r="A8" s="166" t="s">
        <v>3688</v>
      </c>
      <c r="B8" s="166" t="s">
        <v>410</v>
      </c>
      <c r="C8" s="166" t="s">
        <v>411</v>
      </c>
      <c r="D8" s="166" t="s">
        <v>1958</v>
      </c>
      <c r="E8" s="166" t="s">
        <v>3689</v>
      </c>
      <c r="F8" s="166" t="s">
        <v>51</v>
      </c>
      <c r="G8" s="166" t="s">
        <v>3690</v>
      </c>
      <c r="H8" s="166" t="s">
        <v>49</v>
      </c>
      <c r="I8" s="181" t="s">
        <v>3691</v>
      </c>
      <c r="J8" s="181" t="s">
        <v>3692</v>
      </c>
      <c r="K8" s="181" t="s">
        <v>3693</v>
      </c>
      <c r="L8" s="181" t="s">
        <v>53</v>
      </c>
      <c r="M8" s="181" t="s">
        <v>1517</v>
      </c>
      <c r="N8" s="181" t="s">
        <v>3694</v>
      </c>
      <c r="O8" s="181" t="s">
        <v>3695</v>
      </c>
      <c r="P8" s="181" t="s">
        <v>3696</v>
      </c>
      <c r="Q8" s="181" t="s">
        <v>3697</v>
      </c>
      <c r="R8" s="181" t="s">
        <v>3698</v>
      </c>
      <c r="S8" s="181" t="s">
        <v>3699</v>
      </c>
      <c r="T8" s="166" t="s">
        <v>3700</v>
      </c>
      <c r="U8" s="181" t="s">
        <v>3701</v>
      </c>
      <c r="V8" s="182" t="s">
        <v>3978</v>
      </c>
      <c r="W8" s="181" t="s">
        <v>3702</v>
      </c>
      <c r="X8" s="182" t="s">
        <v>3979</v>
      </c>
      <c r="Y8" s="186" t="s">
        <v>3980</v>
      </c>
      <c r="Z8" s="186" t="s">
        <v>3981</v>
      </c>
      <c r="AA8" s="186" t="s">
        <v>3982</v>
      </c>
      <c r="AB8" s="186" t="s">
        <v>3983</v>
      </c>
      <c r="AC8" s="186" t="s">
        <v>3984</v>
      </c>
      <c r="AD8" s="186" t="s">
        <v>3948</v>
      </c>
      <c r="AE8" s="186" t="s">
        <v>3949</v>
      </c>
      <c r="AF8" s="181" t="s">
        <v>3703</v>
      </c>
      <c r="AG8" s="181" t="s">
        <v>3704</v>
      </c>
      <c r="AH8" s="167" t="s">
        <v>3705</v>
      </c>
      <c r="AI8" s="167" t="s">
        <v>3706</v>
      </c>
      <c r="AJ8" s="166" t="s">
        <v>2772</v>
      </c>
      <c r="AK8" s="166" t="s">
        <v>3707</v>
      </c>
      <c r="AL8" s="183" t="s">
        <v>3708</v>
      </c>
      <c r="AM8" s="183" t="s">
        <v>3709</v>
      </c>
      <c r="AN8" s="183" t="s">
        <v>3710</v>
      </c>
      <c r="AO8" s="183" t="s">
        <v>3711</v>
      </c>
      <c r="AP8" s="183" t="s">
        <v>3712</v>
      </c>
      <c r="AQ8" s="187" t="s">
        <v>3713</v>
      </c>
      <c r="AR8" s="185" t="s">
        <v>3985</v>
      </c>
      <c r="AS8" s="185" t="s">
        <v>3986</v>
      </c>
      <c r="AT8" s="185" t="s">
        <v>3987</v>
      </c>
      <c r="AU8" s="185" t="s">
        <v>3988</v>
      </c>
      <c r="AV8" s="185" t="s">
        <v>3989</v>
      </c>
      <c r="AW8" s="179" t="s">
        <v>3714</v>
      </c>
      <c r="AX8" s="166" t="s">
        <v>3715</v>
      </c>
      <c r="AY8" s="166" t="s">
        <v>3716</v>
      </c>
      <c r="AZ8" s="166" t="s">
        <v>3717</v>
      </c>
      <c r="BA8" s="166" t="s">
        <v>3718</v>
      </c>
      <c r="BB8" s="166" t="s">
        <v>3719</v>
      </c>
      <c r="BC8" s="166" t="s">
        <v>3720</v>
      </c>
      <c r="BD8" s="184" t="s">
        <v>3721</v>
      </c>
      <c r="BE8" s="184" t="s">
        <v>3722</v>
      </c>
      <c r="BF8" s="184" t="s">
        <v>3723</v>
      </c>
      <c r="BG8" s="184" t="s">
        <v>3724</v>
      </c>
      <c r="BH8" s="184" t="s">
        <v>3725</v>
      </c>
      <c r="BI8" s="184" t="s">
        <v>3726</v>
      </c>
      <c r="BJ8" s="184" t="s">
        <v>3727</v>
      </c>
      <c r="BK8" s="184" t="s">
        <v>3728</v>
      </c>
      <c r="BL8" s="184" t="s">
        <v>3729</v>
      </c>
      <c r="BM8" s="184" t="s">
        <v>3730</v>
      </c>
      <c r="BN8" s="184" t="s">
        <v>3731</v>
      </c>
      <c r="BO8" s="184" t="s">
        <v>3732</v>
      </c>
      <c r="BP8" s="184" t="s">
        <v>3733</v>
      </c>
      <c r="BQ8" s="184" t="s">
        <v>3734</v>
      </c>
      <c r="BR8" s="184" t="s">
        <v>3735</v>
      </c>
      <c r="BS8" s="184" t="s">
        <v>3736</v>
      </c>
      <c r="BT8" s="184" t="s">
        <v>3737</v>
      </c>
      <c r="BU8" s="184" t="s">
        <v>3738</v>
      </c>
      <c r="BV8" s="184" t="s">
        <v>3739</v>
      </c>
      <c r="BW8" s="184" t="s">
        <v>3740</v>
      </c>
      <c r="BX8" s="184" t="s">
        <v>3741</v>
      </c>
      <c r="BY8" s="184" t="s">
        <v>3742</v>
      </c>
      <c r="BZ8" s="181" t="s">
        <v>3743</v>
      </c>
      <c r="CA8" s="181" t="s">
        <v>3744</v>
      </c>
      <c r="CB8" s="181" t="s">
        <v>3745</v>
      </c>
      <c r="CC8" s="181" t="s">
        <v>3746</v>
      </c>
      <c r="CD8" s="181" t="s">
        <v>3747</v>
      </c>
      <c r="CE8" s="181" t="s">
        <v>3748</v>
      </c>
      <c r="CF8" s="181" t="s">
        <v>3749</v>
      </c>
      <c r="CG8" s="181" t="s">
        <v>3750</v>
      </c>
      <c r="CH8" s="181" t="s">
        <v>3751</v>
      </c>
      <c r="CI8" s="181" t="s">
        <v>3752</v>
      </c>
      <c r="CJ8" s="181" t="s">
        <v>3753</v>
      </c>
      <c r="CK8" s="181" t="s">
        <v>3754</v>
      </c>
      <c r="CL8" s="181" t="s">
        <v>3755</v>
      </c>
      <c r="CM8" s="181" t="s">
        <v>3756</v>
      </c>
      <c r="CN8" s="181" t="s">
        <v>3757</v>
      </c>
      <c r="CO8" s="181" t="s">
        <v>3758</v>
      </c>
      <c r="CP8" s="181" t="s">
        <v>3759</v>
      </c>
      <c r="CQ8" s="181" t="s">
        <v>3760</v>
      </c>
      <c r="CR8" s="166" t="s">
        <v>3871</v>
      </c>
      <c r="CS8" s="166" t="s">
        <v>3872</v>
      </c>
      <c r="CT8" s="166" t="s">
        <v>3873</v>
      </c>
    </row>
    <row r="9" spans="1:98" ht="15.05" hidden="1" customHeight="1" x14ac:dyDescent="0.3">
      <c r="A9">
        <v>1</v>
      </c>
      <c r="B9">
        <v>672199</v>
      </c>
      <c r="C9" t="s">
        <v>7949</v>
      </c>
      <c r="D9">
        <v>40</v>
      </c>
      <c r="E9" t="s">
        <v>3761</v>
      </c>
      <c r="F9" t="s">
        <v>3952</v>
      </c>
      <c r="G9" t="s">
        <v>2862</v>
      </c>
      <c r="H9" t="s">
        <v>251</v>
      </c>
      <c r="I9">
        <v>10100</v>
      </c>
      <c r="J9">
        <v>2900</v>
      </c>
      <c r="K9" t="s">
        <v>0</v>
      </c>
      <c r="L9">
        <v>100</v>
      </c>
      <c r="M9">
        <v>0</v>
      </c>
      <c r="N9">
        <v>0</v>
      </c>
      <c r="O9">
        <v>51700</v>
      </c>
      <c r="P9">
        <v>21400</v>
      </c>
      <c r="Q9">
        <v>18400</v>
      </c>
      <c r="R9">
        <v>0</v>
      </c>
      <c r="S9">
        <v>100</v>
      </c>
      <c r="T9" t="s">
        <v>3767</v>
      </c>
      <c r="U9">
        <v>8300</v>
      </c>
      <c r="V9" s="162">
        <v>0</v>
      </c>
      <c r="W9">
        <v>60000</v>
      </c>
      <c r="X9" s="162">
        <v>0</v>
      </c>
      <c r="Y9">
        <v>3</v>
      </c>
      <c r="Z9">
        <v>4</v>
      </c>
      <c r="AA9">
        <v>0</v>
      </c>
      <c r="AB9">
        <v>2</v>
      </c>
      <c r="AC9">
        <v>9</v>
      </c>
      <c r="AD9" t="s">
        <v>0</v>
      </c>
      <c r="AE9" t="s">
        <v>0</v>
      </c>
      <c r="AF9" t="s">
        <v>0</v>
      </c>
      <c r="AG9" t="s">
        <v>0</v>
      </c>
      <c r="AH9" s="191">
        <v>0</v>
      </c>
      <c r="AI9" s="191" t="s">
        <v>3762</v>
      </c>
      <c r="AJ9" t="s">
        <v>0</v>
      </c>
      <c r="AK9" s="191">
        <v>46153</v>
      </c>
      <c r="AL9" s="162">
        <v>0</v>
      </c>
      <c r="AM9" s="162">
        <v>0</v>
      </c>
      <c r="AN9" s="162">
        <v>2.0041783222973699E-2</v>
      </c>
      <c r="AO9" s="162">
        <v>0</v>
      </c>
      <c r="AP9" s="162">
        <v>0</v>
      </c>
      <c r="AQ9" s="162">
        <v>2.0041783222973699E-2</v>
      </c>
      <c r="AR9" s="178">
        <v>0</v>
      </c>
      <c r="AS9" s="178">
        <v>0</v>
      </c>
      <c r="AT9" s="178">
        <v>0</v>
      </c>
      <c r="AU9" s="178">
        <v>0</v>
      </c>
      <c r="AV9" s="178">
        <v>0</v>
      </c>
      <c r="AW9" s="180">
        <v>0</v>
      </c>
      <c r="AX9">
        <v>1</v>
      </c>
      <c r="AY9">
        <v>1</v>
      </c>
      <c r="AZ9">
        <v>0</v>
      </c>
      <c r="BA9">
        <v>0</v>
      </c>
      <c r="BB9">
        <v>1</v>
      </c>
      <c r="BC9">
        <v>0</v>
      </c>
      <c r="BD9" s="165">
        <v>0</v>
      </c>
      <c r="BE9" s="165" t="s">
        <v>0</v>
      </c>
      <c r="BF9" s="165">
        <v>0</v>
      </c>
      <c r="BG9" s="165" t="s">
        <v>0</v>
      </c>
      <c r="BH9" s="165">
        <v>0</v>
      </c>
      <c r="BI9" s="165" t="s">
        <v>0</v>
      </c>
      <c r="BJ9" s="165">
        <v>0</v>
      </c>
      <c r="BK9" s="165" t="s">
        <v>0</v>
      </c>
      <c r="BL9" s="165">
        <v>0</v>
      </c>
      <c r="BM9" s="165" t="s">
        <v>0</v>
      </c>
      <c r="BN9" s="165" t="s">
        <v>0</v>
      </c>
      <c r="BO9" s="165" t="s">
        <v>0</v>
      </c>
      <c r="BP9" s="165" t="s">
        <v>0</v>
      </c>
      <c r="BQ9" s="165" t="s">
        <v>0</v>
      </c>
      <c r="BR9" s="165">
        <v>0</v>
      </c>
      <c r="BS9" s="165">
        <v>0</v>
      </c>
      <c r="BT9" s="165">
        <v>0</v>
      </c>
      <c r="BU9" s="165" t="s">
        <v>0</v>
      </c>
      <c r="BV9" s="165" t="s">
        <v>0</v>
      </c>
      <c r="BW9" s="165" t="s">
        <v>0</v>
      </c>
      <c r="BX9" s="165" t="s">
        <v>0</v>
      </c>
      <c r="BY9" s="163" t="s">
        <v>0</v>
      </c>
      <c r="BZ9">
        <v>0</v>
      </c>
      <c r="CA9" t="s">
        <v>0</v>
      </c>
      <c r="CB9">
        <v>0</v>
      </c>
      <c r="CC9">
        <v>9380</v>
      </c>
      <c r="CD9">
        <v>0</v>
      </c>
      <c r="CE9">
        <v>0</v>
      </c>
      <c r="CF9">
        <v>0</v>
      </c>
      <c r="CG9">
        <v>0</v>
      </c>
      <c r="CH9">
        <v>0</v>
      </c>
      <c r="CI9">
        <v>9380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 t="str">
        <f>_xlfn.XLOOKUP(DB_CEWB_Nomenclature__2[[#This Row],[Component]],T_Planning[Article],T_Planning[PLANIF],"VERIF")</f>
        <v>PLANIF</v>
      </c>
      <c r="CS9" t="str">
        <f>_xlfn.XLOOKUP(DB_CEWB_Nomenclature__2[[#This Row],[Component]],T_Planning[Article],T_Planning[Etat Machine],"VERIF")</f>
        <v>VERIF</v>
      </c>
      <c r="CT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" spans="1:98" ht="15.05" hidden="1" customHeight="1" x14ac:dyDescent="0.3">
      <c r="A10">
        <v>1</v>
      </c>
      <c r="B10">
        <v>655264</v>
      </c>
      <c r="C10" t="s">
        <v>3849</v>
      </c>
      <c r="D10">
        <v>40</v>
      </c>
      <c r="E10" t="s">
        <v>3761</v>
      </c>
      <c r="F10" t="s">
        <v>3952</v>
      </c>
      <c r="G10" t="s">
        <v>2862</v>
      </c>
      <c r="H10" t="s">
        <v>202</v>
      </c>
      <c r="I10">
        <v>10100</v>
      </c>
      <c r="J10">
        <v>2800</v>
      </c>
      <c r="K10" t="s">
        <v>0</v>
      </c>
      <c r="L10">
        <v>0</v>
      </c>
      <c r="M10">
        <v>0</v>
      </c>
      <c r="N10">
        <v>20200</v>
      </c>
      <c r="O10">
        <v>47600</v>
      </c>
      <c r="P10">
        <v>17300</v>
      </c>
      <c r="Q10">
        <v>17300</v>
      </c>
      <c r="R10">
        <v>0</v>
      </c>
      <c r="S10">
        <v>0</v>
      </c>
      <c r="T10" t="s">
        <v>3767</v>
      </c>
      <c r="U10">
        <v>5700</v>
      </c>
      <c r="V10" s="162">
        <v>0</v>
      </c>
      <c r="W10">
        <v>53300</v>
      </c>
      <c r="X10" s="162">
        <v>0</v>
      </c>
      <c r="Y10">
        <v>0</v>
      </c>
      <c r="Z10">
        <v>0</v>
      </c>
      <c r="AA10">
        <v>0</v>
      </c>
      <c r="AB10">
        <v>1</v>
      </c>
      <c r="AC10">
        <v>1</v>
      </c>
      <c r="AD10" t="s">
        <v>0</v>
      </c>
      <c r="AE10" t="s">
        <v>0</v>
      </c>
      <c r="AF10" t="s">
        <v>0</v>
      </c>
      <c r="AG10" t="s">
        <v>0</v>
      </c>
      <c r="AH10" s="191">
        <v>0</v>
      </c>
      <c r="AI10" s="191" t="s">
        <v>3762</v>
      </c>
      <c r="AJ10" t="s">
        <v>0</v>
      </c>
      <c r="AK10" s="191">
        <v>46160</v>
      </c>
      <c r="AL10" s="162">
        <v>0</v>
      </c>
      <c r="AM10" s="162">
        <v>0</v>
      </c>
      <c r="AN10" s="162">
        <v>0</v>
      </c>
      <c r="AO10" s="162">
        <v>0.40949426448308202</v>
      </c>
      <c r="AP10" s="162">
        <v>0</v>
      </c>
      <c r="AQ10" s="162">
        <v>0.40949426448308202</v>
      </c>
      <c r="AR10" s="178">
        <v>0</v>
      </c>
      <c r="AS10" s="178">
        <v>0</v>
      </c>
      <c r="AT10" s="178">
        <v>0</v>
      </c>
      <c r="AU10" s="178">
        <v>0</v>
      </c>
      <c r="AV10" s="178">
        <v>0</v>
      </c>
      <c r="AW10" s="180">
        <v>0</v>
      </c>
      <c r="AX10">
        <v>1</v>
      </c>
      <c r="AY10">
        <v>1</v>
      </c>
      <c r="AZ10">
        <v>0</v>
      </c>
      <c r="BA10">
        <v>0</v>
      </c>
      <c r="BB10">
        <v>1</v>
      </c>
      <c r="BC10">
        <v>0</v>
      </c>
      <c r="BD10" s="165">
        <v>20200</v>
      </c>
      <c r="BE10" s="165">
        <v>4</v>
      </c>
      <c r="BF10" s="165">
        <v>0</v>
      </c>
      <c r="BG10" s="165" t="s">
        <v>0</v>
      </c>
      <c r="BH10" s="165">
        <v>0</v>
      </c>
      <c r="BI10" s="165" t="s">
        <v>0</v>
      </c>
      <c r="BJ10" s="165">
        <v>0</v>
      </c>
      <c r="BK10" s="165" t="s">
        <v>0</v>
      </c>
      <c r="BL10" s="165">
        <v>0</v>
      </c>
      <c r="BM10" s="165" t="s">
        <v>0</v>
      </c>
      <c r="BN10" s="165" t="s">
        <v>0</v>
      </c>
      <c r="BO10" s="165" t="s">
        <v>0</v>
      </c>
      <c r="BP10" s="165" t="s">
        <v>0</v>
      </c>
      <c r="BQ10" s="165" t="s">
        <v>0</v>
      </c>
      <c r="BR10" s="165">
        <v>0</v>
      </c>
      <c r="BS10" s="165">
        <v>0</v>
      </c>
      <c r="BT10" s="165">
        <v>0</v>
      </c>
      <c r="BU10" s="165" t="s">
        <v>0</v>
      </c>
      <c r="BV10" s="165" t="s">
        <v>0</v>
      </c>
      <c r="BW10" s="165" t="s">
        <v>0</v>
      </c>
      <c r="BX10" s="165" t="s">
        <v>0</v>
      </c>
      <c r="BY10" s="163" t="s">
        <v>0</v>
      </c>
      <c r="BZ10">
        <v>0</v>
      </c>
      <c r="CA10" t="s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 t="str">
        <f>_xlfn.XLOOKUP(DB_CEWB_Nomenclature__2[[#This Row],[Component]],T_Planning[Article],T_Planning[PLANIF],"VERIF")</f>
        <v>PROD</v>
      </c>
      <c r="CS10" t="str">
        <f>_xlfn.XLOOKUP(DB_CEWB_Nomenclature__2[[#This Row],[Component]],T_Planning[Article],T_Planning[Etat Machine],"VERIF")</f>
        <v>PROD</v>
      </c>
      <c r="CT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" spans="1:98" ht="15.05" hidden="1" customHeight="1" x14ac:dyDescent="0.3">
      <c r="A11">
        <v>1</v>
      </c>
      <c r="B11">
        <v>4181</v>
      </c>
      <c r="C11" t="s">
        <v>3802</v>
      </c>
      <c r="D11">
        <v>40</v>
      </c>
      <c r="E11" t="s">
        <v>3761</v>
      </c>
      <c r="F11" t="s">
        <v>3950</v>
      </c>
      <c r="G11" t="s">
        <v>2775</v>
      </c>
      <c r="H11" t="s">
        <v>131</v>
      </c>
      <c r="I11">
        <v>141400</v>
      </c>
      <c r="J11">
        <v>43500</v>
      </c>
      <c r="K11" t="s">
        <v>0</v>
      </c>
      <c r="L11">
        <v>142511</v>
      </c>
      <c r="M11">
        <v>0</v>
      </c>
      <c r="N11">
        <v>383944</v>
      </c>
      <c r="O11">
        <v>1621050</v>
      </c>
      <c r="P11">
        <v>595900</v>
      </c>
      <c r="Q11">
        <v>292900</v>
      </c>
      <c r="R11">
        <v>258836</v>
      </c>
      <c r="S11">
        <v>401347</v>
      </c>
      <c r="T11" t="s">
        <v>3765</v>
      </c>
      <c r="U11">
        <v>272900</v>
      </c>
      <c r="V11" s="162">
        <v>0.95253572737266401</v>
      </c>
      <c r="W11">
        <v>1893950</v>
      </c>
      <c r="X11" s="162">
        <v>0.13725124739301461</v>
      </c>
      <c r="Y11">
        <v>10</v>
      </c>
      <c r="Z11">
        <v>25</v>
      </c>
      <c r="AA11">
        <v>37</v>
      </c>
      <c r="AB11">
        <v>13</v>
      </c>
      <c r="AC11">
        <v>85</v>
      </c>
      <c r="AD11" t="s">
        <v>0</v>
      </c>
      <c r="AE11" t="s">
        <v>0</v>
      </c>
      <c r="AF11">
        <v>18075</v>
      </c>
      <c r="AG11">
        <v>20</v>
      </c>
      <c r="AH11" s="191">
        <v>0</v>
      </c>
      <c r="AI11" s="191" t="s">
        <v>3762</v>
      </c>
      <c r="AJ11" t="s">
        <v>0</v>
      </c>
      <c r="AK11" s="191">
        <v>46161</v>
      </c>
      <c r="AL11" s="162">
        <v>3.6878519907586199E-2</v>
      </c>
      <c r="AM11" s="162">
        <v>0.12641151457705399</v>
      </c>
      <c r="AN11" s="162">
        <v>0.112291789022537</v>
      </c>
      <c r="AO11" s="162">
        <v>0.17771948052873901</v>
      </c>
      <c r="AP11" s="162">
        <v>0.14979901030441101</v>
      </c>
      <c r="AQ11" s="162">
        <v>0.116477221517006</v>
      </c>
      <c r="AR11" s="178">
        <v>0</v>
      </c>
      <c r="AS11" s="178">
        <v>0</v>
      </c>
      <c r="AT11" s="178">
        <v>0</v>
      </c>
      <c r="AU11" s="178">
        <v>0</v>
      </c>
      <c r="AV11" s="178">
        <v>0</v>
      </c>
      <c r="AW11" s="180">
        <v>0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0</v>
      </c>
      <c r="BD11" s="165">
        <v>105908</v>
      </c>
      <c r="BE11" s="165">
        <v>8</v>
      </c>
      <c r="BF11" s="165">
        <v>0</v>
      </c>
      <c r="BG11" s="165" t="s">
        <v>0</v>
      </c>
      <c r="BH11" s="165">
        <v>55679</v>
      </c>
      <c r="BI11" s="165">
        <v>2</v>
      </c>
      <c r="BJ11" s="165">
        <v>0</v>
      </c>
      <c r="BK11" s="165" t="s">
        <v>0</v>
      </c>
      <c r="BL11" s="165">
        <v>35558</v>
      </c>
      <c r="BM11" s="165">
        <v>2.6666666666666665</v>
      </c>
      <c r="BN11" s="165">
        <v>88807</v>
      </c>
      <c r="BO11" s="165">
        <v>21</v>
      </c>
      <c r="BP11" s="165">
        <v>8039</v>
      </c>
      <c r="BQ11" s="165">
        <v>0</v>
      </c>
      <c r="BR11" s="165">
        <v>20568</v>
      </c>
      <c r="BS11" s="165">
        <v>2</v>
      </c>
      <c r="BT11" s="165">
        <v>50160</v>
      </c>
      <c r="BU11" s="165">
        <v>18</v>
      </c>
      <c r="BV11" s="165" t="s">
        <v>0</v>
      </c>
      <c r="BW11" s="165" t="s">
        <v>0</v>
      </c>
      <c r="BX11" s="165" t="s">
        <v>0</v>
      </c>
      <c r="BY11" s="163" t="s">
        <v>0</v>
      </c>
      <c r="BZ11">
        <v>25</v>
      </c>
      <c r="CA11">
        <v>9</v>
      </c>
      <c r="CB11">
        <v>0</v>
      </c>
      <c r="CC11">
        <v>0</v>
      </c>
      <c r="CD11">
        <v>0</v>
      </c>
      <c r="CE11">
        <v>0</v>
      </c>
      <c r="CF11">
        <v>17849</v>
      </c>
      <c r="CG11">
        <v>0</v>
      </c>
      <c r="CH11">
        <v>0</v>
      </c>
      <c r="CI11">
        <v>17849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 t="str">
        <f>_xlfn.XLOOKUP(DB_CEWB_Nomenclature__2[[#This Row],[Component]],T_Planning[Article],T_Planning[PLANIF],"VERIF")</f>
        <v>VERIF</v>
      </c>
      <c r="CS11" t="str">
        <f>_xlfn.XLOOKUP(DB_CEWB_Nomenclature__2[[#This Row],[Component]],T_Planning[Article],T_Planning[Etat Machine],"VERIF")</f>
        <v>VERIF</v>
      </c>
      <c r="CT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" spans="1:98" ht="15.05" hidden="1" customHeight="1" x14ac:dyDescent="0.3">
      <c r="A12">
        <v>1</v>
      </c>
      <c r="B12">
        <v>324159</v>
      </c>
      <c r="C12" t="s">
        <v>3784</v>
      </c>
      <c r="D12">
        <v>55</v>
      </c>
      <c r="E12" t="s">
        <v>3761</v>
      </c>
      <c r="F12" t="s">
        <v>3950</v>
      </c>
      <c r="G12" t="s">
        <v>2775</v>
      </c>
      <c r="H12" t="s">
        <v>240</v>
      </c>
      <c r="I12">
        <v>70700</v>
      </c>
      <c r="J12">
        <v>12200</v>
      </c>
      <c r="K12" t="s">
        <v>0</v>
      </c>
      <c r="L12">
        <v>0</v>
      </c>
      <c r="M12">
        <v>0</v>
      </c>
      <c r="N12">
        <v>161258</v>
      </c>
      <c r="O12">
        <v>424200</v>
      </c>
      <c r="P12">
        <v>131300</v>
      </c>
      <c r="Q12">
        <v>50500</v>
      </c>
      <c r="R12">
        <v>80518</v>
      </c>
      <c r="S12">
        <v>80518</v>
      </c>
      <c r="T12" t="s">
        <v>3785</v>
      </c>
      <c r="U12">
        <v>75200</v>
      </c>
      <c r="V12" s="162">
        <v>0.13055851063829788</v>
      </c>
      <c r="W12">
        <v>499400</v>
      </c>
      <c r="X12" s="162">
        <v>1.9659591509811773E-2</v>
      </c>
      <c r="Y12">
        <v>11</v>
      </c>
      <c r="Z12">
        <v>0</v>
      </c>
      <c r="AA12">
        <v>14</v>
      </c>
      <c r="AB12">
        <v>12</v>
      </c>
      <c r="AC12">
        <v>37</v>
      </c>
      <c r="AD12" t="s">
        <v>0</v>
      </c>
      <c r="AE12" t="s">
        <v>0</v>
      </c>
      <c r="AF12">
        <v>20000</v>
      </c>
      <c r="AG12">
        <v>129</v>
      </c>
      <c r="AH12" s="191">
        <v>0</v>
      </c>
      <c r="AI12" s="191" t="s">
        <v>3762</v>
      </c>
      <c r="AJ12" t="s">
        <v>0</v>
      </c>
      <c r="AK12" s="191">
        <v>46161</v>
      </c>
      <c r="AL12" s="162">
        <v>7.5843782722422995E-2</v>
      </c>
      <c r="AM12" s="162">
        <v>0.34924080877630198</v>
      </c>
      <c r="AN12" s="162">
        <v>0.46667448536798001</v>
      </c>
      <c r="AO12" s="162">
        <v>0.224936785618369</v>
      </c>
      <c r="AP12" s="162">
        <v>0.13419053124935501</v>
      </c>
      <c r="AQ12" s="162">
        <v>0.26183762875834099</v>
      </c>
      <c r="AR12" s="178">
        <v>0</v>
      </c>
      <c r="AS12" s="178">
        <v>0</v>
      </c>
      <c r="AT12" s="178">
        <v>0</v>
      </c>
      <c r="AU12" s="178">
        <v>0</v>
      </c>
      <c r="AV12" s="178">
        <v>0</v>
      </c>
      <c r="AW12" s="180">
        <v>0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0</v>
      </c>
      <c r="BD12" s="165">
        <v>40400</v>
      </c>
      <c r="BE12" s="165">
        <v>10</v>
      </c>
      <c r="BF12" s="165">
        <v>0</v>
      </c>
      <c r="BG12" s="165" t="s">
        <v>0</v>
      </c>
      <c r="BH12" s="165">
        <v>20245</v>
      </c>
      <c r="BI12" s="165">
        <v>2</v>
      </c>
      <c r="BJ12" s="165">
        <v>0</v>
      </c>
      <c r="BK12" s="165" t="s">
        <v>0</v>
      </c>
      <c r="BL12" s="165">
        <v>20076</v>
      </c>
      <c r="BM12" s="165">
        <v>2</v>
      </c>
      <c r="BN12" s="165">
        <v>40197</v>
      </c>
      <c r="BO12" s="165">
        <v>4</v>
      </c>
      <c r="BP12" s="165">
        <v>0</v>
      </c>
      <c r="BQ12" s="165" t="s">
        <v>0</v>
      </c>
      <c r="BR12" s="165">
        <v>0</v>
      </c>
      <c r="BS12" s="165" t="s">
        <v>0</v>
      </c>
      <c r="BT12" s="165">
        <v>0</v>
      </c>
      <c r="BU12" s="165" t="s">
        <v>0</v>
      </c>
      <c r="BV12" s="165" t="s">
        <v>0</v>
      </c>
      <c r="BW12" s="165" t="s">
        <v>0</v>
      </c>
      <c r="BX12" s="165" t="s">
        <v>0</v>
      </c>
      <c r="BY12" s="163" t="s">
        <v>0</v>
      </c>
      <c r="BZ12">
        <v>0</v>
      </c>
      <c r="CA12" t="s">
        <v>0</v>
      </c>
      <c r="CB12">
        <v>19345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19345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 t="str">
        <f>_xlfn.XLOOKUP(DB_CEWB_Nomenclature__2[[#This Row],[Component]],T_Planning[Article],T_Planning[PLANIF],"VERIF")</f>
        <v>VERIF</v>
      </c>
      <c r="CS12" t="str">
        <f>_xlfn.XLOOKUP(DB_CEWB_Nomenclature__2[[#This Row],[Component]],T_Planning[Article],T_Planning[Etat Machine],"VERIF")</f>
        <v>VERIF</v>
      </c>
      <c r="CT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" spans="1:98" ht="15.05" hidden="1" customHeight="1" x14ac:dyDescent="0.3">
      <c r="A13">
        <v>1</v>
      </c>
      <c r="B13">
        <v>544177</v>
      </c>
      <c r="C13" t="s">
        <v>3796</v>
      </c>
      <c r="D13">
        <v>40</v>
      </c>
      <c r="E13" t="s">
        <v>3761</v>
      </c>
      <c r="F13" t="s">
        <v>3950</v>
      </c>
      <c r="G13" t="s">
        <v>2775</v>
      </c>
      <c r="H13" t="s">
        <v>195</v>
      </c>
      <c r="I13">
        <v>40000</v>
      </c>
      <c r="J13">
        <v>13000</v>
      </c>
      <c r="K13" t="s">
        <v>0</v>
      </c>
      <c r="L13">
        <v>0</v>
      </c>
      <c r="M13">
        <v>322</v>
      </c>
      <c r="N13">
        <v>209043</v>
      </c>
      <c r="O13">
        <v>379000</v>
      </c>
      <c r="P13">
        <v>220000</v>
      </c>
      <c r="Q13">
        <v>80000</v>
      </c>
      <c r="R13">
        <v>59576</v>
      </c>
      <c r="S13">
        <v>59576</v>
      </c>
      <c r="T13" t="s">
        <v>3765</v>
      </c>
      <c r="U13">
        <v>65900</v>
      </c>
      <c r="V13" s="162">
        <v>0.29705614567526556</v>
      </c>
      <c r="W13">
        <v>444900</v>
      </c>
      <c r="X13" s="162">
        <v>4.4000899078444594E-2</v>
      </c>
      <c r="Y13">
        <v>0</v>
      </c>
      <c r="Z13">
        <v>0</v>
      </c>
      <c r="AA13">
        <v>0</v>
      </c>
      <c r="AB13">
        <v>0</v>
      </c>
      <c r="AC13">
        <v>0</v>
      </c>
      <c r="AD13" t="s">
        <v>0</v>
      </c>
      <c r="AE13" t="s">
        <v>0</v>
      </c>
      <c r="AF13">
        <v>5749</v>
      </c>
      <c r="AG13">
        <v>53</v>
      </c>
      <c r="AH13" s="191">
        <v>0</v>
      </c>
      <c r="AI13" s="191" t="s">
        <v>3762</v>
      </c>
      <c r="AJ13" t="s">
        <v>0</v>
      </c>
      <c r="AK13" s="191">
        <v>46161</v>
      </c>
      <c r="AL13" s="162">
        <v>0</v>
      </c>
      <c r="AM13" s="162">
        <v>0</v>
      </c>
      <c r="AN13" s="162">
        <v>0.15099458459912801</v>
      </c>
      <c r="AO13" s="162">
        <v>0.19674960569227401</v>
      </c>
      <c r="AP13" s="162">
        <v>-3.2887173094843301E-3</v>
      </c>
      <c r="AQ13" s="162">
        <v>0.126426367454338</v>
      </c>
      <c r="AR13" s="178">
        <v>0</v>
      </c>
      <c r="AS13" s="178">
        <v>0</v>
      </c>
      <c r="AT13" s="178">
        <v>0</v>
      </c>
      <c r="AU13" s="178">
        <v>0</v>
      </c>
      <c r="AV13" s="178">
        <v>0</v>
      </c>
      <c r="AW13" s="180">
        <v>1</v>
      </c>
      <c r="AX13">
        <v>1</v>
      </c>
      <c r="AY13">
        <v>1</v>
      </c>
      <c r="AZ13">
        <v>0</v>
      </c>
      <c r="BA13">
        <v>0</v>
      </c>
      <c r="BB13">
        <v>1</v>
      </c>
      <c r="BC13">
        <v>0</v>
      </c>
      <c r="BD13" s="165">
        <v>57434</v>
      </c>
      <c r="BE13" s="165">
        <v>20</v>
      </c>
      <c r="BF13" s="165">
        <v>0</v>
      </c>
      <c r="BG13" s="165" t="s">
        <v>0</v>
      </c>
      <c r="BH13" s="165">
        <v>59576</v>
      </c>
      <c r="BI13" s="165">
        <v>5</v>
      </c>
      <c r="BJ13" s="165">
        <v>0</v>
      </c>
      <c r="BK13" s="165" t="s">
        <v>0</v>
      </c>
      <c r="BL13" s="165">
        <v>0</v>
      </c>
      <c r="BM13" s="165" t="s">
        <v>0</v>
      </c>
      <c r="BN13" s="165" t="s">
        <v>0</v>
      </c>
      <c r="BO13" s="165" t="s">
        <v>0</v>
      </c>
      <c r="BP13" s="165" t="s">
        <v>0</v>
      </c>
      <c r="BQ13" s="165" t="s">
        <v>0</v>
      </c>
      <c r="BR13" s="165">
        <v>0</v>
      </c>
      <c r="BS13" s="165">
        <v>0</v>
      </c>
      <c r="BT13" s="165">
        <v>0</v>
      </c>
      <c r="BU13" s="165" t="s">
        <v>0</v>
      </c>
      <c r="BV13" s="165" t="s">
        <v>0</v>
      </c>
      <c r="BW13" s="165" t="s">
        <v>0</v>
      </c>
      <c r="BX13" s="165" t="s">
        <v>0</v>
      </c>
      <c r="BY13" s="163" t="s">
        <v>0</v>
      </c>
      <c r="BZ13">
        <v>0</v>
      </c>
      <c r="CA13" t="s">
        <v>0</v>
      </c>
      <c r="CB13">
        <v>8250</v>
      </c>
      <c r="CC13">
        <v>0</v>
      </c>
      <c r="CD13">
        <v>0</v>
      </c>
      <c r="CE13">
        <v>0</v>
      </c>
      <c r="CF13">
        <v>0</v>
      </c>
      <c r="CG13">
        <v>6276</v>
      </c>
      <c r="CH13">
        <v>0</v>
      </c>
      <c r="CI13">
        <v>14526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 t="str">
        <f>_xlfn.XLOOKUP(DB_CEWB_Nomenclature__2[[#This Row],[Component]],T_Planning[Article],T_Planning[PLANIF],"VERIF")</f>
        <v>VERIF</v>
      </c>
      <c r="CS13" t="str">
        <f>_xlfn.XLOOKUP(DB_CEWB_Nomenclature__2[[#This Row],[Component]],T_Planning[Article],T_Planning[Etat Machine],"VERIF")</f>
        <v>VERIF</v>
      </c>
      <c r="CT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" spans="1:98" ht="15.05" hidden="1" customHeight="1" x14ac:dyDescent="0.3">
      <c r="A14">
        <v>1</v>
      </c>
      <c r="B14">
        <v>705253</v>
      </c>
      <c r="C14" t="s">
        <v>3787</v>
      </c>
      <c r="D14">
        <v>40</v>
      </c>
      <c r="E14" t="s">
        <v>3761</v>
      </c>
      <c r="F14" t="s">
        <v>3950</v>
      </c>
      <c r="G14" t="s">
        <v>2775</v>
      </c>
      <c r="H14" t="s">
        <v>30</v>
      </c>
      <c r="I14">
        <v>50500</v>
      </c>
      <c r="J14">
        <v>13700</v>
      </c>
      <c r="K14" t="s">
        <v>0</v>
      </c>
      <c r="L14">
        <v>0</v>
      </c>
      <c r="M14">
        <v>593</v>
      </c>
      <c r="N14">
        <v>122761</v>
      </c>
      <c r="O14">
        <v>501600</v>
      </c>
      <c r="P14">
        <v>221900</v>
      </c>
      <c r="Q14">
        <v>80800</v>
      </c>
      <c r="R14">
        <v>56891</v>
      </c>
      <c r="S14">
        <v>56891</v>
      </c>
      <c r="T14" t="s">
        <v>3765</v>
      </c>
      <c r="U14">
        <v>88300</v>
      </c>
      <c r="V14" s="162">
        <v>7.2378255945639861E-2</v>
      </c>
      <c r="W14">
        <v>589900</v>
      </c>
      <c r="X14" s="162">
        <v>1.0834039667740296E-2</v>
      </c>
      <c r="Y14">
        <v>11</v>
      </c>
      <c r="Z14">
        <v>22</v>
      </c>
      <c r="AA14">
        <v>32</v>
      </c>
      <c r="AB14">
        <v>15</v>
      </c>
      <c r="AC14">
        <v>80</v>
      </c>
      <c r="AD14" t="s">
        <v>0</v>
      </c>
      <c r="AE14" t="s">
        <v>0</v>
      </c>
      <c r="AF14">
        <v>43139</v>
      </c>
      <c r="AG14">
        <v>45.333333333333336</v>
      </c>
      <c r="AH14" s="191">
        <v>0</v>
      </c>
      <c r="AI14" s="191" t="s">
        <v>3762</v>
      </c>
      <c r="AJ14" t="s">
        <v>0</v>
      </c>
      <c r="AK14" s="191">
        <v>46161</v>
      </c>
      <c r="AL14" s="162">
        <v>0.17654936255544901</v>
      </c>
      <c r="AM14" s="162">
        <v>4.9048667921587602E-2</v>
      </c>
      <c r="AN14" s="162">
        <v>0.24193713758415999</v>
      </c>
      <c r="AO14" s="162">
        <v>0.265433402152152</v>
      </c>
      <c r="AP14" s="162">
        <v>0.19031983912839501</v>
      </c>
      <c r="AQ14" s="162">
        <v>0.18168376900224001</v>
      </c>
      <c r="AR14" s="178">
        <v>0</v>
      </c>
      <c r="AS14" s="178">
        <v>0</v>
      </c>
      <c r="AT14" s="178">
        <v>0</v>
      </c>
      <c r="AU14" s="178">
        <v>0</v>
      </c>
      <c r="AV14" s="178">
        <v>0</v>
      </c>
      <c r="AW14" s="180">
        <v>0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0</v>
      </c>
      <c r="BD14" s="165">
        <v>65870</v>
      </c>
      <c r="BE14" s="165">
        <v>7.333333333333333</v>
      </c>
      <c r="BF14" s="165">
        <v>0</v>
      </c>
      <c r="BG14" s="165" t="s">
        <v>0</v>
      </c>
      <c r="BH14" s="165">
        <v>36195</v>
      </c>
      <c r="BI14" s="165">
        <v>5.5</v>
      </c>
      <c r="BJ14" s="165">
        <v>0</v>
      </c>
      <c r="BK14" s="165" t="s">
        <v>0</v>
      </c>
      <c r="BL14" s="165">
        <v>0</v>
      </c>
      <c r="BM14" s="165" t="s">
        <v>0</v>
      </c>
      <c r="BN14" s="165">
        <v>20696</v>
      </c>
      <c r="BO14" s="165">
        <v>6</v>
      </c>
      <c r="BP14" s="165">
        <v>0</v>
      </c>
      <c r="BQ14" s="165" t="s">
        <v>0</v>
      </c>
      <c r="BR14" s="165">
        <v>0</v>
      </c>
      <c r="BS14" s="165" t="s">
        <v>0</v>
      </c>
      <c r="BT14" s="165">
        <v>0</v>
      </c>
      <c r="BU14" s="165" t="s">
        <v>0</v>
      </c>
      <c r="BV14" s="165" t="s">
        <v>0</v>
      </c>
      <c r="BW14" s="165" t="s">
        <v>0</v>
      </c>
      <c r="BX14" s="165" t="s">
        <v>0</v>
      </c>
      <c r="BY14" s="163" t="s">
        <v>0</v>
      </c>
      <c r="BZ14">
        <v>0</v>
      </c>
      <c r="CA14" t="s">
        <v>0</v>
      </c>
      <c r="CB14">
        <v>0</v>
      </c>
      <c r="CC14">
        <v>7190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7190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 t="str">
        <f>_xlfn.XLOOKUP(DB_CEWB_Nomenclature__2[[#This Row],[Component]],T_Planning[Article],T_Planning[PLANIF],"VERIF")</f>
        <v>VERIF</v>
      </c>
      <c r="CS14" t="str">
        <f>_xlfn.XLOOKUP(DB_CEWB_Nomenclature__2[[#This Row],[Component]],T_Planning[Article],T_Planning[Etat Machine],"VERIF")</f>
        <v>VERIF</v>
      </c>
      <c r="CT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" spans="1:98" ht="15.05" hidden="1" customHeight="1" x14ac:dyDescent="0.3">
      <c r="A15">
        <v>1</v>
      </c>
      <c r="B15">
        <v>4671</v>
      </c>
      <c r="C15" t="s">
        <v>3782</v>
      </c>
      <c r="D15">
        <v>40</v>
      </c>
      <c r="E15" t="s">
        <v>3761</v>
      </c>
      <c r="F15" t="s">
        <v>3950</v>
      </c>
      <c r="G15" t="s">
        <v>2775</v>
      </c>
      <c r="H15" t="s">
        <v>294</v>
      </c>
      <c r="I15">
        <v>151500</v>
      </c>
      <c r="J15">
        <v>52000</v>
      </c>
      <c r="K15" t="s">
        <v>0</v>
      </c>
      <c r="L15">
        <v>0</v>
      </c>
      <c r="M15">
        <v>0</v>
      </c>
      <c r="N15">
        <v>272457</v>
      </c>
      <c r="O15">
        <v>1610000</v>
      </c>
      <c r="P15">
        <v>675600</v>
      </c>
      <c r="Q15">
        <v>368100</v>
      </c>
      <c r="R15">
        <v>107601</v>
      </c>
      <c r="S15">
        <v>107601</v>
      </c>
      <c r="T15" t="s">
        <v>3765</v>
      </c>
      <c r="U15">
        <v>264500</v>
      </c>
      <c r="V15" s="162">
        <v>0</v>
      </c>
      <c r="W15">
        <v>1874500</v>
      </c>
      <c r="X15" s="162">
        <v>0</v>
      </c>
      <c r="Y15">
        <v>33</v>
      </c>
      <c r="Z15">
        <v>15</v>
      </c>
      <c r="AA15">
        <v>8</v>
      </c>
      <c r="AB15">
        <v>16</v>
      </c>
      <c r="AC15">
        <v>72</v>
      </c>
      <c r="AD15" t="s">
        <v>0</v>
      </c>
      <c r="AE15" t="s">
        <v>0</v>
      </c>
      <c r="AF15">
        <v>9850</v>
      </c>
      <c r="AG15">
        <v>67</v>
      </c>
      <c r="AH15" s="191">
        <v>0</v>
      </c>
      <c r="AI15" s="191" t="s">
        <v>3762</v>
      </c>
      <c r="AJ15" t="s">
        <v>0</v>
      </c>
      <c r="AK15" s="191">
        <v>46162</v>
      </c>
      <c r="AL15" s="162">
        <v>5.49071587865438E-2</v>
      </c>
      <c r="AM15" s="162">
        <v>0.101651946827676</v>
      </c>
      <c r="AN15" s="162">
        <v>5.1162058166044799E-2</v>
      </c>
      <c r="AO15" s="162">
        <v>0.114070926239148</v>
      </c>
      <c r="AP15" s="162">
        <v>0.18536348806473199</v>
      </c>
      <c r="AQ15" s="162">
        <v>9.1692043646418697E-2</v>
      </c>
      <c r="AR15" s="178">
        <v>0</v>
      </c>
      <c r="AS15" s="178">
        <v>0</v>
      </c>
      <c r="AT15" s="178">
        <v>0</v>
      </c>
      <c r="AU15" s="178">
        <v>0</v>
      </c>
      <c r="AV15" s="178">
        <v>0</v>
      </c>
      <c r="AW15" s="180">
        <v>0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0</v>
      </c>
      <c r="BD15" s="165">
        <v>121200</v>
      </c>
      <c r="BE15" s="165">
        <v>8.5</v>
      </c>
      <c r="BF15" s="165">
        <v>0</v>
      </c>
      <c r="BG15" s="165" t="s">
        <v>0</v>
      </c>
      <c r="BH15" s="165">
        <v>30095</v>
      </c>
      <c r="BI15" s="165">
        <v>3</v>
      </c>
      <c r="BJ15" s="165">
        <v>0</v>
      </c>
      <c r="BK15" s="165" t="s">
        <v>0</v>
      </c>
      <c r="BL15" s="165">
        <v>43445</v>
      </c>
      <c r="BM15" s="165">
        <v>2</v>
      </c>
      <c r="BN15" s="165">
        <v>17611</v>
      </c>
      <c r="BO15" s="165">
        <v>2</v>
      </c>
      <c r="BP15" s="165">
        <v>14070</v>
      </c>
      <c r="BQ15" s="165">
        <v>11</v>
      </c>
      <c r="BR15" s="165">
        <v>0</v>
      </c>
      <c r="BS15" s="165" t="s">
        <v>0</v>
      </c>
      <c r="BT15" s="165">
        <v>0</v>
      </c>
      <c r="BU15" s="165" t="s">
        <v>0</v>
      </c>
      <c r="BV15" s="165" t="s">
        <v>0</v>
      </c>
      <c r="BW15" s="165" t="s">
        <v>0</v>
      </c>
      <c r="BX15" s="165" t="s">
        <v>0</v>
      </c>
      <c r="BY15" s="163" t="s">
        <v>0</v>
      </c>
      <c r="BZ15">
        <v>2380</v>
      </c>
      <c r="CA15">
        <v>9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13055</v>
      </c>
      <c r="CH15">
        <v>10815</v>
      </c>
      <c r="CI15">
        <v>23870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 t="str">
        <f>_xlfn.XLOOKUP(DB_CEWB_Nomenclature__2[[#This Row],[Component]],T_Planning[Article],T_Planning[PLANIF],"VERIF")</f>
        <v>VERIF</v>
      </c>
      <c r="CS15" t="str">
        <f>_xlfn.XLOOKUP(DB_CEWB_Nomenclature__2[[#This Row],[Component]],T_Planning[Article],T_Planning[Etat Machine],"VERIF")</f>
        <v>VERIF</v>
      </c>
      <c r="CT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" spans="1:98" ht="15.05" hidden="1" customHeight="1" x14ac:dyDescent="0.3">
      <c r="A16">
        <v>1</v>
      </c>
      <c r="B16">
        <v>696684</v>
      </c>
      <c r="C16" t="s">
        <v>3799</v>
      </c>
      <c r="D16">
        <v>40</v>
      </c>
      <c r="E16" t="s">
        <v>3761</v>
      </c>
      <c r="F16" t="s">
        <v>3950</v>
      </c>
      <c r="G16" t="s">
        <v>2775</v>
      </c>
      <c r="H16" t="s">
        <v>131</v>
      </c>
      <c r="I16">
        <v>30300</v>
      </c>
      <c r="J16">
        <v>14500</v>
      </c>
      <c r="K16" t="s">
        <v>0</v>
      </c>
      <c r="L16">
        <v>78590</v>
      </c>
      <c r="M16">
        <v>0</v>
      </c>
      <c r="N16">
        <v>22138</v>
      </c>
      <c r="O16">
        <v>487500</v>
      </c>
      <c r="P16">
        <v>214800</v>
      </c>
      <c r="Q16">
        <v>113800</v>
      </c>
      <c r="R16">
        <v>0</v>
      </c>
      <c r="S16">
        <v>78590</v>
      </c>
      <c r="T16" t="s">
        <v>3765</v>
      </c>
      <c r="U16">
        <v>58500</v>
      </c>
      <c r="V16" s="162">
        <v>0.82547008547008549</v>
      </c>
      <c r="W16">
        <v>546000</v>
      </c>
      <c r="X16" s="162">
        <v>8.8443223443223445E-2</v>
      </c>
      <c r="Y16">
        <v>7</v>
      </c>
      <c r="Z16">
        <v>1</v>
      </c>
      <c r="AA16">
        <v>30</v>
      </c>
      <c r="AB16">
        <v>6</v>
      </c>
      <c r="AC16">
        <v>44</v>
      </c>
      <c r="AD16" t="s">
        <v>0</v>
      </c>
      <c r="AE16" t="s">
        <v>0</v>
      </c>
      <c r="AF16">
        <v>16454</v>
      </c>
      <c r="AG16">
        <v>7</v>
      </c>
      <c r="AH16" s="191">
        <v>0</v>
      </c>
      <c r="AI16" s="191" t="s">
        <v>3762</v>
      </c>
      <c r="AJ16" t="s">
        <v>0</v>
      </c>
      <c r="AK16" s="191">
        <v>46162</v>
      </c>
      <c r="AL16" s="162">
        <v>6.9324955463457405E-2</v>
      </c>
      <c r="AM16" s="162">
        <v>0.13134392924664301</v>
      </c>
      <c r="AN16" s="162">
        <v>7.0133221611192897E-2</v>
      </c>
      <c r="AO16" s="162">
        <v>0.260859359898379</v>
      </c>
      <c r="AP16" s="162">
        <v>0.11541845358707301</v>
      </c>
      <c r="AQ16" s="162">
        <v>0.10209267333290301</v>
      </c>
      <c r="AR16" s="178">
        <v>0</v>
      </c>
      <c r="AS16" s="178">
        <v>0</v>
      </c>
      <c r="AT16" s="178">
        <v>0</v>
      </c>
      <c r="AU16" s="178">
        <v>0</v>
      </c>
      <c r="AV16" s="178">
        <v>0</v>
      </c>
      <c r="AW16" s="180">
        <v>0</v>
      </c>
      <c r="AX16">
        <v>1</v>
      </c>
      <c r="AY16">
        <v>1</v>
      </c>
      <c r="AZ16">
        <v>0</v>
      </c>
      <c r="BA16">
        <v>0</v>
      </c>
      <c r="BB16">
        <v>1</v>
      </c>
      <c r="BC16">
        <v>0</v>
      </c>
      <c r="BD16" s="165">
        <v>22138</v>
      </c>
      <c r="BE16" s="165">
        <v>86</v>
      </c>
      <c r="BF16" s="165">
        <v>0</v>
      </c>
      <c r="BG16" s="165" t="s">
        <v>0</v>
      </c>
      <c r="BH16" s="165">
        <v>0</v>
      </c>
      <c r="BI16" s="165" t="s">
        <v>0</v>
      </c>
      <c r="BJ16" s="165">
        <v>0</v>
      </c>
      <c r="BK16" s="165" t="s">
        <v>0</v>
      </c>
      <c r="BL16" s="165">
        <v>0</v>
      </c>
      <c r="BM16" s="165" t="s">
        <v>0</v>
      </c>
      <c r="BN16" s="165" t="s">
        <v>0</v>
      </c>
      <c r="BO16" s="165" t="s">
        <v>0</v>
      </c>
      <c r="BP16" s="165" t="s">
        <v>0</v>
      </c>
      <c r="BQ16" s="165" t="s">
        <v>0</v>
      </c>
      <c r="BR16" s="165">
        <v>0</v>
      </c>
      <c r="BS16" s="165">
        <v>0</v>
      </c>
      <c r="BT16" s="165">
        <v>0</v>
      </c>
      <c r="BU16" s="165" t="s">
        <v>0</v>
      </c>
      <c r="BV16" s="165" t="s">
        <v>0</v>
      </c>
      <c r="BW16" s="165" t="s">
        <v>0</v>
      </c>
      <c r="BX16" s="165" t="s">
        <v>0</v>
      </c>
      <c r="BY16" s="163" t="s">
        <v>0</v>
      </c>
      <c r="BZ16">
        <v>0</v>
      </c>
      <c r="CA16" t="s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 t="str">
        <f>_xlfn.XLOOKUP(DB_CEWB_Nomenclature__2[[#This Row],[Component]],T_Planning[Article],T_Planning[PLANIF],"VERIF")</f>
        <v>STOP</v>
      </c>
      <c r="CS16" t="str">
        <f>_xlfn.XLOOKUP(DB_CEWB_Nomenclature__2[[#This Row],[Component]],T_Planning[Article],T_Planning[Etat Machine],"VERIF")</f>
        <v>RH</v>
      </c>
      <c r="CT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" spans="1:98" ht="15.05" hidden="1" customHeight="1" x14ac:dyDescent="0.3">
      <c r="A17">
        <v>0</v>
      </c>
      <c r="B17">
        <v>748415</v>
      </c>
      <c r="C17" t="s">
        <v>1046</v>
      </c>
      <c r="D17">
        <v>40</v>
      </c>
      <c r="E17" t="s">
        <v>3761</v>
      </c>
      <c r="F17" t="s">
        <v>3950</v>
      </c>
      <c r="G17" t="s">
        <v>2775</v>
      </c>
      <c r="H17" t="s">
        <v>41</v>
      </c>
      <c r="I17">
        <v>0</v>
      </c>
      <c r="J17">
        <v>2100</v>
      </c>
      <c r="K17">
        <v>0</v>
      </c>
      <c r="L17">
        <v>0</v>
      </c>
      <c r="M17">
        <v>0</v>
      </c>
      <c r="N17">
        <v>25960</v>
      </c>
      <c r="O17">
        <v>107930</v>
      </c>
      <c r="P17">
        <v>37230</v>
      </c>
      <c r="Q17">
        <v>14000</v>
      </c>
      <c r="R17">
        <v>25960</v>
      </c>
      <c r="S17">
        <v>25960</v>
      </c>
      <c r="T17" t="s">
        <v>3765</v>
      </c>
      <c r="U17">
        <v>48800</v>
      </c>
      <c r="V17" s="162">
        <v>0.53196721311475414</v>
      </c>
      <c r="W17">
        <v>156730</v>
      </c>
      <c r="X17" s="162">
        <v>0.16563516876156448</v>
      </c>
      <c r="Y17">
        <v>0</v>
      </c>
      <c r="Z17">
        <v>0</v>
      </c>
      <c r="AA17">
        <v>0</v>
      </c>
      <c r="AB17">
        <v>0</v>
      </c>
      <c r="AC17">
        <v>0</v>
      </c>
      <c r="AD17">
        <v>7908</v>
      </c>
      <c r="AE17">
        <v>419</v>
      </c>
      <c r="AF17" t="s">
        <v>0</v>
      </c>
      <c r="AG17" t="s">
        <v>0</v>
      </c>
      <c r="AH17" s="191">
        <v>1</v>
      </c>
      <c r="AI17" s="191" t="s">
        <v>3774</v>
      </c>
      <c r="AJ17" t="s">
        <v>2071</v>
      </c>
      <c r="AK17" s="191">
        <v>46149</v>
      </c>
      <c r="AL17" s="162">
        <v>0</v>
      </c>
      <c r="AM17" s="162">
        <v>7.2562751066128903E-2</v>
      </c>
      <c r="AN17" s="162">
        <v>0.65044274356193998</v>
      </c>
      <c r="AO17" s="162">
        <v>0.32242272369117903</v>
      </c>
      <c r="AP17" s="162">
        <v>9.9298266189722206E-2</v>
      </c>
      <c r="AQ17" s="162">
        <v>0.376215113076735</v>
      </c>
      <c r="AR17" s="178">
        <v>22</v>
      </c>
      <c r="AS17" s="178">
        <v>34</v>
      </c>
      <c r="AT17" s="178">
        <v>24</v>
      </c>
      <c r="AU17" s="178">
        <v>0</v>
      </c>
      <c r="AV17" s="178">
        <v>80</v>
      </c>
      <c r="AW17" s="180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0</v>
      </c>
      <c r="BD17" s="165">
        <v>0</v>
      </c>
      <c r="BE17" s="165" t="s">
        <v>0</v>
      </c>
      <c r="BF17" s="165">
        <v>0</v>
      </c>
      <c r="BG17" s="165" t="s">
        <v>0</v>
      </c>
      <c r="BH17" s="165">
        <v>0</v>
      </c>
      <c r="BI17" s="165" t="s">
        <v>0</v>
      </c>
      <c r="BJ17" s="165">
        <v>0</v>
      </c>
      <c r="BK17" s="165" t="s">
        <v>0</v>
      </c>
      <c r="BL17" s="165">
        <v>0</v>
      </c>
      <c r="BM17" s="165" t="s">
        <v>0</v>
      </c>
      <c r="BN17" s="165">
        <v>0</v>
      </c>
      <c r="BO17" s="165" t="s">
        <v>0</v>
      </c>
      <c r="BP17" s="165">
        <v>0</v>
      </c>
      <c r="BQ17" s="165" t="s">
        <v>0</v>
      </c>
      <c r="BR17" s="165">
        <v>0</v>
      </c>
      <c r="BS17" s="165" t="s">
        <v>0</v>
      </c>
      <c r="BT17" s="165">
        <v>25960</v>
      </c>
      <c r="BU17" s="165">
        <v>2</v>
      </c>
      <c r="BV17" s="165" t="s">
        <v>0</v>
      </c>
      <c r="BW17" s="165" t="s">
        <v>0</v>
      </c>
      <c r="BX17" s="165" t="s">
        <v>0</v>
      </c>
      <c r="BY17" s="163" t="s">
        <v>0</v>
      </c>
      <c r="BZ17">
        <v>0</v>
      </c>
      <c r="CA17" t="s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 t="str">
        <f>_xlfn.XLOOKUP(DB_CEWB_Nomenclature__2[[#This Row],[Component]],T_Planning[Article],T_Planning[PLANIF],"VERIF")</f>
        <v>VERIF</v>
      </c>
      <c r="CS17" t="str">
        <f>_xlfn.XLOOKUP(DB_CEWB_Nomenclature__2[[#This Row],[Component]],T_Planning[Article],T_Planning[Etat Machine],"VERIF")</f>
        <v>VERIF</v>
      </c>
      <c r="CT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" spans="1:98" ht="15.05" hidden="1" customHeight="1" x14ac:dyDescent="0.3">
      <c r="A18">
        <v>0</v>
      </c>
      <c r="B18">
        <v>471085</v>
      </c>
      <c r="C18" t="s">
        <v>296</v>
      </c>
      <c r="D18">
        <v>40</v>
      </c>
      <c r="E18" t="s">
        <v>3761</v>
      </c>
      <c r="F18" t="s">
        <v>3950</v>
      </c>
      <c r="G18" t="s">
        <v>2775</v>
      </c>
      <c r="H18" t="s">
        <v>46</v>
      </c>
      <c r="I18">
        <v>8740</v>
      </c>
      <c r="J18">
        <v>5700</v>
      </c>
      <c r="K18">
        <v>8740</v>
      </c>
      <c r="L18">
        <v>0</v>
      </c>
      <c r="M18">
        <v>0</v>
      </c>
      <c r="N18">
        <v>75566</v>
      </c>
      <c r="O18">
        <v>136895</v>
      </c>
      <c r="P18">
        <v>67555</v>
      </c>
      <c r="Q18">
        <v>47355</v>
      </c>
      <c r="R18">
        <v>17426</v>
      </c>
      <c r="S18">
        <v>17426</v>
      </c>
      <c r="T18" t="s">
        <v>3765</v>
      </c>
      <c r="U18">
        <v>44900</v>
      </c>
      <c r="V18" s="162">
        <v>0.1934521158129176</v>
      </c>
      <c r="W18">
        <v>181795</v>
      </c>
      <c r="X18" s="162">
        <v>4.7779091834208864E-2</v>
      </c>
      <c r="Y18">
        <v>0</v>
      </c>
      <c r="Z18">
        <v>0</v>
      </c>
      <c r="AA18">
        <v>0</v>
      </c>
      <c r="AB18">
        <v>0</v>
      </c>
      <c r="AC18">
        <v>0</v>
      </c>
      <c r="AD18" t="s">
        <v>0</v>
      </c>
      <c r="AE18" t="s">
        <v>0</v>
      </c>
      <c r="AF18" t="s">
        <v>0</v>
      </c>
      <c r="AG18" t="s">
        <v>0</v>
      </c>
      <c r="AH18" s="191">
        <v>1</v>
      </c>
      <c r="AI18" s="191" t="s">
        <v>3774</v>
      </c>
      <c r="AJ18" t="s">
        <v>2071</v>
      </c>
      <c r="AK18" s="191">
        <v>46153</v>
      </c>
      <c r="AL18" s="162">
        <v>0</v>
      </c>
      <c r="AM18" s="162">
        <v>0.114755464162705</v>
      </c>
      <c r="AN18" s="162">
        <v>0.17086538243000601</v>
      </c>
      <c r="AO18" s="162">
        <v>0</v>
      </c>
      <c r="AP18" s="162">
        <v>0</v>
      </c>
      <c r="AQ18" s="162">
        <v>0.135424116807038</v>
      </c>
      <c r="AR18" s="178">
        <v>0</v>
      </c>
      <c r="AS18" s="178">
        <v>0</v>
      </c>
      <c r="AT18" s="178">
        <v>0</v>
      </c>
      <c r="AU18" s="178">
        <v>0</v>
      </c>
      <c r="AV18" s="178">
        <v>0</v>
      </c>
      <c r="AW18" s="180">
        <v>0</v>
      </c>
      <c r="AX18">
        <v>1</v>
      </c>
      <c r="AY18">
        <v>1</v>
      </c>
      <c r="AZ18">
        <v>0</v>
      </c>
      <c r="BA18">
        <v>0</v>
      </c>
      <c r="BB18">
        <v>1</v>
      </c>
      <c r="BC18">
        <v>0</v>
      </c>
      <c r="BD18" s="165">
        <v>58140</v>
      </c>
      <c r="BE18" s="165">
        <v>14</v>
      </c>
      <c r="BF18" s="165">
        <v>0</v>
      </c>
      <c r="BG18" s="165" t="s">
        <v>0</v>
      </c>
      <c r="BH18" s="165">
        <v>10160</v>
      </c>
      <c r="BI18" s="165">
        <v>3</v>
      </c>
      <c r="BJ18" s="165">
        <v>0</v>
      </c>
      <c r="BK18" s="165" t="s">
        <v>0</v>
      </c>
      <c r="BL18" s="165">
        <v>0</v>
      </c>
      <c r="BM18" s="165" t="s">
        <v>0</v>
      </c>
      <c r="BN18" s="165" t="s">
        <v>0</v>
      </c>
      <c r="BO18" s="165" t="s">
        <v>0</v>
      </c>
      <c r="BP18" s="165" t="s">
        <v>0</v>
      </c>
      <c r="BQ18" s="165" t="s">
        <v>0</v>
      </c>
      <c r="BR18" s="165">
        <v>0</v>
      </c>
      <c r="BS18" s="165">
        <v>0</v>
      </c>
      <c r="BT18" s="165">
        <v>7266</v>
      </c>
      <c r="BU18" s="165">
        <v>2</v>
      </c>
      <c r="BV18" s="165" t="s">
        <v>0</v>
      </c>
      <c r="BW18" s="165" t="s">
        <v>0</v>
      </c>
      <c r="BX18" s="165" t="s">
        <v>0</v>
      </c>
      <c r="BY18" s="163" t="s">
        <v>0</v>
      </c>
      <c r="BZ18">
        <v>0</v>
      </c>
      <c r="CA18" t="s">
        <v>0</v>
      </c>
      <c r="CB18">
        <v>0</v>
      </c>
      <c r="CC18">
        <v>0</v>
      </c>
      <c r="CD18">
        <v>0</v>
      </c>
      <c r="CE18">
        <v>0</v>
      </c>
      <c r="CF18">
        <v>6905</v>
      </c>
      <c r="CG18">
        <v>0</v>
      </c>
      <c r="CH18">
        <v>0</v>
      </c>
      <c r="CI18">
        <v>6905</v>
      </c>
      <c r="CJ18">
        <v>0</v>
      </c>
      <c r="CK18">
        <v>0</v>
      </c>
      <c r="CL18">
        <v>0</v>
      </c>
      <c r="CM18">
        <v>0</v>
      </c>
      <c r="CN18">
        <v>6905</v>
      </c>
      <c r="CO18">
        <v>0</v>
      </c>
      <c r="CP18">
        <v>0</v>
      </c>
      <c r="CQ18">
        <v>6905</v>
      </c>
      <c r="CR18" t="str">
        <f>_xlfn.XLOOKUP(DB_CEWB_Nomenclature__2[[#This Row],[Component]],T_Planning[Article],T_Planning[PLANIF],"VERIF")</f>
        <v>VERIF</v>
      </c>
      <c r="CS18" t="str">
        <f>_xlfn.XLOOKUP(DB_CEWB_Nomenclature__2[[#This Row],[Component]],T_Planning[Article],T_Planning[Etat Machine],"VERIF")</f>
        <v>VERIF</v>
      </c>
      <c r="CT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" spans="1:98" x14ac:dyDescent="0.3">
      <c r="A19">
        <v>0</v>
      </c>
      <c r="B19">
        <v>780942</v>
      </c>
      <c r="C19" t="s">
        <v>1537</v>
      </c>
      <c r="D19">
        <v>40</v>
      </c>
      <c r="E19" t="s">
        <v>3761</v>
      </c>
      <c r="F19" t="s">
        <v>3952</v>
      </c>
      <c r="G19" t="s">
        <v>2862</v>
      </c>
      <c r="H19" t="s">
        <v>1536</v>
      </c>
      <c r="I19">
        <v>4024</v>
      </c>
      <c r="J19">
        <v>900</v>
      </c>
      <c r="K19">
        <v>4024</v>
      </c>
      <c r="L19">
        <v>0</v>
      </c>
      <c r="M19">
        <v>0</v>
      </c>
      <c r="N19">
        <v>15140</v>
      </c>
      <c r="O19">
        <v>23374</v>
      </c>
      <c r="P19">
        <v>10260</v>
      </c>
      <c r="Q19">
        <v>4200</v>
      </c>
      <c r="R19">
        <v>0</v>
      </c>
      <c r="S19">
        <v>0</v>
      </c>
      <c r="T19" t="s">
        <v>3767</v>
      </c>
      <c r="U19">
        <v>4200</v>
      </c>
      <c r="V19" s="162">
        <v>0</v>
      </c>
      <c r="W19">
        <v>27574</v>
      </c>
      <c r="X19" s="162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 t="s">
        <v>0</v>
      </c>
      <c r="AE19" t="s">
        <v>0</v>
      </c>
      <c r="AF19">
        <v>6500</v>
      </c>
      <c r="AG19">
        <v>2</v>
      </c>
      <c r="AH19" s="191">
        <v>1</v>
      </c>
      <c r="AI19" s="191" t="s">
        <v>3774</v>
      </c>
      <c r="AJ19" t="s">
        <v>2071</v>
      </c>
      <c r="AK19" s="191">
        <v>46153</v>
      </c>
      <c r="AL19" s="162">
        <v>0</v>
      </c>
      <c r="AM19" s="162">
        <v>9.7702667018748392E-3</v>
      </c>
      <c r="AN19" s="162">
        <v>0</v>
      </c>
      <c r="AO19" s="162">
        <v>0</v>
      </c>
      <c r="AP19" s="162">
        <v>0.54561882933709405</v>
      </c>
      <c r="AQ19" s="162">
        <v>0.36682428265147293</v>
      </c>
      <c r="AR19" s="178">
        <v>0</v>
      </c>
      <c r="AS19" s="178">
        <v>0</v>
      </c>
      <c r="AT19" s="178">
        <v>0</v>
      </c>
      <c r="AU19" s="178">
        <v>0</v>
      </c>
      <c r="AV19" s="178">
        <v>0</v>
      </c>
      <c r="AW19" s="180">
        <v>3</v>
      </c>
      <c r="AX19">
        <v>1</v>
      </c>
      <c r="AY19">
        <v>1</v>
      </c>
      <c r="AZ19">
        <v>0</v>
      </c>
      <c r="BA19">
        <v>0</v>
      </c>
      <c r="BB19">
        <v>1</v>
      </c>
      <c r="BC19">
        <v>0</v>
      </c>
      <c r="BD19" s="165">
        <v>0</v>
      </c>
      <c r="BE19" s="165" t="s">
        <v>0</v>
      </c>
      <c r="BF19" s="165">
        <v>0</v>
      </c>
      <c r="BG19" s="165" t="s">
        <v>0</v>
      </c>
      <c r="BH19" s="165">
        <v>0</v>
      </c>
      <c r="BI19" s="165" t="s">
        <v>0</v>
      </c>
      <c r="BJ19" s="165">
        <v>0</v>
      </c>
      <c r="BK19" s="165" t="s">
        <v>0</v>
      </c>
      <c r="BL19" s="165">
        <v>0</v>
      </c>
      <c r="BM19" s="165" t="s">
        <v>0</v>
      </c>
      <c r="BN19" s="165" t="s">
        <v>0</v>
      </c>
      <c r="BO19" s="165" t="s">
        <v>0</v>
      </c>
      <c r="BP19" s="165" t="s">
        <v>0</v>
      </c>
      <c r="BQ19" s="165" t="s">
        <v>0</v>
      </c>
      <c r="BR19" s="165">
        <v>0</v>
      </c>
      <c r="BS19" s="165">
        <v>0</v>
      </c>
      <c r="BT19" s="165">
        <v>0</v>
      </c>
      <c r="BU19" s="165" t="s">
        <v>0</v>
      </c>
      <c r="BV19" s="165" t="s">
        <v>0</v>
      </c>
      <c r="BW19" s="165" t="s">
        <v>0</v>
      </c>
      <c r="BX19" s="165" t="s">
        <v>0</v>
      </c>
      <c r="BY19" s="163" t="s">
        <v>0</v>
      </c>
      <c r="BZ19">
        <v>0</v>
      </c>
      <c r="CA19" t="s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2036</v>
      </c>
      <c r="CP19">
        <v>0</v>
      </c>
      <c r="CQ19">
        <v>2036</v>
      </c>
      <c r="CR19" t="str">
        <f>_xlfn.XLOOKUP(DB_CEWB_Nomenclature__2[[#This Row],[Component]],T_Planning[Article],T_Planning[PLANIF],"VERIF")</f>
        <v>VERIF</v>
      </c>
      <c r="CS19" t="str">
        <f>_xlfn.XLOOKUP(DB_CEWB_Nomenclature__2[[#This Row],[Component]],T_Planning[Article],T_Planning[Etat Machine],"VERIF")</f>
        <v>VERIF</v>
      </c>
      <c r="CT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20" spans="1:98" ht="15.05" hidden="1" customHeight="1" x14ac:dyDescent="0.3">
      <c r="A20">
        <v>2</v>
      </c>
      <c r="B20">
        <v>859386</v>
      </c>
      <c r="C20" t="s">
        <v>3953</v>
      </c>
      <c r="D20">
        <v>40</v>
      </c>
      <c r="E20" t="s">
        <v>3761</v>
      </c>
      <c r="F20" t="s">
        <v>3950</v>
      </c>
      <c r="G20" t="s">
        <v>2775</v>
      </c>
      <c r="H20" t="s">
        <v>2536</v>
      </c>
      <c r="I20">
        <v>262600</v>
      </c>
      <c r="J20">
        <v>58600</v>
      </c>
      <c r="K20">
        <v>262600</v>
      </c>
      <c r="L20">
        <v>0</v>
      </c>
      <c r="M20">
        <v>0</v>
      </c>
      <c r="N20">
        <v>101420</v>
      </c>
      <c r="O20">
        <v>1636200</v>
      </c>
      <c r="P20">
        <v>585800</v>
      </c>
      <c r="Q20">
        <v>323200</v>
      </c>
      <c r="R20">
        <v>20620</v>
      </c>
      <c r="S20">
        <v>20620</v>
      </c>
      <c r="T20" t="s">
        <v>3765</v>
      </c>
      <c r="U20">
        <v>350600</v>
      </c>
      <c r="V20" s="162">
        <v>0</v>
      </c>
      <c r="W20">
        <v>1986800</v>
      </c>
      <c r="X20" s="162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 t="s">
        <v>0</v>
      </c>
      <c r="AE20" t="s">
        <v>0</v>
      </c>
      <c r="AF20" t="s">
        <v>0</v>
      </c>
      <c r="AG20" t="s">
        <v>0</v>
      </c>
      <c r="AH20" s="191">
        <v>1</v>
      </c>
      <c r="AI20" s="191" t="s">
        <v>3774</v>
      </c>
      <c r="AJ20" t="s">
        <v>2018</v>
      </c>
      <c r="AK20" s="191">
        <v>46153</v>
      </c>
      <c r="AL20" s="162">
        <v>0</v>
      </c>
      <c r="AM20" s="162">
        <v>0</v>
      </c>
      <c r="AN20" s="162">
        <v>0</v>
      </c>
      <c r="AO20" s="162">
        <v>0</v>
      </c>
      <c r="AP20" s="162">
        <v>0</v>
      </c>
      <c r="AQ20" s="162">
        <v>0</v>
      </c>
      <c r="AR20" s="178">
        <v>0</v>
      </c>
      <c r="AS20" s="178">
        <v>0</v>
      </c>
      <c r="AT20" s="178">
        <v>0</v>
      </c>
      <c r="AU20" s="178">
        <v>0</v>
      </c>
      <c r="AV20" s="178">
        <v>0</v>
      </c>
      <c r="AW20" s="180">
        <v>0</v>
      </c>
      <c r="AX20">
        <v>1</v>
      </c>
      <c r="AY20">
        <v>0</v>
      </c>
      <c r="AZ20">
        <v>0</v>
      </c>
      <c r="BA20">
        <v>0</v>
      </c>
      <c r="BB20">
        <v>1</v>
      </c>
      <c r="BC20">
        <v>0</v>
      </c>
      <c r="BD20" s="165">
        <v>80800</v>
      </c>
      <c r="BE20" s="165">
        <v>9</v>
      </c>
      <c r="BF20" s="165" t="s">
        <v>0</v>
      </c>
      <c r="BG20" s="165" t="s">
        <v>0</v>
      </c>
      <c r="BH20" s="165" t="s">
        <v>0</v>
      </c>
      <c r="BI20" s="165" t="s">
        <v>0</v>
      </c>
      <c r="BJ20" s="165">
        <v>0</v>
      </c>
      <c r="BK20" s="165" t="s">
        <v>0</v>
      </c>
      <c r="BL20" s="165">
        <v>0</v>
      </c>
      <c r="BM20" s="165" t="s">
        <v>0</v>
      </c>
      <c r="BN20" s="165" t="s">
        <v>0</v>
      </c>
      <c r="BO20" s="165" t="s">
        <v>0</v>
      </c>
      <c r="BP20" s="165" t="s">
        <v>0</v>
      </c>
      <c r="BQ20" s="165" t="s">
        <v>0</v>
      </c>
      <c r="BR20" s="165">
        <v>20620</v>
      </c>
      <c r="BS20" s="165">
        <v>2</v>
      </c>
      <c r="BT20" s="165">
        <v>0</v>
      </c>
      <c r="BU20" s="165" t="s">
        <v>0</v>
      </c>
      <c r="BV20" s="165" t="s">
        <v>0</v>
      </c>
      <c r="BW20" s="165" t="s">
        <v>0</v>
      </c>
      <c r="BX20" s="165" t="s">
        <v>0</v>
      </c>
      <c r="BY20" s="163" t="s">
        <v>0</v>
      </c>
      <c r="BZ20">
        <v>0</v>
      </c>
      <c r="CA20" t="s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20780</v>
      </c>
      <c r="CI20">
        <v>20780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20780</v>
      </c>
      <c r="CQ20">
        <v>20780</v>
      </c>
      <c r="CR20" t="str">
        <f>_xlfn.XLOOKUP(DB_CEWB_Nomenclature__2[[#This Row],[Component]],T_Planning[Article],T_Planning[PLANIF],"VERIF")</f>
        <v>VERIF</v>
      </c>
      <c r="CS20" t="str">
        <f>_xlfn.XLOOKUP(DB_CEWB_Nomenclature__2[[#This Row],[Component]],T_Planning[Article],T_Planning[Etat Machine],"VERIF")</f>
        <v>VERIF</v>
      </c>
      <c r="CT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" spans="1:98" ht="15.05" hidden="1" customHeight="1" x14ac:dyDescent="0.3">
      <c r="A21">
        <v>0</v>
      </c>
      <c r="B21">
        <v>200744</v>
      </c>
      <c r="C21" t="s">
        <v>2035</v>
      </c>
      <c r="D21">
        <v>40</v>
      </c>
      <c r="E21" t="s">
        <v>3761</v>
      </c>
      <c r="F21" t="s">
        <v>3950</v>
      </c>
      <c r="G21" t="s">
        <v>2775</v>
      </c>
      <c r="H21" t="s">
        <v>27</v>
      </c>
      <c r="I21">
        <v>500</v>
      </c>
      <c r="J21">
        <v>300</v>
      </c>
      <c r="K21">
        <v>500</v>
      </c>
      <c r="L21">
        <v>0</v>
      </c>
      <c r="M21">
        <v>0</v>
      </c>
      <c r="N21">
        <v>7070</v>
      </c>
      <c r="O21">
        <v>5940</v>
      </c>
      <c r="P21">
        <v>3420</v>
      </c>
      <c r="Q21">
        <v>1710</v>
      </c>
      <c r="R21">
        <v>0</v>
      </c>
      <c r="S21">
        <v>0</v>
      </c>
      <c r="T21" t="s">
        <v>3789</v>
      </c>
      <c r="U21">
        <v>1800</v>
      </c>
      <c r="V21" s="162">
        <v>0</v>
      </c>
      <c r="W21">
        <v>7740</v>
      </c>
      <c r="X21" s="162">
        <v>0</v>
      </c>
      <c r="Y21">
        <v>0</v>
      </c>
      <c r="Z21">
        <v>0</v>
      </c>
      <c r="AA21">
        <v>1</v>
      </c>
      <c r="AB21">
        <v>2</v>
      </c>
      <c r="AC21">
        <v>3</v>
      </c>
      <c r="AD21" t="s">
        <v>0</v>
      </c>
      <c r="AE21" t="s">
        <v>0</v>
      </c>
      <c r="AF21" t="s">
        <v>0</v>
      </c>
      <c r="AG21" t="s">
        <v>0</v>
      </c>
      <c r="AH21" s="191">
        <v>1</v>
      </c>
      <c r="AI21" s="191" t="s">
        <v>3774</v>
      </c>
      <c r="AJ21" t="s">
        <v>2078</v>
      </c>
      <c r="AK21" s="191">
        <v>46154</v>
      </c>
      <c r="AL21" s="162">
        <v>0.139814582811325</v>
      </c>
      <c r="AM21" s="162">
        <v>9.2324252711766197E-2</v>
      </c>
      <c r="AN21" s="162">
        <v>6.3906390639063906E-2</v>
      </c>
      <c r="AO21" s="162">
        <v>0</v>
      </c>
      <c r="AP21" s="162">
        <v>0</v>
      </c>
      <c r="AQ21" s="162">
        <v>0.108348599842973</v>
      </c>
      <c r="AR21" s="178">
        <v>0</v>
      </c>
      <c r="AS21" s="178">
        <v>0</v>
      </c>
      <c r="AT21" s="178">
        <v>0</v>
      </c>
      <c r="AU21" s="178">
        <v>0</v>
      </c>
      <c r="AV21" s="178">
        <v>0</v>
      </c>
      <c r="AW21" s="180">
        <v>0</v>
      </c>
      <c r="AX21">
        <v>1</v>
      </c>
      <c r="AY21">
        <v>0</v>
      </c>
      <c r="AZ21">
        <v>0</v>
      </c>
      <c r="BA21">
        <v>0</v>
      </c>
      <c r="BB21">
        <v>1</v>
      </c>
      <c r="BC21">
        <v>0</v>
      </c>
      <c r="BD21" s="165">
        <v>7070</v>
      </c>
      <c r="BE21" s="165">
        <v>7</v>
      </c>
      <c r="BF21" s="165" t="s">
        <v>0</v>
      </c>
      <c r="BG21" s="165" t="s">
        <v>0</v>
      </c>
      <c r="BH21" s="165" t="s">
        <v>0</v>
      </c>
      <c r="BI21" s="165" t="s">
        <v>0</v>
      </c>
      <c r="BJ21" s="165">
        <v>0</v>
      </c>
      <c r="BK21" s="165" t="s">
        <v>0</v>
      </c>
      <c r="BL21" s="165">
        <v>0</v>
      </c>
      <c r="BM21" s="165" t="s">
        <v>0</v>
      </c>
      <c r="BN21" s="165" t="s">
        <v>0</v>
      </c>
      <c r="BO21" s="165" t="s">
        <v>0</v>
      </c>
      <c r="BP21" s="165" t="s">
        <v>0</v>
      </c>
      <c r="BQ21" s="165" t="s">
        <v>0</v>
      </c>
      <c r="BR21" s="165">
        <v>0</v>
      </c>
      <c r="BS21" s="165">
        <v>0</v>
      </c>
      <c r="BT21" s="165">
        <v>0</v>
      </c>
      <c r="BU21" s="165" t="s">
        <v>0</v>
      </c>
      <c r="BV21" s="165" t="s">
        <v>0</v>
      </c>
      <c r="BW21" s="165" t="s">
        <v>0</v>
      </c>
      <c r="BX21" s="165" t="s">
        <v>0</v>
      </c>
      <c r="BY21" s="163" t="s">
        <v>0</v>
      </c>
      <c r="BZ21">
        <v>0</v>
      </c>
      <c r="CA21" t="s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 t="str">
        <f>_xlfn.XLOOKUP(DB_CEWB_Nomenclature__2[[#This Row],[Component]],T_Planning[Article],T_Planning[PLANIF],"VERIF")</f>
        <v>VERIF</v>
      </c>
      <c r="CS21" t="str">
        <f>_xlfn.XLOOKUP(DB_CEWB_Nomenclature__2[[#This Row],[Component]],T_Planning[Article],T_Planning[Etat Machine],"VERIF")</f>
        <v>VERIF</v>
      </c>
      <c r="CT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" spans="1:98" ht="15.05" hidden="1" customHeight="1" x14ac:dyDescent="0.3">
      <c r="A22">
        <v>1</v>
      </c>
      <c r="B22">
        <v>785791</v>
      </c>
      <c r="C22" t="s">
        <v>4338</v>
      </c>
      <c r="D22">
        <v>40</v>
      </c>
      <c r="E22" t="s">
        <v>3761</v>
      </c>
      <c r="F22" t="s">
        <v>3952</v>
      </c>
      <c r="G22" t="s">
        <v>2862</v>
      </c>
      <c r="H22" t="s">
        <v>111</v>
      </c>
      <c r="I22">
        <v>0</v>
      </c>
      <c r="J22">
        <v>300</v>
      </c>
      <c r="K22" t="s">
        <v>0</v>
      </c>
      <c r="L22">
        <v>0</v>
      </c>
      <c r="M22">
        <v>160</v>
      </c>
      <c r="N22">
        <v>0</v>
      </c>
      <c r="O22">
        <v>2100</v>
      </c>
      <c r="P22">
        <v>2100</v>
      </c>
      <c r="Q22">
        <v>2100</v>
      </c>
      <c r="R22">
        <v>0</v>
      </c>
      <c r="S22">
        <v>0</v>
      </c>
      <c r="T22" t="s">
        <v>3767</v>
      </c>
      <c r="U22">
        <v>2100</v>
      </c>
      <c r="V22" s="162">
        <v>0</v>
      </c>
      <c r="W22">
        <v>4200</v>
      </c>
      <c r="X22" s="16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 t="s">
        <v>0</v>
      </c>
      <c r="AE22" t="s">
        <v>0</v>
      </c>
      <c r="AF22" t="s">
        <v>0</v>
      </c>
      <c r="AG22" t="s">
        <v>0</v>
      </c>
      <c r="AH22" s="191">
        <v>1</v>
      </c>
      <c r="AI22" s="191" t="s">
        <v>3774</v>
      </c>
      <c r="AJ22" t="s">
        <v>0</v>
      </c>
      <c r="AK22" s="191">
        <v>46160</v>
      </c>
      <c r="AL22" s="162">
        <v>0</v>
      </c>
      <c r="AM22" s="162">
        <v>0</v>
      </c>
      <c r="AN22" s="162">
        <v>0.30071922920341998</v>
      </c>
      <c r="AO22" s="162">
        <v>0</v>
      </c>
      <c r="AP22" s="162">
        <v>0</v>
      </c>
      <c r="AQ22" s="162">
        <v>0.40745012891844201</v>
      </c>
      <c r="AR22" s="178">
        <v>0</v>
      </c>
      <c r="AS22" s="178">
        <v>0</v>
      </c>
      <c r="AT22" s="178">
        <v>0</v>
      </c>
      <c r="AU22" s="178">
        <v>0</v>
      </c>
      <c r="AV22" s="178">
        <v>0</v>
      </c>
      <c r="AW22" s="180">
        <v>0</v>
      </c>
      <c r="AX22">
        <v>1</v>
      </c>
      <c r="AY22">
        <v>0</v>
      </c>
      <c r="AZ22">
        <v>0</v>
      </c>
      <c r="BA22">
        <v>0</v>
      </c>
      <c r="BB22">
        <v>1</v>
      </c>
      <c r="BC22">
        <v>0</v>
      </c>
      <c r="BD22" s="165">
        <v>0</v>
      </c>
      <c r="BE22" s="165" t="s">
        <v>0</v>
      </c>
      <c r="BF22" s="165" t="s">
        <v>0</v>
      </c>
      <c r="BG22" s="165" t="s">
        <v>0</v>
      </c>
      <c r="BH22" s="165" t="s">
        <v>0</v>
      </c>
      <c r="BI22" s="165" t="s">
        <v>0</v>
      </c>
      <c r="BJ22" s="165">
        <v>0</v>
      </c>
      <c r="BK22" s="165" t="s">
        <v>0</v>
      </c>
      <c r="BL22" s="165">
        <v>0</v>
      </c>
      <c r="BM22" s="165" t="s">
        <v>0</v>
      </c>
      <c r="BN22" s="165" t="s">
        <v>0</v>
      </c>
      <c r="BO22" s="165" t="s">
        <v>0</v>
      </c>
      <c r="BP22" s="165" t="s">
        <v>0</v>
      </c>
      <c r="BQ22" s="165" t="s">
        <v>0</v>
      </c>
      <c r="BR22" s="165">
        <v>0</v>
      </c>
      <c r="BS22" s="165">
        <v>0</v>
      </c>
      <c r="BT22" s="165">
        <v>0</v>
      </c>
      <c r="BU22" s="165" t="s">
        <v>0</v>
      </c>
      <c r="BV22" s="165" t="s">
        <v>0</v>
      </c>
      <c r="BW22" s="165" t="s">
        <v>0</v>
      </c>
      <c r="BX22" s="165" t="s">
        <v>0</v>
      </c>
      <c r="BY22" s="163" t="s">
        <v>0</v>
      </c>
      <c r="BZ22">
        <v>0</v>
      </c>
      <c r="CA22" t="s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 t="str">
        <f>_xlfn.XLOOKUP(DB_CEWB_Nomenclature__2[[#This Row],[Component]],T_Planning[Article],T_Planning[PLANIF],"VERIF")</f>
        <v>STOP</v>
      </c>
      <c r="CS22" t="str">
        <f>_xlfn.XLOOKUP(DB_CEWB_Nomenclature__2[[#This Row],[Component]],T_Planning[Article],T_Planning[Etat Machine],"VERIF")</f>
        <v>STOP</v>
      </c>
      <c r="CT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" spans="1:98" ht="15.05" hidden="1" customHeight="1" x14ac:dyDescent="0.3">
      <c r="A23">
        <v>0</v>
      </c>
      <c r="B23">
        <v>619410</v>
      </c>
      <c r="C23" t="s">
        <v>292</v>
      </c>
      <c r="D23">
        <v>40</v>
      </c>
      <c r="E23" t="s">
        <v>3761</v>
      </c>
      <c r="F23" t="s">
        <v>3950</v>
      </c>
      <c r="G23" t="s">
        <v>2775</v>
      </c>
      <c r="H23" t="s">
        <v>111</v>
      </c>
      <c r="I23">
        <v>0</v>
      </c>
      <c r="J23">
        <v>37100</v>
      </c>
      <c r="K23">
        <v>47428</v>
      </c>
      <c r="L23">
        <v>23361</v>
      </c>
      <c r="M23">
        <v>0</v>
      </c>
      <c r="N23">
        <v>118293</v>
      </c>
      <c r="O23">
        <v>816812</v>
      </c>
      <c r="P23">
        <v>516812</v>
      </c>
      <c r="Q23">
        <v>370789</v>
      </c>
      <c r="R23">
        <v>28573</v>
      </c>
      <c r="S23">
        <v>51934</v>
      </c>
      <c r="T23" t="s">
        <v>3785</v>
      </c>
      <c r="U23">
        <v>239500</v>
      </c>
      <c r="V23" s="162">
        <v>0.21684342379958249</v>
      </c>
      <c r="W23">
        <v>1056312</v>
      </c>
      <c r="X23" s="162">
        <v>4.9165398102075902E-2</v>
      </c>
      <c r="Y23">
        <v>0</v>
      </c>
      <c r="Z23">
        <v>0</v>
      </c>
      <c r="AA23">
        <v>0</v>
      </c>
      <c r="AB23">
        <v>0</v>
      </c>
      <c r="AC23">
        <v>0</v>
      </c>
      <c r="AD23" t="s">
        <v>0</v>
      </c>
      <c r="AE23" t="s">
        <v>0</v>
      </c>
      <c r="AF23">
        <v>12785</v>
      </c>
      <c r="AG23">
        <v>5</v>
      </c>
      <c r="AH23" s="191">
        <v>1</v>
      </c>
      <c r="AI23" s="191" t="s">
        <v>3774</v>
      </c>
      <c r="AJ23" t="s">
        <v>3776</v>
      </c>
      <c r="AK23" s="191">
        <v>46161</v>
      </c>
      <c r="AL23" s="162">
        <v>3.9840461503835502E-2</v>
      </c>
      <c r="AM23" s="162">
        <v>3.3622856565843302E-2</v>
      </c>
      <c r="AN23" s="162">
        <v>4.1943899368813799E-2</v>
      </c>
      <c r="AO23" s="162">
        <v>3.1511214379704999E-2</v>
      </c>
      <c r="AP23" s="162">
        <v>2.8483052074958399E-2</v>
      </c>
      <c r="AQ23" s="162">
        <v>3.58934425050393E-2</v>
      </c>
      <c r="AR23" s="178">
        <v>0</v>
      </c>
      <c r="AS23" s="178">
        <v>0</v>
      </c>
      <c r="AT23" s="178">
        <v>0</v>
      </c>
      <c r="AU23" s="178">
        <v>0</v>
      </c>
      <c r="AV23" s="178">
        <v>0</v>
      </c>
      <c r="AW23" s="180">
        <v>1</v>
      </c>
      <c r="AX23">
        <v>1</v>
      </c>
      <c r="AY23">
        <v>0</v>
      </c>
      <c r="AZ23">
        <v>0</v>
      </c>
      <c r="BA23">
        <v>0</v>
      </c>
      <c r="BB23">
        <v>1</v>
      </c>
      <c r="BC23">
        <v>0</v>
      </c>
      <c r="BD23" s="165">
        <v>89720</v>
      </c>
      <c r="BE23" s="165">
        <v>5</v>
      </c>
      <c r="BF23" s="165" t="s">
        <v>0</v>
      </c>
      <c r="BG23" s="165" t="s">
        <v>0</v>
      </c>
      <c r="BH23" s="165" t="s">
        <v>0</v>
      </c>
      <c r="BI23" s="165" t="s">
        <v>0</v>
      </c>
      <c r="BJ23" s="165">
        <v>0</v>
      </c>
      <c r="BK23" s="165" t="s">
        <v>0</v>
      </c>
      <c r="BL23" s="165">
        <v>0</v>
      </c>
      <c r="BM23" s="165" t="s">
        <v>0</v>
      </c>
      <c r="BN23" s="165" t="s">
        <v>0</v>
      </c>
      <c r="BO23" s="165" t="s">
        <v>0</v>
      </c>
      <c r="BP23" s="165" t="s">
        <v>0</v>
      </c>
      <c r="BQ23" s="165" t="s">
        <v>0</v>
      </c>
      <c r="BR23" s="165">
        <v>28573</v>
      </c>
      <c r="BS23" s="165">
        <v>1</v>
      </c>
      <c r="BT23" s="165">
        <v>0</v>
      </c>
      <c r="BU23" s="165" t="s">
        <v>0</v>
      </c>
      <c r="BV23" s="165" t="s">
        <v>0</v>
      </c>
      <c r="BW23" s="165" t="s">
        <v>0</v>
      </c>
      <c r="BX23" s="165" t="s">
        <v>0</v>
      </c>
      <c r="BY23" s="163" t="s">
        <v>0</v>
      </c>
      <c r="BZ23">
        <v>0</v>
      </c>
      <c r="CA23" t="s">
        <v>0</v>
      </c>
      <c r="CB23">
        <v>23361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23361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 t="str">
        <f>_xlfn.XLOOKUP(DB_CEWB_Nomenclature__2[[#This Row],[Component]],T_Planning[Article],T_Planning[PLANIF],"VERIF")</f>
        <v>VERIF</v>
      </c>
      <c r="CS23" t="str">
        <f>_xlfn.XLOOKUP(DB_CEWB_Nomenclature__2[[#This Row],[Component]],T_Planning[Article],T_Planning[Etat Machine],"VERIF")</f>
        <v>VERIF</v>
      </c>
      <c r="CT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" spans="1:98" ht="15.05" hidden="1" customHeight="1" x14ac:dyDescent="0.3">
      <c r="A24">
        <v>0</v>
      </c>
      <c r="B24">
        <v>713168</v>
      </c>
      <c r="C24" t="s">
        <v>109</v>
      </c>
      <c r="D24">
        <v>40</v>
      </c>
      <c r="E24" t="s">
        <v>3761</v>
      </c>
      <c r="F24" t="s">
        <v>3950</v>
      </c>
      <c r="G24" t="s">
        <v>2775</v>
      </c>
      <c r="H24" t="s">
        <v>91</v>
      </c>
      <c r="I24">
        <v>4250</v>
      </c>
      <c r="J24">
        <v>500</v>
      </c>
      <c r="K24">
        <v>4250</v>
      </c>
      <c r="L24">
        <v>0</v>
      </c>
      <c r="M24">
        <v>0</v>
      </c>
      <c r="N24">
        <v>10000</v>
      </c>
      <c r="O24">
        <v>4250</v>
      </c>
      <c r="P24">
        <v>0</v>
      </c>
      <c r="Q24">
        <v>0</v>
      </c>
      <c r="R24">
        <v>0</v>
      </c>
      <c r="S24">
        <v>0</v>
      </c>
      <c r="T24" t="s">
        <v>3794</v>
      </c>
      <c r="U24">
        <v>2300</v>
      </c>
      <c r="V24" s="162">
        <v>0</v>
      </c>
      <c r="W24">
        <v>6550</v>
      </c>
      <c r="X24" s="162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 t="s">
        <v>0</v>
      </c>
      <c r="AE24" t="s">
        <v>0</v>
      </c>
      <c r="AF24" t="s">
        <v>0</v>
      </c>
      <c r="AG24" t="s">
        <v>0</v>
      </c>
      <c r="AH24" s="191">
        <v>1</v>
      </c>
      <c r="AI24" s="191" t="s">
        <v>3774</v>
      </c>
      <c r="AJ24" t="s">
        <v>2018</v>
      </c>
      <c r="AK24" s="191">
        <v>46161</v>
      </c>
      <c r="AL24" s="162">
        <v>0</v>
      </c>
      <c r="AM24" s="162">
        <v>0.148030317207823</v>
      </c>
      <c r="AN24" s="162">
        <v>0.53836897158196795</v>
      </c>
      <c r="AO24" s="162">
        <v>0.41470000000000001</v>
      </c>
      <c r="AP24" s="162">
        <v>0</v>
      </c>
      <c r="AQ24" s="162">
        <v>0.27559619011243502</v>
      </c>
      <c r="AR24" s="178">
        <v>0</v>
      </c>
      <c r="AS24" s="178">
        <v>0</v>
      </c>
      <c r="AT24" s="178">
        <v>3</v>
      </c>
      <c r="AU24" s="178">
        <v>0</v>
      </c>
      <c r="AV24" s="178">
        <v>3</v>
      </c>
      <c r="AW24" s="180">
        <v>0</v>
      </c>
      <c r="AX24">
        <v>1</v>
      </c>
      <c r="AY24">
        <v>0</v>
      </c>
      <c r="AZ24">
        <v>0</v>
      </c>
      <c r="BA24">
        <v>0</v>
      </c>
      <c r="BB24">
        <v>1</v>
      </c>
      <c r="BC24">
        <v>0</v>
      </c>
      <c r="BD24" s="165">
        <v>10000</v>
      </c>
      <c r="BE24" s="165">
        <v>5</v>
      </c>
      <c r="BF24" s="165" t="s">
        <v>0</v>
      </c>
      <c r="BG24" s="165" t="s">
        <v>0</v>
      </c>
      <c r="BH24" s="165" t="s">
        <v>0</v>
      </c>
      <c r="BI24" s="165" t="s">
        <v>0</v>
      </c>
      <c r="BJ24" s="165">
        <v>0</v>
      </c>
      <c r="BK24" s="165" t="s">
        <v>0</v>
      </c>
      <c r="BL24" s="165">
        <v>0</v>
      </c>
      <c r="BM24" s="165" t="s">
        <v>0</v>
      </c>
      <c r="BN24" s="165" t="s">
        <v>0</v>
      </c>
      <c r="BO24" s="165" t="s">
        <v>0</v>
      </c>
      <c r="BP24" s="165" t="s">
        <v>0</v>
      </c>
      <c r="BQ24" s="165" t="s">
        <v>0</v>
      </c>
      <c r="BR24" s="165">
        <v>0</v>
      </c>
      <c r="BS24" s="165">
        <v>0</v>
      </c>
      <c r="BT24" s="165">
        <v>0</v>
      </c>
      <c r="BU24" s="165" t="s">
        <v>0</v>
      </c>
      <c r="BV24" s="165" t="s">
        <v>0</v>
      </c>
      <c r="BW24" s="165" t="s">
        <v>0</v>
      </c>
      <c r="BX24" s="165" t="s">
        <v>0</v>
      </c>
      <c r="BY24" s="163" t="s">
        <v>0</v>
      </c>
      <c r="BZ24">
        <v>0</v>
      </c>
      <c r="CA24" t="s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 t="str">
        <f>_xlfn.XLOOKUP(DB_CEWB_Nomenclature__2[[#This Row],[Component]],T_Planning[Article],T_Planning[PLANIF],"VERIF")</f>
        <v>VERIF</v>
      </c>
      <c r="CS24" t="str">
        <f>_xlfn.XLOOKUP(DB_CEWB_Nomenclature__2[[#This Row],[Component]],T_Planning[Article],T_Planning[Etat Machine],"VERIF")</f>
        <v>VERIF</v>
      </c>
      <c r="CT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" spans="1:98" ht="15.05" hidden="1" customHeight="1" x14ac:dyDescent="0.3">
      <c r="A25">
        <v>1</v>
      </c>
      <c r="B25">
        <v>653831</v>
      </c>
      <c r="C25" t="s">
        <v>3848</v>
      </c>
      <c r="D25">
        <v>40</v>
      </c>
      <c r="E25" t="s">
        <v>3761</v>
      </c>
      <c r="F25" t="s">
        <v>3952</v>
      </c>
      <c r="G25" t="s">
        <v>2862</v>
      </c>
      <c r="H25" t="s">
        <v>202</v>
      </c>
      <c r="I25">
        <v>5050</v>
      </c>
      <c r="J25">
        <v>1900</v>
      </c>
      <c r="K25" t="s">
        <v>0</v>
      </c>
      <c r="L25">
        <v>47988</v>
      </c>
      <c r="M25">
        <v>0</v>
      </c>
      <c r="N25">
        <v>0</v>
      </c>
      <c r="O25">
        <v>38950</v>
      </c>
      <c r="P25">
        <v>18750</v>
      </c>
      <c r="Q25">
        <v>13700</v>
      </c>
      <c r="R25">
        <v>0</v>
      </c>
      <c r="S25">
        <v>47988</v>
      </c>
      <c r="T25" t="s">
        <v>3767</v>
      </c>
      <c r="U25">
        <v>3600</v>
      </c>
      <c r="V25" s="162">
        <v>1</v>
      </c>
      <c r="W25">
        <v>42550</v>
      </c>
      <c r="X25" s="162">
        <v>1</v>
      </c>
      <c r="Y25">
        <v>5</v>
      </c>
      <c r="Z25">
        <v>0</v>
      </c>
      <c r="AA25">
        <v>4</v>
      </c>
      <c r="AB25">
        <v>0</v>
      </c>
      <c r="AC25">
        <v>9</v>
      </c>
      <c r="AD25" t="s">
        <v>0</v>
      </c>
      <c r="AE25" t="s">
        <v>0</v>
      </c>
      <c r="AF25" t="s">
        <v>0</v>
      </c>
      <c r="AG25" t="s">
        <v>0</v>
      </c>
      <c r="AH25" s="191">
        <v>2</v>
      </c>
      <c r="AI25" s="191" t="s">
        <v>3777</v>
      </c>
      <c r="AJ25" t="s">
        <v>0</v>
      </c>
      <c r="AK25" s="191">
        <v>46164</v>
      </c>
      <c r="AL25" s="162">
        <v>0</v>
      </c>
      <c r="AM25" s="162">
        <v>0</v>
      </c>
      <c r="AN25" s="162">
        <v>0</v>
      </c>
      <c r="AO25" s="162">
        <v>0</v>
      </c>
      <c r="AP25" s="162">
        <v>0.13687735454164901</v>
      </c>
      <c r="AQ25" s="162">
        <v>0.13687735454164901</v>
      </c>
      <c r="AR25" s="178">
        <v>0</v>
      </c>
      <c r="AS25" s="178">
        <v>0</v>
      </c>
      <c r="AT25" s="178">
        <v>0</v>
      </c>
      <c r="AU25" s="178">
        <v>0</v>
      </c>
      <c r="AV25" s="178">
        <v>0</v>
      </c>
      <c r="AW25" s="180">
        <v>0</v>
      </c>
      <c r="AX25">
        <v>1</v>
      </c>
      <c r="AY25">
        <v>1</v>
      </c>
      <c r="AZ25">
        <v>0</v>
      </c>
      <c r="BA25">
        <v>0</v>
      </c>
      <c r="BB25">
        <v>1</v>
      </c>
      <c r="BC25">
        <v>0</v>
      </c>
      <c r="BD25" s="165">
        <v>0</v>
      </c>
      <c r="BE25" s="165" t="s">
        <v>0</v>
      </c>
      <c r="BF25" s="165">
        <v>0</v>
      </c>
      <c r="BG25" s="165" t="s">
        <v>0</v>
      </c>
      <c r="BH25" s="165">
        <v>0</v>
      </c>
      <c r="BI25" s="165" t="s">
        <v>0</v>
      </c>
      <c r="BJ25" s="165">
        <v>0</v>
      </c>
      <c r="BK25" s="165" t="s">
        <v>0</v>
      </c>
      <c r="BL25" s="165">
        <v>0</v>
      </c>
      <c r="BM25" s="165" t="s">
        <v>0</v>
      </c>
      <c r="BN25" s="165" t="s">
        <v>0</v>
      </c>
      <c r="BO25" s="165" t="s">
        <v>0</v>
      </c>
      <c r="BP25" s="165" t="s">
        <v>0</v>
      </c>
      <c r="BQ25" s="165" t="s">
        <v>0</v>
      </c>
      <c r="BR25" s="165">
        <v>0</v>
      </c>
      <c r="BS25" s="165">
        <v>0</v>
      </c>
      <c r="BT25" s="165">
        <v>0</v>
      </c>
      <c r="BU25" s="165" t="s">
        <v>0</v>
      </c>
      <c r="BV25" s="165" t="s">
        <v>0</v>
      </c>
      <c r="BW25" s="165" t="s">
        <v>0</v>
      </c>
      <c r="BX25" s="165" t="s">
        <v>0</v>
      </c>
      <c r="BY25" s="163" t="s">
        <v>0</v>
      </c>
      <c r="BZ25">
        <v>0</v>
      </c>
      <c r="CA25" t="s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 t="str">
        <f>_xlfn.XLOOKUP(DB_CEWB_Nomenclature__2[[#This Row],[Component]],T_Planning[Article],T_Planning[PLANIF],"VERIF")</f>
        <v>VERIF</v>
      </c>
      <c r="CS25" t="str">
        <f>_xlfn.XLOOKUP(DB_CEWB_Nomenclature__2[[#This Row],[Component]],T_Planning[Article],T_Planning[Etat Machine],"VERIF")</f>
        <v>VERIF</v>
      </c>
      <c r="CT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" spans="1:98" ht="15.05" hidden="1" customHeight="1" x14ac:dyDescent="0.3">
      <c r="A26">
        <v>0</v>
      </c>
      <c r="B26">
        <v>759362</v>
      </c>
      <c r="C26" t="s">
        <v>144</v>
      </c>
      <c r="D26">
        <v>55</v>
      </c>
      <c r="E26" t="s">
        <v>3761</v>
      </c>
      <c r="F26" t="s">
        <v>3952</v>
      </c>
      <c r="G26" t="s">
        <v>2862</v>
      </c>
      <c r="H26" t="s">
        <v>43</v>
      </c>
      <c r="I26">
        <v>5089</v>
      </c>
      <c r="J26">
        <v>600</v>
      </c>
      <c r="K26">
        <v>5089</v>
      </c>
      <c r="L26">
        <v>0</v>
      </c>
      <c r="M26">
        <v>0</v>
      </c>
      <c r="N26">
        <v>10100</v>
      </c>
      <c r="O26">
        <v>5089</v>
      </c>
      <c r="P26">
        <v>0</v>
      </c>
      <c r="Q26">
        <v>0</v>
      </c>
      <c r="R26">
        <v>0</v>
      </c>
      <c r="S26">
        <v>0</v>
      </c>
      <c r="T26" t="s">
        <v>3772</v>
      </c>
      <c r="U26" t="s">
        <v>3773</v>
      </c>
      <c r="V26" s="162" t="s">
        <v>0</v>
      </c>
      <c r="W26">
        <v>5089</v>
      </c>
      <c r="X26" s="162">
        <v>0</v>
      </c>
      <c r="Y26">
        <v>0</v>
      </c>
      <c r="Z26">
        <v>5</v>
      </c>
      <c r="AA26">
        <v>0</v>
      </c>
      <c r="AB26">
        <v>2</v>
      </c>
      <c r="AC26">
        <v>7</v>
      </c>
      <c r="AD26" t="s">
        <v>0</v>
      </c>
      <c r="AE26" t="s">
        <v>0</v>
      </c>
      <c r="AF26" t="s">
        <v>0</v>
      </c>
      <c r="AG26" t="s">
        <v>0</v>
      </c>
      <c r="AH26" s="191">
        <v>2</v>
      </c>
      <c r="AI26" s="191" t="s">
        <v>3777</v>
      </c>
      <c r="AJ26" t="s">
        <v>7491</v>
      </c>
      <c r="AK26" s="191">
        <v>46169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80">
        <v>0</v>
      </c>
      <c r="AX26">
        <v>1</v>
      </c>
      <c r="AY26">
        <v>0</v>
      </c>
      <c r="AZ26">
        <v>0</v>
      </c>
      <c r="BA26">
        <v>0</v>
      </c>
      <c r="BB26">
        <v>1</v>
      </c>
      <c r="BC26">
        <v>0</v>
      </c>
      <c r="BD26" s="165">
        <v>10100</v>
      </c>
      <c r="BE26" s="165">
        <v>3</v>
      </c>
      <c r="BF26" s="165" t="s">
        <v>0</v>
      </c>
      <c r="BG26" s="165" t="s">
        <v>0</v>
      </c>
      <c r="BH26" s="165" t="s">
        <v>0</v>
      </c>
      <c r="BI26" s="165" t="s">
        <v>0</v>
      </c>
      <c r="BJ26" s="165">
        <v>0</v>
      </c>
      <c r="BK26" s="165" t="s">
        <v>0</v>
      </c>
      <c r="BL26" s="165">
        <v>0</v>
      </c>
      <c r="BM26" s="165" t="s">
        <v>0</v>
      </c>
      <c r="BN26" s="165" t="s">
        <v>0</v>
      </c>
      <c r="BO26" s="165" t="s">
        <v>0</v>
      </c>
      <c r="BP26" s="165" t="s">
        <v>0</v>
      </c>
      <c r="BQ26" s="165" t="s">
        <v>0</v>
      </c>
      <c r="BR26" s="165">
        <v>0</v>
      </c>
      <c r="BS26" s="165">
        <v>0</v>
      </c>
      <c r="BT26" s="165">
        <v>0</v>
      </c>
      <c r="BU26" s="165" t="s">
        <v>0</v>
      </c>
      <c r="BV26" s="165" t="s">
        <v>0</v>
      </c>
      <c r="BW26" s="165" t="s">
        <v>0</v>
      </c>
      <c r="BX26" s="165" t="s">
        <v>0</v>
      </c>
      <c r="BY26" s="163" t="s">
        <v>0</v>
      </c>
      <c r="BZ26">
        <v>0</v>
      </c>
      <c r="CA26" t="s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 t="str">
        <f>_xlfn.XLOOKUP(DB_CEWB_Nomenclature__2[[#This Row],[Component]],T_Planning[Article],T_Planning[PLANIF],"VERIF")</f>
        <v>STOP</v>
      </c>
      <c r="CS26" t="str">
        <f>_xlfn.XLOOKUP(DB_CEWB_Nomenclature__2[[#This Row],[Component]],T_Planning[Article],T_Planning[Etat Machine],"VERIF")</f>
        <v>MET</v>
      </c>
      <c r="CT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" spans="1:98" ht="15.05" customHeight="1" x14ac:dyDescent="0.3">
      <c r="A27">
        <v>0</v>
      </c>
      <c r="B27">
        <v>860011</v>
      </c>
      <c r="C27" t="s">
        <v>144</v>
      </c>
      <c r="D27">
        <v>40</v>
      </c>
      <c r="E27" t="s">
        <v>3761</v>
      </c>
      <c r="F27" t="s">
        <v>3952</v>
      </c>
      <c r="G27" t="s">
        <v>2862</v>
      </c>
      <c r="H27" t="s">
        <v>2168</v>
      </c>
      <c r="I27">
        <v>73</v>
      </c>
      <c r="J27">
        <v>1000</v>
      </c>
      <c r="K27">
        <v>73</v>
      </c>
      <c r="L27">
        <v>0</v>
      </c>
      <c r="M27">
        <v>0</v>
      </c>
      <c r="N27">
        <v>16135</v>
      </c>
      <c r="O27">
        <v>9918</v>
      </c>
      <c r="P27">
        <v>9845</v>
      </c>
      <c r="Q27">
        <v>9703</v>
      </c>
      <c r="R27">
        <v>7755</v>
      </c>
      <c r="S27">
        <v>7755</v>
      </c>
      <c r="T27" t="s">
        <v>3767</v>
      </c>
      <c r="U27">
        <v>9400</v>
      </c>
      <c r="V27" s="162">
        <v>0.81723404255319154</v>
      </c>
      <c r="W27">
        <v>19318</v>
      </c>
      <c r="X27" s="162">
        <v>0.39766021327259554</v>
      </c>
      <c r="Y27">
        <v>0</v>
      </c>
      <c r="Z27">
        <v>0</v>
      </c>
      <c r="AA27">
        <v>0</v>
      </c>
      <c r="AB27">
        <v>3</v>
      </c>
      <c r="AC27">
        <v>3</v>
      </c>
      <c r="AD27" t="s">
        <v>0</v>
      </c>
      <c r="AE27" t="s">
        <v>0</v>
      </c>
      <c r="AF27" t="s">
        <v>0</v>
      </c>
      <c r="AG27" t="s">
        <v>0</v>
      </c>
      <c r="AH27" s="191">
        <v>2</v>
      </c>
      <c r="AI27" s="191" t="s">
        <v>3777</v>
      </c>
      <c r="AJ27" t="s">
        <v>3763</v>
      </c>
      <c r="AK27" s="191">
        <v>46170</v>
      </c>
      <c r="AL27" s="162">
        <v>0</v>
      </c>
      <c r="AM27" s="162">
        <v>0</v>
      </c>
      <c r="AN27" s="162">
        <v>0</v>
      </c>
      <c r="AO27" s="162">
        <v>0</v>
      </c>
      <c r="AP27" s="162">
        <v>0</v>
      </c>
      <c r="AQ27" s="162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80">
        <v>0</v>
      </c>
      <c r="AX27">
        <v>1</v>
      </c>
      <c r="AY27">
        <v>0</v>
      </c>
      <c r="AZ27">
        <v>0</v>
      </c>
      <c r="BA27">
        <v>0</v>
      </c>
      <c r="BB27">
        <v>1</v>
      </c>
      <c r="BC27">
        <v>0</v>
      </c>
      <c r="BD27" s="165">
        <v>8380</v>
      </c>
      <c r="BE27" s="165">
        <v>10</v>
      </c>
      <c r="BF27" s="165" t="s">
        <v>0</v>
      </c>
      <c r="BG27" s="165" t="s">
        <v>0</v>
      </c>
      <c r="BH27" s="165" t="s">
        <v>0</v>
      </c>
      <c r="BI27" s="165" t="s">
        <v>0</v>
      </c>
      <c r="BJ27" s="165">
        <v>0</v>
      </c>
      <c r="BK27" s="165" t="s">
        <v>0</v>
      </c>
      <c r="BL27" s="165">
        <v>0</v>
      </c>
      <c r="BM27" s="165" t="s">
        <v>0</v>
      </c>
      <c r="BN27" s="165" t="s">
        <v>0</v>
      </c>
      <c r="BO27" s="165" t="s">
        <v>0</v>
      </c>
      <c r="BP27" s="165" t="s">
        <v>0</v>
      </c>
      <c r="BQ27" s="165" t="s">
        <v>0</v>
      </c>
      <c r="BR27" s="165">
        <v>0</v>
      </c>
      <c r="BS27" s="165">
        <v>0</v>
      </c>
      <c r="BT27" s="165">
        <v>0</v>
      </c>
      <c r="BU27" s="165" t="s">
        <v>0</v>
      </c>
      <c r="BV27" s="165" t="s">
        <v>0</v>
      </c>
      <c r="BW27" s="165" t="s">
        <v>0</v>
      </c>
      <c r="BX27" s="165" t="s">
        <v>0</v>
      </c>
      <c r="BY27" s="163" t="s">
        <v>0</v>
      </c>
      <c r="BZ27">
        <v>7755</v>
      </c>
      <c r="CA27">
        <v>13</v>
      </c>
      <c r="CB27">
        <v>235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235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 t="str">
        <f>_xlfn.XLOOKUP(DB_CEWB_Nomenclature__2[[#This Row],[Component]],T_Planning[Article],T_Planning[PLANIF],"VERIF")</f>
        <v>VERIF</v>
      </c>
      <c r="CS27" t="str">
        <f>_xlfn.XLOOKUP(DB_CEWB_Nomenclature__2[[#This Row],[Component]],T_Planning[Article],T_Planning[Etat Machine],"VERIF")</f>
        <v>VERIF</v>
      </c>
      <c r="CT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28" spans="1:98" ht="15.05" hidden="1" customHeight="1" x14ac:dyDescent="0.3">
      <c r="A28">
        <v>1</v>
      </c>
      <c r="B28">
        <v>324161</v>
      </c>
      <c r="C28" t="s">
        <v>3803</v>
      </c>
      <c r="D28">
        <v>40</v>
      </c>
      <c r="E28" t="s">
        <v>3761</v>
      </c>
      <c r="F28" t="s">
        <v>3950</v>
      </c>
      <c r="G28" t="s">
        <v>2775</v>
      </c>
      <c r="H28" t="s">
        <v>240</v>
      </c>
      <c r="I28">
        <v>95950</v>
      </c>
      <c r="J28">
        <v>21300</v>
      </c>
      <c r="K28" t="s">
        <v>0</v>
      </c>
      <c r="L28">
        <v>7790</v>
      </c>
      <c r="M28">
        <v>0</v>
      </c>
      <c r="N28">
        <v>97956</v>
      </c>
      <c r="O28">
        <v>803450</v>
      </c>
      <c r="P28">
        <v>323700</v>
      </c>
      <c r="Q28">
        <v>117050</v>
      </c>
      <c r="R28">
        <v>39380</v>
      </c>
      <c r="S28">
        <v>47170</v>
      </c>
      <c r="T28" t="s">
        <v>3765</v>
      </c>
      <c r="U28">
        <v>152400</v>
      </c>
      <c r="V28" s="162">
        <v>0</v>
      </c>
      <c r="W28">
        <v>955850</v>
      </c>
      <c r="X28" s="162">
        <v>0</v>
      </c>
      <c r="Y28">
        <v>29</v>
      </c>
      <c r="Z28">
        <v>12</v>
      </c>
      <c r="AA28">
        <v>19</v>
      </c>
      <c r="AB28">
        <v>9</v>
      </c>
      <c r="AC28">
        <v>69</v>
      </c>
      <c r="AD28" t="s">
        <v>0</v>
      </c>
      <c r="AE28" t="s">
        <v>0</v>
      </c>
      <c r="AF28">
        <v>40030</v>
      </c>
      <c r="AG28">
        <v>20</v>
      </c>
      <c r="AH28" s="191">
        <v>2</v>
      </c>
      <c r="AI28" s="191" t="s">
        <v>3777</v>
      </c>
      <c r="AJ28" t="s">
        <v>0</v>
      </c>
      <c r="AK28" s="191">
        <v>46174</v>
      </c>
      <c r="AL28" s="162">
        <v>0.22330013436384399</v>
      </c>
      <c r="AM28" s="162">
        <v>0.18248820000920499</v>
      </c>
      <c r="AN28" s="162">
        <v>0.23605718553079799</v>
      </c>
      <c r="AO28" s="162">
        <v>0.21669235128261799</v>
      </c>
      <c r="AP28" s="162">
        <v>0.21500939492406401</v>
      </c>
      <c r="AQ28" s="162">
        <v>0.21623874174254101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80">
        <v>0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0</v>
      </c>
      <c r="BD28" s="165">
        <v>58576</v>
      </c>
      <c r="BE28" s="165">
        <v>3.3333333333333335</v>
      </c>
      <c r="BF28" s="165">
        <v>0</v>
      </c>
      <c r="BG28" s="165" t="s">
        <v>0</v>
      </c>
      <c r="BH28" s="165">
        <v>39380</v>
      </c>
      <c r="BI28" s="165">
        <v>136</v>
      </c>
      <c r="BJ28" s="165">
        <v>0</v>
      </c>
      <c r="BK28" s="165" t="s">
        <v>0</v>
      </c>
      <c r="BL28" s="165">
        <v>0</v>
      </c>
      <c r="BM28" s="165" t="s">
        <v>0</v>
      </c>
      <c r="BN28" s="165">
        <v>0</v>
      </c>
      <c r="BO28" s="165" t="s">
        <v>0</v>
      </c>
      <c r="BP28" s="165">
        <v>0</v>
      </c>
      <c r="BQ28" s="165" t="s">
        <v>0</v>
      </c>
      <c r="BR28" s="165">
        <v>0</v>
      </c>
      <c r="BS28" s="165" t="s">
        <v>0</v>
      </c>
      <c r="BT28" s="165">
        <v>0</v>
      </c>
      <c r="BU28" s="165" t="s">
        <v>0</v>
      </c>
      <c r="BV28" s="165" t="s">
        <v>0</v>
      </c>
      <c r="BW28" s="165" t="s">
        <v>0</v>
      </c>
      <c r="BX28" s="165" t="s">
        <v>0</v>
      </c>
      <c r="BY28" s="163" t="s">
        <v>0</v>
      </c>
      <c r="BZ28">
        <v>0</v>
      </c>
      <c r="CA28" t="s">
        <v>0</v>
      </c>
      <c r="CB28">
        <v>7790</v>
      </c>
      <c r="CC28">
        <v>0</v>
      </c>
      <c r="CD28">
        <v>0</v>
      </c>
      <c r="CE28">
        <v>0</v>
      </c>
      <c r="CF28">
        <v>0</v>
      </c>
      <c r="CG28">
        <v>10345</v>
      </c>
      <c r="CH28">
        <v>0</v>
      </c>
      <c r="CI28">
        <v>18135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 t="str">
        <f>_xlfn.XLOOKUP(DB_CEWB_Nomenclature__2[[#This Row],[Component]],T_Planning[Article],T_Planning[PLANIF],"VERIF")</f>
        <v>VERIF</v>
      </c>
      <c r="CS28" t="str">
        <f>_xlfn.XLOOKUP(DB_CEWB_Nomenclature__2[[#This Row],[Component]],T_Planning[Article],T_Planning[Etat Machine],"VERIF")</f>
        <v>VERIF</v>
      </c>
      <c r="CT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" spans="1:98" ht="15.05" hidden="1" customHeight="1" x14ac:dyDescent="0.3">
      <c r="A29">
        <v>0</v>
      </c>
      <c r="B29">
        <v>735192</v>
      </c>
      <c r="C29" t="s">
        <v>2472</v>
      </c>
      <c r="D29">
        <v>40</v>
      </c>
      <c r="E29" t="s">
        <v>3761</v>
      </c>
      <c r="F29" t="s">
        <v>3950</v>
      </c>
      <c r="G29" t="s">
        <v>2775</v>
      </c>
      <c r="H29" t="s">
        <v>240</v>
      </c>
      <c r="I29">
        <v>8080</v>
      </c>
      <c r="J29">
        <v>2000</v>
      </c>
      <c r="K29">
        <v>8080</v>
      </c>
      <c r="L29">
        <v>0</v>
      </c>
      <c r="M29">
        <v>0</v>
      </c>
      <c r="N29">
        <v>0</v>
      </c>
      <c r="O29">
        <v>59590</v>
      </c>
      <c r="P29">
        <v>25250</v>
      </c>
      <c r="Q29">
        <v>11110</v>
      </c>
      <c r="R29">
        <v>0</v>
      </c>
      <c r="S29">
        <v>0</v>
      </c>
      <c r="T29" t="s">
        <v>3789</v>
      </c>
      <c r="U29">
        <v>15300</v>
      </c>
      <c r="V29" s="162">
        <v>0</v>
      </c>
      <c r="W29">
        <v>74890</v>
      </c>
      <c r="X29" s="162">
        <v>0</v>
      </c>
      <c r="Y29">
        <v>0</v>
      </c>
      <c r="Z29">
        <v>10</v>
      </c>
      <c r="AA29">
        <v>8</v>
      </c>
      <c r="AB29">
        <v>1</v>
      </c>
      <c r="AC29">
        <v>19</v>
      </c>
      <c r="AD29" t="s">
        <v>0</v>
      </c>
      <c r="AE29" t="s">
        <v>0</v>
      </c>
      <c r="AF29" t="s">
        <v>0</v>
      </c>
      <c r="AG29" t="s">
        <v>0</v>
      </c>
      <c r="AH29" s="191">
        <v>3</v>
      </c>
      <c r="AI29" s="191" t="s">
        <v>3780</v>
      </c>
      <c r="AJ29" t="s">
        <v>2080</v>
      </c>
      <c r="AK29" s="191">
        <v>46163</v>
      </c>
      <c r="AL29" s="162">
        <v>0</v>
      </c>
      <c r="AM29" s="162">
        <v>0</v>
      </c>
      <c r="AN29" s="162">
        <v>0</v>
      </c>
      <c r="AO29" s="162">
        <v>0.30099009900990098</v>
      </c>
      <c r="AP29" s="162">
        <v>9.887284951552301E-4</v>
      </c>
      <c r="AQ29" s="162">
        <v>0.15088552488374399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80">
        <v>0</v>
      </c>
      <c r="AX29">
        <v>1</v>
      </c>
      <c r="AY29">
        <v>0</v>
      </c>
      <c r="AZ29">
        <v>0</v>
      </c>
      <c r="BA29">
        <v>0</v>
      </c>
      <c r="BB29">
        <v>1</v>
      </c>
      <c r="BC29">
        <v>0</v>
      </c>
      <c r="BD29" s="165">
        <v>0</v>
      </c>
      <c r="BE29" s="165" t="s">
        <v>0</v>
      </c>
      <c r="BF29" s="165" t="s">
        <v>0</v>
      </c>
      <c r="BG29" s="165" t="s">
        <v>0</v>
      </c>
      <c r="BH29" s="165" t="s">
        <v>0</v>
      </c>
      <c r="BI29" s="165" t="s">
        <v>0</v>
      </c>
      <c r="BJ29" s="165">
        <v>0</v>
      </c>
      <c r="BK29" s="165" t="s">
        <v>0</v>
      </c>
      <c r="BL29" s="165">
        <v>0</v>
      </c>
      <c r="BM29" s="165" t="s">
        <v>0</v>
      </c>
      <c r="BN29" s="165" t="s">
        <v>0</v>
      </c>
      <c r="BO29" s="165" t="s">
        <v>0</v>
      </c>
      <c r="BP29" s="165" t="s">
        <v>0</v>
      </c>
      <c r="BQ29" s="165" t="s">
        <v>0</v>
      </c>
      <c r="BR29" s="165">
        <v>0</v>
      </c>
      <c r="BS29" s="165">
        <v>0</v>
      </c>
      <c r="BT29" s="165">
        <v>0</v>
      </c>
      <c r="BU29" s="165" t="s">
        <v>0</v>
      </c>
      <c r="BV29" s="165" t="s">
        <v>0</v>
      </c>
      <c r="BW29" s="165" t="s">
        <v>0</v>
      </c>
      <c r="BX29" s="165" t="s">
        <v>0</v>
      </c>
      <c r="BY29" s="163" t="s">
        <v>0</v>
      </c>
      <c r="BZ29">
        <v>0</v>
      </c>
      <c r="CA29" t="s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 t="str">
        <f>_xlfn.XLOOKUP(DB_CEWB_Nomenclature__2[[#This Row],[Component]],T_Planning[Article],T_Planning[PLANIF],"VERIF")</f>
        <v>VERIF</v>
      </c>
      <c r="CS29" t="str">
        <f>_xlfn.XLOOKUP(DB_CEWB_Nomenclature__2[[#This Row],[Component]],T_Planning[Article],T_Planning[Etat Machine],"VERIF")</f>
        <v>VERIF</v>
      </c>
      <c r="CT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" spans="1:98" ht="15.05" hidden="1" customHeight="1" x14ac:dyDescent="0.3">
      <c r="A30">
        <v>1</v>
      </c>
      <c r="B30">
        <v>708890</v>
      </c>
      <c r="C30" t="s">
        <v>3790</v>
      </c>
      <c r="D30">
        <v>40</v>
      </c>
      <c r="E30" t="s">
        <v>3761</v>
      </c>
      <c r="F30" t="s">
        <v>3952</v>
      </c>
      <c r="G30" t="s">
        <v>2862</v>
      </c>
      <c r="H30" t="s">
        <v>125</v>
      </c>
      <c r="I30">
        <v>0</v>
      </c>
      <c r="J30">
        <v>8000</v>
      </c>
      <c r="K30" t="s">
        <v>0</v>
      </c>
      <c r="L30">
        <v>17220</v>
      </c>
      <c r="M30">
        <v>0</v>
      </c>
      <c r="N30">
        <v>117575</v>
      </c>
      <c r="O30">
        <v>140400</v>
      </c>
      <c r="P30">
        <v>100000</v>
      </c>
      <c r="Q30">
        <v>79800</v>
      </c>
      <c r="R30">
        <v>57890</v>
      </c>
      <c r="S30">
        <v>75110</v>
      </c>
      <c r="T30" t="s">
        <v>3767</v>
      </c>
      <c r="U30">
        <v>19200</v>
      </c>
      <c r="V30" s="162">
        <v>1</v>
      </c>
      <c r="W30">
        <v>159600</v>
      </c>
      <c r="X30" s="162">
        <v>0.47061403508771937</v>
      </c>
      <c r="Y30">
        <v>0</v>
      </c>
      <c r="Z30">
        <v>0</v>
      </c>
      <c r="AA30">
        <v>0</v>
      </c>
      <c r="AB30">
        <v>0</v>
      </c>
      <c r="AC30">
        <v>0</v>
      </c>
      <c r="AD30" t="s">
        <v>0</v>
      </c>
      <c r="AE30" t="s">
        <v>0</v>
      </c>
      <c r="AF30" t="s">
        <v>0</v>
      </c>
      <c r="AG30" t="s">
        <v>0</v>
      </c>
      <c r="AH30" s="191">
        <v>3</v>
      </c>
      <c r="AI30" s="191" t="s">
        <v>3780</v>
      </c>
      <c r="AJ30" t="s">
        <v>0</v>
      </c>
      <c r="AK30" s="191">
        <v>46164</v>
      </c>
      <c r="AL30" s="162">
        <v>0</v>
      </c>
      <c r="AM30" s="162">
        <v>0</v>
      </c>
      <c r="AN30" s="162">
        <v>0</v>
      </c>
      <c r="AO30" s="162">
        <v>0</v>
      </c>
      <c r="AP30" s="162">
        <v>0</v>
      </c>
      <c r="AQ30" s="162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80">
        <v>0</v>
      </c>
      <c r="AX30">
        <v>1</v>
      </c>
      <c r="AY30">
        <v>0</v>
      </c>
      <c r="AZ30">
        <v>0</v>
      </c>
      <c r="BA30">
        <v>0</v>
      </c>
      <c r="BB30">
        <v>1</v>
      </c>
      <c r="BC30">
        <v>0</v>
      </c>
      <c r="BD30" s="165">
        <v>59685</v>
      </c>
      <c r="BE30" s="165">
        <v>5.333333333333333</v>
      </c>
      <c r="BF30" s="165" t="s">
        <v>0</v>
      </c>
      <c r="BG30" s="165" t="s">
        <v>0</v>
      </c>
      <c r="BH30" s="165" t="s">
        <v>0</v>
      </c>
      <c r="BI30" s="165" t="s">
        <v>0</v>
      </c>
      <c r="BJ30" s="165">
        <v>0</v>
      </c>
      <c r="BK30" s="165" t="s">
        <v>0</v>
      </c>
      <c r="BL30" s="165">
        <v>0</v>
      </c>
      <c r="BM30" s="165" t="s">
        <v>0</v>
      </c>
      <c r="BN30" s="165" t="s">
        <v>0</v>
      </c>
      <c r="BO30" s="165" t="s">
        <v>0</v>
      </c>
      <c r="BP30" s="165" t="s">
        <v>0</v>
      </c>
      <c r="BQ30" s="165" t="s">
        <v>0</v>
      </c>
      <c r="BR30" s="165">
        <v>0</v>
      </c>
      <c r="BS30" s="165">
        <v>0</v>
      </c>
      <c r="BT30" s="165">
        <v>57890</v>
      </c>
      <c r="BU30" s="165">
        <v>19</v>
      </c>
      <c r="BV30" s="165" t="s">
        <v>0</v>
      </c>
      <c r="BW30" s="165" t="s">
        <v>0</v>
      </c>
      <c r="BX30" s="165" t="s">
        <v>0</v>
      </c>
      <c r="BY30" s="163" t="s">
        <v>0</v>
      </c>
      <c r="BZ30">
        <v>0</v>
      </c>
      <c r="CA30" t="s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 t="str">
        <f>_xlfn.XLOOKUP(DB_CEWB_Nomenclature__2[[#This Row],[Component]],T_Planning[Article],T_Planning[PLANIF],"VERIF")</f>
        <v>PROD</v>
      </c>
      <c r="CS30" t="str">
        <f>_xlfn.XLOOKUP(DB_CEWB_Nomenclature__2[[#This Row],[Component]],T_Planning[Article],T_Planning[Etat Machine],"VERIF")</f>
        <v>PROD</v>
      </c>
      <c r="CT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" spans="1:98" ht="15.05" hidden="1" customHeight="1" x14ac:dyDescent="0.3">
      <c r="A31">
        <v>0</v>
      </c>
      <c r="B31">
        <v>786407</v>
      </c>
      <c r="C31" t="s">
        <v>2019</v>
      </c>
      <c r="D31">
        <v>40</v>
      </c>
      <c r="E31" t="s">
        <v>3761</v>
      </c>
      <c r="F31" t="s">
        <v>3952</v>
      </c>
      <c r="G31" t="s">
        <v>2862</v>
      </c>
      <c r="H31" t="s">
        <v>111</v>
      </c>
      <c r="I31">
        <v>0</v>
      </c>
      <c r="J31">
        <v>300</v>
      </c>
      <c r="K31">
        <v>275</v>
      </c>
      <c r="L31">
        <v>0</v>
      </c>
      <c r="M31">
        <v>0</v>
      </c>
      <c r="N31">
        <v>0</v>
      </c>
      <c r="O31">
        <v>2075</v>
      </c>
      <c r="P31">
        <v>2075</v>
      </c>
      <c r="Q31">
        <v>2075</v>
      </c>
      <c r="R31">
        <v>0</v>
      </c>
      <c r="S31">
        <v>0</v>
      </c>
      <c r="T31" t="s">
        <v>3767</v>
      </c>
      <c r="U31">
        <v>300</v>
      </c>
      <c r="V31" s="162">
        <v>0</v>
      </c>
      <c r="W31">
        <v>2375</v>
      </c>
      <c r="X31" s="162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 t="s">
        <v>0</v>
      </c>
      <c r="AE31" t="s">
        <v>0</v>
      </c>
      <c r="AF31" t="s">
        <v>0</v>
      </c>
      <c r="AG31" t="s">
        <v>0</v>
      </c>
      <c r="AH31" s="191">
        <v>3</v>
      </c>
      <c r="AI31" s="191" t="s">
        <v>3780</v>
      </c>
      <c r="AJ31" t="s">
        <v>2080</v>
      </c>
      <c r="AK31" s="191">
        <v>46168</v>
      </c>
      <c r="AL31" s="162">
        <v>0</v>
      </c>
      <c r="AM31" s="162">
        <v>1.1139578923916699E-3</v>
      </c>
      <c r="AN31" s="162">
        <v>0</v>
      </c>
      <c r="AO31" s="162">
        <v>0</v>
      </c>
      <c r="AP31" s="162">
        <v>0</v>
      </c>
      <c r="AQ31" s="162">
        <v>1.1139578923916699E-3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80">
        <v>0</v>
      </c>
      <c r="AX31">
        <v>1</v>
      </c>
      <c r="AY31">
        <v>0</v>
      </c>
      <c r="AZ31">
        <v>0</v>
      </c>
      <c r="BA31">
        <v>0</v>
      </c>
      <c r="BB31">
        <v>1</v>
      </c>
      <c r="BC31">
        <v>0</v>
      </c>
      <c r="BD31" s="165">
        <v>0</v>
      </c>
      <c r="BE31" s="165" t="s">
        <v>0</v>
      </c>
      <c r="BF31" s="165" t="s">
        <v>0</v>
      </c>
      <c r="BG31" s="165" t="s">
        <v>0</v>
      </c>
      <c r="BH31" s="165" t="s">
        <v>0</v>
      </c>
      <c r="BI31" s="165" t="s">
        <v>0</v>
      </c>
      <c r="BJ31" s="165">
        <v>0</v>
      </c>
      <c r="BK31" s="165" t="s">
        <v>0</v>
      </c>
      <c r="BL31" s="165">
        <v>0</v>
      </c>
      <c r="BM31" s="165" t="s">
        <v>0</v>
      </c>
      <c r="BN31" s="165" t="s">
        <v>0</v>
      </c>
      <c r="BO31" s="165" t="s">
        <v>0</v>
      </c>
      <c r="BP31" s="165" t="s">
        <v>0</v>
      </c>
      <c r="BQ31" s="165" t="s">
        <v>0</v>
      </c>
      <c r="BR31" s="165">
        <v>0</v>
      </c>
      <c r="BS31" s="165">
        <v>0</v>
      </c>
      <c r="BT31" s="165">
        <v>0</v>
      </c>
      <c r="BU31" s="165" t="s">
        <v>0</v>
      </c>
      <c r="BV31" s="165" t="s">
        <v>0</v>
      </c>
      <c r="BW31" s="165" t="s">
        <v>0</v>
      </c>
      <c r="BX31" s="165" t="s">
        <v>0</v>
      </c>
      <c r="BY31" s="163" t="s">
        <v>0</v>
      </c>
      <c r="BZ31">
        <v>0</v>
      </c>
      <c r="CA31" t="s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 t="str">
        <f>_xlfn.XLOOKUP(DB_CEWB_Nomenclature__2[[#This Row],[Component]],T_Planning[Article],T_Planning[PLANIF],"VERIF")</f>
        <v>PLANIF EXTERNE</v>
      </c>
      <c r="CS31" t="str">
        <f>_xlfn.XLOOKUP(DB_CEWB_Nomenclature__2[[#This Row],[Component]],T_Planning[Article],T_Planning[Etat Machine],"VERIF")</f>
        <v>VERIF</v>
      </c>
      <c r="CT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" spans="1:98" hidden="1" x14ac:dyDescent="0.3">
      <c r="A32">
        <v>2</v>
      </c>
      <c r="B32">
        <v>866065</v>
      </c>
      <c r="C32" t="s">
        <v>8654</v>
      </c>
      <c r="D32">
        <v>13</v>
      </c>
      <c r="E32" t="s">
        <v>3761</v>
      </c>
      <c r="F32" t="s">
        <v>3950</v>
      </c>
      <c r="G32" t="s">
        <v>2775</v>
      </c>
      <c r="H32" t="s">
        <v>20</v>
      </c>
      <c r="I32">
        <v>20000</v>
      </c>
      <c r="J32">
        <v>3100</v>
      </c>
      <c r="K32" t="s">
        <v>0</v>
      </c>
      <c r="L32">
        <v>0</v>
      </c>
      <c r="M32">
        <v>0</v>
      </c>
      <c r="N32">
        <v>7070</v>
      </c>
      <c r="O32">
        <v>30300</v>
      </c>
      <c r="P32">
        <v>10300</v>
      </c>
      <c r="Q32">
        <v>10300</v>
      </c>
      <c r="R32">
        <v>0</v>
      </c>
      <c r="S32">
        <v>0</v>
      </c>
      <c r="T32" t="s">
        <v>3789</v>
      </c>
      <c r="U32">
        <v>6100</v>
      </c>
      <c r="V32" s="162">
        <v>0</v>
      </c>
      <c r="W32">
        <v>36400</v>
      </c>
      <c r="X32" s="16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 t="s">
        <v>0</v>
      </c>
      <c r="AE32" t="s">
        <v>0</v>
      </c>
      <c r="AF32" t="s">
        <v>0</v>
      </c>
      <c r="AG32" t="s">
        <v>0</v>
      </c>
      <c r="AH32" s="191">
        <v>3</v>
      </c>
      <c r="AI32" s="191" t="s">
        <v>3780</v>
      </c>
      <c r="AJ32" t="s">
        <v>0</v>
      </c>
      <c r="AK32" s="191">
        <v>46168</v>
      </c>
      <c r="AL32" s="162">
        <v>0</v>
      </c>
      <c r="AM32" s="162">
        <v>0</v>
      </c>
      <c r="AN32" s="162">
        <v>0</v>
      </c>
      <c r="AO32" s="162">
        <v>0</v>
      </c>
      <c r="AP32" s="162">
        <v>0</v>
      </c>
      <c r="AQ32" s="162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80">
        <v>0</v>
      </c>
      <c r="AX32">
        <v>1</v>
      </c>
      <c r="AY32">
        <v>0</v>
      </c>
      <c r="AZ32">
        <v>0</v>
      </c>
      <c r="BA32">
        <v>0</v>
      </c>
      <c r="BB32">
        <v>1</v>
      </c>
      <c r="BC32">
        <v>0</v>
      </c>
      <c r="BD32" s="165">
        <v>7070</v>
      </c>
      <c r="BE32" s="165">
        <v>3</v>
      </c>
      <c r="BF32" s="165" t="s">
        <v>0</v>
      </c>
      <c r="BG32" s="165" t="s">
        <v>0</v>
      </c>
      <c r="BH32" s="165" t="s">
        <v>0</v>
      </c>
      <c r="BI32" s="165" t="s">
        <v>0</v>
      </c>
      <c r="BJ32" s="165">
        <v>0</v>
      </c>
      <c r="BK32" s="165" t="s">
        <v>0</v>
      </c>
      <c r="BL32" s="165">
        <v>0</v>
      </c>
      <c r="BM32" s="165" t="s">
        <v>0</v>
      </c>
      <c r="BN32" s="165" t="s">
        <v>0</v>
      </c>
      <c r="BO32" s="165" t="s">
        <v>0</v>
      </c>
      <c r="BP32" s="165" t="s">
        <v>0</v>
      </c>
      <c r="BQ32" s="165" t="s">
        <v>0</v>
      </c>
      <c r="BR32" s="165">
        <v>0</v>
      </c>
      <c r="BS32" s="165">
        <v>0</v>
      </c>
      <c r="BT32" s="165">
        <v>0</v>
      </c>
      <c r="BU32" s="165" t="s">
        <v>0</v>
      </c>
      <c r="BV32" s="165" t="s">
        <v>0</v>
      </c>
      <c r="BW32" s="165" t="s">
        <v>0</v>
      </c>
      <c r="BX32" s="165" t="s">
        <v>0</v>
      </c>
      <c r="BY32" s="163" t="s">
        <v>0</v>
      </c>
      <c r="BZ32">
        <v>0</v>
      </c>
      <c r="CA32" t="s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 t="str">
        <f>_xlfn.XLOOKUP(DB_CEWB_Nomenclature__2[[#This Row],[Component]],T_Planning[Article],T_Planning[PLANIF],"VERIF")</f>
        <v>VERIF</v>
      </c>
      <c r="CS32" t="str">
        <f>_xlfn.XLOOKUP(DB_CEWB_Nomenclature__2[[#This Row],[Component]],T_Planning[Article],T_Planning[Etat Machine],"VERIF")</f>
        <v>VERIF</v>
      </c>
      <c r="CT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" spans="1:98" ht="15.05" hidden="1" customHeight="1" x14ac:dyDescent="0.3">
      <c r="A33">
        <v>2</v>
      </c>
      <c r="B33">
        <v>859387</v>
      </c>
      <c r="C33" t="s">
        <v>3977</v>
      </c>
      <c r="D33">
        <v>40</v>
      </c>
      <c r="E33" t="s">
        <v>3761</v>
      </c>
      <c r="F33" t="s">
        <v>3950</v>
      </c>
      <c r="G33" t="s">
        <v>2775</v>
      </c>
      <c r="H33" t="s">
        <v>240</v>
      </c>
      <c r="I33">
        <v>0</v>
      </c>
      <c r="J33">
        <v>11200</v>
      </c>
      <c r="K33" t="s">
        <v>0</v>
      </c>
      <c r="L33">
        <v>0</v>
      </c>
      <c r="M33">
        <v>0</v>
      </c>
      <c r="N33">
        <v>0</v>
      </c>
      <c r="O33">
        <v>581000</v>
      </c>
      <c r="P33">
        <v>91000</v>
      </c>
      <c r="Q33">
        <v>91000</v>
      </c>
      <c r="R33">
        <v>0</v>
      </c>
      <c r="S33">
        <v>0</v>
      </c>
      <c r="T33" t="s">
        <v>3767</v>
      </c>
      <c r="U33">
        <v>91000</v>
      </c>
      <c r="V33" s="162">
        <v>0</v>
      </c>
      <c r="W33">
        <v>672000</v>
      </c>
      <c r="X33" s="162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 t="s">
        <v>0</v>
      </c>
      <c r="AE33" t="s">
        <v>0</v>
      </c>
      <c r="AF33" t="s">
        <v>0</v>
      </c>
      <c r="AG33" t="s">
        <v>0</v>
      </c>
      <c r="AH33" s="191">
        <v>3</v>
      </c>
      <c r="AI33" s="191" t="s">
        <v>3780</v>
      </c>
      <c r="AJ33" t="s">
        <v>0</v>
      </c>
      <c r="AK33" s="191">
        <v>46168</v>
      </c>
      <c r="AL33" s="162">
        <v>0</v>
      </c>
      <c r="AM33" s="162">
        <v>0</v>
      </c>
      <c r="AN33" s="162">
        <v>0</v>
      </c>
      <c r="AO33" s="162">
        <v>0</v>
      </c>
      <c r="AP33" s="162">
        <v>0</v>
      </c>
      <c r="AQ33" s="162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80">
        <v>0</v>
      </c>
      <c r="AX33">
        <v>1</v>
      </c>
      <c r="AY33">
        <v>0</v>
      </c>
      <c r="AZ33">
        <v>0</v>
      </c>
      <c r="BA33">
        <v>0</v>
      </c>
      <c r="BB33">
        <v>1</v>
      </c>
      <c r="BC33">
        <v>0</v>
      </c>
      <c r="BD33" s="165">
        <v>0</v>
      </c>
      <c r="BE33" s="165" t="s">
        <v>0</v>
      </c>
      <c r="BF33" s="165" t="s">
        <v>0</v>
      </c>
      <c r="BG33" s="165" t="s">
        <v>0</v>
      </c>
      <c r="BH33" s="165" t="s">
        <v>0</v>
      </c>
      <c r="BI33" s="165" t="s">
        <v>0</v>
      </c>
      <c r="BJ33" s="165">
        <v>0</v>
      </c>
      <c r="BK33" s="165" t="s">
        <v>0</v>
      </c>
      <c r="BL33" s="165">
        <v>0</v>
      </c>
      <c r="BM33" s="165" t="s">
        <v>0</v>
      </c>
      <c r="BN33" s="165" t="s">
        <v>0</v>
      </c>
      <c r="BO33" s="165" t="s">
        <v>0</v>
      </c>
      <c r="BP33" s="165" t="s">
        <v>0</v>
      </c>
      <c r="BQ33" s="165" t="s">
        <v>0</v>
      </c>
      <c r="BR33" s="165">
        <v>0</v>
      </c>
      <c r="BS33" s="165">
        <v>0</v>
      </c>
      <c r="BT33" s="165">
        <v>0</v>
      </c>
      <c r="BU33" s="165" t="s">
        <v>0</v>
      </c>
      <c r="BV33" s="165" t="s">
        <v>0</v>
      </c>
      <c r="BW33" s="165" t="s">
        <v>0</v>
      </c>
      <c r="BX33" s="165" t="s">
        <v>0</v>
      </c>
      <c r="BY33" s="163" t="s">
        <v>0</v>
      </c>
      <c r="BZ33">
        <v>0</v>
      </c>
      <c r="CA33" t="s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 t="str">
        <f>_xlfn.XLOOKUP(DB_CEWB_Nomenclature__2[[#This Row],[Component]],T_Planning[Article],T_Planning[PLANIF],"VERIF")</f>
        <v>PLANIF</v>
      </c>
      <c r="CS33" t="str">
        <f>_xlfn.XLOOKUP(DB_CEWB_Nomenclature__2[[#This Row],[Component]],T_Planning[Article],T_Planning[Etat Machine],"VERIF")</f>
        <v>VERIF</v>
      </c>
      <c r="CT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" spans="1:98" hidden="1" x14ac:dyDescent="0.3">
      <c r="A34">
        <v>2</v>
      </c>
      <c r="B34">
        <v>861256</v>
      </c>
      <c r="C34" t="s">
        <v>3966</v>
      </c>
      <c r="D34">
        <v>40</v>
      </c>
      <c r="E34" t="s">
        <v>3761</v>
      </c>
      <c r="F34" t="s">
        <v>3950</v>
      </c>
      <c r="G34" t="s">
        <v>2775</v>
      </c>
      <c r="H34" t="s">
        <v>170</v>
      </c>
      <c r="I34">
        <v>0</v>
      </c>
      <c r="J34">
        <v>0</v>
      </c>
      <c r="K34" t="s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t="s">
        <v>3789</v>
      </c>
      <c r="U34">
        <v>0</v>
      </c>
      <c r="V34" s="162" t="s">
        <v>0</v>
      </c>
      <c r="W34">
        <v>0</v>
      </c>
      <c r="X34" s="162" t="s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 t="s">
        <v>0</v>
      </c>
      <c r="AE34" t="s">
        <v>0</v>
      </c>
      <c r="AF34" t="s">
        <v>0</v>
      </c>
      <c r="AG34" t="s">
        <v>0</v>
      </c>
      <c r="AH34" s="191">
        <v>3</v>
      </c>
      <c r="AI34" s="191" t="s">
        <v>3780</v>
      </c>
      <c r="AJ34" t="s">
        <v>0</v>
      </c>
      <c r="AK34" s="191">
        <v>46169</v>
      </c>
      <c r="AL34" s="162">
        <v>0</v>
      </c>
      <c r="AM34" s="162">
        <v>0</v>
      </c>
      <c r="AN34" s="162">
        <v>0</v>
      </c>
      <c r="AO34" s="162">
        <v>0</v>
      </c>
      <c r="AP34" s="162">
        <v>0</v>
      </c>
      <c r="AQ34" s="162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80">
        <v>0</v>
      </c>
      <c r="AX34">
        <v>1</v>
      </c>
      <c r="AY34">
        <v>0</v>
      </c>
      <c r="AZ34">
        <v>0</v>
      </c>
      <c r="BA34">
        <v>0</v>
      </c>
      <c r="BB34">
        <v>1</v>
      </c>
      <c r="BC34">
        <v>0</v>
      </c>
      <c r="BD34" s="165">
        <v>0</v>
      </c>
      <c r="BE34" s="165" t="s">
        <v>0</v>
      </c>
      <c r="BF34" s="165" t="s">
        <v>0</v>
      </c>
      <c r="BG34" s="165" t="s">
        <v>0</v>
      </c>
      <c r="BH34" s="165" t="s">
        <v>0</v>
      </c>
      <c r="BI34" s="165" t="s">
        <v>0</v>
      </c>
      <c r="BJ34" s="165">
        <v>0</v>
      </c>
      <c r="BK34" s="165" t="s">
        <v>0</v>
      </c>
      <c r="BL34" s="165">
        <v>0</v>
      </c>
      <c r="BM34" s="165" t="s">
        <v>0</v>
      </c>
      <c r="BN34" s="165" t="s">
        <v>0</v>
      </c>
      <c r="BO34" s="165" t="s">
        <v>0</v>
      </c>
      <c r="BP34" s="165" t="s">
        <v>0</v>
      </c>
      <c r="BQ34" s="165" t="s">
        <v>0</v>
      </c>
      <c r="BR34" s="165">
        <v>0</v>
      </c>
      <c r="BS34" s="165">
        <v>0</v>
      </c>
      <c r="BT34" s="165">
        <v>0</v>
      </c>
      <c r="BU34" s="165" t="s">
        <v>0</v>
      </c>
      <c r="BV34" s="165" t="s">
        <v>0</v>
      </c>
      <c r="BW34" s="165" t="s">
        <v>0</v>
      </c>
      <c r="BX34" s="165" t="s">
        <v>0</v>
      </c>
      <c r="BY34" s="163" t="s">
        <v>0</v>
      </c>
      <c r="BZ34">
        <v>0</v>
      </c>
      <c r="CA34" t="s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 t="str">
        <f>_xlfn.XLOOKUP(DB_CEWB_Nomenclature__2[[#This Row],[Component]],T_Planning[Article],T_Planning[PLANIF],"VERIF")</f>
        <v>VERIF</v>
      </c>
      <c r="CS34" t="str">
        <f>_xlfn.XLOOKUP(DB_CEWB_Nomenclature__2[[#This Row],[Component]],T_Planning[Article],T_Planning[Etat Machine],"VERIF")</f>
        <v>VERIF</v>
      </c>
      <c r="CT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" spans="1:98" hidden="1" x14ac:dyDescent="0.3">
      <c r="A35">
        <v>0</v>
      </c>
      <c r="B35">
        <v>774167</v>
      </c>
      <c r="C35" t="s">
        <v>99</v>
      </c>
      <c r="D35">
        <v>40</v>
      </c>
      <c r="E35" t="s">
        <v>3761</v>
      </c>
      <c r="F35" t="s">
        <v>3952</v>
      </c>
      <c r="G35" t="s">
        <v>2862</v>
      </c>
      <c r="H35" t="s">
        <v>20</v>
      </c>
      <c r="I35">
        <v>5595</v>
      </c>
      <c r="J35">
        <v>900</v>
      </c>
      <c r="K35">
        <v>5595</v>
      </c>
      <c r="L35">
        <v>0</v>
      </c>
      <c r="M35">
        <v>0</v>
      </c>
      <c r="N35">
        <v>24249</v>
      </c>
      <c r="O35">
        <v>16315</v>
      </c>
      <c r="P35">
        <v>2900</v>
      </c>
      <c r="Q35">
        <v>2900</v>
      </c>
      <c r="R35">
        <v>3800</v>
      </c>
      <c r="S35">
        <v>3800</v>
      </c>
      <c r="T35" t="s">
        <v>3767</v>
      </c>
      <c r="U35">
        <v>1400</v>
      </c>
      <c r="V35" s="162">
        <v>0</v>
      </c>
      <c r="W35">
        <v>17715</v>
      </c>
      <c r="X35" s="162">
        <v>0</v>
      </c>
      <c r="Y35">
        <v>1</v>
      </c>
      <c r="Z35">
        <v>0</v>
      </c>
      <c r="AA35">
        <v>2</v>
      </c>
      <c r="AB35">
        <v>3</v>
      </c>
      <c r="AC35">
        <v>6</v>
      </c>
      <c r="AD35" t="s">
        <v>0</v>
      </c>
      <c r="AE35" t="s">
        <v>0</v>
      </c>
      <c r="AF35" t="s">
        <v>0</v>
      </c>
      <c r="AG35" t="s">
        <v>0</v>
      </c>
      <c r="AH35" s="191">
        <v>3</v>
      </c>
      <c r="AI35" s="191" t="s">
        <v>3780</v>
      </c>
      <c r="AJ35" t="s">
        <v>2080</v>
      </c>
      <c r="AK35" s="191">
        <v>46169</v>
      </c>
      <c r="AL35" s="162">
        <v>5.0599494005060001E-3</v>
      </c>
      <c r="AM35" s="162">
        <v>3.2437795756373101E-2</v>
      </c>
      <c r="AN35" s="162">
        <v>0</v>
      </c>
      <c r="AO35" s="162">
        <v>0</v>
      </c>
      <c r="AP35" s="162">
        <v>0</v>
      </c>
      <c r="AQ35" s="162">
        <v>2.99687515500223E-2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80">
        <v>0</v>
      </c>
      <c r="AX35">
        <v>1</v>
      </c>
      <c r="AY35">
        <v>0</v>
      </c>
      <c r="AZ35">
        <v>0</v>
      </c>
      <c r="BA35">
        <v>0</v>
      </c>
      <c r="BB35">
        <v>1</v>
      </c>
      <c r="BC35">
        <v>0</v>
      </c>
      <c r="BD35" s="165">
        <v>20449</v>
      </c>
      <c r="BE35" s="165">
        <v>4.5</v>
      </c>
      <c r="BF35" s="165" t="s">
        <v>0</v>
      </c>
      <c r="BG35" s="165" t="s">
        <v>0</v>
      </c>
      <c r="BH35" s="165" t="s">
        <v>0</v>
      </c>
      <c r="BI35" s="165" t="s">
        <v>0</v>
      </c>
      <c r="BJ35" s="165">
        <v>0</v>
      </c>
      <c r="BK35" s="165" t="s">
        <v>0</v>
      </c>
      <c r="BL35" s="165">
        <v>0</v>
      </c>
      <c r="BM35" s="165" t="s">
        <v>0</v>
      </c>
      <c r="BN35" s="165" t="s">
        <v>0</v>
      </c>
      <c r="BO35" s="165" t="s">
        <v>0</v>
      </c>
      <c r="BP35" s="165" t="s">
        <v>0</v>
      </c>
      <c r="BQ35" s="165" t="s">
        <v>0</v>
      </c>
      <c r="BR35" s="165">
        <v>3800</v>
      </c>
      <c r="BS35" s="165">
        <v>3</v>
      </c>
      <c r="BT35" s="165">
        <v>0</v>
      </c>
      <c r="BU35" s="165" t="s">
        <v>0</v>
      </c>
      <c r="BV35" s="165" t="s">
        <v>0</v>
      </c>
      <c r="BW35" s="165" t="s">
        <v>0</v>
      </c>
      <c r="BX35" s="165" t="s">
        <v>0</v>
      </c>
      <c r="BY35" s="163" t="s">
        <v>0</v>
      </c>
      <c r="BZ35">
        <v>0</v>
      </c>
      <c r="CA35" t="s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 t="str">
        <f>_xlfn.XLOOKUP(DB_CEWB_Nomenclature__2[[#This Row],[Component]],T_Planning[Article],T_Planning[PLANIF],"VERIF")</f>
        <v>STOP</v>
      </c>
      <c r="CS35" t="str">
        <f>_xlfn.XLOOKUP(DB_CEWB_Nomenclature__2[[#This Row],[Component]],T_Planning[Article],T_Planning[Etat Machine],"VERIF")</f>
        <v>PROD</v>
      </c>
      <c r="CT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" spans="1:98" hidden="1" x14ac:dyDescent="0.3">
      <c r="A36">
        <v>0</v>
      </c>
      <c r="B36">
        <v>3515</v>
      </c>
      <c r="C36" t="s">
        <v>737</v>
      </c>
      <c r="D36">
        <v>40</v>
      </c>
      <c r="E36" t="s">
        <v>3761</v>
      </c>
      <c r="F36" t="s">
        <v>3950</v>
      </c>
      <c r="G36" t="s">
        <v>2775</v>
      </c>
      <c r="H36" t="s">
        <v>251</v>
      </c>
      <c r="I36">
        <v>0</v>
      </c>
      <c r="J36">
        <v>24300</v>
      </c>
      <c r="K36">
        <v>0</v>
      </c>
      <c r="L36">
        <v>19686</v>
      </c>
      <c r="M36">
        <v>0</v>
      </c>
      <c r="N36">
        <v>98399</v>
      </c>
      <c r="O36">
        <v>799676</v>
      </c>
      <c r="P36">
        <v>460928</v>
      </c>
      <c r="Q36">
        <v>242128</v>
      </c>
      <c r="R36">
        <v>28155</v>
      </c>
      <c r="S36">
        <v>47841</v>
      </c>
      <c r="T36" t="s">
        <v>3765</v>
      </c>
      <c r="U36">
        <v>241400</v>
      </c>
      <c r="V36" s="162">
        <v>0.19818144159072079</v>
      </c>
      <c r="W36">
        <v>1041076</v>
      </c>
      <c r="X36" s="162">
        <v>4.5953417425817135E-2</v>
      </c>
      <c r="Y36">
        <v>0</v>
      </c>
      <c r="Z36">
        <v>0</v>
      </c>
      <c r="AA36">
        <v>0</v>
      </c>
      <c r="AB36">
        <v>0</v>
      </c>
      <c r="AC36">
        <v>0</v>
      </c>
      <c r="AD36" t="s">
        <v>0</v>
      </c>
      <c r="AE36" t="s">
        <v>0</v>
      </c>
      <c r="AF36">
        <v>11860</v>
      </c>
      <c r="AG36">
        <v>13</v>
      </c>
      <c r="AH36" s="191">
        <v>3</v>
      </c>
      <c r="AI36" s="191" t="s">
        <v>3780</v>
      </c>
      <c r="AJ36" t="s">
        <v>2071</v>
      </c>
      <c r="AK36" s="191">
        <v>46174</v>
      </c>
      <c r="AL36" s="162">
        <v>0.122529305332842</v>
      </c>
      <c r="AM36" s="162">
        <v>0.26427479698642697</v>
      </c>
      <c r="AN36" s="162">
        <v>0.18430251014812099</v>
      </c>
      <c r="AO36" s="162">
        <v>0.10535179183348201</v>
      </c>
      <c r="AP36" s="162">
        <v>8.1809390614696206E-2</v>
      </c>
      <c r="AQ36" s="162">
        <v>0.17801945076824699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80">
        <v>0</v>
      </c>
      <c r="AX36">
        <v>1</v>
      </c>
      <c r="AY36">
        <v>0</v>
      </c>
      <c r="AZ36">
        <v>0</v>
      </c>
      <c r="BA36">
        <v>0</v>
      </c>
      <c r="BB36">
        <v>1</v>
      </c>
      <c r="BC36">
        <v>0</v>
      </c>
      <c r="BD36" s="165">
        <v>70244</v>
      </c>
      <c r="BE36" s="165">
        <v>17</v>
      </c>
      <c r="BF36" s="165" t="s">
        <v>0</v>
      </c>
      <c r="BG36" s="165" t="s">
        <v>0</v>
      </c>
      <c r="BH36" s="165" t="s">
        <v>0</v>
      </c>
      <c r="BI36" s="165" t="s">
        <v>0</v>
      </c>
      <c r="BJ36" s="165">
        <v>0</v>
      </c>
      <c r="BK36" s="165" t="s">
        <v>0</v>
      </c>
      <c r="BL36" s="165">
        <v>0</v>
      </c>
      <c r="BM36" s="165" t="s">
        <v>0</v>
      </c>
      <c r="BN36" s="165" t="s">
        <v>0</v>
      </c>
      <c r="BO36" s="165" t="s">
        <v>0</v>
      </c>
      <c r="BP36" s="165" t="s">
        <v>0</v>
      </c>
      <c r="BQ36" s="165" t="s">
        <v>0</v>
      </c>
      <c r="BR36" s="165">
        <v>28155</v>
      </c>
      <c r="BS36" s="165">
        <v>2</v>
      </c>
      <c r="BT36" s="165">
        <v>0</v>
      </c>
      <c r="BU36" s="165" t="s">
        <v>0</v>
      </c>
      <c r="BV36" s="165" t="s">
        <v>0</v>
      </c>
      <c r="BW36" s="165" t="s">
        <v>0</v>
      </c>
      <c r="BX36" s="165" t="s">
        <v>0</v>
      </c>
      <c r="BY36" s="163" t="s">
        <v>0</v>
      </c>
      <c r="BZ36">
        <v>0</v>
      </c>
      <c r="CA36" t="s">
        <v>0</v>
      </c>
      <c r="CB36">
        <v>19686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19686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 t="str">
        <f>_xlfn.XLOOKUP(DB_CEWB_Nomenclature__2[[#This Row],[Component]],T_Planning[Article],T_Planning[PLANIF],"VERIF")</f>
        <v>VERIF</v>
      </c>
      <c r="CS36" t="str">
        <f>_xlfn.XLOOKUP(DB_CEWB_Nomenclature__2[[#This Row],[Component]],T_Planning[Article],T_Planning[Etat Machine],"VERIF")</f>
        <v>VERIF</v>
      </c>
      <c r="CT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" spans="1:98" hidden="1" x14ac:dyDescent="0.3">
      <c r="A37">
        <v>1</v>
      </c>
      <c r="B37">
        <v>703456</v>
      </c>
      <c r="C37" t="s">
        <v>3804</v>
      </c>
      <c r="D37">
        <v>25</v>
      </c>
      <c r="E37" t="s">
        <v>3761</v>
      </c>
      <c r="F37" t="s">
        <v>3950</v>
      </c>
      <c r="G37" t="s">
        <v>2775</v>
      </c>
      <c r="H37" t="s">
        <v>131</v>
      </c>
      <c r="I37">
        <v>80800</v>
      </c>
      <c r="J37">
        <v>24300</v>
      </c>
      <c r="K37" t="s">
        <v>0</v>
      </c>
      <c r="L37">
        <v>171815</v>
      </c>
      <c r="M37">
        <v>5326</v>
      </c>
      <c r="N37">
        <v>208023</v>
      </c>
      <c r="O37">
        <v>838300</v>
      </c>
      <c r="P37">
        <v>323200</v>
      </c>
      <c r="Q37">
        <v>161600</v>
      </c>
      <c r="R37">
        <v>157713</v>
      </c>
      <c r="S37">
        <v>329528</v>
      </c>
      <c r="T37" t="s">
        <v>3765</v>
      </c>
      <c r="U37">
        <v>152400</v>
      </c>
      <c r="V37" s="162">
        <v>1</v>
      </c>
      <c r="W37">
        <v>990700</v>
      </c>
      <c r="X37" s="162">
        <v>0.25106288482890887</v>
      </c>
      <c r="Y37">
        <v>25</v>
      </c>
      <c r="Z37">
        <v>8</v>
      </c>
      <c r="AA37">
        <v>24</v>
      </c>
      <c r="AB37">
        <v>13</v>
      </c>
      <c r="AC37">
        <v>70</v>
      </c>
      <c r="AD37" t="s">
        <v>0</v>
      </c>
      <c r="AE37" t="s">
        <v>0</v>
      </c>
      <c r="AF37">
        <v>57858</v>
      </c>
      <c r="AG37">
        <v>50.833333333333336</v>
      </c>
      <c r="AH37" s="191">
        <v>3</v>
      </c>
      <c r="AI37" s="191" t="s">
        <v>3780</v>
      </c>
      <c r="AJ37" t="s">
        <v>0</v>
      </c>
      <c r="AK37" s="191">
        <v>46174</v>
      </c>
      <c r="AL37" s="162">
        <v>6.8455142931037105E-2</v>
      </c>
      <c r="AM37" s="162">
        <v>0.13656913086525199</v>
      </c>
      <c r="AN37" s="162">
        <v>0.16270267408418901</v>
      </c>
      <c r="AO37" s="162">
        <v>0.11873270303302801</v>
      </c>
      <c r="AP37" s="162">
        <v>0.101389309127584</v>
      </c>
      <c r="AQ37" s="162">
        <v>0.123364844529399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80">
        <v>0</v>
      </c>
      <c r="AX37">
        <v>1</v>
      </c>
      <c r="AY37">
        <v>1</v>
      </c>
      <c r="AZ37">
        <v>0</v>
      </c>
      <c r="BA37">
        <v>0</v>
      </c>
      <c r="BB37">
        <v>1</v>
      </c>
      <c r="BC37">
        <v>0</v>
      </c>
      <c r="BD37" s="165">
        <v>45000</v>
      </c>
      <c r="BE37" s="165">
        <v>4.333333333333333</v>
      </c>
      <c r="BF37" s="165">
        <v>0</v>
      </c>
      <c r="BG37" s="165" t="s">
        <v>0</v>
      </c>
      <c r="BH37" s="165">
        <v>17785</v>
      </c>
      <c r="BI37" s="165">
        <v>1</v>
      </c>
      <c r="BJ37" s="165">
        <v>0</v>
      </c>
      <c r="BK37" s="165" t="s">
        <v>0</v>
      </c>
      <c r="BL37" s="165">
        <v>0</v>
      </c>
      <c r="BM37" s="165" t="s">
        <v>0</v>
      </c>
      <c r="BN37" s="165" t="s">
        <v>0</v>
      </c>
      <c r="BO37" s="165" t="s">
        <v>0</v>
      </c>
      <c r="BP37" s="165" t="s">
        <v>0</v>
      </c>
      <c r="BQ37" s="165" t="s">
        <v>0</v>
      </c>
      <c r="BR37" s="165">
        <v>10530</v>
      </c>
      <c r="BS37" s="165">
        <v>8</v>
      </c>
      <c r="BT37" s="165">
        <v>129398</v>
      </c>
      <c r="BU37" s="165">
        <v>20</v>
      </c>
      <c r="BV37" s="165" t="s">
        <v>0</v>
      </c>
      <c r="BW37" s="165" t="s">
        <v>0</v>
      </c>
      <c r="BX37" s="165" t="s">
        <v>0</v>
      </c>
      <c r="BY37" s="163" t="s">
        <v>0</v>
      </c>
      <c r="BZ37">
        <v>0</v>
      </c>
      <c r="CA37" t="s">
        <v>0</v>
      </c>
      <c r="CB37">
        <v>22880</v>
      </c>
      <c r="CC37">
        <v>9360</v>
      </c>
      <c r="CD37">
        <v>0</v>
      </c>
      <c r="CE37">
        <v>0</v>
      </c>
      <c r="CF37">
        <v>18960</v>
      </c>
      <c r="CG37">
        <v>9053</v>
      </c>
      <c r="CH37">
        <v>19119</v>
      </c>
      <c r="CI37">
        <v>79372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 t="str">
        <f>_xlfn.XLOOKUP(DB_CEWB_Nomenclature__2[[#This Row],[Component]],T_Planning[Article],T_Planning[PLANIF],"VERIF")</f>
        <v>STOP</v>
      </c>
      <c r="CS37" t="str">
        <f>_xlfn.XLOOKUP(DB_CEWB_Nomenclature__2[[#This Row],[Component]],T_Planning[Article],T_Planning[Etat Machine],"VERIF")</f>
        <v>VERIF</v>
      </c>
      <c r="CT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" spans="1:98" hidden="1" x14ac:dyDescent="0.3">
      <c r="A38">
        <v>0</v>
      </c>
      <c r="B38">
        <v>679115</v>
      </c>
      <c r="C38" t="s">
        <v>40</v>
      </c>
      <c r="D38">
        <v>55</v>
      </c>
      <c r="E38" t="s">
        <v>3761</v>
      </c>
      <c r="F38" t="s">
        <v>3950</v>
      </c>
      <c r="G38" t="s">
        <v>2775</v>
      </c>
      <c r="H38" t="s">
        <v>334</v>
      </c>
      <c r="I38">
        <v>8780</v>
      </c>
      <c r="J38">
        <v>1500</v>
      </c>
      <c r="K38">
        <v>8780</v>
      </c>
      <c r="L38">
        <v>0</v>
      </c>
      <c r="M38">
        <v>0</v>
      </c>
      <c r="N38">
        <v>0</v>
      </c>
      <c r="O38">
        <v>37570</v>
      </c>
      <c r="P38">
        <v>19700</v>
      </c>
      <c r="Q38">
        <v>0</v>
      </c>
      <c r="R38">
        <v>0</v>
      </c>
      <c r="S38">
        <v>0</v>
      </c>
      <c r="T38" t="s">
        <v>3767</v>
      </c>
      <c r="U38">
        <v>19700</v>
      </c>
      <c r="V38" s="162">
        <v>0</v>
      </c>
      <c r="W38">
        <v>57270</v>
      </c>
      <c r="X38" s="162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 t="s">
        <v>0</v>
      </c>
      <c r="AE38" t="s">
        <v>0</v>
      </c>
      <c r="AF38">
        <v>22170</v>
      </c>
      <c r="AG38">
        <v>0</v>
      </c>
      <c r="AH38" s="191">
        <v>45933</v>
      </c>
      <c r="AI38" s="191">
        <v>45933</v>
      </c>
      <c r="AJ38" t="s">
        <v>2018</v>
      </c>
      <c r="AK38" s="191"/>
      <c r="AL38" s="162">
        <v>0.363468275593616</v>
      </c>
      <c r="AM38" s="162">
        <v>0.240960261123639</v>
      </c>
      <c r="AN38" s="162">
        <v>0.17840915311764399</v>
      </c>
      <c r="AO38" s="162">
        <v>1.19066998266637</v>
      </c>
      <c r="AP38" s="162">
        <v>0.56712529566578895</v>
      </c>
      <c r="AQ38" s="162">
        <v>0.46961405473943002</v>
      </c>
      <c r="AR38" s="178">
        <v>0</v>
      </c>
      <c r="AS38" s="178">
        <v>0</v>
      </c>
      <c r="AT38" s="178">
        <v>3</v>
      </c>
      <c r="AU38" s="178">
        <v>4</v>
      </c>
      <c r="AV38" s="178">
        <v>7</v>
      </c>
      <c r="AW38" s="180">
        <v>2</v>
      </c>
      <c r="AX38">
        <v>1</v>
      </c>
      <c r="AY38">
        <v>1</v>
      </c>
      <c r="AZ38">
        <v>0</v>
      </c>
      <c r="BA38">
        <v>0</v>
      </c>
      <c r="BB38">
        <v>1</v>
      </c>
      <c r="BC38">
        <v>0</v>
      </c>
      <c r="BD38" s="165">
        <v>0</v>
      </c>
      <c r="BE38" s="165" t="s">
        <v>0</v>
      </c>
      <c r="BF38" s="165">
        <v>0</v>
      </c>
      <c r="BG38" s="165" t="s">
        <v>0</v>
      </c>
      <c r="BH38" s="165">
        <v>0</v>
      </c>
      <c r="BI38" s="165" t="s">
        <v>0</v>
      </c>
      <c r="BJ38" s="165">
        <v>0</v>
      </c>
      <c r="BK38" s="165" t="s">
        <v>0</v>
      </c>
      <c r="BL38" s="165">
        <v>0</v>
      </c>
      <c r="BM38" s="165" t="s">
        <v>0</v>
      </c>
      <c r="BN38" s="165" t="s">
        <v>0</v>
      </c>
      <c r="BO38" s="165" t="s">
        <v>0</v>
      </c>
      <c r="BP38" s="165" t="s">
        <v>0</v>
      </c>
      <c r="BQ38" s="165" t="s">
        <v>0</v>
      </c>
      <c r="BR38" s="165">
        <v>0</v>
      </c>
      <c r="BS38" s="165">
        <v>0</v>
      </c>
      <c r="BT38" s="165">
        <v>0</v>
      </c>
      <c r="BU38" s="165" t="s">
        <v>0</v>
      </c>
      <c r="BV38" s="165" t="s">
        <v>0</v>
      </c>
      <c r="BW38" s="165" t="s">
        <v>0</v>
      </c>
      <c r="BX38" s="165" t="s">
        <v>0</v>
      </c>
      <c r="BY38" s="163" t="s">
        <v>0</v>
      </c>
      <c r="BZ38">
        <v>0</v>
      </c>
      <c r="CA38" t="s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 t="str">
        <f>_xlfn.XLOOKUP(DB_CEWB_Nomenclature__2[[#This Row],[Component]],T_Planning[Article],T_Planning[PLANIF],"VERIF")</f>
        <v>PLANIF</v>
      </c>
      <c r="CS38" t="str">
        <f>_xlfn.XLOOKUP(DB_CEWB_Nomenclature__2[[#This Row],[Component]],T_Planning[Article],T_Planning[Etat Machine],"VERIF")</f>
        <v>VERIF</v>
      </c>
      <c r="CT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" spans="1:98" hidden="1" x14ac:dyDescent="0.3">
      <c r="A39">
        <v>2</v>
      </c>
      <c r="B39">
        <v>862667</v>
      </c>
      <c r="C39" t="s">
        <v>3955</v>
      </c>
      <c r="D39">
        <v>32</v>
      </c>
      <c r="E39" t="s">
        <v>3761</v>
      </c>
      <c r="F39" t="s">
        <v>3952</v>
      </c>
      <c r="G39" t="s">
        <v>2862</v>
      </c>
      <c r="H39" t="s">
        <v>956</v>
      </c>
      <c r="I39">
        <v>0</v>
      </c>
      <c r="J39">
        <v>0</v>
      </c>
      <c r="K39" t="s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 t="s">
        <v>3767</v>
      </c>
      <c r="U39">
        <v>0</v>
      </c>
      <c r="V39" s="162" t="s">
        <v>0</v>
      </c>
      <c r="W39">
        <v>0</v>
      </c>
      <c r="X39" s="162" t="s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 t="s">
        <v>0</v>
      </c>
      <c r="AE39" t="s">
        <v>0</v>
      </c>
      <c r="AF39" t="s">
        <v>0</v>
      </c>
      <c r="AG39" t="s">
        <v>0</v>
      </c>
      <c r="AH39" s="191">
        <v>46079</v>
      </c>
      <c r="AI39" s="191">
        <v>46079</v>
      </c>
      <c r="AJ39" t="s">
        <v>0</v>
      </c>
      <c r="AK39" s="191"/>
      <c r="AL39" s="162">
        <v>0</v>
      </c>
      <c r="AM39" s="162">
        <v>0</v>
      </c>
      <c r="AN39" s="162">
        <v>0</v>
      </c>
      <c r="AO39" s="162">
        <v>0</v>
      </c>
      <c r="AP39" s="162">
        <v>0</v>
      </c>
      <c r="AQ39" s="162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80">
        <v>0</v>
      </c>
      <c r="AX39">
        <v>1</v>
      </c>
      <c r="AY39">
        <v>2</v>
      </c>
      <c r="AZ39">
        <v>0</v>
      </c>
      <c r="BA39">
        <v>0</v>
      </c>
      <c r="BB39">
        <v>1</v>
      </c>
      <c r="BC39">
        <v>0</v>
      </c>
      <c r="BD39" s="165">
        <v>0</v>
      </c>
      <c r="BE39" s="165" t="s">
        <v>0</v>
      </c>
      <c r="BF39" s="165">
        <v>0</v>
      </c>
      <c r="BG39" s="165" t="s">
        <v>0</v>
      </c>
      <c r="BH39" s="165">
        <v>0</v>
      </c>
      <c r="BI39" s="165" t="s">
        <v>0</v>
      </c>
      <c r="BJ39" s="165">
        <v>0</v>
      </c>
      <c r="BK39" s="165" t="s">
        <v>0</v>
      </c>
      <c r="BL39" s="165">
        <v>0</v>
      </c>
      <c r="BM39" s="165" t="s">
        <v>0</v>
      </c>
      <c r="BN39" s="165" t="s">
        <v>0</v>
      </c>
      <c r="BO39" s="165" t="s">
        <v>0</v>
      </c>
      <c r="BP39" s="165" t="s">
        <v>0</v>
      </c>
      <c r="BQ39" s="165" t="s">
        <v>0</v>
      </c>
      <c r="BR39" s="165">
        <v>0</v>
      </c>
      <c r="BS39" s="165">
        <v>0</v>
      </c>
      <c r="BT39" s="165">
        <v>0</v>
      </c>
      <c r="BU39" s="165" t="s">
        <v>0</v>
      </c>
      <c r="BV39" s="165" t="s">
        <v>0</v>
      </c>
      <c r="BW39" s="165" t="s">
        <v>0</v>
      </c>
      <c r="BX39" s="165" t="s">
        <v>0</v>
      </c>
      <c r="BY39" s="163" t="s">
        <v>0</v>
      </c>
      <c r="BZ39">
        <v>0</v>
      </c>
      <c r="CA39" t="s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 t="str">
        <f>_xlfn.XLOOKUP(DB_CEWB_Nomenclature__2[[#This Row],[Component]],T_Planning[Article],T_Planning[PLANIF],"VERIF")</f>
        <v>VERIF</v>
      </c>
      <c r="CS39" t="str">
        <f>_xlfn.XLOOKUP(DB_CEWB_Nomenclature__2[[#This Row],[Component]],T_Planning[Article],T_Planning[Etat Machine],"VERIF")</f>
        <v>VERIF</v>
      </c>
      <c r="CT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" spans="1:98" hidden="1" x14ac:dyDescent="0.3">
      <c r="A40">
        <v>0</v>
      </c>
      <c r="B40">
        <v>816706</v>
      </c>
      <c r="C40" t="s">
        <v>109</v>
      </c>
      <c r="D40">
        <v>32</v>
      </c>
      <c r="E40" t="s">
        <v>3761</v>
      </c>
      <c r="F40" t="s">
        <v>3950</v>
      </c>
      <c r="G40" t="s">
        <v>2775</v>
      </c>
      <c r="H40" t="s">
        <v>2168</v>
      </c>
      <c r="I40">
        <v>18000</v>
      </c>
      <c r="J40">
        <v>1800</v>
      </c>
      <c r="K40">
        <v>18000</v>
      </c>
      <c r="L40">
        <v>0</v>
      </c>
      <c r="M40">
        <v>0</v>
      </c>
      <c r="N40">
        <v>32000</v>
      </c>
      <c r="O40">
        <v>66000</v>
      </c>
      <c r="P40">
        <v>12000</v>
      </c>
      <c r="Q40">
        <v>0</v>
      </c>
      <c r="R40">
        <v>0</v>
      </c>
      <c r="S40">
        <v>0</v>
      </c>
      <c r="T40" t="s">
        <v>3792</v>
      </c>
      <c r="U40">
        <v>12800</v>
      </c>
      <c r="V40" s="162">
        <v>0</v>
      </c>
      <c r="W40">
        <v>78800</v>
      </c>
      <c r="X40" s="162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 t="s">
        <v>0</v>
      </c>
      <c r="AE40" t="s">
        <v>0</v>
      </c>
      <c r="AF40" t="s">
        <v>0</v>
      </c>
      <c r="AG40" t="s">
        <v>0</v>
      </c>
      <c r="AH40" s="191">
        <v>46105</v>
      </c>
      <c r="AI40" s="191">
        <v>46105</v>
      </c>
      <c r="AJ40" t="s">
        <v>2018</v>
      </c>
      <c r="AK40" s="191"/>
      <c r="AL40" s="162">
        <v>0</v>
      </c>
      <c r="AM40" s="162">
        <v>0</v>
      </c>
      <c r="AN40" s="162">
        <v>0</v>
      </c>
      <c r="AO40" s="162">
        <v>3.8814343112728397E-2</v>
      </c>
      <c r="AP40" s="162">
        <v>0.10220927993839</v>
      </c>
      <c r="AQ40" s="162">
        <v>6.3316807277665602E-2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80">
        <v>1</v>
      </c>
      <c r="AX40">
        <v>1</v>
      </c>
      <c r="AY40">
        <v>0</v>
      </c>
      <c r="AZ40">
        <v>0</v>
      </c>
      <c r="BA40">
        <v>0</v>
      </c>
      <c r="BB40">
        <v>1</v>
      </c>
      <c r="BC40">
        <v>0</v>
      </c>
      <c r="BD40" s="165">
        <v>32000</v>
      </c>
      <c r="BE40" s="165">
        <v>16</v>
      </c>
      <c r="BF40" s="165" t="s">
        <v>0</v>
      </c>
      <c r="BG40" s="165" t="s">
        <v>0</v>
      </c>
      <c r="BH40" s="165" t="s">
        <v>0</v>
      </c>
      <c r="BI40" s="165" t="s">
        <v>0</v>
      </c>
      <c r="BJ40" s="165">
        <v>0</v>
      </c>
      <c r="BK40" s="165" t="s">
        <v>0</v>
      </c>
      <c r="BL40" s="165">
        <v>0</v>
      </c>
      <c r="BM40" s="165" t="s">
        <v>0</v>
      </c>
      <c r="BN40" s="165" t="s">
        <v>0</v>
      </c>
      <c r="BO40" s="165" t="s">
        <v>0</v>
      </c>
      <c r="BP40" s="165" t="s">
        <v>0</v>
      </c>
      <c r="BQ40" s="165" t="s">
        <v>0</v>
      </c>
      <c r="BR40" s="165">
        <v>0</v>
      </c>
      <c r="BS40" s="165">
        <v>0</v>
      </c>
      <c r="BT40" s="165">
        <v>0</v>
      </c>
      <c r="BU40" s="165" t="s">
        <v>0</v>
      </c>
      <c r="BV40" s="165" t="s">
        <v>0</v>
      </c>
      <c r="BW40" s="165" t="s">
        <v>0</v>
      </c>
      <c r="BX40" s="165" t="s">
        <v>0</v>
      </c>
      <c r="BY40" s="163" t="s">
        <v>0</v>
      </c>
      <c r="BZ40">
        <v>0</v>
      </c>
      <c r="CA40" t="s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 t="str">
        <f>_xlfn.XLOOKUP(DB_CEWB_Nomenclature__2[[#This Row],[Component]],T_Planning[Article],T_Planning[PLANIF],"VERIF")</f>
        <v>VERIF</v>
      </c>
      <c r="CS40" t="str">
        <f>_xlfn.XLOOKUP(DB_CEWB_Nomenclature__2[[#This Row],[Component]],T_Planning[Article],T_Planning[Etat Machine],"VERIF")</f>
        <v>VERIF</v>
      </c>
      <c r="CT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" spans="1:98" hidden="1" x14ac:dyDescent="0.3">
      <c r="A41">
        <v>0</v>
      </c>
      <c r="B41">
        <v>281793</v>
      </c>
      <c r="C41" t="s">
        <v>1996</v>
      </c>
      <c r="D41">
        <v>55</v>
      </c>
      <c r="E41" t="s">
        <v>3761</v>
      </c>
      <c r="F41" t="s">
        <v>3950</v>
      </c>
      <c r="G41" t="s">
        <v>2775</v>
      </c>
      <c r="H41" t="s">
        <v>27</v>
      </c>
      <c r="I41">
        <v>24840</v>
      </c>
      <c r="J41">
        <v>11500</v>
      </c>
      <c r="K41">
        <v>24840</v>
      </c>
      <c r="L41">
        <v>0</v>
      </c>
      <c r="M41">
        <v>0</v>
      </c>
      <c r="N41">
        <v>25474</v>
      </c>
      <c r="O41">
        <v>164840</v>
      </c>
      <c r="P41">
        <v>140000</v>
      </c>
      <c r="Q41">
        <v>90000</v>
      </c>
      <c r="R41">
        <v>6643</v>
      </c>
      <c r="S41">
        <v>6643</v>
      </c>
      <c r="T41" t="s">
        <v>3789</v>
      </c>
      <c r="U41">
        <v>26000</v>
      </c>
      <c r="V41" s="162">
        <v>0</v>
      </c>
      <c r="W41">
        <v>190840</v>
      </c>
      <c r="X41" s="162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 t="s">
        <v>0</v>
      </c>
      <c r="AE41" t="s">
        <v>0</v>
      </c>
      <c r="AF41" t="s">
        <v>0</v>
      </c>
      <c r="AG41" t="s">
        <v>0</v>
      </c>
      <c r="AH41" s="191">
        <v>46106</v>
      </c>
      <c r="AI41" s="191">
        <v>46106</v>
      </c>
      <c r="AJ41" t="s">
        <v>3776</v>
      </c>
      <c r="AK41" s="191"/>
      <c r="AL41" s="162">
        <v>0.10359231411863</v>
      </c>
      <c r="AM41" s="162">
        <v>2.8440742520511899E-2</v>
      </c>
      <c r="AN41" s="162">
        <v>6.11767188489164E-2</v>
      </c>
      <c r="AO41" s="162">
        <v>5.3937106289371102E-2</v>
      </c>
      <c r="AP41" s="162">
        <v>3.1668843219465302E-2</v>
      </c>
      <c r="AQ41" s="162">
        <v>4.7634792928253601E-2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80">
        <v>0</v>
      </c>
      <c r="AX41">
        <v>1</v>
      </c>
      <c r="AY41">
        <v>0</v>
      </c>
      <c r="AZ41">
        <v>0</v>
      </c>
      <c r="BA41">
        <v>0</v>
      </c>
      <c r="BB41">
        <v>1</v>
      </c>
      <c r="BC41">
        <v>0</v>
      </c>
      <c r="BD41" s="165">
        <v>18831</v>
      </c>
      <c r="BE41" s="165">
        <v>6</v>
      </c>
      <c r="BF41" s="165" t="s">
        <v>0</v>
      </c>
      <c r="BG41" s="165" t="s">
        <v>0</v>
      </c>
      <c r="BH41" s="165" t="s">
        <v>0</v>
      </c>
      <c r="BI41" s="165" t="s">
        <v>0</v>
      </c>
      <c r="BJ41" s="165">
        <v>0</v>
      </c>
      <c r="BK41" s="165" t="s">
        <v>0</v>
      </c>
      <c r="BL41" s="165">
        <v>0</v>
      </c>
      <c r="BM41" s="165" t="s">
        <v>0</v>
      </c>
      <c r="BN41" s="165" t="s">
        <v>0</v>
      </c>
      <c r="BO41" s="165" t="s">
        <v>0</v>
      </c>
      <c r="BP41" s="165" t="s">
        <v>0</v>
      </c>
      <c r="BQ41" s="165" t="s">
        <v>0</v>
      </c>
      <c r="BR41" s="165">
        <v>6643</v>
      </c>
      <c r="BS41" s="165">
        <v>6</v>
      </c>
      <c r="BT41" s="165">
        <v>0</v>
      </c>
      <c r="BU41" s="165" t="s">
        <v>0</v>
      </c>
      <c r="BV41" s="165" t="s">
        <v>0</v>
      </c>
      <c r="BW41" s="165" t="s">
        <v>0</v>
      </c>
      <c r="BX41" s="165" t="s">
        <v>0</v>
      </c>
      <c r="BY41" s="163" t="s">
        <v>0</v>
      </c>
      <c r="BZ41">
        <v>0</v>
      </c>
      <c r="CA41" t="s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 t="str">
        <f>_xlfn.XLOOKUP(DB_CEWB_Nomenclature__2[[#This Row],[Component]],T_Planning[Article],T_Planning[PLANIF],"VERIF")</f>
        <v>VERIF</v>
      </c>
      <c r="CS41" t="str">
        <f>_xlfn.XLOOKUP(DB_CEWB_Nomenclature__2[[#This Row],[Component]],T_Planning[Article],T_Planning[Etat Machine],"VERIF")</f>
        <v>VERIF</v>
      </c>
      <c r="CT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" spans="1:98" hidden="1" x14ac:dyDescent="0.3">
      <c r="A42">
        <v>2</v>
      </c>
      <c r="B42">
        <v>860839</v>
      </c>
      <c r="C42" t="s">
        <v>8655</v>
      </c>
      <c r="D42">
        <v>32</v>
      </c>
      <c r="E42" t="s">
        <v>3761</v>
      </c>
      <c r="F42" t="s">
        <v>3952</v>
      </c>
      <c r="G42" t="s">
        <v>2862</v>
      </c>
      <c r="H42" t="s">
        <v>3415</v>
      </c>
      <c r="I42">
        <v>10000</v>
      </c>
      <c r="J42">
        <v>2600</v>
      </c>
      <c r="K42">
        <v>20000</v>
      </c>
      <c r="L42">
        <v>0</v>
      </c>
      <c r="M42">
        <v>0</v>
      </c>
      <c r="N42">
        <v>15356</v>
      </c>
      <c r="O42">
        <v>26000</v>
      </c>
      <c r="P42">
        <v>16000</v>
      </c>
      <c r="Q42">
        <v>16000</v>
      </c>
      <c r="R42">
        <v>0</v>
      </c>
      <c r="S42">
        <v>0</v>
      </c>
      <c r="T42" t="s">
        <v>3767</v>
      </c>
      <c r="U42">
        <v>6000</v>
      </c>
      <c r="V42" s="162">
        <v>0</v>
      </c>
      <c r="W42">
        <v>32000</v>
      </c>
      <c r="X42" s="16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 t="s">
        <v>0</v>
      </c>
      <c r="AE42" t="s">
        <v>0</v>
      </c>
      <c r="AF42" t="s">
        <v>0</v>
      </c>
      <c r="AG42" t="s">
        <v>0</v>
      </c>
      <c r="AH42" s="191">
        <v>46108</v>
      </c>
      <c r="AI42" s="191">
        <v>46108</v>
      </c>
      <c r="AJ42" t="s">
        <v>2018</v>
      </c>
      <c r="AK42" s="191"/>
      <c r="AL42" s="162">
        <v>0</v>
      </c>
      <c r="AM42" s="162">
        <v>0</v>
      </c>
      <c r="AN42" s="162">
        <v>0</v>
      </c>
      <c r="AO42" s="162">
        <v>0</v>
      </c>
      <c r="AP42" s="162">
        <v>0</v>
      </c>
      <c r="AQ42" s="162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80">
        <v>0</v>
      </c>
      <c r="AX42">
        <v>1</v>
      </c>
      <c r="AY42">
        <v>1</v>
      </c>
      <c r="AZ42">
        <v>0</v>
      </c>
      <c r="BA42">
        <v>0</v>
      </c>
      <c r="BB42">
        <v>1</v>
      </c>
      <c r="BC42">
        <v>0</v>
      </c>
      <c r="BD42" s="165">
        <v>15356</v>
      </c>
      <c r="BE42" s="165">
        <v>5.5</v>
      </c>
      <c r="BF42" s="165">
        <v>0</v>
      </c>
      <c r="BG42" s="165" t="s">
        <v>0</v>
      </c>
      <c r="BH42" s="165">
        <v>0</v>
      </c>
      <c r="BI42" s="165" t="s">
        <v>0</v>
      </c>
      <c r="BJ42" s="165">
        <v>0</v>
      </c>
      <c r="BK42" s="165" t="s">
        <v>0</v>
      </c>
      <c r="BL42" s="165">
        <v>0</v>
      </c>
      <c r="BM42" s="165" t="s">
        <v>0</v>
      </c>
      <c r="BN42" s="165" t="s">
        <v>0</v>
      </c>
      <c r="BO42" s="165" t="s">
        <v>0</v>
      </c>
      <c r="BP42" s="165" t="s">
        <v>0</v>
      </c>
      <c r="BQ42" s="165" t="s">
        <v>0</v>
      </c>
      <c r="BR42" s="165">
        <v>0</v>
      </c>
      <c r="BS42" s="165">
        <v>0</v>
      </c>
      <c r="BT42" s="165">
        <v>0</v>
      </c>
      <c r="BU42" s="165" t="s">
        <v>0</v>
      </c>
      <c r="BV42" s="165" t="s">
        <v>0</v>
      </c>
      <c r="BW42" s="165" t="s">
        <v>0</v>
      </c>
      <c r="BX42" s="165" t="s">
        <v>0</v>
      </c>
      <c r="BY42" s="163" t="s">
        <v>0</v>
      </c>
      <c r="BZ42">
        <v>0</v>
      </c>
      <c r="CA42" t="s">
        <v>0</v>
      </c>
      <c r="CB42">
        <v>0</v>
      </c>
      <c r="CC42">
        <v>7099</v>
      </c>
      <c r="CD42">
        <v>0</v>
      </c>
      <c r="CE42">
        <v>0</v>
      </c>
      <c r="CF42">
        <v>0</v>
      </c>
      <c r="CG42">
        <v>7820</v>
      </c>
      <c r="CH42">
        <v>0</v>
      </c>
      <c r="CI42">
        <v>14919</v>
      </c>
      <c r="CJ42">
        <v>7099</v>
      </c>
      <c r="CK42">
        <v>0</v>
      </c>
      <c r="CL42">
        <v>0</v>
      </c>
      <c r="CM42">
        <v>0</v>
      </c>
      <c r="CN42">
        <v>0</v>
      </c>
      <c r="CO42">
        <v>7820</v>
      </c>
      <c r="CP42">
        <v>0</v>
      </c>
      <c r="CQ42">
        <v>14919</v>
      </c>
      <c r="CR42" t="str">
        <f>_xlfn.XLOOKUP(DB_CEWB_Nomenclature__2[[#This Row],[Component]],T_Planning[Article],T_Planning[PLANIF],"VERIF")</f>
        <v>STOP</v>
      </c>
      <c r="CS42" t="str">
        <f>_xlfn.XLOOKUP(DB_CEWB_Nomenclature__2[[#This Row],[Component]],T_Planning[Article],T_Planning[Etat Machine],"VERIF")</f>
        <v>PROD</v>
      </c>
      <c r="CT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" spans="1:98" hidden="1" x14ac:dyDescent="0.3">
      <c r="A43">
        <v>0</v>
      </c>
      <c r="B43">
        <v>170241</v>
      </c>
      <c r="C43" t="s">
        <v>123</v>
      </c>
      <c r="D43">
        <v>55</v>
      </c>
      <c r="E43" t="s">
        <v>3761</v>
      </c>
      <c r="F43" t="s">
        <v>3952</v>
      </c>
      <c r="G43" t="s">
        <v>2862</v>
      </c>
      <c r="H43" t="s">
        <v>122</v>
      </c>
      <c r="I43">
        <v>3000</v>
      </c>
      <c r="J43">
        <v>1700</v>
      </c>
      <c r="K43">
        <v>13000</v>
      </c>
      <c r="L43">
        <v>0</v>
      </c>
      <c r="M43">
        <v>0</v>
      </c>
      <c r="N43">
        <v>20000</v>
      </c>
      <c r="O43">
        <v>16800</v>
      </c>
      <c r="P43">
        <v>13800</v>
      </c>
      <c r="Q43">
        <v>13800</v>
      </c>
      <c r="R43">
        <v>1280</v>
      </c>
      <c r="S43">
        <v>1280</v>
      </c>
      <c r="T43" t="s">
        <v>3767</v>
      </c>
      <c r="U43">
        <v>3800</v>
      </c>
      <c r="V43" s="162">
        <v>0</v>
      </c>
      <c r="W43">
        <v>20600</v>
      </c>
      <c r="X43" s="162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 t="s">
        <v>0</v>
      </c>
      <c r="AE43" t="s">
        <v>0</v>
      </c>
      <c r="AF43" t="s">
        <v>0</v>
      </c>
      <c r="AG43" t="s">
        <v>0</v>
      </c>
      <c r="AH43" s="191">
        <v>46114</v>
      </c>
      <c r="AI43" s="191">
        <v>46114</v>
      </c>
      <c r="AJ43" t="s">
        <v>3808</v>
      </c>
      <c r="AK43" s="191"/>
      <c r="AL43" s="162">
        <v>6.5271108210172997E-4</v>
      </c>
      <c r="AM43" s="162">
        <v>0</v>
      </c>
      <c r="AN43" s="162">
        <v>1</v>
      </c>
      <c r="AO43" s="162">
        <v>0.46504320502749402</v>
      </c>
      <c r="AP43" s="162">
        <v>0</v>
      </c>
      <c r="AQ43" s="162">
        <v>0.42851543787832602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80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0</v>
      </c>
      <c r="BD43" s="165">
        <v>18720</v>
      </c>
      <c r="BE43" s="165">
        <v>3.5</v>
      </c>
      <c r="BF43" s="165" t="s">
        <v>0</v>
      </c>
      <c r="BG43" s="165" t="s">
        <v>0</v>
      </c>
      <c r="BH43" s="165" t="s">
        <v>0</v>
      </c>
      <c r="BI43" s="165" t="s">
        <v>0</v>
      </c>
      <c r="BJ43" s="165">
        <v>0</v>
      </c>
      <c r="BK43" s="165" t="s">
        <v>0</v>
      </c>
      <c r="BL43" s="165">
        <v>0</v>
      </c>
      <c r="BM43" s="165" t="s">
        <v>0</v>
      </c>
      <c r="BN43" s="165" t="s">
        <v>0</v>
      </c>
      <c r="BO43" s="165" t="s">
        <v>0</v>
      </c>
      <c r="BP43" s="165" t="s">
        <v>0</v>
      </c>
      <c r="BQ43" s="165" t="s">
        <v>0</v>
      </c>
      <c r="BR43" s="165">
        <v>0</v>
      </c>
      <c r="BS43" s="165">
        <v>0</v>
      </c>
      <c r="BT43" s="165">
        <v>1280</v>
      </c>
      <c r="BU43" s="165">
        <v>2</v>
      </c>
      <c r="BV43" s="165" t="s">
        <v>0</v>
      </c>
      <c r="BW43" s="165" t="s">
        <v>0</v>
      </c>
      <c r="BX43" s="165" t="s">
        <v>0</v>
      </c>
      <c r="BY43" s="163" t="s">
        <v>0</v>
      </c>
      <c r="BZ43">
        <v>0</v>
      </c>
      <c r="CA43" t="s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 t="str">
        <f>_xlfn.XLOOKUP(DB_CEWB_Nomenclature__2[[#This Row],[Component]],T_Planning[Article],T_Planning[PLANIF],"VERIF")</f>
        <v>STOP</v>
      </c>
      <c r="CS43" t="str">
        <f>_xlfn.XLOOKUP(DB_CEWB_Nomenclature__2[[#This Row],[Component]],T_Planning[Article],T_Planning[Etat Machine],"VERIF")</f>
        <v>MET</v>
      </c>
      <c r="CT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" spans="1:98" hidden="1" x14ac:dyDescent="0.3">
      <c r="A44">
        <v>0</v>
      </c>
      <c r="B44">
        <v>862950</v>
      </c>
      <c r="C44" t="s">
        <v>109</v>
      </c>
      <c r="D44">
        <v>32</v>
      </c>
      <c r="E44" t="s">
        <v>3761</v>
      </c>
      <c r="F44" t="s">
        <v>3950</v>
      </c>
      <c r="G44" t="s">
        <v>2775</v>
      </c>
      <c r="H44" t="s">
        <v>956</v>
      </c>
      <c r="I44">
        <v>15000</v>
      </c>
      <c r="J44">
        <v>1800</v>
      </c>
      <c r="K44">
        <v>15000</v>
      </c>
      <c r="L44">
        <v>0</v>
      </c>
      <c r="M44">
        <v>0</v>
      </c>
      <c r="N44">
        <v>5000</v>
      </c>
      <c r="O44">
        <v>18000</v>
      </c>
      <c r="P44">
        <v>3000</v>
      </c>
      <c r="Q44">
        <v>3000</v>
      </c>
      <c r="R44">
        <v>0</v>
      </c>
      <c r="S44">
        <v>0</v>
      </c>
      <c r="T44" t="s">
        <v>3767</v>
      </c>
      <c r="U44">
        <v>3000</v>
      </c>
      <c r="V44" s="162">
        <v>0</v>
      </c>
      <c r="W44">
        <v>21000</v>
      </c>
      <c r="X44" s="162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 t="s">
        <v>0</v>
      </c>
      <c r="AE44" t="s">
        <v>0</v>
      </c>
      <c r="AF44" t="s">
        <v>0</v>
      </c>
      <c r="AG44" t="s">
        <v>0</v>
      </c>
      <c r="AH44" s="191">
        <v>46114</v>
      </c>
      <c r="AI44" s="191">
        <v>46114</v>
      </c>
      <c r="AJ44" t="s">
        <v>2018</v>
      </c>
      <c r="AK44" s="191"/>
      <c r="AL44" s="162">
        <v>0</v>
      </c>
      <c r="AM44" s="162">
        <v>0</v>
      </c>
      <c r="AN44" s="162">
        <v>0</v>
      </c>
      <c r="AO44" s="162">
        <v>0</v>
      </c>
      <c r="AP44" s="162">
        <v>0</v>
      </c>
      <c r="AQ44" s="162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80">
        <v>0</v>
      </c>
      <c r="AX44">
        <v>1</v>
      </c>
      <c r="AY44">
        <v>0</v>
      </c>
      <c r="AZ44">
        <v>0</v>
      </c>
      <c r="BA44">
        <v>0</v>
      </c>
      <c r="BB44">
        <v>1</v>
      </c>
      <c r="BC44">
        <v>0</v>
      </c>
      <c r="BD44" s="165">
        <v>5000</v>
      </c>
      <c r="BE44" s="165">
        <v>0</v>
      </c>
      <c r="BF44" s="165" t="s">
        <v>0</v>
      </c>
      <c r="BG44" s="165" t="s">
        <v>0</v>
      </c>
      <c r="BH44" s="165" t="s">
        <v>0</v>
      </c>
      <c r="BI44" s="165" t="s">
        <v>0</v>
      </c>
      <c r="BJ44" s="165">
        <v>0</v>
      </c>
      <c r="BK44" s="165" t="s">
        <v>0</v>
      </c>
      <c r="BL44" s="165">
        <v>0</v>
      </c>
      <c r="BM44" s="165" t="s">
        <v>0</v>
      </c>
      <c r="BN44" s="165" t="s">
        <v>0</v>
      </c>
      <c r="BO44" s="165" t="s">
        <v>0</v>
      </c>
      <c r="BP44" s="165" t="s">
        <v>0</v>
      </c>
      <c r="BQ44" s="165" t="s">
        <v>0</v>
      </c>
      <c r="BR44" s="165">
        <v>0</v>
      </c>
      <c r="BS44" s="165">
        <v>0</v>
      </c>
      <c r="BT44" s="165">
        <v>0</v>
      </c>
      <c r="BU44" s="165" t="s">
        <v>0</v>
      </c>
      <c r="BV44" s="165" t="s">
        <v>0</v>
      </c>
      <c r="BW44" s="165" t="s">
        <v>0</v>
      </c>
      <c r="BX44" s="165" t="s">
        <v>0</v>
      </c>
      <c r="BY44" s="163" t="s">
        <v>0</v>
      </c>
      <c r="BZ44">
        <v>0</v>
      </c>
      <c r="CA44" t="s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 t="str">
        <f>_xlfn.XLOOKUP(DB_CEWB_Nomenclature__2[[#This Row],[Component]],T_Planning[Article],T_Planning[PLANIF],"VERIF")</f>
        <v>VERIF</v>
      </c>
      <c r="CS44" t="str">
        <f>_xlfn.XLOOKUP(DB_CEWB_Nomenclature__2[[#This Row],[Component]],T_Planning[Article],T_Planning[Etat Machine],"VERIF")</f>
        <v>VERIF</v>
      </c>
      <c r="CT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" spans="1:98" hidden="1" x14ac:dyDescent="0.3">
      <c r="A45">
        <v>0</v>
      </c>
      <c r="B45">
        <v>710698</v>
      </c>
      <c r="C45" t="s">
        <v>2470</v>
      </c>
      <c r="D45">
        <v>40</v>
      </c>
      <c r="E45" t="s">
        <v>3761</v>
      </c>
      <c r="F45" t="s">
        <v>3950</v>
      </c>
      <c r="G45" t="s">
        <v>2775</v>
      </c>
      <c r="H45" t="s">
        <v>195</v>
      </c>
      <c r="I45">
        <v>57622</v>
      </c>
      <c r="J45">
        <v>5800</v>
      </c>
      <c r="K45">
        <v>57622</v>
      </c>
      <c r="L45">
        <v>0</v>
      </c>
      <c r="M45">
        <v>0</v>
      </c>
      <c r="N45">
        <v>74165</v>
      </c>
      <c r="O45">
        <v>57622</v>
      </c>
      <c r="P45">
        <v>0</v>
      </c>
      <c r="Q45">
        <v>0</v>
      </c>
      <c r="R45">
        <v>74165</v>
      </c>
      <c r="S45">
        <v>74165</v>
      </c>
      <c r="T45" t="s">
        <v>3792</v>
      </c>
      <c r="U45">
        <v>47700</v>
      </c>
      <c r="V45" s="162">
        <v>0.34681341719077569</v>
      </c>
      <c r="W45">
        <v>105322</v>
      </c>
      <c r="X45" s="162">
        <v>0.15707069748010863</v>
      </c>
      <c r="Y45">
        <v>4</v>
      </c>
      <c r="Z45">
        <v>13</v>
      </c>
      <c r="AA45">
        <v>0</v>
      </c>
      <c r="AB45">
        <v>0</v>
      </c>
      <c r="AC45">
        <v>17</v>
      </c>
      <c r="AD45" t="s">
        <v>0</v>
      </c>
      <c r="AE45" t="s">
        <v>0</v>
      </c>
      <c r="AF45" t="s">
        <v>0</v>
      </c>
      <c r="AG45" t="s">
        <v>0</v>
      </c>
      <c r="AH45" s="191">
        <v>46119</v>
      </c>
      <c r="AI45" s="191">
        <v>46119</v>
      </c>
      <c r="AJ45" t="s">
        <v>2018</v>
      </c>
      <c r="AK45" s="191"/>
      <c r="AL45" s="162">
        <v>0</v>
      </c>
      <c r="AM45" s="162">
        <v>0</v>
      </c>
      <c r="AN45" s="162">
        <v>0.162303313237838</v>
      </c>
      <c r="AO45" s="162">
        <v>0.14414332456011</v>
      </c>
      <c r="AP45" s="162">
        <v>0.149463475957437</v>
      </c>
      <c r="AQ45" s="162">
        <v>0.15073281123028801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80">
        <v>0</v>
      </c>
      <c r="AX45">
        <v>1</v>
      </c>
      <c r="AY45">
        <v>1</v>
      </c>
      <c r="AZ45">
        <v>0</v>
      </c>
      <c r="BA45">
        <v>0</v>
      </c>
      <c r="BB45">
        <v>1</v>
      </c>
      <c r="BC45">
        <v>0</v>
      </c>
      <c r="BD45" s="165">
        <v>0</v>
      </c>
      <c r="BE45" s="165" t="s">
        <v>0</v>
      </c>
      <c r="BF45" s="165">
        <v>0</v>
      </c>
      <c r="BG45" s="165" t="s">
        <v>0</v>
      </c>
      <c r="BH45" s="165">
        <v>53015</v>
      </c>
      <c r="BI45" s="165">
        <v>23</v>
      </c>
      <c r="BJ45" s="165">
        <v>0</v>
      </c>
      <c r="BK45" s="165" t="s">
        <v>0</v>
      </c>
      <c r="BL45" s="165">
        <v>0</v>
      </c>
      <c r="BM45" s="165" t="s">
        <v>0</v>
      </c>
      <c r="BN45" s="165" t="s">
        <v>0</v>
      </c>
      <c r="BO45" s="165" t="s">
        <v>0</v>
      </c>
      <c r="BP45" s="165" t="s">
        <v>0</v>
      </c>
      <c r="BQ45" s="165" t="s">
        <v>0</v>
      </c>
      <c r="BR45" s="165">
        <v>21150</v>
      </c>
      <c r="BS45" s="165">
        <v>2</v>
      </c>
      <c r="BT45" s="165">
        <v>0</v>
      </c>
      <c r="BU45" s="165" t="s">
        <v>0</v>
      </c>
      <c r="BV45" s="165" t="s">
        <v>0</v>
      </c>
      <c r="BW45" s="165" t="s">
        <v>0</v>
      </c>
      <c r="BX45" s="165" t="s">
        <v>0</v>
      </c>
      <c r="BY45" s="163" t="s">
        <v>0</v>
      </c>
      <c r="BZ45">
        <v>0</v>
      </c>
      <c r="CA45" t="s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9980</v>
      </c>
      <c r="CH45">
        <v>0</v>
      </c>
      <c r="CI45">
        <v>9980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9980</v>
      </c>
      <c r="CP45">
        <v>0</v>
      </c>
      <c r="CQ45">
        <v>9980</v>
      </c>
      <c r="CR45" t="str">
        <f>_xlfn.XLOOKUP(DB_CEWB_Nomenclature__2[[#This Row],[Component]],T_Planning[Article],T_Planning[PLANIF],"VERIF")</f>
        <v>VERIF</v>
      </c>
      <c r="CS45" t="str">
        <f>_xlfn.XLOOKUP(DB_CEWB_Nomenclature__2[[#This Row],[Component]],T_Planning[Article],T_Planning[Etat Machine],"VERIF")</f>
        <v>VERIF</v>
      </c>
      <c r="CT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" spans="1:98" hidden="1" x14ac:dyDescent="0.3">
      <c r="A46">
        <v>2</v>
      </c>
      <c r="B46">
        <v>859510</v>
      </c>
      <c r="C46" t="s">
        <v>3970</v>
      </c>
      <c r="D46">
        <v>40</v>
      </c>
      <c r="E46" t="s">
        <v>3761</v>
      </c>
      <c r="F46" t="s">
        <v>3950</v>
      </c>
      <c r="G46" t="s">
        <v>2775</v>
      </c>
      <c r="H46" t="s">
        <v>91</v>
      </c>
      <c r="I46">
        <v>10100</v>
      </c>
      <c r="J46">
        <v>1300</v>
      </c>
      <c r="K46" t="s">
        <v>0</v>
      </c>
      <c r="L46">
        <v>0</v>
      </c>
      <c r="M46">
        <v>0</v>
      </c>
      <c r="N46">
        <v>0</v>
      </c>
      <c r="O46">
        <v>12200</v>
      </c>
      <c r="P46">
        <v>2100</v>
      </c>
      <c r="Q46">
        <v>2100</v>
      </c>
      <c r="R46">
        <v>0</v>
      </c>
      <c r="S46">
        <v>0</v>
      </c>
      <c r="T46" t="s">
        <v>3767</v>
      </c>
      <c r="U46">
        <v>2100</v>
      </c>
      <c r="V46" s="162">
        <v>0</v>
      </c>
      <c r="W46">
        <v>14300</v>
      </c>
      <c r="X46" s="162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 t="s">
        <v>0</v>
      </c>
      <c r="AE46" t="s">
        <v>0</v>
      </c>
      <c r="AF46" t="s">
        <v>0</v>
      </c>
      <c r="AG46" t="s">
        <v>0</v>
      </c>
      <c r="AH46" s="191">
        <v>46121</v>
      </c>
      <c r="AI46" s="191">
        <v>46121</v>
      </c>
      <c r="AJ46" t="s">
        <v>0</v>
      </c>
      <c r="AK46" s="191"/>
      <c r="AL46" s="162">
        <v>0</v>
      </c>
      <c r="AM46" s="162">
        <v>0</v>
      </c>
      <c r="AN46" s="162">
        <v>0</v>
      </c>
      <c r="AO46" s="162">
        <v>0</v>
      </c>
      <c r="AP46" s="162">
        <v>0</v>
      </c>
      <c r="AQ46" s="162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80">
        <v>0</v>
      </c>
      <c r="AX46">
        <v>1</v>
      </c>
      <c r="AY46">
        <v>1</v>
      </c>
      <c r="AZ46">
        <v>0</v>
      </c>
      <c r="BA46">
        <v>0</v>
      </c>
      <c r="BB46">
        <v>1</v>
      </c>
      <c r="BC46">
        <v>0</v>
      </c>
      <c r="BD46" s="165">
        <v>0</v>
      </c>
      <c r="BE46" s="165" t="s">
        <v>0</v>
      </c>
      <c r="BF46" s="165">
        <v>0</v>
      </c>
      <c r="BG46" s="165" t="s">
        <v>0</v>
      </c>
      <c r="BH46" s="165">
        <v>0</v>
      </c>
      <c r="BI46" s="165" t="s">
        <v>0</v>
      </c>
      <c r="BJ46" s="165">
        <v>0</v>
      </c>
      <c r="BK46" s="165" t="s">
        <v>0</v>
      </c>
      <c r="BL46" s="165">
        <v>0</v>
      </c>
      <c r="BM46" s="165" t="s">
        <v>0</v>
      </c>
      <c r="BN46" s="165" t="s">
        <v>0</v>
      </c>
      <c r="BO46" s="165" t="s">
        <v>0</v>
      </c>
      <c r="BP46" s="165" t="s">
        <v>0</v>
      </c>
      <c r="BQ46" s="165" t="s">
        <v>0</v>
      </c>
      <c r="BR46" s="165">
        <v>0</v>
      </c>
      <c r="BS46" s="165">
        <v>0</v>
      </c>
      <c r="BT46" s="165">
        <v>0</v>
      </c>
      <c r="BU46" s="165" t="s">
        <v>0</v>
      </c>
      <c r="BV46" s="165" t="s">
        <v>0</v>
      </c>
      <c r="BW46" s="165" t="s">
        <v>0</v>
      </c>
      <c r="BX46" s="165" t="s">
        <v>0</v>
      </c>
      <c r="BY46" s="163" t="s">
        <v>0</v>
      </c>
      <c r="BZ46">
        <v>0</v>
      </c>
      <c r="CA46" t="s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 t="str">
        <f>_xlfn.XLOOKUP(DB_CEWB_Nomenclature__2[[#This Row],[Component]],T_Planning[Article],T_Planning[PLANIF],"VERIF")</f>
        <v>STOP</v>
      </c>
      <c r="CS46" t="str">
        <f>_xlfn.XLOOKUP(DB_CEWB_Nomenclature__2[[#This Row],[Component]],T_Planning[Article],T_Planning[Etat Machine],"VERIF")</f>
        <v>VERIF</v>
      </c>
      <c r="CT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" spans="1:98" hidden="1" x14ac:dyDescent="0.3">
      <c r="A47">
        <v>0</v>
      </c>
      <c r="B47">
        <v>859490</v>
      </c>
      <c r="C47" t="s">
        <v>3548</v>
      </c>
      <c r="D47">
        <v>40</v>
      </c>
      <c r="E47" t="s">
        <v>3761</v>
      </c>
      <c r="F47" t="s">
        <v>3950</v>
      </c>
      <c r="G47" t="s">
        <v>2775</v>
      </c>
      <c r="H47" t="s">
        <v>2564</v>
      </c>
      <c r="I47">
        <v>4000</v>
      </c>
      <c r="J47">
        <v>400</v>
      </c>
      <c r="K47">
        <v>4000</v>
      </c>
      <c r="L47">
        <v>0</v>
      </c>
      <c r="M47">
        <v>0</v>
      </c>
      <c r="N47">
        <v>0</v>
      </c>
      <c r="O47">
        <v>4000</v>
      </c>
      <c r="P47">
        <v>0</v>
      </c>
      <c r="Q47">
        <v>0</v>
      </c>
      <c r="R47">
        <v>0</v>
      </c>
      <c r="S47">
        <v>0</v>
      </c>
      <c r="T47" t="s">
        <v>3789</v>
      </c>
      <c r="U47">
        <v>12800</v>
      </c>
      <c r="V47" s="162">
        <v>0</v>
      </c>
      <c r="W47">
        <v>16800</v>
      </c>
      <c r="X47" s="162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 t="s">
        <v>0</v>
      </c>
      <c r="AE47" t="s">
        <v>0</v>
      </c>
      <c r="AF47" t="s">
        <v>0</v>
      </c>
      <c r="AG47" t="s">
        <v>0</v>
      </c>
      <c r="AH47" s="191">
        <v>46125</v>
      </c>
      <c r="AI47" s="191">
        <v>46125</v>
      </c>
      <c r="AJ47" t="s">
        <v>2018</v>
      </c>
      <c r="AK47" s="191"/>
      <c r="AL47" s="162">
        <v>0</v>
      </c>
      <c r="AM47" s="162">
        <v>0</v>
      </c>
      <c r="AN47" s="162">
        <v>0</v>
      </c>
      <c r="AO47" s="162">
        <v>0</v>
      </c>
      <c r="AP47" s="162">
        <v>0</v>
      </c>
      <c r="AQ47" s="162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80">
        <v>0</v>
      </c>
      <c r="AX47">
        <v>1</v>
      </c>
      <c r="AY47">
        <v>0</v>
      </c>
      <c r="AZ47">
        <v>0</v>
      </c>
      <c r="BA47">
        <v>0</v>
      </c>
      <c r="BB47">
        <v>1</v>
      </c>
      <c r="BC47">
        <v>0</v>
      </c>
      <c r="BD47" s="165">
        <v>0</v>
      </c>
      <c r="BE47" s="165" t="s">
        <v>0</v>
      </c>
      <c r="BF47" s="165" t="s">
        <v>0</v>
      </c>
      <c r="BG47" s="165" t="s">
        <v>0</v>
      </c>
      <c r="BH47" s="165" t="s">
        <v>0</v>
      </c>
      <c r="BI47" s="165" t="s">
        <v>0</v>
      </c>
      <c r="BJ47" s="165">
        <v>0</v>
      </c>
      <c r="BK47" s="165" t="s">
        <v>0</v>
      </c>
      <c r="BL47" s="165">
        <v>0</v>
      </c>
      <c r="BM47" s="165" t="s">
        <v>0</v>
      </c>
      <c r="BN47" s="165" t="s">
        <v>0</v>
      </c>
      <c r="BO47" s="165" t="s">
        <v>0</v>
      </c>
      <c r="BP47" s="165" t="s">
        <v>0</v>
      </c>
      <c r="BQ47" s="165" t="s">
        <v>0</v>
      </c>
      <c r="BR47" s="165">
        <v>0</v>
      </c>
      <c r="BS47" s="165">
        <v>0</v>
      </c>
      <c r="BT47" s="165">
        <v>0</v>
      </c>
      <c r="BU47" s="165" t="s">
        <v>0</v>
      </c>
      <c r="BV47" s="165" t="s">
        <v>0</v>
      </c>
      <c r="BW47" s="165" t="s">
        <v>0</v>
      </c>
      <c r="BX47" s="165" t="s">
        <v>0</v>
      </c>
      <c r="BY47" s="163" t="s">
        <v>0</v>
      </c>
      <c r="BZ47">
        <v>0</v>
      </c>
      <c r="CA47" t="s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 t="str">
        <f>_xlfn.XLOOKUP(DB_CEWB_Nomenclature__2[[#This Row],[Component]],T_Planning[Article],T_Planning[PLANIF],"VERIF")</f>
        <v>VERIF</v>
      </c>
      <c r="CS47" t="str">
        <f>_xlfn.XLOOKUP(DB_CEWB_Nomenclature__2[[#This Row],[Component]],T_Planning[Article],T_Planning[Etat Machine],"VERIF")</f>
        <v>VERIF</v>
      </c>
      <c r="CT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" spans="1:98" hidden="1" x14ac:dyDescent="0.3">
      <c r="A48">
        <v>2</v>
      </c>
      <c r="B48">
        <v>859303</v>
      </c>
      <c r="C48" t="s">
        <v>3955</v>
      </c>
      <c r="D48">
        <v>40</v>
      </c>
      <c r="E48" t="s">
        <v>3761</v>
      </c>
      <c r="F48" t="s">
        <v>3952</v>
      </c>
      <c r="G48" t="s">
        <v>2862</v>
      </c>
      <c r="H48" t="s">
        <v>2541</v>
      </c>
      <c r="I48">
        <v>10000</v>
      </c>
      <c r="J48">
        <v>10000</v>
      </c>
      <c r="K48">
        <v>10000</v>
      </c>
      <c r="L48">
        <v>0</v>
      </c>
      <c r="M48">
        <v>0</v>
      </c>
      <c r="N48">
        <v>102169</v>
      </c>
      <c r="O48">
        <v>400000</v>
      </c>
      <c r="P48">
        <v>150000</v>
      </c>
      <c r="Q48">
        <v>90000</v>
      </c>
      <c r="R48">
        <v>41569</v>
      </c>
      <c r="S48">
        <v>41569</v>
      </c>
      <c r="T48" t="s">
        <v>3765</v>
      </c>
      <c r="U48">
        <v>98800</v>
      </c>
      <c r="V48" s="162">
        <v>0.31952429149797573</v>
      </c>
      <c r="W48">
        <v>498800</v>
      </c>
      <c r="X48" s="162">
        <v>6.3289895749799513E-2</v>
      </c>
      <c r="Y48">
        <v>8</v>
      </c>
      <c r="Z48">
        <v>11</v>
      </c>
      <c r="AA48">
        <v>15</v>
      </c>
      <c r="AB48">
        <v>0</v>
      </c>
      <c r="AC48">
        <v>34</v>
      </c>
      <c r="AD48" t="s">
        <v>0</v>
      </c>
      <c r="AE48" t="s">
        <v>0</v>
      </c>
      <c r="AF48" t="s">
        <v>0</v>
      </c>
      <c r="AG48" t="s">
        <v>0</v>
      </c>
      <c r="AH48" s="191">
        <v>46129</v>
      </c>
      <c r="AI48" s="191">
        <v>46129</v>
      </c>
      <c r="AJ48" t="s">
        <v>2018</v>
      </c>
      <c r="AK48" s="191"/>
      <c r="AL48" s="162">
        <v>0</v>
      </c>
      <c r="AM48" s="162">
        <v>0</v>
      </c>
      <c r="AN48" s="162">
        <v>0</v>
      </c>
      <c r="AO48" s="162">
        <v>0</v>
      </c>
      <c r="AP48" s="162">
        <v>0</v>
      </c>
      <c r="AQ48" s="162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80">
        <v>0</v>
      </c>
      <c r="AX48">
        <v>1</v>
      </c>
      <c r="AY48">
        <v>2</v>
      </c>
      <c r="AZ48">
        <v>0</v>
      </c>
      <c r="BA48">
        <v>0</v>
      </c>
      <c r="BB48">
        <v>1</v>
      </c>
      <c r="BC48">
        <v>0</v>
      </c>
      <c r="BD48" s="165">
        <v>60600</v>
      </c>
      <c r="BE48" s="165">
        <v>3.5</v>
      </c>
      <c r="BF48" s="165">
        <v>27715</v>
      </c>
      <c r="BG48" s="165">
        <v>5</v>
      </c>
      <c r="BH48" s="165">
        <v>6967</v>
      </c>
      <c r="BI48" s="165">
        <v>2</v>
      </c>
      <c r="BJ48" s="165">
        <v>0</v>
      </c>
      <c r="BK48" s="165" t="s">
        <v>0</v>
      </c>
      <c r="BL48" s="165">
        <v>0</v>
      </c>
      <c r="BM48" s="165" t="s">
        <v>0</v>
      </c>
      <c r="BN48" s="165" t="s">
        <v>0</v>
      </c>
      <c r="BO48" s="165" t="s">
        <v>0</v>
      </c>
      <c r="BP48" s="165" t="s">
        <v>0</v>
      </c>
      <c r="BQ48" s="165" t="s">
        <v>0</v>
      </c>
      <c r="BR48" s="165">
        <v>6887</v>
      </c>
      <c r="BS48" s="165">
        <v>2</v>
      </c>
      <c r="BT48" s="165">
        <v>0</v>
      </c>
      <c r="BU48" s="165" t="s">
        <v>0</v>
      </c>
      <c r="BV48" s="165" t="s">
        <v>0</v>
      </c>
      <c r="BW48" s="165" t="s">
        <v>0</v>
      </c>
      <c r="BX48" s="165" t="s">
        <v>0</v>
      </c>
      <c r="BY48" s="163" t="s">
        <v>0</v>
      </c>
      <c r="BZ48">
        <v>0</v>
      </c>
      <c r="CA48" t="s">
        <v>0</v>
      </c>
      <c r="CB48">
        <v>0</v>
      </c>
      <c r="CC48">
        <v>0</v>
      </c>
      <c r="CD48">
        <v>0</v>
      </c>
      <c r="CE48">
        <v>0</v>
      </c>
      <c r="CF48">
        <v>6423</v>
      </c>
      <c r="CG48">
        <v>0</v>
      </c>
      <c r="CH48">
        <v>6380</v>
      </c>
      <c r="CI48">
        <v>12803</v>
      </c>
      <c r="CJ48">
        <v>0</v>
      </c>
      <c r="CK48">
        <v>6423</v>
      </c>
      <c r="CL48">
        <v>0</v>
      </c>
      <c r="CM48">
        <v>0</v>
      </c>
      <c r="CN48">
        <v>0</v>
      </c>
      <c r="CO48">
        <v>0</v>
      </c>
      <c r="CP48">
        <v>6380</v>
      </c>
      <c r="CQ48">
        <v>12803</v>
      </c>
      <c r="CR48" t="str">
        <f>_xlfn.XLOOKUP(DB_CEWB_Nomenclature__2[[#This Row],[Component]],T_Planning[Article],T_Planning[PLANIF],"VERIF")</f>
        <v>VERIF</v>
      </c>
      <c r="CS48" t="str">
        <f>_xlfn.XLOOKUP(DB_CEWB_Nomenclature__2[[#This Row],[Component]],T_Planning[Article],T_Planning[Etat Machine],"VERIF")</f>
        <v>VERIF</v>
      </c>
      <c r="CT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49" spans="1:98" hidden="1" x14ac:dyDescent="0.3">
      <c r="A49">
        <v>0</v>
      </c>
      <c r="B49">
        <v>765423</v>
      </c>
      <c r="C49" t="s">
        <v>1128</v>
      </c>
      <c r="D49">
        <v>40</v>
      </c>
      <c r="E49" t="s">
        <v>3761</v>
      </c>
      <c r="F49" t="s">
        <v>3952</v>
      </c>
      <c r="G49" t="s">
        <v>2862</v>
      </c>
      <c r="H49" t="s">
        <v>30</v>
      </c>
      <c r="I49">
        <v>11110</v>
      </c>
      <c r="J49">
        <v>1800</v>
      </c>
      <c r="K49">
        <v>11110</v>
      </c>
      <c r="L49">
        <v>0</v>
      </c>
      <c r="M49">
        <v>0</v>
      </c>
      <c r="N49">
        <v>0</v>
      </c>
      <c r="O49">
        <v>27300</v>
      </c>
      <c r="P49">
        <v>6300</v>
      </c>
      <c r="Q49">
        <v>6300</v>
      </c>
      <c r="R49">
        <v>0</v>
      </c>
      <c r="S49">
        <v>0</v>
      </c>
      <c r="T49" t="s">
        <v>3767</v>
      </c>
      <c r="U49">
        <v>6300</v>
      </c>
      <c r="V49" s="162">
        <v>0</v>
      </c>
      <c r="W49">
        <v>33600</v>
      </c>
      <c r="X49" s="162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 t="s">
        <v>0</v>
      </c>
      <c r="AE49" t="s">
        <v>0</v>
      </c>
      <c r="AF49" t="s">
        <v>0</v>
      </c>
      <c r="AG49" t="s">
        <v>0</v>
      </c>
      <c r="AH49" s="191">
        <v>46135</v>
      </c>
      <c r="AI49" s="191">
        <v>46135</v>
      </c>
      <c r="AJ49" t="s">
        <v>2071</v>
      </c>
      <c r="AK49" s="191"/>
      <c r="AL49" s="162">
        <v>0</v>
      </c>
      <c r="AM49" s="162">
        <v>0.18955600077554399</v>
      </c>
      <c r="AN49" s="162">
        <v>0.62304409672830696</v>
      </c>
      <c r="AO49" s="162">
        <v>0</v>
      </c>
      <c r="AP49" s="162">
        <v>0</v>
      </c>
      <c r="AQ49" s="162">
        <v>0.49752035182932502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80">
        <v>0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0</v>
      </c>
      <c r="BD49" s="165">
        <v>0</v>
      </c>
      <c r="BE49" s="165" t="s">
        <v>0</v>
      </c>
      <c r="BF49" s="165">
        <v>0</v>
      </c>
      <c r="BG49" s="165" t="s">
        <v>0</v>
      </c>
      <c r="BH49" s="165">
        <v>0</v>
      </c>
      <c r="BI49" s="165" t="s">
        <v>0</v>
      </c>
      <c r="BJ49" s="165">
        <v>0</v>
      </c>
      <c r="BK49" s="165" t="s">
        <v>0</v>
      </c>
      <c r="BL49" s="165">
        <v>0</v>
      </c>
      <c r="BM49" s="165" t="s">
        <v>0</v>
      </c>
      <c r="BN49" s="165">
        <v>0</v>
      </c>
      <c r="BO49" s="165" t="s">
        <v>0</v>
      </c>
      <c r="BP49" s="165">
        <v>0</v>
      </c>
      <c r="BQ49" s="165" t="s">
        <v>0</v>
      </c>
      <c r="BR49" s="165">
        <v>0</v>
      </c>
      <c r="BS49" s="165" t="s">
        <v>0</v>
      </c>
      <c r="BT49" s="165">
        <v>0</v>
      </c>
      <c r="BU49" s="165" t="s">
        <v>0</v>
      </c>
      <c r="BV49" s="165" t="s">
        <v>0</v>
      </c>
      <c r="BW49" s="165" t="s">
        <v>0</v>
      </c>
      <c r="BX49" s="165" t="s">
        <v>0</v>
      </c>
      <c r="BY49" s="163" t="s">
        <v>0</v>
      </c>
      <c r="BZ49">
        <v>0</v>
      </c>
      <c r="CA49" t="s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 t="str">
        <f>_xlfn.XLOOKUP(DB_CEWB_Nomenclature__2[[#This Row],[Component]],T_Planning[Article],T_Planning[PLANIF],"VERIF")</f>
        <v>MET</v>
      </c>
      <c r="CS49" t="str">
        <f>_xlfn.XLOOKUP(DB_CEWB_Nomenclature__2[[#This Row],[Component]],T_Planning[Article],T_Planning[Etat Machine],"VERIF")</f>
        <v>VERIF</v>
      </c>
      <c r="CT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" spans="1:98" x14ac:dyDescent="0.3">
      <c r="A50">
        <v>0</v>
      </c>
      <c r="B50">
        <v>695554</v>
      </c>
      <c r="C50" t="s">
        <v>28</v>
      </c>
      <c r="D50">
        <v>40</v>
      </c>
      <c r="E50" t="s">
        <v>3761</v>
      </c>
      <c r="F50" t="s">
        <v>3952</v>
      </c>
      <c r="G50" t="s">
        <v>2862</v>
      </c>
      <c r="H50" t="s">
        <v>1018</v>
      </c>
      <c r="I50">
        <v>17945</v>
      </c>
      <c r="J50">
        <v>18100</v>
      </c>
      <c r="K50">
        <v>17945</v>
      </c>
      <c r="L50">
        <v>0</v>
      </c>
      <c r="M50">
        <v>0</v>
      </c>
      <c r="N50">
        <v>86279</v>
      </c>
      <c r="O50">
        <v>235437</v>
      </c>
      <c r="P50">
        <v>208450</v>
      </c>
      <c r="Q50">
        <v>163000</v>
      </c>
      <c r="R50">
        <v>66075</v>
      </c>
      <c r="S50">
        <v>66075</v>
      </c>
      <c r="T50" t="s">
        <v>3767</v>
      </c>
      <c r="U50">
        <v>82200</v>
      </c>
      <c r="V50" s="162">
        <v>0.58552311435523119</v>
      </c>
      <c r="W50">
        <v>317637</v>
      </c>
      <c r="X50" s="162">
        <v>0.15152516866737817</v>
      </c>
      <c r="Y50">
        <v>0</v>
      </c>
      <c r="Z50">
        <v>0</v>
      </c>
      <c r="AA50">
        <v>2</v>
      </c>
      <c r="AB50">
        <v>0</v>
      </c>
      <c r="AC50">
        <v>2</v>
      </c>
      <c r="AD50">
        <v>19651</v>
      </c>
      <c r="AE50">
        <v>145</v>
      </c>
      <c r="AF50">
        <v>28294</v>
      </c>
      <c r="AG50">
        <v>97.8</v>
      </c>
      <c r="AH50" s="191">
        <v>46136</v>
      </c>
      <c r="AI50" s="191">
        <v>46136</v>
      </c>
      <c r="AJ50" t="s">
        <v>2018</v>
      </c>
      <c r="AK50" s="191"/>
      <c r="AL50" s="162">
        <v>0</v>
      </c>
      <c r="AM50" s="162">
        <v>0.143467062672576</v>
      </c>
      <c r="AN50" s="162">
        <v>0</v>
      </c>
      <c r="AO50" s="162">
        <v>0.32602848101265802</v>
      </c>
      <c r="AP50" s="162">
        <v>0.27322681831516699</v>
      </c>
      <c r="AQ50" s="162">
        <v>0.26498377804973799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80">
        <v>0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0</v>
      </c>
      <c r="BD50" s="165">
        <v>13787</v>
      </c>
      <c r="BE50" s="165">
        <v>0</v>
      </c>
      <c r="BF50" s="165">
        <v>0</v>
      </c>
      <c r="BG50" s="165" t="s">
        <v>0</v>
      </c>
      <c r="BH50" s="165">
        <v>0</v>
      </c>
      <c r="BI50" s="165" t="s">
        <v>0</v>
      </c>
      <c r="BJ50" s="165">
        <v>0</v>
      </c>
      <c r="BK50" s="165" t="s">
        <v>0</v>
      </c>
      <c r="BL50" s="165">
        <v>0</v>
      </c>
      <c r="BM50" s="165" t="s">
        <v>0</v>
      </c>
      <c r="BN50" s="165">
        <v>48421</v>
      </c>
      <c r="BO50" s="165">
        <v>45</v>
      </c>
      <c r="BP50" s="165">
        <v>6895</v>
      </c>
      <c r="BQ50" s="165">
        <v>0</v>
      </c>
      <c r="BR50" s="165">
        <v>0</v>
      </c>
      <c r="BS50" s="165" t="s">
        <v>0</v>
      </c>
      <c r="BT50" s="165">
        <v>8200</v>
      </c>
      <c r="BU50" s="165">
        <v>0</v>
      </c>
      <c r="BV50" s="165" t="s">
        <v>0</v>
      </c>
      <c r="BW50" s="165" t="s">
        <v>0</v>
      </c>
      <c r="BX50" s="165" t="s">
        <v>0</v>
      </c>
      <c r="BY50" s="163" t="s">
        <v>0</v>
      </c>
      <c r="BZ50">
        <v>2559</v>
      </c>
      <c r="CA50">
        <v>57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 t="str">
        <f>_xlfn.XLOOKUP(DB_CEWB_Nomenclature__2[[#This Row],[Component]],T_Planning[Article],T_Planning[PLANIF],"VERIF")</f>
        <v>VERIF</v>
      </c>
      <c r="CS50" t="str">
        <f>_xlfn.XLOOKUP(DB_CEWB_Nomenclature__2[[#This Row],[Component]],T_Planning[Article],T_Planning[Etat Machine],"VERIF")</f>
        <v>VERIF</v>
      </c>
      <c r="CT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51" spans="1:98" hidden="1" x14ac:dyDescent="0.3">
      <c r="A51">
        <v>2</v>
      </c>
      <c r="B51">
        <v>860836</v>
      </c>
      <c r="C51" t="s">
        <v>3956</v>
      </c>
      <c r="D51">
        <v>40</v>
      </c>
      <c r="E51" t="s">
        <v>3761</v>
      </c>
      <c r="F51" t="s">
        <v>3950</v>
      </c>
      <c r="G51" t="s">
        <v>2775</v>
      </c>
      <c r="H51" t="s">
        <v>41</v>
      </c>
      <c r="I51">
        <v>18700</v>
      </c>
      <c r="J51">
        <v>1900</v>
      </c>
      <c r="K51">
        <v>18700</v>
      </c>
      <c r="L51">
        <v>0</v>
      </c>
      <c r="M51">
        <v>0</v>
      </c>
      <c r="N51">
        <v>23647</v>
      </c>
      <c r="O51">
        <v>78700</v>
      </c>
      <c r="P51">
        <v>10000</v>
      </c>
      <c r="Q51">
        <v>0</v>
      </c>
      <c r="R51">
        <v>0</v>
      </c>
      <c r="S51">
        <v>0</v>
      </c>
      <c r="T51" t="s">
        <v>3789</v>
      </c>
      <c r="U51">
        <v>23400</v>
      </c>
      <c r="V51" s="162">
        <v>0</v>
      </c>
      <c r="W51">
        <v>102100</v>
      </c>
      <c r="X51" s="162">
        <v>0</v>
      </c>
      <c r="Y51">
        <v>0</v>
      </c>
      <c r="Z51">
        <v>0</v>
      </c>
      <c r="AA51">
        <v>0</v>
      </c>
      <c r="AB51">
        <v>8</v>
      </c>
      <c r="AC51">
        <v>8</v>
      </c>
      <c r="AD51" t="s">
        <v>0</v>
      </c>
      <c r="AE51" t="s">
        <v>0</v>
      </c>
      <c r="AF51" t="s">
        <v>0</v>
      </c>
      <c r="AG51" t="s">
        <v>0</v>
      </c>
      <c r="AH51" s="191">
        <v>46136</v>
      </c>
      <c r="AI51" s="191">
        <v>46136</v>
      </c>
      <c r="AJ51" t="s">
        <v>2018</v>
      </c>
      <c r="AK51" s="191"/>
      <c r="AL51" s="162">
        <v>0</v>
      </c>
      <c r="AM51" s="162">
        <v>0</v>
      </c>
      <c r="AN51" s="162">
        <v>0</v>
      </c>
      <c r="AO51" s="162">
        <v>0</v>
      </c>
      <c r="AP51" s="162">
        <v>0</v>
      </c>
      <c r="AQ51" s="162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80">
        <v>0</v>
      </c>
      <c r="AX51">
        <v>1</v>
      </c>
      <c r="AY51">
        <v>0</v>
      </c>
      <c r="AZ51">
        <v>0</v>
      </c>
      <c r="BA51">
        <v>0</v>
      </c>
      <c r="BB51">
        <v>1</v>
      </c>
      <c r="BC51">
        <v>0</v>
      </c>
      <c r="BD51" s="165">
        <v>23647</v>
      </c>
      <c r="BE51" s="165">
        <v>6</v>
      </c>
      <c r="BF51" s="165" t="s">
        <v>0</v>
      </c>
      <c r="BG51" s="165" t="s">
        <v>0</v>
      </c>
      <c r="BH51" s="165" t="s">
        <v>0</v>
      </c>
      <c r="BI51" s="165" t="s">
        <v>0</v>
      </c>
      <c r="BJ51" s="165">
        <v>0</v>
      </c>
      <c r="BK51" s="165" t="s">
        <v>0</v>
      </c>
      <c r="BL51" s="165">
        <v>0</v>
      </c>
      <c r="BM51" s="165" t="s">
        <v>0</v>
      </c>
      <c r="BN51" s="165" t="s">
        <v>0</v>
      </c>
      <c r="BO51" s="165" t="s">
        <v>0</v>
      </c>
      <c r="BP51" s="165" t="s">
        <v>0</v>
      </c>
      <c r="BQ51" s="165" t="s">
        <v>0</v>
      </c>
      <c r="BR51" s="165">
        <v>0</v>
      </c>
      <c r="BS51" s="165">
        <v>0</v>
      </c>
      <c r="BT51" s="165">
        <v>0</v>
      </c>
      <c r="BU51" s="165" t="s">
        <v>0</v>
      </c>
      <c r="BV51" s="165" t="s">
        <v>0</v>
      </c>
      <c r="BW51" s="165" t="s">
        <v>0</v>
      </c>
      <c r="BX51" s="165" t="s">
        <v>0</v>
      </c>
      <c r="BY51" s="163" t="s">
        <v>0</v>
      </c>
      <c r="BZ51">
        <v>0</v>
      </c>
      <c r="CA51" t="s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1300</v>
      </c>
      <c r="CP51">
        <v>6270</v>
      </c>
      <c r="CQ51">
        <v>7570</v>
      </c>
      <c r="CR51" t="str">
        <f>_xlfn.XLOOKUP(DB_CEWB_Nomenclature__2[[#This Row],[Component]],T_Planning[Article],T_Planning[PLANIF],"VERIF")</f>
        <v>VERIF</v>
      </c>
      <c r="CS51" t="str">
        <f>_xlfn.XLOOKUP(DB_CEWB_Nomenclature__2[[#This Row],[Component]],T_Planning[Article],T_Planning[Etat Machine],"VERIF")</f>
        <v>VERIF</v>
      </c>
      <c r="CT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" spans="1:98" hidden="1" x14ac:dyDescent="0.3">
      <c r="A52">
        <v>0</v>
      </c>
      <c r="B52">
        <v>541517</v>
      </c>
      <c r="C52" t="s">
        <v>109</v>
      </c>
      <c r="D52">
        <v>55</v>
      </c>
      <c r="E52" t="s">
        <v>3761</v>
      </c>
      <c r="F52" t="s">
        <v>3950</v>
      </c>
      <c r="G52" t="s">
        <v>2775</v>
      </c>
      <c r="H52" t="s">
        <v>177</v>
      </c>
      <c r="I52">
        <v>3243</v>
      </c>
      <c r="J52">
        <v>400</v>
      </c>
      <c r="K52">
        <v>3243</v>
      </c>
      <c r="L52">
        <v>0</v>
      </c>
      <c r="M52">
        <v>0</v>
      </c>
      <c r="N52">
        <v>0</v>
      </c>
      <c r="O52">
        <v>3243</v>
      </c>
      <c r="P52">
        <v>0</v>
      </c>
      <c r="Q52">
        <v>0</v>
      </c>
      <c r="R52">
        <v>0</v>
      </c>
      <c r="S52">
        <v>0</v>
      </c>
      <c r="T52" t="s">
        <v>3828</v>
      </c>
      <c r="U52">
        <v>1000</v>
      </c>
      <c r="V52" s="162">
        <v>0</v>
      </c>
      <c r="W52">
        <v>4243</v>
      </c>
      <c r="X52" s="16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 t="s">
        <v>0</v>
      </c>
      <c r="AE52" t="s">
        <v>0</v>
      </c>
      <c r="AF52" t="s">
        <v>0</v>
      </c>
      <c r="AG52" t="s">
        <v>0</v>
      </c>
      <c r="AH52" s="191">
        <v>46139</v>
      </c>
      <c r="AI52" s="191">
        <v>46139</v>
      </c>
      <c r="AJ52" t="s">
        <v>2018</v>
      </c>
      <c r="AK52" s="191"/>
      <c r="AL52" s="162">
        <v>0</v>
      </c>
      <c r="AM52" s="162">
        <v>0.1211</v>
      </c>
      <c r="AN52" s="162">
        <v>0.49283333333333301</v>
      </c>
      <c r="AO52" s="162">
        <v>0</v>
      </c>
      <c r="AP52" s="162">
        <v>0</v>
      </c>
      <c r="AQ52" s="162">
        <v>0.39989999999999998</v>
      </c>
      <c r="AR52" s="178">
        <v>0</v>
      </c>
      <c r="AS52" s="178">
        <v>0</v>
      </c>
      <c r="AT52" s="178">
        <v>0</v>
      </c>
      <c r="AU52" s="178">
        <v>0</v>
      </c>
      <c r="AV52" s="178">
        <v>0</v>
      </c>
      <c r="AW52" s="180">
        <v>0</v>
      </c>
      <c r="AX52">
        <v>1</v>
      </c>
      <c r="AY52">
        <v>0</v>
      </c>
      <c r="AZ52">
        <v>0</v>
      </c>
      <c r="BA52">
        <v>0</v>
      </c>
      <c r="BB52">
        <v>1</v>
      </c>
      <c r="BC52">
        <v>0</v>
      </c>
      <c r="BD52" s="165">
        <v>0</v>
      </c>
      <c r="BE52" s="165" t="s">
        <v>0</v>
      </c>
      <c r="BF52" s="165" t="s">
        <v>0</v>
      </c>
      <c r="BG52" s="165" t="s">
        <v>0</v>
      </c>
      <c r="BH52" s="165" t="s">
        <v>0</v>
      </c>
      <c r="BI52" s="165" t="s">
        <v>0</v>
      </c>
      <c r="BJ52" s="165">
        <v>0</v>
      </c>
      <c r="BK52" s="165" t="s">
        <v>0</v>
      </c>
      <c r="BL52" s="165">
        <v>0</v>
      </c>
      <c r="BM52" s="165" t="s">
        <v>0</v>
      </c>
      <c r="BN52" s="165" t="s">
        <v>0</v>
      </c>
      <c r="BO52" s="165" t="s">
        <v>0</v>
      </c>
      <c r="BP52" s="165" t="s">
        <v>0</v>
      </c>
      <c r="BQ52" s="165" t="s">
        <v>0</v>
      </c>
      <c r="BR52" s="165">
        <v>0</v>
      </c>
      <c r="BS52" s="165">
        <v>0</v>
      </c>
      <c r="BT52" s="165">
        <v>0</v>
      </c>
      <c r="BU52" s="165" t="s">
        <v>0</v>
      </c>
      <c r="BV52" s="165" t="s">
        <v>0</v>
      </c>
      <c r="BW52" s="165" t="s">
        <v>0</v>
      </c>
      <c r="BX52" s="165" t="s">
        <v>0</v>
      </c>
      <c r="BY52" s="163" t="s">
        <v>0</v>
      </c>
      <c r="BZ52">
        <v>0</v>
      </c>
      <c r="CA52" t="s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 t="str">
        <f>_xlfn.XLOOKUP(DB_CEWB_Nomenclature__2[[#This Row],[Component]],T_Planning[Article],T_Planning[PLANIF],"VERIF")</f>
        <v>VERIF</v>
      </c>
      <c r="CS52" t="str">
        <f>_xlfn.XLOOKUP(DB_CEWB_Nomenclature__2[[#This Row],[Component]],T_Planning[Article],T_Planning[Etat Machine],"VERIF")</f>
        <v>VERIF</v>
      </c>
      <c r="CT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" spans="1:98" hidden="1" x14ac:dyDescent="0.3">
      <c r="A53">
        <v>0</v>
      </c>
      <c r="B53">
        <v>4184</v>
      </c>
      <c r="C53" t="s">
        <v>40</v>
      </c>
      <c r="D53">
        <v>40</v>
      </c>
      <c r="E53" t="s">
        <v>3761</v>
      </c>
      <c r="F53" t="s">
        <v>3950</v>
      </c>
      <c r="G53" t="s">
        <v>2775</v>
      </c>
      <c r="H53" t="s">
        <v>30</v>
      </c>
      <c r="I53">
        <v>31865</v>
      </c>
      <c r="J53">
        <v>11800</v>
      </c>
      <c r="K53">
        <v>31865</v>
      </c>
      <c r="L53">
        <v>0</v>
      </c>
      <c r="M53">
        <v>25155</v>
      </c>
      <c r="N53">
        <v>475246</v>
      </c>
      <c r="O53">
        <v>532315</v>
      </c>
      <c r="P53">
        <v>176750</v>
      </c>
      <c r="Q53">
        <v>85850</v>
      </c>
      <c r="R53">
        <v>243554</v>
      </c>
      <c r="S53">
        <v>243554</v>
      </c>
      <c r="T53" t="s">
        <v>3765</v>
      </c>
      <c r="U53">
        <v>103400</v>
      </c>
      <c r="V53" s="162">
        <v>1</v>
      </c>
      <c r="W53">
        <v>635715</v>
      </c>
      <c r="X53" s="162">
        <v>0.33299355843420403</v>
      </c>
      <c r="Y53">
        <v>0</v>
      </c>
      <c r="Z53">
        <v>0</v>
      </c>
      <c r="AA53">
        <v>0</v>
      </c>
      <c r="AB53">
        <v>0</v>
      </c>
      <c r="AC53">
        <v>0</v>
      </c>
      <c r="AD53" t="s">
        <v>0</v>
      </c>
      <c r="AE53" t="s">
        <v>0</v>
      </c>
      <c r="AF53">
        <v>147050</v>
      </c>
      <c r="AG53">
        <v>76.214285714285708</v>
      </c>
      <c r="AH53" s="191">
        <v>46140</v>
      </c>
      <c r="AI53" s="191">
        <v>46140</v>
      </c>
      <c r="AJ53" t="s">
        <v>2071</v>
      </c>
      <c r="AK53" s="191"/>
      <c r="AL53" s="162">
        <v>6.4265320536291304E-2</v>
      </c>
      <c r="AM53" s="162">
        <v>0.300219674348014</v>
      </c>
      <c r="AN53" s="162">
        <v>0.16971942353795999</v>
      </c>
      <c r="AO53" s="162">
        <v>0.25662072833367999</v>
      </c>
      <c r="AP53" s="162">
        <v>0.43463718142003693</v>
      </c>
      <c r="AQ53" s="162">
        <v>0.26432799574666799</v>
      </c>
      <c r="AR53" s="178">
        <v>5</v>
      </c>
      <c r="AS53" s="178">
        <v>28</v>
      </c>
      <c r="AT53" s="178">
        <v>50</v>
      </c>
      <c r="AU53" s="178">
        <v>17</v>
      </c>
      <c r="AV53" s="178">
        <v>100</v>
      </c>
      <c r="AW53" s="180">
        <v>14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0</v>
      </c>
      <c r="BD53" s="165">
        <v>87116</v>
      </c>
      <c r="BE53" s="165">
        <v>21.666666666666668</v>
      </c>
      <c r="BF53" s="165">
        <v>0</v>
      </c>
      <c r="BG53" s="165" t="s">
        <v>0</v>
      </c>
      <c r="BH53" s="165">
        <v>36252</v>
      </c>
      <c r="BI53" s="165">
        <v>5</v>
      </c>
      <c r="BJ53" s="165">
        <v>0</v>
      </c>
      <c r="BK53" s="165" t="s">
        <v>0</v>
      </c>
      <c r="BL53" s="165">
        <v>28255</v>
      </c>
      <c r="BM53" s="165">
        <v>2</v>
      </c>
      <c r="BN53" s="165">
        <v>106600</v>
      </c>
      <c r="BO53" s="165">
        <v>56</v>
      </c>
      <c r="BP53" s="165">
        <v>12194</v>
      </c>
      <c r="BQ53" s="165">
        <v>118</v>
      </c>
      <c r="BR53" s="165">
        <v>60253</v>
      </c>
      <c r="BS53" s="165">
        <v>13.5</v>
      </c>
      <c r="BT53" s="165">
        <v>0</v>
      </c>
      <c r="BU53" s="165" t="s">
        <v>0</v>
      </c>
      <c r="BV53" s="165" t="s">
        <v>0</v>
      </c>
      <c r="BW53" s="165" t="s">
        <v>0</v>
      </c>
      <c r="BX53" s="165" t="s">
        <v>0</v>
      </c>
      <c r="BY53" s="163" t="s">
        <v>0</v>
      </c>
      <c r="BZ53">
        <v>0</v>
      </c>
      <c r="CA53" t="s">
        <v>0</v>
      </c>
      <c r="CB53">
        <v>4100</v>
      </c>
      <c r="CC53">
        <v>5530</v>
      </c>
      <c r="CD53">
        <v>0</v>
      </c>
      <c r="CE53">
        <v>0</v>
      </c>
      <c r="CF53">
        <v>4256</v>
      </c>
      <c r="CG53">
        <v>0</v>
      </c>
      <c r="CH53">
        <v>4380</v>
      </c>
      <c r="CI53">
        <v>18266</v>
      </c>
      <c r="CJ53">
        <v>6275</v>
      </c>
      <c r="CK53">
        <v>5530</v>
      </c>
      <c r="CL53">
        <v>0</v>
      </c>
      <c r="CM53">
        <v>0</v>
      </c>
      <c r="CN53">
        <v>4588</v>
      </c>
      <c r="CO53">
        <v>0</v>
      </c>
      <c r="CP53">
        <v>0</v>
      </c>
      <c r="CQ53">
        <v>16393</v>
      </c>
      <c r="CR53" t="str">
        <f>_xlfn.XLOOKUP(DB_CEWB_Nomenclature__2[[#This Row],[Component]],T_Planning[Article],T_Planning[PLANIF],"VERIF")</f>
        <v>VERIF</v>
      </c>
      <c r="CS53" t="str">
        <f>_xlfn.XLOOKUP(DB_CEWB_Nomenclature__2[[#This Row],[Component]],T_Planning[Article],T_Planning[Etat Machine],"VERIF")</f>
        <v>VERIF</v>
      </c>
      <c r="CT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" spans="1:98" hidden="1" x14ac:dyDescent="0.3">
      <c r="A54">
        <v>1</v>
      </c>
      <c r="B54">
        <v>859393</v>
      </c>
      <c r="C54" t="s">
        <v>3795</v>
      </c>
      <c r="D54">
        <v>40</v>
      </c>
      <c r="E54" t="s">
        <v>3761</v>
      </c>
      <c r="F54" t="s">
        <v>3950</v>
      </c>
      <c r="G54" t="s">
        <v>2775</v>
      </c>
      <c r="H54" t="s">
        <v>30</v>
      </c>
      <c r="I54">
        <v>0</v>
      </c>
      <c r="J54">
        <v>0</v>
      </c>
      <c r="K54" t="s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t="s">
        <v>3765</v>
      </c>
      <c r="U54">
        <v>6900</v>
      </c>
      <c r="V54" s="162">
        <v>0</v>
      </c>
      <c r="W54">
        <v>6900</v>
      </c>
      <c r="X54" s="162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 t="s">
        <v>0</v>
      </c>
      <c r="AE54" t="s">
        <v>0</v>
      </c>
      <c r="AF54" t="s">
        <v>0</v>
      </c>
      <c r="AG54" t="s">
        <v>0</v>
      </c>
      <c r="AH54" s="191">
        <v>46140</v>
      </c>
      <c r="AI54" s="191">
        <v>46140</v>
      </c>
      <c r="AJ54" t="s">
        <v>0</v>
      </c>
      <c r="AK54" s="191"/>
      <c r="AL54" s="162">
        <v>0</v>
      </c>
      <c r="AM54" s="162">
        <v>0</v>
      </c>
      <c r="AN54" s="162">
        <v>0</v>
      </c>
      <c r="AO54" s="162">
        <v>0</v>
      </c>
      <c r="AP54" s="162">
        <v>0</v>
      </c>
      <c r="AQ54" s="162">
        <v>0</v>
      </c>
      <c r="AR54" s="178">
        <v>0</v>
      </c>
      <c r="AS54" s="178">
        <v>0</v>
      </c>
      <c r="AT54" s="178">
        <v>0</v>
      </c>
      <c r="AU54" s="178">
        <v>0</v>
      </c>
      <c r="AV54" s="178">
        <v>0</v>
      </c>
      <c r="AW54" s="180">
        <v>0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0</v>
      </c>
      <c r="BD54" s="165">
        <v>0</v>
      </c>
      <c r="BE54" s="165" t="s">
        <v>0</v>
      </c>
      <c r="BF54" s="165">
        <v>0</v>
      </c>
      <c r="BG54" s="165" t="s">
        <v>0</v>
      </c>
      <c r="BH54" s="165">
        <v>0</v>
      </c>
      <c r="BI54" s="165" t="s">
        <v>0</v>
      </c>
      <c r="BJ54" s="165">
        <v>0</v>
      </c>
      <c r="BK54" s="165" t="s">
        <v>0</v>
      </c>
      <c r="BL54" s="165">
        <v>0</v>
      </c>
      <c r="BM54" s="165" t="s">
        <v>0</v>
      </c>
      <c r="BN54" s="165">
        <v>0</v>
      </c>
      <c r="BO54" s="165" t="s">
        <v>0</v>
      </c>
      <c r="BP54" s="165">
        <v>0</v>
      </c>
      <c r="BQ54" s="165" t="s">
        <v>0</v>
      </c>
      <c r="BR54" s="165">
        <v>0</v>
      </c>
      <c r="BS54" s="165" t="s">
        <v>0</v>
      </c>
      <c r="BT54" s="165">
        <v>0</v>
      </c>
      <c r="BU54" s="165" t="s">
        <v>0</v>
      </c>
      <c r="BV54" s="165" t="s">
        <v>0</v>
      </c>
      <c r="BW54" s="165" t="s">
        <v>0</v>
      </c>
      <c r="BX54" s="165" t="s">
        <v>0</v>
      </c>
      <c r="BY54" s="163" t="s">
        <v>0</v>
      </c>
      <c r="BZ54">
        <v>0</v>
      </c>
      <c r="CA54" t="s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 t="str">
        <f>_xlfn.XLOOKUP(DB_CEWB_Nomenclature__2[[#This Row],[Component]],T_Planning[Article],T_Planning[PLANIF],"VERIF")</f>
        <v>VERIF</v>
      </c>
      <c r="CS54" t="str">
        <f>_xlfn.XLOOKUP(DB_CEWB_Nomenclature__2[[#This Row],[Component]],T_Planning[Article],T_Planning[Etat Machine],"VERIF")</f>
        <v>VERIF</v>
      </c>
      <c r="CT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" spans="1:98" hidden="1" x14ac:dyDescent="0.3">
      <c r="A55">
        <v>1</v>
      </c>
      <c r="B55">
        <v>4679</v>
      </c>
      <c r="C55" t="s">
        <v>3791</v>
      </c>
      <c r="D55">
        <v>40</v>
      </c>
      <c r="E55" t="s">
        <v>3761</v>
      </c>
      <c r="F55" t="s">
        <v>3950</v>
      </c>
      <c r="G55" t="s">
        <v>2775</v>
      </c>
      <c r="H55" t="s">
        <v>294</v>
      </c>
      <c r="I55">
        <v>101000</v>
      </c>
      <c r="J55">
        <v>36400</v>
      </c>
      <c r="K55" t="s">
        <v>0</v>
      </c>
      <c r="L55">
        <v>131941</v>
      </c>
      <c r="M55">
        <v>0</v>
      </c>
      <c r="N55">
        <v>467118</v>
      </c>
      <c r="O55">
        <v>1454400</v>
      </c>
      <c r="P55">
        <v>585800</v>
      </c>
      <c r="Q55">
        <v>262600</v>
      </c>
      <c r="R55">
        <v>394482</v>
      </c>
      <c r="S55">
        <v>526423</v>
      </c>
      <c r="T55" t="s">
        <v>3789</v>
      </c>
      <c r="U55">
        <v>257700</v>
      </c>
      <c r="V55" s="162">
        <v>1</v>
      </c>
      <c r="W55">
        <v>1712100</v>
      </c>
      <c r="X55" s="162">
        <v>0.24848022895858887</v>
      </c>
      <c r="Y55">
        <v>12</v>
      </c>
      <c r="Z55">
        <v>18</v>
      </c>
      <c r="AA55">
        <v>4</v>
      </c>
      <c r="AB55">
        <v>16</v>
      </c>
      <c r="AC55">
        <v>50</v>
      </c>
      <c r="AD55" t="s">
        <v>0</v>
      </c>
      <c r="AE55" t="s">
        <v>0</v>
      </c>
      <c r="AF55">
        <v>33110</v>
      </c>
      <c r="AG55">
        <v>51.5</v>
      </c>
      <c r="AH55" s="191">
        <v>46141</v>
      </c>
      <c r="AI55" s="191">
        <v>46141</v>
      </c>
      <c r="AJ55" t="s">
        <v>0</v>
      </c>
      <c r="AK55" s="191"/>
      <c r="AL55" s="162">
        <v>5.4229760919422901E-2</v>
      </c>
      <c r="AM55" s="162">
        <v>9.4805481476442799E-2</v>
      </c>
      <c r="AN55" s="162">
        <v>0.19845224946919501</v>
      </c>
      <c r="AO55" s="162">
        <v>0.12586569634855199</v>
      </c>
      <c r="AP55" s="162">
        <v>8.6129461324361098E-2</v>
      </c>
      <c r="AQ55" s="162">
        <v>0.115978267895988</v>
      </c>
      <c r="AR55" s="178">
        <v>0</v>
      </c>
      <c r="AS55" s="178">
        <v>0</v>
      </c>
      <c r="AT55" s="178">
        <v>0</v>
      </c>
      <c r="AU55" s="178">
        <v>0</v>
      </c>
      <c r="AV55" s="178">
        <v>0</v>
      </c>
      <c r="AW55" s="180">
        <v>0</v>
      </c>
      <c r="AX55">
        <v>1</v>
      </c>
      <c r="AY55">
        <v>1</v>
      </c>
      <c r="AZ55">
        <v>0</v>
      </c>
      <c r="BA55">
        <v>0</v>
      </c>
      <c r="BB55">
        <v>1</v>
      </c>
      <c r="BC55">
        <v>0</v>
      </c>
      <c r="BD55" s="165">
        <v>72636</v>
      </c>
      <c r="BE55" s="165">
        <v>4.5</v>
      </c>
      <c r="BF55" s="165">
        <v>0</v>
      </c>
      <c r="BG55" s="165" t="s">
        <v>0</v>
      </c>
      <c r="BH55" s="165">
        <v>268453</v>
      </c>
      <c r="BI55" s="165">
        <v>18</v>
      </c>
      <c r="BJ55" s="165">
        <v>11775</v>
      </c>
      <c r="BK55" s="165">
        <v>2</v>
      </c>
      <c r="BL55" s="165">
        <v>0</v>
      </c>
      <c r="BM55" s="165" t="s">
        <v>0</v>
      </c>
      <c r="BN55" s="165" t="s">
        <v>0</v>
      </c>
      <c r="BO55" s="165" t="s">
        <v>0</v>
      </c>
      <c r="BP55" s="165" t="s">
        <v>0</v>
      </c>
      <c r="BQ55" s="165" t="s">
        <v>0</v>
      </c>
      <c r="BR55" s="165">
        <v>57839</v>
      </c>
      <c r="BS55" s="165">
        <v>2.5</v>
      </c>
      <c r="BT55" s="165">
        <v>56415</v>
      </c>
      <c r="BU55" s="165">
        <v>11</v>
      </c>
      <c r="BV55" s="165" t="s">
        <v>0</v>
      </c>
      <c r="BW55" s="165" t="s">
        <v>0</v>
      </c>
      <c r="BX55" s="165" t="s">
        <v>0</v>
      </c>
      <c r="BY55" s="163" t="s">
        <v>0</v>
      </c>
      <c r="BZ55">
        <v>0</v>
      </c>
      <c r="CA55" t="s">
        <v>0</v>
      </c>
      <c r="CB55">
        <v>11130</v>
      </c>
      <c r="CC55">
        <v>34265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45395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 t="str">
        <f>_xlfn.XLOOKUP(DB_CEWB_Nomenclature__2[[#This Row],[Component]],T_Planning[Article],T_Planning[PLANIF],"VERIF")</f>
        <v>VERIF</v>
      </c>
      <c r="CS55" t="str">
        <f>_xlfn.XLOOKUP(DB_CEWB_Nomenclature__2[[#This Row],[Component]],T_Planning[Article],T_Planning[Etat Machine],"VERIF")</f>
        <v>VERIF</v>
      </c>
      <c r="CT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" spans="1:98" hidden="1" x14ac:dyDescent="0.3">
      <c r="A56">
        <v>0</v>
      </c>
      <c r="B56">
        <v>116127</v>
      </c>
      <c r="C56" t="s">
        <v>36</v>
      </c>
      <c r="D56">
        <v>32</v>
      </c>
      <c r="E56" t="s">
        <v>3761</v>
      </c>
      <c r="F56" t="s">
        <v>3950</v>
      </c>
      <c r="G56" t="s">
        <v>2775</v>
      </c>
      <c r="H56" t="s">
        <v>30</v>
      </c>
      <c r="I56">
        <v>41905</v>
      </c>
      <c r="J56">
        <v>15700</v>
      </c>
      <c r="K56">
        <v>41905</v>
      </c>
      <c r="L56">
        <v>0</v>
      </c>
      <c r="M56">
        <v>10000</v>
      </c>
      <c r="N56">
        <v>299700</v>
      </c>
      <c r="O56">
        <v>558405</v>
      </c>
      <c r="P56">
        <v>230650</v>
      </c>
      <c r="Q56">
        <v>114150</v>
      </c>
      <c r="R56">
        <v>124359</v>
      </c>
      <c r="S56">
        <v>124359</v>
      </c>
      <c r="T56" t="s">
        <v>3765</v>
      </c>
      <c r="U56">
        <v>149200</v>
      </c>
      <c r="V56" s="162">
        <v>0.55264075067024132</v>
      </c>
      <c r="W56">
        <v>707605</v>
      </c>
      <c r="X56" s="162">
        <v>0.1165254626521859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5530</v>
      </c>
      <c r="AE56">
        <v>102</v>
      </c>
      <c r="AF56">
        <v>5165</v>
      </c>
      <c r="AG56">
        <v>104</v>
      </c>
      <c r="AH56" s="191">
        <v>46141</v>
      </c>
      <c r="AI56" s="191">
        <v>46141</v>
      </c>
      <c r="AJ56" t="s">
        <v>2071</v>
      </c>
      <c r="AK56" s="191"/>
      <c r="AL56" s="162">
        <v>5.8414279201879603E-2</v>
      </c>
      <c r="AM56" s="162">
        <v>9.3057511151730804E-2</v>
      </c>
      <c r="AN56" s="162">
        <v>0.22104137083473999</v>
      </c>
      <c r="AO56" s="162">
        <v>0.222818316914631</v>
      </c>
      <c r="AP56" s="162">
        <v>0.54050965184233002</v>
      </c>
      <c r="AQ56" s="162">
        <v>0.24583615805466</v>
      </c>
      <c r="AR56" s="178">
        <v>13</v>
      </c>
      <c r="AS56" s="178">
        <v>29</v>
      </c>
      <c r="AT56" s="178">
        <v>50</v>
      </c>
      <c r="AU56" s="178">
        <v>17</v>
      </c>
      <c r="AV56" s="178">
        <v>109</v>
      </c>
      <c r="AW56" s="180">
        <v>5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0</v>
      </c>
      <c r="BD56" s="165">
        <v>111411</v>
      </c>
      <c r="BE56" s="165">
        <v>9</v>
      </c>
      <c r="BF56" s="165">
        <v>0</v>
      </c>
      <c r="BG56" s="165" t="s">
        <v>0</v>
      </c>
      <c r="BH56" s="165">
        <v>76280</v>
      </c>
      <c r="BI56" s="165">
        <v>7</v>
      </c>
      <c r="BJ56" s="165">
        <v>27384</v>
      </c>
      <c r="BK56" s="165">
        <v>2.5</v>
      </c>
      <c r="BL56" s="165">
        <v>10050</v>
      </c>
      <c r="BM56" s="165">
        <v>2</v>
      </c>
      <c r="BN56" s="165">
        <v>10645</v>
      </c>
      <c r="BO56" s="165">
        <v>5</v>
      </c>
      <c r="BP56" s="165">
        <v>0</v>
      </c>
      <c r="BQ56" s="165" t="s">
        <v>0</v>
      </c>
      <c r="BR56" s="165">
        <v>0</v>
      </c>
      <c r="BS56" s="165" t="s">
        <v>0</v>
      </c>
      <c r="BT56" s="165">
        <v>0</v>
      </c>
      <c r="BU56" s="165" t="s">
        <v>0</v>
      </c>
      <c r="BV56" s="165" t="s">
        <v>0</v>
      </c>
      <c r="BW56" s="165" t="s">
        <v>0</v>
      </c>
      <c r="BX56" s="165" t="s">
        <v>0</v>
      </c>
      <c r="BY56" s="163" t="s">
        <v>0</v>
      </c>
      <c r="BZ56">
        <v>0</v>
      </c>
      <c r="CA56" t="s">
        <v>0</v>
      </c>
      <c r="CB56">
        <v>0</v>
      </c>
      <c r="CC56">
        <v>3105</v>
      </c>
      <c r="CD56">
        <v>0</v>
      </c>
      <c r="CE56">
        <v>0</v>
      </c>
      <c r="CF56">
        <v>2820</v>
      </c>
      <c r="CG56">
        <v>0</v>
      </c>
      <c r="CH56">
        <v>0</v>
      </c>
      <c r="CI56">
        <v>5925</v>
      </c>
      <c r="CJ56">
        <v>3105</v>
      </c>
      <c r="CK56">
        <v>0</v>
      </c>
      <c r="CL56">
        <v>0</v>
      </c>
      <c r="CM56">
        <v>0</v>
      </c>
      <c r="CN56">
        <v>2820</v>
      </c>
      <c r="CO56">
        <v>0</v>
      </c>
      <c r="CP56">
        <v>0</v>
      </c>
      <c r="CQ56">
        <v>5925</v>
      </c>
      <c r="CR56" t="str">
        <f>_xlfn.XLOOKUP(DB_CEWB_Nomenclature__2[[#This Row],[Component]],T_Planning[Article],T_Planning[PLANIF],"VERIF")</f>
        <v>VERIF</v>
      </c>
      <c r="CS56" t="str">
        <f>_xlfn.XLOOKUP(DB_CEWB_Nomenclature__2[[#This Row],[Component]],T_Planning[Article],T_Planning[Etat Machine],"VERIF")</f>
        <v>VERIF</v>
      </c>
      <c r="CT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" spans="1:98" hidden="1" x14ac:dyDescent="0.3">
      <c r="A57">
        <v>0</v>
      </c>
      <c r="B57">
        <v>137271</v>
      </c>
      <c r="C57" t="s">
        <v>123</v>
      </c>
      <c r="D57">
        <v>40</v>
      </c>
      <c r="E57" t="s">
        <v>3761</v>
      </c>
      <c r="F57" t="s">
        <v>3952</v>
      </c>
      <c r="G57" t="s">
        <v>2862</v>
      </c>
      <c r="H57" t="s">
        <v>225</v>
      </c>
      <c r="I57">
        <v>10000</v>
      </c>
      <c r="J57">
        <v>7200</v>
      </c>
      <c r="K57">
        <v>10000</v>
      </c>
      <c r="L57">
        <v>0</v>
      </c>
      <c r="M57">
        <v>0</v>
      </c>
      <c r="N57">
        <v>0</v>
      </c>
      <c r="O57">
        <v>162000</v>
      </c>
      <c r="P57">
        <v>92000</v>
      </c>
      <c r="Q57">
        <v>62000</v>
      </c>
      <c r="R57">
        <v>0</v>
      </c>
      <c r="S57">
        <v>0</v>
      </c>
      <c r="T57" t="s">
        <v>3767</v>
      </c>
      <c r="U57">
        <v>22000</v>
      </c>
      <c r="V57" s="162">
        <v>0</v>
      </c>
      <c r="W57">
        <v>184000</v>
      </c>
      <c r="X57" s="162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 t="s">
        <v>0</v>
      </c>
      <c r="AE57" t="s">
        <v>0</v>
      </c>
      <c r="AF57" t="s">
        <v>0</v>
      </c>
      <c r="AG57" t="s">
        <v>0</v>
      </c>
      <c r="AH57" s="191">
        <v>46141</v>
      </c>
      <c r="AI57" s="191">
        <v>46141</v>
      </c>
      <c r="AJ57" t="s">
        <v>2071</v>
      </c>
      <c r="AK57" s="191"/>
      <c r="AL57" s="162">
        <v>0</v>
      </c>
      <c r="AM57" s="162">
        <v>0</v>
      </c>
      <c r="AN57" s="162">
        <v>0</v>
      </c>
      <c r="AO57" s="162">
        <v>0</v>
      </c>
      <c r="AP57" s="162">
        <v>0</v>
      </c>
      <c r="AQ57" s="162">
        <v>0</v>
      </c>
      <c r="AR57" s="178">
        <v>0</v>
      </c>
      <c r="AS57" s="178">
        <v>0</v>
      </c>
      <c r="AT57" s="178">
        <v>0</v>
      </c>
      <c r="AU57" s="178">
        <v>0</v>
      </c>
      <c r="AV57" s="178">
        <v>0</v>
      </c>
      <c r="AW57" s="180">
        <v>0</v>
      </c>
      <c r="AX57">
        <v>1</v>
      </c>
      <c r="AY57">
        <v>0</v>
      </c>
      <c r="AZ57">
        <v>0</v>
      </c>
      <c r="BA57">
        <v>0</v>
      </c>
      <c r="BB57">
        <v>1</v>
      </c>
      <c r="BC57">
        <v>0</v>
      </c>
      <c r="BD57" s="165">
        <v>0</v>
      </c>
      <c r="BE57" s="165" t="s">
        <v>0</v>
      </c>
      <c r="BF57" s="165" t="s">
        <v>0</v>
      </c>
      <c r="BG57" s="165" t="s">
        <v>0</v>
      </c>
      <c r="BH57" s="165" t="s">
        <v>0</v>
      </c>
      <c r="BI57" s="165" t="s">
        <v>0</v>
      </c>
      <c r="BJ57" s="165">
        <v>0</v>
      </c>
      <c r="BK57" s="165" t="s">
        <v>0</v>
      </c>
      <c r="BL57" s="165">
        <v>0</v>
      </c>
      <c r="BM57" s="165" t="s">
        <v>0</v>
      </c>
      <c r="BN57" s="165" t="s">
        <v>0</v>
      </c>
      <c r="BO57" s="165" t="s">
        <v>0</v>
      </c>
      <c r="BP57" s="165" t="s">
        <v>0</v>
      </c>
      <c r="BQ57" s="165" t="s">
        <v>0</v>
      </c>
      <c r="BR57" s="165">
        <v>0</v>
      </c>
      <c r="BS57" s="165">
        <v>0</v>
      </c>
      <c r="BT57" s="165">
        <v>0</v>
      </c>
      <c r="BU57" s="165" t="s">
        <v>0</v>
      </c>
      <c r="BV57" s="165" t="s">
        <v>0</v>
      </c>
      <c r="BW57" s="165" t="s">
        <v>0</v>
      </c>
      <c r="BX57" s="165" t="s">
        <v>0</v>
      </c>
      <c r="BY57" s="163" t="s">
        <v>0</v>
      </c>
      <c r="BZ57">
        <v>0</v>
      </c>
      <c r="CA57" t="s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 t="str">
        <f>_xlfn.XLOOKUP(DB_CEWB_Nomenclature__2[[#This Row],[Component]],T_Planning[Article],T_Planning[PLANIF],"VERIF")</f>
        <v>A PLANIFIER</v>
      </c>
      <c r="CS57" t="str">
        <f>_xlfn.XLOOKUP(DB_CEWB_Nomenclature__2[[#This Row],[Component]],T_Planning[Article],T_Planning[Etat Machine],"VERIF")</f>
        <v>VERIF</v>
      </c>
      <c r="CT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" spans="1:98" hidden="1" x14ac:dyDescent="0.3">
      <c r="A58">
        <v>0</v>
      </c>
      <c r="B58">
        <v>767870</v>
      </c>
      <c r="C58" t="s">
        <v>2954</v>
      </c>
      <c r="D58">
        <v>40</v>
      </c>
      <c r="E58" t="s">
        <v>3761</v>
      </c>
      <c r="F58" t="s">
        <v>3950</v>
      </c>
      <c r="G58" t="s">
        <v>2775</v>
      </c>
      <c r="H58" t="s">
        <v>111</v>
      </c>
      <c r="I58">
        <v>10000</v>
      </c>
      <c r="J58">
        <v>2800</v>
      </c>
      <c r="K58">
        <v>10000</v>
      </c>
      <c r="L58">
        <v>0</v>
      </c>
      <c r="M58">
        <v>0</v>
      </c>
      <c r="N58">
        <v>54980</v>
      </c>
      <c r="O58">
        <v>37100</v>
      </c>
      <c r="P58">
        <v>17100</v>
      </c>
      <c r="Q58">
        <v>17100</v>
      </c>
      <c r="R58">
        <v>14980</v>
      </c>
      <c r="S58">
        <v>14980</v>
      </c>
      <c r="T58" t="s">
        <v>3767</v>
      </c>
      <c r="U58">
        <v>7100</v>
      </c>
      <c r="V58" s="162">
        <v>0.70140845070422531</v>
      </c>
      <c r="W58">
        <v>44200</v>
      </c>
      <c r="X58" s="162">
        <v>0.11266968325791855</v>
      </c>
      <c r="Y58">
        <v>0</v>
      </c>
      <c r="Z58">
        <v>0</v>
      </c>
      <c r="AA58">
        <v>0</v>
      </c>
      <c r="AB58">
        <v>0</v>
      </c>
      <c r="AC58">
        <v>0</v>
      </c>
      <c r="AD58" t="s">
        <v>0</v>
      </c>
      <c r="AE58" t="s">
        <v>0</v>
      </c>
      <c r="AF58" t="s">
        <v>0</v>
      </c>
      <c r="AG58" t="s">
        <v>0</v>
      </c>
      <c r="AH58" s="191">
        <v>46141</v>
      </c>
      <c r="AI58" s="191">
        <v>46141</v>
      </c>
      <c r="AJ58" t="s">
        <v>2071</v>
      </c>
      <c r="AK58" s="191"/>
      <c r="AL58" s="162">
        <v>0</v>
      </c>
      <c r="AM58" s="162">
        <v>9.7735127676005507E-3</v>
      </c>
      <c r="AN58" s="162">
        <v>2.5583380762663602E-2</v>
      </c>
      <c r="AO58" s="162">
        <v>0</v>
      </c>
      <c r="AP58" s="162">
        <v>0</v>
      </c>
      <c r="AQ58" s="162">
        <v>1.25442916341361E-2</v>
      </c>
      <c r="AR58" s="178">
        <v>0</v>
      </c>
      <c r="AS58" s="178">
        <v>0</v>
      </c>
      <c r="AT58" s="178">
        <v>0</v>
      </c>
      <c r="AU58" s="178">
        <v>0</v>
      </c>
      <c r="AV58" s="178">
        <v>0</v>
      </c>
      <c r="AW58" s="180">
        <v>0</v>
      </c>
      <c r="AX58">
        <v>1</v>
      </c>
      <c r="AY58">
        <v>0</v>
      </c>
      <c r="AZ58">
        <v>0</v>
      </c>
      <c r="BA58">
        <v>0</v>
      </c>
      <c r="BB58">
        <v>1</v>
      </c>
      <c r="BC58">
        <v>0</v>
      </c>
      <c r="BD58" s="165">
        <v>40000</v>
      </c>
      <c r="BE58" s="165">
        <v>8</v>
      </c>
      <c r="BF58" s="165" t="s">
        <v>0</v>
      </c>
      <c r="BG58" s="165" t="s">
        <v>0</v>
      </c>
      <c r="BH58" s="165" t="s">
        <v>0</v>
      </c>
      <c r="BI58" s="165" t="s">
        <v>0</v>
      </c>
      <c r="BJ58" s="165">
        <v>0</v>
      </c>
      <c r="BK58" s="165" t="s">
        <v>0</v>
      </c>
      <c r="BL58" s="165">
        <v>0</v>
      </c>
      <c r="BM58" s="165" t="s">
        <v>0</v>
      </c>
      <c r="BN58" s="165" t="s">
        <v>0</v>
      </c>
      <c r="BO58" s="165" t="s">
        <v>0</v>
      </c>
      <c r="BP58" s="165" t="s">
        <v>0</v>
      </c>
      <c r="BQ58" s="165" t="s">
        <v>0</v>
      </c>
      <c r="BR58" s="165">
        <v>14980</v>
      </c>
      <c r="BS58" s="165">
        <v>2</v>
      </c>
      <c r="BT58" s="165">
        <v>0</v>
      </c>
      <c r="BU58" s="165" t="s">
        <v>0</v>
      </c>
      <c r="BV58" s="165" t="s">
        <v>0</v>
      </c>
      <c r="BW58" s="165" t="s">
        <v>0</v>
      </c>
      <c r="BX58" s="165" t="s">
        <v>0</v>
      </c>
      <c r="BY58" s="163" t="s">
        <v>0</v>
      </c>
      <c r="BZ58">
        <v>0</v>
      </c>
      <c r="CA58" t="s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 t="str">
        <f>_xlfn.XLOOKUP(DB_CEWB_Nomenclature__2[[#This Row],[Component]],T_Planning[Article],T_Planning[PLANIF],"VERIF")</f>
        <v>PROD</v>
      </c>
      <c r="CS58" t="str">
        <f>_xlfn.XLOOKUP(DB_CEWB_Nomenclature__2[[#This Row],[Component]],T_Planning[Article],T_Planning[Etat Machine],"VERIF")</f>
        <v>PROD</v>
      </c>
      <c r="CT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" spans="1:98" hidden="1" x14ac:dyDescent="0.3">
      <c r="A59">
        <v>2</v>
      </c>
      <c r="B59">
        <v>859973</v>
      </c>
      <c r="C59" t="s">
        <v>8656</v>
      </c>
      <c r="D59">
        <v>32</v>
      </c>
      <c r="E59" t="s">
        <v>3761</v>
      </c>
      <c r="F59" t="s">
        <v>3950</v>
      </c>
      <c r="G59" t="s">
        <v>2775</v>
      </c>
      <c r="H59" t="s">
        <v>1084</v>
      </c>
      <c r="I59">
        <v>0</v>
      </c>
      <c r="J59">
        <v>700</v>
      </c>
      <c r="K59" t="s">
        <v>0</v>
      </c>
      <c r="L59">
        <v>0</v>
      </c>
      <c r="M59">
        <v>0</v>
      </c>
      <c r="N59">
        <v>27485</v>
      </c>
      <c r="O59">
        <v>14000</v>
      </c>
      <c r="P59">
        <v>14000</v>
      </c>
      <c r="Q59">
        <v>3900</v>
      </c>
      <c r="R59">
        <v>0</v>
      </c>
      <c r="S59">
        <v>0</v>
      </c>
      <c r="T59" t="s">
        <v>3767</v>
      </c>
      <c r="U59">
        <v>3900</v>
      </c>
      <c r="V59" s="162">
        <v>0</v>
      </c>
      <c r="W59">
        <v>17900</v>
      </c>
      <c r="X59" s="162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 t="s">
        <v>0</v>
      </c>
      <c r="AE59" t="s">
        <v>0</v>
      </c>
      <c r="AF59">
        <v>10140</v>
      </c>
      <c r="AG59">
        <v>41</v>
      </c>
      <c r="AH59" s="191">
        <v>46141</v>
      </c>
      <c r="AI59" s="191">
        <v>46141</v>
      </c>
      <c r="AJ59" t="s">
        <v>0</v>
      </c>
      <c r="AK59" s="191"/>
      <c r="AL59" s="162">
        <v>0</v>
      </c>
      <c r="AM59" s="162">
        <v>0</v>
      </c>
      <c r="AN59" s="162">
        <v>0</v>
      </c>
      <c r="AO59" s="162">
        <v>0</v>
      </c>
      <c r="AP59" s="162">
        <v>0</v>
      </c>
      <c r="AQ59" s="162">
        <v>0</v>
      </c>
      <c r="AR59" s="178">
        <v>0</v>
      </c>
      <c r="AS59" s="178">
        <v>0</v>
      </c>
      <c r="AT59" s="178">
        <v>0</v>
      </c>
      <c r="AU59" s="178">
        <v>0</v>
      </c>
      <c r="AV59" s="178">
        <v>0</v>
      </c>
      <c r="AW59" s="180">
        <v>0</v>
      </c>
      <c r="AX59">
        <v>1</v>
      </c>
      <c r="AY59">
        <v>0</v>
      </c>
      <c r="AZ59">
        <v>0</v>
      </c>
      <c r="BA59">
        <v>0</v>
      </c>
      <c r="BB59">
        <v>1</v>
      </c>
      <c r="BC59">
        <v>0</v>
      </c>
      <c r="BD59" s="165">
        <v>10100</v>
      </c>
      <c r="BE59" s="165">
        <v>37</v>
      </c>
      <c r="BF59" s="165" t="s">
        <v>0</v>
      </c>
      <c r="BG59" s="165" t="s">
        <v>0</v>
      </c>
      <c r="BH59" s="165" t="s">
        <v>0</v>
      </c>
      <c r="BI59" s="165" t="s">
        <v>0</v>
      </c>
      <c r="BJ59" s="165">
        <v>0</v>
      </c>
      <c r="BK59" s="165" t="s">
        <v>0</v>
      </c>
      <c r="BL59" s="165">
        <v>0</v>
      </c>
      <c r="BM59" s="165" t="s">
        <v>0</v>
      </c>
      <c r="BN59" s="165" t="s">
        <v>0</v>
      </c>
      <c r="BO59" s="165" t="s">
        <v>0</v>
      </c>
      <c r="BP59" s="165" t="s">
        <v>0</v>
      </c>
      <c r="BQ59" s="165" t="s">
        <v>0</v>
      </c>
      <c r="BR59" s="165">
        <v>0</v>
      </c>
      <c r="BS59" s="165">
        <v>0</v>
      </c>
      <c r="BT59" s="165">
        <v>0</v>
      </c>
      <c r="BU59" s="165" t="s">
        <v>0</v>
      </c>
      <c r="BV59" s="165" t="s">
        <v>0</v>
      </c>
      <c r="BW59" s="165" t="s">
        <v>0</v>
      </c>
      <c r="BX59" s="165" t="s">
        <v>0</v>
      </c>
      <c r="BY59" s="163" t="s">
        <v>0</v>
      </c>
      <c r="BZ59">
        <v>0</v>
      </c>
      <c r="CA59" t="s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 t="str">
        <f>_xlfn.XLOOKUP(DB_CEWB_Nomenclature__2[[#This Row],[Component]],T_Planning[Article],T_Planning[PLANIF],"VERIF")</f>
        <v>VERIF</v>
      </c>
      <c r="CS59" t="str">
        <f>_xlfn.XLOOKUP(DB_CEWB_Nomenclature__2[[#This Row],[Component]],T_Planning[Article],T_Planning[Etat Machine],"VERIF")</f>
        <v>VERIF</v>
      </c>
      <c r="CT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" spans="1:98" hidden="1" x14ac:dyDescent="0.3">
      <c r="A60">
        <v>0</v>
      </c>
      <c r="B60">
        <v>860563</v>
      </c>
      <c r="C60" t="s">
        <v>1086</v>
      </c>
      <c r="D60">
        <v>40</v>
      </c>
      <c r="E60" t="s">
        <v>3761</v>
      </c>
      <c r="F60" t="s">
        <v>3952</v>
      </c>
      <c r="G60" t="s">
        <v>2862</v>
      </c>
      <c r="H60" t="s">
        <v>2500</v>
      </c>
      <c r="I60">
        <v>6592</v>
      </c>
      <c r="J60">
        <v>1100</v>
      </c>
      <c r="K60">
        <v>592</v>
      </c>
      <c r="L60">
        <v>0</v>
      </c>
      <c r="M60">
        <v>0</v>
      </c>
      <c r="N60">
        <v>5745</v>
      </c>
      <c r="O60">
        <v>20192</v>
      </c>
      <c r="P60">
        <v>3600</v>
      </c>
      <c r="Q60">
        <v>3600</v>
      </c>
      <c r="R60">
        <v>5745</v>
      </c>
      <c r="S60">
        <v>5745</v>
      </c>
      <c r="T60" t="s">
        <v>3767</v>
      </c>
      <c r="U60">
        <v>3600</v>
      </c>
      <c r="V60" s="162">
        <v>0</v>
      </c>
      <c r="W60">
        <v>23792</v>
      </c>
      <c r="X60" s="162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t="s">
        <v>0</v>
      </c>
      <c r="AE60" t="s">
        <v>0</v>
      </c>
      <c r="AF60" t="s">
        <v>0</v>
      </c>
      <c r="AG60" t="s">
        <v>0</v>
      </c>
      <c r="AH60" s="191">
        <v>46141</v>
      </c>
      <c r="AI60" s="191">
        <v>46141</v>
      </c>
      <c r="AJ60" t="s">
        <v>2071</v>
      </c>
      <c r="AK60" s="191"/>
      <c r="AL60" s="162">
        <v>0</v>
      </c>
      <c r="AM60" s="162">
        <v>0</v>
      </c>
      <c r="AN60" s="162">
        <v>0</v>
      </c>
      <c r="AO60" s="162">
        <v>0</v>
      </c>
      <c r="AP60" s="162">
        <v>0</v>
      </c>
      <c r="AQ60" s="162">
        <v>0</v>
      </c>
      <c r="AR60" s="178">
        <v>0</v>
      </c>
      <c r="AS60" s="178">
        <v>0</v>
      </c>
      <c r="AT60" s="178">
        <v>0</v>
      </c>
      <c r="AU60" s="178">
        <v>0</v>
      </c>
      <c r="AV60" s="178">
        <v>0</v>
      </c>
      <c r="AW60" s="180">
        <v>0</v>
      </c>
      <c r="AX60">
        <v>1</v>
      </c>
      <c r="AY60">
        <v>1</v>
      </c>
      <c r="AZ60">
        <v>0</v>
      </c>
      <c r="BA60">
        <v>0</v>
      </c>
      <c r="BB60">
        <v>1</v>
      </c>
      <c r="BC60">
        <v>0</v>
      </c>
      <c r="BD60" s="165">
        <v>0</v>
      </c>
      <c r="BE60" s="165" t="s">
        <v>0</v>
      </c>
      <c r="BF60" s="165">
        <v>0</v>
      </c>
      <c r="BG60" s="165" t="s">
        <v>0</v>
      </c>
      <c r="BH60" s="165">
        <v>3000</v>
      </c>
      <c r="BI60" s="165">
        <v>5</v>
      </c>
      <c r="BJ60" s="165">
        <v>0</v>
      </c>
      <c r="BK60" s="165" t="s">
        <v>0</v>
      </c>
      <c r="BL60" s="165">
        <v>0</v>
      </c>
      <c r="BM60" s="165" t="s">
        <v>0</v>
      </c>
      <c r="BN60" s="165" t="s">
        <v>0</v>
      </c>
      <c r="BO60" s="165" t="s">
        <v>0</v>
      </c>
      <c r="BP60" s="165" t="s">
        <v>0</v>
      </c>
      <c r="BQ60" s="165" t="s">
        <v>0</v>
      </c>
      <c r="BR60" s="165">
        <v>2745</v>
      </c>
      <c r="BS60" s="165">
        <v>2</v>
      </c>
      <c r="BT60" s="165">
        <v>0</v>
      </c>
      <c r="BU60" s="165" t="s">
        <v>0</v>
      </c>
      <c r="BV60" s="165" t="s">
        <v>0</v>
      </c>
      <c r="BW60" s="165" t="s">
        <v>0</v>
      </c>
      <c r="BX60" s="165" t="s">
        <v>0</v>
      </c>
      <c r="BY60" s="163" t="s">
        <v>0</v>
      </c>
      <c r="BZ60">
        <v>0</v>
      </c>
      <c r="CA60" t="s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f>_xlfn.XLOOKUP(DB_CEWB_Nomenclature__2[[#This Row],[Component]],T_Planning[Article],T_Planning[PLANIF],"VERIF")</f>
        <v>0</v>
      </c>
      <c r="CS60" t="str">
        <f>_xlfn.XLOOKUP(DB_CEWB_Nomenclature__2[[#This Row],[Component]],T_Planning[Article],T_Planning[Etat Machine],"VERIF")</f>
        <v/>
      </c>
      <c r="CT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" spans="1:98" hidden="1" x14ac:dyDescent="0.3">
      <c r="A61">
        <v>0</v>
      </c>
      <c r="B61">
        <v>84671</v>
      </c>
      <c r="C61" t="s">
        <v>406</v>
      </c>
      <c r="D61">
        <v>40</v>
      </c>
      <c r="E61" t="s">
        <v>3761</v>
      </c>
      <c r="F61" t="s">
        <v>3950</v>
      </c>
      <c r="G61" t="s">
        <v>2775</v>
      </c>
      <c r="H61" t="s">
        <v>20</v>
      </c>
      <c r="I61">
        <v>10100</v>
      </c>
      <c r="J61">
        <v>6400</v>
      </c>
      <c r="K61">
        <v>10100</v>
      </c>
      <c r="L61">
        <v>0</v>
      </c>
      <c r="M61">
        <v>0</v>
      </c>
      <c r="N61">
        <v>0</v>
      </c>
      <c r="O61">
        <v>134550</v>
      </c>
      <c r="P61">
        <v>79000</v>
      </c>
      <c r="Q61">
        <v>53750</v>
      </c>
      <c r="R61">
        <v>0</v>
      </c>
      <c r="S61">
        <v>0</v>
      </c>
      <c r="T61" t="s">
        <v>3767</v>
      </c>
      <c r="U61">
        <v>28500</v>
      </c>
      <c r="V61" s="162">
        <v>0</v>
      </c>
      <c r="W61">
        <v>163050</v>
      </c>
      <c r="X61" s="162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 t="s">
        <v>0</v>
      </c>
      <c r="AE61" t="s">
        <v>0</v>
      </c>
      <c r="AF61" t="s">
        <v>0</v>
      </c>
      <c r="AG61" t="s">
        <v>0</v>
      </c>
      <c r="AH61" s="191">
        <v>46142</v>
      </c>
      <c r="AI61" s="191">
        <v>46142</v>
      </c>
      <c r="AJ61" t="s">
        <v>2071</v>
      </c>
      <c r="AK61" s="191"/>
      <c r="AL61" s="162">
        <v>5.2414657786393301E-2</v>
      </c>
      <c r="AM61" s="162">
        <v>6.92087629727626E-2</v>
      </c>
      <c r="AN61" s="162">
        <v>7.3893461138979294E-2</v>
      </c>
      <c r="AO61" s="162">
        <v>4.75310304306314E-2</v>
      </c>
      <c r="AP61" s="162">
        <v>0.16583999583774101</v>
      </c>
      <c r="AQ61" s="162">
        <v>7.7011545880928997E-2</v>
      </c>
      <c r="AR61" s="178">
        <v>25</v>
      </c>
      <c r="AS61" s="178">
        <v>0</v>
      </c>
      <c r="AT61" s="178">
        <v>0</v>
      </c>
      <c r="AU61" s="178">
        <v>0</v>
      </c>
      <c r="AV61" s="178">
        <v>25</v>
      </c>
      <c r="AW61" s="180">
        <v>0</v>
      </c>
      <c r="AX61">
        <v>1</v>
      </c>
      <c r="AY61">
        <v>1</v>
      </c>
      <c r="AZ61">
        <v>0</v>
      </c>
      <c r="BA61">
        <v>0</v>
      </c>
      <c r="BB61">
        <v>1</v>
      </c>
      <c r="BC61">
        <v>0</v>
      </c>
      <c r="BD61" s="165">
        <v>0</v>
      </c>
      <c r="BE61" s="165" t="s">
        <v>0</v>
      </c>
      <c r="BF61" s="165">
        <v>0</v>
      </c>
      <c r="BG61" s="165" t="s">
        <v>0</v>
      </c>
      <c r="BH61" s="165">
        <v>0</v>
      </c>
      <c r="BI61" s="165" t="s">
        <v>0</v>
      </c>
      <c r="BJ61" s="165">
        <v>0</v>
      </c>
      <c r="BK61" s="165" t="s">
        <v>0</v>
      </c>
      <c r="BL61" s="165">
        <v>0</v>
      </c>
      <c r="BM61" s="165" t="s">
        <v>0</v>
      </c>
      <c r="BN61" s="165" t="s">
        <v>0</v>
      </c>
      <c r="BO61" s="165" t="s">
        <v>0</v>
      </c>
      <c r="BP61" s="165" t="s">
        <v>0</v>
      </c>
      <c r="BQ61" s="165" t="s">
        <v>0</v>
      </c>
      <c r="BR61" s="165">
        <v>0</v>
      </c>
      <c r="BS61" s="165">
        <v>0</v>
      </c>
      <c r="BT61" s="165">
        <v>0</v>
      </c>
      <c r="BU61" s="165" t="s">
        <v>0</v>
      </c>
      <c r="BV61" s="165" t="s">
        <v>0</v>
      </c>
      <c r="BW61" s="165" t="s">
        <v>0</v>
      </c>
      <c r="BX61" s="165" t="s">
        <v>0</v>
      </c>
      <c r="BY61" s="163" t="s">
        <v>0</v>
      </c>
      <c r="BZ61">
        <v>0</v>
      </c>
      <c r="CA61" t="s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 t="str">
        <f>_xlfn.XLOOKUP(DB_CEWB_Nomenclature__2[[#This Row],[Component]],T_Planning[Article],T_Planning[PLANIF],"VERIF")</f>
        <v>MET</v>
      </c>
      <c r="CS61" t="str">
        <f>_xlfn.XLOOKUP(DB_CEWB_Nomenclature__2[[#This Row],[Component]],T_Planning[Article],T_Planning[Etat Machine],"VERIF")</f>
        <v>VERIF</v>
      </c>
      <c r="CT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" spans="1:98" hidden="1" x14ac:dyDescent="0.3">
      <c r="A62">
        <v>0</v>
      </c>
      <c r="B62">
        <v>859486</v>
      </c>
      <c r="C62" t="s">
        <v>3670</v>
      </c>
      <c r="D62">
        <v>40</v>
      </c>
      <c r="E62" t="s">
        <v>3761</v>
      </c>
      <c r="F62" t="s">
        <v>3952</v>
      </c>
      <c r="G62" t="s">
        <v>2862</v>
      </c>
      <c r="H62" t="s">
        <v>2528</v>
      </c>
      <c r="I62">
        <v>10100</v>
      </c>
      <c r="J62">
        <v>3900</v>
      </c>
      <c r="K62">
        <v>10100</v>
      </c>
      <c r="L62">
        <v>0</v>
      </c>
      <c r="M62">
        <v>0</v>
      </c>
      <c r="N62">
        <v>12253</v>
      </c>
      <c r="O62">
        <v>68650</v>
      </c>
      <c r="P62">
        <v>33300</v>
      </c>
      <c r="Q62">
        <v>28250</v>
      </c>
      <c r="R62">
        <v>2067</v>
      </c>
      <c r="S62">
        <v>2067</v>
      </c>
      <c r="T62" t="s">
        <v>3767</v>
      </c>
      <c r="U62">
        <v>13100</v>
      </c>
      <c r="V62" s="162">
        <v>0</v>
      </c>
      <c r="W62">
        <v>81750</v>
      </c>
      <c r="X62" s="1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 t="s">
        <v>0</v>
      </c>
      <c r="AE62" t="s">
        <v>0</v>
      </c>
      <c r="AF62" t="s">
        <v>0</v>
      </c>
      <c r="AG62" t="s">
        <v>0</v>
      </c>
      <c r="AH62" s="191">
        <v>46142</v>
      </c>
      <c r="AI62" s="191">
        <v>46142</v>
      </c>
      <c r="AJ62" t="s">
        <v>2018</v>
      </c>
      <c r="AK62" s="191"/>
      <c r="AL62" s="162">
        <v>0</v>
      </c>
      <c r="AM62" s="162">
        <v>0</v>
      </c>
      <c r="AN62" s="162">
        <v>0</v>
      </c>
      <c r="AO62" s="162">
        <v>0</v>
      </c>
      <c r="AP62" s="162">
        <v>0</v>
      </c>
      <c r="AQ62" s="162">
        <v>0</v>
      </c>
      <c r="AR62" s="178">
        <v>0</v>
      </c>
      <c r="AS62" s="178">
        <v>0</v>
      </c>
      <c r="AT62" s="178">
        <v>0</v>
      </c>
      <c r="AU62" s="178">
        <v>0</v>
      </c>
      <c r="AV62" s="178">
        <v>0</v>
      </c>
      <c r="AW62" s="180">
        <v>0</v>
      </c>
      <c r="AX62">
        <v>1</v>
      </c>
      <c r="AY62">
        <v>1</v>
      </c>
      <c r="AZ62">
        <v>0</v>
      </c>
      <c r="BA62">
        <v>0</v>
      </c>
      <c r="BB62">
        <v>1</v>
      </c>
      <c r="BC62">
        <v>0</v>
      </c>
      <c r="BD62" s="165">
        <v>10186</v>
      </c>
      <c r="BE62" s="165">
        <v>10</v>
      </c>
      <c r="BF62" s="165">
        <v>0</v>
      </c>
      <c r="BG62" s="165" t="s">
        <v>0</v>
      </c>
      <c r="BH62" s="165">
        <v>2067</v>
      </c>
      <c r="BI62" s="165">
        <v>5</v>
      </c>
      <c r="BJ62" s="165">
        <v>0</v>
      </c>
      <c r="BK62" s="165" t="s">
        <v>0</v>
      </c>
      <c r="BL62" s="165">
        <v>0</v>
      </c>
      <c r="BM62" s="165" t="s">
        <v>0</v>
      </c>
      <c r="BN62" s="165" t="s">
        <v>0</v>
      </c>
      <c r="BO62" s="165" t="s">
        <v>0</v>
      </c>
      <c r="BP62" s="165" t="s">
        <v>0</v>
      </c>
      <c r="BQ62" s="165" t="s">
        <v>0</v>
      </c>
      <c r="BR62" s="165">
        <v>0</v>
      </c>
      <c r="BS62" s="165">
        <v>0</v>
      </c>
      <c r="BT62" s="165">
        <v>0</v>
      </c>
      <c r="BU62" s="165" t="s">
        <v>0</v>
      </c>
      <c r="BV62" s="165" t="s">
        <v>0</v>
      </c>
      <c r="BW62" s="165" t="s">
        <v>0</v>
      </c>
      <c r="BX62" s="165" t="s">
        <v>0</v>
      </c>
      <c r="BY62" s="163" t="s">
        <v>0</v>
      </c>
      <c r="BZ62">
        <v>0</v>
      </c>
      <c r="CA62" t="s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360</v>
      </c>
      <c r="CP62">
        <v>0</v>
      </c>
      <c r="CQ62">
        <v>360</v>
      </c>
      <c r="CR62" t="str">
        <f>_xlfn.XLOOKUP(DB_CEWB_Nomenclature__2[[#This Row],[Component]],T_Planning[Article],T_Planning[PLANIF],"VERIF")</f>
        <v>PROD</v>
      </c>
      <c r="CS62" t="str">
        <f>_xlfn.XLOOKUP(DB_CEWB_Nomenclature__2[[#This Row],[Component]],T_Planning[Article],T_Planning[Etat Machine],"VERIF")</f>
        <v>PROD</v>
      </c>
      <c r="CT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" spans="1:98" hidden="1" x14ac:dyDescent="0.3">
      <c r="A63">
        <v>0</v>
      </c>
      <c r="B63">
        <v>817128</v>
      </c>
      <c r="C63" t="s">
        <v>272</v>
      </c>
      <c r="D63">
        <v>40</v>
      </c>
      <c r="E63" t="s">
        <v>3761</v>
      </c>
      <c r="F63" t="s">
        <v>3950</v>
      </c>
      <c r="G63" t="s">
        <v>2775</v>
      </c>
      <c r="H63" t="s">
        <v>24</v>
      </c>
      <c r="I63">
        <v>3455</v>
      </c>
      <c r="J63">
        <v>1300</v>
      </c>
      <c r="K63">
        <v>3455</v>
      </c>
      <c r="L63">
        <v>0</v>
      </c>
      <c r="M63">
        <v>0</v>
      </c>
      <c r="N63">
        <v>56661</v>
      </c>
      <c r="O63">
        <v>43545</v>
      </c>
      <c r="P63">
        <v>20090</v>
      </c>
      <c r="Q63">
        <v>9090</v>
      </c>
      <c r="R63">
        <v>14635</v>
      </c>
      <c r="S63">
        <v>14635</v>
      </c>
      <c r="T63" t="s">
        <v>3765</v>
      </c>
      <c r="U63">
        <v>26700</v>
      </c>
      <c r="V63" s="162">
        <v>0.41872659176029969</v>
      </c>
      <c r="W63">
        <v>70245</v>
      </c>
      <c r="X63" s="162">
        <v>0.15915723539041926</v>
      </c>
      <c r="Y63">
        <v>1</v>
      </c>
      <c r="Z63">
        <v>3</v>
      </c>
      <c r="AA63">
        <v>4</v>
      </c>
      <c r="AB63">
        <v>0</v>
      </c>
      <c r="AC63">
        <v>8</v>
      </c>
      <c r="AD63" t="s">
        <v>0</v>
      </c>
      <c r="AE63" t="s">
        <v>0</v>
      </c>
      <c r="AF63" t="s">
        <v>0</v>
      </c>
      <c r="AG63" t="s">
        <v>0</v>
      </c>
      <c r="AH63" s="191">
        <v>46146</v>
      </c>
      <c r="AI63" s="191">
        <v>46146</v>
      </c>
      <c r="AJ63" t="s">
        <v>3763</v>
      </c>
      <c r="AK63" s="191"/>
      <c r="AL63" s="162">
        <v>0</v>
      </c>
      <c r="AM63" s="162">
        <v>0</v>
      </c>
      <c r="AN63" s="162">
        <v>0</v>
      </c>
      <c r="AO63" s="162">
        <v>0.777923996240097</v>
      </c>
      <c r="AP63" s="162">
        <v>1.0000950510107101</v>
      </c>
      <c r="AQ63" s="162">
        <v>0.84405651124188896</v>
      </c>
      <c r="AR63" s="178">
        <v>0</v>
      </c>
      <c r="AS63" s="178">
        <v>0</v>
      </c>
      <c r="AT63" s="178">
        <v>0</v>
      </c>
      <c r="AU63" s="178">
        <v>0</v>
      </c>
      <c r="AV63" s="178">
        <v>0</v>
      </c>
      <c r="AW63" s="180">
        <v>0</v>
      </c>
      <c r="AX63">
        <v>1</v>
      </c>
      <c r="AY63">
        <v>0</v>
      </c>
      <c r="AZ63">
        <v>0</v>
      </c>
      <c r="BA63">
        <v>0</v>
      </c>
      <c r="BB63">
        <v>1</v>
      </c>
      <c r="BC63">
        <v>0</v>
      </c>
      <c r="BD63" s="165">
        <v>42026</v>
      </c>
      <c r="BE63" s="165">
        <v>2.5</v>
      </c>
      <c r="BF63" s="165" t="s">
        <v>0</v>
      </c>
      <c r="BG63" s="165" t="s">
        <v>0</v>
      </c>
      <c r="BH63" s="165" t="s">
        <v>0</v>
      </c>
      <c r="BI63" s="165" t="s">
        <v>0</v>
      </c>
      <c r="BJ63" s="165">
        <v>0</v>
      </c>
      <c r="BK63" s="165" t="s">
        <v>0</v>
      </c>
      <c r="BL63" s="165">
        <v>0</v>
      </c>
      <c r="BM63" s="165" t="s">
        <v>0</v>
      </c>
      <c r="BN63" s="165" t="s">
        <v>0</v>
      </c>
      <c r="BO63" s="165" t="s">
        <v>0</v>
      </c>
      <c r="BP63" s="165" t="s">
        <v>0</v>
      </c>
      <c r="BQ63" s="165" t="s">
        <v>0</v>
      </c>
      <c r="BR63" s="165">
        <v>0</v>
      </c>
      <c r="BS63" s="165">
        <v>0</v>
      </c>
      <c r="BT63" s="165">
        <v>14635</v>
      </c>
      <c r="BU63" s="165">
        <v>3</v>
      </c>
      <c r="BV63" s="165" t="s">
        <v>0</v>
      </c>
      <c r="BW63" s="165" t="s">
        <v>0</v>
      </c>
      <c r="BX63" s="165" t="s">
        <v>0</v>
      </c>
      <c r="BY63" s="163" t="s">
        <v>0</v>
      </c>
      <c r="BZ63">
        <v>0</v>
      </c>
      <c r="CA63" t="s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 t="str">
        <f>_xlfn.XLOOKUP(DB_CEWB_Nomenclature__2[[#This Row],[Component]],T_Planning[Article],T_Planning[PLANIF],"VERIF")</f>
        <v>STOP</v>
      </c>
      <c r="CS63" t="str">
        <f>_xlfn.XLOOKUP(DB_CEWB_Nomenclature__2[[#This Row],[Component]],T_Planning[Article],T_Planning[Etat Machine],"VERIF")</f>
        <v>PROD</v>
      </c>
      <c r="CT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" spans="1:98" hidden="1" x14ac:dyDescent="0.3">
      <c r="A64">
        <v>0</v>
      </c>
      <c r="B64">
        <v>827282</v>
      </c>
      <c r="C64" t="s">
        <v>2933</v>
      </c>
      <c r="D64">
        <v>40</v>
      </c>
      <c r="E64" t="s">
        <v>3761</v>
      </c>
      <c r="F64" t="s">
        <v>3952</v>
      </c>
      <c r="G64" t="s">
        <v>2862</v>
      </c>
      <c r="H64" t="s">
        <v>2957</v>
      </c>
      <c r="I64">
        <v>4572</v>
      </c>
      <c r="J64">
        <v>800</v>
      </c>
      <c r="K64">
        <v>4572</v>
      </c>
      <c r="L64">
        <v>0</v>
      </c>
      <c r="M64">
        <v>0</v>
      </c>
      <c r="N64">
        <v>26986</v>
      </c>
      <c r="O64">
        <v>8272</v>
      </c>
      <c r="P64">
        <v>3700</v>
      </c>
      <c r="Q64">
        <v>3200</v>
      </c>
      <c r="R64">
        <v>25605</v>
      </c>
      <c r="S64">
        <v>25605</v>
      </c>
      <c r="T64" t="s">
        <v>3767</v>
      </c>
      <c r="U64">
        <v>3200</v>
      </c>
      <c r="V64" s="162">
        <v>1</v>
      </c>
      <c r="W64">
        <v>11472</v>
      </c>
      <c r="X64" s="162">
        <v>1</v>
      </c>
      <c r="Y64">
        <v>0</v>
      </c>
      <c r="Z64">
        <v>2</v>
      </c>
      <c r="AA64">
        <v>11</v>
      </c>
      <c r="AB64">
        <v>0</v>
      </c>
      <c r="AC64">
        <v>13</v>
      </c>
      <c r="AD64" t="s">
        <v>0</v>
      </c>
      <c r="AE64" t="s">
        <v>0</v>
      </c>
      <c r="AF64" t="s">
        <v>0</v>
      </c>
      <c r="AG64" t="s">
        <v>0</v>
      </c>
      <c r="AH64" s="191">
        <v>46147</v>
      </c>
      <c r="AI64" s="191">
        <v>46147</v>
      </c>
      <c r="AJ64" t="s">
        <v>2080</v>
      </c>
      <c r="AK64" s="191"/>
      <c r="AL64" s="162">
        <v>0</v>
      </c>
      <c r="AM64" s="162">
        <v>0</v>
      </c>
      <c r="AN64" s="162">
        <v>0</v>
      </c>
      <c r="AO64" s="162">
        <v>0.120373385433626</v>
      </c>
      <c r="AP64" s="162">
        <v>0.89180471270023509</v>
      </c>
      <c r="AQ64" s="162">
        <v>0.63339877835951097</v>
      </c>
      <c r="AR64" s="178">
        <v>0</v>
      </c>
      <c r="AS64" s="178">
        <v>0</v>
      </c>
      <c r="AT64" s="178">
        <v>0</v>
      </c>
      <c r="AU64" s="178">
        <v>0</v>
      </c>
      <c r="AV64" s="178">
        <v>0</v>
      </c>
      <c r="AW64" s="180">
        <v>0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0</v>
      </c>
      <c r="BD64" s="165">
        <v>0</v>
      </c>
      <c r="BE64" s="165" t="s">
        <v>0</v>
      </c>
      <c r="BF64" s="165">
        <v>0</v>
      </c>
      <c r="BG64" s="165" t="s">
        <v>0</v>
      </c>
      <c r="BH64" s="165">
        <v>14149</v>
      </c>
      <c r="BI64" s="165">
        <v>114</v>
      </c>
      <c r="BJ64" s="165">
        <v>0</v>
      </c>
      <c r="BK64" s="165" t="s">
        <v>0</v>
      </c>
      <c r="BL64" s="165">
        <v>0</v>
      </c>
      <c r="BM64" s="165" t="s">
        <v>0</v>
      </c>
      <c r="BN64" s="165">
        <v>706</v>
      </c>
      <c r="BO64" s="165">
        <v>98</v>
      </c>
      <c r="BP64" s="165">
        <v>9629</v>
      </c>
      <c r="BQ64" s="165">
        <v>0</v>
      </c>
      <c r="BR64" s="165">
        <v>1121</v>
      </c>
      <c r="BS64" s="165">
        <v>7</v>
      </c>
      <c r="BT64" s="165">
        <v>0</v>
      </c>
      <c r="BU64" s="165" t="s">
        <v>0</v>
      </c>
      <c r="BV64" s="165" t="s">
        <v>0</v>
      </c>
      <c r="BW64" s="165" t="s">
        <v>0</v>
      </c>
      <c r="BX64" s="165" t="s">
        <v>0</v>
      </c>
      <c r="BY64" s="163">
        <v>14</v>
      </c>
      <c r="BZ64">
        <v>0</v>
      </c>
      <c r="CA64" t="s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 t="str">
        <f>_xlfn.XLOOKUP(DB_CEWB_Nomenclature__2[[#This Row],[Component]],T_Planning[Article],T_Planning[PLANIF],"VERIF")</f>
        <v>VERIF</v>
      </c>
      <c r="CS64" t="str">
        <f>_xlfn.XLOOKUP(DB_CEWB_Nomenclature__2[[#This Row],[Component]],T_Planning[Article],T_Planning[Etat Machine],"VERIF")</f>
        <v>VERIF</v>
      </c>
      <c r="CT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5" spans="1:98" hidden="1" x14ac:dyDescent="0.3">
      <c r="A65">
        <v>0</v>
      </c>
      <c r="B65">
        <v>863806</v>
      </c>
      <c r="C65" t="s">
        <v>4296</v>
      </c>
      <c r="D65">
        <v>55</v>
      </c>
      <c r="E65" t="s">
        <v>3761</v>
      </c>
      <c r="F65" t="s">
        <v>3950</v>
      </c>
      <c r="G65" t="s">
        <v>2775</v>
      </c>
      <c r="H65" t="s">
        <v>369</v>
      </c>
      <c r="I65">
        <v>7706</v>
      </c>
      <c r="J65">
        <v>800</v>
      </c>
      <c r="K65">
        <v>7706</v>
      </c>
      <c r="L65">
        <v>294</v>
      </c>
      <c r="M65">
        <v>0</v>
      </c>
      <c r="N65">
        <v>7786</v>
      </c>
      <c r="O65">
        <v>8000</v>
      </c>
      <c r="P65">
        <v>294</v>
      </c>
      <c r="Q65">
        <v>294</v>
      </c>
      <c r="R65">
        <v>0</v>
      </c>
      <c r="S65">
        <v>294</v>
      </c>
      <c r="T65" t="s">
        <v>3789</v>
      </c>
      <c r="U65">
        <v>4600</v>
      </c>
      <c r="V65" s="162">
        <v>0</v>
      </c>
      <c r="W65">
        <v>12600</v>
      </c>
      <c r="X65" s="162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 t="s">
        <v>0</v>
      </c>
      <c r="AE65" t="s">
        <v>0</v>
      </c>
      <c r="AF65" t="s">
        <v>0</v>
      </c>
      <c r="AG65" t="s">
        <v>0</v>
      </c>
      <c r="AH65" s="191">
        <v>46147</v>
      </c>
      <c r="AI65" s="191">
        <v>46147</v>
      </c>
      <c r="AJ65" t="s">
        <v>2018</v>
      </c>
      <c r="AK65" s="191"/>
      <c r="AL65" s="162">
        <v>0</v>
      </c>
      <c r="AM65" s="162">
        <v>0</v>
      </c>
      <c r="AN65" s="162">
        <v>0</v>
      </c>
      <c r="AO65" s="162">
        <v>0</v>
      </c>
      <c r="AP65" s="162">
        <v>0</v>
      </c>
      <c r="AQ65" s="162">
        <v>0</v>
      </c>
      <c r="AR65" s="178">
        <v>0</v>
      </c>
      <c r="AS65" s="178">
        <v>0</v>
      </c>
      <c r="AT65" s="178">
        <v>0</v>
      </c>
      <c r="AU65" s="178">
        <v>0</v>
      </c>
      <c r="AV65" s="178">
        <v>0</v>
      </c>
      <c r="AW65" s="180">
        <v>0</v>
      </c>
      <c r="AX65">
        <v>1</v>
      </c>
      <c r="AY65">
        <v>0</v>
      </c>
      <c r="AZ65">
        <v>0</v>
      </c>
      <c r="BA65">
        <v>0</v>
      </c>
      <c r="BB65">
        <v>1</v>
      </c>
      <c r="BC65">
        <v>0</v>
      </c>
      <c r="BD65" s="165">
        <v>7786</v>
      </c>
      <c r="BE65" s="165">
        <v>8</v>
      </c>
      <c r="BF65" s="165" t="s">
        <v>0</v>
      </c>
      <c r="BG65" s="165" t="s">
        <v>0</v>
      </c>
      <c r="BH65" s="165" t="s">
        <v>0</v>
      </c>
      <c r="BI65" s="165" t="s">
        <v>0</v>
      </c>
      <c r="BJ65" s="165">
        <v>0</v>
      </c>
      <c r="BK65" s="165" t="s">
        <v>0</v>
      </c>
      <c r="BL65" s="165">
        <v>0</v>
      </c>
      <c r="BM65" s="165" t="s">
        <v>0</v>
      </c>
      <c r="BN65" s="165" t="s">
        <v>0</v>
      </c>
      <c r="BO65" s="165" t="s">
        <v>0</v>
      </c>
      <c r="BP65" s="165" t="s">
        <v>0</v>
      </c>
      <c r="BQ65" s="165" t="s">
        <v>0</v>
      </c>
      <c r="BR65" s="165">
        <v>0</v>
      </c>
      <c r="BS65" s="165">
        <v>0</v>
      </c>
      <c r="BT65" s="165">
        <v>0</v>
      </c>
      <c r="BU65" s="165" t="s">
        <v>0</v>
      </c>
      <c r="BV65" s="165" t="s">
        <v>0</v>
      </c>
      <c r="BW65" s="165" t="s">
        <v>0</v>
      </c>
      <c r="BX65" s="165" t="s">
        <v>0</v>
      </c>
      <c r="BY65" s="163" t="s">
        <v>0</v>
      </c>
      <c r="BZ65">
        <v>0</v>
      </c>
      <c r="CA65" t="s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 t="str">
        <f>_xlfn.XLOOKUP(DB_CEWB_Nomenclature__2[[#This Row],[Component]],T_Planning[Article],T_Planning[PLANIF],"VERIF")</f>
        <v>VERIF</v>
      </c>
      <c r="CS65" t="str">
        <f>_xlfn.XLOOKUP(DB_CEWB_Nomenclature__2[[#This Row],[Component]],T_Planning[Article],T_Planning[Etat Machine],"VERIF")</f>
        <v>VERIF</v>
      </c>
      <c r="CT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6" spans="1:98" hidden="1" x14ac:dyDescent="0.3">
      <c r="A66">
        <v>0</v>
      </c>
      <c r="B66">
        <v>119542</v>
      </c>
      <c r="C66" t="s">
        <v>34</v>
      </c>
      <c r="D66">
        <v>60</v>
      </c>
      <c r="E66" t="s">
        <v>3761</v>
      </c>
      <c r="F66" t="s">
        <v>3952</v>
      </c>
      <c r="G66" t="s">
        <v>2862</v>
      </c>
      <c r="H66" t="s">
        <v>20</v>
      </c>
      <c r="I66">
        <v>5000</v>
      </c>
      <c r="J66">
        <v>2000</v>
      </c>
      <c r="K66">
        <v>5000</v>
      </c>
      <c r="L66">
        <v>0</v>
      </c>
      <c r="M66">
        <v>0</v>
      </c>
      <c r="N66">
        <v>38440</v>
      </c>
      <c r="O66">
        <v>75000</v>
      </c>
      <c r="P66">
        <v>30000</v>
      </c>
      <c r="Q66">
        <v>15000</v>
      </c>
      <c r="R66">
        <v>32640</v>
      </c>
      <c r="S66">
        <v>32640</v>
      </c>
      <c r="T66" t="s">
        <v>3765</v>
      </c>
      <c r="U66">
        <v>25800</v>
      </c>
      <c r="V66" s="162">
        <v>1</v>
      </c>
      <c r="W66">
        <v>100800</v>
      </c>
      <c r="X66" s="162">
        <v>0.27420634920634923</v>
      </c>
      <c r="Y66">
        <v>0</v>
      </c>
      <c r="Z66">
        <v>0</v>
      </c>
      <c r="AA66">
        <v>0</v>
      </c>
      <c r="AB66">
        <v>0</v>
      </c>
      <c r="AC66">
        <v>0</v>
      </c>
      <c r="AD66" t="s">
        <v>0</v>
      </c>
      <c r="AE66" t="s">
        <v>0</v>
      </c>
      <c r="AF66" t="s">
        <v>0</v>
      </c>
      <c r="AG66" t="s">
        <v>0</v>
      </c>
      <c r="AH66" s="191">
        <v>46148</v>
      </c>
      <c r="AI66" s="191">
        <v>46148</v>
      </c>
      <c r="AJ66" t="s">
        <v>2071</v>
      </c>
      <c r="AK66" s="191"/>
      <c r="AL66" s="162">
        <v>0.148175607012521</v>
      </c>
      <c r="AM66" s="162">
        <v>0.21964104725941999</v>
      </c>
      <c r="AN66" s="162">
        <v>0.50050519291320095</v>
      </c>
      <c r="AO66" s="162">
        <v>0.63632089366233902</v>
      </c>
      <c r="AP66" s="162">
        <v>0.59197846238565799</v>
      </c>
      <c r="AQ66" s="162">
        <v>0.39450093996043201</v>
      </c>
      <c r="AR66" s="178">
        <v>0</v>
      </c>
      <c r="AS66" s="178">
        <v>0</v>
      </c>
      <c r="AT66" s="178">
        <v>0</v>
      </c>
      <c r="AU66" s="178">
        <v>0</v>
      </c>
      <c r="AV66" s="178">
        <v>0</v>
      </c>
      <c r="AW66" s="180">
        <v>0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0</v>
      </c>
      <c r="BD66" s="165">
        <v>5800</v>
      </c>
      <c r="BE66" s="165">
        <v>8</v>
      </c>
      <c r="BF66" s="165">
        <v>0</v>
      </c>
      <c r="BG66" s="165" t="s">
        <v>0</v>
      </c>
      <c r="BH66" s="165">
        <v>0</v>
      </c>
      <c r="BI66" s="165" t="s">
        <v>0</v>
      </c>
      <c r="BJ66" s="165">
        <v>0</v>
      </c>
      <c r="BK66" s="165" t="s">
        <v>0</v>
      </c>
      <c r="BL66" s="165">
        <v>0</v>
      </c>
      <c r="BM66" s="165" t="s">
        <v>0</v>
      </c>
      <c r="BN66" s="165">
        <v>25215</v>
      </c>
      <c r="BO66" s="165">
        <v>55</v>
      </c>
      <c r="BP66" s="165">
        <v>0</v>
      </c>
      <c r="BQ66" s="165" t="s">
        <v>0</v>
      </c>
      <c r="BR66" s="165">
        <v>7425</v>
      </c>
      <c r="BS66" s="165">
        <v>0</v>
      </c>
      <c r="BT66" s="165">
        <v>0</v>
      </c>
      <c r="BU66" s="165" t="s">
        <v>0</v>
      </c>
      <c r="BV66" s="165" t="s">
        <v>0</v>
      </c>
      <c r="BW66" s="165" t="s">
        <v>0</v>
      </c>
      <c r="BX66" s="165" t="s">
        <v>0</v>
      </c>
      <c r="BY66" s="163" t="s">
        <v>0</v>
      </c>
      <c r="BZ66">
        <v>0</v>
      </c>
      <c r="CA66" t="s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 t="str">
        <f>_xlfn.XLOOKUP(DB_CEWB_Nomenclature__2[[#This Row],[Component]],T_Planning[Article],T_Planning[PLANIF],"VERIF")</f>
        <v>VERIF</v>
      </c>
      <c r="CS66" t="str">
        <f>_xlfn.XLOOKUP(DB_CEWB_Nomenclature__2[[#This Row],[Component]],T_Planning[Article],T_Planning[Etat Machine],"VERIF")</f>
        <v>VERIF</v>
      </c>
      <c r="CT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67" spans="1:98" hidden="1" x14ac:dyDescent="0.3">
      <c r="A67">
        <v>0</v>
      </c>
      <c r="B67">
        <v>861253</v>
      </c>
      <c r="C67" t="s">
        <v>3497</v>
      </c>
      <c r="D67">
        <v>40</v>
      </c>
      <c r="E67" t="s">
        <v>3761</v>
      </c>
      <c r="F67" t="s">
        <v>3950</v>
      </c>
      <c r="G67" t="s">
        <v>2775</v>
      </c>
      <c r="H67" t="s">
        <v>30</v>
      </c>
      <c r="I67">
        <v>110000</v>
      </c>
      <c r="J67">
        <v>22000</v>
      </c>
      <c r="K67">
        <v>130000</v>
      </c>
      <c r="L67">
        <v>0</v>
      </c>
      <c r="M67">
        <v>0</v>
      </c>
      <c r="N67">
        <v>54410</v>
      </c>
      <c r="O67">
        <v>600000</v>
      </c>
      <c r="P67">
        <v>190000</v>
      </c>
      <c r="Q67">
        <v>110000</v>
      </c>
      <c r="R67">
        <v>18050</v>
      </c>
      <c r="S67">
        <v>18050</v>
      </c>
      <c r="T67" t="s">
        <v>3765</v>
      </c>
      <c r="U67">
        <v>118000</v>
      </c>
      <c r="V67" s="162">
        <v>0</v>
      </c>
      <c r="W67">
        <v>718000</v>
      </c>
      <c r="X67" s="162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 t="s">
        <v>0</v>
      </c>
      <c r="AE67" t="s">
        <v>0</v>
      </c>
      <c r="AF67" t="s">
        <v>0</v>
      </c>
      <c r="AG67" t="s">
        <v>0</v>
      </c>
      <c r="AH67" s="191">
        <v>46148</v>
      </c>
      <c r="AI67" s="191">
        <v>46148</v>
      </c>
      <c r="AJ67" t="s">
        <v>2018</v>
      </c>
      <c r="AK67" s="191"/>
      <c r="AL67" s="162">
        <v>0</v>
      </c>
      <c r="AM67" s="162">
        <v>0</v>
      </c>
      <c r="AN67" s="162">
        <v>0</v>
      </c>
      <c r="AO67" s="162">
        <v>0</v>
      </c>
      <c r="AP67" s="162">
        <v>0</v>
      </c>
      <c r="AQ67" s="162">
        <v>0</v>
      </c>
      <c r="AR67" s="178">
        <v>0</v>
      </c>
      <c r="AS67" s="178">
        <v>0</v>
      </c>
      <c r="AT67" s="178">
        <v>0</v>
      </c>
      <c r="AU67" s="178">
        <v>0</v>
      </c>
      <c r="AV67" s="178">
        <v>0</v>
      </c>
      <c r="AW67" s="180">
        <v>0</v>
      </c>
      <c r="AX67">
        <v>1</v>
      </c>
      <c r="AY67">
        <v>2</v>
      </c>
      <c r="AZ67">
        <v>0</v>
      </c>
      <c r="BA67">
        <v>0</v>
      </c>
      <c r="BB67">
        <v>1</v>
      </c>
      <c r="BC67">
        <v>0</v>
      </c>
      <c r="BD67" s="165">
        <v>36360</v>
      </c>
      <c r="BE67" s="165">
        <v>12</v>
      </c>
      <c r="BF67" s="165">
        <v>0</v>
      </c>
      <c r="BG67" s="165" t="s">
        <v>0</v>
      </c>
      <c r="BH67" s="165">
        <v>18050</v>
      </c>
      <c r="BI67" s="165">
        <v>6</v>
      </c>
      <c r="BJ67" s="165">
        <v>0</v>
      </c>
      <c r="BK67" s="165" t="s">
        <v>0</v>
      </c>
      <c r="BL67" s="165">
        <v>0</v>
      </c>
      <c r="BM67" s="165" t="s">
        <v>0</v>
      </c>
      <c r="BN67" s="165" t="s">
        <v>0</v>
      </c>
      <c r="BO67" s="165" t="s">
        <v>0</v>
      </c>
      <c r="BP67" s="165" t="s">
        <v>0</v>
      </c>
      <c r="BQ67" s="165" t="s">
        <v>0</v>
      </c>
      <c r="BR67" s="165">
        <v>0</v>
      </c>
      <c r="BS67" s="165">
        <v>0</v>
      </c>
      <c r="BT67" s="165">
        <v>0</v>
      </c>
      <c r="BU67" s="165" t="s">
        <v>0</v>
      </c>
      <c r="BV67" s="165" t="s">
        <v>0</v>
      </c>
      <c r="BW67" s="165" t="s">
        <v>0</v>
      </c>
      <c r="BX67" s="165" t="s">
        <v>0</v>
      </c>
      <c r="BY67" s="163" t="s">
        <v>0</v>
      </c>
      <c r="BZ67">
        <v>0</v>
      </c>
      <c r="CA67" t="s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 t="str">
        <f>_xlfn.XLOOKUP(DB_CEWB_Nomenclature__2[[#This Row],[Component]],T_Planning[Article],T_Planning[PLANIF],"VERIF")</f>
        <v>VERIF</v>
      </c>
      <c r="CS67" t="str">
        <f>_xlfn.XLOOKUP(DB_CEWB_Nomenclature__2[[#This Row],[Component]],T_Planning[Article],T_Planning[Etat Machine],"VERIF")</f>
        <v>VERIF</v>
      </c>
      <c r="CT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8" spans="1:98" hidden="1" x14ac:dyDescent="0.3">
      <c r="A68">
        <v>0</v>
      </c>
      <c r="B68">
        <v>859307</v>
      </c>
      <c r="C68" t="s">
        <v>3503</v>
      </c>
      <c r="D68">
        <v>40</v>
      </c>
      <c r="E68" t="s">
        <v>3761</v>
      </c>
      <c r="F68" t="s">
        <v>3950</v>
      </c>
      <c r="G68" t="s">
        <v>2775</v>
      </c>
      <c r="H68" t="s">
        <v>1084</v>
      </c>
      <c r="I68">
        <v>30000</v>
      </c>
      <c r="J68">
        <v>5000</v>
      </c>
      <c r="K68">
        <v>30000</v>
      </c>
      <c r="L68">
        <v>0</v>
      </c>
      <c r="M68">
        <v>0</v>
      </c>
      <c r="N68">
        <v>10100</v>
      </c>
      <c r="O68">
        <v>100000</v>
      </c>
      <c r="P68">
        <v>20000</v>
      </c>
      <c r="Q68">
        <v>20000</v>
      </c>
      <c r="R68">
        <v>0</v>
      </c>
      <c r="S68">
        <v>0</v>
      </c>
      <c r="T68" t="s">
        <v>3765</v>
      </c>
      <c r="U68">
        <v>14000</v>
      </c>
      <c r="V68" s="162">
        <v>0</v>
      </c>
      <c r="W68">
        <v>114000</v>
      </c>
      <c r="X68" s="162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0</v>
      </c>
      <c r="AE68" t="s">
        <v>0</v>
      </c>
      <c r="AF68" t="s">
        <v>0</v>
      </c>
      <c r="AG68" t="s">
        <v>0</v>
      </c>
      <c r="AH68" s="191">
        <v>46149</v>
      </c>
      <c r="AI68" s="191">
        <v>46149</v>
      </c>
      <c r="AJ68" t="s">
        <v>2018</v>
      </c>
      <c r="AK68" s="191"/>
      <c r="AL68" s="162">
        <v>0</v>
      </c>
      <c r="AM68" s="162">
        <v>0</v>
      </c>
      <c r="AN68" s="162">
        <v>0</v>
      </c>
      <c r="AO68" s="162">
        <v>0</v>
      </c>
      <c r="AP68" s="162">
        <v>0</v>
      </c>
      <c r="AQ68" s="162">
        <v>0</v>
      </c>
      <c r="AR68" s="178">
        <v>0</v>
      </c>
      <c r="AS68" s="178">
        <v>0</v>
      </c>
      <c r="AT68" s="178">
        <v>0</v>
      </c>
      <c r="AU68" s="178">
        <v>0</v>
      </c>
      <c r="AV68" s="178">
        <v>0</v>
      </c>
      <c r="AW68" s="180">
        <v>0</v>
      </c>
      <c r="AX68">
        <v>1</v>
      </c>
      <c r="AY68">
        <v>0</v>
      </c>
      <c r="AZ68">
        <v>0</v>
      </c>
      <c r="BA68">
        <v>0</v>
      </c>
      <c r="BB68">
        <v>1</v>
      </c>
      <c r="BC68">
        <v>0</v>
      </c>
      <c r="BD68" s="165">
        <v>10100</v>
      </c>
      <c r="BE68" s="165">
        <v>2</v>
      </c>
      <c r="BF68" s="165" t="s">
        <v>0</v>
      </c>
      <c r="BG68" s="165" t="s">
        <v>0</v>
      </c>
      <c r="BH68" s="165" t="s">
        <v>0</v>
      </c>
      <c r="BI68" s="165" t="s">
        <v>0</v>
      </c>
      <c r="BJ68" s="165">
        <v>0</v>
      </c>
      <c r="BK68" s="165" t="s">
        <v>0</v>
      </c>
      <c r="BL68" s="165">
        <v>0</v>
      </c>
      <c r="BM68" s="165" t="s">
        <v>0</v>
      </c>
      <c r="BN68" s="165" t="s">
        <v>0</v>
      </c>
      <c r="BO68" s="165" t="s">
        <v>0</v>
      </c>
      <c r="BP68" s="165" t="s">
        <v>0</v>
      </c>
      <c r="BQ68" s="165" t="s">
        <v>0</v>
      </c>
      <c r="BR68" s="165">
        <v>0</v>
      </c>
      <c r="BS68" s="165">
        <v>0</v>
      </c>
      <c r="BT68" s="165">
        <v>0</v>
      </c>
      <c r="BU68" s="165" t="s">
        <v>0</v>
      </c>
      <c r="BV68" s="165" t="s">
        <v>0</v>
      </c>
      <c r="BW68" s="165" t="s">
        <v>0</v>
      </c>
      <c r="BX68" s="165" t="s">
        <v>0</v>
      </c>
      <c r="BY68" s="163" t="s">
        <v>0</v>
      </c>
      <c r="BZ68">
        <v>0</v>
      </c>
      <c r="CA68" t="s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 t="str">
        <f>_xlfn.XLOOKUP(DB_CEWB_Nomenclature__2[[#This Row],[Component]],T_Planning[Article],T_Planning[PLANIF],"VERIF")</f>
        <v>PROD</v>
      </c>
      <c r="CS68" t="str">
        <f>_xlfn.XLOOKUP(DB_CEWB_Nomenclature__2[[#This Row],[Component]],T_Planning[Article],T_Planning[Etat Machine],"VERIF")</f>
        <v>MET</v>
      </c>
      <c r="CT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9" spans="1:98" hidden="1" x14ac:dyDescent="0.3">
      <c r="A69">
        <v>0</v>
      </c>
      <c r="B69">
        <v>859327</v>
      </c>
      <c r="C69" t="s">
        <v>3507</v>
      </c>
      <c r="D69">
        <v>25</v>
      </c>
      <c r="E69" t="s">
        <v>3761</v>
      </c>
      <c r="F69" t="s">
        <v>3950</v>
      </c>
      <c r="G69" t="s">
        <v>2775</v>
      </c>
      <c r="H69" t="s">
        <v>2500</v>
      </c>
      <c r="I69">
        <v>12303</v>
      </c>
      <c r="J69">
        <v>12800</v>
      </c>
      <c r="K69">
        <v>12303</v>
      </c>
      <c r="L69">
        <v>7697</v>
      </c>
      <c r="M69">
        <v>0</v>
      </c>
      <c r="N69">
        <v>24380</v>
      </c>
      <c r="O69">
        <v>287633</v>
      </c>
      <c r="P69">
        <v>165330</v>
      </c>
      <c r="Q69">
        <v>115330</v>
      </c>
      <c r="R69">
        <v>9110</v>
      </c>
      <c r="S69">
        <v>16807</v>
      </c>
      <c r="T69" t="s">
        <v>3767</v>
      </c>
      <c r="U69">
        <v>57900</v>
      </c>
      <c r="V69" s="162">
        <v>7.7789291882556122E-2</v>
      </c>
      <c r="W69">
        <v>345533</v>
      </c>
      <c r="X69" s="162">
        <v>1.3034934434627084E-2</v>
      </c>
      <c r="Y69">
        <v>0</v>
      </c>
      <c r="Z69">
        <v>0</v>
      </c>
      <c r="AA69">
        <v>0</v>
      </c>
      <c r="AB69">
        <v>0</v>
      </c>
      <c r="AC69">
        <v>0</v>
      </c>
      <c r="AD69" t="s">
        <v>0</v>
      </c>
      <c r="AE69" t="s">
        <v>0</v>
      </c>
      <c r="AF69" t="s">
        <v>0</v>
      </c>
      <c r="AG69" t="s">
        <v>0</v>
      </c>
      <c r="AH69" s="191">
        <v>46149</v>
      </c>
      <c r="AI69" s="191">
        <v>46149</v>
      </c>
      <c r="AJ69" t="s">
        <v>2018</v>
      </c>
      <c r="AK69" s="191"/>
      <c r="AL69" s="162">
        <v>0</v>
      </c>
      <c r="AM69" s="162">
        <v>0</v>
      </c>
      <c r="AN69" s="162">
        <v>0</v>
      </c>
      <c r="AO69" s="162">
        <v>0</v>
      </c>
      <c r="AP69" s="162">
        <v>0</v>
      </c>
      <c r="AQ69" s="162">
        <v>0</v>
      </c>
      <c r="AR69" s="178">
        <v>0</v>
      </c>
      <c r="AS69" s="178">
        <v>0</v>
      </c>
      <c r="AT69" s="178">
        <v>0</v>
      </c>
      <c r="AU69" s="178">
        <v>0</v>
      </c>
      <c r="AV69" s="178">
        <v>0</v>
      </c>
      <c r="AW69" s="180">
        <v>0</v>
      </c>
      <c r="AX69">
        <v>1</v>
      </c>
      <c r="AY69">
        <v>2</v>
      </c>
      <c r="AZ69">
        <v>0</v>
      </c>
      <c r="BA69">
        <v>0</v>
      </c>
      <c r="BB69">
        <v>1</v>
      </c>
      <c r="BC69">
        <v>0</v>
      </c>
      <c r="BD69" s="165">
        <v>15270</v>
      </c>
      <c r="BE69" s="165">
        <v>2.5</v>
      </c>
      <c r="BF69" s="165">
        <v>9110</v>
      </c>
      <c r="BG69" s="165">
        <v>5</v>
      </c>
      <c r="BH69" s="165">
        <v>0</v>
      </c>
      <c r="BI69" s="165" t="s">
        <v>0</v>
      </c>
      <c r="BJ69" s="165">
        <v>0</v>
      </c>
      <c r="BK69" s="165" t="s">
        <v>0</v>
      </c>
      <c r="BL69" s="165">
        <v>0</v>
      </c>
      <c r="BM69" s="165" t="s">
        <v>0</v>
      </c>
      <c r="BN69" s="165" t="s">
        <v>0</v>
      </c>
      <c r="BO69" s="165" t="s">
        <v>0</v>
      </c>
      <c r="BP69" s="165" t="s">
        <v>0</v>
      </c>
      <c r="BQ69" s="165" t="s">
        <v>0</v>
      </c>
      <c r="BR69" s="165">
        <v>0</v>
      </c>
      <c r="BS69" s="165">
        <v>0</v>
      </c>
      <c r="BT69" s="165">
        <v>0</v>
      </c>
      <c r="BU69" s="165" t="s">
        <v>0</v>
      </c>
      <c r="BV69" s="165" t="s">
        <v>0</v>
      </c>
      <c r="BW69" s="165" t="s">
        <v>0</v>
      </c>
      <c r="BX69" s="165" t="s">
        <v>0</v>
      </c>
      <c r="BY69" s="163" t="s">
        <v>0</v>
      </c>
      <c r="BZ69">
        <v>0</v>
      </c>
      <c r="CA69" t="s">
        <v>0</v>
      </c>
      <c r="CB69">
        <v>7697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7697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 t="str">
        <f>_xlfn.XLOOKUP(DB_CEWB_Nomenclature__2[[#This Row],[Component]],T_Planning[Article],T_Planning[PLANIF],"VERIF")</f>
        <v>PROD</v>
      </c>
      <c r="CS69" t="str">
        <f>_xlfn.XLOOKUP(DB_CEWB_Nomenclature__2[[#This Row],[Component]],T_Planning[Article],T_Planning[Etat Machine],"VERIF")</f>
        <v>PROD</v>
      </c>
      <c r="CT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0" spans="1:98" hidden="1" x14ac:dyDescent="0.3">
      <c r="A70">
        <v>0</v>
      </c>
      <c r="B70">
        <v>859329</v>
      </c>
      <c r="C70" t="s">
        <v>3507</v>
      </c>
      <c r="D70">
        <v>40</v>
      </c>
      <c r="E70" t="s">
        <v>3761</v>
      </c>
      <c r="F70" t="s">
        <v>3952</v>
      </c>
      <c r="G70" t="s">
        <v>2862</v>
      </c>
      <c r="H70" t="s">
        <v>25</v>
      </c>
      <c r="I70">
        <v>20000</v>
      </c>
      <c r="J70">
        <v>5600</v>
      </c>
      <c r="K70">
        <v>20000</v>
      </c>
      <c r="L70">
        <v>0</v>
      </c>
      <c r="M70">
        <v>0</v>
      </c>
      <c r="N70">
        <v>30300</v>
      </c>
      <c r="O70">
        <v>96000</v>
      </c>
      <c r="P70">
        <v>36000</v>
      </c>
      <c r="Q70">
        <v>36000</v>
      </c>
      <c r="R70">
        <v>0</v>
      </c>
      <c r="S70">
        <v>0</v>
      </c>
      <c r="T70" t="s">
        <v>3767</v>
      </c>
      <c r="U70">
        <v>16000</v>
      </c>
      <c r="V70" s="162">
        <v>0</v>
      </c>
      <c r="W70">
        <v>112000</v>
      </c>
      <c r="X70" s="162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 t="s">
        <v>0</v>
      </c>
      <c r="AE70" t="s">
        <v>0</v>
      </c>
      <c r="AF70" t="s">
        <v>0</v>
      </c>
      <c r="AG70" t="s">
        <v>0</v>
      </c>
      <c r="AH70" s="191">
        <v>46149</v>
      </c>
      <c r="AI70" s="191">
        <v>46149</v>
      </c>
      <c r="AJ70" t="s">
        <v>2018</v>
      </c>
      <c r="AK70" s="191"/>
      <c r="AL70" s="162">
        <v>0</v>
      </c>
      <c r="AM70" s="162">
        <v>0</v>
      </c>
      <c r="AN70" s="162">
        <v>0</v>
      </c>
      <c r="AO70" s="162">
        <v>0</v>
      </c>
      <c r="AP70" s="162">
        <v>0</v>
      </c>
      <c r="AQ70" s="162">
        <v>0</v>
      </c>
      <c r="AR70" s="178">
        <v>0</v>
      </c>
      <c r="AS70" s="178">
        <v>0</v>
      </c>
      <c r="AT70" s="178">
        <v>0</v>
      </c>
      <c r="AU70" s="178">
        <v>0</v>
      </c>
      <c r="AV70" s="178">
        <v>0</v>
      </c>
      <c r="AW70" s="180">
        <v>0</v>
      </c>
      <c r="AX70">
        <v>1</v>
      </c>
      <c r="AY70">
        <v>2</v>
      </c>
      <c r="AZ70">
        <v>0</v>
      </c>
      <c r="BA70">
        <v>0</v>
      </c>
      <c r="BB70">
        <v>1</v>
      </c>
      <c r="BC70">
        <v>0</v>
      </c>
      <c r="BD70" s="165">
        <v>30300</v>
      </c>
      <c r="BE70" s="165">
        <v>5.5</v>
      </c>
      <c r="BF70" s="165">
        <v>0</v>
      </c>
      <c r="BG70" s="165" t="s">
        <v>0</v>
      </c>
      <c r="BH70" s="165">
        <v>0</v>
      </c>
      <c r="BI70" s="165" t="s">
        <v>0</v>
      </c>
      <c r="BJ70" s="165">
        <v>0</v>
      </c>
      <c r="BK70" s="165" t="s">
        <v>0</v>
      </c>
      <c r="BL70" s="165">
        <v>0</v>
      </c>
      <c r="BM70" s="165" t="s">
        <v>0</v>
      </c>
      <c r="BN70" s="165" t="s">
        <v>0</v>
      </c>
      <c r="BO70" s="165" t="s">
        <v>0</v>
      </c>
      <c r="BP70" s="165" t="s">
        <v>0</v>
      </c>
      <c r="BQ70" s="165" t="s">
        <v>0</v>
      </c>
      <c r="BR70" s="165">
        <v>0</v>
      </c>
      <c r="BS70" s="165">
        <v>0</v>
      </c>
      <c r="BT70" s="165">
        <v>0</v>
      </c>
      <c r="BU70" s="165" t="s">
        <v>0</v>
      </c>
      <c r="BV70" s="165" t="s">
        <v>0</v>
      </c>
      <c r="BW70" s="165" t="s">
        <v>0</v>
      </c>
      <c r="BX70" s="165" t="s">
        <v>0</v>
      </c>
      <c r="BY70" s="163" t="s">
        <v>0</v>
      </c>
      <c r="BZ70">
        <v>0</v>
      </c>
      <c r="CA70" t="s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 t="str">
        <f>_xlfn.XLOOKUP(DB_CEWB_Nomenclature__2[[#This Row],[Component]],T_Planning[Article],T_Planning[PLANIF],"VERIF")</f>
        <v>PROD</v>
      </c>
      <c r="CS70" t="str">
        <f>_xlfn.XLOOKUP(DB_CEWB_Nomenclature__2[[#This Row],[Component]],T_Planning[Article],T_Planning[Etat Machine],"VERIF")</f>
        <v>PROD</v>
      </c>
      <c r="CT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1" spans="1:98" hidden="1" x14ac:dyDescent="0.3">
      <c r="A71">
        <v>0</v>
      </c>
      <c r="B71">
        <v>859337</v>
      </c>
      <c r="C71" t="s">
        <v>3507</v>
      </c>
      <c r="D71">
        <v>40</v>
      </c>
      <c r="E71" t="s">
        <v>3761</v>
      </c>
      <c r="F71" t="s">
        <v>3952</v>
      </c>
      <c r="G71" t="s">
        <v>2862</v>
      </c>
      <c r="H71" t="s">
        <v>2564</v>
      </c>
      <c r="I71">
        <v>15000</v>
      </c>
      <c r="J71">
        <v>4700</v>
      </c>
      <c r="K71">
        <v>15000</v>
      </c>
      <c r="L71">
        <v>0</v>
      </c>
      <c r="M71">
        <v>0</v>
      </c>
      <c r="N71">
        <v>0</v>
      </c>
      <c r="O71">
        <v>106800</v>
      </c>
      <c r="P71">
        <v>46800</v>
      </c>
      <c r="Q71">
        <v>31800</v>
      </c>
      <c r="R71">
        <v>0</v>
      </c>
      <c r="S71">
        <v>0</v>
      </c>
      <c r="T71" t="s">
        <v>3767</v>
      </c>
      <c r="U71">
        <v>16800</v>
      </c>
      <c r="V71" s="162">
        <v>0</v>
      </c>
      <c r="W71">
        <v>123600</v>
      </c>
      <c r="X71" s="162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 t="s">
        <v>0</v>
      </c>
      <c r="AE71" t="s">
        <v>0</v>
      </c>
      <c r="AF71" t="s">
        <v>0</v>
      </c>
      <c r="AG71" t="s">
        <v>0</v>
      </c>
      <c r="AH71" s="191">
        <v>46149</v>
      </c>
      <c r="AI71" s="191">
        <v>46149</v>
      </c>
      <c r="AJ71" t="s">
        <v>2018</v>
      </c>
      <c r="AK71" s="191"/>
      <c r="AL71" s="162">
        <v>0</v>
      </c>
      <c r="AM71" s="162">
        <v>0</v>
      </c>
      <c r="AN71" s="162">
        <v>0</v>
      </c>
      <c r="AO71" s="162">
        <v>0</v>
      </c>
      <c r="AP71" s="162">
        <v>0</v>
      </c>
      <c r="AQ71" s="162">
        <v>0</v>
      </c>
      <c r="AR71" s="178">
        <v>0</v>
      </c>
      <c r="AS71" s="178">
        <v>0</v>
      </c>
      <c r="AT71" s="178">
        <v>0</v>
      </c>
      <c r="AU71" s="178">
        <v>0</v>
      </c>
      <c r="AV71" s="178">
        <v>0</v>
      </c>
      <c r="AW71" s="180">
        <v>0</v>
      </c>
      <c r="AX71">
        <v>1</v>
      </c>
      <c r="AY71">
        <v>2</v>
      </c>
      <c r="AZ71">
        <v>0</v>
      </c>
      <c r="BA71">
        <v>0</v>
      </c>
      <c r="BB71">
        <v>1</v>
      </c>
      <c r="BC71">
        <v>0</v>
      </c>
      <c r="BD71" s="165">
        <v>0</v>
      </c>
      <c r="BE71" s="165" t="s">
        <v>0</v>
      </c>
      <c r="BF71" s="165">
        <v>0</v>
      </c>
      <c r="BG71" s="165" t="s">
        <v>0</v>
      </c>
      <c r="BH71" s="165">
        <v>0</v>
      </c>
      <c r="BI71" s="165" t="s">
        <v>0</v>
      </c>
      <c r="BJ71" s="165">
        <v>0</v>
      </c>
      <c r="BK71" s="165" t="s">
        <v>0</v>
      </c>
      <c r="BL71" s="165">
        <v>0</v>
      </c>
      <c r="BM71" s="165" t="s">
        <v>0</v>
      </c>
      <c r="BN71" s="165" t="s">
        <v>0</v>
      </c>
      <c r="BO71" s="165" t="s">
        <v>0</v>
      </c>
      <c r="BP71" s="165" t="s">
        <v>0</v>
      </c>
      <c r="BQ71" s="165" t="s">
        <v>0</v>
      </c>
      <c r="BR71" s="165">
        <v>0</v>
      </c>
      <c r="BS71" s="165">
        <v>0</v>
      </c>
      <c r="BT71" s="165">
        <v>0</v>
      </c>
      <c r="BU71" s="165" t="s">
        <v>0</v>
      </c>
      <c r="BV71" s="165" t="s">
        <v>0</v>
      </c>
      <c r="BW71" s="165" t="s">
        <v>0</v>
      </c>
      <c r="BX71" s="165" t="s">
        <v>0</v>
      </c>
      <c r="BY71" s="163" t="s">
        <v>0</v>
      </c>
      <c r="BZ71">
        <v>0</v>
      </c>
      <c r="CA71" t="s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 t="str">
        <f>_xlfn.XLOOKUP(DB_CEWB_Nomenclature__2[[#This Row],[Component]],T_Planning[Article],T_Planning[PLANIF],"VERIF")</f>
        <v>A PLANIFIER</v>
      </c>
      <c r="CS71" t="str">
        <f>_xlfn.XLOOKUP(DB_CEWB_Nomenclature__2[[#This Row],[Component]],T_Planning[Article],T_Planning[Etat Machine],"VERIF")</f>
        <v>VERIF</v>
      </c>
      <c r="CT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2" spans="1:98" hidden="1" x14ac:dyDescent="0.3">
      <c r="A72">
        <v>0</v>
      </c>
      <c r="B72">
        <v>859341</v>
      </c>
      <c r="C72" t="s">
        <v>3497</v>
      </c>
      <c r="D72">
        <v>40</v>
      </c>
      <c r="E72" t="s">
        <v>3761</v>
      </c>
      <c r="F72" t="s">
        <v>3950</v>
      </c>
      <c r="G72" t="s">
        <v>2775</v>
      </c>
      <c r="H72" t="s">
        <v>33</v>
      </c>
      <c r="I72">
        <v>20000</v>
      </c>
      <c r="J72">
        <v>4000</v>
      </c>
      <c r="K72">
        <v>20000</v>
      </c>
      <c r="L72">
        <v>0</v>
      </c>
      <c r="M72">
        <v>0</v>
      </c>
      <c r="N72">
        <v>0</v>
      </c>
      <c r="O72">
        <v>100000</v>
      </c>
      <c r="P72">
        <v>40000</v>
      </c>
      <c r="Q72">
        <v>20000</v>
      </c>
      <c r="R72">
        <v>0</v>
      </c>
      <c r="S72">
        <v>0</v>
      </c>
      <c r="T72" t="s">
        <v>3765</v>
      </c>
      <c r="U72">
        <v>16000</v>
      </c>
      <c r="V72" s="162">
        <v>0</v>
      </c>
      <c r="W72">
        <v>116000</v>
      </c>
      <c r="X72" s="16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 t="s">
        <v>0</v>
      </c>
      <c r="AE72" t="s">
        <v>0</v>
      </c>
      <c r="AF72" t="s">
        <v>0</v>
      </c>
      <c r="AG72" t="s">
        <v>0</v>
      </c>
      <c r="AH72" s="191">
        <v>46149</v>
      </c>
      <c r="AI72" s="191">
        <v>46149</v>
      </c>
      <c r="AJ72" t="s">
        <v>2018</v>
      </c>
      <c r="AK72" s="191"/>
      <c r="AL72" s="162">
        <v>0</v>
      </c>
      <c r="AM72" s="162">
        <v>0</v>
      </c>
      <c r="AN72" s="162">
        <v>0</v>
      </c>
      <c r="AO72" s="162">
        <v>0</v>
      </c>
      <c r="AP72" s="162">
        <v>0</v>
      </c>
      <c r="AQ72" s="162">
        <v>0</v>
      </c>
      <c r="AR72" s="178">
        <v>0</v>
      </c>
      <c r="AS72" s="178">
        <v>0</v>
      </c>
      <c r="AT72" s="178">
        <v>0</v>
      </c>
      <c r="AU72" s="178">
        <v>0</v>
      </c>
      <c r="AV72" s="178">
        <v>0</v>
      </c>
      <c r="AW72" s="180">
        <v>0</v>
      </c>
      <c r="AX72">
        <v>1</v>
      </c>
      <c r="AY72">
        <v>2</v>
      </c>
      <c r="AZ72">
        <v>0</v>
      </c>
      <c r="BA72">
        <v>0</v>
      </c>
      <c r="BB72">
        <v>1</v>
      </c>
      <c r="BC72">
        <v>0</v>
      </c>
      <c r="BD72" s="165">
        <v>0</v>
      </c>
      <c r="BE72" s="165" t="s">
        <v>0</v>
      </c>
      <c r="BF72" s="165">
        <v>0</v>
      </c>
      <c r="BG72" s="165" t="s">
        <v>0</v>
      </c>
      <c r="BH72" s="165">
        <v>0</v>
      </c>
      <c r="BI72" s="165" t="s">
        <v>0</v>
      </c>
      <c r="BJ72" s="165">
        <v>0</v>
      </c>
      <c r="BK72" s="165" t="s">
        <v>0</v>
      </c>
      <c r="BL72" s="165">
        <v>0</v>
      </c>
      <c r="BM72" s="165" t="s">
        <v>0</v>
      </c>
      <c r="BN72" s="165" t="s">
        <v>0</v>
      </c>
      <c r="BO72" s="165" t="s">
        <v>0</v>
      </c>
      <c r="BP72" s="165" t="s">
        <v>0</v>
      </c>
      <c r="BQ72" s="165" t="s">
        <v>0</v>
      </c>
      <c r="BR72" s="165">
        <v>0</v>
      </c>
      <c r="BS72" s="165">
        <v>0</v>
      </c>
      <c r="BT72" s="165">
        <v>0</v>
      </c>
      <c r="BU72" s="165" t="s">
        <v>0</v>
      </c>
      <c r="BV72" s="165" t="s">
        <v>0</v>
      </c>
      <c r="BW72" s="165" t="s">
        <v>0</v>
      </c>
      <c r="BX72" s="165" t="s">
        <v>0</v>
      </c>
      <c r="BY72" s="163" t="s">
        <v>0</v>
      </c>
      <c r="BZ72">
        <v>0</v>
      </c>
      <c r="CA72" t="s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 t="str">
        <f>_xlfn.XLOOKUP(DB_CEWB_Nomenclature__2[[#This Row],[Component]],T_Planning[Article],T_Planning[PLANIF],"VERIF")</f>
        <v>PLANIF</v>
      </c>
      <c r="CS72" t="str">
        <f>_xlfn.XLOOKUP(DB_CEWB_Nomenclature__2[[#This Row],[Component]],T_Planning[Article],T_Planning[Etat Machine],"VERIF")</f>
        <v>VERIF</v>
      </c>
      <c r="CT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3" spans="1:98" hidden="1" x14ac:dyDescent="0.3">
      <c r="A73">
        <v>0</v>
      </c>
      <c r="B73">
        <v>859358</v>
      </c>
      <c r="C73" t="s">
        <v>3507</v>
      </c>
      <c r="D73">
        <v>40</v>
      </c>
      <c r="E73" t="s">
        <v>3761</v>
      </c>
      <c r="F73" t="s">
        <v>3952</v>
      </c>
      <c r="G73" t="s">
        <v>2862</v>
      </c>
      <c r="H73" t="s">
        <v>23</v>
      </c>
      <c r="I73">
        <v>40000</v>
      </c>
      <c r="J73">
        <v>7400</v>
      </c>
      <c r="K73">
        <v>40000</v>
      </c>
      <c r="L73">
        <v>0</v>
      </c>
      <c r="M73">
        <v>0</v>
      </c>
      <c r="N73">
        <v>0</v>
      </c>
      <c r="O73">
        <v>144000</v>
      </c>
      <c r="P73">
        <v>44000</v>
      </c>
      <c r="Q73">
        <v>34000</v>
      </c>
      <c r="R73">
        <v>0</v>
      </c>
      <c r="S73">
        <v>0</v>
      </c>
      <c r="T73" t="s">
        <v>3767</v>
      </c>
      <c r="U73">
        <v>24000</v>
      </c>
      <c r="V73" s="162">
        <v>0</v>
      </c>
      <c r="W73">
        <v>168000</v>
      </c>
      <c r="X73" s="162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 t="s">
        <v>0</v>
      </c>
      <c r="AE73" t="s">
        <v>0</v>
      </c>
      <c r="AF73" t="s">
        <v>0</v>
      </c>
      <c r="AG73" t="s">
        <v>0</v>
      </c>
      <c r="AH73" s="191">
        <v>46149</v>
      </c>
      <c r="AI73" s="191">
        <v>46149</v>
      </c>
      <c r="AJ73" t="s">
        <v>2018</v>
      </c>
      <c r="AK73" s="191"/>
      <c r="AL73" s="162">
        <v>0</v>
      </c>
      <c r="AM73" s="162">
        <v>0</v>
      </c>
      <c r="AN73" s="162">
        <v>0</v>
      </c>
      <c r="AO73" s="162">
        <v>0</v>
      </c>
      <c r="AP73" s="162">
        <v>0</v>
      </c>
      <c r="AQ73" s="162">
        <v>0</v>
      </c>
      <c r="AR73" s="178">
        <v>0</v>
      </c>
      <c r="AS73" s="178">
        <v>0</v>
      </c>
      <c r="AT73" s="178">
        <v>0</v>
      </c>
      <c r="AU73" s="178">
        <v>0</v>
      </c>
      <c r="AV73" s="178">
        <v>0</v>
      </c>
      <c r="AW73" s="180">
        <v>0</v>
      </c>
      <c r="AX73">
        <v>1</v>
      </c>
      <c r="AY73">
        <v>2</v>
      </c>
      <c r="AZ73">
        <v>0</v>
      </c>
      <c r="BA73">
        <v>0</v>
      </c>
      <c r="BB73">
        <v>1</v>
      </c>
      <c r="BC73">
        <v>0</v>
      </c>
      <c r="BD73" s="165">
        <v>0</v>
      </c>
      <c r="BE73" s="165" t="s">
        <v>0</v>
      </c>
      <c r="BF73" s="165">
        <v>0</v>
      </c>
      <c r="BG73" s="165" t="s">
        <v>0</v>
      </c>
      <c r="BH73" s="165">
        <v>0</v>
      </c>
      <c r="BI73" s="165" t="s">
        <v>0</v>
      </c>
      <c r="BJ73" s="165">
        <v>0</v>
      </c>
      <c r="BK73" s="165" t="s">
        <v>0</v>
      </c>
      <c r="BL73" s="165">
        <v>0</v>
      </c>
      <c r="BM73" s="165" t="s">
        <v>0</v>
      </c>
      <c r="BN73" s="165" t="s">
        <v>0</v>
      </c>
      <c r="BO73" s="165" t="s">
        <v>0</v>
      </c>
      <c r="BP73" s="165" t="s">
        <v>0</v>
      </c>
      <c r="BQ73" s="165" t="s">
        <v>0</v>
      </c>
      <c r="BR73" s="165">
        <v>0</v>
      </c>
      <c r="BS73" s="165">
        <v>0</v>
      </c>
      <c r="BT73" s="165">
        <v>0</v>
      </c>
      <c r="BU73" s="165" t="s">
        <v>0</v>
      </c>
      <c r="BV73" s="165" t="s">
        <v>0</v>
      </c>
      <c r="BW73" s="165" t="s">
        <v>0</v>
      </c>
      <c r="BX73" s="165" t="s">
        <v>0</v>
      </c>
      <c r="BY73" s="163" t="s">
        <v>0</v>
      </c>
      <c r="BZ73">
        <v>0</v>
      </c>
      <c r="CA73" t="s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 t="str">
        <f>_xlfn.XLOOKUP(DB_CEWB_Nomenclature__2[[#This Row],[Component]],T_Planning[Article],T_Planning[PLANIF],"VERIF")</f>
        <v>A PLANIFIER</v>
      </c>
      <c r="CS73" t="str">
        <f>_xlfn.XLOOKUP(DB_CEWB_Nomenclature__2[[#This Row],[Component]],T_Planning[Article],T_Planning[Etat Machine],"VERIF")</f>
        <v>VERIF</v>
      </c>
      <c r="CT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4" spans="1:98" hidden="1" x14ac:dyDescent="0.3">
      <c r="A74">
        <v>0</v>
      </c>
      <c r="B74">
        <v>859372</v>
      </c>
      <c r="C74" t="s">
        <v>3497</v>
      </c>
      <c r="D74">
        <v>40</v>
      </c>
      <c r="E74" t="s">
        <v>3761</v>
      </c>
      <c r="F74" t="s">
        <v>3952</v>
      </c>
      <c r="G74" t="s">
        <v>2862</v>
      </c>
      <c r="H74" t="s">
        <v>91</v>
      </c>
      <c r="I74">
        <v>10100</v>
      </c>
      <c r="J74">
        <v>1300</v>
      </c>
      <c r="K74">
        <v>10100</v>
      </c>
      <c r="L74">
        <v>0</v>
      </c>
      <c r="M74">
        <v>0</v>
      </c>
      <c r="N74">
        <v>0</v>
      </c>
      <c r="O74">
        <v>12200</v>
      </c>
      <c r="P74">
        <v>2100</v>
      </c>
      <c r="Q74">
        <v>2100</v>
      </c>
      <c r="R74">
        <v>0</v>
      </c>
      <c r="S74">
        <v>0</v>
      </c>
      <c r="T74" t="s">
        <v>3767</v>
      </c>
      <c r="U74">
        <v>2100</v>
      </c>
      <c r="V74" s="162">
        <v>0</v>
      </c>
      <c r="W74">
        <v>14300</v>
      </c>
      <c r="X74" s="162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 t="s">
        <v>0</v>
      </c>
      <c r="AE74" t="s">
        <v>0</v>
      </c>
      <c r="AF74" t="s">
        <v>0</v>
      </c>
      <c r="AG74" t="s">
        <v>0</v>
      </c>
      <c r="AH74" s="191">
        <v>46149</v>
      </c>
      <c r="AI74" s="191">
        <v>46149</v>
      </c>
      <c r="AJ74" t="s">
        <v>2018</v>
      </c>
      <c r="AK74" s="191"/>
      <c r="AL74" s="162">
        <v>0</v>
      </c>
      <c r="AM74" s="162">
        <v>0</v>
      </c>
      <c r="AN74" s="162">
        <v>0</v>
      </c>
      <c r="AO74" s="162">
        <v>0</v>
      </c>
      <c r="AP74" s="162">
        <v>0</v>
      </c>
      <c r="AQ74" s="162">
        <v>0</v>
      </c>
      <c r="AR74" s="178">
        <v>0</v>
      </c>
      <c r="AS74" s="178">
        <v>0</v>
      </c>
      <c r="AT74" s="178">
        <v>0</v>
      </c>
      <c r="AU74" s="178">
        <v>0</v>
      </c>
      <c r="AV74" s="178">
        <v>0</v>
      </c>
      <c r="AW74" s="180">
        <v>0</v>
      </c>
      <c r="AX74">
        <v>1</v>
      </c>
      <c r="AY74">
        <v>2</v>
      </c>
      <c r="AZ74">
        <v>0</v>
      </c>
      <c r="BA74">
        <v>0</v>
      </c>
      <c r="BB74">
        <v>1</v>
      </c>
      <c r="BC74">
        <v>0</v>
      </c>
      <c r="BD74" s="165">
        <v>0</v>
      </c>
      <c r="BE74" s="165" t="s">
        <v>0</v>
      </c>
      <c r="BF74" s="165">
        <v>0</v>
      </c>
      <c r="BG74" s="165" t="s">
        <v>0</v>
      </c>
      <c r="BH74" s="165">
        <v>0</v>
      </c>
      <c r="BI74" s="165" t="s">
        <v>0</v>
      </c>
      <c r="BJ74" s="165">
        <v>0</v>
      </c>
      <c r="BK74" s="165" t="s">
        <v>0</v>
      </c>
      <c r="BL74" s="165">
        <v>0</v>
      </c>
      <c r="BM74" s="165" t="s">
        <v>0</v>
      </c>
      <c r="BN74" s="165" t="s">
        <v>0</v>
      </c>
      <c r="BO74" s="165" t="s">
        <v>0</v>
      </c>
      <c r="BP74" s="165" t="s">
        <v>0</v>
      </c>
      <c r="BQ74" s="165" t="s">
        <v>0</v>
      </c>
      <c r="BR74" s="165">
        <v>0</v>
      </c>
      <c r="BS74" s="165">
        <v>0</v>
      </c>
      <c r="BT74" s="165">
        <v>0</v>
      </c>
      <c r="BU74" s="165" t="s">
        <v>0</v>
      </c>
      <c r="BV74" s="165" t="s">
        <v>0</v>
      </c>
      <c r="BW74" s="165" t="s">
        <v>0</v>
      </c>
      <c r="BX74" s="165" t="s">
        <v>0</v>
      </c>
      <c r="BY74" s="163" t="s">
        <v>0</v>
      </c>
      <c r="BZ74">
        <v>0</v>
      </c>
      <c r="CA74" t="s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 t="str">
        <f>_xlfn.XLOOKUP(DB_CEWB_Nomenclature__2[[#This Row],[Component]],T_Planning[Article],T_Planning[PLANIF],"VERIF")</f>
        <v>A PLANIFIER</v>
      </c>
      <c r="CS74" t="str">
        <f>_xlfn.XLOOKUP(DB_CEWB_Nomenclature__2[[#This Row],[Component]],T_Planning[Article],T_Planning[Etat Machine],"VERIF")</f>
        <v>VERIF</v>
      </c>
      <c r="CT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5" spans="1:98" hidden="1" x14ac:dyDescent="0.3">
      <c r="A75">
        <v>0</v>
      </c>
      <c r="B75">
        <v>859373</v>
      </c>
      <c r="C75" t="s">
        <v>3507</v>
      </c>
      <c r="D75">
        <v>40</v>
      </c>
      <c r="E75" t="s">
        <v>3761</v>
      </c>
      <c r="F75" t="s">
        <v>3950</v>
      </c>
      <c r="G75" t="s">
        <v>2775</v>
      </c>
      <c r="H75" t="s">
        <v>125</v>
      </c>
      <c r="I75">
        <v>40000</v>
      </c>
      <c r="J75">
        <v>4000</v>
      </c>
      <c r="K75">
        <v>40000</v>
      </c>
      <c r="L75">
        <v>0</v>
      </c>
      <c r="M75">
        <v>0</v>
      </c>
      <c r="N75">
        <v>15150</v>
      </c>
      <c r="O75">
        <v>120000</v>
      </c>
      <c r="P75">
        <v>20000</v>
      </c>
      <c r="Q75">
        <v>0</v>
      </c>
      <c r="R75">
        <v>0</v>
      </c>
      <c r="S75">
        <v>0</v>
      </c>
      <c r="T75" t="s">
        <v>3785</v>
      </c>
      <c r="U75">
        <v>24000</v>
      </c>
      <c r="V75" s="162">
        <v>0</v>
      </c>
      <c r="W75">
        <v>144000</v>
      </c>
      <c r="X75" s="162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 t="s">
        <v>0</v>
      </c>
      <c r="AE75" t="s">
        <v>0</v>
      </c>
      <c r="AF75" t="s">
        <v>0</v>
      </c>
      <c r="AG75" t="s">
        <v>0</v>
      </c>
      <c r="AH75" s="191">
        <v>46149</v>
      </c>
      <c r="AI75" s="191">
        <v>46149</v>
      </c>
      <c r="AJ75" t="s">
        <v>2018</v>
      </c>
      <c r="AK75" s="191"/>
      <c r="AL75" s="162">
        <v>0</v>
      </c>
      <c r="AM75" s="162">
        <v>0</v>
      </c>
      <c r="AN75" s="162">
        <v>0</v>
      </c>
      <c r="AO75" s="162">
        <v>0</v>
      </c>
      <c r="AP75" s="162">
        <v>0</v>
      </c>
      <c r="AQ75" s="162">
        <v>0</v>
      </c>
      <c r="AR75" s="178">
        <v>0</v>
      </c>
      <c r="AS75" s="178">
        <v>0</v>
      </c>
      <c r="AT75" s="178">
        <v>0</v>
      </c>
      <c r="AU75" s="178">
        <v>0</v>
      </c>
      <c r="AV75" s="178">
        <v>0</v>
      </c>
      <c r="AW75" s="180">
        <v>0</v>
      </c>
      <c r="AX75">
        <v>1</v>
      </c>
      <c r="AY75">
        <v>2</v>
      </c>
      <c r="AZ75">
        <v>0</v>
      </c>
      <c r="BA75">
        <v>0</v>
      </c>
      <c r="BB75">
        <v>1</v>
      </c>
      <c r="BC75">
        <v>0</v>
      </c>
      <c r="BD75" s="165">
        <v>15150</v>
      </c>
      <c r="BE75" s="165">
        <v>25</v>
      </c>
      <c r="BF75" s="165">
        <v>0</v>
      </c>
      <c r="BG75" s="165" t="s">
        <v>0</v>
      </c>
      <c r="BH75" s="165">
        <v>0</v>
      </c>
      <c r="BI75" s="165" t="s">
        <v>0</v>
      </c>
      <c r="BJ75" s="165">
        <v>0</v>
      </c>
      <c r="BK75" s="165" t="s">
        <v>0</v>
      </c>
      <c r="BL75" s="165">
        <v>0</v>
      </c>
      <c r="BM75" s="165" t="s">
        <v>0</v>
      </c>
      <c r="BN75" s="165" t="s">
        <v>0</v>
      </c>
      <c r="BO75" s="165" t="s">
        <v>0</v>
      </c>
      <c r="BP75" s="165" t="s">
        <v>0</v>
      </c>
      <c r="BQ75" s="165" t="s">
        <v>0</v>
      </c>
      <c r="BR75" s="165">
        <v>0</v>
      </c>
      <c r="BS75" s="165">
        <v>0</v>
      </c>
      <c r="BT75" s="165">
        <v>0</v>
      </c>
      <c r="BU75" s="165" t="s">
        <v>0</v>
      </c>
      <c r="BV75" s="165" t="s">
        <v>0</v>
      </c>
      <c r="BW75" s="165" t="s">
        <v>0</v>
      </c>
      <c r="BX75" s="165" t="s">
        <v>0</v>
      </c>
      <c r="BY75" s="163" t="s">
        <v>0</v>
      </c>
      <c r="BZ75">
        <v>0</v>
      </c>
      <c r="CA75" t="s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 t="str">
        <f>_xlfn.XLOOKUP(DB_CEWB_Nomenclature__2[[#This Row],[Component]],T_Planning[Article],T_Planning[PLANIF],"VERIF")</f>
        <v>VERIF</v>
      </c>
      <c r="CS75" t="str">
        <f>_xlfn.XLOOKUP(DB_CEWB_Nomenclature__2[[#This Row],[Component]],T_Planning[Article],T_Planning[Etat Machine],"VERIF")</f>
        <v>VERIF</v>
      </c>
      <c r="CT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6" spans="1:98" hidden="1" x14ac:dyDescent="0.3">
      <c r="A76">
        <v>0</v>
      </c>
      <c r="B76">
        <v>859484</v>
      </c>
      <c r="C76" t="s">
        <v>3619</v>
      </c>
      <c r="D76">
        <v>40</v>
      </c>
      <c r="E76" t="s">
        <v>3761</v>
      </c>
      <c r="F76" t="s">
        <v>3952</v>
      </c>
      <c r="G76" t="s">
        <v>2862</v>
      </c>
      <c r="H76" t="s">
        <v>170</v>
      </c>
      <c r="I76">
        <v>20000</v>
      </c>
      <c r="J76">
        <v>2700</v>
      </c>
      <c r="K76">
        <v>20000</v>
      </c>
      <c r="L76">
        <v>0</v>
      </c>
      <c r="M76">
        <v>0</v>
      </c>
      <c r="N76">
        <v>0</v>
      </c>
      <c r="O76">
        <v>42000</v>
      </c>
      <c r="P76">
        <v>7000</v>
      </c>
      <c r="Q76">
        <v>7000</v>
      </c>
      <c r="R76">
        <v>0</v>
      </c>
      <c r="S76">
        <v>0</v>
      </c>
      <c r="T76" t="s">
        <v>3767</v>
      </c>
      <c r="U76">
        <v>7000</v>
      </c>
      <c r="V76" s="162">
        <v>0</v>
      </c>
      <c r="W76">
        <v>49000</v>
      </c>
      <c r="X76" s="162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 t="s">
        <v>0</v>
      </c>
      <c r="AE76" t="s">
        <v>0</v>
      </c>
      <c r="AF76" t="s">
        <v>0</v>
      </c>
      <c r="AG76" t="s">
        <v>0</v>
      </c>
      <c r="AH76" s="191">
        <v>46149</v>
      </c>
      <c r="AI76" s="191">
        <v>46149</v>
      </c>
      <c r="AJ76" t="s">
        <v>2018</v>
      </c>
      <c r="AK76" s="191"/>
      <c r="AL76" s="162">
        <v>0</v>
      </c>
      <c r="AM76" s="162">
        <v>0</v>
      </c>
      <c r="AN76" s="162">
        <v>0</v>
      </c>
      <c r="AO76" s="162">
        <v>0</v>
      </c>
      <c r="AP76" s="162">
        <v>0</v>
      </c>
      <c r="AQ76" s="162">
        <v>0</v>
      </c>
      <c r="AR76" s="178">
        <v>0</v>
      </c>
      <c r="AS76" s="178">
        <v>0</v>
      </c>
      <c r="AT76" s="178">
        <v>0</v>
      </c>
      <c r="AU76" s="178">
        <v>0</v>
      </c>
      <c r="AV76" s="178">
        <v>0</v>
      </c>
      <c r="AW76" s="180">
        <v>0</v>
      </c>
      <c r="AX76">
        <v>1</v>
      </c>
      <c r="AY76">
        <v>0</v>
      </c>
      <c r="AZ76">
        <v>0</v>
      </c>
      <c r="BA76">
        <v>0</v>
      </c>
      <c r="BB76">
        <v>1</v>
      </c>
      <c r="BC76">
        <v>0</v>
      </c>
      <c r="BD76" s="165">
        <v>0</v>
      </c>
      <c r="BE76" s="165" t="s">
        <v>0</v>
      </c>
      <c r="BF76" s="165" t="s">
        <v>0</v>
      </c>
      <c r="BG76" s="165" t="s">
        <v>0</v>
      </c>
      <c r="BH76" s="165" t="s">
        <v>0</v>
      </c>
      <c r="BI76" s="165" t="s">
        <v>0</v>
      </c>
      <c r="BJ76" s="165">
        <v>0</v>
      </c>
      <c r="BK76" s="165" t="s">
        <v>0</v>
      </c>
      <c r="BL76" s="165">
        <v>0</v>
      </c>
      <c r="BM76" s="165" t="s">
        <v>0</v>
      </c>
      <c r="BN76" s="165" t="s">
        <v>0</v>
      </c>
      <c r="BO76" s="165" t="s">
        <v>0</v>
      </c>
      <c r="BP76" s="165" t="s">
        <v>0</v>
      </c>
      <c r="BQ76" s="165" t="s">
        <v>0</v>
      </c>
      <c r="BR76" s="165">
        <v>0</v>
      </c>
      <c r="BS76" s="165">
        <v>0</v>
      </c>
      <c r="BT76" s="165">
        <v>0</v>
      </c>
      <c r="BU76" s="165" t="s">
        <v>0</v>
      </c>
      <c r="BV76" s="165" t="s">
        <v>0</v>
      </c>
      <c r="BW76" s="165" t="s">
        <v>0</v>
      </c>
      <c r="BX76" s="165" t="s">
        <v>0</v>
      </c>
      <c r="BY76" s="163" t="s">
        <v>0</v>
      </c>
      <c r="BZ76">
        <v>0</v>
      </c>
      <c r="CA76" t="s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 t="str">
        <f>_xlfn.XLOOKUP(DB_CEWB_Nomenclature__2[[#This Row],[Component]],T_Planning[Article],T_Planning[PLANIF],"VERIF")</f>
        <v>PLANIF</v>
      </c>
      <c r="CS76" t="str">
        <f>_xlfn.XLOOKUP(DB_CEWB_Nomenclature__2[[#This Row],[Component]],T_Planning[Article],T_Planning[Etat Machine],"VERIF")</f>
        <v>VERIF</v>
      </c>
      <c r="CT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7" spans="1:98" hidden="1" x14ac:dyDescent="0.3">
      <c r="A77">
        <v>0</v>
      </c>
      <c r="B77">
        <v>861254</v>
      </c>
      <c r="C77" t="s">
        <v>3497</v>
      </c>
      <c r="D77">
        <v>40</v>
      </c>
      <c r="E77" t="s">
        <v>3761</v>
      </c>
      <c r="F77" t="s">
        <v>3950</v>
      </c>
      <c r="G77" t="s">
        <v>2775</v>
      </c>
      <c r="H77" t="s">
        <v>231</v>
      </c>
      <c r="I77">
        <v>40000</v>
      </c>
      <c r="J77">
        <v>6000</v>
      </c>
      <c r="K77">
        <v>40000</v>
      </c>
      <c r="L77">
        <v>0</v>
      </c>
      <c r="M77">
        <v>0</v>
      </c>
      <c r="N77">
        <v>12120</v>
      </c>
      <c r="O77">
        <v>190000</v>
      </c>
      <c r="P77">
        <v>40000</v>
      </c>
      <c r="Q77">
        <v>20000</v>
      </c>
      <c r="R77">
        <v>0</v>
      </c>
      <c r="S77">
        <v>0</v>
      </c>
      <c r="T77" t="s">
        <v>3785</v>
      </c>
      <c r="U77">
        <v>38000</v>
      </c>
      <c r="V77" s="162">
        <v>0</v>
      </c>
      <c r="W77">
        <v>228000</v>
      </c>
      <c r="X77" s="162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 t="s">
        <v>0</v>
      </c>
      <c r="AE77" t="s">
        <v>0</v>
      </c>
      <c r="AF77" t="s">
        <v>0</v>
      </c>
      <c r="AG77" t="s">
        <v>0</v>
      </c>
      <c r="AH77" s="191">
        <v>46149</v>
      </c>
      <c r="AI77" s="191">
        <v>46149</v>
      </c>
      <c r="AJ77" t="s">
        <v>2018</v>
      </c>
      <c r="AK77" s="191"/>
      <c r="AL77" s="162">
        <v>0</v>
      </c>
      <c r="AM77" s="162">
        <v>0</v>
      </c>
      <c r="AN77" s="162">
        <v>0</v>
      </c>
      <c r="AO77" s="162">
        <v>0</v>
      </c>
      <c r="AP77" s="162">
        <v>0</v>
      </c>
      <c r="AQ77" s="162">
        <v>0</v>
      </c>
      <c r="AR77" s="178">
        <v>0</v>
      </c>
      <c r="AS77" s="178">
        <v>0</v>
      </c>
      <c r="AT77" s="178">
        <v>0</v>
      </c>
      <c r="AU77" s="178">
        <v>0</v>
      </c>
      <c r="AV77" s="178">
        <v>0</v>
      </c>
      <c r="AW77" s="180">
        <v>0</v>
      </c>
      <c r="AX77">
        <v>1</v>
      </c>
      <c r="AY77">
        <v>2</v>
      </c>
      <c r="AZ77">
        <v>0</v>
      </c>
      <c r="BA77">
        <v>0</v>
      </c>
      <c r="BB77">
        <v>1</v>
      </c>
      <c r="BC77">
        <v>0</v>
      </c>
      <c r="BD77" s="165">
        <v>12120</v>
      </c>
      <c r="BE77" s="165">
        <v>26</v>
      </c>
      <c r="BF77" s="165">
        <v>0</v>
      </c>
      <c r="BG77" s="165" t="s">
        <v>0</v>
      </c>
      <c r="BH77" s="165">
        <v>0</v>
      </c>
      <c r="BI77" s="165" t="s">
        <v>0</v>
      </c>
      <c r="BJ77" s="165">
        <v>0</v>
      </c>
      <c r="BK77" s="165" t="s">
        <v>0</v>
      </c>
      <c r="BL77" s="165">
        <v>0</v>
      </c>
      <c r="BM77" s="165" t="s">
        <v>0</v>
      </c>
      <c r="BN77" s="165" t="s">
        <v>0</v>
      </c>
      <c r="BO77" s="165" t="s">
        <v>0</v>
      </c>
      <c r="BP77" s="165" t="s">
        <v>0</v>
      </c>
      <c r="BQ77" s="165" t="s">
        <v>0</v>
      </c>
      <c r="BR77" s="165">
        <v>0</v>
      </c>
      <c r="BS77" s="165">
        <v>0</v>
      </c>
      <c r="BT77" s="165">
        <v>0</v>
      </c>
      <c r="BU77" s="165" t="s">
        <v>0</v>
      </c>
      <c r="BV77" s="165" t="s">
        <v>0</v>
      </c>
      <c r="BW77" s="165" t="s">
        <v>0</v>
      </c>
      <c r="BX77" s="165" t="s">
        <v>0</v>
      </c>
      <c r="BY77" s="163" t="s">
        <v>0</v>
      </c>
      <c r="BZ77">
        <v>0</v>
      </c>
      <c r="CA77" t="s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 t="str">
        <f>_xlfn.XLOOKUP(DB_CEWB_Nomenclature__2[[#This Row],[Component]],T_Planning[Article],T_Planning[PLANIF],"VERIF")</f>
        <v>VERIF</v>
      </c>
      <c r="CS77" t="str">
        <f>_xlfn.XLOOKUP(DB_CEWB_Nomenclature__2[[#This Row],[Component]],T_Planning[Article],T_Planning[Etat Machine],"VERIF")</f>
        <v>VERIF</v>
      </c>
      <c r="CT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8" spans="1:98" hidden="1" x14ac:dyDescent="0.3">
      <c r="A78">
        <v>0</v>
      </c>
      <c r="B78">
        <v>862082</v>
      </c>
      <c r="C78" t="s">
        <v>3991</v>
      </c>
      <c r="D78">
        <v>51</v>
      </c>
      <c r="E78" t="s">
        <v>3761</v>
      </c>
      <c r="F78" t="s">
        <v>3950</v>
      </c>
      <c r="G78" t="s">
        <v>2775</v>
      </c>
      <c r="H78" t="s">
        <v>31</v>
      </c>
      <c r="I78">
        <v>5050</v>
      </c>
      <c r="J78">
        <v>600</v>
      </c>
      <c r="K78">
        <v>5050</v>
      </c>
      <c r="L78">
        <v>0</v>
      </c>
      <c r="M78">
        <v>0</v>
      </c>
      <c r="N78">
        <v>0</v>
      </c>
      <c r="O78">
        <v>5050</v>
      </c>
      <c r="P78">
        <v>0</v>
      </c>
      <c r="Q78">
        <v>0</v>
      </c>
      <c r="R78">
        <v>0</v>
      </c>
      <c r="S78">
        <v>0</v>
      </c>
      <c r="T78" t="s">
        <v>3789</v>
      </c>
      <c r="U78">
        <v>0</v>
      </c>
      <c r="V78" s="162" t="s">
        <v>0</v>
      </c>
      <c r="W78">
        <v>5050</v>
      </c>
      <c r="X78" s="162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 t="s">
        <v>0</v>
      </c>
      <c r="AE78" t="s">
        <v>0</v>
      </c>
      <c r="AF78" t="s">
        <v>0</v>
      </c>
      <c r="AG78" t="s">
        <v>0</v>
      </c>
      <c r="AH78" s="191">
        <v>46149</v>
      </c>
      <c r="AI78" s="191">
        <v>46149</v>
      </c>
      <c r="AJ78" t="s">
        <v>2018</v>
      </c>
      <c r="AK78" s="191"/>
      <c r="AL78" s="162">
        <v>0</v>
      </c>
      <c r="AM78" s="162">
        <v>0</v>
      </c>
      <c r="AN78" s="162">
        <v>0</v>
      </c>
      <c r="AO78" s="162">
        <v>0</v>
      </c>
      <c r="AP78" s="162">
        <v>0</v>
      </c>
      <c r="AQ78" s="162">
        <v>0</v>
      </c>
      <c r="AR78" s="178">
        <v>0</v>
      </c>
      <c r="AS78" s="178">
        <v>0</v>
      </c>
      <c r="AT78" s="178">
        <v>0</v>
      </c>
      <c r="AU78" s="178">
        <v>0</v>
      </c>
      <c r="AV78" s="178">
        <v>0</v>
      </c>
      <c r="AW78" s="180">
        <v>0</v>
      </c>
      <c r="AX78">
        <v>1</v>
      </c>
      <c r="AY78">
        <v>0</v>
      </c>
      <c r="AZ78">
        <v>0</v>
      </c>
      <c r="BA78">
        <v>0</v>
      </c>
      <c r="BB78">
        <v>1</v>
      </c>
      <c r="BC78">
        <v>0</v>
      </c>
      <c r="BD78" s="165">
        <v>0</v>
      </c>
      <c r="BE78" s="165" t="s">
        <v>0</v>
      </c>
      <c r="BF78" s="165" t="s">
        <v>0</v>
      </c>
      <c r="BG78" s="165" t="s">
        <v>0</v>
      </c>
      <c r="BH78" s="165" t="s">
        <v>0</v>
      </c>
      <c r="BI78" s="165" t="s">
        <v>0</v>
      </c>
      <c r="BJ78" s="165">
        <v>0</v>
      </c>
      <c r="BK78" s="165" t="s">
        <v>0</v>
      </c>
      <c r="BL78" s="165">
        <v>0</v>
      </c>
      <c r="BM78" s="165" t="s">
        <v>0</v>
      </c>
      <c r="BN78" s="165" t="s">
        <v>0</v>
      </c>
      <c r="BO78" s="165" t="s">
        <v>0</v>
      </c>
      <c r="BP78" s="165" t="s">
        <v>0</v>
      </c>
      <c r="BQ78" s="165" t="s">
        <v>0</v>
      </c>
      <c r="BR78" s="165">
        <v>0</v>
      </c>
      <c r="BS78" s="165">
        <v>0</v>
      </c>
      <c r="BT78" s="165">
        <v>0</v>
      </c>
      <c r="BU78" s="165" t="s">
        <v>0</v>
      </c>
      <c r="BV78" s="165" t="s">
        <v>0</v>
      </c>
      <c r="BW78" s="165" t="s">
        <v>0</v>
      </c>
      <c r="BX78" s="165" t="s">
        <v>0</v>
      </c>
      <c r="BY78" s="163" t="s">
        <v>0</v>
      </c>
      <c r="BZ78">
        <v>0</v>
      </c>
      <c r="CA78" t="s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 t="str">
        <f>_xlfn.XLOOKUP(DB_CEWB_Nomenclature__2[[#This Row],[Component]],T_Planning[Article],T_Planning[PLANIF],"VERIF")</f>
        <v>VERIF</v>
      </c>
      <c r="CS78" t="str">
        <f>_xlfn.XLOOKUP(DB_CEWB_Nomenclature__2[[#This Row],[Component]],T_Planning[Article],T_Planning[Etat Machine],"VERIF")</f>
        <v>VERIF</v>
      </c>
      <c r="CT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79" spans="1:98" hidden="1" x14ac:dyDescent="0.3">
      <c r="A79">
        <v>0</v>
      </c>
      <c r="B79">
        <v>403398</v>
      </c>
      <c r="C79" t="s">
        <v>296</v>
      </c>
      <c r="D79">
        <v>40</v>
      </c>
      <c r="E79" t="s">
        <v>3761</v>
      </c>
      <c r="F79" t="s">
        <v>3952</v>
      </c>
      <c r="G79" t="s">
        <v>2862</v>
      </c>
      <c r="H79" t="s">
        <v>31</v>
      </c>
      <c r="I79">
        <v>5000</v>
      </c>
      <c r="J79">
        <v>1500</v>
      </c>
      <c r="K79">
        <v>5000</v>
      </c>
      <c r="L79">
        <v>0</v>
      </c>
      <c r="M79">
        <v>0</v>
      </c>
      <c r="N79">
        <v>30025</v>
      </c>
      <c r="O79">
        <v>60000</v>
      </c>
      <c r="P79">
        <v>15000</v>
      </c>
      <c r="Q79">
        <v>10000</v>
      </c>
      <c r="R79">
        <v>9825</v>
      </c>
      <c r="S79">
        <v>9825</v>
      </c>
      <c r="T79" t="s">
        <v>3765</v>
      </c>
      <c r="U79">
        <v>13900</v>
      </c>
      <c r="V79" s="162">
        <v>0.34712230215827339</v>
      </c>
      <c r="W79">
        <v>73900</v>
      </c>
      <c r="X79" s="162">
        <v>6.5290933694181333E-2</v>
      </c>
      <c r="Y79">
        <v>0</v>
      </c>
      <c r="Z79">
        <v>0</v>
      </c>
      <c r="AA79">
        <v>0</v>
      </c>
      <c r="AB79">
        <v>0</v>
      </c>
      <c r="AC79">
        <v>0</v>
      </c>
      <c r="AD79" t="s">
        <v>0</v>
      </c>
      <c r="AE79" t="s">
        <v>0</v>
      </c>
      <c r="AF79" t="s">
        <v>0</v>
      </c>
      <c r="AG79" t="s">
        <v>0</v>
      </c>
      <c r="AH79" s="191">
        <v>46150</v>
      </c>
      <c r="AI79" s="191">
        <v>46150</v>
      </c>
      <c r="AJ79" t="s">
        <v>2071</v>
      </c>
      <c r="AK79" s="191"/>
      <c r="AL79" s="162">
        <v>4.9748856735887199E-2</v>
      </c>
      <c r="AM79" s="162">
        <v>0.19084114317039</v>
      </c>
      <c r="AN79" s="162">
        <v>0.24392092581865699</v>
      </c>
      <c r="AO79" s="162">
        <v>0.38277838540167602</v>
      </c>
      <c r="AP79" s="162">
        <v>5.0537508763729803E-2</v>
      </c>
      <c r="AQ79" s="162">
        <v>0.22782680484586201</v>
      </c>
      <c r="AR79" s="178">
        <v>0</v>
      </c>
      <c r="AS79" s="178">
        <v>0</v>
      </c>
      <c r="AT79" s="178">
        <v>0</v>
      </c>
      <c r="AU79" s="178">
        <v>0</v>
      </c>
      <c r="AV79" s="178">
        <v>0</v>
      </c>
      <c r="AW79" s="180">
        <v>0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0</v>
      </c>
      <c r="BD79" s="165">
        <v>20200</v>
      </c>
      <c r="BE79" s="165">
        <v>4</v>
      </c>
      <c r="BF79" s="165">
        <v>0</v>
      </c>
      <c r="BG79" s="165" t="s">
        <v>0</v>
      </c>
      <c r="BH79" s="165">
        <v>9825</v>
      </c>
      <c r="BI79" s="165">
        <v>3</v>
      </c>
      <c r="BJ79" s="165">
        <v>0</v>
      </c>
      <c r="BK79" s="165" t="s">
        <v>0</v>
      </c>
      <c r="BL79" s="165">
        <v>0</v>
      </c>
      <c r="BM79" s="165" t="s">
        <v>0</v>
      </c>
      <c r="BN79" s="165">
        <v>0</v>
      </c>
      <c r="BO79" s="165" t="s">
        <v>0</v>
      </c>
      <c r="BP79" s="165">
        <v>0</v>
      </c>
      <c r="BQ79" s="165" t="s">
        <v>0</v>
      </c>
      <c r="BR79" s="165">
        <v>0</v>
      </c>
      <c r="BS79" s="165" t="s">
        <v>0</v>
      </c>
      <c r="BT79" s="165">
        <v>0</v>
      </c>
      <c r="BU79" s="165" t="s">
        <v>0</v>
      </c>
      <c r="BV79" s="165" t="s">
        <v>0</v>
      </c>
      <c r="BW79" s="165" t="s">
        <v>0</v>
      </c>
      <c r="BX79" s="165" t="s">
        <v>0</v>
      </c>
      <c r="BY79" s="163" t="s">
        <v>0</v>
      </c>
      <c r="BZ79">
        <v>0</v>
      </c>
      <c r="CA79" t="s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 t="str">
        <f>_xlfn.XLOOKUP(DB_CEWB_Nomenclature__2[[#This Row],[Component]],T_Planning[Article],T_Planning[PLANIF],"VERIF")</f>
        <v>VERIF</v>
      </c>
      <c r="CS79" t="str">
        <f>_xlfn.XLOOKUP(DB_CEWB_Nomenclature__2[[#This Row],[Component]],T_Planning[Article],T_Planning[Etat Machine],"VERIF")</f>
        <v>VERIF</v>
      </c>
      <c r="CT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80" spans="1:98" hidden="1" x14ac:dyDescent="0.3">
      <c r="A80">
        <v>0</v>
      </c>
      <c r="B80">
        <v>859375</v>
      </c>
      <c r="C80" t="s">
        <v>3532</v>
      </c>
      <c r="D80">
        <v>40</v>
      </c>
      <c r="E80" t="s">
        <v>3761</v>
      </c>
      <c r="F80" t="s">
        <v>3950</v>
      </c>
      <c r="G80" t="s">
        <v>2775</v>
      </c>
      <c r="H80" t="s">
        <v>2090</v>
      </c>
      <c r="I80">
        <v>45000</v>
      </c>
      <c r="J80">
        <v>7500</v>
      </c>
      <c r="K80">
        <v>45000</v>
      </c>
      <c r="L80">
        <v>0</v>
      </c>
      <c r="M80">
        <v>0</v>
      </c>
      <c r="N80">
        <v>30300</v>
      </c>
      <c r="O80">
        <v>165000</v>
      </c>
      <c r="P80">
        <v>60000</v>
      </c>
      <c r="Q80">
        <v>30000</v>
      </c>
      <c r="R80">
        <v>0</v>
      </c>
      <c r="S80">
        <v>0</v>
      </c>
      <c r="T80" t="s">
        <v>3785</v>
      </c>
      <c r="U80">
        <v>27000</v>
      </c>
      <c r="V80" s="162">
        <v>0</v>
      </c>
      <c r="W80">
        <v>192000</v>
      </c>
      <c r="X80" s="162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 t="s">
        <v>0</v>
      </c>
      <c r="AE80" t="s">
        <v>0</v>
      </c>
      <c r="AF80" t="s">
        <v>0</v>
      </c>
      <c r="AG80" t="s">
        <v>0</v>
      </c>
      <c r="AH80" s="191">
        <v>46150</v>
      </c>
      <c r="AI80" s="191">
        <v>46150</v>
      </c>
      <c r="AJ80" t="s">
        <v>2018</v>
      </c>
      <c r="AK80" s="191"/>
      <c r="AL80" s="162">
        <v>0</v>
      </c>
      <c r="AM80" s="162">
        <v>0</v>
      </c>
      <c r="AN80" s="162">
        <v>0</v>
      </c>
      <c r="AO80" s="162">
        <v>0</v>
      </c>
      <c r="AP80" s="162">
        <v>0</v>
      </c>
      <c r="AQ80" s="162">
        <v>0</v>
      </c>
      <c r="AR80" s="178">
        <v>0</v>
      </c>
      <c r="AS80" s="178">
        <v>0</v>
      </c>
      <c r="AT80" s="178">
        <v>0</v>
      </c>
      <c r="AU80" s="178">
        <v>0</v>
      </c>
      <c r="AV80" s="178">
        <v>0</v>
      </c>
      <c r="AW80" s="180">
        <v>0</v>
      </c>
      <c r="AX80">
        <v>1</v>
      </c>
      <c r="AY80">
        <v>0</v>
      </c>
      <c r="AZ80">
        <v>0</v>
      </c>
      <c r="BA80">
        <v>0</v>
      </c>
      <c r="BB80">
        <v>1</v>
      </c>
      <c r="BC80">
        <v>0</v>
      </c>
      <c r="BD80" s="165">
        <v>30300</v>
      </c>
      <c r="BE80" s="165">
        <v>18</v>
      </c>
      <c r="BF80" s="165" t="s">
        <v>0</v>
      </c>
      <c r="BG80" s="165" t="s">
        <v>0</v>
      </c>
      <c r="BH80" s="165" t="s">
        <v>0</v>
      </c>
      <c r="BI80" s="165" t="s">
        <v>0</v>
      </c>
      <c r="BJ80" s="165">
        <v>0</v>
      </c>
      <c r="BK80" s="165" t="s">
        <v>0</v>
      </c>
      <c r="BL80" s="165">
        <v>0</v>
      </c>
      <c r="BM80" s="165" t="s">
        <v>0</v>
      </c>
      <c r="BN80" s="165" t="s">
        <v>0</v>
      </c>
      <c r="BO80" s="165" t="s">
        <v>0</v>
      </c>
      <c r="BP80" s="165" t="s">
        <v>0</v>
      </c>
      <c r="BQ80" s="165" t="s">
        <v>0</v>
      </c>
      <c r="BR80" s="165">
        <v>0</v>
      </c>
      <c r="BS80" s="165">
        <v>0</v>
      </c>
      <c r="BT80" s="165">
        <v>0</v>
      </c>
      <c r="BU80" s="165" t="s">
        <v>0</v>
      </c>
      <c r="BV80" s="165" t="s">
        <v>0</v>
      </c>
      <c r="BW80" s="165" t="s">
        <v>0</v>
      </c>
      <c r="BX80" s="165" t="s">
        <v>0</v>
      </c>
      <c r="BY80" s="163" t="s">
        <v>0</v>
      </c>
      <c r="BZ80">
        <v>0</v>
      </c>
      <c r="CA80" t="s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 t="str">
        <f>_xlfn.XLOOKUP(DB_CEWB_Nomenclature__2[[#This Row],[Component]],T_Planning[Article],T_Planning[PLANIF],"VERIF")</f>
        <v>VERIF</v>
      </c>
      <c r="CS80" t="str">
        <f>_xlfn.XLOOKUP(DB_CEWB_Nomenclature__2[[#This Row],[Component]],T_Planning[Article],T_Planning[Etat Machine],"VERIF")</f>
        <v>VERIF</v>
      </c>
      <c r="CT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1" spans="1:98" x14ac:dyDescent="0.3">
      <c r="A81">
        <v>0</v>
      </c>
      <c r="B81">
        <v>859519</v>
      </c>
      <c r="C81" t="s">
        <v>3632</v>
      </c>
      <c r="D81">
        <v>40</v>
      </c>
      <c r="E81" t="s">
        <v>3761</v>
      </c>
      <c r="F81" t="s">
        <v>3952</v>
      </c>
      <c r="G81" t="s">
        <v>2862</v>
      </c>
      <c r="H81" t="s">
        <v>2168</v>
      </c>
      <c r="I81">
        <v>33840</v>
      </c>
      <c r="J81">
        <v>5900</v>
      </c>
      <c r="K81">
        <v>33840</v>
      </c>
      <c r="L81">
        <v>6160</v>
      </c>
      <c r="M81">
        <v>0</v>
      </c>
      <c r="N81">
        <v>52750</v>
      </c>
      <c r="O81">
        <v>99000</v>
      </c>
      <c r="P81">
        <v>35160</v>
      </c>
      <c r="Q81">
        <v>25160</v>
      </c>
      <c r="R81">
        <v>6000</v>
      </c>
      <c r="S81">
        <v>12160</v>
      </c>
      <c r="T81" t="s">
        <v>3767</v>
      </c>
      <c r="U81">
        <v>19000</v>
      </c>
      <c r="V81" s="162">
        <v>0</v>
      </c>
      <c r="W81">
        <v>118000</v>
      </c>
      <c r="X81" s="162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 t="s">
        <v>0</v>
      </c>
      <c r="AE81" t="s">
        <v>0</v>
      </c>
      <c r="AF81">
        <v>10840</v>
      </c>
      <c r="AG81">
        <v>28</v>
      </c>
      <c r="AH81" s="191">
        <v>46150</v>
      </c>
      <c r="AI81" s="191">
        <v>46150</v>
      </c>
      <c r="AJ81" t="s">
        <v>2018</v>
      </c>
      <c r="AK81" s="191"/>
      <c r="AL81" s="162">
        <v>0</v>
      </c>
      <c r="AM81" s="162">
        <v>0</v>
      </c>
      <c r="AN81" s="162">
        <v>0</v>
      </c>
      <c r="AO81" s="162">
        <v>0</v>
      </c>
      <c r="AP81" s="162">
        <v>0</v>
      </c>
      <c r="AQ81" s="162">
        <v>0</v>
      </c>
      <c r="AR81" s="178">
        <v>0</v>
      </c>
      <c r="AS81" s="178">
        <v>0</v>
      </c>
      <c r="AT81" s="178">
        <v>0</v>
      </c>
      <c r="AU81" s="178">
        <v>0</v>
      </c>
      <c r="AV81" s="178">
        <v>0</v>
      </c>
      <c r="AW81" s="180">
        <v>0</v>
      </c>
      <c r="AX81">
        <v>1</v>
      </c>
      <c r="AY81">
        <v>1</v>
      </c>
      <c r="AZ81">
        <v>0</v>
      </c>
      <c r="BA81">
        <v>0</v>
      </c>
      <c r="BB81">
        <v>1</v>
      </c>
      <c r="BC81">
        <v>0</v>
      </c>
      <c r="BD81" s="165">
        <v>34630</v>
      </c>
      <c r="BE81" s="165">
        <v>10.5</v>
      </c>
      <c r="BF81" s="165">
        <v>0</v>
      </c>
      <c r="BG81" s="165" t="s">
        <v>0</v>
      </c>
      <c r="BH81" s="165">
        <v>6000</v>
      </c>
      <c r="BI81" s="165">
        <v>38</v>
      </c>
      <c r="BJ81" s="165">
        <v>0</v>
      </c>
      <c r="BK81" s="165" t="s">
        <v>0</v>
      </c>
      <c r="BL81" s="165">
        <v>0</v>
      </c>
      <c r="BM81" s="165" t="s">
        <v>0</v>
      </c>
      <c r="BN81" s="165" t="s">
        <v>0</v>
      </c>
      <c r="BO81" s="165" t="s">
        <v>0</v>
      </c>
      <c r="BP81" s="165" t="s">
        <v>0</v>
      </c>
      <c r="BQ81" s="165" t="s">
        <v>0</v>
      </c>
      <c r="BR81" s="165">
        <v>0</v>
      </c>
      <c r="BS81" s="165">
        <v>0</v>
      </c>
      <c r="BT81" s="165">
        <v>0</v>
      </c>
      <c r="BU81" s="165" t="s">
        <v>0</v>
      </c>
      <c r="BV81" s="165" t="s">
        <v>0</v>
      </c>
      <c r="BW81" s="165" t="s">
        <v>0</v>
      </c>
      <c r="BX81" s="165" t="s">
        <v>0</v>
      </c>
      <c r="BY81" s="163" t="s">
        <v>0</v>
      </c>
      <c r="BZ81">
        <v>0</v>
      </c>
      <c r="CA81" t="s">
        <v>0</v>
      </c>
      <c r="CB81">
        <v>6160</v>
      </c>
      <c r="CC81">
        <v>5498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11658</v>
      </c>
      <c r="CJ81">
        <v>5498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5498</v>
      </c>
      <c r="CR81" t="str">
        <f>_xlfn.XLOOKUP(DB_CEWB_Nomenclature__2[[#This Row],[Component]],T_Planning[Article],T_Planning[PLANIF],"VERIF")</f>
        <v>VERIF</v>
      </c>
      <c r="CS81" t="str">
        <f>_xlfn.XLOOKUP(DB_CEWB_Nomenclature__2[[#This Row],[Component]],T_Planning[Article],T_Planning[Etat Machine],"VERIF")</f>
        <v>VERIF</v>
      </c>
      <c r="CT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82" spans="1:98" hidden="1" x14ac:dyDescent="0.3">
      <c r="A82">
        <v>0</v>
      </c>
      <c r="B82">
        <v>863153</v>
      </c>
      <c r="C82" t="s">
        <v>4161</v>
      </c>
      <c r="D82">
        <v>40</v>
      </c>
      <c r="E82" t="s">
        <v>3761</v>
      </c>
      <c r="F82" t="s">
        <v>3952</v>
      </c>
      <c r="G82" t="s">
        <v>2862</v>
      </c>
      <c r="H82" t="s">
        <v>41</v>
      </c>
      <c r="I82">
        <v>36044</v>
      </c>
      <c r="J82">
        <v>14000</v>
      </c>
      <c r="K82">
        <v>36044</v>
      </c>
      <c r="L82">
        <v>3956</v>
      </c>
      <c r="M82">
        <v>0</v>
      </c>
      <c r="N82">
        <v>34400</v>
      </c>
      <c r="O82">
        <v>295000</v>
      </c>
      <c r="P82">
        <v>123956</v>
      </c>
      <c r="Q82">
        <v>103956</v>
      </c>
      <c r="R82">
        <v>8400</v>
      </c>
      <c r="S82">
        <v>12356</v>
      </c>
      <c r="T82" t="s">
        <v>3765</v>
      </c>
      <c r="U82">
        <v>63800</v>
      </c>
      <c r="V82" s="162">
        <v>0</v>
      </c>
      <c r="W82">
        <v>358800</v>
      </c>
      <c r="X82" s="16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 t="s">
        <v>0</v>
      </c>
      <c r="AE82" t="s">
        <v>0</v>
      </c>
      <c r="AF82" t="s">
        <v>0</v>
      </c>
      <c r="AG82" t="s">
        <v>0</v>
      </c>
      <c r="AH82" s="191">
        <v>46150</v>
      </c>
      <c r="AI82" s="191">
        <v>46150</v>
      </c>
      <c r="AJ82" t="s">
        <v>2018</v>
      </c>
      <c r="AK82" s="191"/>
      <c r="AL82" s="162">
        <v>0</v>
      </c>
      <c r="AM82" s="162">
        <v>0</v>
      </c>
      <c r="AN82" s="162">
        <v>0</v>
      </c>
      <c r="AO82" s="162">
        <v>0</v>
      </c>
      <c r="AP82" s="162">
        <v>0</v>
      </c>
      <c r="AQ82" s="162">
        <v>0</v>
      </c>
      <c r="AR82" s="178">
        <v>0</v>
      </c>
      <c r="AS82" s="178">
        <v>0</v>
      </c>
      <c r="AT82" s="178">
        <v>0</v>
      </c>
      <c r="AU82" s="178">
        <v>0</v>
      </c>
      <c r="AV82" s="178">
        <v>0</v>
      </c>
      <c r="AW82" s="180">
        <v>0</v>
      </c>
      <c r="AX82">
        <v>1</v>
      </c>
      <c r="AY82">
        <v>1</v>
      </c>
      <c r="AZ82">
        <v>0</v>
      </c>
      <c r="BA82">
        <v>0</v>
      </c>
      <c r="BB82">
        <v>1</v>
      </c>
      <c r="BC82">
        <v>0</v>
      </c>
      <c r="BD82" s="165">
        <v>26000</v>
      </c>
      <c r="BE82" s="165">
        <v>7</v>
      </c>
      <c r="BF82" s="165">
        <v>0</v>
      </c>
      <c r="BG82" s="165" t="s">
        <v>0</v>
      </c>
      <c r="BH82" s="165">
        <v>8400</v>
      </c>
      <c r="BI82" s="165">
        <v>14</v>
      </c>
      <c r="BJ82" s="165">
        <v>0</v>
      </c>
      <c r="BK82" s="165" t="s">
        <v>0</v>
      </c>
      <c r="BL82" s="165">
        <v>0</v>
      </c>
      <c r="BM82" s="165" t="s">
        <v>0</v>
      </c>
      <c r="BN82" s="165" t="s">
        <v>0</v>
      </c>
      <c r="BO82" s="165" t="s">
        <v>0</v>
      </c>
      <c r="BP82" s="165" t="s">
        <v>0</v>
      </c>
      <c r="BQ82" s="165" t="s">
        <v>0</v>
      </c>
      <c r="BR82" s="165">
        <v>0</v>
      </c>
      <c r="BS82" s="165">
        <v>0</v>
      </c>
      <c r="BT82" s="165">
        <v>0</v>
      </c>
      <c r="BU82" s="165" t="s">
        <v>0</v>
      </c>
      <c r="BV82" s="165" t="s">
        <v>0</v>
      </c>
      <c r="BW82" s="165" t="s">
        <v>0</v>
      </c>
      <c r="BX82" s="165" t="s">
        <v>0</v>
      </c>
      <c r="BY82" s="163" t="s">
        <v>0</v>
      </c>
      <c r="BZ82">
        <v>0</v>
      </c>
      <c r="CA82" t="s">
        <v>0</v>
      </c>
      <c r="CB82">
        <v>9216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4197</v>
      </c>
      <c r="CI82">
        <v>13413</v>
      </c>
      <c r="CJ82">
        <v>5260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4197</v>
      </c>
      <c r="CQ82">
        <v>9457</v>
      </c>
      <c r="CR82" t="str">
        <f>_xlfn.XLOOKUP(DB_CEWB_Nomenclature__2[[#This Row],[Component]],T_Planning[Article],T_Planning[PLANIF],"VERIF")</f>
        <v>VERIF</v>
      </c>
      <c r="CS82" t="str">
        <f>_xlfn.XLOOKUP(DB_CEWB_Nomenclature__2[[#This Row],[Component]],T_Planning[Article],T_Planning[Etat Machine],"VERIF")</f>
        <v>VERIF</v>
      </c>
      <c r="CT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83" spans="1:98" hidden="1" x14ac:dyDescent="0.3">
      <c r="A83">
        <v>0</v>
      </c>
      <c r="B83">
        <v>863637</v>
      </c>
      <c r="C83" t="s">
        <v>4294</v>
      </c>
      <c r="D83">
        <v>32</v>
      </c>
      <c r="E83" t="s">
        <v>3761</v>
      </c>
      <c r="F83" t="s">
        <v>3950</v>
      </c>
      <c r="G83" t="s">
        <v>2775</v>
      </c>
      <c r="H83" t="s">
        <v>954</v>
      </c>
      <c r="I83">
        <v>10000</v>
      </c>
      <c r="J83">
        <v>1000</v>
      </c>
      <c r="K83">
        <v>10000</v>
      </c>
      <c r="L83">
        <v>0</v>
      </c>
      <c r="M83">
        <v>0</v>
      </c>
      <c r="N83">
        <v>0</v>
      </c>
      <c r="O83">
        <v>40000</v>
      </c>
      <c r="P83">
        <v>10000</v>
      </c>
      <c r="Q83">
        <v>0</v>
      </c>
      <c r="R83">
        <v>0</v>
      </c>
      <c r="S83">
        <v>0</v>
      </c>
      <c r="T83" t="s">
        <v>3789</v>
      </c>
      <c r="U83">
        <v>6000</v>
      </c>
      <c r="V83" s="162">
        <v>0</v>
      </c>
      <c r="W83">
        <v>46000</v>
      </c>
      <c r="X83" s="162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 t="s">
        <v>0</v>
      </c>
      <c r="AE83" t="s">
        <v>0</v>
      </c>
      <c r="AF83" t="s">
        <v>0</v>
      </c>
      <c r="AG83" t="s">
        <v>0</v>
      </c>
      <c r="AH83" s="191">
        <v>46150</v>
      </c>
      <c r="AI83" s="191">
        <v>46150</v>
      </c>
      <c r="AJ83" t="s">
        <v>2018</v>
      </c>
      <c r="AK83" s="191"/>
      <c r="AL83" s="162">
        <v>0</v>
      </c>
      <c r="AM83" s="162">
        <v>0</v>
      </c>
      <c r="AN83" s="162">
        <v>0</v>
      </c>
      <c r="AO83" s="162">
        <v>0</v>
      </c>
      <c r="AP83" s="162">
        <v>0</v>
      </c>
      <c r="AQ83" s="162">
        <v>0</v>
      </c>
      <c r="AR83" s="178">
        <v>0</v>
      </c>
      <c r="AS83" s="178">
        <v>0</v>
      </c>
      <c r="AT83" s="178">
        <v>0</v>
      </c>
      <c r="AU83" s="178">
        <v>0</v>
      </c>
      <c r="AV83" s="178">
        <v>0</v>
      </c>
      <c r="AW83" s="180">
        <v>0</v>
      </c>
      <c r="AX83">
        <v>1</v>
      </c>
      <c r="AY83">
        <v>0</v>
      </c>
      <c r="AZ83">
        <v>0</v>
      </c>
      <c r="BA83">
        <v>0</v>
      </c>
      <c r="BB83">
        <v>1</v>
      </c>
      <c r="BC83">
        <v>0</v>
      </c>
      <c r="BD83" s="165">
        <v>0</v>
      </c>
      <c r="BE83" s="165" t="s">
        <v>0</v>
      </c>
      <c r="BF83" s="165" t="s">
        <v>0</v>
      </c>
      <c r="BG83" s="165" t="s">
        <v>0</v>
      </c>
      <c r="BH83" s="165" t="s">
        <v>0</v>
      </c>
      <c r="BI83" s="165" t="s">
        <v>0</v>
      </c>
      <c r="BJ83" s="165">
        <v>0</v>
      </c>
      <c r="BK83" s="165" t="s">
        <v>0</v>
      </c>
      <c r="BL83" s="165">
        <v>0</v>
      </c>
      <c r="BM83" s="165" t="s">
        <v>0</v>
      </c>
      <c r="BN83" s="165" t="s">
        <v>0</v>
      </c>
      <c r="BO83" s="165" t="s">
        <v>0</v>
      </c>
      <c r="BP83" s="165" t="s">
        <v>0</v>
      </c>
      <c r="BQ83" s="165" t="s">
        <v>0</v>
      </c>
      <c r="BR83" s="165">
        <v>0</v>
      </c>
      <c r="BS83" s="165">
        <v>0</v>
      </c>
      <c r="BT83" s="165">
        <v>0</v>
      </c>
      <c r="BU83" s="165" t="s">
        <v>0</v>
      </c>
      <c r="BV83" s="165" t="s">
        <v>0</v>
      </c>
      <c r="BW83" s="165" t="s">
        <v>0</v>
      </c>
      <c r="BX83" s="165" t="s">
        <v>0</v>
      </c>
      <c r="BY83" s="163" t="s">
        <v>0</v>
      </c>
      <c r="BZ83">
        <v>0</v>
      </c>
      <c r="CA83" t="s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 t="str">
        <f>_xlfn.XLOOKUP(DB_CEWB_Nomenclature__2[[#This Row],[Component]],T_Planning[Article],T_Planning[PLANIF],"VERIF")</f>
        <v>VERIF</v>
      </c>
      <c r="CS83" t="str">
        <f>_xlfn.XLOOKUP(DB_CEWB_Nomenclature__2[[#This Row],[Component]],T_Planning[Article],T_Planning[Etat Machine],"VERIF")</f>
        <v>VERIF</v>
      </c>
      <c r="CT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4" spans="1:98" hidden="1" x14ac:dyDescent="0.3">
      <c r="A84">
        <v>0</v>
      </c>
      <c r="B84">
        <v>768897</v>
      </c>
      <c r="C84" t="s">
        <v>360</v>
      </c>
      <c r="D84">
        <v>40</v>
      </c>
      <c r="E84" t="s">
        <v>3761</v>
      </c>
      <c r="F84" t="s">
        <v>3950</v>
      </c>
      <c r="G84" t="s">
        <v>2775</v>
      </c>
      <c r="H84" t="s">
        <v>111</v>
      </c>
      <c r="I84">
        <v>19955</v>
      </c>
      <c r="J84">
        <v>7700</v>
      </c>
      <c r="K84">
        <v>43055</v>
      </c>
      <c r="L84">
        <v>18545</v>
      </c>
      <c r="M84">
        <v>0</v>
      </c>
      <c r="N84">
        <v>79430</v>
      </c>
      <c r="O84">
        <v>223300</v>
      </c>
      <c r="P84">
        <v>87845</v>
      </c>
      <c r="Q84">
        <v>57045</v>
      </c>
      <c r="R84">
        <v>39030</v>
      </c>
      <c r="S84">
        <v>57575</v>
      </c>
      <c r="T84" t="s">
        <v>3785</v>
      </c>
      <c r="U84">
        <v>48400</v>
      </c>
      <c r="V84" s="162">
        <v>0.77727272727272723</v>
      </c>
      <c r="W84">
        <v>271700</v>
      </c>
      <c r="X84" s="162">
        <v>0.13846153846153847</v>
      </c>
      <c r="Y84">
        <v>0</v>
      </c>
      <c r="Z84">
        <v>0</v>
      </c>
      <c r="AA84">
        <v>0</v>
      </c>
      <c r="AB84">
        <v>0</v>
      </c>
      <c r="AC84">
        <v>0</v>
      </c>
      <c r="AD84" t="s">
        <v>0</v>
      </c>
      <c r="AE84" t="s">
        <v>0</v>
      </c>
      <c r="AF84" t="s">
        <v>0</v>
      </c>
      <c r="AG84" t="s">
        <v>0</v>
      </c>
      <c r="AH84" s="191">
        <v>46153</v>
      </c>
      <c r="AI84" s="191">
        <v>46153</v>
      </c>
      <c r="AJ84" t="s">
        <v>2071</v>
      </c>
      <c r="AK84" s="191"/>
      <c r="AL84" s="162">
        <v>8.5816757059605994E-2</v>
      </c>
      <c r="AM84" s="162">
        <v>1.46026203703516E-2</v>
      </c>
      <c r="AN84" s="162">
        <v>2.5076822875571298E-3</v>
      </c>
      <c r="AO84" s="162">
        <v>3.4619350209848399E-3</v>
      </c>
      <c r="AP84" s="162">
        <v>0</v>
      </c>
      <c r="AQ84" s="162">
        <v>2.12736235007683E-2</v>
      </c>
      <c r="AR84" s="178">
        <v>0</v>
      </c>
      <c r="AS84" s="178">
        <v>0</v>
      </c>
      <c r="AT84" s="178">
        <v>0</v>
      </c>
      <c r="AU84" s="178">
        <v>0</v>
      </c>
      <c r="AV84" s="178">
        <v>0</v>
      </c>
      <c r="AW84" s="180">
        <v>0</v>
      </c>
      <c r="AX84">
        <v>1</v>
      </c>
      <c r="AY84">
        <v>0</v>
      </c>
      <c r="AZ84">
        <v>0</v>
      </c>
      <c r="BA84">
        <v>0</v>
      </c>
      <c r="BB84">
        <v>1</v>
      </c>
      <c r="BC84">
        <v>0</v>
      </c>
      <c r="BD84" s="165">
        <v>40400</v>
      </c>
      <c r="BE84" s="165">
        <v>3.5</v>
      </c>
      <c r="BF84" s="165" t="s">
        <v>0</v>
      </c>
      <c r="BG84" s="165" t="s">
        <v>0</v>
      </c>
      <c r="BH84" s="165" t="s">
        <v>0</v>
      </c>
      <c r="BI84" s="165" t="s">
        <v>0</v>
      </c>
      <c r="BJ84" s="165">
        <v>0</v>
      </c>
      <c r="BK84" s="165" t="s">
        <v>0</v>
      </c>
      <c r="BL84" s="165">
        <v>0</v>
      </c>
      <c r="BM84" s="165" t="s">
        <v>0</v>
      </c>
      <c r="BN84" s="165" t="s">
        <v>0</v>
      </c>
      <c r="BO84" s="165" t="s">
        <v>0</v>
      </c>
      <c r="BP84" s="165" t="s">
        <v>0</v>
      </c>
      <c r="BQ84" s="165" t="s">
        <v>0</v>
      </c>
      <c r="BR84" s="165">
        <v>20070</v>
      </c>
      <c r="BS84" s="165">
        <v>0</v>
      </c>
      <c r="BT84" s="165">
        <v>18960</v>
      </c>
      <c r="BU84" s="165">
        <v>2</v>
      </c>
      <c r="BV84" s="165" t="s">
        <v>0</v>
      </c>
      <c r="BW84" s="165" t="s">
        <v>0</v>
      </c>
      <c r="BX84" s="165" t="s">
        <v>0</v>
      </c>
      <c r="BY84" s="163" t="s">
        <v>0</v>
      </c>
      <c r="BZ84">
        <v>0</v>
      </c>
      <c r="CA84" t="s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 t="str">
        <f>_xlfn.XLOOKUP(DB_CEWB_Nomenclature__2[[#This Row],[Component]],T_Planning[Article],T_Planning[PLANIF],"VERIF")</f>
        <v>VERIF</v>
      </c>
      <c r="CS84" t="str">
        <f>_xlfn.XLOOKUP(DB_CEWB_Nomenclature__2[[#This Row],[Component]],T_Planning[Article],T_Planning[Etat Machine],"VERIF")</f>
        <v>VERIF</v>
      </c>
      <c r="CT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5" spans="1:98" hidden="1" x14ac:dyDescent="0.3">
      <c r="A85">
        <v>1</v>
      </c>
      <c r="B85">
        <v>166802</v>
      </c>
      <c r="C85" t="s">
        <v>3790</v>
      </c>
      <c r="D85">
        <v>40</v>
      </c>
      <c r="E85" t="s">
        <v>3761</v>
      </c>
      <c r="F85" t="s">
        <v>3952</v>
      </c>
      <c r="G85" t="s">
        <v>2862</v>
      </c>
      <c r="H85" t="s">
        <v>177</v>
      </c>
      <c r="I85">
        <v>2020</v>
      </c>
      <c r="J85">
        <v>500</v>
      </c>
      <c r="K85" t="s">
        <v>0</v>
      </c>
      <c r="L85">
        <v>1400</v>
      </c>
      <c r="M85">
        <v>0</v>
      </c>
      <c r="N85">
        <v>0</v>
      </c>
      <c r="O85">
        <v>9316</v>
      </c>
      <c r="P85">
        <v>4266</v>
      </c>
      <c r="Q85">
        <v>2210</v>
      </c>
      <c r="R85">
        <v>0</v>
      </c>
      <c r="S85">
        <v>1400</v>
      </c>
      <c r="T85" t="s">
        <v>3767</v>
      </c>
      <c r="U85">
        <v>1200</v>
      </c>
      <c r="V85" s="162">
        <v>0</v>
      </c>
      <c r="W85">
        <v>10516</v>
      </c>
      <c r="X85" s="162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 t="s">
        <v>0</v>
      </c>
      <c r="AE85" t="s">
        <v>0</v>
      </c>
      <c r="AF85" t="s">
        <v>0</v>
      </c>
      <c r="AG85" t="s">
        <v>0</v>
      </c>
      <c r="AH85" s="191">
        <v>46155</v>
      </c>
      <c r="AI85" s="191">
        <v>46155</v>
      </c>
      <c r="AJ85" t="s">
        <v>0</v>
      </c>
      <c r="AK85" s="191"/>
      <c r="AL85" s="162">
        <v>0</v>
      </c>
      <c r="AM85" s="162">
        <v>5.3861788617886198E-3</v>
      </c>
      <c r="AN85" s="162">
        <v>0</v>
      </c>
      <c r="AO85" s="162">
        <v>0</v>
      </c>
      <c r="AP85" s="162">
        <v>0</v>
      </c>
      <c r="AQ85" s="162">
        <v>3.9359420229492497E-3</v>
      </c>
      <c r="AR85" s="178">
        <v>0</v>
      </c>
      <c r="AS85" s="178">
        <v>0</v>
      </c>
      <c r="AT85" s="178">
        <v>0</v>
      </c>
      <c r="AU85" s="178">
        <v>0</v>
      </c>
      <c r="AV85" s="178">
        <v>0</v>
      </c>
      <c r="AW85" s="180">
        <v>0</v>
      </c>
      <c r="AX85">
        <v>1</v>
      </c>
      <c r="AY85">
        <v>0</v>
      </c>
      <c r="AZ85">
        <v>0</v>
      </c>
      <c r="BA85">
        <v>0</v>
      </c>
      <c r="BB85">
        <v>1</v>
      </c>
      <c r="BC85">
        <v>0</v>
      </c>
      <c r="BD85" s="165">
        <v>0</v>
      </c>
      <c r="BE85" s="165" t="s">
        <v>0</v>
      </c>
      <c r="BF85" s="165" t="s">
        <v>0</v>
      </c>
      <c r="BG85" s="165" t="s">
        <v>0</v>
      </c>
      <c r="BH85" s="165" t="s">
        <v>0</v>
      </c>
      <c r="BI85" s="165" t="s">
        <v>0</v>
      </c>
      <c r="BJ85" s="165">
        <v>0</v>
      </c>
      <c r="BK85" s="165" t="s">
        <v>0</v>
      </c>
      <c r="BL85" s="165">
        <v>0</v>
      </c>
      <c r="BM85" s="165" t="s">
        <v>0</v>
      </c>
      <c r="BN85" s="165" t="s">
        <v>0</v>
      </c>
      <c r="BO85" s="165" t="s">
        <v>0</v>
      </c>
      <c r="BP85" s="165" t="s">
        <v>0</v>
      </c>
      <c r="BQ85" s="165" t="s">
        <v>0</v>
      </c>
      <c r="BR85" s="165">
        <v>0</v>
      </c>
      <c r="BS85" s="165">
        <v>0</v>
      </c>
      <c r="BT85" s="165">
        <v>0</v>
      </c>
      <c r="BU85" s="165" t="s">
        <v>0</v>
      </c>
      <c r="BV85" s="165" t="s">
        <v>0</v>
      </c>
      <c r="BW85" s="165" t="s">
        <v>0</v>
      </c>
      <c r="BX85" s="165" t="s">
        <v>0</v>
      </c>
      <c r="BY85" s="163" t="s">
        <v>0</v>
      </c>
      <c r="BZ85">
        <v>0</v>
      </c>
      <c r="CA85" t="s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 t="str">
        <f>_xlfn.XLOOKUP(DB_CEWB_Nomenclature__2[[#This Row],[Component]],T_Planning[Article],T_Planning[PLANIF],"VERIF")</f>
        <v>A PLANIFIER</v>
      </c>
      <c r="CS85" t="str">
        <f>_xlfn.XLOOKUP(DB_CEWB_Nomenclature__2[[#This Row],[Component]],T_Planning[Article],T_Planning[Etat Machine],"VERIF")</f>
        <v>VERIF</v>
      </c>
      <c r="CT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6" spans="1:98" hidden="1" x14ac:dyDescent="0.3">
      <c r="A86">
        <v>1</v>
      </c>
      <c r="B86">
        <v>275014</v>
      </c>
      <c r="C86" t="s">
        <v>7613</v>
      </c>
      <c r="D86">
        <v>40</v>
      </c>
      <c r="E86" t="s">
        <v>3761</v>
      </c>
      <c r="F86" t="s">
        <v>3950</v>
      </c>
      <c r="G86" t="s">
        <v>2775</v>
      </c>
      <c r="H86" t="s">
        <v>39</v>
      </c>
      <c r="I86">
        <v>0</v>
      </c>
      <c r="J86">
        <v>1300</v>
      </c>
      <c r="K86" t="s">
        <v>0</v>
      </c>
      <c r="L86">
        <v>9016</v>
      </c>
      <c r="M86">
        <v>0</v>
      </c>
      <c r="N86">
        <v>32720</v>
      </c>
      <c r="O86">
        <v>45955</v>
      </c>
      <c r="P86">
        <v>15150</v>
      </c>
      <c r="Q86">
        <v>12120</v>
      </c>
      <c r="R86">
        <v>14720</v>
      </c>
      <c r="S86">
        <v>23736</v>
      </c>
      <c r="T86" t="s">
        <v>3789</v>
      </c>
      <c r="U86">
        <v>9000</v>
      </c>
      <c r="V86" s="162">
        <v>1</v>
      </c>
      <c r="W86">
        <v>54955</v>
      </c>
      <c r="X86" s="162">
        <v>0.43191702301883361</v>
      </c>
      <c r="Y86">
        <v>0</v>
      </c>
      <c r="Z86">
        <v>0</v>
      </c>
      <c r="AA86">
        <v>0</v>
      </c>
      <c r="AB86">
        <v>0</v>
      </c>
      <c r="AC86">
        <v>0</v>
      </c>
      <c r="AD86" t="s">
        <v>0</v>
      </c>
      <c r="AE86" t="s">
        <v>0</v>
      </c>
      <c r="AF86" t="s">
        <v>0</v>
      </c>
      <c r="AG86" t="s">
        <v>0</v>
      </c>
      <c r="AH86" s="191">
        <v>46155</v>
      </c>
      <c r="AI86" s="191">
        <v>46155</v>
      </c>
      <c r="AJ86" t="s">
        <v>0</v>
      </c>
      <c r="AK86" s="191"/>
      <c r="AL86" s="162">
        <v>0.124739589429086</v>
      </c>
      <c r="AM86" s="162">
        <v>0.32497865192789499</v>
      </c>
      <c r="AN86" s="162">
        <v>0.24953362720577099</v>
      </c>
      <c r="AO86" s="162">
        <v>0.23637821175031601</v>
      </c>
      <c r="AP86" s="162">
        <v>0</v>
      </c>
      <c r="AQ86" s="162">
        <v>0.25279288849458298</v>
      </c>
      <c r="AR86" s="178">
        <v>0</v>
      </c>
      <c r="AS86" s="178">
        <v>0</v>
      </c>
      <c r="AT86" s="178">
        <v>0</v>
      </c>
      <c r="AU86" s="178">
        <v>0</v>
      </c>
      <c r="AV86" s="178">
        <v>0</v>
      </c>
      <c r="AW86" s="180">
        <v>0</v>
      </c>
      <c r="AX86">
        <v>1</v>
      </c>
      <c r="AY86">
        <v>1</v>
      </c>
      <c r="AZ86">
        <v>0</v>
      </c>
      <c r="BA86">
        <v>0</v>
      </c>
      <c r="BB86">
        <v>1</v>
      </c>
      <c r="BC86">
        <v>0</v>
      </c>
      <c r="BD86" s="165">
        <v>18000</v>
      </c>
      <c r="BE86" s="165">
        <v>37</v>
      </c>
      <c r="BF86" s="165">
        <v>0</v>
      </c>
      <c r="BG86" s="165" t="s">
        <v>0</v>
      </c>
      <c r="BH86" s="165">
        <v>0</v>
      </c>
      <c r="BI86" s="165" t="s">
        <v>0</v>
      </c>
      <c r="BJ86" s="165">
        <v>2000</v>
      </c>
      <c r="BK86" s="165">
        <v>0</v>
      </c>
      <c r="BL86" s="165">
        <v>0</v>
      </c>
      <c r="BM86" s="165" t="s">
        <v>0</v>
      </c>
      <c r="BN86" s="165" t="s">
        <v>0</v>
      </c>
      <c r="BO86" s="165" t="s">
        <v>0</v>
      </c>
      <c r="BP86" s="165" t="s">
        <v>0</v>
      </c>
      <c r="BQ86" s="165" t="s">
        <v>0</v>
      </c>
      <c r="BR86" s="165">
        <v>7700</v>
      </c>
      <c r="BS86" s="165">
        <v>6</v>
      </c>
      <c r="BT86" s="165">
        <v>5020</v>
      </c>
      <c r="BU86" s="165">
        <v>7</v>
      </c>
      <c r="BV86" s="165" t="s">
        <v>0</v>
      </c>
      <c r="BW86" s="165" t="s">
        <v>0</v>
      </c>
      <c r="BX86" s="165" t="s">
        <v>0</v>
      </c>
      <c r="BY86" s="163" t="s">
        <v>0</v>
      </c>
      <c r="BZ86">
        <v>0</v>
      </c>
      <c r="CA86" t="s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1010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1010</v>
      </c>
      <c r="CR86" t="str">
        <f>_xlfn.XLOOKUP(DB_CEWB_Nomenclature__2[[#This Row],[Component]],T_Planning[Article],T_Planning[PLANIF],"VERIF")</f>
        <v>VERIF</v>
      </c>
      <c r="CS86" t="str">
        <f>_xlfn.XLOOKUP(DB_CEWB_Nomenclature__2[[#This Row],[Component]],T_Planning[Article],T_Planning[Etat Machine],"VERIF")</f>
        <v>VERIF</v>
      </c>
      <c r="CT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7" spans="1:98" hidden="1" x14ac:dyDescent="0.3">
      <c r="A87">
        <v>1</v>
      </c>
      <c r="B87">
        <v>703457</v>
      </c>
      <c r="C87" t="s">
        <v>3781</v>
      </c>
      <c r="D87">
        <v>40</v>
      </c>
      <c r="E87" t="s">
        <v>3761</v>
      </c>
      <c r="F87" t="s">
        <v>3950</v>
      </c>
      <c r="G87" t="s">
        <v>2775</v>
      </c>
      <c r="H87" t="s">
        <v>131</v>
      </c>
      <c r="I87">
        <v>40400</v>
      </c>
      <c r="J87">
        <v>6100</v>
      </c>
      <c r="K87" t="s">
        <v>0</v>
      </c>
      <c r="L87">
        <v>20906</v>
      </c>
      <c r="M87">
        <v>1652</v>
      </c>
      <c r="N87">
        <v>16345</v>
      </c>
      <c r="O87">
        <v>191900</v>
      </c>
      <c r="P87">
        <v>70700</v>
      </c>
      <c r="Q87">
        <v>20200</v>
      </c>
      <c r="R87">
        <v>0</v>
      </c>
      <c r="S87">
        <v>20906</v>
      </c>
      <c r="T87" t="s">
        <v>3765</v>
      </c>
      <c r="U87">
        <v>35800</v>
      </c>
      <c r="V87" s="162">
        <v>0</v>
      </c>
      <c r="W87">
        <v>227700</v>
      </c>
      <c r="X87" s="162">
        <v>0</v>
      </c>
      <c r="Y87">
        <v>13</v>
      </c>
      <c r="Z87">
        <v>8</v>
      </c>
      <c r="AA87">
        <v>9</v>
      </c>
      <c r="AB87">
        <v>12</v>
      </c>
      <c r="AC87">
        <v>42</v>
      </c>
      <c r="AD87" t="s">
        <v>0</v>
      </c>
      <c r="AE87" t="s">
        <v>0</v>
      </c>
      <c r="AF87">
        <v>59153</v>
      </c>
      <c r="AG87">
        <v>38.666666666666664</v>
      </c>
      <c r="AH87" s="191">
        <v>46155</v>
      </c>
      <c r="AI87" s="191">
        <v>46155</v>
      </c>
      <c r="AJ87" t="s">
        <v>0</v>
      </c>
      <c r="AK87" s="191"/>
      <c r="AL87" s="162">
        <v>5.5079717011509093E-2</v>
      </c>
      <c r="AM87" s="162">
        <v>0.18618102235422901</v>
      </c>
      <c r="AN87" s="162">
        <v>0.50035461486044897</v>
      </c>
      <c r="AO87" s="162">
        <v>0.49885186544870802</v>
      </c>
      <c r="AP87" s="162">
        <v>0.14438018138554201</v>
      </c>
      <c r="AQ87" s="162">
        <v>0.20979969223042799</v>
      </c>
      <c r="AR87" s="178">
        <v>0</v>
      </c>
      <c r="AS87" s="178">
        <v>0</v>
      </c>
      <c r="AT87" s="178">
        <v>0</v>
      </c>
      <c r="AU87" s="178">
        <v>0</v>
      </c>
      <c r="AV87" s="178">
        <v>0</v>
      </c>
      <c r="AW87" s="180">
        <v>0</v>
      </c>
      <c r="AX87">
        <v>1</v>
      </c>
      <c r="AY87">
        <v>1</v>
      </c>
      <c r="AZ87">
        <v>0</v>
      </c>
      <c r="BA87">
        <v>0</v>
      </c>
      <c r="BB87">
        <v>1</v>
      </c>
      <c r="BC87">
        <v>0</v>
      </c>
      <c r="BD87" s="165">
        <v>16345</v>
      </c>
      <c r="BE87" s="165">
        <v>42</v>
      </c>
      <c r="BF87" s="165">
        <v>0</v>
      </c>
      <c r="BG87" s="165" t="s">
        <v>0</v>
      </c>
      <c r="BH87" s="165">
        <v>0</v>
      </c>
      <c r="BI87" s="165" t="s">
        <v>0</v>
      </c>
      <c r="BJ87" s="165">
        <v>0</v>
      </c>
      <c r="BK87" s="165" t="s">
        <v>0</v>
      </c>
      <c r="BL87" s="165">
        <v>0</v>
      </c>
      <c r="BM87" s="165" t="s">
        <v>0</v>
      </c>
      <c r="BN87" s="165" t="s">
        <v>0</v>
      </c>
      <c r="BO87" s="165" t="s">
        <v>0</v>
      </c>
      <c r="BP87" s="165" t="s">
        <v>0</v>
      </c>
      <c r="BQ87" s="165" t="s">
        <v>0</v>
      </c>
      <c r="BR87" s="165">
        <v>0</v>
      </c>
      <c r="BS87" s="165">
        <v>0</v>
      </c>
      <c r="BT87" s="165">
        <v>0</v>
      </c>
      <c r="BU87" s="165" t="s">
        <v>0</v>
      </c>
      <c r="BV87" s="165" t="s">
        <v>0</v>
      </c>
      <c r="BW87" s="165" t="s">
        <v>0</v>
      </c>
      <c r="BX87" s="165" t="s">
        <v>0</v>
      </c>
      <c r="BY87" s="163" t="s">
        <v>0</v>
      </c>
      <c r="BZ87">
        <v>0</v>
      </c>
      <c r="CA87" t="s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 t="str">
        <f>_xlfn.XLOOKUP(DB_CEWB_Nomenclature__2[[#This Row],[Component]],T_Planning[Article],T_Planning[PLANIF],"VERIF")</f>
        <v>VERIF</v>
      </c>
      <c r="CS87" t="str">
        <f>_xlfn.XLOOKUP(DB_CEWB_Nomenclature__2[[#This Row],[Component]],T_Planning[Article],T_Planning[Etat Machine],"VERIF")</f>
        <v>VERIF</v>
      </c>
      <c r="CT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88" spans="1:98" hidden="1" x14ac:dyDescent="0.3">
      <c r="A88">
        <v>1</v>
      </c>
      <c r="B88">
        <v>707693</v>
      </c>
      <c r="C88" t="s">
        <v>3786</v>
      </c>
      <c r="D88">
        <v>25</v>
      </c>
      <c r="E88" t="s">
        <v>3761</v>
      </c>
      <c r="F88" t="s">
        <v>3952</v>
      </c>
      <c r="G88" t="s">
        <v>2862</v>
      </c>
      <c r="H88" t="s">
        <v>125</v>
      </c>
      <c r="I88">
        <v>20200</v>
      </c>
      <c r="J88">
        <v>3700</v>
      </c>
      <c r="K88" t="s">
        <v>0</v>
      </c>
      <c r="L88">
        <v>0</v>
      </c>
      <c r="M88">
        <v>0</v>
      </c>
      <c r="N88">
        <v>89912</v>
      </c>
      <c r="O88">
        <v>91850</v>
      </c>
      <c r="P88">
        <v>31250</v>
      </c>
      <c r="Q88">
        <v>16100</v>
      </c>
      <c r="R88">
        <v>89912</v>
      </c>
      <c r="S88">
        <v>89912</v>
      </c>
      <c r="T88" t="s">
        <v>3765</v>
      </c>
      <c r="U88">
        <v>18200</v>
      </c>
      <c r="V88" s="162">
        <v>1</v>
      </c>
      <c r="W88">
        <v>110050</v>
      </c>
      <c r="X88" s="162">
        <v>0.63345751930940486</v>
      </c>
      <c r="Y88">
        <v>0</v>
      </c>
      <c r="Z88">
        <v>3</v>
      </c>
      <c r="AA88">
        <v>13</v>
      </c>
      <c r="AB88">
        <v>11</v>
      </c>
      <c r="AC88">
        <v>27</v>
      </c>
      <c r="AD88">
        <v>12271</v>
      </c>
      <c r="AE88">
        <v>99.5</v>
      </c>
      <c r="AF88" t="s">
        <v>0</v>
      </c>
      <c r="AG88" t="s">
        <v>0</v>
      </c>
      <c r="AH88" s="191">
        <v>46155</v>
      </c>
      <c r="AI88" s="191">
        <v>46155</v>
      </c>
      <c r="AJ88" t="s">
        <v>0</v>
      </c>
      <c r="AK88" s="191"/>
      <c r="AL88" s="162">
        <v>0.20513074976430301</v>
      </c>
      <c r="AM88" s="162">
        <v>0.234513705781739</v>
      </c>
      <c r="AN88" s="162">
        <v>0.140024876559496</v>
      </c>
      <c r="AO88" s="162">
        <v>0.202349076344981</v>
      </c>
      <c r="AP88" s="162">
        <v>0.61027943757238201</v>
      </c>
      <c r="AQ88" s="162">
        <v>0.28552807572052902</v>
      </c>
      <c r="AR88" s="178">
        <v>0</v>
      </c>
      <c r="AS88" s="178">
        <v>0</v>
      </c>
      <c r="AT88" s="178">
        <v>0</v>
      </c>
      <c r="AU88" s="178">
        <v>0</v>
      </c>
      <c r="AV88" s="178">
        <v>0</v>
      </c>
      <c r="AW88" s="180">
        <v>0</v>
      </c>
      <c r="AX88">
        <v>1</v>
      </c>
      <c r="AY88">
        <v>1</v>
      </c>
      <c r="AZ88">
        <v>1</v>
      </c>
      <c r="BA88">
        <v>2</v>
      </c>
      <c r="BB88">
        <v>1</v>
      </c>
      <c r="BC88">
        <v>0</v>
      </c>
      <c r="BD88" s="165">
        <v>0</v>
      </c>
      <c r="BE88" s="165" t="s">
        <v>0</v>
      </c>
      <c r="BF88" s="165">
        <v>0</v>
      </c>
      <c r="BG88" s="165" t="s">
        <v>0</v>
      </c>
      <c r="BH88" s="165">
        <v>38</v>
      </c>
      <c r="BI88" s="165">
        <v>90</v>
      </c>
      <c r="BJ88" s="165">
        <v>0</v>
      </c>
      <c r="BK88" s="165" t="s">
        <v>0</v>
      </c>
      <c r="BL88" s="165">
        <v>0</v>
      </c>
      <c r="BM88" s="165" t="s">
        <v>0</v>
      </c>
      <c r="BN88" s="165">
        <v>57819</v>
      </c>
      <c r="BO88" s="165">
        <v>77</v>
      </c>
      <c r="BP88" s="165">
        <v>31886</v>
      </c>
      <c r="BQ88" s="165">
        <v>9</v>
      </c>
      <c r="BR88" s="165">
        <v>0</v>
      </c>
      <c r="BS88" s="165" t="s">
        <v>0</v>
      </c>
      <c r="BT88" s="165">
        <v>0</v>
      </c>
      <c r="BU88" s="165" t="s">
        <v>0</v>
      </c>
      <c r="BV88" s="165" t="s">
        <v>0</v>
      </c>
      <c r="BW88" s="165" t="s">
        <v>0</v>
      </c>
      <c r="BX88" s="165" t="s">
        <v>0</v>
      </c>
      <c r="BY88" s="163" t="s">
        <v>0</v>
      </c>
      <c r="BZ88">
        <v>169</v>
      </c>
      <c r="CA88">
        <v>35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 t="str">
        <f>_xlfn.XLOOKUP(DB_CEWB_Nomenclature__2[[#This Row],[Component]],T_Planning[Article],T_Planning[PLANIF],"VERIF")</f>
        <v>VERIF</v>
      </c>
      <c r="CS88" t="str">
        <f>_xlfn.XLOOKUP(DB_CEWB_Nomenclature__2[[#This Row],[Component]],T_Planning[Article],T_Planning[Etat Machine],"VERIF")</f>
        <v>VERIF</v>
      </c>
      <c r="CT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89" spans="1:98" hidden="1" x14ac:dyDescent="0.3">
      <c r="A89">
        <v>1</v>
      </c>
      <c r="B89">
        <v>736106</v>
      </c>
      <c r="C89" t="s">
        <v>3764</v>
      </c>
      <c r="D89">
        <v>40</v>
      </c>
      <c r="E89" t="s">
        <v>3761</v>
      </c>
      <c r="F89" t="s">
        <v>3950</v>
      </c>
      <c r="G89" t="s">
        <v>2775</v>
      </c>
      <c r="H89" t="s">
        <v>131</v>
      </c>
      <c r="I89">
        <v>121200</v>
      </c>
      <c r="J89">
        <v>48500</v>
      </c>
      <c r="K89" t="s">
        <v>0</v>
      </c>
      <c r="L89">
        <v>0</v>
      </c>
      <c r="M89">
        <v>0</v>
      </c>
      <c r="N89">
        <v>516550</v>
      </c>
      <c r="O89">
        <v>1873300</v>
      </c>
      <c r="P89">
        <v>786000</v>
      </c>
      <c r="Q89">
        <v>363000</v>
      </c>
      <c r="R89">
        <v>415041</v>
      </c>
      <c r="S89">
        <v>415041</v>
      </c>
      <c r="T89" t="s">
        <v>3765</v>
      </c>
      <c r="U89">
        <v>299300</v>
      </c>
      <c r="V89" s="162">
        <v>0.981760775141998</v>
      </c>
      <c r="W89">
        <v>2172600</v>
      </c>
      <c r="X89" s="162">
        <v>0.13524855012427506</v>
      </c>
      <c r="Y89">
        <v>27</v>
      </c>
      <c r="Z89">
        <v>28</v>
      </c>
      <c r="AA89">
        <v>41</v>
      </c>
      <c r="AB89">
        <v>6</v>
      </c>
      <c r="AC89">
        <v>102</v>
      </c>
      <c r="AD89">
        <v>13335</v>
      </c>
      <c r="AE89">
        <v>144.5</v>
      </c>
      <c r="AF89">
        <v>101125</v>
      </c>
      <c r="AG89">
        <v>50.625</v>
      </c>
      <c r="AH89" s="191">
        <v>46155</v>
      </c>
      <c r="AI89" s="191">
        <v>46155</v>
      </c>
      <c r="AJ89" t="s">
        <v>0</v>
      </c>
      <c r="AK89" s="191"/>
      <c r="AL89" s="162">
        <v>3.4913649755727402E-2</v>
      </c>
      <c r="AM89" s="162">
        <v>0.193086895745475</v>
      </c>
      <c r="AN89" s="162">
        <v>0.30710121165186399</v>
      </c>
      <c r="AO89" s="162">
        <v>0.223408471678432</v>
      </c>
      <c r="AP89" s="162">
        <v>0.202700037257008</v>
      </c>
      <c r="AQ89" s="162">
        <v>0.19344929502796501</v>
      </c>
      <c r="AR89" s="178">
        <v>0</v>
      </c>
      <c r="AS89" s="178">
        <v>0</v>
      </c>
      <c r="AT89" s="178">
        <v>0</v>
      </c>
      <c r="AU89" s="178">
        <v>0</v>
      </c>
      <c r="AV89" s="178">
        <v>0</v>
      </c>
      <c r="AW89" s="180">
        <v>0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0</v>
      </c>
      <c r="BD89" s="165">
        <v>98814</v>
      </c>
      <c r="BE89" s="165">
        <v>9.5</v>
      </c>
      <c r="BF89" s="165">
        <v>0</v>
      </c>
      <c r="BG89" s="165" t="s">
        <v>0</v>
      </c>
      <c r="BH89" s="165">
        <v>51975</v>
      </c>
      <c r="BI89" s="165">
        <v>4</v>
      </c>
      <c r="BJ89" s="165">
        <v>0</v>
      </c>
      <c r="BK89" s="165" t="s">
        <v>0</v>
      </c>
      <c r="BL89" s="165">
        <v>27340</v>
      </c>
      <c r="BM89" s="165">
        <v>2.5</v>
      </c>
      <c r="BN89" s="165">
        <v>282236</v>
      </c>
      <c r="BO89" s="165">
        <v>61</v>
      </c>
      <c r="BP89" s="165">
        <v>6633</v>
      </c>
      <c r="BQ89" s="165">
        <v>15</v>
      </c>
      <c r="BR89" s="165">
        <v>30085</v>
      </c>
      <c r="BS89" s="165">
        <v>2.3333333333333335</v>
      </c>
      <c r="BT89" s="165">
        <v>16772</v>
      </c>
      <c r="BU89" s="165">
        <v>29</v>
      </c>
      <c r="BV89" s="165" t="s">
        <v>0</v>
      </c>
      <c r="BW89" s="165" t="s">
        <v>0</v>
      </c>
      <c r="BX89" s="165" t="s">
        <v>0</v>
      </c>
      <c r="BY89" s="163" t="s">
        <v>0</v>
      </c>
      <c r="BZ89">
        <v>0</v>
      </c>
      <c r="CA89" t="s">
        <v>0</v>
      </c>
      <c r="CB89">
        <v>5635</v>
      </c>
      <c r="CC89">
        <v>0</v>
      </c>
      <c r="CD89">
        <v>0</v>
      </c>
      <c r="CE89">
        <v>0</v>
      </c>
      <c r="CF89">
        <v>0</v>
      </c>
      <c r="CG89">
        <v>4920</v>
      </c>
      <c r="CH89">
        <v>0</v>
      </c>
      <c r="CI89">
        <v>10555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 t="str">
        <f>_xlfn.XLOOKUP(DB_CEWB_Nomenclature__2[[#This Row],[Component]],T_Planning[Article],T_Planning[PLANIF],"VERIF")</f>
        <v>VERIF</v>
      </c>
      <c r="CS89" t="str">
        <f>_xlfn.XLOOKUP(DB_CEWB_Nomenclature__2[[#This Row],[Component]],T_Planning[Article],T_Planning[Etat Machine],"VERIF")</f>
        <v>VERIF</v>
      </c>
      <c r="CT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0" spans="1:98" hidden="1" x14ac:dyDescent="0.3">
      <c r="A90">
        <v>1</v>
      </c>
      <c r="B90">
        <v>667305</v>
      </c>
      <c r="C90" t="s">
        <v>8043</v>
      </c>
      <c r="D90">
        <v>40</v>
      </c>
      <c r="E90" t="s">
        <v>3761</v>
      </c>
      <c r="F90" t="s">
        <v>3952</v>
      </c>
      <c r="G90" t="s">
        <v>2862</v>
      </c>
      <c r="H90" t="s">
        <v>240</v>
      </c>
      <c r="I90">
        <v>5050</v>
      </c>
      <c r="J90">
        <v>2200</v>
      </c>
      <c r="K90" t="s">
        <v>0</v>
      </c>
      <c r="L90">
        <v>0</v>
      </c>
      <c r="M90">
        <v>1160</v>
      </c>
      <c r="N90">
        <v>38000</v>
      </c>
      <c r="O90">
        <v>56650</v>
      </c>
      <c r="P90">
        <v>31400</v>
      </c>
      <c r="Q90">
        <v>16250</v>
      </c>
      <c r="R90">
        <v>12843</v>
      </c>
      <c r="S90">
        <v>12843</v>
      </c>
      <c r="T90" t="s">
        <v>3767</v>
      </c>
      <c r="U90">
        <v>8700</v>
      </c>
      <c r="V90" s="162">
        <v>0.89574712643678156</v>
      </c>
      <c r="W90">
        <v>65350</v>
      </c>
      <c r="X90" s="162">
        <v>0.11925019127773528</v>
      </c>
      <c r="Y90">
        <v>13</v>
      </c>
      <c r="Z90">
        <v>0</v>
      </c>
      <c r="AA90">
        <v>9</v>
      </c>
      <c r="AB90">
        <v>6</v>
      </c>
      <c r="AC90">
        <v>28</v>
      </c>
      <c r="AD90" t="s">
        <v>0</v>
      </c>
      <c r="AE90" t="s">
        <v>0</v>
      </c>
      <c r="AF90" t="s">
        <v>0</v>
      </c>
      <c r="AG90" t="s">
        <v>0</v>
      </c>
      <c r="AH90" s="191">
        <v>46157</v>
      </c>
      <c r="AI90" s="191">
        <v>46157</v>
      </c>
      <c r="AJ90" t="s">
        <v>0</v>
      </c>
      <c r="AK90" s="191"/>
      <c r="AL90" s="162">
        <v>0</v>
      </c>
      <c r="AM90" s="162">
        <v>0.103915501973754</v>
      </c>
      <c r="AN90" s="162">
        <v>0.43868033101331694</v>
      </c>
      <c r="AO90" s="162">
        <v>0.241962640574369</v>
      </c>
      <c r="AP90" s="162">
        <v>0.32347670250896099</v>
      </c>
      <c r="AQ90" s="162">
        <v>0.29971060221839402</v>
      </c>
      <c r="AR90" s="178">
        <v>0</v>
      </c>
      <c r="AS90" s="178">
        <v>0</v>
      </c>
      <c r="AT90" s="178">
        <v>0</v>
      </c>
      <c r="AU90" s="178">
        <v>0</v>
      </c>
      <c r="AV90" s="178">
        <v>0</v>
      </c>
      <c r="AW90" s="180">
        <v>0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0</v>
      </c>
      <c r="BD90" s="165">
        <v>25157</v>
      </c>
      <c r="BE90" s="165">
        <v>10</v>
      </c>
      <c r="BF90" s="165">
        <v>0</v>
      </c>
      <c r="BG90" s="165" t="s">
        <v>0</v>
      </c>
      <c r="BH90" s="165">
        <v>3500</v>
      </c>
      <c r="BI90" s="165">
        <v>2</v>
      </c>
      <c r="BJ90" s="165">
        <v>0</v>
      </c>
      <c r="BK90" s="165" t="s">
        <v>0</v>
      </c>
      <c r="BL90" s="165">
        <v>9343</v>
      </c>
      <c r="BM90" s="165">
        <v>1</v>
      </c>
      <c r="BN90" s="165">
        <v>0</v>
      </c>
      <c r="BO90" s="165" t="s">
        <v>0</v>
      </c>
      <c r="BP90" s="165">
        <v>0</v>
      </c>
      <c r="BQ90" s="165" t="s">
        <v>0</v>
      </c>
      <c r="BR90" s="165">
        <v>0</v>
      </c>
      <c r="BS90" s="165" t="s">
        <v>0</v>
      </c>
      <c r="BT90" s="165">
        <v>0</v>
      </c>
      <c r="BU90" s="165" t="s">
        <v>0</v>
      </c>
      <c r="BV90" s="165" t="s">
        <v>0</v>
      </c>
      <c r="BW90" s="165" t="s">
        <v>0</v>
      </c>
      <c r="BX90" s="165" t="s">
        <v>0</v>
      </c>
      <c r="BY90" s="163" t="s">
        <v>0</v>
      </c>
      <c r="BZ90">
        <v>0</v>
      </c>
      <c r="CA90" t="s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 t="str">
        <f>_xlfn.XLOOKUP(DB_CEWB_Nomenclature__2[[#This Row],[Component]],T_Planning[Article],T_Planning[PLANIF],"VERIF")</f>
        <v>STOP</v>
      </c>
      <c r="CS90" t="str">
        <f>_xlfn.XLOOKUP(DB_CEWB_Nomenclature__2[[#This Row],[Component]],T_Planning[Article],T_Planning[Etat Machine],"VERIF")</f>
        <v>PROD</v>
      </c>
      <c r="CT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1" spans="1:98" x14ac:dyDescent="0.3">
      <c r="A91">
        <v>1</v>
      </c>
      <c r="B91">
        <v>142552</v>
      </c>
      <c r="C91" t="s">
        <v>3790</v>
      </c>
      <c r="D91">
        <v>32</v>
      </c>
      <c r="E91" t="s">
        <v>3761</v>
      </c>
      <c r="F91" t="s">
        <v>3952</v>
      </c>
      <c r="G91" t="s">
        <v>2862</v>
      </c>
      <c r="H91" t="s">
        <v>956</v>
      </c>
      <c r="I91">
        <v>10100</v>
      </c>
      <c r="J91">
        <v>1200</v>
      </c>
      <c r="K91" t="s">
        <v>0</v>
      </c>
      <c r="L91">
        <v>20370</v>
      </c>
      <c r="M91">
        <v>0</v>
      </c>
      <c r="N91">
        <v>0</v>
      </c>
      <c r="O91">
        <v>11580</v>
      </c>
      <c r="P91">
        <v>1480</v>
      </c>
      <c r="Q91">
        <v>1480</v>
      </c>
      <c r="R91">
        <v>0</v>
      </c>
      <c r="S91">
        <v>20370</v>
      </c>
      <c r="T91" t="s">
        <v>3767</v>
      </c>
      <c r="U91">
        <v>1400</v>
      </c>
      <c r="V91" s="162">
        <v>1</v>
      </c>
      <c r="W91">
        <v>12980</v>
      </c>
      <c r="X91" s="162">
        <v>0.79121725731895221</v>
      </c>
      <c r="Y91">
        <v>0</v>
      </c>
      <c r="Z91">
        <v>0</v>
      </c>
      <c r="AA91">
        <v>0</v>
      </c>
      <c r="AB91">
        <v>0</v>
      </c>
      <c r="AC91">
        <v>0</v>
      </c>
      <c r="AD91" t="s">
        <v>0</v>
      </c>
      <c r="AE91" t="s">
        <v>0</v>
      </c>
      <c r="AF91" t="s">
        <v>0</v>
      </c>
      <c r="AG91" t="s">
        <v>0</v>
      </c>
      <c r="AH91" s="191">
        <v>46160</v>
      </c>
      <c r="AI91" s="191">
        <v>46160</v>
      </c>
      <c r="AJ91" t="s">
        <v>0</v>
      </c>
      <c r="AK91" s="191"/>
      <c r="AL91" s="162">
        <v>0</v>
      </c>
      <c r="AM91" s="162">
        <v>0</v>
      </c>
      <c r="AN91" s="162">
        <v>0</v>
      </c>
      <c r="AO91" s="162">
        <v>0</v>
      </c>
      <c r="AP91" s="162">
        <v>0</v>
      </c>
      <c r="AQ91" s="162">
        <v>0</v>
      </c>
      <c r="AR91" s="178">
        <v>0</v>
      </c>
      <c r="AS91" s="178">
        <v>0</v>
      </c>
      <c r="AT91" s="178">
        <v>0</v>
      </c>
      <c r="AU91" s="178">
        <v>0</v>
      </c>
      <c r="AV91" s="178">
        <v>0</v>
      </c>
      <c r="AW91" s="180">
        <v>0</v>
      </c>
      <c r="AX91">
        <v>1</v>
      </c>
      <c r="AY91">
        <v>0</v>
      </c>
      <c r="AZ91">
        <v>0</v>
      </c>
      <c r="BA91">
        <v>0</v>
      </c>
      <c r="BB91">
        <v>1</v>
      </c>
      <c r="BC91">
        <v>0</v>
      </c>
      <c r="BD91" s="165">
        <v>0</v>
      </c>
      <c r="BE91" s="165" t="s">
        <v>0</v>
      </c>
      <c r="BF91" s="165" t="s">
        <v>0</v>
      </c>
      <c r="BG91" s="165" t="s">
        <v>0</v>
      </c>
      <c r="BH91" s="165" t="s">
        <v>0</v>
      </c>
      <c r="BI91" s="165" t="s">
        <v>0</v>
      </c>
      <c r="BJ91" s="165">
        <v>0</v>
      </c>
      <c r="BK91" s="165" t="s">
        <v>0</v>
      </c>
      <c r="BL91" s="165">
        <v>0</v>
      </c>
      <c r="BM91" s="165" t="s">
        <v>0</v>
      </c>
      <c r="BN91" s="165" t="s">
        <v>0</v>
      </c>
      <c r="BO91" s="165" t="s">
        <v>0</v>
      </c>
      <c r="BP91" s="165" t="s">
        <v>0</v>
      </c>
      <c r="BQ91" s="165" t="s">
        <v>0</v>
      </c>
      <c r="BR91" s="165">
        <v>0</v>
      </c>
      <c r="BS91" s="165">
        <v>0</v>
      </c>
      <c r="BT91" s="165">
        <v>0</v>
      </c>
      <c r="BU91" s="165" t="s">
        <v>0</v>
      </c>
      <c r="BV91" s="165" t="s">
        <v>0</v>
      </c>
      <c r="BW91" s="165" t="s">
        <v>0</v>
      </c>
      <c r="BX91" s="165" t="s">
        <v>0</v>
      </c>
      <c r="BY91" s="163" t="s">
        <v>0</v>
      </c>
      <c r="BZ91">
        <v>0</v>
      </c>
      <c r="CA91" t="s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 t="str">
        <f>_xlfn.XLOOKUP(DB_CEWB_Nomenclature__2[[#This Row],[Component]],T_Planning[Article],T_Planning[PLANIF],"VERIF")</f>
        <v>VERIF</v>
      </c>
      <c r="CS91" t="str">
        <f>_xlfn.XLOOKUP(DB_CEWB_Nomenclature__2[[#This Row],[Component]],T_Planning[Article],T_Planning[Etat Machine],"VERIF")</f>
        <v>VERIF</v>
      </c>
      <c r="CT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92" spans="1:98" hidden="1" x14ac:dyDescent="0.3">
      <c r="A92">
        <v>0</v>
      </c>
      <c r="B92">
        <v>565032</v>
      </c>
      <c r="C92" t="s">
        <v>22</v>
      </c>
      <c r="D92">
        <v>40</v>
      </c>
      <c r="E92" t="s">
        <v>3761</v>
      </c>
      <c r="F92" t="s">
        <v>3950</v>
      </c>
      <c r="G92" t="s">
        <v>2775</v>
      </c>
      <c r="H92" t="s">
        <v>38</v>
      </c>
      <c r="I92">
        <v>0</v>
      </c>
      <c r="J92">
        <v>4100</v>
      </c>
      <c r="K92">
        <v>0</v>
      </c>
      <c r="L92">
        <v>0</v>
      </c>
      <c r="M92">
        <v>0</v>
      </c>
      <c r="N92">
        <v>50711</v>
      </c>
      <c r="O92">
        <v>121200</v>
      </c>
      <c r="P92">
        <v>60600</v>
      </c>
      <c r="Q92">
        <v>40400</v>
      </c>
      <c r="R92">
        <v>10600</v>
      </c>
      <c r="S92">
        <v>10600</v>
      </c>
      <c r="T92" t="s">
        <v>3765</v>
      </c>
      <c r="U92">
        <v>31800</v>
      </c>
      <c r="V92" s="162">
        <v>0.33333333333333331</v>
      </c>
      <c r="W92">
        <v>153000</v>
      </c>
      <c r="X92" s="162">
        <v>6.9281045751633991E-2</v>
      </c>
      <c r="Y92">
        <v>0</v>
      </c>
      <c r="Z92">
        <v>0</v>
      </c>
      <c r="AA92">
        <v>0</v>
      </c>
      <c r="AB92">
        <v>0</v>
      </c>
      <c r="AC92">
        <v>0</v>
      </c>
      <c r="AD92" t="s">
        <v>0</v>
      </c>
      <c r="AE92" t="s">
        <v>0</v>
      </c>
      <c r="AF92" t="s">
        <v>0</v>
      </c>
      <c r="AG92" t="s">
        <v>0</v>
      </c>
      <c r="AH92" s="191">
        <v>46160</v>
      </c>
      <c r="AI92" s="191">
        <v>46160</v>
      </c>
      <c r="AJ92" t="s">
        <v>2071</v>
      </c>
      <c r="AK92" s="191"/>
      <c r="AL92" s="162">
        <v>0</v>
      </c>
      <c r="AM92" s="162">
        <v>2.3333638640237499E-2</v>
      </c>
      <c r="AN92" s="162">
        <v>2.1961587931372799E-2</v>
      </c>
      <c r="AO92" s="162">
        <v>1</v>
      </c>
      <c r="AP92" s="162">
        <v>0.239143556021475</v>
      </c>
      <c r="AQ92" s="162">
        <v>0.113950027377771</v>
      </c>
      <c r="AR92" s="178">
        <v>0</v>
      </c>
      <c r="AS92" s="178">
        <v>0</v>
      </c>
      <c r="AT92" s="178">
        <v>0</v>
      </c>
      <c r="AU92" s="178">
        <v>0</v>
      </c>
      <c r="AV92" s="178">
        <v>0</v>
      </c>
      <c r="AW92" s="180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0</v>
      </c>
      <c r="BD92" s="165">
        <v>40111</v>
      </c>
      <c r="BE92" s="165">
        <v>62</v>
      </c>
      <c r="BF92" s="165">
        <v>0</v>
      </c>
      <c r="BG92" s="165" t="s">
        <v>0</v>
      </c>
      <c r="BH92" s="165">
        <v>10600</v>
      </c>
      <c r="BI92" s="165">
        <v>13</v>
      </c>
      <c r="BJ92" s="165">
        <v>0</v>
      </c>
      <c r="BK92" s="165" t="s">
        <v>0</v>
      </c>
      <c r="BL92" s="165">
        <v>0</v>
      </c>
      <c r="BM92" s="165" t="s">
        <v>0</v>
      </c>
      <c r="BN92" s="165">
        <v>0</v>
      </c>
      <c r="BO92" s="165" t="s">
        <v>0</v>
      </c>
      <c r="BP92" s="165">
        <v>0</v>
      </c>
      <c r="BQ92" s="165" t="s">
        <v>0</v>
      </c>
      <c r="BR92" s="165">
        <v>0</v>
      </c>
      <c r="BS92" s="165" t="s">
        <v>0</v>
      </c>
      <c r="BT92" s="165">
        <v>0</v>
      </c>
      <c r="BU92" s="165" t="s">
        <v>0</v>
      </c>
      <c r="BV92" s="165" t="s">
        <v>0</v>
      </c>
      <c r="BW92" s="165" t="s">
        <v>0</v>
      </c>
      <c r="BX92" s="165" t="s">
        <v>0</v>
      </c>
      <c r="BY92" s="163" t="s">
        <v>0</v>
      </c>
      <c r="BZ92">
        <v>0</v>
      </c>
      <c r="CA92" t="s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 t="str">
        <f>_xlfn.XLOOKUP(DB_CEWB_Nomenclature__2[[#This Row],[Component]],T_Planning[Article],T_Planning[PLANIF],"VERIF")</f>
        <v>VERIF</v>
      </c>
      <c r="CS92" t="str">
        <f>_xlfn.XLOOKUP(DB_CEWB_Nomenclature__2[[#This Row],[Component]],T_Planning[Article],T_Planning[Etat Machine],"VERIF")</f>
        <v>VERIF</v>
      </c>
      <c r="CT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3" spans="1:98" hidden="1" x14ac:dyDescent="0.3">
      <c r="A93">
        <v>0</v>
      </c>
      <c r="B93">
        <v>276333</v>
      </c>
      <c r="C93" t="s">
        <v>290</v>
      </c>
      <c r="D93">
        <v>40</v>
      </c>
      <c r="E93" t="s">
        <v>3761</v>
      </c>
      <c r="F93" t="s">
        <v>3950</v>
      </c>
      <c r="G93" t="s">
        <v>2775</v>
      </c>
      <c r="H93" t="s">
        <v>30</v>
      </c>
      <c r="I93">
        <v>0</v>
      </c>
      <c r="J93">
        <v>11600</v>
      </c>
      <c r="K93">
        <v>0</v>
      </c>
      <c r="L93">
        <v>0</v>
      </c>
      <c r="M93">
        <v>0</v>
      </c>
      <c r="N93">
        <v>94720</v>
      </c>
      <c r="O93">
        <v>575598</v>
      </c>
      <c r="P93">
        <v>230318</v>
      </c>
      <c r="Q93">
        <v>102783</v>
      </c>
      <c r="R93">
        <v>54320</v>
      </c>
      <c r="S93">
        <v>54320</v>
      </c>
      <c r="T93" t="s">
        <v>3765</v>
      </c>
      <c r="U93">
        <v>134700</v>
      </c>
      <c r="V93" s="162">
        <v>0.40326651818856718</v>
      </c>
      <c r="W93">
        <v>710298</v>
      </c>
      <c r="X93" s="162">
        <v>7.6474944319144922E-2</v>
      </c>
      <c r="Y93">
        <v>35</v>
      </c>
      <c r="Z93">
        <v>11</v>
      </c>
      <c r="AA93">
        <v>7</v>
      </c>
      <c r="AB93">
        <v>0</v>
      </c>
      <c r="AC93">
        <v>53</v>
      </c>
      <c r="AD93" t="s">
        <v>0</v>
      </c>
      <c r="AE93" t="s">
        <v>0</v>
      </c>
      <c r="AF93" t="s">
        <v>0</v>
      </c>
      <c r="AG93" t="s">
        <v>0</v>
      </c>
      <c r="AH93" s="191">
        <v>46161</v>
      </c>
      <c r="AI93" s="191">
        <v>46161</v>
      </c>
      <c r="AJ93" t="s">
        <v>3769</v>
      </c>
      <c r="AK93" s="191"/>
      <c r="AL93" s="162">
        <v>2.7743165086043901E-2</v>
      </c>
      <c r="AM93" s="162">
        <v>8.376308708203449E-2</v>
      </c>
      <c r="AN93" s="162">
        <v>0.28948256938626099</v>
      </c>
      <c r="AO93" s="162">
        <v>0.13772870539961601</v>
      </c>
      <c r="AP93" s="162">
        <v>7.0934628142241496E-2</v>
      </c>
      <c r="AQ93" s="162">
        <v>0.13807799283639899</v>
      </c>
      <c r="AR93" s="178">
        <v>0</v>
      </c>
      <c r="AS93" s="178">
        <v>0</v>
      </c>
      <c r="AT93" s="178">
        <v>0</v>
      </c>
      <c r="AU93" s="178">
        <v>0</v>
      </c>
      <c r="AV93" s="178">
        <v>0</v>
      </c>
      <c r="AW93" s="180">
        <v>0</v>
      </c>
      <c r="AX93">
        <v>1</v>
      </c>
      <c r="AY93">
        <v>1</v>
      </c>
      <c r="AZ93">
        <v>0</v>
      </c>
      <c r="BA93">
        <v>0</v>
      </c>
      <c r="BB93">
        <v>1</v>
      </c>
      <c r="BC93">
        <v>0</v>
      </c>
      <c r="BD93" s="165">
        <v>40400</v>
      </c>
      <c r="BE93" s="165">
        <v>18</v>
      </c>
      <c r="BF93" s="165">
        <v>0</v>
      </c>
      <c r="BG93" s="165" t="s">
        <v>0</v>
      </c>
      <c r="BH93" s="165">
        <v>0</v>
      </c>
      <c r="BI93" s="165" t="s">
        <v>0</v>
      </c>
      <c r="BJ93" s="165">
        <v>0</v>
      </c>
      <c r="BK93" s="165" t="s">
        <v>0</v>
      </c>
      <c r="BL93" s="165">
        <v>0</v>
      </c>
      <c r="BM93" s="165" t="s">
        <v>0</v>
      </c>
      <c r="BN93" s="165" t="s">
        <v>0</v>
      </c>
      <c r="BO93" s="165" t="s">
        <v>0</v>
      </c>
      <c r="BP93" s="165" t="s">
        <v>0</v>
      </c>
      <c r="BQ93" s="165" t="s">
        <v>0</v>
      </c>
      <c r="BR93" s="165">
        <v>0</v>
      </c>
      <c r="BS93" s="165">
        <v>0</v>
      </c>
      <c r="BT93" s="165">
        <v>54320</v>
      </c>
      <c r="BU93" s="165">
        <v>16</v>
      </c>
      <c r="BV93" s="165" t="s">
        <v>0</v>
      </c>
      <c r="BW93" s="165" t="s">
        <v>0</v>
      </c>
      <c r="BX93" s="165" t="s">
        <v>0</v>
      </c>
      <c r="BY93" s="163" t="s">
        <v>0</v>
      </c>
      <c r="BZ93">
        <v>0</v>
      </c>
      <c r="CA93" t="s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 t="str">
        <f>_xlfn.XLOOKUP(DB_CEWB_Nomenclature__2[[#This Row],[Component]],T_Planning[Article],T_Planning[PLANIF],"VERIF")</f>
        <v>VERIF</v>
      </c>
      <c r="CS93" t="str">
        <f>_xlfn.XLOOKUP(DB_CEWB_Nomenclature__2[[#This Row],[Component]],T_Planning[Article],T_Planning[Etat Machine],"VERIF")</f>
        <v>VERIF</v>
      </c>
      <c r="CT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4" spans="1:98" hidden="1" x14ac:dyDescent="0.3">
      <c r="A94">
        <v>2</v>
      </c>
      <c r="B94">
        <v>859485</v>
      </c>
      <c r="C94" t="s">
        <v>4348</v>
      </c>
      <c r="D94">
        <v>40</v>
      </c>
      <c r="E94" t="s">
        <v>3761</v>
      </c>
      <c r="F94" t="s">
        <v>3950</v>
      </c>
      <c r="G94" t="s">
        <v>2775</v>
      </c>
      <c r="H94" t="s">
        <v>33</v>
      </c>
      <c r="I94">
        <v>0</v>
      </c>
      <c r="J94">
        <v>1000</v>
      </c>
      <c r="K94" t="s">
        <v>0</v>
      </c>
      <c r="L94">
        <v>0</v>
      </c>
      <c r="M94">
        <v>0</v>
      </c>
      <c r="N94">
        <v>5050</v>
      </c>
      <c r="O94">
        <v>30000</v>
      </c>
      <c r="P94">
        <v>15000</v>
      </c>
      <c r="Q94">
        <v>10000</v>
      </c>
      <c r="R94">
        <v>0</v>
      </c>
      <c r="S94">
        <v>0</v>
      </c>
      <c r="T94" t="s">
        <v>3789</v>
      </c>
      <c r="U94">
        <v>7000</v>
      </c>
      <c r="V94" s="162">
        <v>0</v>
      </c>
      <c r="W94">
        <v>37000</v>
      </c>
      <c r="X94" s="162">
        <v>0</v>
      </c>
      <c r="Y94">
        <v>11</v>
      </c>
      <c r="Z94">
        <v>19</v>
      </c>
      <c r="AA94">
        <v>4</v>
      </c>
      <c r="AB94">
        <v>1</v>
      </c>
      <c r="AC94">
        <v>35</v>
      </c>
      <c r="AD94" t="s">
        <v>0</v>
      </c>
      <c r="AE94" t="s">
        <v>0</v>
      </c>
      <c r="AF94" t="s">
        <v>0</v>
      </c>
      <c r="AG94" t="s">
        <v>0</v>
      </c>
      <c r="AH94" s="191">
        <v>46161</v>
      </c>
      <c r="AI94" s="191">
        <v>46161</v>
      </c>
      <c r="AJ94" t="s">
        <v>2018</v>
      </c>
      <c r="AK94" s="191"/>
      <c r="AL94" s="162">
        <v>0</v>
      </c>
      <c r="AM94" s="162">
        <v>0</v>
      </c>
      <c r="AN94" s="162">
        <v>0</v>
      </c>
      <c r="AO94" s="162">
        <v>0</v>
      </c>
      <c r="AP94" s="162">
        <v>0</v>
      </c>
      <c r="AQ94" s="162">
        <v>0</v>
      </c>
      <c r="AR94" s="178">
        <v>0</v>
      </c>
      <c r="AS94" s="178">
        <v>0</v>
      </c>
      <c r="AT94" s="178">
        <v>0</v>
      </c>
      <c r="AU94" s="178">
        <v>0</v>
      </c>
      <c r="AV94" s="178">
        <v>0</v>
      </c>
      <c r="AW94" s="180">
        <v>0</v>
      </c>
      <c r="AX94">
        <v>1</v>
      </c>
      <c r="AY94">
        <v>0</v>
      </c>
      <c r="AZ94">
        <v>0</v>
      </c>
      <c r="BA94">
        <v>0</v>
      </c>
      <c r="BB94">
        <v>1</v>
      </c>
      <c r="BC94">
        <v>0</v>
      </c>
      <c r="BD94" s="165">
        <v>5050</v>
      </c>
      <c r="BE94" s="165">
        <v>4</v>
      </c>
      <c r="BF94" s="165" t="s">
        <v>0</v>
      </c>
      <c r="BG94" s="165" t="s">
        <v>0</v>
      </c>
      <c r="BH94" s="165" t="s">
        <v>0</v>
      </c>
      <c r="BI94" s="165" t="s">
        <v>0</v>
      </c>
      <c r="BJ94" s="165">
        <v>0</v>
      </c>
      <c r="BK94" s="165" t="s">
        <v>0</v>
      </c>
      <c r="BL94" s="165">
        <v>0</v>
      </c>
      <c r="BM94" s="165" t="s">
        <v>0</v>
      </c>
      <c r="BN94" s="165" t="s">
        <v>0</v>
      </c>
      <c r="BO94" s="165" t="s">
        <v>0</v>
      </c>
      <c r="BP94" s="165" t="s">
        <v>0</v>
      </c>
      <c r="BQ94" s="165" t="s">
        <v>0</v>
      </c>
      <c r="BR94" s="165">
        <v>0</v>
      </c>
      <c r="BS94" s="165">
        <v>0</v>
      </c>
      <c r="BT94" s="165">
        <v>0</v>
      </c>
      <c r="BU94" s="165" t="s">
        <v>0</v>
      </c>
      <c r="BV94" s="165" t="s">
        <v>0</v>
      </c>
      <c r="BW94" s="165" t="s">
        <v>0</v>
      </c>
      <c r="BX94" s="165" t="s">
        <v>0</v>
      </c>
      <c r="BY94" s="163" t="s">
        <v>0</v>
      </c>
      <c r="BZ94">
        <v>0</v>
      </c>
      <c r="CA94" t="s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 t="str">
        <f>_xlfn.XLOOKUP(DB_CEWB_Nomenclature__2[[#This Row],[Component]],T_Planning[Article],T_Planning[PLANIF],"VERIF")</f>
        <v>VERIF</v>
      </c>
      <c r="CS94" t="str">
        <f>_xlfn.XLOOKUP(DB_CEWB_Nomenclature__2[[#This Row],[Component]],T_Planning[Article],T_Planning[Etat Machine],"VERIF")</f>
        <v>VERIF</v>
      </c>
      <c r="CT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5" spans="1:98" hidden="1" x14ac:dyDescent="0.3">
      <c r="A95">
        <v>1</v>
      </c>
      <c r="B95">
        <v>758008</v>
      </c>
      <c r="C95" t="s">
        <v>3835</v>
      </c>
      <c r="D95">
        <v>40</v>
      </c>
      <c r="E95" t="s">
        <v>3761</v>
      </c>
      <c r="F95" t="s">
        <v>3950</v>
      </c>
      <c r="G95" t="s">
        <v>2775</v>
      </c>
      <c r="H95" t="s">
        <v>125</v>
      </c>
      <c r="I95">
        <v>10100</v>
      </c>
      <c r="J95">
        <v>2100</v>
      </c>
      <c r="K95" t="s">
        <v>0</v>
      </c>
      <c r="L95">
        <v>0</v>
      </c>
      <c r="M95">
        <v>1340</v>
      </c>
      <c r="N95">
        <v>20200</v>
      </c>
      <c r="O95">
        <v>30300</v>
      </c>
      <c r="P95">
        <v>10100</v>
      </c>
      <c r="Q95">
        <v>10100</v>
      </c>
      <c r="R95">
        <v>0</v>
      </c>
      <c r="S95">
        <v>0</v>
      </c>
      <c r="T95" t="s">
        <v>3767</v>
      </c>
      <c r="U95">
        <v>8100</v>
      </c>
      <c r="V95" s="162">
        <v>0</v>
      </c>
      <c r="W95">
        <v>38400</v>
      </c>
      <c r="X95" s="162">
        <v>0</v>
      </c>
      <c r="Y95">
        <v>0</v>
      </c>
      <c r="Z95">
        <v>6</v>
      </c>
      <c r="AA95">
        <v>2</v>
      </c>
      <c r="AB95">
        <v>4</v>
      </c>
      <c r="AC95">
        <v>12</v>
      </c>
      <c r="AD95" t="s">
        <v>0</v>
      </c>
      <c r="AE95" t="s">
        <v>0</v>
      </c>
      <c r="AF95" t="s">
        <v>0</v>
      </c>
      <c r="AG95" t="s">
        <v>0</v>
      </c>
      <c r="AH95" s="191">
        <v>46161</v>
      </c>
      <c r="AI95" s="191">
        <v>46161</v>
      </c>
      <c r="AJ95" t="s">
        <v>0</v>
      </c>
      <c r="AK95" s="191"/>
      <c r="AL95" s="162">
        <v>5.8039961941008598E-2</v>
      </c>
      <c r="AM95" s="162">
        <v>0.501369204900312</v>
      </c>
      <c r="AN95" s="162">
        <v>0.403364646212094</v>
      </c>
      <c r="AO95" s="162">
        <v>0.18882508833922301</v>
      </c>
      <c r="AP95" s="162">
        <v>0.18189590680773801</v>
      </c>
      <c r="AQ95" s="162">
        <v>0.27359030971753401</v>
      </c>
      <c r="AR95" s="178">
        <v>0</v>
      </c>
      <c r="AS95" s="178">
        <v>0</v>
      </c>
      <c r="AT95" s="178">
        <v>0</v>
      </c>
      <c r="AU95" s="178">
        <v>0</v>
      </c>
      <c r="AV95" s="178">
        <v>0</v>
      </c>
      <c r="AW95" s="180">
        <v>0</v>
      </c>
      <c r="AX95">
        <v>1</v>
      </c>
      <c r="AY95">
        <v>1</v>
      </c>
      <c r="AZ95">
        <v>0</v>
      </c>
      <c r="BA95">
        <v>0</v>
      </c>
      <c r="BB95">
        <v>1</v>
      </c>
      <c r="BC95">
        <v>0</v>
      </c>
      <c r="BD95" s="165">
        <v>20200</v>
      </c>
      <c r="BE95" s="165">
        <v>8</v>
      </c>
      <c r="BF95" s="165">
        <v>0</v>
      </c>
      <c r="BG95" s="165" t="s">
        <v>0</v>
      </c>
      <c r="BH95" s="165">
        <v>0</v>
      </c>
      <c r="BI95" s="165" t="s">
        <v>0</v>
      </c>
      <c r="BJ95" s="165">
        <v>0</v>
      </c>
      <c r="BK95" s="165" t="s">
        <v>0</v>
      </c>
      <c r="BL95" s="165">
        <v>0</v>
      </c>
      <c r="BM95" s="165" t="s">
        <v>0</v>
      </c>
      <c r="BN95" s="165" t="s">
        <v>0</v>
      </c>
      <c r="BO95" s="165" t="s">
        <v>0</v>
      </c>
      <c r="BP95" s="165" t="s">
        <v>0</v>
      </c>
      <c r="BQ95" s="165" t="s">
        <v>0</v>
      </c>
      <c r="BR95" s="165">
        <v>0</v>
      </c>
      <c r="BS95" s="165">
        <v>0</v>
      </c>
      <c r="BT95" s="165">
        <v>0</v>
      </c>
      <c r="BU95" s="165" t="s">
        <v>0</v>
      </c>
      <c r="BV95" s="165" t="s">
        <v>0</v>
      </c>
      <c r="BW95" s="165" t="s">
        <v>0</v>
      </c>
      <c r="BX95" s="165" t="s">
        <v>0</v>
      </c>
      <c r="BY95" s="163" t="s">
        <v>0</v>
      </c>
      <c r="BZ95">
        <v>0</v>
      </c>
      <c r="CA95" t="s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 t="str">
        <f>_xlfn.XLOOKUP(DB_CEWB_Nomenclature__2[[#This Row],[Component]],T_Planning[Article],T_Planning[PLANIF],"VERIF")</f>
        <v>PROD</v>
      </c>
      <c r="CS95" t="str">
        <f>_xlfn.XLOOKUP(DB_CEWB_Nomenclature__2[[#This Row],[Component]],T_Planning[Article],T_Planning[Etat Machine],"VERIF")</f>
        <v>PROD</v>
      </c>
      <c r="CT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6" spans="1:98" hidden="1" x14ac:dyDescent="0.3">
      <c r="A96">
        <v>1</v>
      </c>
      <c r="B96">
        <v>732762</v>
      </c>
      <c r="C96" t="s">
        <v>3790</v>
      </c>
      <c r="D96">
        <v>40</v>
      </c>
      <c r="E96" t="s">
        <v>3761</v>
      </c>
      <c r="F96" t="s">
        <v>3952</v>
      </c>
      <c r="G96" t="s">
        <v>2862</v>
      </c>
      <c r="H96" t="s">
        <v>288</v>
      </c>
      <c r="I96">
        <v>20200</v>
      </c>
      <c r="J96">
        <v>16400</v>
      </c>
      <c r="K96" t="s">
        <v>0</v>
      </c>
      <c r="L96">
        <v>0</v>
      </c>
      <c r="M96">
        <v>0</v>
      </c>
      <c r="N96">
        <v>40650</v>
      </c>
      <c r="O96">
        <v>507000</v>
      </c>
      <c r="P96">
        <v>244600</v>
      </c>
      <c r="Q96">
        <v>143600</v>
      </c>
      <c r="R96">
        <v>12370</v>
      </c>
      <c r="S96">
        <v>12370</v>
      </c>
      <c r="T96" t="s">
        <v>3767</v>
      </c>
      <c r="U96">
        <v>72900</v>
      </c>
      <c r="V96" s="162">
        <v>0</v>
      </c>
      <c r="W96">
        <v>579900</v>
      </c>
      <c r="X96" s="162">
        <v>0</v>
      </c>
      <c r="Y96">
        <v>0</v>
      </c>
      <c r="Z96">
        <v>0</v>
      </c>
      <c r="AA96">
        <v>8</v>
      </c>
      <c r="AB96">
        <v>0</v>
      </c>
      <c r="AC96">
        <v>8</v>
      </c>
      <c r="AD96" t="s">
        <v>0</v>
      </c>
      <c r="AE96" t="s">
        <v>0</v>
      </c>
      <c r="AF96" t="s">
        <v>0</v>
      </c>
      <c r="AG96" t="s">
        <v>0</v>
      </c>
      <c r="AH96" s="191">
        <v>46162</v>
      </c>
      <c r="AI96" s="191">
        <v>46162</v>
      </c>
      <c r="AJ96" t="s">
        <v>0</v>
      </c>
      <c r="AK96" s="191"/>
      <c r="AL96" s="162">
        <v>1.8802887446955199E-2</v>
      </c>
      <c r="AM96" s="162">
        <v>-9.2412677230210502E-3</v>
      </c>
      <c r="AN96" s="162">
        <v>3.45605805258975E-3</v>
      </c>
      <c r="AO96" s="162">
        <v>5.6143626570915602E-2</v>
      </c>
      <c r="AP96" s="162">
        <v>2.99733524009861E-2</v>
      </c>
      <c r="AQ96" s="162">
        <v>1.42930705122892E-2</v>
      </c>
      <c r="AR96" s="178">
        <v>0</v>
      </c>
      <c r="AS96" s="178">
        <v>0</v>
      </c>
      <c r="AT96" s="178">
        <v>0</v>
      </c>
      <c r="AU96" s="178">
        <v>0</v>
      </c>
      <c r="AV96" s="178">
        <v>0</v>
      </c>
      <c r="AW96" s="180">
        <v>0</v>
      </c>
      <c r="AX96">
        <v>1</v>
      </c>
      <c r="AY96">
        <v>0</v>
      </c>
      <c r="AZ96">
        <v>0</v>
      </c>
      <c r="BA96">
        <v>0</v>
      </c>
      <c r="BB96">
        <v>1</v>
      </c>
      <c r="BC96">
        <v>0</v>
      </c>
      <c r="BD96" s="165">
        <v>28280</v>
      </c>
      <c r="BE96" s="165">
        <v>5.5</v>
      </c>
      <c r="BF96" s="165" t="s">
        <v>0</v>
      </c>
      <c r="BG96" s="165" t="s">
        <v>0</v>
      </c>
      <c r="BH96" s="165" t="s">
        <v>0</v>
      </c>
      <c r="BI96" s="165" t="s">
        <v>0</v>
      </c>
      <c r="BJ96" s="165">
        <v>0</v>
      </c>
      <c r="BK96" s="165" t="s">
        <v>0</v>
      </c>
      <c r="BL96" s="165">
        <v>0</v>
      </c>
      <c r="BM96" s="165" t="s">
        <v>0</v>
      </c>
      <c r="BN96" s="165" t="s">
        <v>0</v>
      </c>
      <c r="BO96" s="165" t="s">
        <v>0</v>
      </c>
      <c r="BP96" s="165" t="s">
        <v>0</v>
      </c>
      <c r="BQ96" s="165" t="s">
        <v>0</v>
      </c>
      <c r="BR96" s="165">
        <v>12370</v>
      </c>
      <c r="BS96" s="165">
        <v>2</v>
      </c>
      <c r="BT96" s="165">
        <v>0</v>
      </c>
      <c r="BU96" s="165" t="s">
        <v>0</v>
      </c>
      <c r="BV96" s="165" t="s">
        <v>0</v>
      </c>
      <c r="BW96" s="165" t="s">
        <v>0</v>
      </c>
      <c r="BX96" s="165" t="s">
        <v>0</v>
      </c>
      <c r="BY96" s="163" t="s">
        <v>0</v>
      </c>
      <c r="BZ96">
        <v>0</v>
      </c>
      <c r="CA96" t="s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 t="str">
        <f>_xlfn.XLOOKUP(DB_CEWB_Nomenclature__2[[#This Row],[Component]],T_Planning[Article],T_Planning[PLANIF],"VERIF")</f>
        <v>PROD</v>
      </c>
      <c r="CS96" t="str">
        <f>_xlfn.XLOOKUP(DB_CEWB_Nomenclature__2[[#This Row],[Component]],T_Planning[Article],T_Planning[Etat Machine],"VERIF")</f>
        <v>RH</v>
      </c>
      <c r="CT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7" spans="1:98" hidden="1" x14ac:dyDescent="0.3">
      <c r="A97">
        <v>1</v>
      </c>
      <c r="B97">
        <v>4678</v>
      </c>
      <c r="C97" t="s">
        <v>3791</v>
      </c>
      <c r="D97">
        <v>40</v>
      </c>
      <c r="E97" t="s">
        <v>3761</v>
      </c>
      <c r="F97" t="s">
        <v>3950</v>
      </c>
      <c r="G97" t="s">
        <v>2775</v>
      </c>
      <c r="H97" t="s">
        <v>46</v>
      </c>
      <c r="I97">
        <v>30300</v>
      </c>
      <c r="J97">
        <v>5100</v>
      </c>
      <c r="K97" t="s">
        <v>0</v>
      </c>
      <c r="L97">
        <v>534</v>
      </c>
      <c r="M97">
        <v>0</v>
      </c>
      <c r="N97">
        <v>93255</v>
      </c>
      <c r="O97">
        <v>131300</v>
      </c>
      <c r="P97">
        <v>40400</v>
      </c>
      <c r="Q97">
        <v>20200</v>
      </c>
      <c r="R97">
        <v>32655</v>
      </c>
      <c r="S97">
        <v>33189</v>
      </c>
      <c r="T97" t="s">
        <v>3765</v>
      </c>
      <c r="U97">
        <v>22100</v>
      </c>
      <c r="V97" s="162">
        <v>0.13072398190045248</v>
      </c>
      <c r="W97">
        <v>153400</v>
      </c>
      <c r="X97" s="162">
        <v>1.8833116036505868E-2</v>
      </c>
      <c r="Y97">
        <v>0</v>
      </c>
      <c r="Z97">
        <v>1</v>
      </c>
      <c r="AA97">
        <v>4</v>
      </c>
      <c r="AB97">
        <v>2</v>
      </c>
      <c r="AC97">
        <v>7</v>
      </c>
      <c r="AD97" t="s">
        <v>0</v>
      </c>
      <c r="AE97" t="s">
        <v>0</v>
      </c>
      <c r="AF97" t="s">
        <v>0</v>
      </c>
      <c r="AG97" t="s">
        <v>0</v>
      </c>
      <c r="AH97" s="191">
        <v>46163</v>
      </c>
      <c r="AI97" s="191">
        <v>46163</v>
      </c>
      <c r="AJ97" t="s">
        <v>0</v>
      </c>
      <c r="AK97" s="191"/>
      <c r="AL97" s="162">
        <v>6.2547133346487899E-3</v>
      </c>
      <c r="AM97" s="162">
        <v>5.1343062751712104E-3</v>
      </c>
      <c r="AN97" s="162">
        <v>2.9427248996424401E-2</v>
      </c>
      <c r="AO97" s="162">
        <v>2.74372446001168E-2</v>
      </c>
      <c r="AP97" s="162">
        <v>9.0202517788724706E-2</v>
      </c>
      <c r="AQ97" s="162">
        <v>1.7085444819819801E-2</v>
      </c>
      <c r="AR97" s="178">
        <v>0</v>
      </c>
      <c r="AS97" s="178">
        <v>0</v>
      </c>
      <c r="AT97" s="178">
        <v>0</v>
      </c>
      <c r="AU97" s="178">
        <v>0</v>
      </c>
      <c r="AV97" s="178">
        <v>0</v>
      </c>
      <c r="AW97" s="180">
        <v>0</v>
      </c>
      <c r="AX97">
        <v>1</v>
      </c>
      <c r="AY97">
        <v>1</v>
      </c>
      <c r="AZ97">
        <v>0</v>
      </c>
      <c r="BA97">
        <v>0</v>
      </c>
      <c r="BB97">
        <v>1</v>
      </c>
      <c r="BC97">
        <v>0</v>
      </c>
      <c r="BD97" s="165">
        <v>60600</v>
      </c>
      <c r="BE97" s="165">
        <v>9</v>
      </c>
      <c r="BF97" s="165">
        <v>0</v>
      </c>
      <c r="BG97" s="165" t="s">
        <v>0</v>
      </c>
      <c r="BH97" s="165">
        <v>32655</v>
      </c>
      <c r="BI97" s="165">
        <v>11</v>
      </c>
      <c r="BJ97" s="165">
        <v>0</v>
      </c>
      <c r="BK97" s="165" t="s">
        <v>0</v>
      </c>
      <c r="BL97" s="165">
        <v>0</v>
      </c>
      <c r="BM97" s="165" t="s">
        <v>0</v>
      </c>
      <c r="BN97" s="165" t="s">
        <v>0</v>
      </c>
      <c r="BO97" s="165" t="s">
        <v>0</v>
      </c>
      <c r="BP97" s="165" t="s">
        <v>0</v>
      </c>
      <c r="BQ97" s="165" t="s">
        <v>0</v>
      </c>
      <c r="BR97" s="165">
        <v>0</v>
      </c>
      <c r="BS97" s="165">
        <v>0</v>
      </c>
      <c r="BT97" s="165">
        <v>0</v>
      </c>
      <c r="BU97" s="165" t="s">
        <v>0</v>
      </c>
      <c r="BV97" s="165" t="s">
        <v>0</v>
      </c>
      <c r="BW97" s="165" t="s">
        <v>0</v>
      </c>
      <c r="BX97" s="165" t="s">
        <v>0</v>
      </c>
      <c r="BY97" s="163" t="s">
        <v>0</v>
      </c>
      <c r="BZ97">
        <v>0</v>
      </c>
      <c r="CA97" t="s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 t="str">
        <f>_xlfn.XLOOKUP(DB_CEWB_Nomenclature__2[[#This Row],[Component]],T_Planning[Article],T_Planning[PLANIF],"VERIF")</f>
        <v>VERIF</v>
      </c>
      <c r="CS97" t="str">
        <f>_xlfn.XLOOKUP(DB_CEWB_Nomenclature__2[[#This Row],[Component]],T_Planning[Article],T_Planning[Etat Machine],"VERIF")</f>
        <v>VERIF</v>
      </c>
      <c r="CT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8" spans="1:98" hidden="1" x14ac:dyDescent="0.3">
      <c r="A98">
        <v>1</v>
      </c>
      <c r="B98">
        <v>4182</v>
      </c>
      <c r="C98" t="s">
        <v>3802</v>
      </c>
      <c r="D98">
        <v>40</v>
      </c>
      <c r="E98" t="s">
        <v>3761</v>
      </c>
      <c r="F98" t="s">
        <v>3950</v>
      </c>
      <c r="G98" t="s">
        <v>2775</v>
      </c>
      <c r="H98" t="s">
        <v>233</v>
      </c>
      <c r="I98">
        <v>25250</v>
      </c>
      <c r="J98">
        <v>5200</v>
      </c>
      <c r="K98" t="s">
        <v>0</v>
      </c>
      <c r="L98">
        <v>0</v>
      </c>
      <c r="M98">
        <v>0</v>
      </c>
      <c r="N98">
        <v>66212</v>
      </c>
      <c r="O98">
        <v>117100</v>
      </c>
      <c r="P98">
        <v>36300</v>
      </c>
      <c r="Q98">
        <v>26200</v>
      </c>
      <c r="R98">
        <v>36212</v>
      </c>
      <c r="S98">
        <v>36212</v>
      </c>
      <c r="T98" t="s">
        <v>3765</v>
      </c>
      <c r="U98">
        <v>20100</v>
      </c>
      <c r="V98" s="162">
        <v>0.54537313432835821</v>
      </c>
      <c r="W98">
        <v>137200</v>
      </c>
      <c r="X98" s="162">
        <v>7.989795918367347E-2</v>
      </c>
      <c r="Y98">
        <v>0</v>
      </c>
      <c r="Z98">
        <v>0</v>
      </c>
      <c r="AA98">
        <v>0</v>
      </c>
      <c r="AB98">
        <v>4</v>
      </c>
      <c r="AC98">
        <v>4</v>
      </c>
      <c r="AD98" t="s">
        <v>0</v>
      </c>
      <c r="AE98" t="s">
        <v>0</v>
      </c>
      <c r="AF98" t="s">
        <v>0</v>
      </c>
      <c r="AG98" t="s">
        <v>0</v>
      </c>
      <c r="AH98" s="191">
        <v>46164</v>
      </c>
      <c r="AI98" s="191">
        <v>46164</v>
      </c>
      <c r="AJ98" t="s">
        <v>0</v>
      </c>
      <c r="AK98" s="191"/>
      <c r="AL98" s="162">
        <v>6.8145672487651104E-2</v>
      </c>
      <c r="AM98" s="162">
        <v>7.8739498942466193E-2</v>
      </c>
      <c r="AN98" s="162">
        <v>0</v>
      </c>
      <c r="AO98" s="162">
        <v>0</v>
      </c>
      <c r="AP98" s="162">
        <v>0</v>
      </c>
      <c r="AQ98" s="162">
        <v>7.3827016391906711E-2</v>
      </c>
      <c r="AR98" s="178">
        <v>0</v>
      </c>
      <c r="AS98" s="178">
        <v>0</v>
      </c>
      <c r="AT98" s="178">
        <v>0</v>
      </c>
      <c r="AU98" s="178">
        <v>0</v>
      </c>
      <c r="AV98" s="178">
        <v>0</v>
      </c>
      <c r="AW98" s="180">
        <v>0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0</v>
      </c>
      <c r="BD98" s="165">
        <v>30000</v>
      </c>
      <c r="BE98" s="165">
        <v>3</v>
      </c>
      <c r="BF98" s="165">
        <v>0</v>
      </c>
      <c r="BG98" s="165" t="s">
        <v>0</v>
      </c>
      <c r="BH98" s="165">
        <v>0</v>
      </c>
      <c r="BI98" s="165" t="s">
        <v>0</v>
      </c>
      <c r="BJ98" s="165">
        <v>0</v>
      </c>
      <c r="BK98" s="165" t="s">
        <v>0</v>
      </c>
      <c r="BL98" s="165">
        <v>14560</v>
      </c>
      <c r="BM98" s="165">
        <v>3</v>
      </c>
      <c r="BN98" s="165">
        <v>21652</v>
      </c>
      <c r="BO98" s="165">
        <v>4</v>
      </c>
      <c r="BP98" s="165">
        <v>0</v>
      </c>
      <c r="BQ98" s="165" t="s">
        <v>0</v>
      </c>
      <c r="BR98" s="165">
        <v>0</v>
      </c>
      <c r="BS98" s="165" t="s">
        <v>0</v>
      </c>
      <c r="BT98" s="165">
        <v>0</v>
      </c>
      <c r="BU98" s="165" t="s">
        <v>0</v>
      </c>
      <c r="BV98" s="165" t="s">
        <v>0</v>
      </c>
      <c r="BW98" s="165" t="s">
        <v>0</v>
      </c>
      <c r="BX98" s="165" t="s">
        <v>0</v>
      </c>
      <c r="BY98" s="163" t="s">
        <v>0</v>
      </c>
      <c r="BZ98">
        <v>0</v>
      </c>
      <c r="CA98" t="s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 t="str">
        <f>_xlfn.XLOOKUP(DB_CEWB_Nomenclature__2[[#This Row],[Component]],T_Planning[Article],T_Planning[PLANIF],"VERIF")</f>
        <v>VERIF</v>
      </c>
      <c r="CS98" t="str">
        <f>_xlfn.XLOOKUP(DB_CEWB_Nomenclature__2[[#This Row],[Component]],T_Planning[Article],T_Planning[Etat Machine],"VERIF")</f>
        <v>VERIF</v>
      </c>
      <c r="CT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99" spans="1:98" hidden="1" x14ac:dyDescent="0.3">
      <c r="A99">
        <v>0</v>
      </c>
      <c r="B99">
        <v>4718</v>
      </c>
      <c r="C99" t="s">
        <v>296</v>
      </c>
      <c r="D99">
        <v>40</v>
      </c>
      <c r="E99" t="s">
        <v>3761</v>
      </c>
      <c r="F99" t="s">
        <v>3950</v>
      </c>
      <c r="G99" t="s">
        <v>2775</v>
      </c>
      <c r="H99" t="s">
        <v>294</v>
      </c>
      <c r="I99">
        <v>0</v>
      </c>
      <c r="J99">
        <v>25400</v>
      </c>
      <c r="K99">
        <v>0</v>
      </c>
      <c r="L99">
        <v>0</v>
      </c>
      <c r="M99">
        <v>0</v>
      </c>
      <c r="N99">
        <v>501837</v>
      </c>
      <c r="O99">
        <v>1233832</v>
      </c>
      <c r="P99">
        <v>506632</v>
      </c>
      <c r="Q99">
        <v>213732</v>
      </c>
      <c r="R99">
        <v>401092</v>
      </c>
      <c r="S99">
        <v>401092</v>
      </c>
      <c r="T99" t="s">
        <v>3765</v>
      </c>
      <c r="U99">
        <v>354500</v>
      </c>
      <c r="V99" s="162">
        <v>1</v>
      </c>
      <c r="W99">
        <v>1588332</v>
      </c>
      <c r="X99" s="162">
        <v>0.25252403149971164</v>
      </c>
      <c r="Y99">
        <v>0</v>
      </c>
      <c r="Z99">
        <v>0</v>
      </c>
      <c r="AA99">
        <v>0</v>
      </c>
      <c r="AB99">
        <v>0</v>
      </c>
      <c r="AC99">
        <v>0</v>
      </c>
      <c r="AD99" t="s">
        <v>0</v>
      </c>
      <c r="AE99" t="s">
        <v>0</v>
      </c>
      <c r="AF99">
        <v>72371</v>
      </c>
      <c r="AG99">
        <v>69.25</v>
      </c>
      <c r="AH99" s="191">
        <v>46164</v>
      </c>
      <c r="AI99" s="191">
        <v>46164</v>
      </c>
      <c r="AJ99" t="s">
        <v>2071</v>
      </c>
      <c r="AK99" s="191"/>
      <c r="AL99" s="162">
        <v>3.9262284487157101E-2</v>
      </c>
      <c r="AM99" s="162">
        <v>0.10042846659292901</v>
      </c>
      <c r="AN99" s="162">
        <v>0.101686500285357</v>
      </c>
      <c r="AO99" s="162">
        <v>0.252863240315362</v>
      </c>
      <c r="AP99" s="162">
        <v>0.19133036398495601</v>
      </c>
      <c r="AQ99" s="162">
        <v>0.14810890388957099</v>
      </c>
      <c r="AR99" s="178">
        <v>0</v>
      </c>
      <c r="AS99" s="178">
        <v>0</v>
      </c>
      <c r="AT99" s="178">
        <v>0</v>
      </c>
      <c r="AU99" s="178">
        <v>0</v>
      </c>
      <c r="AV99" s="178">
        <v>0</v>
      </c>
      <c r="AW99" s="180">
        <v>0</v>
      </c>
      <c r="AX99">
        <v>1</v>
      </c>
      <c r="AY99">
        <v>1</v>
      </c>
      <c r="AZ99">
        <v>0</v>
      </c>
      <c r="BA99">
        <v>0</v>
      </c>
      <c r="BB99">
        <v>1</v>
      </c>
      <c r="BC99">
        <v>0</v>
      </c>
      <c r="BD99" s="165">
        <v>100745</v>
      </c>
      <c r="BE99" s="165">
        <v>8.3333333333333339</v>
      </c>
      <c r="BF99" s="165">
        <v>0</v>
      </c>
      <c r="BG99" s="165" t="s">
        <v>0</v>
      </c>
      <c r="BH99" s="165">
        <v>51035</v>
      </c>
      <c r="BI99" s="165">
        <v>3</v>
      </c>
      <c r="BJ99" s="165">
        <v>0</v>
      </c>
      <c r="BK99" s="165" t="s">
        <v>0</v>
      </c>
      <c r="BL99" s="165">
        <v>0</v>
      </c>
      <c r="BM99" s="165" t="s">
        <v>0</v>
      </c>
      <c r="BN99" s="165" t="s">
        <v>0</v>
      </c>
      <c r="BO99" s="165" t="s">
        <v>0</v>
      </c>
      <c r="BP99" s="165" t="s">
        <v>0</v>
      </c>
      <c r="BQ99" s="165" t="s">
        <v>0</v>
      </c>
      <c r="BR99" s="165">
        <v>0</v>
      </c>
      <c r="BS99" s="165">
        <v>0</v>
      </c>
      <c r="BT99" s="165">
        <v>350057</v>
      </c>
      <c r="BU99" s="165">
        <v>26</v>
      </c>
      <c r="BV99" s="165" t="s">
        <v>0</v>
      </c>
      <c r="BW99" s="165" t="s">
        <v>0</v>
      </c>
      <c r="BX99" s="165" t="s">
        <v>0</v>
      </c>
      <c r="BY99" s="163" t="s">
        <v>0</v>
      </c>
      <c r="BZ99">
        <v>0</v>
      </c>
      <c r="CA99" t="s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 t="str">
        <f>_xlfn.XLOOKUP(DB_CEWB_Nomenclature__2[[#This Row],[Component]],T_Planning[Article],T_Planning[PLANIF],"VERIF")</f>
        <v>VERIF</v>
      </c>
      <c r="CS99" t="str">
        <f>_xlfn.XLOOKUP(DB_CEWB_Nomenclature__2[[#This Row],[Component]],T_Planning[Article],T_Planning[Etat Machine],"VERIF")</f>
        <v>VERIF</v>
      </c>
      <c r="CT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0" spans="1:98" hidden="1" x14ac:dyDescent="0.3">
      <c r="A100">
        <v>1</v>
      </c>
      <c r="B100">
        <v>324165</v>
      </c>
      <c r="C100" t="s">
        <v>3817</v>
      </c>
      <c r="D100">
        <v>40</v>
      </c>
      <c r="E100" t="s">
        <v>3761</v>
      </c>
      <c r="F100" t="s">
        <v>3950</v>
      </c>
      <c r="G100" t="s">
        <v>2775</v>
      </c>
      <c r="H100" t="s">
        <v>240</v>
      </c>
      <c r="I100">
        <v>0</v>
      </c>
      <c r="J100">
        <v>0</v>
      </c>
      <c r="K100" t="s">
        <v>0</v>
      </c>
      <c r="L100">
        <v>6997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6997</v>
      </c>
      <c r="T100" t="s">
        <v>3765</v>
      </c>
      <c r="U100">
        <v>800</v>
      </c>
      <c r="V100" s="162">
        <v>1</v>
      </c>
      <c r="W100">
        <v>800</v>
      </c>
      <c r="X100" s="162">
        <v>1</v>
      </c>
      <c r="Y100">
        <v>0</v>
      </c>
      <c r="Z100">
        <v>0</v>
      </c>
      <c r="AA100">
        <v>0</v>
      </c>
      <c r="AB100">
        <v>0</v>
      </c>
      <c r="AC100">
        <v>0</v>
      </c>
      <c r="AD100" t="s">
        <v>0</v>
      </c>
      <c r="AE100" t="s">
        <v>0</v>
      </c>
      <c r="AF100" t="s">
        <v>0</v>
      </c>
      <c r="AG100" t="s">
        <v>0</v>
      </c>
      <c r="AH100" s="191">
        <v>46164</v>
      </c>
      <c r="AI100" s="191">
        <v>46164</v>
      </c>
      <c r="AJ100" t="s">
        <v>0</v>
      </c>
      <c r="AK100" s="191"/>
      <c r="AL100" s="162">
        <v>0.151672503320855</v>
      </c>
      <c r="AM100" s="162">
        <v>0</v>
      </c>
      <c r="AN100" s="162">
        <v>5.0549078521402398E-2</v>
      </c>
      <c r="AO100" s="162">
        <v>0</v>
      </c>
      <c r="AP100" s="162">
        <v>0</v>
      </c>
      <c r="AQ100" s="162">
        <v>8.5667924109619403E-2</v>
      </c>
      <c r="AR100" s="178">
        <v>0</v>
      </c>
      <c r="AS100" s="178">
        <v>0</v>
      </c>
      <c r="AT100" s="178">
        <v>0</v>
      </c>
      <c r="AU100" s="178">
        <v>0</v>
      </c>
      <c r="AV100" s="178">
        <v>0</v>
      </c>
      <c r="AW100" s="180">
        <v>0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0</v>
      </c>
      <c r="BD100" s="165">
        <v>0</v>
      </c>
      <c r="BE100" s="165" t="s">
        <v>0</v>
      </c>
      <c r="BF100" s="165">
        <v>0</v>
      </c>
      <c r="BG100" s="165" t="s">
        <v>0</v>
      </c>
      <c r="BH100" s="165">
        <v>0</v>
      </c>
      <c r="BI100" s="165" t="s">
        <v>0</v>
      </c>
      <c r="BJ100" s="165">
        <v>0</v>
      </c>
      <c r="BK100" s="165" t="s">
        <v>0</v>
      </c>
      <c r="BL100" s="165">
        <v>0</v>
      </c>
      <c r="BM100" s="165" t="s">
        <v>0</v>
      </c>
      <c r="BN100" s="165">
        <v>0</v>
      </c>
      <c r="BO100" s="165" t="s">
        <v>0</v>
      </c>
      <c r="BP100" s="165">
        <v>0</v>
      </c>
      <c r="BQ100" s="165" t="s">
        <v>0</v>
      </c>
      <c r="BR100" s="165">
        <v>0</v>
      </c>
      <c r="BS100" s="165" t="s">
        <v>0</v>
      </c>
      <c r="BT100" s="165">
        <v>0</v>
      </c>
      <c r="BU100" s="165" t="s">
        <v>0</v>
      </c>
      <c r="BV100" s="165" t="s">
        <v>0</v>
      </c>
      <c r="BW100" s="165" t="s">
        <v>0</v>
      </c>
      <c r="BX100" s="165" t="s">
        <v>0</v>
      </c>
      <c r="BY100" s="163" t="s">
        <v>0</v>
      </c>
      <c r="BZ100">
        <v>0</v>
      </c>
      <c r="CA100" t="s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 t="str">
        <f>_xlfn.XLOOKUP(DB_CEWB_Nomenclature__2[[#This Row],[Component]],T_Planning[Article],T_Planning[PLANIF],"VERIF")</f>
        <v>VERIF</v>
      </c>
      <c r="CS100" t="str">
        <f>_xlfn.XLOOKUP(DB_CEWB_Nomenclature__2[[#This Row],[Component]],T_Planning[Article],T_Planning[Etat Machine],"VERIF")</f>
        <v>VERIF</v>
      </c>
      <c r="CT1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1" spans="1:98" hidden="1" x14ac:dyDescent="0.3">
      <c r="A101">
        <v>0</v>
      </c>
      <c r="B101">
        <v>630363</v>
      </c>
      <c r="C101" t="s">
        <v>1270</v>
      </c>
      <c r="D101">
        <v>40</v>
      </c>
      <c r="E101" t="s">
        <v>3761</v>
      </c>
      <c r="F101" t="s">
        <v>3950</v>
      </c>
      <c r="G101" t="s">
        <v>2775</v>
      </c>
      <c r="H101" t="s">
        <v>155</v>
      </c>
      <c r="I101">
        <v>0</v>
      </c>
      <c r="J101">
        <v>700</v>
      </c>
      <c r="K101">
        <v>0</v>
      </c>
      <c r="L101">
        <v>0</v>
      </c>
      <c r="M101">
        <v>0</v>
      </c>
      <c r="N101">
        <v>0</v>
      </c>
      <c r="O101">
        <v>31310</v>
      </c>
      <c r="P101">
        <v>13130</v>
      </c>
      <c r="Q101">
        <v>3030</v>
      </c>
      <c r="R101">
        <v>0</v>
      </c>
      <c r="S101">
        <v>0</v>
      </c>
      <c r="T101" t="s">
        <v>3789</v>
      </c>
      <c r="U101">
        <v>12600</v>
      </c>
      <c r="V101" s="162">
        <v>0</v>
      </c>
      <c r="W101">
        <v>43910</v>
      </c>
      <c r="X101" s="162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 t="s">
        <v>0</v>
      </c>
      <c r="AE101" t="s">
        <v>0</v>
      </c>
      <c r="AF101" t="s">
        <v>0</v>
      </c>
      <c r="AG101" t="s">
        <v>0</v>
      </c>
      <c r="AH101" s="191">
        <v>46164</v>
      </c>
      <c r="AI101" s="191">
        <v>46164</v>
      </c>
      <c r="AJ101" t="s">
        <v>8657</v>
      </c>
      <c r="AK101" s="191"/>
      <c r="AL101" s="162">
        <v>2.4878886453432399E-2</v>
      </c>
      <c r="AM101" s="162">
        <v>0</v>
      </c>
      <c r="AN101" s="162">
        <v>0</v>
      </c>
      <c r="AO101" s="162">
        <v>0.60633242247831798</v>
      </c>
      <c r="AP101" s="162">
        <v>9.2195206368434701E-2</v>
      </c>
      <c r="AQ101" s="162">
        <v>0.21778126243637</v>
      </c>
      <c r="AR101" s="178">
        <v>0</v>
      </c>
      <c r="AS101" s="178">
        <v>0</v>
      </c>
      <c r="AT101" s="178">
        <v>0</v>
      </c>
      <c r="AU101" s="178">
        <v>0</v>
      </c>
      <c r="AV101" s="178">
        <v>0</v>
      </c>
      <c r="AW101" s="180">
        <v>0</v>
      </c>
      <c r="AX101">
        <v>1</v>
      </c>
      <c r="AY101">
        <v>1</v>
      </c>
      <c r="AZ101">
        <v>0</v>
      </c>
      <c r="BA101">
        <v>0</v>
      </c>
      <c r="BB101">
        <v>1</v>
      </c>
      <c r="BC101">
        <v>0</v>
      </c>
      <c r="BD101" s="165">
        <v>0</v>
      </c>
      <c r="BE101" s="165" t="s">
        <v>0</v>
      </c>
      <c r="BF101" s="165">
        <v>0</v>
      </c>
      <c r="BG101" s="165" t="s">
        <v>0</v>
      </c>
      <c r="BH101" s="165">
        <v>0</v>
      </c>
      <c r="BI101" s="165" t="s">
        <v>0</v>
      </c>
      <c r="BJ101" s="165">
        <v>0</v>
      </c>
      <c r="BK101" s="165" t="s">
        <v>0</v>
      </c>
      <c r="BL101" s="165">
        <v>0</v>
      </c>
      <c r="BM101" s="165" t="s">
        <v>0</v>
      </c>
      <c r="BN101" s="165" t="s">
        <v>0</v>
      </c>
      <c r="BO101" s="165" t="s">
        <v>0</v>
      </c>
      <c r="BP101" s="165" t="s">
        <v>0</v>
      </c>
      <c r="BQ101" s="165" t="s">
        <v>0</v>
      </c>
      <c r="BR101" s="165">
        <v>0</v>
      </c>
      <c r="BS101" s="165">
        <v>0</v>
      </c>
      <c r="BT101" s="165">
        <v>0</v>
      </c>
      <c r="BU101" s="165" t="s">
        <v>0</v>
      </c>
      <c r="BV101" s="165" t="s">
        <v>0</v>
      </c>
      <c r="BW101" s="165" t="s">
        <v>0</v>
      </c>
      <c r="BX101" s="165" t="s">
        <v>0</v>
      </c>
      <c r="BY101" s="163" t="s">
        <v>0</v>
      </c>
      <c r="BZ101">
        <v>0</v>
      </c>
      <c r="CA101" t="s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 t="str">
        <f>_xlfn.XLOOKUP(DB_CEWB_Nomenclature__2[[#This Row],[Component]],T_Planning[Article],T_Planning[PLANIF],"VERIF")</f>
        <v>VERIF</v>
      </c>
      <c r="CS101" t="str">
        <f>_xlfn.XLOOKUP(DB_CEWB_Nomenclature__2[[#This Row],[Component]],T_Planning[Article],T_Planning[Etat Machine],"VERIF")</f>
        <v>VERIF</v>
      </c>
      <c r="CT1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2" spans="1:98" x14ac:dyDescent="0.3">
      <c r="A102">
        <v>0</v>
      </c>
      <c r="B102">
        <v>801203</v>
      </c>
      <c r="C102" t="s">
        <v>292</v>
      </c>
      <c r="D102">
        <v>40</v>
      </c>
      <c r="E102" t="s">
        <v>3761</v>
      </c>
      <c r="F102" t="s">
        <v>3952</v>
      </c>
      <c r="G102" t="s">
        <v>2862</v>
      </c>
      <c r="H102" t="s">
        <v>111</v>
      </c>
      <c r="I102">
        <v>0</v>
      </c>
      <c r="J102">
        <v>1200</v>
      </c>
      <c r="K102">
        <v>0</v>
      </c>
      <c r="L102">
        <v>0</v>
      </c>
      <c r="M102">
        <v>0</v>
      </c>
      <c r="N102">
        <v>11140</v>
      </c>
      <c r="O102">
        <v>11900</v>
      </c>
      <c r="P102">
        <v>11900</v>
      </c>
      <c r="Q102">
        <v>11900</v>
      </c>
      <c r="R102">
        <v>11140</v>
      </c>
      <c r="S102">
        <v>11140</v>
      </c>
      <c r="T102" t="s">
        <v>3767</v>
      </c>
      <c r="U102">
        <v>6900</v>
      </c>
      <c r="V102" s="162">
        <v>1</v>
      </c>
      <c r="W102">
        <v>18800</v>
      </c>
      <c r="X102" s="162">
        <v>0.5925531914893617</v>
      </c>
      <c r="Y102">
        <v>0</v>
      </c>
      <c r="Z102">
        <v>0</v>
      </c>
      <c r="AA102">
        <v>0</v>
      </c>
      <c r="AB102">
        <v>0</v>
      </c>
      <c r="AC102">
        <v>0</v>
      </c>
      <c r="AD102" t="s">
        <v>0</v>
      </c>
      <c r="AE102" t="s">
        <v>0</v>
      </c>
      <c r="AF102" t="s">
        <v>0</v>
      </c>
      <c r="AG102" t="s">
        <v>0</v>
      </c>
      <c r="AH102" s="191">
        <v>46169</v>
      </c>
      <c r="AI102" s="191">
        <v>46169</v>
      </c>
      <c r="AJ102" t="s">
        <v>3776</v>
      </c>
      <c r="AK102" s="191"/>
      <c r="AL102" s="162">
        <v>0</v>
      </c>
      <c r="AM102" s="162">
        <v>0</v>
      </c>
      <c r="AN102" s="162">
        <v>0</v>
      </c>
      <c r="AO102" s="162">
        <v>0</v>
      </c>
      <c r="AP102" s="162">
        <v>0</v>
      </c>
      <c r="AQ102" s="162">
        <v>0</v>
      </c>
      <c r="AR102" s="178">
        <v>0</v>
      </c>
      <c r="AS102" s="178">
        <v>0</v>
      </c>
      <c r="AT102" s="178">
        <v>0</v>
      </c>
      <c r="AU102" s="178">
        <v>0</v>
      </c>
      <c r="AV102" s="178">
        <v>0</v>
      </c>
      <c r="AW102" s="180">
        <v>0</v>
      </c>
      <c r="AX102">
        <v>1</v>
      </c>
      <c r="AY102">
        <v>0</v>
      </c>
      <c r="AZ102">
        <v>0</v>
      </c>
      <c r="BA102">
        <v>0</v>
      </c>
      <c r="BB102">
        <v>1</v>
      </c>
      <c r="BC102">
        <v>0</v>
      </c>
      <c r="BD102" s="165">
        <v>0</v>
      </c>
      <c r="BE102" s="165" t="s">
        <v>0</v>
      </c>
      <c r="BF102" s="165" t="s">
        <v>0</v>
      </c>
      <c r="BG102" s="165" t="s">
        <v>0</v>
      </c>
      <c r="BH102" s="165" t="s">
        <v>0</v>
      </c>
      <c r="BI102" s="165" t="s">
        <v>0</v>
      </c>
      <c r="BJ102" s="165">
        <v>0</v>
      </c>
      <c r="BK102" s="165" t="s">
        <v>0</v>
      </c>
      <c r="BL102" s="165">
        <v>0</v>
      </c>
      <c r="BM102" s="165" t="s">
        <v>0</v>
      </c>
      <c r="BN102" s="165" t="s">
        <v>0</v>
      </c>
      <c r="BO102" s="165" t="s">
        <v>0</v>
      </c>
      <c r="BP102" s="165" t="s">
        <v>0</v>
      </c>
      <c r="BQ102" s="165" t="s">
        <v>0</v>
      </c>
      <c r="BR102" s="165">
        <v>0</v>
      </c>
      <c r="BS102" s="165">
        <v>0</v>
      </c>
      <c r="BT102" s="165">
        <v>11140</v>
      </c>
      <c r="BU102" s="165">
        <v>13</v>
      </c>
      <c r="BV102" s="165" t="s">
        <v>0</v>
      </c>
      <c r="BW102" s="165" t="s">
        <v>0</v>
      </c>
      <c r="BX102" s="165" t="s">
        <v>0</v>
      </c>
      <c r="BY102" s="163" t="s">
        <v>0</v>
      </c>
      <c r="BZ102">
        <v>0</v>
      </c>
      <c r="CA102" t="s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 t="str">
        <f>_xlfn.XLOOKUP(DB_CEWB_Nomenclature__2[[#This Row],[Component]],T_Planning[Article],T_Planning[PLANIF],"VERIF")</f>
        <v>VERIF</v>
      </c>
      <c r="CS102" t="str">
        <f>_xlfn.XLOOKUP(DB_CEWB_Nomenclature__2[[#This Row],[Component]],T_Planning[Article],T_Planning[Etat Machine],"VERIF")</f>
        <v>VERIF</v>
      </c>
      <c r="CT1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103" spans="1:98" hidden="1" x14ac:dyDescent="0.3">
      <c r="A103">
        <v>0</v>
      </c>
      <c r="B103">
        <v>709889</v>
      </c>
      <c r="C103" t="s">
        <v>2777</v>
      </c>
      <c r="D103">
        <v>40</v>
      </c>
      <c r="E103" t="s">
        <v>3761</v>
      </c>
      <c r="F103" t="s">
        <v>3952</v>
      </c>
      <c r="G103" t="s">
        <v>2862</v>
      </c>
      <c r="H103" t="s">
        <v>91</v>
      </c>
      <c r="I103">
        <v>0</v>
      </c>
      <c r="J103">
        <v>200</v>
      </c>
      <c r="K103">
        <v>0</v>
      </c>
      <c r="L103">
        <v>0</v>
      </c>
      <c r="M103">
        <v>5490</v>
      </c>
      <c r="N103">
        <v>0</v>
      </c>
      <c r="O103">
        <v>2300</v>
      </c>
      <c r="P103">
        <v>1300</v>
      </c>
      <c r="Q103">
        <v>1300</v>
      </c>
      <c r="R103">
        <v>0</v>
      </c>
      <c r="S103">
        <v>0</v>
      </c>
      <c r="T103" t="s">
        <v>3767</v>
      </c>
      <c r="U103">
        <v>300</v>
      </c>
      <c r="V103" s="162">
        <v>0</v>
      </c>
      <c r="W103">
        <v>2600</v>
      </c>
      <c r="X103" s="162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 t="s">
        <v>0</v>
      </c>
      <c r="AE103" t="s">
        <v>0</v>
      </c>
      <c r="AF103" t="s">
        <v>0</v>
      </c>
      <c r="AG103" t="s">
        <v>0</v>
      </c>
      <c r="AH103" s="191">
        <v>46170</v>
      </c>
      <c r="AI103" s="191">
        <v>46170</v>
      </c>
      <c r="AJ103" t="s">
        <v>3776</v>
      </c>
      <c r="AK103" s="191"/>
      <c r="AL103" s="162">
        <v>0</v>
      </c>
      <c r="AM103" s="162">
        <v>2.0306943664607901E-2</v>
      </c>
      <c r="AN103" s="162">
        <v>0</v>
      </c>
      <c r="AO103" s="162">
        <v>0</v>
      </c>
      <c r="AP103" s="162">
        <v>0</v>
      </c>
      <c r="AQ103" s="162">
        <v>2.0306943664607901E-2</v>
      </c>
      <c r="AR103" s="178">
        <v>0</v>
      </c>
      <c r="AS103" s="178">
        <v>0</v>
      </c>
      <c r="AT103" s="178">
        <v>0</v>
      </c>
      <c r="AU103" s="178">
        <v>0</v>
      </c>
      <c r="AV103" s="178">
        <v>0</v>
      </c>
      <c r="AW103" s="180">
        <v>0</v>
      </c>
      <c r="AX103">
        <v>1</v>
      </c>
      <c r="AY103">
        <v>1</v>
      </c>
      <c r="AZ103">
        <v>0</v>
      </c>
      <c r="BA103">
        <v>0</v>
      </c>
      <c r="BB103">
        <v>1</v>
      </c>
      <c r="BC103">
        <v>0</v>
      </c>
      <c r="BD103" s="165">
        <v>0</v>
      </c>
      <c r="BE103" s="165" t="s">
        <v>0</v>
      </c>
      <c r="BF103" s="165">
        <v>0</v>
      </c>
      <c r="BG103" s="165" t="s">
        <v>0</v>
      </c>
      <c r="BH103" s="165">
        <v>0</v>
      </c>
      <c r="BI103" s="165" t="s">
        <v>0</v>
      </c>
      <c r="BJ103" s="165">
        <v>0</v>
      </c>
      <c r="BK103" s="165" t="s">
        <v>0</v>
      </c>
      <c r="BL103" s="165">
        <v>0</v>
      </c>
      <c r="BM103" s="165" t="s">
        <v>0</v>
      </c>
      <c r="BN103" s="165" t="s">
        <v>0</v>
      </c>
      <c r="BO103" s="165" t="s">
        <v>0</v>
      </c>
      <c r="BP103" s="165" t="s">
        <v>0</v>
      </c>
      <c r="BQ103" s="165" t="s">
        <v>0</v>
      </c>
      <c r="BR103" s="165">
        <v>0</v>
      </c>
      <c r="BS103" s="165">
        <v>0</v>
      </c>
      <c r="BT103" s="165">
        <v>0</v>
      </c>
      <c r="BU103" s="165" t="s">
        <v>0</v>
      </c>
      <c r="BV103" s="165" t="s">
        <v>0</v>
      </c>
      <c r="BW103" s="165" t="s">
        <v>0</v>
      </c>
      <c r="BX103" s="165" t="s">
        <v>0</v>
      </c>
      <c r="BY103" s="163" t="s">
        <v>0</v>
      </c>
      <c r="BZ103">
        <v>0</v>
      </c>
      <c r="CA103" t="s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f>_xlfn.XLOOKUP(DB_CEWB_Nomenclature__2[[#This Row],[Component]],T_Planning[Article],T_Planning[PLANIF],"VERIF")</f>
        <v>0</v>
      </c>
      <c r="CS103" t="str">
        <f>_xlfn.XLOOKUP(DB_CEWB_Nomenclature__2[[#This Row],[Component]],T_Planning[Article],T_Planning[Etat Machine],"VERIF")</f>
        <v/>
      </c>
      <c r="CT1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4" spans="1:98" hidden="1" x14ac:dyDescent="0.3">
      <c r="A104">
        <v>0</v>
      </c>
      <c r="B104">
        <v>827891</v>
      </c>
      <c r="C104" t="s">
        <v>2934</v>
      </c>
      <c r="D104">
        <v>40</v>
      </c>
      <c r="E104" t="s">
        <v>3761</v>
      </c>
      <c r="F104" t="s">
        <v>3950</v>
      </c>
      <c r="G104" t="s">
        <v>2775</v>
      </c>
      <c r="H104" t="s">
        <v>2957</v>
      </c>
      <c r="I104">
        <v>0</v>
      </c>
      <c r="J104">
        <v>100</v>
      </c>
      <c r="K104">
        <v>0</v>
      </c>
      <c r="L104">
        <v>5270</v>
      </c>
      <c r="M104">
        <v>0</v>
      </c>
      <c r="N104">
        <v>0</v>
      </c>
      <c r="O104">
        <v>129</v>
      </c>
      <c r="P104">
        <v>129</v>
      </c>
      <c r="Q104">
        <v>129</v>
      </c>
      <c r="R104">
        <v>0</v>
      </c>
      <c r="S104">
        <v>5270</v>
      </c>
      <c r="T104" t="s">
        <v>3789</v>
      </c>
      <c r="U104">
        <v>300</v>
      </c>
      <c r="V104" s="162">
        <v>1</v>
      </c>
      <c r="W104">
        <v>429</v>
      </c>
      <c r="X104" s="162">
        <v>1</v>
      </c>
      <c r="Y104">
        <v>0</v>
      </c>
      <c r="Z104">
        <v>0</v>
      </c>
      <c r="AA104">
        <v>0</v>
      </c>
      <c r="AB104">
        <v>0</v>
      </c>
      <c r="AC104">
        <v>0</v>
      </c>
      <c r="AD104" t="s">
        <v>0</v>
      </c>
      <c r="AE104" t="s">
        <v>0</v>
      </c>
      <c r="AF104" t="s">
        <v>0</v>
      </c>
      <c r="AG104" t="s">
        <v>0</v>
      </c>
      <c r="AH104" s="191">
        <v>46170</v>
      </c>
      <c r="AI104" s="191">
        <v>46170</v>
      </c>
      <c r="AJ104" t="s">
        <v>2080</v>
      </c>
      <c r="AK104" s="191"/>
      <c r="AL104" s="162">
        <v>0</v>
      </c>
      <c r="AM104" s="162">
        <v>0</v>
      </c>
      <c r="AN104" s="162">
        <v>0</v>
      </c>
      <c r="AO104" s="162">
        <v>0.110450718177316</v>
      </c>
      <c r="AP104" s="162">
        <v>4.0577396394598599E-2</v>
      </c>
      <c r="AQ104" s="162">
        <v>6.8648519579751696E-2</v>
      </c>
      <c r="AR104" s="178">
        <v>0</v>
      </c>
      <c r="AS104" s="178">
        <v>0</v>
      </c>
      <c r="AT104" s="178">
        <v>0</v>
      </c>
      <c r="AU104" s="178">
        <v>0</v>
      </c>
      <c r="AV104" s="178">
        <v>0</v>
      </c>
      <c r="AW104" s="180">
        <v>0</v>
      </c>
      <c r="AX104">
        <v>1</v>
      </c>
      <c r="AY104">
        <v>1</v>
      </c>
      <c r="AZ104">
        <v>0</v>
      </c>
      <c r="BA104">
        <v>0</v>
      </c>
      <c r="BB104">
        <v>1</v>
      </c>
      <c r="BC104">
        <v>0</v>
      </c>
      <c r="BD104" s="165">
        <v>0</v>
      </c>
      <c r="BE104" s="165" t="s">
        <v>0</v>
      </c>
      <c r="BF104" s="165">
        <v>0</v>
      </c>
      <c r="BG104" s="165" t="s">
        <v>0</v>
      </c>
      <c r="BH104" s="165">
        <v>0</v>
      </c>
      <c r="BI104" s="165" t="s">
        <v>0</v>
      </c>
      <c r="BJ104" s="165">
        <v>0</v>
      </c>
      <c r="BK104" s="165" t="s">
        <v>0</v>
      </c>
      <c r="BL104" s="165">
        <v>0</v>
      </c>
      <c r="BM104" s="165" t="s">
        <v>0</v>
      </c>
      <c r="BN104" s="165" t="s">
        <v>0</v>
      </c>
      <c r="BO104" s="165" t="s">
        <v>0</v>
      </c>
      <c r="BP104" s="165" t="s">
        <v>0</v>
      </c>
      <c r="BQ104" s="165" t="s">
        <v>0</v>
      </c>
      <c r="BR104" s="165">
        <v>0</v>
      </c>
      <c r="BS104" s="165">
        <v>0</v>
      </c>
      <c r="BT104" s="165">
        <v>0</v>
      </c>
      <c r="BU104" s="165" t="s">
        <v>0</v>
      </c>
      <c r="BV104" s="165" t="s">
        <v>0</v>
      </c>
      <c r="BW104" s="165" t="s">
        <v>0</v>
      </c>
      <c r="BX104" s="165" t="s">
        <v>0</v>
      </c>
      <c r="BY104" s="163" t="s">
        <v>0</v>
      </c>
      <c r="BZ104">
        <v>0</v>
      </c>
      <c r="CA104" t="s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2020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2020</v>
      </c>
      <c r="CR104" t="str">
        <f>_xlfn.XLOOKUP(DB_CEWB_Nomenclature__2[[#This Row],[Component]],T_Planning[Article],T_Planning[PLANIF],"VERIF")</f>
        <v>VERIF</v>
      </c>
      <c r="CS104" t="str">
        <f>_xlfn.XLOOKUP(DB_CEWB_Nomenclature__2[[#This Row],[Component]],T_Planning[Article],T_Planning[Etat Machine],"VERIF")</f>
        <v>VERIF</v>
      </c>
      <c r="CT1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5" spans="1:98" hidden="1" x14ac:dyDescent="0.3">
      <c r="A105">
        <v>0</v>
      </c>
      <c r="B105">
        <v>137893</v>
      </c>
      <c r="C105" t="s">
        <v>222</v>
      </c>
      <c r="D105">
        <v>55</v>
      </c>
      <c r="E105" t="s">
        <v>3761</v>
      </c>
      <c r="F105" t="s">
        <v>3952</v>
      </c>
      <c r="G105" t="s">
        <v>2862</v>
      </c>
      <c r="H105" t="s">
        <v>1005</v>
      </c>
      <c r="I105">
        <v>0</v>
      </c>
      <c r="J105">
        <v>1700</v>
      </c>
      <c r="K105">
        <v>0</v>
      </c>
      <c r="L105">
        <v>181147</v>
      </c>
      <c r="M105">
        <v>0</v>
      </c>
      <c r="N105">
        <v>0</v>
      </c>
      <c r="O105">
        <v>44800</v>
      </c>
      <c r="P105">
        <v>24800</v>
      </c>
      <c r="Q105">
        <v>16800</v>
      </c>
      <c r="R105">
        <v>0</v>
      </c>
      <c r="S105">
        <v>181147</v>
      </c>
      <c r="T105" t="s">
        <v>3767</v>
      </c>
      <c r="U105">
        <v>8800</v>
      </c>
      <c r="V105" s="162">
        <v>1</v>
      </c>
      <c r="W105">
        <v>53600</v>
      </c>
      <c r="X105" s="162">
        <v>1</v>
      </c>
      <c r="Y105">
        <v>0</v>
      </c>
      <c r="Z105">
        <v>0</v>
      </c>
      <c r="AA105">
        <v>0</v>
      </c>
      <c r="AB105">
        <v>0</v>
      </c>
      <c r="AC105">
        <v>0</v>
      </c>
      <c r="AD105" t="s">
        <v>0</v>
      </c>
      <c r="AE105" t="s">
        <v>0</v>
      </c>
      <c r="AF105" t="s">
        <v>0</v>
      </c>
      <c r="AG105" t="s">
        <v>0</v>
      </c>
      <c r="AH105" s="191">
        <v>46174</v>
      </c>
      <c r="AI105" s="191">
        <v>46174</v>
      </c>
      <c r="AJ105" t="s">
        <v>2018</v>
      </c>
      <c r="AK105" s="191"/>
      <c r="AL105" s="162">
        <v>0.112267777065983</v>
      </c>
      <c r="AM105" s="162">
        <v>0</v>
      </c>
      <c r="AN105" s="162">
        <v>0.38489687292082497</v>
      </c>
      <c r="AO105" s="162">
        <v>0.162603350404146</v>
      </c>
      <c r="AP105" s="162">
        <v>0</v>
      </c>
      <c r="AQ105" s="162">
        <v>0.21423707644759299</v>
      </c>
      <c r="AR105" s="178">
        <v>0</v>
      </c>
      <c r="AS105" s="178">
        <v>0</v>
      </c>
      <c r="AT105" s="178">
        <v>0</v>
      </c>
      <c r="AU105" s="178">
        <v>0</v>
      </c>
      <c r="AV105" s="178">
        <v>0</v>
      </c>
      <c r="AW105" s="180">
        <v>0</v>
      </c>
      <c r="AX105">
        <v>1</v>
      </c>
      <c r="AY105">
        <v>1</v>
      </c>
      <c r="AZ105">
        <v>0</v>
      </c>
      <c r="BA105">
        <v>0</v>
      </c>
      <c r="BB105">
        <v>1</v>
      </c>
      <c r="BC105">
        <v>0</v>
      </c>
      <c r="BD105" s="165">
        <v>0</v>
      </c>
      <c r="BE105" s="165" t="s">
        <v>0</v>
      </c>
      <c r="BF105" s="165">
        <v>0</v>
      </c>
      <c r="BG105" s="165" t="s">
        <v>0</v>
      </c>
      <c r="BH105" s="165">
        <v>0</v>
      </c>
      <c r="BI105" s="165" t="s">
        <v>0</v>
      </c>
      <c r="BJ105" s="165">
        <v>0</v>
      </c>
      <c r="BK105" s="165" t="s">
        <v>0</v>
      </c>
      <c r="BL105" s="165">
        <v>0</v>
      </c>
      <c r="BM105" s="165" t="s">
        <v>0</v>
      </c>
      <c r="BN105" s="165" t="s">
        <v>0</v>
      </c>
      <c r="BO105" s="165" t="s">
        <v>0</v>
      </c>
      <c r="BP105" s="165" t="s">
        <v>0</v>
      </c>
      <c r="BQ105" s="165" t="s">
        <v>0</v>
      </c>
      <c r="BR105" s="165">
        <v>0</v>
      </c>
      <c r="BS105" s="165">
        <v>0</v>
      </c>
      <c r="BT105" s="165">
        <v>0</v>
      </c>
      <c r="BU105" s="165" t="s">
        <v>0</v>
      </c>
      <c r="BV105" s="165" t="s">
        <v>0</v>
      </c>
      <c r="BW105" s="165" t="s">
        <v>0</v>
      </c>
      <c r="BX105" s="165" t="s">
        <v>0</v>
      </c>
      <c r="BY105" s="163" t="s">
        <v>0</v>
      </c>
      <c r="BZ105">
        <v>0</v>
      </c>
      <c r="CA105" t="s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 t="str">
        <f>_xlfn.XLOOKUP(DB_CEWB_Nomenclature__2[[#This Row],[Component]],T_Planning[Article],T_Planning[PLANIF],"VERIF")</f>
        <v>VERIF</v>
      </c>
      <c r="CS105" t="str">
        <f>_xlfn.XLOOKUP(DB_CEWB_Nomenclature__2[[#This Row],[Component]],T_Planning[Article],T_Planning[Etat Machine],"VERIF")</f>
        <v>VERIF</v>
      </c>
      <c r="CT1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6" spans="1:98" hidden="1" x14ac:dyDescent="0.3">
      <c r="A106">
        <v>0</v>
      </c>
      <c r="B106">
        <v>651294</v>
      </c>
      <c r="C106" t="s">
        <v>2454</v>
      </c>
      <c r="D106">
        <v>40</v>
      </c>
      <c r="E106" t="s">
        <v>3761</v>
      </c>
      <c r="F106" t="s">
        <v>3950</v>
      </c>
      <c r="G106" t="s">
        <v>2775</v>
      </c>
      <c r="H106" t="s">
        <v>2453</v>
      </c>
      <c r="I106">
        <v>0</v>
      </c>
      <c r="J106">
        <v>10700</v>
      </c>
      <c r="K106">
        <v>0</v>
      </c>
      <c r="L106">
        <v>36537</v>
      </c>
      <c r="M106">
        <v>0</v>
      </c>
      <c r="N106">
        <v>66970</v>
      </c>
      <c r="O106">
        <v>106224</v>
      </c>
      <c r="P106">
        <v>106224</v>
      </c>
      <c r="Q106">
        <v>106224</v>
      </c>
      <c r="R106">
        <v>66970</v>
      </c>
      <c r="S106">
        <v>103507</v>
      </c>
      <c r="T106" t="s">
        <v>3792</v>
      </c>
      <c r="U106">
        <v>48900</v>
      </c>
      <c r="V106" s="162">
        <v>1</v>
      </c>
      <c r="W106">
        <v>155124</v>
      </c>
      <c r="X106" s="162">
        <v>0.66725329413888246</v>
      </c>
      <c r="Y106">
        <v>16</v>
      </c>
      <c r="Z106">
        <v>23</v>
      </c>
      <c r="AA106">
        <v>4</v>
      </c>
      <c r="AB106">
        <v>0</v>
      </c>
      <c r="AC106">
        <v>43</v>
      </c>
      <c r="AD106" t="s">
        <v>0</v>
      </c>
      <c r="AE106" t="s">
        <v>0</v>
      </c>
      <c r="AF106" t="s">
        <v>0</v>
      </c>
      <c r="AG106" t="s">
        <v>0</v>
      </c>
      <c r="AH106" s="191">
        <v>46174</v>
      </c>
      <c r="AI106" s="191">
        <v>46174</v>
      </c>
      <c r="AJ106" t="s">
        <v>2018</v>
      </c>
      <c r="AK106" s="191"/>
      <c r="AL106" s="162">
        <v>0</v>
      </c>
      <c r="AM106" s="162">
        <v>0</v>
      </c>
      <c r="AN106" s="162">
        <v>0.19026127669047099</v>
      </c>
      <c r="AO106" s="162">
        <v>0.103311193793688</v>
      </c>
      <c r="AP106" s="162">
        <v>0.135939779896287</v>
      </c>
      <c r="AQ106" s="162">
        <v>0.134150258517996</v>
      </c>
      <c r="AR106" s="178">
        <v>0</v>
      </c>
      <c r="AS106" s="178">
        <v>0</v>
      </c>
      <c r="AT106" s="178">
        <v>0</v>
      </c>
      <c r="AU106" s="178">
        <v>0</v>
      </c>
      <c r="AV106" s="178">
        <v>0</v>
      </c>
      <c r="AW106" s="180">
        <v>0</v>
      </c>
      <c r="AX106">
        <v>1</v>
      </c>
      <c r="AY106">
        <v>1</v>
      </c>
      <c r="AZ106">
        <v>0</v>
      </c>
      <c r="BA106">
        <v>0</v>
      </c>
      <c r="BB106">
        <v>1</v>
      </c>
      <c r="BC106">
        <v>0</v>
      </c>
      <c r="BD106" s="165">
        <v>0</v>
      </c>
      <c r="BE106" s="165" t="s">
        <v>0</v>
      </c>
      <c r="BF106" s="165">
        <v>0</v>
      </c>
      <c r="BG106" s="165" t="s">
        <v>0</v>
      </c>
      <c r="BH106" s="165">
        <v>66970</v>
      </c>
      <c r="BI106" s="165">
        <v>2</v>
      </c>
      <c r="BJ106" s="165">
        <v>0</v>
      </c>
      <c r="BK106" s="165" t="s">
        <v>0</v>
      </c>
      <c r="BL106" s="165">
        <v>0</v>
      </c>
      <c r="BM106" s="165" t="s">
        <v>0</v>
      </c>
      <c r="BN106" s="165" t="s">
        <v>0</v>
      </c>
      <c r="BO106" s="165" t="s">
        <v>0</v>
      </c>
      <c r="BP106" s="165" t="s">
        <v>0</v>
      </c>
      <c r="BQ106" s="165" t="s">
        <v>0</v>
      </c>
      <c r="BR106" s="165">
        <v>0</v>
      </c>
      <c r="BS106" s="165">
        <v>0</v>
      </c>
      <c r="BT106" s="165">
        <v>0</v>
      </c>
      <c r="BU106" s="165" t="s">
        <v>0</v>
      </c>
      <c r="BV106" s="165" t="s">
        <v>0</v>
      </c>
      <c r="BW106" s="165" t="s">
        <v>0</v>
      </c>
      <c r="BX106" s="165" t="s">
        <v>0</v>
      </c>
      <c r="BY106" s="163" t="s">
        <v>0</v>
      </c>
      <c r="BZ106">
        <v>0</v>
      </c>
      <c r="CA106" t="s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10550</v>
      </c>
      <c r="CI106">
        <v>10550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 t="str">
        <f>_xlfn.XLOOKUP(DB_CEWB_Nomenclature__2[[#This Row],[Component]],T_Planning[Article],T_Planning[PLANIF],"VERIF")</f>
        <v>VERIF</v>
      </c>
      <c r="CS106" t="str">
        <f>_xlfn.XLOOKUP(DB_CEWB_Nomenclature__2[[#This Row],[Component]],T_Planning[Article],T_Planning[Etat Machine],"VERIF")</f>
        <v>VERIF</v>
      </c>
      <c r="CT1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7" spans="1:98" hidden="1" x14ac:dyDescent="0.3">
      <c r="A107">
        <v>0</v>
      </c>
      <c r="B107">
        <v>721917</v>
      </c>
      <c r="C107" t="s">
        <v>144</v>
      </c>
      <c r="D107">
        <v>40</v>
      </c>
      <c r="E107" t="s">
        <v>3761</v>
      </c>
      <c r="F107" t="s">
        <v>3952</v>
      </c>
      <c r="G107" t="s">
        <v>2862</v>
      </c>
      <c r="H107" t="s">
        <v>195</v>
      </c>
      <c r="I107">
        <v>0</v>
      </c>
      <c r="J107">
        <v>13100</v>
      </c>
      <c r="K107">
        <v>0</v>
      </c>
      <c r="L107">
        <v>139392</v>
      </c>
      <c r="M107">
        <v>48000</v>
      </c>
      <c r="N107">
        <v>0</v>
      </c>
      <c r="O107">
        <v>295300</v>
      </c>
      <c r="P107">
        <v>175300</v>
      </c>
      <c r="Q107">
        <v>130300</v>
      </c>
      <c r="R107">
        <v>0</v>
      </c>
      <c r="S107">
        <v>139392</v>
      </c>
      <c r="T107" t="s">
        <v>3767</v>
      </c>
      <c r="U107">
        <v>70300</v>
      </c>
      <c r="V107" s="162">
        <v>1</v>
      </c>
      <c r="W107">
        <v>365600</v>
      </c>
      <c r="X107" s="162">
        <v>0.38126914660831512</v>
      </c>
      <c r="Y107">
        <v>0</v>
      </c>
      <c r="Z107">
        <v>0</v>
      </c>
      <c r="AA107">
        <v>0</v>
      </c>
      <c r="AB107">
        <v>0</v>
      </c>
      <c r="AC107">
        <v>0</v>
      </c>
      <c r="AD107" t="s">
        <v>0</v>
      </c>
      <c r="AE107" t="s">
        <v>0</v>
      </c>
      <c r="AF107" t="s">
        <v>0</v>
      </c>
      <c r="AG107" t="s">
        <v>0</v>
      </c>
      <c r="AH107" s="191">
        <v>46174</v>
      </c>
      <c r="AI107" s="191">
        <v>46174</v>
      </c>
      <c r="AJ107" t="s">
        <v>2018</v>
      </c>
      <c r="AK107" s="191"/>
      <c r="AL107" s="162">
        <v>0</v>
      </c>
      <c r="AM107" s="162">
        <v>0</v>
      </c>
      <c r="AN107" s="162">
        <v>3.5039287658232297E-2</v>
      </c>
      <c r="AO107" s="162">
        <v>7.6808128722046204E-2</v>
      </c>
      <c r="AP107" s="162">
        <v>1</v>
      </c>
      <c r="AQ107" s="162">
        <v>6.2755597693820206E-2</v>
      </c>
      <c r="AR107" s="178">
        <v>0</v>
      </c>
      <c r="AS107" s="178">
        <v>0</v>
      </c>
      <c r="AT107" s="178">
        <v>0</v>
      </c>
      <c r="AU107" s="178">
        <v>0</v>
      </c>
      <c r="AV107" s="178">
        <v>0</v>
      </c>
      <c r="AW107" s="180">
        <v>0</v>
      </c>
      <c r="AX107">
        <v>1</v>
      </c>
      <c r="AY107">
        <v>0</v>
      </c>
      <c r="AZ107">
        <v>0</v>
      </c>
      <c r="BA107">
        <v>0</v>
      </c>
      <c r="BB107">
        <v>1</v>
      </c>
      <c r="BC107">
        <v>0</v>
      </c>
      <c r="BD107" s="165">
        <v>0</v>
      </c>
      <c r="BE107" s="165" t="s">
        <v>0</v>
      </c>
      <c r="BF107" s="165" t="s">
        <v>0</v>
      </c>
      <c r="BG107" s="165" t="s">
        <v>0</v>
      </c>
      <c r="BH107" s="165" t="s">
        <v>0</v>
      </c>
      <c r="BI107" s="165" t="s">
        <v>0</v>
      </c>
      <c r="BJ107" s="165">
        <v>0</v>
      </c>
      <c r="BK107" s="165" t="s">
        <v>0</v>
      </c>
      <c r="BL107" s="165">
        <v>0</v>
      </c>
      <c r="BM107" s="165" t="s">
        <v>0</v>
      </c>
      <c r="BN107" s="165" t="s">
        <v>0</v>
      </c>
      <c r="BO107" s="165" t="s">
        <v>0</v>
      </c>
      <c r="BP107" s="165" t="s">
        <v>0</v>
      </c>
      <c r="BQ107" s="165" t="s">
        <v>0</v>
      </c>
      <c r="BR107" s="165">
        <v>0</v>
      </c>
      <c r="BS107" s="165">
        <v>0</v>
      </c>
      <c r="BT107" s="165">
        <v>0</v>
      </c>
      <c r="BU107" s="165" t="s">
        <v>0</v>
      </c>
      <c r="BV107" s="165" t="s">
        <v>0</v>
      </c>
      <c r="BW107" s="165" t="s">
        <v>0</v>
      </c>
      <c r="BX107" s="165" t="s">
        <v>0</v>
      </c>
      <c r="BY107" s="163" t="s">
        <v>0</v>
      </c>
      <c r="BZ107">
        <v>0</v>
      </c>
      <c r="CA107" t="s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 t="str">
        <f>_xlfn.XLOOKUP(DB_CEWB_Nomenclature__2[[#This Row],[Component]],T_Planning[Article],T_Planning[PLANIF],"VERIF")</f>
        <v>A PLANIFIER</v>
      </c>
      <c r="CS107" t="str">
        <f>_xlfn.XLOOKUP(DB_CEWB_Nomenclature__2[[#This Row],[Component]],T_Planning[Article],T_Planning[Etat Machine],"VERIF")</f>
        <v>VERIF</v>
      </c>
      <c r="CT1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8" spans="1:98" hidden="1" x14ac:dyDescent="0.3">
      <c r="A108">
        <v>0</v>
      </c>
      <c r="B108">
        <v>723100</v>
      </c>
      <c r="C108" t="s">
        <v>249</v>
      </c>
      <c r="D108">
        <v>40</v>
      </c>
      <c r="E108" t="s">
        <v>3761</v>
      </c>
      <c r="F108" t="s">
        <v>3950</v>
      </c>
      <c r="G108" t="s">
        <v>2775</v>
      </c>
      <c r="H108" t="s">
        <v>111</v>
      </c>
      <c r="I108">
        <v>0</v>
      </c>
      <c r="J108">
        <v>31300</v>
      </c>
      <c r="K108">
        <v>0</v>
      </c>
      <c r="L108">
        <v>88151</v>
      </c>
      <c r="M108">
        <v>0</v>
      </c>
      <c r="N108">
        <v>264532</v>
      </c>
      <c r="O108">
        <v>1490425</v>
      </c>
      <c r="P108">
        <v>624240</v>
      </c>
      <c r="Q108">
        <v>303030</v>
      </c>
      <c r="R108">
        <v>43615</v>
      </c>
      <c r="S108">
        <v>131766</v>
      </c>
      <c r="T108" t="s">
        <v>3785</v>
      </c>
      <c r="U108">
        <v>441400</v>
      </c>
      <c r="V108" s="162">
        <v>0.29851835070231081</v>
      </c>
      <c r="W108">
        <v>1931825</v>
      </c>
      <c r="X108" s="162">
        <v>6.8208041618676635E-2</v>
      </c>
      <c r="Y108">
        <v>1</v>
      </c>
      <c r="Z108">
        <v>1</v>
      </c>
      <c r="AA108">
        <v>0</v>
      </c>
      <c r="AB108">
        <v>1</v>
      </c>
      <c r="AC108">
        <v>3</v>
      </c>
      <c r="AD108" t="s">
        <v>0</v>
      </c>
      <c r="AE108" t="s">
        <v>0</v>
      </c>
      <c r="AF108" t="s">
        <v>0</v>
      </c>
      <c r="AG108" t="s">
        <v>0</v>
      </c>
      <c r="AH108" s="191">
        <v>46174</v>
      </c>
      <c r="AI108" s="191">
        <v>46174</v>
      </c>
      <c r="AJ108" t="s">
        <v>3776</v>
      </c>
      <c r="AK108" s="191"/>
      <c r="AL108" s="162">
        <v>1.9006646469682399E-2</v>
      </c>
      <c r="AM108" s="162">
        <v>3.3833184521589801E-2</v>
      </c>
      <c r="AN108" s="162">
        <v>1.7626962856225E-2</v>
      </c>
      <c r="AO108" s="162">
        <v>5.5960983683854798E-2</v>
      </c>
      <c r="AP108" s="162">
        <v>2.8836259290607801E-2</v>
      </c>
      <c r="AQ108" s="162">
        <v>3.0053413735285001E-2</v>
      </c>
      <c r="AR108" s="178">
        <v>0</v>
      </c>
      <c r="AS108" s="178">
        <v>0</v>
      </c>
      <c r="AT108" s="178">
        <v>0</v>
      </c>
      <c r="AU108" s="178">
        <v>0</v>
      </c>
      <c r="AV108" s="178">
        <v>0</v>
      </c>
      <c r="AW108" s="180">
        <v>1</v>
      </c>
      <c r="AX108">
        <v>1</v>
      </c>
      <c r="AY108">
        <v>0</v>
      </c>
      <c r="AZ108">
        <v>0</v>
      </c>
      <c r="BA108">
        <v>0</v>
      </c>
      <c r="BB108">
        <v>1</v>
      </c>
      <c r="BC108">
        <v>0</v>
      </c>
      <c r="BD108" s="165">
        <v>220917</v>
      </c>
      <c r="BE108" s="165">
        <v>6.666666666666667</v>
      </c>
      <c r="BF108" s="165" t="s">
        <v>0</v>
      </c>
      <c r="BG108" s="165" t="s">
        <v>0</v>
      </c>
      <c r="BH108" s="165" t="s">
        <v>0</v>
      </c>
      <c r="BI108" s="165" t="s">
        <v>0</v>
      </c>
      <c r="BJ108" s="165">
        <v>0</v>
      </c>
      <c r="BK108" s="165" t="s">
        <v>0</v>
      </c>
      <c r="BL108" s="165">
        <v>0</v>
      </c>
      <c r="BM108" s="165" t="s">
        <v>0</v>
      </c>
      <c r="BN108" s="165" t="s">
        <v>0</v>
      </c>
      <c r="BO108" s="165" t="s">
        <v>0</v>
      </c>
      <c r="BP108" s="165" t="s">
        <v>0</v>
      </c>
      <c r="BQ108" s="165" t="s">
        <v>0</v>
      </c>
      <c r="BR108" s="165">
        <v>0</v>
      </c>
      <c r="BS108" s="165">
        <v>0</v>
      </c>
      <c r="BT108" s="165">
        <v>0</v>
      </c>
      <c r="BU108" s="165" t="s">
        <v>0</v>
      </c>
      <c r="BV108" s="165" t="s">
        <v>0</v>
      </c>
      <c r="BW108" s="165" t="s">
        <v>0</v>
      </c>
      <c r="BX108" s="165" t="s">
        <v>0</v>
      </c>
      <c r="BY108" s="163" t="s">
        <v>0</v>
      </c>
      <c r="BZ108">
        <v>43615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31285</v>
      </c>
      <c r="CH108">
        <v>0</v>
      </c>
      <c r="CI108">
        <v>31285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 t="str">
        <f>_xlfn.XLOOKUP(DB_CEWB_Nomenclature__2[[#This Row],[Component]],T_Planning[Article],T_Planning[PLANIF],"VERIF")</f>
        <v>VERIF</v>
      </c>
      <c r="CS108" t="str">
        <f>_xlfn.XLOOKUP(DB_CEWB_Nomenclature__2[[#This Row],[Component]],T_Planning[Article],T_Planning[Etat Machine],"VERIF")</f>
        <v>VERIF</v>
      </c>
      <c r="CT1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09" spans="1:98" hidden="1" x14ac:dyDescent="0.3">
      <c r="A109">
        <v>0</v>
      </c>
      <c r="B109">
        <v>84672</v>
      </c>
      <c r="C109" t="s">
        <v>281</v>
      </c>
      <c r="D109">
        <v>40</v>
      </c>
      <c r="E109" t="s">
        <v>3761</v>
      </c>
      <c r="F109" t="s">
        <v>3952</v>
      </c>
      <c r="G109" t="s">
        <v>2862</v>
      </c>
      <c r="H109" t="s">
        <v>20</v>
      </c>
      <c r="I109">
        <v>0</v>
      </c>
      <c r="J109">
        <v>1300</v>
      </c>
      <c r="K109">
        <v>0</v>
      </c>
      <c r="L109">
        <v>1529</v>
      </c>
      <c r="M109">
        <v>191</v>
      </c>
      <c r="N109">
        <v>0</v>
      </c>
      <c r="O109">
        <v>50000</v>
      </c>
      <c r="P109">
        <v>21500</v>
      </c>
      <c r="Q109">
        <v>12500</v>
      </c>
      <c r="R109">
        <v>0</v>
      </c>
      <c r="S109">
        <v>1529</v>
      </c>
      <c r="T109" t="s">
        <v>3765</v>
      </c>
      <c r="U109">
        <v>14000</v>
      </c>
      <c r="V109" s="162">
        <v>0.10921428571428572</v>
      </c>
      <c r="W109">
        <v>64000</v>
      </c>
      <c r="X109" s="162">
        <v>2.3890624999999999E-2</v>
      </c>
      <c r="Y109">
        <v>25</v>
      </c>
      <c r="Z109">
        <v>7</v>
      </c>
      <c r="AA109">
        <v>9</v>
      </c>
      <c r="AB109">
        <v>2</v>
      </c>
      <c r="AC109">
        <v>43</v>
      </c>
      <c r="AD109" t="s">
        <v>0</v>
      </c>
      <c r="AE109" t="s">
        <v>0</v>
      </c>
      <c r="AF109">
        <v>13412</v>
      </c>
      <c r="AG109">
        <v>170.33333333333334</v>
      </c>
      <c r="AH109" s="191">
        <v>46175</v>
      </c>
      <c r="AI109" s="191">
        <v>46175</v>
      </c>
      <c r="AJ109" t="s">
        <v>2080</v>
      </c>
      <c r="AK109" s="191"/>
      <c r="AL109" s="162">
        <v>0.1627582184843</v>
      </c>
      <c r="AM109" s="162">
        <v>0.29318272865030598</v>
      </c>
      <c r="AN109" s="162">
        <v>0.215951170747504</v>
      </c>
      <c r="AO109" s="162">
        <v>0.148571762596937</v>
      </c>
      <c r="AP109" s="162">
        <v>0.18030727606531999</v>
      </c>
      <c r="AQ109" s="162">
        <v>0.219012815632534</v>
      </c>
      <c r="AR109" s="178">
        <v>0</v>
      </c>
      <c r="AS109" s="178">
        <v>0</v>
      </c>
      <c r="AT109" s="178">
        <v>0</v>
      </c>
      <c r="AU109" s="178">
        <v>0</v>
      </c>
      <c r="AV109" s="178">
        <v>0</v>
      </c>
      <c r="AW109" s="180">
        <v>0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0</v>
      </c>
      <c r="BD109" s="165">
        <v>0</v>
      </c>
      <c r="BE109" s="165" t="s">
        <v>0</v>
      </c>
      <c r="BF109" s="165">
        <v>0</v>
      </c>
      <c r="BG109" s="165" t="s">
        <v>0</v>
      </c>
      <c r="BH109" s="165">
        <v>0</v>
      </c>
      <c r="BI109" s="165" t="s">
        <v>0</v>
      </c>
      <c r="BJ109" s="165">
        <v>0</v>
      </c>
      <c r="BK109" s="165" t="s">
        <v>0</v>
      </c>
      <c r="BL109" s="165">
        <v>0</v>
      </c>
      <c r="BM109" s="165" t="s">
        <v>0</v>
      </c>
      <c r="BN109" s="165">
        <v>0</v>
      </c>
      <c r="BO109" s="165" t="s">
        <v>0</v>
      </c>
      <c r="BP109" s="165">
        <v>0</v>
      </c>
      <c r="BQ109" s="165" t="s">
        <v>0</v>
      </c>
      <c r="BR109" s="165">
        <v>0</v>
      </c>
      <c r="BS109" s="165" t="s">
        <v>0</v>
      </c>
      <c r="BT109" s="165">
        <v>0</v>
      </c>
      <c r="BU109" s="165" t="s">
        <v>0</v>
      </c>
      <c r="BV109" s="165" t="s">
        <v>0</v>
      </c>
      <c r="BW109" s="165" t="s">
        <v>0</v>
      </c>
      <c r="BX109" s="165" t="s">
        <v>0</v>
      </c>
      <c r="BY109" s="163" t="s">
        <v>0</v>
      </c>
      <c r="BZ109">
        <v>0</v>
      </c>
      <c r="CA109" t="s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500</v>
      </c>
      <c r="CL109">
        <v>0</v>
      </c>
      <c r="CM109">
        <v>0</v>
      </c>
      <c r="CN109">
        <v>500</v>
      </c>
      <c r="CO109">
        <v>0</v>
      </c>
      <c r="CP109">
        <v>0</v>
      </c>
      <c r="CQ109">
        <v>1000</v>
      </c>
      <c r="CR109" t="str">
        <f>_xlfn.XLOOKUP(DB_CEWB_Nomenclature__2[[#This Row],[Component]],T_Planning[Article],T_Planning[PLANIF],"VERIF")</f>
        <v>A PLANIFIER</v>
      </c>
      <c r="CS109" t="str">
        <f>_xlfn.XLOOKUP(DB_CEWB_Nomenclature__2[[#This Row],[Component]],T_Planning[Article],T_Planning[Etat Machine],"VERIF")</f>
        <v>VERIF</v>
      </c>
      <c r="CT1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0" spans="1:98" hidden="1" x14ac:dyDescent="0.3">
      <c r="A110">
        <v>1</v>
      </c>
      <c r="B110">
        <v>653769</v>
      </c>
      <c r="C110" t="s">
        <v>3844</v>
      </c>
      <c r="D110">
        <v>40</v>
      </c>
      <c r="E110" t="s">
        <v>3761</v>
      </c>
      <c r="F110" t="s">
        <v>3952</v>
      </c>
      <c r="G110" t="s">
        <v>2862</v>
      </c>
      <c r="H110" t="s">
        <v>202</v>
      </c>
      <c r="I110">
        <v>5050</v>
      </c>
      <c r="J110">
        <v>1900</v>
      </c>
      <c r="K110" t="s">
        <v>0</v>
      </c>
      <c r="L110">
        <v>0</v>
      </c>
      <c r="M110">
        <v>0</v>
      </c>
      <c r="N110">
        <v>41891</v>
      </c>
      <c r="O110">
        <v>39050</v>
      </c>
      <c r="P110">
        <v>13800</v>
      </c>
      <c r="Q110">
        <v>13800</v>
      </c>
      <c r="R110">
        <v>8370</v>
      </c>
      <c r="S110">
        <v>8370</v>
      </c>
      <c r="T110" t="s">
        <v>3767</v>
      </c>
      <c r="U110">
        <v>3700</v>
      </c>
      <c r="V110" s="162">
        <v>0.89729729729729724</v>
      </c>
      <c r="W110">
        <v>42750</v>
      </c>
      <c r="X110" s="162">
        <v>7.7660818713450291E-2</v>
      </c>
      <c r="Y110">
        <v>0</v>
      </c>
      <c r="Z110">
        <v>0</v>
      </c>
      <c r="AA110">
        <v>0</v>
      </c>
      <c r="AB110">
        <v>0</v>
      </c>
      <c r="AC110">
        <v>0</v>
      </c>
      <c r="AD110" t="s">
        <v>0</v>
      </c>
      <c r="AE110" t="s">
        <v>0</v>
      </c>
      <c r="AF110" t="s">
        <v>0</v>
      </c>
      <c r="AG110" t="s">
        <v>0</v>
      </c>
      <c r="AH110" s="191">
        <v>46175</v>
      </c>
      <c r="AI110" s="191">
        <v>46175</v>
      </c>
      <c r="AJ110" t="s">
        <v>0</v>
      </c>
      <c r="AK110" s="191"/>
      <c r="AL110" s="162">
        <v>0</v>
      </c>
      <c r="AM110" s="162">
        <v>0</v>
      </c>
      <c r="AN110" s="162">
        <v>0</v>
      </c>
      <c r="AO110" s="162">
        <v>0</v>
      </c>
      <c r="AP110" s="162">
        <v>0</v>
      </c>
      <c r="AQ110" s="162">
        <v>0</v>
      </c>
      <c r="AR110" s="178">
        <v>0</v>
      </c>
      <c r="AS110" s="178">
        <v>0</v>
      </c>
      <c r="AT110" s="178">
        <v>0</v>
      </c>
      <c r="AU110" s="178">
        <v>0</v>
      </c>
      <c r="AV110" s="178">
        <v>0</v>
      </c>
      <c r="AW110" s="180">
        <v>0</v>
      </c>
      <c r="AX110">
        <v>1</v>
      </c>
      <c r="AY110">
        <v>1</v>
      </c>
      <c r="AZ110">
        <v>0</v>
      </c>
      <c r="BA110">
        <v>0</v>
      </c>
      <c r="BB110">
        <v>1</v>
      </c>
      <c r="BC110">
        <v>0</v>
      </c>
      <c r="BD110" s="165">
        <v>33521</v>
      </c>
      <c r="BE110" s="165">
        <v>3</v>
      </c>
      <c r="BF110" s="165">
        <v>0</v>
      </c>
      <c r="BG110" s="165" t="s">
        <v>0</v>
      </c>
      <c r="BH110" s="165">
        <v>8370</v>
      </c>
      <c r="BI110" s="165">
        <v>9</v>
      </c>
      <c r="BJ110" s="165">
        <v>0</v>
      </c>
      <c r="BK110" s="165" t="s">
        <v>0</v>
      </c>
      <c r="BL110" s="165">
        <v>0</v>
      </c>
      <c r="BM110" s="165" t="s">
        <v>0</v>
      </c>
      <c r="BN110" s="165" t="s">
        <v>0</v>
      </c>
      <c r="BO110" s="165" t="s">
        <v>0</v>
      </c>
      <c r="BP110" s="165" t="s">
        <v>0</v>
      </c>
      <c r="BQ110" s="165" t="s">
        <v>0</v>
      </c>
      <c r="BR110" s="165">
        <v>0</v>
      </c>
      <c r="BS110" s="165">
        <v>0</v>
      </c>
      <c r="BT110" s="165">
        <v>0</v>
      </c>
      <c r="BU110" s="165" t="s">
        <v>0</v>
      </c>
      <c r="BV110" s="165" t="s">
        <v>0</v>
      </c>
      <c r="BW110" s="165" t="s">
        <v>0</v>
      </c>
      <c r="BX110" s="165" t="s">
        <v>0</v>
      </c>
      <c r="BY110" s="163" t="s">
        <v>0</v>
      </c>
      <c r="BZ110">
        <v>0</v>
      </c>
      <c r="CA110" t="s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 t="str">
        <f>_xlfn.XLOOKUP(DB_CEWB_Nomenclature__2[[#This Row],[Component]],T_Planning[Article],T_Planning[PLANIF],"VERIF")</f>
        <v>STOP</v>
      </c>
      <c r="CS110" t="str">
        <f>_xlfn.XLOOKUP(DB_CEWB_Nomenclature__2[[#This Row],[Component]],T_Planning[Article],T_Planning[Etat Machine],"VERIF")</f>
        <v>PROD</v>
      </c>
      <c r="CT1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1" spans="1:98" hidden="1" x14ac:dyDescent="0.3">
      <c r="A111">
        <v>1</v>
      </c>
      <c r="B111">
        <v>653775</v>
      </c>
      <c r="C111" t="s">
        <v>3845</v>
      </c>
      <c r="D111">
        <v>40</v>
      </c>
      <c r="E111" t="s">
        <v>3761</v>
      </c>
      <c r="F111" t="s">
        <v>3952</v>
      </c>
      <c r="G111" t="s">
        <v>2862</v>
      </c>
      <c r="H111" t="s">
        <v>202</v>
      </c>
      <c r="I111">
        <v>0</v>
      </c>
      <c r="J111">
        <v>1000</v>
      </c>
      <c r="K111" t="s">
        <v>0</v>
      </c>
      <c r="L111">
        <v>0</v>
      </c>
      <c r="M111">
        <v>0</v>
      </c>
      <c r="N111">
        <v>0</v>
      </c>
      <c r="O111">
        <v>29650</v>
      </c>
      <c r="P111">
        <v>14500</v>
      </c>
      <c r="Q111">
        <v>9450</v>
      </c>
      <c r="R111">
        <v>0</v>
      </c>
      <c r="S111">
        <v>0</v>
      </c>
      <c r="T111" t="s">
        <v>3767</v>
      </c>
      <c r="U111">
        <v>4400</v>
      </c>
      <c r="V111" s="162">
        <v>0</v>
      </c>
      <c r="W111">
        <v>34050</v>
      </c>
      <c r="X111" s="162">
        <v>0</v>
      </c>
      <c r="Y111">
        <v>0</v>
      </c>
      <c r="Z111">
        <v>0</v>
      </c>
      <c r="AA111">
        <v>1</v>
      </c>
      <c r="AB111">
        <v>0</v>
      </c>
      <c r="AC111">
        <v>1</v>
      </c>
      <c r="AD111" t="s">
        <v>0</v>
      </c>
      <c r="AE111" t="s">
        <v>0</v>
      </c>
      <c r="AF111" t="s">
        <v>0</v>
      </c>
      <c r="AG111" t="s">
        <v>0</v>
      </c>
      <c r="AH111" s="191">
        <v>46175</v>
      </c>
      <c r="AI111" s="191">
        <v>46175</v>
      </c>
      <c r="AJ111" t="s">
        <v>0</v>
      </c>
      <c r="AK111" s="191"/>
      <c r="AL111" s="162">
        <v>0</v>
      </c>
      <c r="AM111" s="162">
        <v>0</v>
      </c>
      <c r="AN111" s="162">
        <v>0</v>
      </c>
      <c r="AO111" s="162">
        <v>0</v>
      </c>
      <c r="AP111" s="162">
        <v>0.1068653876645</v>
      </c>
      <c r="AQ111" s="162">
        <v>0.1068653876645</v>
      </c>
      <c r="AR111" s="178">
        <v>0</v>
      </c>
      <c r="AS111" s="178">
        <v>0</v>
      </c>
      <c r="AT111" s="178">
        <v>0</v>
      </c>
      <c r="AU111" s="178">
        <v>0</v>
      </c>
      <c r="AV111" s="178">
        <v>0</v>
      </c>
      <c r="AW111" s="180">
        <v>0</v>
      </c>
      <c r="AX111">
        <v>1</v>
      </c>
      <c r="AY111">
        <v>1</v>
      </c>
      <c r="AZ111">
        <v>0</v>
      </c>
      <c r="BA111">
        <v>0</v>
      </c>
      <c r="BB111">
        <v>1</v>
      </c>
      <c r="BC111">
        <v>0</v>
      </c>
      <c r="BD111" s="165">
        <v>0</v>
      </c>
      <c r="BE111" s="165" t="s">
        <v>0</v>
      </c>
      <c r="BF111" s="165">
        <v>0</v>
      </c>
      <c r="BG111" s="165" t="s">
        <v>0</v>
      </c>
      <c r="BH111" s="165">
        <v>0</v>
      </c>
      <c r="BI111" s="165" t="s">
        <v>0</v>
      </c>
      <c r="BJ111" s="165">
        <v>0</v>
      </c>
      <c r="BK111" s="165" t="s">
        <v>0</v>
      </c>
      <c r="BL111" s="165">
        <v>0</v>
      </c>
      <c r="BM111" s="165" t="s">
        <v>0</v>
      </c>
      <c r="BN111" s="165" t="s">
        <v>0</v>
      </c>
      <c r="BO111" s="165" t="s">
        <v>0</v>
      </c>
      <c r="BP111" s="165" t="s">
        <v>0</v>
      </c>
      <c r="BQ111" s="165" t="s">
        <v>0</v>
      </c>
      <c r="BR111" s="165">
        <v>0</v>
      </c>
      <c r="BS111" s="165">
        <v>0</v>
      </c>
      <c r="BT111" s="165">
        <v>0</v>
      </c>
      <c r="BU111" s="165" t="s">
        <v>0</v>
      </c>
      <c r="BV111" s="165" t="s">
        <v>0</v>
      </c>
      <c r="BW111" s="165" t="s">
        <v>0</v>
      </c>
      <c r="BX111" s="165" t="s">
        <v>0</v>
      </c>
      <c r="BY111" s="163" t="s">
        <v>0</v>
      </c>
      <c r="BZ111">
        <v>0</v>
      </c>
      <c r="CA111" t="s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 t="str">
        <f>_xlfn.XLOOKUP(DB_CEWB_Nomenclature__2[[#This Row],[Component]],T_Planning[Article],T_Planning[PLANIF],"VERIF")</f>
        <v>A PLANIFIER</v>
      </c>
      <c r="CS111" t="str">
        <f>_xlfn.XLOOKUP(DB_CEWB_Nomenclature__2[[#This Row],[Component]],T_Planning[Article],T_Planning[Etat Machine],"VERIF")</f>
        <v>VERIF</v>
      </c>
      <c r="CT1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2" spans="1:98" hidden="1" x14ac:dyDescent="0.3">
      <c r="A112">
        <v>1</v>
      </c>
      <c r="B112">
        <v>653784</v>
      </c>
      <c r="C112" t="s">
        <v>3846</v>
      </c>
      <c r="D112">
        <v>40</v>
      </c>
      <c r="E112" t="s">
        <v>3761</v>
      </c>
      <c r="F112" t="s">
        <v>3952</v>
      </c>
      <c r="G112" t="s">
        <v>2862</v>
      </c>
      <c r="H112" t="s">
        <v>202</v>
      </c>
      <c r="I112">
        <v>0</v>
      </c>
      <c r="J112">
        <v>700</v>
      </c>
      <c r="K112" t="s">
        <v>0</v>
      </c>
      <c r="L112">
        <v>2681</v>
      </c>
      <c r="M112">
        <v>0</v>
      </c>
      <c r="N112">
        <v>0</v>
      </c>
      <c r="O112">
        <v>26650</v>
      </c>
      <c r="P112">
        <v>11500</v>
      </c>
      <c r="Q112">
        <v>6450</v>
      </c>
      <c r="R112">
        <v>0</v>
      </c>
      <c r="S112">
        <v>2681</v>
      </c>
      <c r="T112" t="s">
        <v>3767</v>
      </c>
      <c r="U112">
        <v>1400</v>
      </c>
      <c r="V112" s="162">
        <v>1</v>
      </c>
      <c r="W112">
        <v>28050</v>
      </c>
      <c r="X112" s="162">
        <v>9.5579322638146169E-2</v>
      </c>
      <c r="Y112">
        <v>0</v>
      </c>
      <c r="Z112">
        <v>0</v>
      </c>
      <c r="AA112">
        <v>0</v>
      </c>
      <c r="AB112">
        <v>0</v>
      </c>
      <c r="AC112">
        <v>0</v>
      </c>
      <c r="AD112" t="s">
        <v>0</v>
      </c>
      <c r="AE112" t="s">
        <v>0</v>
      </c>
      <c r="AF112" t="s">
        <v>0</v>
      </c>
      <c r="AG112" t="s">
        <v>0</v>
      </c>
      <c r="AH112" s="191">
        <v>46175</v>
      </c>
      <c r="AI112" s="191">
        <v>46175</v>
      </c>
      <c r="AJ112" t="s">
        <v>0</v>
      </c>
      <c r="AK112" s="191"/>
      <c r="AL112" s="162">
        <v>0</v>
      </c>
      <c r="AM112" s="162">
        <v>0</v>
      </c>
      <c r="AN112" s="162">
        <v>0</v>
      </c>
      <c r="AO112" s="162">
        <v>0</v>
      </c>
      <c r="AP112" s="162">
        <v>0</v>
      </c>
      <c r="AQ112" s="162">
        <v>0</v>
      </c>
      <c r="AR112" s="178">
        <v>0</v>
      </c>
      <c r="AS112" s="178">
        <v>0</v>
      </c>
      <c r="AT112" s="178">
        <v>0</v>
      </c>
      <c r="AU112" s="178">
        <v>0</v>
      </c>
      <c r="AV112" s="178">
        <v>0</v>
      </c>
      <c r="AW112" s="180">
        <v>0</v>
      </c>
      <c r="AX112">
        <v>1</v>
      </c>
      <c r="AY112">
        <v>1</v>
      </c>
      <c r="AZ112">
        <v>0</v>
      </c>
      <c r="BA112">
        <v>0</v>
      </c>
      <c r="BB112">
        <v>1</v>
      </c>
      <c r="BC112">
        <v>0</v>
      </c>
      <c r="BD112" s="165">
        <v>0</v>
      </c>
      <c r="BE112" s="165" t="s">
        <v>0</v>
      </c>
      <c r="BF112" s="165">
        <v>0</v>
      </c>
      <c r="BG112" s="165" t="s">
        <v>0</v>
      </c>
      <c r="BH112" s="165">
        <v>0</v>
      </c>
      <c r="BI112" s="165" t="s">
        <v>0</v>
      </c>
      <c r="BJ112" s="165">
        <v>0</v>
      </c>
      <c r="BK112" s="165" t="s">
        <v>0</v>
      </c>
      <c r="BL112" s="165">
        <v>0</v>
      </c>
      <c r="BM112" s="165" t="s">
        <v>0</v>
      </c>
      <c r="BN112" s="165" t="s">
        <v>0</v>
      </c>
      <c r="BO112" s="165" t="s">
        <v>0</v>
      </c>
      <c r="BP112" s="165" t="s">
        <v>0</v>
      </c>
      <c r="BQ112" s="165" t="s">
        <v>0</v>
      </c>
      <c r="BR112" s="165">
        <v>0</v>
      </c>
      <c r="BS112" s="165">
        <v>0</v>
      </c>
      <c r="BT112" s="165">
        <v>0</v>
      </c>
      <c r="BU112" s="165" t="s">
        <v>0</v>
      </c>
      <c r="BV112" s="165" t="s">
        <v>0</v>
      </c>
      <c r="BW112" s="165" t="s">
        <v>0</v>
      </c>
      <c r="BX112" s="165" t="s">
        <v>0</v>
      </c>
      <c r="BY112" s="163" t="s">
        <v>0</v>
      </c>
      <c r="BZ112">
        <v>0</v>
      </c>
      <c r="CA112" t="s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 t="str">
        <f>_xlfn.XLOOKUP(DB_CEWB_Nomenclature__2[[#This Row],[Component]],T_Planning[Article],T_Planning[PLANIF],"VERIF")</f>
        <v>A PLANIFIER</v>
      </c>
      <c r="CS112" t="str">
        <f>_xlfn.XLOOKUP(DB_CEWB_Nomenclature__2[[#This Row],[Component]],T_Planning[Article],T_Planning[Etat Machine],"VERIF")</f>
        <v>VERIF</v>
      </c>
      <c r="CT1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3" spans="1:98" hidden="1" x14ac:dyDescent="0.3">
      <c r="A113">
        <v>1</v>
      </c>
      <c r="B113">
        <v>653788</v>
      </c>
      <c r="C113" t="s">
        <v>3847</v>
      </c>
      <c r="D113">
        <v>40</v>
      </c>
      <c r="E113" t="s">
        <v>3761</v>
      </c>
      <c r="F113" t="s">
        <v>3952</v>
      </c>
      <c r="G113" t="s">
        <v>2862</v>
      </c>
      <c r="H113" t="s">
        <v>202</v>
      </c>
      <c r="I113">
        <v>0</v>
      </c>
      <c r="J113">
        <v>1300</v>
      </c>
      <c r="K113" t="s">
        <v>0</v>
      </c>
      <c r="L113">
        <v>0</v>
      </c>
      <c r="M113">
        <v>0</v>
      </c>
      <c r="N113">
        <v>0</v>
      </c>
      <c r="O113">
        <v>32400</v>
      </c>
      <c r="P113">
        <v>12200</v>
      </c>
      <c r="Q113">
        <v>12200</v>
      </c>
      <c r="R113">
        <v>0</v>
      </c>
      <c r="S113">
        <v>0</v>
      </c>
      <c r="T113" t="s">
        <v>3767</v>
      </c>
      <c r="U113">
        <v>2100</v>
      </c>
      <c r="V113" s="162">
        <v>0</v>
      </c>
      <c r="W113">
        <v>34500</v>
      </c>
      <c r="X113" s="162">
        <v>0</v>
      </c>
      <c r="Y113">
        <v>0</v>
      </c>
      <c r="Z113">
        <v>1</v>
      </c>
      <c r="AA113">
        <v>0</v>
      </c>
      <c r="AB113">
        <v>0</v>
      </c>
      <c r="AC113">
        <v>1</v>
      </c>
      <c r="AD113" t="s">
        <v>0</v>
      </c>
      <c r="AE113" t="s">
        <v>0</v>
      </c>
      <c r="AF113" t="s">
        <v>0</v>
      </c>
      <c r="AG113" t="s">
        <v>0</v>
      </c>
      <c r="AH113" s="191">
        <v>46175</v>
      </c>
      <c r="AI113" s="191">
        <v>46175</v>
      </c>
      <c r="AJ113" t="s">
        <v>0</v>
      </c>
      <c r="AK113" s="191"/>
      <c r="AL113" s="162">
        <v>0</v>
      </c>
      <c r="AM113" s="162">
        <v>0</v>
      </c>
      <c r="AN113" s="162">
        <v>0</v>
      </c>
      <c r="AO113" s="162">
        <v>0</v>
      </c>
      <c r="AP113" s="162">
        <v>0</v>
      </c>
      <c r="AQ113" s="162">
        <v>0</v>
      </c>
      <c r="AR113" s="178">
        <v>0</v>
      </c>
      <c r="AS113" s="178">
        <v>0</v>
      </c>
      <c r="AT113" s="178">
        <v>0</v>
      </c>
      <c r="AU113" s="178">
        <v>0</v>
      </c>
      <c r="AV113" s="178">
        <v>0</v>
      </c>
      <c r="AW113" s="180">
        <v>0</v>
      </c>
      <c r="AX113">
        <v>1</v>
      </c>
      <c r="AY113">
        <v>0</v>
      </c>
      <c r="AZ113">
        <v>0</v>
      </c>
      <c r="BA113">
        <v>0</v>
      </c>
      <c r="BB113">
        <v>1</v>
      </c>
      <c r="BC113">
        <v>0</v>
      </c>
      <c r="BD113" s="165">
        <v>0</v>
      </c>
      <c r="BE113" s="165" t="s">
        <v>0</v>
      </c>
      <c r="BF113" s="165" t="s">
        <v>0</v>
      </c>
      <c r="BG113" s="165" t="s">
        <v>0</v>
      </c>
      <c r="BH113" s="165" t="s">
        <v>0</v>
      </c>
      <c r="BI113" s="165" t="s">
        <v>0</v>
      </c>
      <c r="BJ113" s="165">
        <v>0</v>
      </c>
      <c r="BK113" s="165" t="s">
        <v>0</v>
      </c>
      <c r="BL113" s="165">
        <v>0</v>
      </c>
      <c r="BM113" s="165" t="s">
        <v>0</v>
      </c>
      <c r="BN113" s="165" t="s">
        <v>0</v>
      </c>
      <c r="BO113" s="165" t="s">
        <v>0</v>
      </c>
      <c r="BP113" s="165" t="s">
        <v>0</v>
      </c>
      <c r="BQ113" s="165" t="s">
        <v>0</v>
      </c>
      <c r="BR113" s="165">
        <v>0</v>
      </c>
      <c r="BS113" s="165">
        <v>0</v>
      </c>
      <c r="BT113" s="165">
        <v>0</v>
      </c>
      <c r="BU113" s="165" t="s">
        <v>0</v>
      </c>
      <c r="BV113" s="165" t="s">
        <v>0</v>
      </c>
      <c r="BW113" s="165" t="s">
        <v>0</v>
      </c>
      <c r="BX113" s="165" t="s">
        <v>0</v>
      </c>
      <c r="BY113" s="163" t="s">
        <v>0</v>
      </c>
      <c r="BZ113">
        <v>0</v>
      </c>
      <c r="CA113" t="s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 t="str">
        <f>_xlfn.XLOOKUP(DB_CEWB_Nomenclature__2[[#This Row],[Component]],T_Planning[Article],T_Planning[PLANIF],"VERIF")</f>
        <v>A PLANIFIER</v>
      </c>
      <c r="CS113" t="str">
        <f>_xlfn.XLOOKUP(DB_CEWB_Nomenclature__2[[#This Row],[Component]],T_Planning[Article],T_Planning[Etat Machine],"VERIF")</f>
        <v>VERIF</v>
      </c>
      <c r="CT1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4" spans="1:98" hidden="1" x14ac:dyDescent="0.3">
      <c r="A114">
        <v>0</v>
      </c>
      <c r="B114">
        <v>708232</v>
      </c>
      <c r="C114" t="s">
        <v>109</v>
      </c>
      <c r="D114">
        <v>40</v>
      </c>
      <c r="E114" t="s">
        <v>3761</v>
      </c>
      <c r="F114" t="s">
        <v>3950</v>
      </c>
      <c r="G114" t="s">
        <v>2775</v>
      </c>
      <c r="H114" t="s">
        <v>38</v>
      </c>
      <c r="I114">
        <v>0</v>
      </c>
      <c r="J114">
        <v>3000</v>
      </c>
      <c r="K114">
        <v>0</v>
      </c>
      <c r="L114">
        <v>95928</v>
      </c>
      <c r="M114">
        <v>0</v>
      </c>
      <c r="N114">
        <v>0</v>
      </c>
      <c r="O114">
        <v>108000</v>
      </c>
      <c r="P114">
        <v>36000</v>
      </c>
      <c r="Q114">
        <v>30000</v>
      </c>
      <c r="R114">
        <v>0</v>
      </c>
      <c r="S114">
        <v>95928</v>
      </c>
      <c r="T114" t="s">
        <v>3792</v>
      </c>
      <c r="U114">
        <v>24700</v>
      </c>
      <c r="V114" s="162">
        <v>1</v>
      </c>
      <c r="W114">
        <v>132700</v>
      </c>
      <c r="X114" s="162">
        <v>0.72289374529012795</v>
      </c>
      <c r="Y114">
        <v>0</v>
      </c>
      <c r="Z114">
        <v>0</v>
      </c>
      <c r="AA114">
        <v>0</v>
      </c>
      <c r="AB114">
        <v>0</v>
      </c>
      <c r="AC114">
        <v>0</v>
      </c>
      <c r="AD114" t="s">
        <v>0</v>
      </c>
      <c r="AE114" t="s">
        <v>0</v>
      </c>
      <c r="AF114" t="s">
        <v>0</v>
      </c>
      <c r="AG114" t="s">
        <v>0</v>
      </c>
      <c r="AH114" s="191">
        <v>46175</v>
      </c>
      <c r="AI114" s="191">
        <v>46175</v>
      </c>
      <c r="AJ114" t="s">
        <v>2018</v>
      </c>
      <c r="AK114" s="191"/>
      <c r="AL114" s="162">
        <v>6.3275212086896298E-3</v>
      </c>
      <c r="AM114" s="162">
        <v>2.21354378542565E-2</v>
      </c>
      <c r="AN114" s="162">
        <v>6.3677121094558906E-2</v>
      </c>
      <c r="AO114" s="162">
        <v>8.3649973469889193E-3</v>
      </c>
      <c r="AP114" s="162">
        <v>0</v>
      </c>
      <c r="AQ114" s="162">
        <v>2.6409571778775599E-2</v>
      </c>
      <c r="AR114" s="178">
        <v>0</v>
      </c>
      <c r="AS114" s="178">
        <v>0</v>
      </c>
      <c r="AT114" s="178">
        <v>0</v>
      </c>
      <c r="AU114" s="178">
        <v>0</v>
      </c>
      <c r="AV114" s="178">
        <v>0</v>
      </c>
      <c r="AW114" s="180">
        <v>0</v>
      </c>
      <c r="AX114">
        <v>1</v>
      </c>
      <c r="AY114">
        <v>0</v>
      </c>
      <c r="AZ114">
        <v>0</v>
      </c>
      <c r="BA114">
        <v>0</v>
      </c>
      <c r="BB114">
        <v>1</v>
      </c>
      <c r="BC114">
        <v>0</v>
      </c>
      <c r="BD114" s="165">
        <v>0</v>
      </c>
      <c r="BE114" s="165" t="s">
        <v>0</v>
      </c>
      <c r="BF114" s="165" t="s">
        <v>0</v>
      </c>
      <c r="BG114" s="165" t="s">
        <v>0</v>
      </c>
      <c r="BH114" s="165" t="s">
        <v>0</v>
      </c>
      <c r="BI114" s="165" t="s">
        <v>0</v>
      </c>
      <c r="BJ114" s="165">
        <v>0</v>
      </c>
      <c r="BK114" s="165" t="s">
        <v>0</v>
      </c>
      <c r="BL114" s="165">
        <v>0</v>
      </c>
      <c r="BM114" s="165" t="s">
        <v>0</v>
      </c>
      <c r="BN114" s="165" t="s">
        <v>0</v>
      </c>
      <c r="BO114" s="165" t="s">
        <v>0</v>
      </c>
      <c r="BP114" s="165" t="s">
        <v>0</v>
      </c>
      <c r="BQ114" s="165" t="s">
        <v>0</v>
      </c>
      <c r="BR114" s="165">
        <v>0</v>
      </c>
      <c r="BS114" s="165">
        <v>0</v>
      </c>
      <c r="BT114" s="165">
        <v>0</v>
      </c>
      <c r="BU114" s="165" t="s">
        <v>0</v>
      </c>
      <c r="BV114" s="165" t="s">
        <v>0</v>
      </c>
      <c r="BW114" s="165" t="s">
        <v>0</v>
      </c>
      <c r="BX114" s="165" t="s">
        <v>0</v>
      </c>
      <c r="BY114" s="163" t="s">
        <v>0</v>
      </c>
      <c r="BZ114">
        <v>0</v>
      </c>
      <c r="CA114" t="s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 t="str">
        <f>_xlfn.XLOOKUP(DB_CEWB_Nomenclature__2[[#This Row],[Component]],T_Planning[Article],T_Planning[PLANIF],"VERIF")</f>
        <v>VERIF</v>
      </c>
      <c r="CS114" t="str">
        <f>_xlfn.XLOOKUP(DB_CEWB_Nomenclature__2[[#This Row],[Component]],T_Planning[Article],T_Planning[Etat Machine],"VERIF")</f>
        <v>VERIF</v>
      </c>
      <c r="CT1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5" spans="1:98" hidden="1" x14ac:dyDescent="0.3">
      <c r="A115">
        <v>0</v>
      </c>
      <c r="B115">
        <v>735688</v>
      </c>
      <c r="C115" t="s">
        <v>1619</v>
      </c>
      <c r="D115">
        <v>40</v>
      </c>
      <c r="E115" t="s">
        <v>3761</v>
      </c>
      <c r="F115" t="s">
        <v>3950</v>
      </c>
      <c r="G115" t="s">
        <v>2775</v>
      </c>
      <c r="H115" t="s">
        <v>33</v>
      </c>
      <c r="I115">
        <v>0</v>
      </c>
      <c r="J115">
        <v>1300</v>
      </c>
      <c r="K115">
        <v>0</v>
      </c>
      <c r="L115">
        <v>0</v>
      </c>
      <c r="M115">
        <v>0</v>
      </c>
      <c r="N115">
        <v>43329</v>
      </c>
      <c r="O115">
        <v>52520</v>
      </c>
      <c r="P115">
        <v>22220</v>
      </c>
      <c r="Q115">
        <v>12120</v>
      </c>
      <c r="R115">
        <v>31990</v>
      </c>
      <c r="S115">
        <v>31990</v>
      </c>
      <c r="T115" t="s">
        <v>3789</v>
      </c>
      <c r="U115">
        <v>14000</v>
      </c>
      <c r="V115" s="162">
        <v>1</v>
      </c>
      <c r="W115">
        <v>66520</v>
      </c>
      <c r="X115" s="162">
        <v>0.48090799759470843</v>
      </c>
      <c r="Y115">
        <v>0</v>
      </c>
      <c r="Z115">
        <v>0</v>
      </c>
      <c r="AA115">
        <v>0</v>
      </c>
      <c r="AB115">
        <v>0</v>
      </c>
      <c r="AC115">
        <v>0</v>
      </c>
      <c r="AD115" t="s">
        <v>0</v>
      </c>
      <c r="AE115" t="s">
        <v>0</v>
      </c>
      <c r="AF115" t="s">
        <v>0</v>
      </c>
      <c r="AG115" t="s">
        <v>0</v>
      </c>
      <c r="AH115" s="191">
        <v>46175</v>
      </c>
      <c r="AI115" s="191">
        <v>46175</v>
      </c>
      <c r="AJ115" t="s">
        <v>2071</v>
      </c>
      <c r="AK115" s="191"/>
      <c r="AL115" s="162">
        <v>0.12248394004282701</v>
      </c>
      <c r="AM115" s="162">
        <v>0</v>
      </c>
      <c r="AN115" s="162">
        <v>0.24218656208731801</v>
      </c>
      <c r="AO115" s="162">
        <v>6.5895573601738505E-2</v>
      </c>
      <c r="AP115" s="162">
        <v>0</v>
      </c>
      <c r="AQ115" s="162">
        <v>0.13999313963621501</v>
      </c>
      <c r="AR115" s="178">
        <v>0</v>
      </c>
      <c r="AS115" s="178">
        <v>0</v>
      </c>
      <c r="AT115" s="178">
        <v>0</v>
      </c>
      <c r="AU115" s="178">
        <v>0</v>
      </c>
      <c r="AV115" s="178">
        <v>0</v>
      </c>
      <c r="AW115" s="180">
        <v>0</v>
      </c>
      <c r="AX115">
        <v>1</v>
      </c>
      <c r="AY115">
        <v>0</v>
      </c>
      <c r="AZ115">
        <v>0</v>
      </c>
      <c r="BA115">
        <v>0</v>
      </c>
      <c r="BB115">
        <v>1</v>
      </c>
      <c r="BC115">
        <v>0</v>
      </c>
      <c r="BD115" s="165">
        <v>11339</v>
      </c>
      <c r="BE115" s="165">
        <v>2.6666666666666665</v>
      </c>
      <c r="BF115" s="165" t="s">
        <v>0</v>
      </c>
      <c r="BG115" s="165" t="s">
        <v>0</v>
      </c>
      <c r="BH115" s="165" t="s">
        <v>0</v>
      </c>
      <c r="BI115" s="165" t="s">
        <v>0</v>
      </c>
      <c r="BJ115" s="165">
        <v>0</v>
      </c>
      <c r="BK115" s="165" t="s">
        <v>0</v>
      </c>
      <c r="BL115" s="165">
        <v>0</v>
      </c>
      <c r="BM115" s="165" t="s">
        <v>0</v>
      </c>
      <c r="BN115" s="165" t="s">
        <v>0</v>
      </c>
      <c r="BO115" s="165" t="s">
        <v>0</v>
      </c>
      <c r="BP115" s="165" t="s">
        <v>0</v>
      </c>
      <c r="BQ115" s="165" t="s">
        <v>0</v>
      </c>
      <c r="BR115" s="165">
        <v>0</v>
      </c>
      <c r="BS115" s="165">
        <v>0</v>
      </c>
      <c r="BT115" s="165">
        <v>31990</v>
      </c>
      <c r="BU115" s="165">
        <v>20</v>
      </c>
      <c r="BV115" s="165" t="s">
        <v>0</v>
      </c>
      <c r="BW115" s="165" t="s">
        <v>0</v>
      </c>
      <c r="BX115" s="165" t="s">
        <v>0</v>
      </c>
      <c r="BY115" s="163" t="s">
        <v>0</v>
      </c>
      <c r="BZ115">
        <v>0</v>
      </c>
      <c r="CA115" t="s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 t="str">
        <f>_xlfn.XLOOKUP(DB_CEWB_Nomenclature__2[[#This Row],[Component]],T_Planning[Article],T_Planning[PLANIF],"VERIF")</f>
        <v>VERIF</v>
      </c>
      <c r="CS115" t="str">
        <f>_xlfn.XLOOKUP(DB_CEWB_Nomenclature__2[[#This Row],[Component]],T_Planning[Article],T_Planning[Etat Machine],"VERIF")</f>
        <v>VERIF</v>
      </c>
      <c r="CT1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6" spans="1:98" hidden="1" x14ac:dyDescent="0.3">
      <c r="A116">
        <v>0</v>
      </c>
      <c r="B116">
        <v>633571</v>
      </c>
      <c r="C116" t="s">
        <v>87</v>
      </c>
      <c r="D116">
        <v>40</v>
      </c>
      <c r="E116" t="s">
        <v>3761</v>
      </c>
      <c r="F116" t="s">
        <v>3950</v>
      </c>
      <c r="G116" t="s">
        <v>2775</v>
      </c>
      <c r="H116" t="s">
        <v>195</v>
      </c>
      <c r="I116">
        <v>0</v>
      </c>
      <c r="J116">
        <v>20000</v>
      </c>
      <c r="K116">
        <v>0</v>
      </c>
      <c r="L116">
        <v>86697</v>
      </c>
      <c r="M116">
        <v>0</v>
      </c>
      <c r="N116">
        <v>153413</v>
      </c>
      <c r="O116">
        <v>712000</v>
      </c>
      <c r="P116">
        <v>400000</v>
      </c>
      <c r="Q116">
        <v>165000</v>
      </c>
      <c r="R116">
        <v>93575</v>
      </c>
      <c r="S116">
        <v>180272</v>
      </c>
      <c r="T116" t="s">
        <v>3765</v>
      </c>
      <c r="U116">
        <v>211900</v>
      </c>
      <c r="V116" s="162">
        <v>0.85074091552619147</v>
      </c>
      <c r="W116">
        <v>923900</v>
      </c>
      <c r="X116" s="162">
        <v>0.19512068405671609</v>
      </c>
      <c r="Y116">
        <v>0</v>
      </c>
      <c r="Z116">
        <v>0</v>
      </c>
      <c r="AA116">
        <v>0</v>
      </c>
      <c r="AB116">
        <v>0</v>
      </c>
      <c r="AC116">
        <v>0</v>
      </c>
      <c r="AD116" t="s">
        <v>0</v>
      </c>
      <c r="AE116" t="s">
        <v>0</v>
      </c>
      <c r="AF116" t="s">
        <v>0</v>
      </c>
      <c r="AG116" t="s">
        <v>0</v>
      </c>
      <c r="AH116" s="191">
        <v>46176</v>
      </c>
      <c r="AI116" s="191">
        <v>46176</v>
      </c>
      <c r="AJ116" t="s">
        <v>2018</v>
      </c>
      <c r="AK116" s="191"/>
      <c r="AL116" s="162">
        <v>0</v>
      </c>
      <c r="AM116" s="162">
        <v>0</v>
      </c>
      <c r="AN116" s="162">
        <v>7.3094455271295003E-2</v>
      </c>
      <c r="AO116" s="162">
        <v>6.2412070962550401E-2</v>
      </c>
      <c r="AP116" s="162">
        <v>0.43465762511977601</v>
      </c>
      <c r="AQ116" s="162">
        <v>8.4981757531024896E-2</v>
      </c>
      <c r="AR116" s="178">
        <v>0</v>
      </c>
      <c r="AS116" s="178">
        <v>0</v>
      </c>
      <c r="AT116" s="178">
        <v>15</v>
      </c>
      <c r="AU116" s="178">
        <v>3</v>
      </c>
      <c r="AV116" s="178">
        <v>18</v>
      </c>
      <c r="AW116" s="180">
        <v>1</v>
      </c>
      <c r="AX116">
        <v>1</v>
      </c>
      <c r="AY116">
        <v>0</v>
      </c>
      <c r="AZ116">
        <v>0</v>
      </c>
      <c r="BA116">
        <v>0</v>
      </c>
      <c r="BB116">
        <v>1</v>
      </c>
      <c r="BC116">
        <v>0</v>
      </c>
      <c r="BD116" s="165">
        <v>59838</v>
      </c>
      <c r="BE116" s="165">
        <v>6</v>
      </c>
      <c r="BF116" s="165" t="s">
        <v>0</v>
      </c>
      <c r="BG116" s="165" t="s">
        <v>0</v>
      </c>
      <c r="BH116" s="165" t="s">
        <v>0</v>
      </c>
      <c r="BI116" s="165" t="s">
        <v>0</v>
      </c>
      <c r="BJ116" s="165">
        <v>0</v>
      </c>
      <c r="BK116" s="165" t="s">
        <v>0</v>
      </c>
      <c r="BL116" s="165">
        <v>0</v>
      </c>
      <c r="BM116" s="165" t="s">
        <v>0</v>
      </c>
      <c r="BN116" s="165" t="s">
        <v>0</v>
      </c>
      <c r="BO116" s="165" t="s">
        <v>0</v>
      </c>
      <c r="BP116" s="165" t="s">
        <v>0</v>
      </c>
      <c r="BQ116" s="165" t="s">
        <v>0</v>
      </c>
      <c r="BR116" s="165">
        <v>16615</v>
      </c>
      <c r="BS116" s="165">
        <v>2</v>
      </c>
      <c r="BT116" s="165">
        <v>0</v>
      </c>
      <c r="BU116" s="165" t="s">
        <v>0</v>
      </c>
      <c r="BV116" s="165" t="s">
        <v>0</v>
      </c>
      <c r="BW116" s="165" t="s">
        <v>0</v>
      </c>
      <c r="BX116" s="165" t="s">
        <v>0</v>
      </c>
      <c r="BY116" s="163" t="s">
        <v>0</v>
      </c>
      <c r="BZ116">
        <v>76960</v>
      </c>
      <c r="CA116">
        <v>4</v>
      </c>
      <c r="CB116">
        <v>0</v>
      </c>
      <c r="CC116">
        <v>0</v>
      </c>
      <c r="CD116">
        <v>0</v>
      </c>
      <c r="CE116">
        <v>0</v>
      </c>
      <c r="CF116">
        <v>119164</v>
      </c>
      <c r="CG116">
        <v>0</v>
      </c>
      <c r="CH116">
        <v>0</v>
      </c>
      <c r="CI116">
        <v>119164</v>
      </c>
      <c r="CJ116">
        <v>0</v>
      </c>
      <c r="CK116">
        <v>32467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32467</v>
      </c>
      <c r="CR116" t="str">
        <f>_xlfn.XLOOKUP(DB_CEWB_Nomenclature__2[[#This Row],[Component]],T_Planning[Article],T_Planning[PLANIF],"VERIF")</f>
        <v>VERIF</v>
      </c>
      <c r="CS116" t="str">
        <f>_xlfn.XLOOKUP(DB_CEWB_Nomenclature__2[[#This Row],[Component]],T_Planning[Article],T_Planning[Etat Machine],"VERIF")</f>
        <v>VERIF</v>
      </c>
      <c r="CT1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7" spans="1:98" hidden="1" x14ac:dyDescent="0.3">
      <c r="A117">
        <v>2</v>
      </c>
      <c r="B117">
        <v>859488</v>
      </c>
      <c r="C117" t="s">
        <v>3963</v>
      </c>
      <c r="D117">
        <v>40</v>
      </c>
      <c r="E117" t="s">
        <v>3761</v>
      </c>
      <c r="F117" t="s">
        <v>3950</v>
      </c>
      <c r="G117" t="s">
        <v>2775</v>
      </c>
      <c r="H117" t="s">
        <v>2557</v>
      </c>
      <c r="I117">
        <v>0</v>
      </c>
      <c r="J117">
        <v>0</v>
      </c>
      <c r="K117" t="s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3789</v>
      </c>
      <c r="U117">
        <v>8300</v>
      </c>
      <c r="V117" s="162">
        <v>0</v>
      </c>
      <c r="W117">
        <v>8300</v>
      </c>
      <c r="X117" s="162">
        <v>0</v>
      </c>
      <c r="Y117">
        <v>0</v>
      </c>
      <c r="Z117">
        <v>0</v>
      </c>
      <c r="AA117">
        <v>17</v>
      </c>
      <c r="AB117">
        <v>0</v>
      </c>
      <c r="AC117">
        <v>17</v>
      </c>
      <c r="AD117" t="s">
        <v>0</v>
      </c>
      <c r="AE117" t="s">
        <v>0</v>
      </c>
      <c r="AF117" t="s">
        <v>0</v>
      </c>
      <c r="AG117" t="s">
        <v>0</v>
      </c>
      <c r="AH117" s="191">
        <v>46178</v>
      </c>
      <c r="AI117" s="191">
        <v>46178</v>
      </c>
      <c r="AJ117" t="s">
        <v>0</v>
      </c>
      <c r="AK117" s="191"/>
      <c r="AL117" s="162">
        <v>0</v>
      </c>
      <c r="AM117" s="162">
        <v>0</v>
      </c>
      <c r="AN117" s="162">
        <v>0</v>
      </c>
      <c r="AO117" s="162">
        <v>0</v>
      </c>
      <c r="AP117" s="162">
        <v>0</v>
      </c>
      <c r="AQ117" s="162">
        <v>0</v>
      </c>
      <c r="AR117" s="178">
        <v>0</v>
      </c>
      <c r="AS117" s="178">
        <v>0</v>
      </c>
      <c r="AT117" s="178">
        <v>0</v>
      </c>
      <c r="AU117" s="178">
        <v>0</v>
      </c>
      <c r="AV117" s="178">
        <v>0</v>
      </c>
      <c r="AW117" s="180">
        <v>0</v>
      </c>
      <c r="AX117">
        <v>1</v>
      </c>
      <c r="AY117">
        <v>0</v>
      </c>
      <c r="AZ117">
        <v>0</v>
      </c>
      <c r="BA117">
        <v>0</v>
      </c>
      <c r="BB117">
        <v>1</v>
      </c>
      <c r="BC117">
        <v>0</v>
      </c>
      <c r="BD117" s="165">
        <v>0</v>
      </c>
      <c r="BE117" s="165" t="s">
        <v>0</v>
      </c>
      <c r="BF117" s="165" t="s">
        <v>0</v>
      </c>
      <c r="BG117" s="165" t="s">
        <v>0</v>
      </c>
      <c r="BH117" s="165" t="s">
        <v>0</v>
      </c>
      <c r="BI117" s="165" t="s">
        <v>0</v>
      </c>
      <c r="BJ117" s="165">
        <v>0</v>
      </c>
      <c r="BK117" s="165" t="s">
        <v>0</v>
      </c>
      <c r="BL117" s="165">
        <v>0</v>
      </c>
      <c r="BM117" s="165" t="s">
        <v>0</v>
      </c>
      <c r="BN117" s="165" t="s">
        <v>0</v>
      </c>
      <c r="BO117" s="165" t="s">
        <v>0</v>
      </c>
      <c r="BP117" s="165" t="s">
        <v>0</v>
      </c>
      <c r="BQ117" s="165" t="s">
        <v>0</v>
      </c>
      <c r="BR117" s="165">
        <v>0</v>
      </c>
      <c r="BS117" s="165">
        <v>0</v>
      </c>
      <c r="BT117" s="165">
        <v>0</v>
      </c>
      <c r="BU117" s="165" t="s">
        <v>0</v>
      </c>
      <c r="BV117" s="165" t="s">
        <v>0</v>
      </c>
      <c r="BW117" s="165" t="s">
        <v>0</v>
      </c>
      <c r="BX117" s="165" t="s">
        <v>0</v>
      </c>
      <c r="BY117" s="163" t="s">
        <v>0</v>
      </c>
      <c r="BZ117">
        <v>0</v>
      </c>
      <c r="CA117" t="s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 t="str">
        <f>_xlfn.XLOOKUP(DB_CEWB_Nomenclature__2[[#This Row],[Component]],T_Planning[Article],T_Planning[PLANIF],"VERIF")</f>
        <v>VERIF</v>
      </c>
      <c r="CS117" t="str">
        <f>_xlfn.XLOOKUP(DB_CEWB_Nomenclature__2[[#This Row],[Component]],T_Planning[Article],T_Planning[Etat Machine],"VERIF")</f>
        <v>VERIF</v>
      </c>
      <c r="CT1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8" spans="1:98" hidden="1" x14ac:dyDescent="0.3">
      <c r="A118">
        <v>0</v>
      </c>
      <c r="B118">
        <v>731587</v>
      </c>
      <c r="C118" t="s">
        <v>3019</v>
      </c>
      <c r="D118">
        <v>40</v>
      </c>
      <c r="E118" t="s">
        <v>3761</v>
      </c>
      <c r="F118" t="s">
        <v>3950</v>
      </c>
      <c r="G118" t="s">
        <v>2775</v>
      </c>
      <c r="H118" t="s">
        <v>220</v>
      </c>
      <c r="I118">
        <v>0</v>
      </c>
      <c r="J118">
        <v>1200</v>
      </c>
      <c r="K118">
        <v>0</v>
      </c>
      <c r="L118">
        <v>0</v>
      </c>
      <c r="M118">
        <v>0</v>
      </c>
      <c r="N118">
        <v>0</v>
      </c>
      <c r="O118">
        <v>60000</v>
      </c>
      <c r="P118">
        <v>12000</v>
      </c>
      <c r="Q118">
        <v>6000</v>
      </c>
      <c r="R118">
        <v>0</v>
      </c>
      <c r="S118">
        <v>0</v>
      </c>
      <c r="T118" t="s">
        <v>3794</v>
      </c>
      <c r="U118">
        <v>11200</v>
      </c>
      <c r="V118" s="162">
        <v>0</v>
      </c>
      <c r="W118">
        <v>71200</v>
      </c>
      <c r="X118" s="162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 t="s">
        <v>0</v>
      </c>
      <c r="AE118" t="s">
        <v>0</v>
      </c>
      <c r="AF118" t="s">
        <v>0</v>
      </c>
      <c r="AG118" t="s">
        <v>0</v>
      </c>
      <c r="AH118" s="191">
        <v>46182</v>
      </c>
      <c r="AI118" s="191">
        <v>46182</v>
      </c>
      <c r="AJ118" t="s">
        <v>2018</v>
      </c>
      <c r="AK118" s="191"/>
      <c r="AL118" s="162">
        <v>2.1915231529541202E-3</v>
      </c>
      <c r="AM118" s="162">
        <v>2.10718954248366E-2</v>
      </c>
      <c r="AN118" s="162">
        <v>5.7658080271526899E-2</v>
      </c>
      <c r="AO118" s="162">
        <v>4.3458939826780903E-2</v>
      </c>
      <c r="AP118" s="162">
        <v>0.2</v>
      </c>
      <c r="AQ118" s="162">
        <v>2.8976959575026301E-2</v>
      </c>
      <c r="AR118" s="178">
        <v>15</v>
      </c>
      <c r="AS118" s="178">
        <v>0</v>
      </c>
      <c r="AT118" s="178">
        <v>0</v>
      </c>
      <c r="AU118" s="178">
        <v>0</v>
      </c>
      <c r="AV118" s="178">
        <v>15</v>
      </c>
      <c r="AW118" s="180">
        <v>0</v>
      </c>
      <c r="AX118">
        <v>1</v>
      </c>
      <c r="AY118">
        <v>0</v>
      </c>
      <c r="AZ118">
        <v>0</v>
      </c>
      <c r="BA118">
        <v>0</v>
      </c>
      <c r="BB118">
        <v>1</v>
      </c>
      <c r="BC118">
        <v>0</v>
      </c>
      <c r="BD118" s="165">
        <v>0</v>
      </c>
      <c r="BE118" s="165" t="s">
        <v>0</v>
      </c>
      <c r="BF118" s="165" t="s">
        <v>0</v>
      </c>
      <c r="BG118" s="165" t="s">
        <v>0</v>
      </c>
      <c r="BH118" s="165" t="s">
        <v>0</v>
      </c>
      <c r="BI118" s="165" t="s">
        <v>0</v>
      </c>
      <c r="BJ118" s="165">
        <v>0</v>
      </c>
      <c r="BK118" s="165" t="s">
        <v>0</v>
      </c>
      <c r="BL118" s="165">
        <v>0</v>
      </c>
      <c r="BM118" s="165" t="s">
        <v>0</v>
      </c>
      <c r="BN118" s="165" t="s">
        <v>0</v>
      </c>
      <c r="BO118" s="165" t="s">
        <v>0</v>
      </c>
      <c r="BP118" s="165" t="s">
        <v>0</v>
      </c>
      <c r="BQ118" s="165" t="s">
        <v>0</v>
      </c>
      <c r="BR118" s="165">
        <v>0</v>
      </c>
      <c r="BS118" s="165">
        <v>0</v>
      </c>
      <c r="BT118" s="165">
        <v>0</v>
      </c>
      <c r="BU118" s="165" t="s">
        <v>0</v>
      </c>
      <c r="BV118" s="165" t="s">
        <v>0</v>
      </c>
      <c r="BW118" s="165" t="s">
        <v>0</v>
      </c>
      <c r="BX118" s="165" t="s">
        <v>0</v>
      </c>
      <c r="BY118" s="163" t="s">
        <v>0</v>
      </c>
      <c r="BZ118">
        <v>0</v>
      </c>
      <c r="CA118" t="s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 t="str">
        <f>_xlfn.XLOOKUP(DB_CEWB_Nomenclature__2[[#This Row],[Component]],T_Planning[Article],T_Planning[PLANIF],"VERIF")</f>
        <v>VERIF</v>
      </c>
      <c r="CS118" t="str">
        <f>_xlfn.XLOOKUP(DB_CEWB_Nomenclature__2[[#This Row],[Component]],T_Planning[Article],T_Planning[Etat Machine],"VERIF")</f>
        <v>VERIF</v>
      </c>
      <c r="CT1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19" spans="1:98" hidden="1" x14ac:dyDescent="0.3">
      <c r="A119">
        <v>0</v>
      </c>
      <c r="B119">
        <v>774920</v>
      </c>
      <c r="C119" t="s">
        <v>141</v>
      </c>
      <c r="D119">
        <v>40</v>
      </c>
      <c r="E119" t="s">
        <v>3761</v>
      </c>
      <c r="F119" t="s">
        <v>3950</v>
      </c>
      <c r="G119" t="s">
        <v>2775</v>
      </c>
      <c r="H119" t="s">
        <v>23</v>
      </c>
      <c r="I119">
        <v>0</v>
      </c>
      <c r="J119">
        <v>1800</v>
      </c>
      <c r="K119">
        <v>0</v>
      </c>
      <c r="L119">
        <v>25500</v>
      </c>
      <c r="M119">
        <v>0</v>
      </c>
      <c r="N119">
        <v>21683</v>
      </c>
      <c r="O119">
        <v>91000</v>
      </c>
      <c r="P119">
        <v>30000</v>
      </c>
      <c r="Q119">
        <v>15000</v>
      </c>
      <c r="R119">
        <v>0</v>
      </c>
      <c r="S119">
        <v>25500</v>
      </c>
      <c r="T119" t="s">
        <v>3794</v>
      </c>
      <c r="U119">
        <v>32400</v>
      </c>
      <c r="V119" s="162">
        <v>0.78703703703703709</v>
      </c>
      <c r="W119">
        <v>123400</v>
      </c>
      <c r="X119" s="162">
        <v>0.20664505672609401</v>
      </c>
      <c r="Y119">
        <v>0</v>
      </c>
      <c r="Z119">
        <v>0</v>
      </c>
      <c r="AA119">
        <v>0</v>
      </c>
      <c r="AB119">
        <v>0</v>
      </c>
      <c r="AC119">
        <v>0</v>
      </c>
      <c r="AD119" t="s">
        <v>0</v>
      </c>
      <c r="AE119" t="s">
        <v>0</v>
      </c>
      <c r="AF119">
        <v>7096</v>
      </c>
      <c r="AG119">
        <v>75.5</v>
      </c>
      <c r="AH119" s="191">
        <v>46183</v>
      </c>
      <c r="AI119" s="191">
        <v>46183</v>
      </c>
      <c r="AJ119" t="s">
        <v>2018</v>
      </c>
      <c r="AK119" s="191"/>
      <c r="AL119" s="162">
        <v>6.4800038686590299E-3</v>
      </c>
      <c r="AM119" s="162">
        <v>7.1680255854817297E-3</v>
      </c>
      <c r="AN119" s="162">
        <v>5.75005997281232E-2</v>
      </c>
      <c r="AO119" s="162">
        <v>0.24693822780501501</v>
      </c>
      <c r="AP119" s="162">
        <v>6.2644234685104605E-2</v>
      </c>
      <c r="AQ119" s="162">
        <v>0.100043207232226</v>
      </c>
      <c r="AR119" s="178">
        <v>0</v>
      </c>
      <c r="AS119" s="178">
        <v>0</v>
      </c>
      <c r="AT119" s="178">
        <v>0</v>
      </c>
      <c r="AU119" s="178">
        <v>0</v>
      </c>
      <c r="AV119" s="178">
        <v>0</v>
      </c>
      <c r="AW119" s="180">
        <v>2</v>
      </c>
      <c r="AX119">
        <v>1</v>
      </c>
      <c r="AY119">
        <v>0</v>
      </c>
      <c r="AZ119">
        <v>0</v>
      </c>
      <c r="BA119">
        <v>0</v>
      </c>
      <c r="BB119">
        <v>1</v>
      </c>
      <c r="BC119">
        <v>0</v>
      </c>
      <c r="BD119" s="165">
        <v>21683</v>
      </c>
      <c r="BE119" s="165">
        <v>1.5</v>
      </c>
      <c r="BF119" s="165" t="s">
        <v>0</v>
      </c>
      <c r="BG119" s="165" t="s">
        <v>0</v>
      </c>
      <c r="BH119" s="165" t="s">
        <v>0</v>
      </c>
      <c r="BI119" s="165" t="s">
        <v>0</v>
      </c>
      <c r="BJ119" s="165">
        <v>0</v>
      </c>
      <c r="BK119" s="165" t="s">
        <v>0</v>
      </c>
      <c r="BL119" s="165">
        <v>0</v>
      </c>
      <c r="BM119" s="165" t="s">
        <v>0</v>
      </c>
      <c r="BN119" s="165" t="s">
        <v>0</v>
      </c>
      <c r="BO119" s="165" t="s">
        <v>0</v>
      </c>
      <c r="BP119" s="165" t="s">
        <v>0</v>
      </c>
      <c r="BQ119" s="165" t="s">
        <v>0</v>
      </c>
      <c r="BR119" s="165">
        <v>0</v>
      </c>
      <c r="BS119" s="165">
        <v>0</v>
      </c>
      <c r="BT119" s="165">
        <v>0</v>
      </c>
      <c r="BU119" s="165" t="s">
        <v>0</v>
      </c>
      <c r="BV119" s="165" t="s">
        <v>0</v>
      </c>
      <c r="BW119" s="165" t="s">
        <v>0</v>
      </c>
      <c r="BX119" s="165" t="s">
        <v>0</v>
      </c>
      <c r="BY119" s="163" t="s">
        <v>0</v>
      </c>
      <c r="BZ119">
        <v>0</v>
      </c>
      <c r="CA119" t="s">
        <v>0</v>
      </c>
      <c r="CB119">
        <v>0</v>
      </c>
      <c r="CC119">
        <v>2000</v>
      </c>
      <c r="CD119">
        <v>0</v>
      </c>
      <c r="CE119">
        <v>0</v>
      </c>
      <c r="CF119">
        <v>0</v>
      </c>
      <c r="CG119">
        <v>2000</v>
      </c>
      <c r="CH119">
        <v>3000</v>
      </c>
      <c r="CI119">
        <v>7000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 t="str">
        <f>_xlfn.XLOOKUP(DB_CEWB_Nomenclature__2[[#This Row],[Component]],T_Planning[Article],T_Planning[PLANIF],"VERIF")</f>
        <v>VERIF</v>
      </c>
      <c r="CS119" t="str">
        <f>_xlfn.XLOOKUP(DB_CEWB_Nomenclature__2[[#This Row],[Component]],T_Planning[Article],T_Planning[Etat Machine],"VERIF")</f>
        <v>VERIF</v>
      </c>
      <c r="CT1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0" spans="1:98" hidden="1" x14ac:dyDescent="0.3">
      <c r="A120">
        <v>0</v>
      </c>
      <c r="B120">
        <v>594718</v>
      </c>
      <c r="C120" t="s">
        <v>141</v>
      </c>
      <c r="D120">
        <v>55</v>
      </c>
      <c r="E120" t="s">
        <v>3761</v>
      </c>
      <c r="F120" t="s">
        <v>3950</v>
      </c>
      <c r="G120" t="s">
        <v>2775</v>
      </c>
      <c r="H120" t="s">
        <v>46</v>
      </c>
      <c r="I120">
        <v>0</v>
      </c>
      <c r="J120">
        <v>3200</v>
      </c>
      <c r="K120">
        <v>0</v>
      </c>
      <c r="L120">
        <v>157574</v>
      </c>
      <c r="M120">
        <v>0</v>
      </c>
      <c r="N120">
        <v>0</v>
      </c>
      <c r="O120">
        <v>128000</v>
      </c>
      <c r="P120">
        <v>48000</v>
      </c>
      <c r="Q120">
        <v>32000</v>
      </c>
      <c r="R120">
        <v>0</v>
      </c>
      <c r="S120">
        <v>157574</v>
      </c>
      <c r="T120" t="s">
        <v>3792</v>
      </c>
      <c r="U120">
        <v>23000</v>
      </c>
      <c r="V120" s="162">
        <v>1</v>
      </c>
      <c r="W120">
        <v>151000</v>
      </c>
      <c r="X120" s="162">
        <v>1</v>
      </c>
      <c r="Y120">
        <v>0</v>
      </c>
      <c r="Z120">
        <v>0</v>
      </c>
      <c r="AA120">
        <v>0</v>
      </c>
      <c r="AB120">
        <v>0</v>
      </c>
      <c r="AC120">
        <v>0</v>
      </c>
      <c r="AD120" t="s">
        <v>0</v>
      </c>
      <c r="AE120" t="s">
        <v>0</v>
      </c>
      <c r="AF120" t="s">
        <v>0</v>
      </c>
      <c r="AG120" t="s">
        <v>0</v>
      </c>
      <c r="AH120" s="191">
        <v>46184</v>
      </c>
      <c r="AI120" s="191">
        <v>46184</v>
      </c>
      <c r="AJ120" t="s">
        <v>2018</v>
      </c>
      <c r="AK120" s="191"/>
      <c r="AL120" s="162">
        <v>4.0121753744396501E-3</v>
      </c>
      <c r="AM120" s="162">
        <v>6.9000202941773402E-3</v>
      </c>
      <c r="AN120" s="162">
        <v>6.8040824494696797E-2</v>
      </c>
      <c r="AO120" s="162">
        <v>0.144536219325578</v>
      </c>
      <c r="AP120" s="162">
        <v>0</v>
      </c>
      <c r="AQ120" s="162">
        <v>2.2695995674122799E-2</v>
      </c>
      <c r="AR120" s="178">
        <v>0</v>
      </c>
      <c r="AS120" s="178">
        <v>0</v>
      </c>
      <c r="AT120" s="178">
        <v>0</v>
      </c>
      <c r="AU120" s="178">
        <v>0</v>
      </c>
      <c r="AV120" s="178">
        <v>0</v>
      </c>
      <c r="AW120" s="180">
        <v>0</v>
      </c>
      <c r="AX120">
        <v>1</v>
      </c>
      <c r="AY120">
        <v>0</v>
      </c>
      <c r="AZ120">
        <v>0</v>
      </c>
      <c r="BA120">
        <v>0</v>
      </c>
      <c r="BB120">
        <v>1</v>
      </c>
      <c r="BC120">
        <v>0</v>
      </c>
      <c r="BD120" s="165">
        <v>0</v>
      </c>
      <c r="BE120" s="165" t="s">
        <v>0</v>
      </c>
      <c r="BF120" s="165" t="s">
        <v>0</v>
      </c>
      <c r="BG120" s="165" t="s">
        <v>0</v>
      </c>
      <c r="BH120" s="165" t="s">
        <v>0</v>
      </c>
      <c r="BI120" s="165" t="s">
        <v>0</v>
      </c>
      <c r="BJ120" s="165">
        <v>0</v>
      </c>
      <c r="BK120" s="165" t="s">
        <v>0</v>
      </c>
      <c r="BL120" s="165">
        <v>0</v>
      </c>
      <c r="BM120" s="165" t="s">
        <v>0</v>
      </c>
      <c r="BN120" s="165" t="s">
        <v>0</v>
      </c>
      <c r="BO120" s="165" t="s">
        <v>0</v>
      </c>
      <c r="BP120" s="165" t="s">
        <v>0</v>
      </c>
      <c r="BQ120" s="165" t="s">
        <v>0</v>
      </c>
      <c r="BR120" s="165">
        <v>0</v>
      </c>
      <c r="BS120" s="165">
        <v>0</v>
      </c>
      <c r="BT120" s="165">
        <v>0</v>
      </c>
      <c r="BU120" s="165" t="s">
        <v>0</v>
      </c>
      <c r="BV120" s="165" t="s">
        <v>0</v>
      </c>
      <c r="BW120" s="165" t="s">
        <v>0</v>
      </c>
      <c r="BX120" s="165" t="s">
        <v>0</v>
      </c>
      <c r="BY120" s="163" t="s">
        <v>0</v>
      </c>
      <c r="BZ120">
        <v>0</v>
      </c>
      <c r="CA120" t="s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 t="str">
        <f>_xlfn.XLOOKUP(DB_CEWB_Nomenclature__2[[#This Row],[Component]],T_Planning[Article],T_Planning[PLANIF],"VERIF")</f>
        <v>VERIF</v>
      </c>
      <c r="CS120" t="str">
        <f>_xlfn.XLOOKUP(DB_CEWB_Nomenclature__2[[#This Row],[Component]],T_Planning[Article],T_Planning[Etat Machine],"VERIF")</f>
        <v>VERIF</v>
      </c>
      <c r="CT1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1" spans="1:98" hidden="1" x14ac:dyDescent="0.3">
      <c r="A121">
        <v>1</v>
      </c>
      <c r="B121">
        <v>4227</v>
      </c>
      <c r="C121" t="s">
        <v>3764</v>
      </c>
      <c r="D121">
        <v>40</v>
      </c>
      <c r="E121" t="s">
        <v>3761</v>
      </c>
      <c r="F121" t="s">
        <v>3950</v>
      </c>
      <c r="G121" t="s">
        <v>2775</v>
      </c>
      <c r="H121" t="s">
        <v>233</v>
      </c>
      <c r="I121">
        <v>0</v>
      </c>
      <c r="J121">
        <v>1400</v>
      </c>
      <c r="K121" t="s">
        <v>0</v>
      </c>
      <c r="L121">
        <v>0</v>
      </c>
      <c r="M121">
        <v>0</v>
      </c>
      <c r="N121">
        <v>0</v>
      </c>
      <c r="O121">
        <v>69650</v>
      </c>
      <c r="P121">
        <v>14100</v>
      </c>
      <c r="Q121">
        <v>4000</v>
      </c>
      <c r="R121">
        <v>0</v>
      </c>
      <c r="S121">
        <v>0</v>
      </c>
      <c r="T121" t="s">
        <v>3765</v>
      </c>
      <c r="U121">
        <v>25100</v>
      </c>
      <c r="V121" s="162">
        <v>0</v>
      </c>
      <c r="W121">
        <v>94750</v>
      </c>
      <c r="X121" s="162">
        <v>0</v>
      </c>
      <c r="Y121">
        <v>3</v>
      </c>
      <c r="Z121">
        <v>3</v>
      </c>
      <c r="AA121">
        <v>5</v>
      </c>
      <c r="AB121">
        <v>2</v>
      </c>
      <c r="AC121">
        <v>13</v>
      </c>
      <c r="AD121">
        <v>11180</v>
      </c>
      <c r="AE121">
        <v>130</v>
      </c>
      <c r="AF121">
        <v>20440</v>
      </c>
      <c r="AG121">
        <v>46</v>
      </c>
      <c r="AH121" s="191"/>
      <c r="AI121" s="191" t="s">
        <v>0</v>
      </c>
      <c r="AJ121" t="s">
        <v>0</v>
      </c>
      <c r="AK121" s="191"/>
      <c r="AL121" s="162">
        <v>6.9730162970879001E-2</v>
      </c>
      <c r="AM121" s="162">
        <v>9.9506221270861894E-2</v>
      </c>
      <c r="AN121" s="162">
        <v>0</v>
      </c>
      <c r="AO121" s="162">
        <v>0</v>
      </c>
      <c r="AP121" s="162">
        <v>0.21521879021879001</v>
      </c>
      <c r="AQ121" s="162">
        <v>9.5071731740063697E-2</v>
      </c>
      <c r="AR121" s="178">
        <v>0</v>
      </c>
      <c r="AS121" s="178">
        <v>0</v>
      </c>
      <c r="AT121" s="178">
        <v>0</v>
      </c>
      <c r="AU121" s="178">
        <v>0</v>
      </c>
      <c r="AV121" s="178">
        <v>0</v>
      </c>
      <c r="AW121" s="180">
        <v>0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0</v>
      </c>
      <c r="BD121" s="165">
        <v>0</v>
      </c>
      <c r="BE121" s="165" t="s">
        <v>0</v>
      </c>
      <c r="BF121" s="165">
        <v>0</v>
      </c>
      <c r="BG121" s="165" t="s">
        <v>0</v>
      </c>
      <c r="BH121" s="165">
        <v>0</v>
      </c>
      <c r="BI121" s="165" t="s">
        <v>0</v>
      </c>
      <c r="BJ121" s="165">
        <v>0</v>
      </c>
      <c r="BK121" s="165" t="s">
        <v>0</v>
      </c>
      <c r="BL121" s="165">
        <v>0</v>
      </c>
      <c r="BM121" s="165" t="s">
        <v>0</v>
      </c>
      <c r="BN121" s="165">
        <v>0</v>
      </c>
      <c r="BO121" s="165" t="s">
        <v>0</v>
      </c>
      <c r="BP121" s="165">
        <v>0</v>
      </c>
      <c r="BQ121" s="165" t="s">
        <v>0</v>
      </c>
      <c r="BR121" s="165">
        <v>0</v>
      </c>
      <c r="BS121" s="165" t="s">
        <v>0</v>
      </c>
      <c r="BT121" s="165">
        <v>0</v>
      </c>
      <c r="BU121" s="165" t="s">
        <v>0</v>
      </c>
      <c r="BV121" s="165" t="s">
        <v>0</v>
      </c>
      <c r="BW121" s="165" t="s">
        <v>0</v>
      </c>
      <c r="BX121" s="165" t="s">
        <v>0</v>
      </c>
      <c r="BY121" s="163" t="s">
        <v>0</v>
      </c>
      <c r="BZ121">
        <v>0</v>
      </c>
      <c r="CA121" t="s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 t="str">
        <f>_xlfn.XLOOKUP(DB_CEWB_Nomenclature__2[[#This Row],[Component]],T_Planning[Article],T_Planning[PLANIF],"VERIF")</f>
        <v>A PLANIFIER</v>
      </c>
      <c r="CS121" t="str">
        <f>_xlfn.XLOOKUP(DB_CEWB_Nomenclature__2[[#This Row],[Component]],T_Planning[Article],T_Planning[Etat Machine],"VERIF")</f>
        <v>VERIF</v>
      </c>
      <c r="CT1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2" spans="1:98" hidden="1" x14ac:dyDescent="0.3">
      <c r="A122">
        <v>1</v>
      </c>
      <c r="B122">
        <v>324158</v>
      </c>
      <c r="C122" t="s">
        <v>3815</v>
      </c>
      <c r="D122">
        <v>40</v>
      </c>
      <c r="E122" t="s">
        <v>3761</v>
      </c>
      <c r="F122" t="s">
        <v>3950</v>
      </c>
      <c r="G122" t="s">
        <v>2775</v>
      </c>
      <c r="H122" t="s">
        <v>240</v>
      </c>
      <c r="I122">
        <v>0</v>
      </c>
      <c r="J122">
        <v>0</v>
      </c>
      <c r="K122" t="s">
        <v>0</v>
      </c>
      <c r="L122">
        <v>5210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5210</v>
      </c>
      <c r="T122" t="s">
        <v>3765</v>
      </c>
      <c r="U122">
        <v>0</v>
      </c>
      <c r="V122" s="162" t="s">
        <v>0</v>
      </c>
      <c r="W122">
        <v>0</v>
      </c>
      <c r="X122" s="162" t="s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 t="s">
        <v>0</v>
      </c>
      <c r="AE122" t="s">
        <v>0</v>
      </c>
      <c r="AF122" t="s">
        <v>0</v>
      </c>
      <c r="AG122" t="s">
        <v>0</v>
      </c>
      <c r="AH122" s="191"/>
      <c r="AI122" s="191" t="s">
        <v>0</v>
      </c>
      <c r="AJ122" t="s">
        <v>0</v>
      </c>
      <c r="AK122" s="191"/>
      <c r="AL122" s="162">
        <v>0</v>
      </c>
      <c r="AM122" s="162">
        <v>0</v>
      </c>
      <c r="AN122" s="162">
        <v>0</v>
      </c>
      <c r="AO122" s="162">
        <v>0</v>
      </c>
      <c r="AP122" s="162">
        <v>0</v>
      </c>
      <c r="AQ122" s="162">
        <v>0</v>
      </c>
      <c r="AR122" s="178">
        <v>0</v>
      </c>
      <c r="AS122" s="178">
        <v>0</v>
      </c>
      <c r="AT122" s="178">
        <v>0</v>
      </c>
      <c r="AU122" s="178">
        <v>0</v>
      </c>
      <c r="AV122" s="178">
        <v>0</v>
      </c>
      <c r="AW122" s="180">
        <v>0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0</v>
      </c>
      <c r="BD122" s="165">
        <v>0</v>
      </c>
      <c r="BE122" s="165" t="s">
        <v>0</v>
      </c>
      <c r="BF122" s="165">
        <v>0</v>
      </c>
      <c r="BG122" s="165" t="s">
        <v>0</v>
      </c>
      <c r="BH122" s="165">
        <v>0</v>
      </c>
      <c r="BI122" s="165" t="s">
        <v>0</v>
      </c>
      <c r="BJ122" s="165">
        <v>0</v>
      </c>
      <c r="BK122" s="165" t="s">
        <v>0</v>
      </c>
      <c r="BL122" s="165">
        <v>0</v>
      </c>
      <c r="BM122" s="165" t="s">
        <v>0</v>
      </c>
      <c r="BN122" s="165">
        <v>0</v>
      </c>
      <c r="BO122" s="165" t="s">
        <v>0</v>
      </c>
      <c r="BP122" s="165">
        <v>0</v>
      </c>
      <c r="BQ122" s="165" t="s">
        <v>0</v>
      </c>
      <c r="BR122" s="165">
        <v>0</v>
      </c>
      <c r="BS122" s="165" t="s">
        <v>0</v>
      </c>
      <c r="BT122" s="165">
        <v>0</v>
      </c>
      <c r="BU122" s="165" t="s">
        <v>0</v>
      </c>
      <c r="BV122" s="165" t="s">
        <v>0</v>
      </c>
      <c r="BW122" s="165" t="s">
        <v>0</v>
      </c>
      <c r="BX122" s="165" t="s">
        <v>0</v>
      </c>
      <c r="BY122" s="163" t="s">
        <v>0</v>
      </c>
      <c r="BZ122">
        <v>0</v>
      </c>
      <c r="CA122" t="s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 t="str">
        <f>_xlfn.XLOOKUP(DB_CEWB_Nomenclature__2[[#This Row],[Component]],T_Planning[Article],T_Planning[PLANIF],"VERIF")</f>
        <v>VERIF</v>
      </c>
      <c r="CS122" t="str">
        <f>_xlfn.XLOOKUP(DB_CEWB_Nomenclature__2[[#This Row],[Component]],T_Planning[Article],T_Planning[Etat Machine],"VERIF")</f>
        <v>VERIF</v>
      </c>
      <c r="CT1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3" spans="1:98" hidden="1" x14ac:dyDescent="0.3">
      <c r="A123">
        <v>1</v>
      </c>
      <c r="B123">
        <v>324162</v>
      </c>
      <c r="C123" t="s">
        <v>3768</v>
      </c>
      <c r="D123">
        <v>40</v>
      </c>
      <c r="E123" t="s">
        <v>3761</v>
      </c>
      <c r="F123" t="s">
        <v>3950</v>
      </c>
      <c r="G123" t="s">
        <v>2775</v>
      </c>
      <c r="H123" t="s">
        <v>240</v>
      </c>
      <c r="I123">
        <v>0</v>
      </c>
      <c r="J123">
        <v>5000</v>
      </c>
      <c r="K123" t="s">
        <v>0</v>
      </c>
      <c r="L123">
        <v>20310</v>
      </c>
      <c r="M123">
        <v>0</v>
      </c>
      <c r="N123">
        <v>102222</v>
      </c>
      <c r="O123">
        <v>194750</v>
      </c>
      <c r="P123">
        <v>98800</v>
      </c>
      <c r="Q123">
        <v>45450</v>
      </c>
      <c r="R123">
        <v>61822</v>
      </c>
      <c r="S123">
        <v>82132</v>
      </c>
      <c r="T123" t="s">
        <v>3765</v>
      </c>
      <c r="U123">
        <v>38800</v>
      </c>
      <c r="V123" s="162">
        <v>1</v>
      </c>
      <c r="W123">
        <v>233550</v>
      </c>
      <c r="X123" s="162">
        <v>0.35166773710126309</v>
      </c>
      <c r="Y123">
        <v>3</v>
      </c>
      <c r="Z123">
        <v>0</v>
      </c>
      <c r="AA123">
        <v>0</v>
      </c>
      <c r="AB123">
        <v>6</v>
      </c>
      <c r="AC123">
        <v>9</v>
      </c>
      <c r="AD123" t="s">
        <v>0</v>
      </c>
      <c r="AE123" t="s">
        <v>0</v>
      </c>
      <c r="AF123" t="s">
        <v>0</v>
      </c>
      <c r="AG123" t="s">
        <v>0</v>
      </c>
      <c r="AH123" s="191"/>
      <c r="AI123" s="191" t="s">
        <v>0</v>
      </c>
      <c r="AJ123" t="s">
        <v>0</v>
      </c>
      <c r="AK123" s="191"/>
      <c r="AL123" s="162">
        <v>0.41220908126713501</v>
      </c>
      <c r="AM123" s="162">
        <v>0.36378873558888097</v>
      </c>
      <c r="AN123" s="162">
        <v>0.49654396600212503</v>
      </c>
      <c r="AO123" s="162">
        <v>0.43447824160582493</v>
      </c>
      <c r="AP123" s="162">
        <v>0.22354166150184701</v>
      </c>
      <c r="AQ123" s="162">
        <v>0.41802544203536302</v>
      </c>
      <c r="AR123" s="178">
        <v>0</v>
      </c>
      <c r="AS123" s="178">
        <v>0</v>
      </c>
      <c r="AT123" s="178">
        <v>0</v>
      </c>
      <c r="AU123" s="178">
        <v>0</v>
      </c>
      <c r="AV123" s="178">
        <v>0</v>
      </c>
      <c r="AW123" s="180">
        <v>0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0</v>
      </c>
      <c r="BD123" s="165">
        <v>40400</v>
      </c>
      <c r="BE123" s="165">
        <v>5</v>
      </c>
      <c r="BF123" s="165">
        <v>0</v>
      </c>
      <c r="BG123" s="165" t="s">
        <v>0</v>
      </c>
      <c r="BH123" s="165">
        <v>11090</v>
      </c>
      <c r="BI123" s="165">
        <v>7</v>
      </c>
      <c r="BJ123" s="165">
        <v>0</v>
      </c>
      <c r="BK123" s="165" t="s">
        <v>0</v>
      </c>
      <c r="BL123" s="165">
        <v>10277</v>
      </c>
      <c r="BM123" s="165">
        <v>0</v>
      </c>
      <c r="BN123" s="165">
        <v>40455</v>
      </c>
      <c r="BO123" s="165">
        <v>4</v>
      </c>
      <c r="BP123" s="165">
        <v>0</v>
      </c>
      <c r="BQ123" s="165" t="s">
        <v>0</v>
      </c>
      <c r="BR123" s="165">
        <v>0</v>
      </c>
      <c r="BS123" s="165" t="s">
        <v>0</v>
      </c>
      <c r="BT123" s="165">
        <v>0</v>
      </c>
      <c r="BU123" s="165" t="s">
        <v>0</v>
      </c>
      <c r="BV123" s="165" t="s">
        <v>0</v>
      </c>
      <c r="BW123" s="165" t="s">
        <v>0</v>
      </c>
      <c r="BX123" s="165" t="s">
        <v>0</v>
      </c>
      <c r="BY123" s="163" t="s">
        <v>0</v>
      </c>
      <c r="BZ123">
        <v>0</v>
      </c>
      <c r="CA123" t="s">
        <v>0</v>
      </c>
      <c r="CB123">
        <v>20310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20310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 t="str">
        <f>_xlfn.XLOOKUP(DB_CEWB_Nomenclature__2[[#This Row],[Component]],T_Planning[Article],T_Planning[PLANIF],"VERIF")</f>
        <v>VERIF</v>
      </c>
      <c r="CS123" t="str">
        <f>_xlfn.XLOOKUP(DB_CEWB_Nomenclature__2[[#This Row],[Component]],T_Planning[Article],T_Planning[Etat Machine],"VERIF")</f>
        <v>VERIF</v>
      </c>
      <c r="CT1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4" spans="1:98" hidden="1" x14ac:dyDescent="0.3">
      <c r="A124">
        <v>1</v>
      </c>
      <c r="B124">
        <v>324164</v>
      </c>
      <c r="C124" t="s">
        <v>3816</v>
      </c>
      <c r="D124">
        <v>40</v>
      </c>
      <c r="E124" t="s">
        <v>3761</v>
      </c>
      <c r="F124" t="s">
        <v>3950</v>
      </c>
      <c r="G124" t="s">
        <v>2775</v>
      </c>
      <c r="H124" t="s">
        <v>240</v>
      </c>
      <c r="I124">
        <v>5050</v>
      </c>
      <c r="J124">
        <v>600</v>
      </c>
      <c r="K124" t="s">
        <v>0</v>
      </c>
      <c r="L124">
        <v>11665</v>
      </c>
      <c r="M124">
        <v>0</v>
      </c>
      <c r="N124">
        <v>21450</v>
      </c>
      <c r="O124">
        <v>10100</v>
      </c>
      <c r="P124">
        <v>0</v>
      </c>
      <c r="Q124">
        <v>0</v>
      </c>
      <c r="R124">
        <v>21450</v>
      </c>
      <c r="S124">
        <v>33115</v>
      </c>
      <c r="T124" t="s">
        <v>3765</v>
      </c>
      <c r="U124">
        <v>5200</v>
      </c>
      <c r="V124" s="162">
        <v>1</v>
      </c>
      <c r="W124">
        <v>15300</v>
      </c>
      <c r="X124" s="162">
        <v>1</v>
      </c>
      <c r="Y124">
        <v>1</v>
      </c>
      <c r="Z124">
        <v>0</v>
      </c>
      <c r="AA124">
        <v>0</v>
      </c>
      <c r="AB124">
        <v>0</v>
      </c>
      <c r="AC124">
        <v>1</v>
      </c>
      <c r="AD124" t="s">
        <v>0</v>
      </c>
      <c r="AE124" t="s">
        <v>0</v>
      </c>
      <c r="AF124" t="s">
        <v>0</v>
      </c>
      <c r="AG124" t="s">
        <v>0</v>
      </c>
      <c r="AH124" s="191"/>
      <c r="AI124" s="191" t="s">
        <v>0</v>
      </c>
      <c r="AJ124" t="s">
        <v>0</v>
      </c>
      <c r="AK124" s="191"/>
      <c r="AL124" s="162">
        <v>1.7585633140168699E-2</v>
      </c>
      <c r="AM124" s="162">
        <v>8.2458442694663195E-2</v>
      </c>
      <c r="AN124" s="162">
        <v>0.67324120148920996</v>
      </c>
      <c r="AO124" s="162">
        <v>0.51816005827869704</v>
      </c>
      <c r="AP124" s="162">
        <v>0</v>
      </c>
      <c r="AQ124" s="162">
        <v>0.37120436711020094</v>
      </c>
      <c r="AR124" s="178">
        <v>0</v>
      </c>
      <c r="AS124" s="178">
        <v>0</v>
      </c>
      <c r="AT124" s="178">
        <v>0</v>
      </c>
      <c r="AU124" s="178">
        <v>0</v>
      </c>
      <c r="AV124" s="178">
        <v>0</v>
      </c>
      <c r="AW124" s="180">
        <v>0</v>
      </c>
      <c r="AX124">
        <v>1</v>
      </c>
      <c r="AY124">
        <v>1</v>
      </c>
      <c r="AZ124">
        <v>1</v>
      </c>
      <c r="BA124">
        <v>1</v>
      </c>
      <c r="BB124">
        <v>1</v>
      </c>
      <c r="BC124">
        <v>0</v>
      </c>
      <c r="BD124" s="165">
        <v>0</v>
      </c>
      <c r="BE124" s="165" t="s">
        <v>0</v>
      </c>
      <c r="BF124" s="165">
        <v>0</v>
      </c>
      <c r="BG124" s="165" t="s">
        <v>0</v>
      </c>
      <c r="BH124" s="165">
        <v>0</v>
      </c>
      <c r="BI124" s="165" t="s">
        <v>0</v>
      </c>
      <c r="BJ124" s="165">
        <v>0</v>
      </c>
      <c r="BK124" s="165" t="s">
        <v>0</v>
      </c>
      <c r="BL124" s="165">
        <v>0</v>
      </c>
      <c r="BM124" s="165" t="s">
        <v>0</v>
      </c>
      <c r="BN124" s="165">
        <v>21450</v>
      </c>
      <c r="BO124" s="165">
        <v>94</v>
      </c>
      <c r="BP124" s="165">
        <v>0</v>
      </c>
      <c r="BQ124" s="165" t="s">
        <v>0</v>
      </c>
      <c r="BR124" s="165">
        <v>0</v>
      </c>
      <c r="BS124" s="165" t="s">
        <v>0</v>
      </c>
      <c r="BT124" s="165">
        <v>0</v>
      </c>
      <c r="BU124" s="165" t="s">
        <v>0</v>
      </c>
      <c r="BV124" s="165" t="s">
        <v>0</v>
      </c>
      <c r="BW124" s="165" t="s">
        <v>0</v>
      </c>
      <c r="BX124" s="165" t="s">
        <v>0</v>
      </c>
      <c r="BY124" s="163" t="s">
        <v>0</v>
      </c>
      <c r="BZ124">
        <v>0</v>
      </c>
      <c r="CA124" t="s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 t="str">
        <f>_xlfn.XLOOKUP(DB_CEWB_Nomenclature__2[[#This Row],[Component]],T_Planning[Article],T_Planning[PLANIF],"VERIF")</f>
        <v>VERIF</v>
      </c>
      <c r="CS124" t="str">
        <f>_xlfn.XLOOKUP(DB_CEWB_Nomenclature__2[[#This Row],[Component]],T_Planning[Article],T_Planning[Etat Machine],"VERIF")</f>
        <v>VERIF</v>
      </c>
      <c r="CT1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5" spans="1:98" hidden="1" x14ac:dyDescent="0.3">
      <c r="A125">
        <v>1</v>
      </c>
      <c r="B125">
        <v>4283</v>
      </c>
      <c r="C125" t="s">
        <v>3818</v>
      </c>
      <c r="D125">
        <v>40</v>
      </c>
      <c r="E125" t="s">
        <v>3761</v>
      </c>
      <c r="F125" t="s">
        <v>3950</v>
      </c>
      <c r="G125" t="s">
        <v>2775</v>
      </c>
      <c r="H125" t="s">
        <v>989</v>
      </c>
      <c r="I125">
        <v>0</v>
      </c>
      <c r="J125">
        <v>0</v>
      </c>
      <c r="K125" t="s">
        <v>0</v>
      </c>
      <c r="L125">
        <v>20482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20482</v>
      </c>
      <c r="T125" t="s">
        <v>3765</v>
      </c>
      <c r="U125">
        <v>0</v>
      </c>
      <c r="V125" s="162" t="s">
        <v>0</v>
      </c>
      <c r="W125">
        <v>0</v>
      </c>
      <c r="X125" s="162" t="s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 t="s">
        <v>0</v>
      </c>
      <c r="AE125" t="s">
        <v>0</v>
      </c>
      <c r="AF125" t="s">
        <v>0</v>
      </c>
      <c r="AG125" t="s">
        <v>0</v>
      </c>
      <c r="AH125" s="191"/>
      <c r="AI125" s="191" t="s">
        <v>0</v>
      </c>
      <c r="AJ125" t="s">
        <v>0</v>
      </c>
      <c r="AK125" s="191"/>
      <c r="AL125" s="162">
        <v>0</v>
      </c>
      <c r="AM125" s="162">
        <v>0</v>
      </c>
      <c r="AN125" s="162">
        <v>0</v>
      </c>
      <c r="AO125" s="162">
        <v>0</v>
      </c>
      <c r="AP125" s="162">
        <v>0</v>
      </c>
      <c r="AQ125" s="162">
        <v>0</v>
      </c>
      <c r="AR125" s="178">
        <v>0</v>
      </c>
      <c r="AS125" s="178">
        <v>0</v>
      </c>
      <c r="AT125" s="178">
        <v>0</v>
      </c>
      <c r="AU125" s="178">
        <v>0</v>
      </c>
      <c r="AV125" s="178">
        <v>0</v>
      </c>
      <c r="AW125" s="180">
        <v>0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0</v>
      </c>
      <c r="BD125" s="165">
        <v>0</v>
      </c>
      <c r="BE125" s="165" t="s">
        <v>0</v>
      </c>
      <c r="BF125" s="165">
        <v>0</v>
      </c>
      <c r="BG125" s="165" t="s">
        <v>0</v>
      </c>
      <c r="BH125" s="165">
        <v>0</v>
      </c>
      <c r="BI125" s="165" t="s">
        <v>0</v>
      </c>
      <c r="BJ125" s="165">
        <v>0</v>
      </c>
      <c r="BK125" s="165" t="s">
        <v>0</v>
      </c>
      <c r="BL125" s="165">
        <v>0</v>
      </c>
      <c r="BM125" s="165" t="s">
        <v>0</v>
      </c>
      <c r="BN125" s="165">
        <v>0</v>
      </c>
      <c r="BO125" s="165" t="s">
        <v>0</v>
      </c>
      <c r="BP125" s="165">
        <v>0</v>
      </c>
      <c r="BQ125" s="165" t="s">
        <v>0</v>
      </c>
      <c r="BR125" s="165">
        <v>0</v>
      </c>
      <c r="BS125" s="165" t="s">
        <v>0</v>
      </c>
      <c r="BT125" s="165">
        <v>0</v>
      </c>
      <c r="BU125" s="165" t="s">
        <v>0</v>
      </c>
      <c r="BV125" s="165" t="s">
        <v>0</v>
      </c>
      <c r="BW125" s="165" t="s">
        <v>0</v>
      </c>
      <c r="BX125" s="165" t="s">
        <v>0</v>
      </c>
      <c r="BY125" s="163" t="s">
        <v>0</v>
      </c>
      <c r="BZ125">
        <v>0</v>
      </c>
      <c r="CA125" t="s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 t="str">
        <f>_xlfn.XLOOKUP(DB_CEWB_Nomenclature__2[[#This Row],[Component]],T_Planning[Article],T_Planning[PLANIF],"VERIF")</f>
        <v>VERIF</v>
      </c>
      <c r="CS125" t="str">
        <f>_xlfn.XLOOKUP(DB_CEWB_Nomenclature__2[[#This Row],[Component]],T_Planning[Article],T_Planning[Etat Machine],"VERIF")</f>
        <v>VERIF</v>
      </c>
      <c r="CT1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6" spans="1:98" hidden="1" x14ac:dyDescent="0.3">
      <c r="A126">
        <v>1</v>
      </c>
      <c r="B126">
        <v>4285</v>
      </c>
      <c r="C126" t="s">
        <v>3786</v>
      </c>
      <c r="D126">
        <v>55</v>
      </c>
      <c r="E126" t="s">
        <v>3761</v>
      </c>
      <c r="F126" t="s">
        <v>3950</v>
      </c>
      <c r="G126" t="s">
        <v>2775</v>
      </c>
      <c r="H126" t="s">
        <v>233</v>
      </c>
      <c r="I126">
        <v>0</v>
      </c>
      <c r="J126">
        <v>0</v>
      </c>
      <c r="K126" t="s">
        <v>0</v>
      </c>
      <c r="L126">
        <v>15200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15200</v>
      </c>
      <c r="T126" t="s">
        <v>3765</v>
      </c>
      <c r="U126">
        <v>0</v>
      </c>
      <c r="V126" s="162" t="s">
        <v>0</v>
      </c>
      <c r="W126">
        <v>0</v>
      </c>
      <c r="X126" s="162" t="s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 t="s">
        <v>0</v>
      </c>
      <c r="AE126" t="s">
        <v>0</v>
      </c>
      <c r="AF126" t="s">
        <v>0</v>
      </c>
      <c r="AG126" t="s">
        <v>0</v>
      </c>
      <c r="AH126" s="191"/>
      <c r="AI126" s="191" t="s">
        <v>0</v>
      </c>
      <c r="AJ126" t="s">
        <v>0</v>
      </c>
      <c r="AK126" s="191"/>
      <c r="AL126" s="162">
        <v>0.107935532659042</v>
      </c>
      <c r="AM126" s="162">
        <v>0</v>
      </c>
      <c r="AN126" s="162">
        <v>0</v>
      </c>
      <c r="AO126" s="162">
        <v>0</v>
      </c>
      <c r="AP126" s="162">
        <v>0</v>
      </c>
      <c r="AQ126" s="162">
        <v>0.108030059551943</v>
      </c>
      <c r="AR126" s="178">
        <v>0</v>
      </c>
      <c r="AS126" s="178">
        <v>0</v>
      </c>
      <c r="AT126" s="178">
        <v>0</v>
      </c>
      <c r="AU126" s="178">
        <v>0</v>
      </c>
      <c r="AV126" s="178">
        <v>0</v>
      </c>
      <c r="AW126" s="180">
        <v>0</v>
      </c>
      <c r="AX126">
        <v>1</v>
      </c>
      <c r="AY126">
        <v>1</v>
      </c>
      <c r="AZ126">
        <v>1</v>
      </c>
      <c r="BA126">
        <v>2</v>
      </c>
      <c r="BB126">
        <v>1</v>
      </c>
      <c r="BC126">
        <v>0</v>
      </c>
      <c r="BD126" s="165">
        <v>0</v>
      </c>
      <c r="BE126" s="165" t="s">
        <v>0</v>
      </c>
      <c r="BF126" s="165">
        <v>0</v>
      </c>
      <c r="BG126" s="165" t="s">
        <v>0</v>
      </c>
      <c r="BH126" s="165">
        <v>0</v>
      </c>
      <c r="BI126" s="165" t="s">
        <v>0</v>
      </c>
      <c r="BJ126" s="165">
        <v>0</v>
      </c>
      <c r="BK126" s="165" t="s">
        <v>0</v>
      </c>
      <c r="BL126" s="165">
        <v>0</v>
      </c>
      <c r="BM126" s="165" t="s">
        <v>0</v>
      </c>
      <c r="BN126" s="165">
        <v>0</v>
      </c>
      <c r="BO126" s="165" t="s">
        <v>0</v>
      </c>
      <c r="BP126" s="165">
        <v>0</v>
      </c>
      <c r="BQ126" s="165" t="s">
        <v>0</v>
      </c>
      <c r="BR126" s="165">
        <v>0</v>
      </c>
      <c r="BS126" s="165" t="s">
        <v>0</v>
      </c>
      <c r="BT126" s="165">
        <v>0</v>
      </c>
      <c r="BU126" s="165" t="s">
        <v>0</v>
      </c>
      <c r="BV126" s="165" t="s">
        <v>0</v>
      </c>
      <c r="BW126" s="165" t="s">
        <v>0</v>
      </c>
      <c r="BX126" s="165" t="s">
        <v>0</v>
      </c>
      <c r="BY126" s="163" t="s">
        <v>0</v>
      </c>
      <c r="BZ126">
        <v>0</v>
      </c>
      <c r="CA126" t="s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 t="str">
        <f>_xlfn.XLOOKUP(DB_CEWB_Nomenclature__2[[#This Row],[Component]],T_Planning[Article],T_Planning[PLANIF],"VERIF")</f>
        <v>VERIF</v>
      </c>
      <c r="CS126" t="str">
        <f>_xlfn.XLOOKUP(DB_CEWB_Nomenclature__2[[#This Row],[Component]],T_Planning[Article],T_Planning[Etat Machine],"VERIF")</f>
        <v>VERIF</v>
      </c>
      <c r="CT1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7" spans="1:98" hidden="1" x14ac:dyDescent="0.3">
      <c r="A127">
        <v>1</v>
      </c>
      <c r="B127">
        <v>4286</v>
      </c>
      <c r="C127" t="s">
        <v>3819</v>
      </c>
      <c r="D127">
        <v>55</v>
      </c>
      <c r="E127" t="s">
        <v>3761</v>
      </c>
      <c r="F127" t="s">
        <v>3952</v>
      </c>
      <c r="G127" t="s">
        <v>2862</v>
      </c>
      <c r="H127" t="s">
        <v>233</v>
      </c>
      <c r="I127">
        <v>0</v>
      </c>
      <c r="J127">
        <v>0</v>
      </c>
      <c r="K127" t="s">
        <v>0</v>
      </c>
      <c r="L127">
        <v>13900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13900</v>
      </c>
      <c r="T127" t="s">
        <v>3767</v>
      </c>
      <c r="U127">
        <v>0</v>
      </c>
      <c r="V127" s="162" t="s">
        <v>0</v>
      </c>
      <c r="W127">
        <v>0</v>
      </c>
      <c r="X127" s="162" t="s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 t="s">
        <v>0</v>
      </c>
      <c r="AE127" t="s">
        <v>0</v>
      </c>
      <c r="AF127" t="s">
        <v>0</v>
      </c>
      <c r="AG127" t="s">
        <v>0</v>
      </c>
      <c r="AH127" s="191"/>
      <c r="AI127" s="191" t="s">
        <v>0</v>
      </c>
      <c r="AJ127" t="s">
        <v>0</v>
      </c>
      <c r="AK127" s="191"/>
      <c r="AL127" s="162">
        <v>8.1900180396873107E-2</v>
      </c>
      <c r="AM127" s="162">
        <v>0</v>
      </c>
      <c r="AN127" s="162">
        <v>0.25866666666666699</v>
      </c>
      <c r="AO127" s="162">
        <v>0</v>
      </c>
      <c r="AP127" s="162">
        <v>0</v>
      </c>
      <c r="AQ127" s="162">
        <v>0.13684210526315799</v>
      </c>
      <c r="AR127" s="178">
        <v>0</v>
      </c>
      <c r="AS127" s="178">
        <v>0</v>
      </c>
      <c r="AT127" s="178">
        <v>0</v>
      </c>
      <c r="AU127" s="178">
        <v>0</v>
      </c>
      <c r="AV127" s="178">
        <v>0</v>
      </c>
      <c r="AW127" s="180">
        <v>0</v>
      </c>
      <c r="AX127">
        <v>1</v>
      </c>
      <c r="AY127">
        <v>1</v>
      </c>
      <c r="AZ127">
        <v>1</v>
      </c>
      <c r="BA127">
        <v>2</v>
      </c>
      <c r="BB127">
        <v>1</v>
      </c>
      <c r="BC127">
        <v>0</v>
      </c>
      <c r="BD127" s="165">
        <v>0</v>
      </c>
      <c r="BE127" s="165" t="s">
        <v>0</v>
      </c>
      <c r="BF127" s="165">
        <v>0</v>
      </c>
      <c r="BG127" s="165" t="s">
        <v>0</v>
      </c>
      <c r="BH127" s="165">
        <v>0</v>
      </c>
      <c r="BI127" s="165" t="s">
        <v>0</v>
      </c>
      <c r="BJ127" s="165">
        <v>0</v>
      </c>
      <c r="BK127" s="165" t="s">
        <v>0</v>
      </c>
      <c r="BL127" s="165">
        <v>0</v>
      </c>
      <c r="BM127" s="165" t="s">
        <v>0</v>
      </c>
      <c r="BN127" s="165">
        <v>0</v>
      </c>
      <c r="BO127" s="165" t="s">
        <v>0</v>
      </c>
      <c r="BP127" s="165">
        <v>0</v>
      </c>
      <c r="BQ127" s="165" t="s">
        <v>0</v>
      </c>
      <c r="BR127" s="165">
        <v>0</v>
      </c>
      <c r="BS127" s="165" t="s">
        <v>0</v>
      </c>
      <c r="BT127" s="165">
        <v>0</v>
      </c>
      <c r="BU127" s="165" t="s">
        <v>0</v>
      </c>
      <c r="BV127" s="165" t="s">
        <v>0</v>
      </c>
      <c r="BW127" s="165" t="s">
        <v>0</v>
      </c>
      <c r="BX127" s="165" t="s">
        <v>0</v>
      </c>
      <c r="BY127" s="163" t="s">
        <v>0</v>
      </c>
      <c r="BZ127">
        <v>0</v>
      </c>
      <c r="CA127" t="s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 t="str">
        <f>_xlfn.XLOOKUP(DB_CEWB_Nomenclature__2[[#This Row],[Component]],T_Planning[Article],T_Planning[PLANIF],"VERIF")</f>
        <v>VERIF</v>
      </c>
      <c r="CS127" t="str">
        <f>_xlfn.XLOOKUP(DB_CEWB_Nomenclature__2[[#This Row],[Component]],T_Planning[Article],T_Planning[Etat Machine],"VERIF")</f>
        <v>VERIF</v>
      </c>
      <c r="CT1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8" spans="1:98" hidden="1" x14ac:dyDescent="0.3">
      <c r="A128">
        <v>1</v>
      </c>
      <c r="B128">
        <v>4287</v>
      </c>
      <c r="C128" t="s">
        <v>3820</v>
      </c>
      <c r="D128">
        <v>55</v>
      </c>
      <c r="E128" t="s">
        <v>3761</v>
      </c>
      <c r="F128" t="s">
        <v>3950</v>
      </c>
      <c r="G128" t="s">
        <v>2775</v>
      </c>
      <c r="H128" t="s">
        <v>233</v>
      </c>
      <c r="I128">
        <v>0</v>
      </c>
      <c r="J128">
        <v>0</v>
      </c>
      <c r="K128" t="s">
        <v>0</v>
      </c>
      <c r="L128">
        <v>31590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31590</v>
      </c>
      <c r="T128" t="s">
        <v>3765</v>
      </c>
      <c r="U128">
        <v>0</v>
      </c>
      <c r="V128" s="162" t="s">
        <v>0</v>
      </c>
      <c r="W128">
        <v>0</v>
      </c>
      <c r="X128" s="162" t="s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 t="s">
        <v>0</v>
      </c>
      <c r="AE128" t="s">
        <v>0</v>
      </c>
      <c r="AF128" t="s">
        <v>0</v>
      </c>
      <c r="AG128" t="s">
        <v>0</v>
      </c>
      <c r="AH128" s="191"/>
      <c r="AI128" s="191" t="s">
        <v>0</v>
      </c>
      <c r="AJ128" t="s">
        <v>0</v>
      </c>
      <c r="AK128" s="191"/>
      <c r="AL128" s="162">
        <v>0</v>
      </c>
      <c r="AM128" s="162">
        <v>0</v>
      </c>
      <c r="AN128" s="162">
        <v>0</v>
      </c>
      <c r="AO128" s="162">
        <v>0</v>
      </c>
      <c r="AP128" s="162">
        <v>0</v>
      </c>
      <c r="AQ128" s="162">
        <v>0</v>
      </c>
      <c r="AR128" s="178">
        <v>0</v>
      </c>
      <c r="AS128" s="178">
        <v>0</v>
      </c>
      <c r="AT128" s="178">
        <v>0</v>
      </c>
      <c r="AU128" s="178">
        <v>0</v>
      </c>
      <c r="AV128" s="178">
        <v>0</v>
      </c>
      <c r="AW128" s="180">
        <v>0</v>
      </c>
      <c r="AX128">
        <v>1</v>
      </c>
      <c r="AY128">
        <v>1</v>
      </c>
      <c r="AZ128">
        <v>1</v>
      </c>
      <c r="BA128">
        <v>2</v>
      </c>
      <c r="BB128">
        <v>1</v>
      </c>
      <c r="BC128">
        <v>0</v>
      </c>
      <c r="BD128" s="165">
        <v>0</v>
      </c>
      <c r="BE128" s="165" t="s">
        <v>0</v>
      </c>
      <c r="BF128" s="165">
        <v>0</v>
      </c>
      <c r="BG128" s="165" t="s">
        <v>0</v>
      </c>
      <c r="BH128" s="165">
        <v>0</v>
      </c>
      <c r="BI128" s="165" t="s">
        <v>0</v>
      </c>
      <c r="BJ128" s="165">
        <v>0</v>
      </c>
      <c r="BK128" s="165" t="s">
        <v>0</v>
      </c>
      <c r="BL128" s="165">
        <v>0</v>
      </c>
      <c r="BM128" s="165" t="s">
        <v>0</v>
      </c>
      <c r="BN128" s="165">
        <v>0</v>
      </c>
      <c r="BO128" s="165" t="s">
        <v>0</v>
      </c>
      <c r="BP128" s="165">
        <v>0</v>
      </c>
      <c r="BQ128" s="165" t="s">
        <v>0</v>
      </c>
      <c r="BR128" s="165">
        <v>0</v>
      </c>
      <c r="BS128" s="165" t="s">
        <v>0</v>
      </c>
      <c r="BT128" s="165">
        <v>0</v>
      </c>
      <c r="BU128" s="165" t="s">
        <v>0</v>
      </c>
      <c r="BV128" s="165" t="s">
        <v>0</v>
      </c>
      <c r="BW128" s="165" t="s">
        <v>0</v>
      </c>
      <c r="BX128" s="165" t="s">
        <v>0</v>
      </c>
      <c r="BY128" s="163" t="s">
        <v>0</v>
      </c>
      <c r="BZ128">
        <v>0</v>
      </c>
      <c r="CA128" t="s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 t="str">
        <f>_xlfn.XLOOKUP(DB_CEWB_Nomenclature__2[[#This Row],[Component]],T_Planning[Article],T_Planning[PLANIF],"VERIF")</f>
        <v>VERIF</v>
      </c>
      <c r="CS128" t="str">
        <f>_xlfn.XLOOKUP(DB_CEWB_Nomenclature__2[[#This Row],[Component]],T_Planning[Article],T_Planning[Etat Machine],"VERIF")</f>
        <v>VERIF</v>
      </c>
      <c r="CT1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29" spans="1:98" hidden="1" x14ac:dyDescent="0.3">
      <c r="A129">
        <v>1</v>
      </c>
      <c r="B129">
        <v>4289</v>
      </c>
      <c r="C129" t="s">
        <v>3821</v>
      </c>
      <c r="D129">
        <v>55</v>
      </c>
      <c r="E129" t="s">
        <v>3761</v>
      </c>
      <c r="F129" t="s">
        <v>3950</v>
      </c>
      <c r="G129" t="s">
        <v>2775</v>
      </c>
      <c r="H129" t="s">
        <v>233</v>
      </c>
      <c r="I129">
        <v>0</v>
      </c>
      <c r="J129">
        <v>0</v>
      </c>
      <c r="K129" t="s">
        <v>0</v>
      </c>
      <c r="L129">
        <v>42005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42005</v>
      </c>
      <c r="T129" t="s">
        <v>3765</v>
      </c>
      <c r="U129">
        <v>0</v>
      </c>
      <c r="V129" s="162" t="s">
        <v>0</v>
      </c>
      <c r="W129">
        <v>0</v>
      </c>
      <c r="X129" s="162" t="s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 t="s">
        <v>0</v>
      </c>
      <c r="AE129" t="s">
        <v>0</v>
      </c>
      <c r="AF129" t="s">
        <v>0</v>
      </c>
      <c r="AG129" t="s">
        <v>0</v>
      </c>
      <c r="AH129" s="191"/>
      <c r="AI129" s="191" t="s">
        <v>0</v>
      </c>
      <c r="AJ129" t="s">
        <v>0</v>
      </c>
      <c r="AK129" s="191"/>
      <c r="AL129" s="162">
        <v>0</v>
      </c>
      <c r="AM129" s="162">
        <v>0</v>
      </c>
      <c r="AN129" s="162">
        <v>0</v>
      </c>
      <c r="AO129" s="162">
        <v>0</v>
      </c>
      <c r="AP129" s="162">
        <v>0</v>
      </c>
      <c r="AQ129" s="162">
        <v>0</v>
      </c>
      <c r="AR129" s="178">
        <v>0</v>
      </c>
      <c r="AS129" s="178">
        <v>0</v>
      </c>
      <c r="AT129" s="178">
        <v>0</v>
      </c>
      <c r="AU129" s="178">
        <v>0</v>
      </c>
      <c r="AV129" s="178">
        <v>0</v>
      </c>
      <c r="AW129" s="180">
        <v>0</v>
      </c>
      <c r="AX129">
        <v>1</v>
      </c>
      <c r="AY129">
        <v>1</v>
      </c>
      <c r="AZ129">
        <v>1</v>
      </c>
      <c r="BA129">
        <v>2</v>
      </c>
      <c r="BB129">
        <v>1</v>
      </c>
      <c r="BC129">
        <v>0</v>
      </c>
      <c r="BD129" s="165">
        <v>0</v>
      </c>
      <c r="BE129" s="165" t="s">
        <v>0</v>
      </c>
      <c r="BF129" s="165">
        <v>0</v>
      </c>
      <c r="BG129" s="165" t="s">
        <v>0</v>
      </c>
      <c r="BH129" s="165">
        <v>0</v>
      </c>
      <c r="BI129" s="165" t="s">
        <v>0</v>
      </c>
      <c r="BJ129" s="165">
        <v>0</v>
      </c>
      <c r="BK129" s="165" t="s">
        <v>0</v>
      </c>
      <c r="BL129" s="165">
        <v>0</v>
      </c>
      <c r="BM129" s="165" t="s">
        <v>0</v>
      </c>
      <c r="BN129" s="165">
        <v>0</v>
      </c>
      <c r="BO129" s="165" t="s">
        <v>0</v>
      </c>
      <c r="BP129" s="165">
        <v>0</v>
      </c>
      <c r="BQ129" s="165" t="s">
        <v>0</v>
      </c>
      <c r="BR129" s="165">
        <v>0</v>
      </c>
      <c r="BS129" s="165" t="s">
        <v>0</v>
      </c>
      <c r="BT129" s="165">
        <v>0</v>
      </c>
      <c r="BU129" s="165" t="s">
        <v>0</v>
      </c>
      <c r="BV129" s="165" t="s">
        <v>0</v>
      </c>
      <c r="BW129" s="165" t="s">
        <v>0</v>
      </c>
      <c r="BX129" s="165" t="s">
        <v>0</v>
      </c>
      <c r="BY129" s="163" t="s">
        <v>0</v>
      </c>
      <c r="BZ129">
        <v>0</v>
      </c>
      <c r="CA129" t="s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 t="str">
        <f>_xlfn.XLOOKUP(DB_CEWB_Nomenclature__2[[#This Row],[Component]],T_Planning[Article],T_Planning[PLANIF],"VERIF")</f>
        <v>VERIF</v>
      </c>
      <c r="CS129" t="str">
        <f>_xlfn.XLOOKUP(DB_CEWB_Nomenclature__2[[#This Row],[Component]],T_Planning[Article],T_Planning[Etat Machine],"VERIF")</f>
        <v>VERIF</v>
      </c>
      <c r="CT1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0" spans="1:98" hidden="1" x14ac:dyDescent="0.3">
      <c r="A130">
        <v>0</v>
      </c>
      <c r="B130">
        <v>1565</v>
      </c>
      <c r="C130" t="s">
        <v>270</v>
      </c>
      <c r="D130">
        <v>55</v>
      </c>
      <c r="E130" t="s">
        <v>3761</v>
      </c>
      <c r="F130" t="s">
        <v>3950</v>
      </c>
      <c r="G130" t="s">
        <v>2775</v>
      </c>
      <c r="H130" t="s">
        <v>233</v>
      </c>
      <c r="I130">
        <v>0</v>
      </c>
      <c r="J130">
        <v>2000</v>
      </c>
      <c r="K130">
        <v>0</v>
      </c>
      <c r="L130">
        <v>228690</v>
      </c>
      <c r="M130">
        <v>0</v>
      </c>
      <c r="N130">
        <v>0</v>
      </c>
      <c r="O130">
        <v>91910</v>
      </c>
      <c r="P130">
        <v>37370</v>
      </c>
      <c r="Q130">
        <v>19190</v>
      </c>
      <c r="R130">
        <v>0</v>
      </c>
      <c r="S130">
        <v>228690</v>
      </c>
      <c r="T130" t="s">
        <v>3765</v>
      </c>
      <c r="U130">
        <v>28100</v>
      </c>
      <c r="V130" s="162">
        <v>1</v>
      </c>
      <c r="W130">
        <v>120010</v>
      </c>
      <c r="X130" s="162">
        <v>1</v>
      </c>
      <c r="Y130">
        <v>1</v>
      </c>
      <c r="Z130">
        <v>0</v>
      </c>
      <c r="AA130">
        <v>0</v>
      </c>
      <c r="AB130">
        <v>0</v>
      </c>
      <c r="AC130">
        <v>1</v>
      </c>
      <c r="AD130" t="s">
        <v>0</v>
      </c>
      <c r="AE130" t="s">
        <v>0</v>
      </c>
      <c r="AF130" t="s">
        <v>0</v>
      </c>
      <c r="AG130" t="s">
        <v>0</v>
      </c>
      <c r="AH130" s="191"/>
      <c r="AI130" s="191" t="s">
        <v>0</v>
      </c>
      <c r="AJ130" t="s">
        <v>0</v>
      </c>
      <c r="AK130" s="191"/>
      <c r="AL130" s="162">
        <v>8.6064662411136597E-2</v>
      </c>
      <c r="AM130" s="162">
        <v>1.26063418406806E-2</v>
      </c>
      <c r="AN130" s="162">
        <v>4.0852633851873398E-2</v>
      </c>
      <c r="AO130" s="162">
        <v>0.21397325117180599</v>
      </c>
      <c r="AP130" s="162">
        <v>0</v>
      </c>
      <c r="AQ130" s="162">
        <v>0.122795748722234</v>
      </c>
      <c r="AR130" s="178">
        <v>0</v>
      </c>
      <c r="AS130" s="178">
        <v>0</v>
      </c>
      <c r="AT130" s="178">
        <v>0</v>
      </c>
      <c r="AU130" s="178">
        <v>0</v>
      </c>
      <c r="AV130" s="178">
        <v>0</v>
      </c>
      <c r="AW130" s="180">
        <v>0</v>
      </c>
      <c r="AX130">
        <v>1</v>
      </c>
      <c r="AY130">
        <v>0</v>
      </c>
      <c r="AZ130">
        <v>0</v>
      </c>
      <c r="BA130">
        <v>0</v>
      </c>
      <c r="BB130">
        <v>1</v>
      </c>
      <c r="BC130">
        <v>0</v>
      </c>
      <c r="BD130" s="165">
        <v>0</v>
      </c>
      <c r="BE130" s="165" t="s">
        <v>0</v>
      </c>
      <c r="BF130" s="165" t="s">
        <v>0</v>
      </c>
      <c r="BG130" s="165" t="s">
        <v>0</v>
      </c>
      <c r="BH130" s="165" t="s">
        <v>0</v>
      </c>
      <c r="BI130" s="165" t="s">
        <v>0</v>
      </c>
      <c r="BJ130" s="165">
        <v>0</v>
      </c>
      <c r="BK130" s="165" t="s">
        <v>0</v>
      </c>
      <c r="BL130" s="165">
        <v>0</v>
      </c>
      <c r="BM130" s="165" t="s">
        <v>0</v>
      </c>
      <c r="BN130" s="165" t="s">
        <v>0</v>
      </c>
      <c r="BO130" s="165" t="s">
        <v>0</v>
      </c>
      <c r="BP130" s="165" t="s">
        <v>0</v>
      </c>
      <c r="BQ130" s="165" t="s">
        <v>0</v>
      </c>
      <c r="BR130" s="165">
        <v>0</v>
      </c>
      <c r="BS130" s="165">
        <v>0</v>
      </c>
      <c r="BT130" s="165">
        <v>0</v>
      </c>
      <c r="BU130" s="165" t="s">
        <v>0</v>
      </c>
      <c r="BV130" s="165" t="s">
        <v>0</v>
      </c>
      <c r="BW130" s="165" t="s">
        <v>0</v>
      </c>
      <c r="BX130" s="165" t="s">
        <v>0</v>
      </c>
      <c r="BY130" s="163" t="s">
        <v>0</v>
      </c>
      <c r="BZ130">
        <v>0</v>
      </c>
      <c r="CA130" t="s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 t="str">
        <f>_xlfn.XLOOKUP(DB_CEWB_Nomenclature__2[[#This Row],[Component]],T_Planning[Article],T_Planning[PLANIF],"VERIF")</f>
        <v>A PLANIFIER</v>
      </c>
      <c r="CS130" t="str">
        <f>_xlfn.XLOOKUP(DB_CEWB_Nomenclature__2[[#This Row],[Component]],T_Planning[Article],T_Planning[Etat Machine],"VERIF")</f>
        <v>VERIF</v>
      </c>
      <c r="CT1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1" spans="1:98" hidden="1" x14ac:dyDescent="0.3">
      <c r="A131">
        <v>0</v>
      </c>
      <c r="B131">
        <v>1566</v>
      </c>
      <c r="C131" t="s">
        <v>267</v>
      </c>
      <c r="D131">
        <v>40</v>
      </c>
      <c r="E131" t="s">
        <v>3761</v>
      </c>
      <c r="F131" t="s">
        <v>3950</v>
      </c>
      <c r="G131" t="s">
        <v>2775</v>
      </c>
      <c r="H131" t="s">
        <v>240</v>
      </c>
      <c r="I131">
        <v>0</v>
      </c>
      <c r="J131">
        <v>15500</v>
      </c>
      <c r="K131">
        <v>0</v>
      </c>
      <c r="L131">
        <v>148494</v>
      </c>
      <c r="M131">
        <v>124029</v>
      </c>
      <c r="N131">
        <v>271024</v>
      </c>
      <c r="O131">
        <v>309628</v>
      </c>
      <c r="P131">
        <v>309628</v>
      </c>
      <c r="Q131">
        <v>141400</v>
      </c>
      <c r="R131">
        <v>149619</v>
      </c>
      <c r="S131">
        <v>298113</v>
      </c>
      <c r="T131" t="s">
        <v>3765</v>
      </c>
      <c r="U131">
        <v>153800</v>
      </c>
      <c r="V131" s="162">
        <v>1</v>
      </c>
      <c r="W131">
        <v>463428</v>
      </c>
      <c r="X131" s="162">
        <v>0.64327792019472285</v>
      </c>
      <c r="Y131">
        <v>2</v>
      </c>
      <c r="Z131">
        <v>18</v>
      </c>
      <c r="AA131">
        <v>3</v>
      </c>
      <c r="AB131">
        <v>0</v>
      </c>
      <c r="AC131">
        <v>23</v>
      </c>
      <c r="AD131" t="s">
        <v>0</v>
      </c>
      <c r="AE131" t="s">
        <v>0</v>
      </c>
      <c r="AF131" t="s">
        <v>0</v>
      </c>
      <c r="AG131" t="s">
        <v>0</v>
      </c>
      <c r="AH131" s="191"/>
      <c r="AI131" s="191" t="s">
        <v>0</v>
      </c>
      <c r="AJ131" t="s">
        <v>0</v>
      </c>
      <c r="AK131" s="191"/>
      <c r="AL131" s="162">
        <v>9.9963843948444493E-3</v>
      </c>
      <c r="AM131" s="162">
        <v>7.3438596717173399E-2</v>
      </c>
      <c r="AN131" s="162">
        <v>7.4910353575230001E-2</v>
      </c>
      <c r="AO131" s="162">
        <v>0.146312805074095</v>
      </c>
      <c r="AP131" s="162">
        <v>2.3154602999614499E-2</v>
      </c>
      <c r="AQ131" s="162">
        <v>5.5415181780639602E-2</v>
      </c>
      <c r="AR131" s="178">
        <v>18</v>
      </c>
      <c r="AS131" s="178">
        <v>27</v>
      </c>
      <c r="AT131" s="178">
        <v>18</v>
      </c>
      <c r="AU131" s="178">
        <v>15</v>
      </c>
      <c r="AV131" s="178">
        <v>78</v>
      </c>
      <c r="AW131" s="180">
        <v>1</v>
      </c>
      <c r="AX131">
        <v>1</v>
      </c>
      <c r="AY131">
        <v>0</v>
      </c>
      <c r="AZ131">
        <v>0</v>
      </c>
      <c r="BA131">
        <v>0</v>
      </c>
      <c r="BB131">
        <v>1</v>
      </c>
      <c r="BC131">
        <v>0</v>
      </c>
      <c r="BD131" s="165">
        <v>121405</v>
      </c>
      <c r="BE131" s="165">
        <v>4.333333333333333</v>
      </c>
      <c r="BF131" s="165" t="s">
        <v>0</v>
      </c>
      <c r="BG131" s="165" t="s">
        <v>0</v>
      </c>
      <c r="BH131" s="165" t="s">
        <v>0</v>
      </c>
      <c r="BI131" s="165" t="s">
        <v>0</v>
      </c>
      <c r="BJ131" s="165">
        <v>0</v>
      </c>
      <c r="BK131" s="165" t="s">
        <v>0</v>
      </c>
      <c r="BL131" s="165">
        <v>0</v>
      </c>
      <c r="BM131" s="165" t="s">
        <v>0</v>
      </c>
      <c r="BN131" s="165" t="s">
        <v>0</v>
      </c>
      <c r="BO131" s="165" t="s">
        <v>0</v>
      </c>
      <c r="BP131" s="165" t="s">
        <v>0</v>
      </c>
      <c r="BQ131" s="165" t="s">
        <v>0</v>
      </c>
      <c r="BR131" s="165">
        <v>0</v>
      </c>
      <c r="BS131" s="165">
        <v>0</v>
      </c>
      <c r="BT131" s="165">
        <v>0</v>
      </c>
      <c r="BU131" s="165" t="s">
        <v>0</v>
      </c>
      <c r="BV131" s="165" t="s">
        <v>0</v>
      </c>
      <c r="BW131" s="165" t="s">
        <v>0</v>
      </c>
      <c r="BX131" s="165" t="s">
        <v>0</v>
      </c>
      <c r="BY131" s="163" t="s">
        <v>0</v>
      </c>
      <c r="BZ131">
        <v>149619</v>
      </c>
      <c r="CA131">
        <v>1</v>
      </c>
      <c r="CB131">
        <v>32135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32135</v>
      </c>
      <c r="CJ131">
        <v>30300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30300</v>
      </c>
      <c r="CR131" t="str">
        <f>_xlfn.XLOOKUP(DB_CEWB_Nomenclature__2[[#This Row],[Component]],T_Planning[Article],T_Planning[PLANIF],"VERIF")</f>
        <v>VERIF</v>
      </c>
      <c r="CS131" t="str">
        <f>_xlfn.XLOOKUP(DB_CEWB_Nomenclature__2[[#This Row],[Component]],T_Planning[Article],T_Planning[Etat Machine],"VERIF")</f>
        <v>VERIF</v>
      </c>
      <c r="CT1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2" spans="1:98" hidden="1" x14ac:dyDescent="0.3">
      <c r="A132">
        <v>1</v>
      </c>
      <c r="B132">
        <v>4634</v>
      </c>
      <c r="C132" t="s">
        <v>3800</v>
      </c>
      <c r="D132">
        <v>40</v>
      </c>
      <c r="E132" t="s">
        <v>3761</v>
      </c>
      <c r="F132" t="s">
        <v>3950</v>
      </c>
      <c r="G132" t="s">
        <v>2775</v>
      </c>
      <c r="H132" t="s">
        <v>233</v>
      </c>
      <c r="I132">
        <v>10100</v>
      </c>
      <c r="J132">
        <v>3600</v>
      </c>
      <c r="K132" t="s">
        <v>0</v>
      </c>
      <c r="L132">
        <v>5611</v>
      </c>
      <c r="M132">
        <v>0</v>
      </c>
      <c r="N132">
        <v>125905</v>
      </c>
      <c r="O132">
        <v>111100</v>
      </c>
      <c r="P132">
        <v>50500</v>
      </c>
      <c r="Q132">
        <v>25250</v>
      </c>
      <c r="R132">
        <v>45105</v>
      </c>
      <c r="S132">
        <v>50716</v>
      </c>
      <c r="T132" t="s">
        <v>3765</v>
      </c>
      <c r="U132">
        <v>25600</v>
      </c>
      <c r="V132" s="162">
        <v>1</v>
      </c>
      <c r="W132">
        <v>136700</v>
      </c>
      <c r="X132" s="162">
        <v>0.29711777615215801</v>
      </c>
      <c r="Y132">
        <v>0</v>
      </c>
      <c r="Z132">
        <v>0</v>
      </c>
      <c r="AA132">
        <v>0</v>
      </c>
      <c r="AB132">
        <v>3</v>
      </c>
      <c r="AC132">
        <v>3</v>
      </c>
      <c r="AD132" t="s">
        <v>0</v>
      </c>
      <c r="AE132" t="s">
        <v>0</v>
      </c>
      <c r="AF132">
        <v>37345</v>
      </c>
      <c r="AG132">
        <v>20</v>
      </c>
      <c r="AH132" s="191"/>
      <c r="AI132" s="191" t="s">
        <v>0</v>
      </c>
      <c r="AJ132" t="s">
        <v>0</v>
      </c>
      <c r="AK132" s="191"/>
      <c r="AL132" s="162">
        <v>9.4878156326047597E-2</v>
      </c>
      <c r="AM132" s="162">
        <v>1.6438172343613701E-2</v>
      </c>
      <c r="AN132" s="162">
        <v>1</v>
      </c>
      <c r="AO132" s="162">
        <v>0.40900466478895398</v>
      </c>
      <c r="AP132" s="162">
        <v>0</v>
      </c>
      <c r="AQ132" s="162">
        <v>0.25509554504320803</v>
      </c>
      <c r="AR132" s="178">
        <v>0</v>
      </c>
      <c r="AS132" s="178">
        <v>0</v>
      </c>
      <c r="AT132" s="178">
        <v>0</v>
      </c>
      <c r="AU132" s="178">
        <v>0</v>
      </c>
      <c r="AV132" s="178">
        <v>0</v>
      </c>
      <c r="AW132" s="180">
        <v>0</v>
      </c>
      <c r="AX132">
        <v>1</v>
      </c>
      <c r="AY132">
        <v>1</v>
      </c>
      <c r="AZ132">
        <v>0</v>
      </c>
      <c r="BA132">
        <v>0</v>
      </c>
      <c r="BB132">
        <v>1</v>
      </c>
      <c r="BC132">
        <v>0</v>
      </c>
      <c r="BD132" s="165">
        <v>80800</v>
      </c>
      <c r="BE132" s="165">
        <v>17.5</v>
      </c>
      <c r="BF132" s="165">
        <v>0</v>
      </c>
      <c r="BG132" s="165" t="s">
        <v>0</v>
      </c>
      <c r="BH132" s="165">
        <v>0</v>
      </c>
      <c r="BI132" s="165" t="s">
        <v>0</v>
      </c>
      <c r="BJ132" s="165">
        <v>0</v>
      </c>
      <c r="BK132" s="165" t="s">
        <v>0</v>
      </c>
      <c r="BL132" s="165">
        <v>0</v>
      </c>
      <c r="BM132" s="165" t="s">
        <v>0</v>
      </c>
      <c r="BN132" s="165" t="s">
        <v>0</v>
      </c>
      <c r="BO132" s="165" t="s">
        <v>0</v>
      </c>
      <c r="BP132" s="165" t="s">
        <v>0</v>
      </c>
      <c r="BQ132" s="165" t="s">
        <v>0</v>
      </c>
      <c r="BR132" s="165">
        <v>0</v>
      </c>
      <c r="BS132" s="165">
        <v>0</v>
      </c>
      <c r="BT132" s="165">
        <v>45105</v>
      </c>
      <c r="BU132" s="165">
        <v>6</v>
      </c>
      <c r="BV132" s="165" t="s">
        <v>0</v>
      </c>
      <c r="BW132" s="165" t="s">
        <v>0</v>
      </c>
      <c r="BX132" s="165" t="s">
        <v>0</v>
      </c>
      <c r="BY132" s="163" t="s">
        <v>0</v>
      </c>
      <c r="BZ132">
        <v>0</v>
      </c>
      <c r="CA132" t="s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 t="str">
        <f>_xlfn.XLOOKUP(DB_CEWB_Nomenclature__2[[#This Row],[Component]],T_Planning[Article],T_Planning[PLANIF],"VERIF")</f>
        <v>VERIF</v>
      </c>
      <c r="CS132" t="str">
        <f>_xlfn.XLOOKUP(DB_CEWB_Nomenclature__2[[#This Row],[Component]],T_Planning[Article],T_Planning[Etat Machine],"VERIF")</f>
        <v>VERIF</v>
      </c>
      <c r="CT1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3" spans="1:98" hidden="1" x14ac:dyDescent="0.3">
      <c r="A133">
        <v>1</v>
      </c>
      <c r="B133">
        <v>4637</v>
      </c>
      <c r="C133" t="s">
        <v>3800</v>
      </c>
      <c r="D133">
        <v>25</v>
      </c>
      <c r="E133" t="s">
        <v>3761</v>
      </c>
      <c r="F133" t="s">
        <v>3950</v>
      </c>
      <c r="G133" t="s">
        <v>2775</v>
      </c>
      <c r="H133" t="s">
        <v>131</v>
      </c>
      <c r="I133">
        <v>0</v>
      </c>
      <c r="J133">
        <v>25300</v>
      </c>
      <c r="K133" t="s">
        <v>0</v>
      </c>
      <c r="L133">
        <v>86823</v>
      </c>
      <c r="M133">
        <v>0</v>
      </c>
      <c r="N133">
        <v>415540</v>
      </c>
      <c r="O133">
        <v>1293400</v>
      </c>
      <c r="P133">
        <v>505600</v>
      </c>
      <c r="Q133">
        <v>181800</v>
      </c>
      <c r="R133">
        <v>217540</v>
      </c>
      <c r="S133">
        <v>304363</v>
      </c>
      <c r="T133" t="s">
        <v>3785</v>
      </c>
      <c r="U133">
        <v>259700</v>
      </c>
      <c r="V133" s="162">
        <v>1</v>
      </c>
      <c r="W133">
        <v>1553100</v>
      </c>
      <c r="X133" s="162">
        <v>0.19597128323997168</v>
      </c>
      <c r="Y133">
        <v>0</v>
      </c>
      <c r="Z133">
        <v>0</v>
      </c>
      <c r="AA133">
        <v>22</v>
      </c>
      <c r="AB133">
        <v>1</v>
      </c>
      <c r="AC133">
        <v>23</v>
      </c>
      <c r="AD133" t="s">
        <v>0</v>
      </c>
      <c r="AE133" t="s">
        <v>0</v>
      </c>
      <c r="AF133">
        <v>33225</v>
      </c>
      <c r="AG133">
        <v>87</v>
      </c>
      <c r="AH133" s="191"/>
      <c r="AI133" s="191" t="s">
        <v>0</v>
      </c>
      <c r="AJ133" t="s">
        <v>0</v>
      </c>
      <c r="AK133" s="191"/>
      <c r="AL133" s="162">
        <v>6.0364982081663E-2</v>
      </c>
      <c r="AM133" s="162">
        <v>5.3439577101774501E-2</v>
      </c>
      <c r="AN133" s="162">
        <v>6.4663227142628094E-2</v>
      </c>
      <c r="AO133" s="162">
        <v>0.13517492870137701</v>
      </c>
      <c r="AP133" s="162">
        <v>0.15033056189608901</v>
      </c>
      <c r="AQ133" s="162">
        <v>7.9764502889523706E-2</v>
      </c>
      <c r="AR133" s="178">
        <v>0</v>
      </c>
      <c r="AS133" s="178">
        <v>0</v>
      </c>
      <c r="AT133" s="178">
        <v>0</v>
      </c>
      <c r="AU133" s="178">
        <v>0</v>
      </c>
      <c r="AV133" s="178">
        <v>0</v>
      </c>
      <c r="AW133" s="180">
        <v>0</v>
      </c>
      <c r="AX133">
        <v>1</v>
      </c>
      <c r="AY133">
        <v>1</v>
      </c>
      <c r="AZ133">
        <v>0</v>
      </c>
      <c r="BA133">
        <v>0</v>
      </c>
      <c r="BB133">
        <v>1</v>
      </c>
      <c r="BC133">
        <v>0</v>
      </c>
      <c r="BD133" s="165">
        <v>198000</v>
      </c>
      <c r="BE133" s="165">
        <v>18.333333333333332</v>
      </c>
      <c r="BF133" s="165">
        <v>0</v>
      </c>
      <c r="BG133" s="165" t="s">
        <v>0</v>
      </c>
      <c r="BH133" s="165">
        <v>139513</v>
      </c>
      <c r="BI133" s="165">
        <v>6.5</v>
      </c>
      <c r="BJ133" s="165">
        <v>0</v>
      </c>
      <c r="BK133" s="165" t="s">
        <v>0</v>
      </c>
      <c r="BL133" s="165">
        <v>0</v>
      </c>
      <c r="BM133" s="165" t="s">
        <v>0</v>
      </c>
      <c r="BN133" s="165" t="s">
        <v>0</v>
      </c>
      <c r="BO133" s="165" t="s">
        <v>0</v>
      </c>
      <c r="BP133" s="165" t="s">
        <v>0</v>
      </c>
      <c r="BQ133" s="165" t="s">
        <v>0</v>
      </c>
      <c r="BR133" s="165">
        <v>60802</v>
      </c>
      <c r="BS133" s="165">
        <v>2</v>
      </c>
      <c r="BT133" s="165">
        <v>17225</v>
      </c>
      <c r="BU133" s="165">
        <v>3</v>
      </c>
      <c r="BV133" s="165" t="s">
        <v>0</v>
      </c>
      <c r="BW133" s="165" t="s">
        <v>0</v>
      </c>
      <c r="BX133" s="165" t="s">
        <v>0</v>
      </c>
      <c r="BY133" s="163" t="s">
        <v>0</v>
      </c>
      <c r="BZ133">
        <v>0</v>
      </c>
      <c r="CA133" t="s">
        <v>0</v>
      </c>
      <c r="CB133">
        <v>15085</v>
      </c>
      <c r="CC133">
        <v>0</v>
      </c>
      <c r="CD133">
        <v>0</v>
      </c>
      <c r="CE133">
        <v>0</v>
      </c>
      <c r="CF133">
        <v>0</v>
      </c>
      <c r="CG133">
        <v>18200</v>
      </c>
      <c r="CH133">
        <v>0</v>
      </c>
      <c r="CI133">
        <v>33285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 t="str">
        <f>_xlfn.XLOOKUP(DB_CEWB_Nomenclature__2[[#This Row],[Component]],T_Planning[Article],T_Planning[PLANIF],"VERIF")</f>
        <v>VERIF</v>
      </c>
      <c r="CS133" t="str">
        <f>_xlfn.XLOOKUP(DB_CEWB_Nomenclature__2[[#This Row],[Component]],T_Planning[Article],T_Planning[Etat Machine],"VERIF")</f>
        <v>VERIF</v>
      </c>
      <c r="CT1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4" spans="1:98" hidden="1" x14ac:dyDescent="0.3">
      <c r="A134">
        <v>1</v>
      </c>
      <c r="B134">
        <v>4670</v>
      </c>
      <c r="C134" t="s">
        <v>3770</v>
      </c>
      <c r="D134">
        <v>40</v>
      </c>
      <c r="E134" t="s">
        <v>3761</v>
      </c>
      <c r="F134" t="s">
        <v>3950</v>
      </c>
      <c r="G134" t="s">
        <v>2775</v>
      </c>
      <c r="H134" t="s">
        <v>46</v>
      </c>
      <c r="I134">
        <v>5050</v>
      </c>
      <c r="J134">
        <v>3800</v>
      </c>
      <c r="K134" t="s">
        <v>0</v>
      </c>
      <c r="L134">
        <v>5598</v>
      </c>
      <c r="M134">
        <v>0</v>
      </c>
      <c r="N134">
        <v>123039</v>
      </c>
      <c r="O134">
        <v>128150</v>
      </c>
      <c r="P134">
        <v>62500</v>
      </c>
      <c r="Q134">
        <v>32200</v>
      </c>
      <c r="R134">
        <v>92739</v>
      </c>
      <c r="S134">
        <v>98337</v>
      </c>
      <c r="T134" t="s">
        <v>3765</v>
      </c>
      <c r="U134">
        <v>23100</v>
      </c>
      <c r="V134" s="162">
        <v>1</v>
      </c>
      <c r="W134">
        <v>151250</v>
      </c>
      <c r="X134" s="162">
        <v>0.61677355371900822</v>
      </c>
      <c r="Y134">
        <v>0</v>
      </c>
      <c r="Z134">
        <v>2</v>
      </c>
      <c r="AA134">
        <v>18</v>
      </c>
      <c r="AB134">
        <v>3</v>
      </c>
      <c r="AC134">
        <v>23</v>
      </c>
      <c r="AD134" t="s">
        <v>0</v>
      </c>
      <c r="AE134" t="s">
        <v>0</v>
      </c>
      <c r="AF134">
        <v>18670</v>
      </c>
      <c r="AG134">
        <v>37</v>
      </c>
      <c r="AH134" s="191"/>
      <c r="AI134" s="191" t="s">
        <v>0</v>
      </c>
      <c r="AJ134" t="s">
        <v>0</v>
      </c>
      <c r="AK134" s="191"/>
      <c r="AL134" s="162">
        <v>1.8561411085476601E-2</v>
      </c>
      <c r="AM134" s="162">
        <v>0.28505857602067503</v>
      </c>
      <c r="AN134" s="162">
        <v>0.44186902749652707</v>
      </c>
      <c r="AO134" s="162">
        <v>0.18803118810640099</v>
      </c>
      <c r="AP134" s="162">
        <v>0.23662553002974501</v>
      </c>
      <c r="AQ134" s="162">
        <v>0.191762219267824</v>
      </c>
      <c r="AR134" s="178">
        <v>0</v>
      </c>
      <c r="AS134" s="178">
        <v>0</v>
      </c>
      <c r="AT134" s="178">
        <v>0</v>
      </c>
      <c r="AU134" s="178">
        <v>0</v>
      </c>
      <c r="AV134" s="178">
        <v>0</v>
      </c>
      <c r="AW134" s="180">
        <v>0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0</v>
      </c>
      <c r="BD134" s="165">
        <v>30300</v>
      </c>
      <c r="BE134" s="165">
        <v>12</v>
      </c>
      <c r="BF134" s="165">
        <v>0</v>
      </c>
      <c r="BG134" s="165" t="s">
        <v>0</v>
      </c>
      <c r="BH134" s="165">
        <v>27275</v>
      </c>
      <c r="BI134" s="165">
        <v>3</v>
      </c>
      <c r="BJ134" s="165">
        <v>0</v>
      </c>
      <c r="BK134" s="165" t="s">
        <v>0</v>
      </c>
      <c r="BL134" s="165">
        <v>0</v>
      </c>
      <c r="BM134" s="165" t="s">
        <v>0</v>
      </c>
      <c r="BN134" s="165">
        <v>24535</v>
      </c>
      <c r="BO134" s="165">
        <v>20</v>
      </c>
      <c r="BP134" s="165">
        <v>0</v>
      </c>
      <c r="BQ134" s="165" t="s">
        <v>0</v>
      </c>
      <c r="BR134" s="165">
        <v>0</v>
      </c>
      <c r="BS134" s="165" t="s">
        <v>0</v>
      </c>
      <c r="BT134" s="165">
        <v>40929</v>
      </c>
      <c r="BU134" s="165">
        <v>17</v>
      </c>
      <c r="BV134" s="165" t="s">
        <v>0</v>
      </c>
      <c r="BW134" s="165" t="s">
        <v>0</v>
      </c>
      <c r="BX134" s="165" t="s">
        <v>0</v>
      </c>
      <c r="BY134" s="163" t="s">
        <v>0</v>
      </c>
      <c r="BZ134">
        <v>0</v>
      </c>
      <c r="CA134" t="s">
        <v>0</v>
      </c>
      <c r="CB134">
        <v>0</v>
      </c>
      <c r="CC134">
        <v>1600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1600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 t="str">
        <f>_xlfn.XLOOKUP(DB_CEWB_Nomenclature__2[[#This Row],[Component]],T_Planning[Article],T_Planning[PLANIF],"VERIF")</f>
        <v>PROD</v>
      </c>
      <c r="CS134" t="str">
        <f>_xlfn.XLOOKUP(DB_CEWB_Nomenclature__2[[#This Row],[Component]],T_Planning[Article],T_Planning[Etat Machine],"VERIF")</f>
        <v>PAUSE</v>
      </c>
      <c r="CT1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5" spans="1:98" hidden="1" x14ac:dyDescent="0.3">
      <c r="A135">
        <v>0</v>
      </c>
      <c r="B135">
        <v>2029</v>
      </c>
      <c r="C135" t="s">
        <v>261</v>
      </c>
      <c r="D135">
        <v>40</v>
      </c>
      <c r="E135" t="s">
        <v>3761</v>
      </c>
      <c r="F135" t="s">
        <v>3950</v>
      </c>
      <c r="G135" t="s">
        <v>2775</v>
      </c>
      <c r="H135" t="s">
        <v>233</v>
      </c>
      <c r="I135">
        <v>0</v>
      </c>
      <c r="J135">
        <v>3200</v>
      </c>
      <c r="K135">
        <v>0</v>
      </c>
      <c r="L135">
        <v>23675</v>
      </c>
      <c r="M135">
        <v>0</v>
      </c>
      <c r="N135">
        <v>57888</v>
      </c>
      <c r="O135">
        <v>103990</v>
      </c>
      <c r="P135">
        <v>49450</v>
      </c>
      <c r="Q135">
        <v>31270</v>
      </c>
      <c r="R135">
        <v>43748</v>
      </c>
      <c r="S135">
        <v>67423</v>
      </c>
      <c r="T135" t="s">
        <v>3765</v>
      </c>
      <c r="U135">
        <v>26900</v>
      </c>
      <c r="V135" s="162">
        <v>1</v>
      </c>
      <c r="W135">
        <v>130890</v>
      </c>
      <c r="X135" s="162">
        <v>0.51511192604477041</v>
      </c>
      <c r="Y135">
        <v>0</v>
      </c>
      <c r="Z135">
        <v>0</v>
      </c>
      <c r="AA135">
        <v>7</v>
      </c>
      <c r="AB135">
        <v>0</v>
      </c>
      <c r="AC135">
        <v>7</v>
      </c>
      <c r="AD135" t="s">
        <v>0</v>
      </c>
      <c r="AE135" t="s">
        <v>0</v>
      </c>
      <c r="AF135" t="s">
        <v>0</v>
      </c>
      <c r="AG135" t="s">
        <v>0</v>
      </c>
      <c r="AH135" s="191"/>
      <c r="AI135" s="191" t="s">
        <v>0</v>
      </c>
      <c r="AJ135" t="s">
        <v>0</v>
      </c>
      <c r="AK135" s="191"/>
      <c r="AL135" s="162">
        <v>2.21010662210386E-2</v>
      </c>
      <c r="AM135" s="162">
        <v>2.56716710642849E-2</v>
      </c>
      <c r="AN135" s="162">
        <v>0.21465320121951201</v>
      </c>
      <c r="AO135" s="162">
        <v>0</v>
      </c>
      <c r="AP135" s="162">
        <v>1.27515939492437E-2</v>
      </c>
      <c r="AQ135" s="162">
        <v>2.5045531908125002E-2</v>
      </c>
      <c r="AR135" s="178">
        <v>0</v>
      </c>
      <c r="AS135" s="178">
        <v>0</v>
      </c>
      <c r="AT135" s="178">
        <v>0</v>
      </c>
      <c r="AU135" s="178">
        <v>0</v>
      </c>
      <c r="AV135" s="178">
        <v>0</v>
      </c>
      <c r="AW135" s="180">
        <v>0</v>
      </c>
      <c r="AX135">
        <v>1</v>
      </c>
      <c r="AY135">
        <v>1</v>
      </c>
      <c r="AZ135">
        <v>0</v>
      </c>
      <c r="BA135">
        <v>0</v>
      </c>
      <c r="BB135">
        <v>1</v>
      </c>
      <c r="BC135">
        <v>0</v>
      </c>
      <c r="BD135" s="165">
        <v>14140</v>
      </c>
      <c r="BE135" s="165">
        <v>21</v>
      </c>
      <c r="BF135" s="165">
        <v>0</v>
      </c>
      <c r="BG135" s="165" t="s">
        <v>0</v>
      </c>
      <c r="BH135" s="165">
        <v>0</v>
      </c>
      <c r="BI135" s="165" t="s">
        <v>0</v>
      </c>
      <c r="BJ135" s="165">
        <v>0</v>
      </c>
      <c r="BK135" s="165" t="s">
        <v>0</v>
      </c>
      <c r="BL135" s="165">
        <v>0</v>
      </c>
      <c r="BM135" s="165" t="s">
        <v>0</v>
      </c>
      <c r="BN135" s="165" t="s">
        <v>0</v>
      </c>
      <c r="BO135" s="165" t="s">
        <v>0</v>
      </c>
      <c r="BP135" s="165" t="s">
        <v>0</v>
      </c>
      <c r="BQ135" s="165" t="s">
        <v>0</v>
      </c>
      <c r="BR135" s="165">
        <v>0</v>
      </c>
      <c r="BS135" s="165">
        <v>0</v>
      </c>
      <c r="BT135" s="165">
        <v>42523</v>
      </c>
      <c r="BU135" s="165">
        <v>8</v>
      </c>
      <c r="BV135" s="165" t="s">
        <v>0</v>
      </c>
      <c r="BW135" s="165" t="s">
        <v>0</v>
      </c>
      <c r="BX135" s="165" t="s">
        <v>0</v>
      </c>
      <c r="BY135" s="163" t="s">
        <v>0</v>
      </c>
      <c r="BZ135">
        <v>1225</v>
      </c>
      <c r="CA135">
        <v>7</v>
      </c>
      <c r="CB135">
        <v>0</v>
      </c>
      <c r="CC135">
        <v>13520</v>
      </c>
      <c r="CD135">
        <v>0</v>
      </c>
      <c r="CE135">
        <v>0</v>
      </c>
      <c r="CF135">
        <v>0</v>
      </c>
      <c r="CG135">
        <v>0</v>
      </c>
      <c r="CH135">
        <v>12175</v>
      </c>
      <c r="CI135">
        <v>25695</v>
      </c>
      <c r="CJ135">
        <v>0</v>
      </c>
      <c r="CK135">
        <v>0</v>
      </c>
      <c r="CL135">
        <v>0</v>
      </c>
      <c r="CM135">
        <v>0</v>
      </c>
      <c r="CN135">
        <v>1010</v>
      </c>
      <c r="CO135">
        <v>0</v>
      </c>
      <c r="CP135">
        <v>1010</v>
      </c>
      <c r="CQ135">
        <v>2020</v>
      </c>
      <c r="CR135" t="str">
        <f>_xlfn.XLOOKUP(DB_CEWB_Nomenclature__2[[#This Row],[Component]],T_Planning[Article],T_Planning[PLANIF],"VERIF")</f>
        <v>PROD</v>
      </c>
      <c r="CS135" t="str">
        <f>_xlfn.XLOOKUP(DB_CEWB_Nomenclature__2[[#This Row],[Component]],T_Planning[Article],T_Planning[Etat Machine],"VERIF")</f>
        <v>STOP</v>
      </c>
      <c r="CT1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6" spans="1:98" hidden="1" x14ac:dyDescent="0.3">
      <c r="A136">
        <v>1</v>
      </c>
      <c r="B136">
        <v>4729</v>
      </c>
      <c r="C136" t="s">
        <v>3809</v>
      </c>
      <c r="D136">
        <v>40</v>
      </c>
      <c r="E136" t="s">
        <v>3761</v>
      </c>
      <c r="F136" t="s">
        <v>3950</v>
      </c>
      <c r="G136" t="s">
        <v>2775</v>
      </c>
      <c r="H136" t="s">
        <v>46</v>
      </c>
      <c r="I136">
        <v>30300</v>
      </c>
      <c r="J136">
        <v>5100</v>
      </c>
      <c r="K136" t="s">
        <v>0</v>
      </c>
      <c r="L136">
        <v>29786</v>
      </c>
      <c r="M136">
        <v>0</v>
      </c>
      <c r="N136">
        <v>0</v>
      </c>
      <c r="O136">
        <v>121200</v>
      </c>
      <c r="P136">
        <v>40400</v>
      </c>
      <c r="Q136">
        <v>20200</v>
      </c>
      <c r="R136">
        <v>0</v>
      </c>
      <c r="S136">
        <v>29786</v>
      </c>
      <c r="T136" t="s">
        <v>3765</v>
      </c>
      <c r="U136">
        <v>20100</v>
      </c>
      <c r="V136" s="162">
        <v>0</v>
      </c>
      <c r="W136">
        <v>141300</v>
      </c>
      <c r="X136" s="162">
        <v>0</v>
      </c>
      <c r="Y136">
        <v>2</v>
      </c>
      <c r="Z136">
        <v>0</v>
      </c>
      <c r="AA136">
        <v>5</v>
      </c>
      <c r="AB136">
        <v>0</v>
      </c>
      <c r="AC136">
        <v>7</v>
      </c>
      <c r="AD136" t="s">
        <v>0</v>
      </c>
      <c r="AE136" t="s">
        <v>0</v>
      </c>
      <c r="AF136" t="s">
        <v>0</v>
      </c>
      <c r="AG136" t="s">
        <v>0</v>
      </c>
      <c r="AH136" s="191"/>
      <c r="AI136" s="191" t="s">
        <v>0</v>
      </c>
      <c r="AJ136" t="s">
        <v>0</v>
      </c>
      <c r="AK136" s="191"/>
      <c r="AL136" s="162">
        <v>2.8389291166822799E-2</v>
      </c>
      <c r="AM136" s="162">
        <v>0</v>
      </c>
      <c r="AN136" s="162">
        <v>0</v>
      </c>
      <c r="AO136" s="162">
        <v>0</v>
      </c>
      <c r="AP136" s="162">
        <v>0</v>
      </c>
      <c r="AQ136" s="162">
        <v>2.9411799273431599E-2</v>
      </c>
      <c r="AR136" s="178">
        <v>0</v>
      </c>
      <c r="AS136" s="178">
        <v>0</v>
      </c>
      <c r="AT136" s="178">
        <v>0</v>
      </c>
      <c r="AU136" s="178">
        <v>0</v>
      </c>
      <c r="AV136" s="178">
        <v>0</v>
      </c>
      <c r="AW136" s="180">
        <v>0</v>
      </c>
      <c r="AX136">
        <v>1</v>
      </c>
      <c r="AY136">
        <v>1</v>
      </c>
      <c r="AZ136">
        <v>0</v>
      </c>
      <c r="BA136">
        <v>0</v>
      </c>
      <c r="BB136">
        <v>1</v>
      </c>
      <c r="BC136">
        <v>0</v>
      </c>
      <c r="BD136" s="165">
        <v>0</v>
      </c>
      <c r="BE136" s="165" t="s">
        <v>0</v>
      </c>
      <c r="BF136" s="165">
        <v>0</v>
      </c>
      <c r="BG136" s="165" t="s">
        <v>0</v>
      </c>
      <c r="BH136" s="165">
        <v>0</v>
      </c>
      <c r="BI136" s="165" t="s">
        <v>0</v>
      </c>
      <c r="BJ136" s="165">
        <v>0</v>
      </c>
      <c r="BK136" s="165" t="s">
        <v>0</v>
      </c>
      <c r="BL136" s="165">
        <v>0</v>
      </c>
      <c r="BM136" s="165" t="s">
        <v>0</v>
      </c>
      <c r="BN136" s="165" t="s">
        <v>0</v>
      </c>
      <c r="BO136" s="165" t="s">
        <v>0</v>
      </c>
      <c r="BP136" s="165" t="s">
        <v>0</v>
      </c>
      <c r="BQ136" s="165" t="s">
        <v>0</v>
      </c>
      <c r="BR136" s="165">
        <v>0</v>
      </c>
      <c r="BS136" s="165">
        <v>0</v>
      </c>
      <c r="BT136" s="165">
        <v>0</v>
      </c>
      <c r="BU136" s="165" t="s">
        <v>0</v>
      </c>
      <c r="BV136" s="165" t="s">
        <v>0</v>
      </c>
      <c r="BW136" s="165" t="s">
        <v>0</v>
      </c>
      <c r="BX136" s="165" t="s">
        <v>0</v>
      </c>
      <c r="BY136" s="163" t="s">
        <v>0</v>
      </c>
      <c r="BZ136">
        <v>0</v>
      </c>
      <c r="CA136" t="s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 t="str">
        <f>_xlfn.XLOOKUP(DB_CEWB_Nomenclature__2[[#This Row],[Component]],T_Planning[Article],T_Planning[PLANIF],"VERIF")</f>
        <v>VERIF</v>
      </c>
      <c r="CS136" t="str">
        <f>_xlfn.XLOOKUP(DB_CEWB_Nomenclature__2[[#This Row],[Component]],T_Planning[Article],T_Planning[Etat Machine],"VERIF")</f>
        <v>VERIF</v>
      </c>
      <c r="CT1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7" spans="1:98" hidden="1" x14ac:dyDescent="0.3">
      <c r="A137">
        <v>1</v>
      </c>
      <c r="B137">
        <v>4731</v>
      </c>
      <c r="C137" t="s">
        <v>3809</v>
      </c>
      <c r="D137">
        <v>40</v>
      </c>
      <c r="E137" t="s">
        <v>3761</v>
      </c>
      <c r="F137" t="s">
        <v>3950</v>
      </c>
      <c r="G137" t="s">
        <v>2775</v>
      </c>
      <c r="H137" t="s">
        <v>225</v>
      </c>
      <c r="I137">
        <v>0</v>
      </c>
      <c r="J137">
        <v>3100</v>
      </c>
      <c r="K137" t="s">
        <v>0</v>
      </c>
      <c r="L137">
        <v>4405</v>
      </c>
      <c r="M137">
        <v>0</v>
      </c>
      <c r="N137">
        <v>60600</v>
      </c>
      <c r="O137">
        <v>90900</v>
      </c>
      <c r="P137">
        <v>40400</v>
      </c>
      <c r="Q137">
        <v>30300</v>
      </c>
      <c r="R137">
        <v>0</v>
      </c>
      <c r="S137">
        <v>4405</v>
      </c>
      <c r="T137" t="s">
        <v>3765</v>
      </c>
      <c r="U137">
        <v>13600</v>
      </c>
      <c r="V137" s="162">
        <v>0.32389705882352943</v>
      </c>
      <c r="W137">
        <v>104500</v>
      </c>
      <c r="X137" s="162">
        <v>4.2153110047846887E-2</v>
      </c>
      <c r="Y137">
        <v>0</v>
      </c>
      <c r="Z137">
        <v>0</v>
      </c>
      <c r="AA137">
        <v>0</v>
      </c>
      <c r="AB137">
        <v>0</v>
      </c>
      <c r="AC137">
        <v>0</v>
      </c>
      <c r="AD137" t="s">
        <v>0</v>
      </c>
      <c r="AE137" t="s">
        <v>0</v>
      </c>
      <c r="AF137" t="s">
        <v>0</v>
      </c>
      <c r="AG137" t="s">
        <v>0</v>
      </c>
      <c r="AH137" s="191"/>
      <c r="AI137" s="191" t="s">
        <v>0</v>
      </c>
      <c r="AJ137" t="s">
        <v>0</v>
      </c>
      <c r="AK137" s="191"/>
      <c r="AL137" s="162">
        <v>0.120100121919681</v>
      </c>
      <c r="AM137" s="162">
        <v>0.60499168053244601</v>
      </c>
      <c r="AN137" s="162">
        <v>0.25097474656589303</v>
      </c>
      <c r="AO137" s="162">
        <v>-4.74257545202268E-2</v>
      </c>
      <c r="AP137" s="162">
        <v>0.29361421988150099</v>
      </c>
      <c r="AQ137" s="162">
        <v>0.17162028721824399</v>
      </c>
      <c r="AR137" s="178">
        <v>0</v>
      </c>
      <c r="AS137" s="178">
        <v>0</v>
      </c>
      <c r="AT137" s="178">
        <v>0</v>
      </c>
      <c r="AU137" s="178">
        <v>0</v>
      </c>
      <c r="AV137" s="178">
        <v>0</v>
      </c>
      <c r="AW137" s="180">
        <v>0</v>
      </c>
      <c r="AX137">
        <v>1</v>
      </c>
      <c r="AY137">
        <v>1</v>
      </c>
      <c r="AZ137">
        <v>0</v>
      </c>
      <c r="BA137">
        <v>0</v>
      </c>
      <c r="BB137">
        <v>1</v>
      </c>
      <c r="BC137">
        <v>0</v>
      </c>
      <c r="BD137" s="165">
        <v>60600</v>
      </c>
      <c r="BE137" s="165">
        <v>10</v>
      </c>
      <c r="BF137" s="165">
        <v>0</v>
      </c>
      <c r="BG137" s="165" t="s">
        <v>0</v>
      </c>
      <c r="BH137" s="165">
        <v>0</v>
      </c>
      <c r="BI137" s="165" t="s">
        <v>0</v>
      </c>
      <c r="BJ137" s="165">
        <v>0</v>
      </c>
      <c r="BK137" s="165" t="s">
        <v>0</v>
      </c>
      <c r="BL137" s="165">
        <v>0</v>
      </c>
      <c r="BM137" s="165" t="s">
        <v>0</v>
      </c>
      <c r="BN137" s="165" t="s">
        <v>0</v>
      </c>
      <c r="BO137" s="165" t="s">
        <v>0</v>
      </c>
      <c r="BP137" s="165" t="s">
        <v>0</v>
      </c>
      <c r="BQ137" s="165" t="s">
        <v>0</v>
      </c>
      <c r="BR137" s="165">
        <v>0</v>
      </c>
      <c r="BS137" s="165">
        <v>0</v>
      </c>
      <c r="BT137" s="165">
        <v>0</v>
      </c>
      <c r="BU137" s="165" t="s">
        <v>0</v>
      </c>
      <c r="BV137" s="165" t="s">
        <v>0</v>
      </c>
      <c r="BW137" s="165" t="s">
        <v>0</v>
      </c>
      <c r="BX137" s="165" t="s">
        <v>0</v>
      </c>
      <c r="BY137" s="163" t="s">
        <v>0</v>
      </c>
      <c r="BZ137">
        <v>0</v>
      </c>
      <c r="CA137" t="s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 t="str">
        <f>_xlfn.XLOOKUP(DB_CEWB_Nomenclature__2[[#This Row],[Component]],T_Planning[Article],T_Planning[PLANIF],"VERIF")</f>
        <v>VERIF</v>
      </c>
      <c r="CS137" t="str">
        <f>_xlfn.XLOOKUP(DB_CEWB_Nomenclature__2[[#This Row],[Component]],T_Planning[Article],T_Planning[Etat Machine],"VERIF")</f>
        <v>VERIF</v>
      </c>
      <c r="CT1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8" spans="1:98" hidden="1" x14ac:dyDescent="0.3">
      <c r="A138">
        <v>0</v>
      </c>
      <c r="B138">
        <v>3567</v>
      </c>
      <c r="C138" t="s">
        <v>256</v>
      </c>
      <c r="D138">
        <v>40</v>
      </c>
      <c r="E138" t="s">
        <v>3761</v>
      </c>
      <c r="F138" t="s">
        <v>3950</v>
      </c>
      <c r="G138" t="s">
        <v>2775</v>
      </c>
      <c r="H138" t="s">
        <v>20</v>
      </c>
      <c r="I138">
        <v>0</v>
      </c>
      <c r="J138">
        <v>2600</v>
      </c>
      <c r="K138">
        <v>0</v>
      </c>
      <c r="L138">
        <v>22731</v>
      </c>
      <c r="M138">
        <v>0</v>
      </c>
      <c r="N138">
        <v>71200</v>
      </c>
      <c r="O138">
        <v>86300</v>
      </c>
      <c r="P138">
        <v>50950</v>
      </c>
      <c r="Q138">
        <v>25700</v>
      </c>
      <c r="R138">
        <v>43200</v>
      </c>
      <c r="S138">
        <v>65931</v>
      </c>
      <c r="T138" t="s">
        <v>3765</v>
      </c>
      <c r="U138">
        <v>26600</v>
      </c>
      <c r="V138" s="162">
        <v>1</v>
      </c>
      <c r="W138">
        <v>112900</v>
      </c>
      <c r="X138" s="162">
        <v>0.58397697077059341</v>
      </c>
      <c r="Y138">
        <v>0</v>
      </c>
      <c r="Z138">
        <v>0</v>
      </c>
      <c r="AA138">
        <v>0</v>
      </c>
      <c r="AB138">
        <v>0</v>
      </c>
      <c r="AC138">
        <v>0</v>
      </c>
      <c r="AD138" t="s">
        <v>0</v>
      </c>
      <c r="AE138" t="s">
        <v>0</v>
      </c>
      <c r="AF138" t="s">
        <v>0</v>
      </c>
      <c r="AG138" t="s">
        <v>0</v>
      </c>
      <c r="AH138" s="191"/>
      <c r="AI138" s="191" t="s">
        <v>0</v>
      </c>
      <c r="AJ138" t="s">
        <v>0</v>
      </c>
      <c r="AK138" s="191"/>
      <c r="AL138" s="162">
        <v>1.3839872673171399E-3</v>
      </c>
      <c r="AM138" s="162">
        <v>2.33913070826519E-3</v>
      </c>
      <c r="AN138" s="162">
        <v>0.21766304223312799</v>
      </c>
      <c r="AO138" s="162">
        <v>9.4228410933976797E-2</v>
      </c>
      <c r="AP138" s="162">
        <v>0.22465765852035899</v>
      </c>
      <c r="AQ138" s="162">
        <v>0.107972670779303</v>
      </c>
      <c r="AR138" s="178">
        <v>0</v>
      </c>
      <c r="AS138" s="178">
        <v>0</v>
      </c>
      <c r="AT138" s="178">
        <v>0</v>
      </c>
      <c r="AU138" s="178">
        <v>0</v>
      </c>
      <c r="AV138" s="178">
        <v>0</v>
      </c>
      <c r="AW138" s="180">
        <v>0</v>
      </c>
      <c r="AX138">
        <v>1</v>
      </c>
      <c r="AY138">
        <v>0</v>
      </c>
      <c r="AZ138">
        <v>0</v>
      </c>
      <c r="BA138">
        <v>0</v>
      </c>
      <c r="BB138">
        <v>1</v>
      </c>
      <c r="BC138">
        <v>0</v>
      </c>
      <c r="BD138" s="165">
        <v>28000</v>
      </c>
      <c r="BE138" s="165">
        <v>8</v>
      </c>
      <c r="BF138" s="165" t="s">
        <v>0</v>
      </c>
      <c r="BG138" s="165" t="s">
        <v>0</v>
      </c>
      <c r="BH138" s="165" t="s">
        <v>0</v>
      </c>
      <c r="BI138" s="165" t="s">
        <v>0</v>
      </c>
      <c r="BJ138" s="165">
        <v>0</v>
      </c>
      <c r="BK138" s="165" t="s">
        <v>0</v>
      </c>
      <c r="BL138" s="165">
        <v>0</v>
      </c>
      <c r="BM138" s="165" t="s">
        <v>0</v>
      </c>
      <c r="BN138" s="165" t="s">
        <v>0</v>
      </c>
      <c r="BO138" s="165" t="s">
        <v>0</v>
      </c>
      <c r="BP138" s="165" t="s">
        <v>0</v>
      </c>
      <c r="BQ138" s="165" t="s">
        <v>0</v>
      </c>
      <c r="BR138" s="165">
        <v>0</v>
      </c>
      <c r="BS138" s="165">
        <v>0</v>
      </c>
      <c r="BT138" s="165">
        <v>43200</v>
      </c>
      <c r="BU138" s="165">
        <v>14</v>
      </c>
      <c r="BV138" s="165" t="s">
        <v>0</v>
      </c>
      <c r="BW138" s="165" t="s">
        <v>0</v>
      </c>
      <c r="BX138" s="165" t="s">
        <v>0</v>
      </c>
      <c r="BY138" s="163" t="s">
        <v>0</v>
      </c>
      <c r="BZ138">
        <v>0</v>
      </c>
      <c r="CA138" t="s">
        <v>0</v>
      </c>
      <c r="CB138">
        <v>0</v>
      </c>
      <c r="CC138">
        <v>0</v>
      </c>
      <c r="CD138">
        <v>0</v>
      </c>
      <c r="CE138">
        <v>0</v>
      </c>
      <c r="CF138">
        <v>20085</v>
      </c>
      <c r="CG138">
        <v>0</v>
      </c>
      <c r="CH138">
        <v>0</v>
      </c>
      <c r="CI138">
        <v>20085</v>
      </c>
      <c r="CJ138">
        <v>0</v>
      </c>
      <c r="CK138">
        <v>0</v>
      </c>
      <c r="CL138">
        <v>0</v>
      </c>
      <c r="CM138">
        <v>0</v>
      </c>
      <c r="CN138">
        <v>15150</v>
      </c>
      <c r="CO138">
        <v>0</v>
      </c>
      <c r="CP138">
        <v>0</v>
      </c>
      <c r="CQ138">
        <v>15150</v>
      </c>
      <c r="CR138" t="str">
        <f>_xlfn.XLOOKUP(DB_CEWB_Nomenclature__2[[#This Row],[Component]],T_Planning[Article],T_Planning[PLANIF],"VERIF")</f>
        <v>STOP</v>
      </c>
      <c r="CS138" t="str">
        <f>_xlfn.XLOOKUP(DB_CEWB_Nomenclature__2[[#This Row],[Component]],T_Planning[Article],T_Planning[Etat Machine],"VERIF")</f>
        <v>PROD</v>
      </c>
      <c r="CT1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39" spans="1:98" hidden="1" x14ac:dyDescent="0.3">
      <c r="A139">
        <v>0</v>
      </c>
      <c r="B139">
        <v>3574</v>
      </c>
      <c r="C139" t="s">
        <v>332</v>
      </c>
      <c r="D139">
        <v>40</v>
      </c>
      <c r="E139" t="s">
        <v>3761</v>
      </c>
      <c r="F139" t="s">
        <v>3950</v>
      </c>
      <c r="G139" t="s">
        <v>2775</v>
      </c>
      <c r="H139" t="s">
        <v>46</v>
      </c>
      <c r="I139">
        <v>0</v>
      </c>
      <c r="J139">
        <v>3900</v>
      </c>
      <c r="K139">
        <v>0</v>
      </c>
      <c r="L139">
        <v>23985</v>
      </c>
      <c r="M139">
        <v>0</v>
      </c>
      <c r="N139">
        <v>106340</v>
      </c>
      <c r="O139">
        <v>109500</v>
      </c>
      <c r="P139">
        <v>48900</v>
      </c>
      <c r="Q139">
        <v>38800</v>
      </c>
      <c r="R139">
        <v>86140</v>
      </c>
      <c r="S139">
        <v>110125</v>
      </c>
      <c r="T139" t="s">
        <v>3765</v>
      </c>
      <c r="U139">
        <v>32900</v>
      </c>
      <c r="V139" s="162">
        <v>1</v>
      </c>
      <c r="W139">
        <v>142400</v>
      </c>
      <c r="X139" s="162">
        <v>0.7733497191011236</v>
      </c>
      <c r="Y139">
        <v>0</v>
      </c>
      <c r="Z139">
        <v>0</v>
      </c>
      <c r="AA139">
        <v>0</v>
      </c>
      <c r="AB139">
        <v>0</v>
      </c>
      <c r="AC139">
        <v>0</v>
      </c>
      <c r="AD139" t="s">
        <v>0</v>
      </c>
      <c r="AE139" t="s">
        <v>0</v>
      </c>
      <c r="AF139" t="s">
        <v>0</v>
      </c>
      <c r="AG139" t="s">
        <v>0</v>
      </c>
      <c r="AH139" s="191"/>
      <c r="AI139" s="191" t="s">
        <v>0</v>
      </c>
      <c r="AJ139" t="s">
        <v>0</v>
      </c>
      <c r="AK139" s="191"/>
      <c r="AL139" s="162">
        <v>1.1077822814884401E-2</v>
      </c>
      <c r="AM139" s="162">
        <v>1.94831487435989E-2</v>
      </c>
      <c r="AN139" s="162">
        <v>9.9179206566347503E-3</v>
      </c>
      <c r="AO139" s="162">
        <v>7.5905829330486898E-3</v>
      </c>
      <c r="AP139" s="162">
        <v>0</v>
      </c>
      <c r="AQ139" s="162">
        <v>1.1157819396397499E-2</v>
      </c>
      <c r="AR139" s="178">
        <v>0</v>
      </c>
      <c r="AS139" s="178">
        <v>0</v>
      </c>
      <c r="AT139" s="178">
        <v>0</v>
      </c>
      <c r="AU139" s="178">
        <v>0</v>
      </c>
      <c r="AV139" s="178">
        <v>0</v>
      </c>
      <c r="AW139" s="180">
        <v>0</v>
      </c>
      <c r="AX139">
        <v>1</v>
      </c>
      <c r="AY139">
        <v>0</v>
      </c>
      <c r="AZ139">
        <v>0</v>
      </c>
      <c r="BA139">
        <v>0</v>
      </c>
      <c r="BB139">
        <v>1</v>
      </c>
      <c r="BC139">
        <v>0</v>
      </c>
      <c r="BD139" s="165">
        <v>20200</v>
      </c>
      <c r="BE139" s="165">
        <v>0</v>
      </c>
      <c r="BF139" s="165" t="s">
        <v>0</v>
      </c>
      <c r="BG139" s="165" t="s">
        <v>0</v>
      </c>
      <c r="BH139" s="165" t="s">
        <v>0</v>
      </c>
      <c r="BI139" s="165" t="s">
        <v>0</v>
      </c>
      <c r="BJ139" s="165">
        <v>0</v>
      </c>
      <c r="BK139" s="165" t="s">
        <v>0</v>
      </c>
      <c r="BL139" s="165">
        <v>0</v>
      </c>
      <c r="BM139" s="165" t="s">
        <v>0</v>
      </c>
      <c r="BN139" s="165" t="s">
        <v>0</v>
      </c>
      <c r="BO139" s="165" t="s">
        <v>0</v>
      </c>
      <c r="BP139" s="165" t="s">
        <v>0</v>
      </c>
      <c r="BQ139" s="165" t="s">
        <v>0</v>
      </c>
      <c r="BR139" s="165">
        <v>0</v>
      </c>
      <c r="BS139" s="165">
        <v>0</v>
      </c>
      <c r="BT139" s="165">
        <v>20200</v>
      </c>
      <c r="BU139" s="165">
        <v>3</v>
      </c>
      <c r="BV139" s="165" t="s">
        <v>0</v>
      </c>
      <c r="BW139" s="165" t="s">
        <v>0</v>
      </c>
      <c r="BX139" s="165" t="s">
        <v>0</v>
      </c>
      <c r="BY139" s="163" t="s">
        <v>0</v>
      </c>
      <c r="BZ139">
        <v>65940</v>
      </c>
      <c r="CA139">
        <v>3</v>
      </c>
      <c r="CB139">
        <v>0</v>
      </c>
      <c r="CC139">
        <v>49235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49235</v>
      </c>
      <c r="CJ139">
        <v>25250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25250</v>
      </c>
      <c r="CR139" t="str">
        <f>_xlfn.XLOOKUP(DB_CEWB_Nomenclature__2[[#This Row],[Component]],T_Planning[Article],T_Planning[PLANIF],"VERIF")</f>
        <v>VERIF</v>
      </c>
      <c r="CS139" t="str">
        <f>_xlfn.XLOOKUP(DB_CEWB_Nomenclature__2[[#This Row],[Component]],T_Planning[Article],T_Planning[Etat Machine],"VERIF")</f>
        <v>VERIF</v>
      </c>
      <c r="CT1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0" spans="1:98" hidden="1" x14ac:dyDescent="0.3">
      <c r="A140">
        <v>0</v>
      </c>
      <c r="B140">
        <v>3645</v>
      </c>
      <c r="C140" t="s">
        <v>129</v>
      </c>
      <c r="D140">
        <v>55</v>
      </c>
      <c r="E140" t="s">
        <v>3761</v>
      </c>
      <c r="F140" t="s">
        <v>3950</v>
      </c>
      <c r="G140" t="s">
        <v>2775</v>
      </c>
      <c r="H140" t="s">
        <v>46</v>
      </c>
      <c r="I140">
        <v>0</v>
      </c>
      <c r="J140">
        <v>1400</v>
      </c>
      <c r="K140">
        <v>0</v>
      </c>
      <c r="L140">
        <v>11735</v>
      </c>
      <c r="M140">
        <v>0</v>
      </c>
      <c r="N140">
        <v>0</v>
      </c>
      <c r="O140">
        <v>70000</v>
      </c>
      <c r="P140">
        <v>19500</v>
      </c>
      <c r="Q140">
        <v>9400</v>
      </c>
      <c r="R140">
        <v>0</v>
      </c>
      <c r="S140">
        <v>11735</v>
      </c>
      <c r="T140" t="s">
        <v>3765</v>
      </c>
      <c r="U140">
        <v>22300</v>
      </c>
      <c r="V140" s="162">
        <v>0.5262331838565022</v>
      </c>
      <c r="W140">
        <v>92300</v>
      </c>
      <c r="X140" s="162">
        <v>0.12713976164680393</v>
      </c>
      <c r="Y140">
        <v>0</v>
      </c>
      <c r="Z140">
        <v>0</v>
      </c>
      <c r="AA140">
        <v>0</v>
      </c>
      <c r="AB140">
        <v>0</v>
      </c>
      <c r="AC140">
        <v>0</v>
      </c>
      <c r="AD140" t="s">
        <v>0</v>
      </c>
      <c r="AE140" t="s">
        <v>0</v>
      </c>
      <c r="AF140" t="s">
        <v>0</v>
      </c>
      <c r="AG140" t="s">
        <v>0</v>
      </c>
      <c r="AH140" s="191"/>
      <c r="AI140" s="191" t="s">
        <v>0</v>
      </c>
      <c r="AJ140" t="s">
        <v>0</v>
      </c>
      <c r="AK140" s="191"/>
      <c r="AL140" s="162">
        <v>0</v>
      </c>
      <c r="AM140" s="162">
        <v>0</v>
      </c>
      <c r="AN140" s="162">
        <v>0</v>
      </c>
      <c r="AO140" s="162">
        <v>0</v>
      </c>
      <c r="AP140" s="162">
        <v>0</v>
      </c>
      <c r="AQ140" s="162">
        <v>0</v>
      </c>
      <c r="AR140" s="178">
        <v>0</v>
      </c>
      <c r="AS140" s="178">
        <v>0</v>
      </c>
      <c r="AT140" s="178">
        <v>0</v>
      </c>
      <c r="AU140" s="178">
        <v>0</v>
      </c>
      <c r="AV140" s="178">
        <v>0</v>
      </c>
      <c r="AW140" s="180">
        <v>0</v>
      </c>
      <c r="AX140">
        <v>1</v>
      </c>
      <c r="AY140">
        <v>0</v>
      </c>
      <c r="AZ140">
        <v>0</v>
      </c>
      <c r="BA140">
        <v>0</v>
      </c>
      <c r="BB140">
        <v>1</v>
      </c>
      <c r="BC140">
        <v>0</v>
      </c>
      <c r="BD140" s="165">
        <v>0</v>
      </c>
      <c r="BE140" s="165" t="s">
        <v>0</v>
      </c>
      <c r="BF140" s="165" t="s">
        <v>0</v>
      </c>
      <c r="BG140" s="165" t="s">
        <v>0</v>
      </c>
      <c r="BH140" s="165" t="s">
        <v>0</v>
      </c>
      <c r="BI140" s="165" t="s">
        <v>0</v>
      </c>
      <c r="BJ140" s="165">
        <v>0</v>
      </c>
      <c r="BK140" s="165" t="s">
        <v>0</v>
      </c>
      <c r="BL140" s="165">
        <v>0</v>
      </c>
      <c r="BM140" s="165" t="s">
        <v>0</v>
      </c>
      <c r="BN140" s="165" t="s">
        <v>0</v>
      </c>
      <c r="BO140" s="165" t="s">
        <v>0</v>
      </c>
      <c r="BP140" s="165" t="s">
        <v>0</v>
      </c>
      <c r="BQ140" s="165" t="s">
        <v>0</v>
      </c>
      <c r="BR140" s="165">
        <v>0</v>
      </c>
      <c r="BS140" s="165">
        <v>0</v>
      </c>
      <c r="BT140" s="165">
        <v>0</v>
      </c>
      <c r="BU140" s="165" t="s">
        <v>0</v>
      </c>
      <c r="BV140" s="165" t="s">
        <v>0</v>
      </c>
      <c r="BW140" s="165" t="s">
        <v>0</v>
      </c>
      <c r="BX140" s="165" t="s">
        <v>0</v>
      </c>
      <c r="BY140" s="163" t="s">
        <v>0</v>
      </c>
      <c r="BZ140">
        <v>0</v>
      </c>
      <c r="CA140" t="s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10800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10800</v>
      </c>
      <c r="CR140" t="str">
        <f>_xlfn.XLOOKUP(DB_CEWB_Nomenclature__2[[#This Row],[Component]],T_Planning[Article],T_Planning[PLANIF],"VERIF")</f>
        <v>VERIF</v>
      </c>
      <c r="CS140" t="str">
        <f>_xlfn.XLOOKUP(DB_CEWB_Nomenclature__2[[#This Row],[Component]],T_Planning[Article],T_Planning[Etat Machine],"VERIF")</f>
        <v>VERIF</v>
      </c>
      <c r="CT1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1" spans="1:98" hidden="1" x14ac:dyDescent="0.3">
      <c r="A141">
        <v>0</v>
      </c>
      <c r="B141">
        <v>3737</v>
      </c>
      <c r="C141" t="s">
        <v>120</v>
      </c>
      <c r="D141">
        <v>40</v>
      </c>
      <c r="E141" t="s">
        <v>3761</v>
      </c>
      <c r="F141" t="s">
        <v>3952</v>
      </c>
      <c r="G141" t="s">
        <v>2862</v>
      </c>
      <c r="H141" t="s">
        <v>251</v>
      </c>
      <c r="I141">
        <v>0</v>
      </c>
      <c r="J141">
        <v>1200</v>
      </c>
      <c r="K141">
        <v>0</v>
      </c>
      <c r="L141">
        <v>74501</v>
      </c>
      <c r="M141">
        <v>0</v>
      </c>
      <c r="N141">
        <v>0</v>
      </c>
      <c r="O141">
        <v>11500</v>
      </c>
      <c r="P141">
        <v>11500</v>
      </c>
      <c r="Q141">
        <v>11500</v>
      </c>
      <c r="R141">
        <v>0</v>
      </c>
      <c r="S141">
        <v>74501</v>
      </c>
      <c r="T141" t="s">
        <v>3767</v>
      </c>
      <c r="U141">
        <v>1400</v>
      </c>
      <c r="V141" s="162">
        <v>1</v>
      </c>
      <c r="W141">
        <v>12900</v>
      </c>
      <c r="X141" s="162">
        <v>1</v>
      </c>
      <c r="Y141">
        <v>0</v>
      </c>
      <c r="Z141">
        <v>0</v>
      </c>
      <c r="AA141">
        <v>0</v>
      </c>
      <c r="AB141">
        <v>0</v>
      </c>
      <c r="AC141">
        <v>0</v>
      </c>
      <c r="AD141" t="s">
        <v>0</v>
      </c>
      <c r="AE141" t="s">
        <v>0</v>
      </c>
      <c r="AF141" t="s">
        <v>0</v>
      </c>
      <c r="AG141" t="s">
        <v>0</v>
      </c>
      <c r="AH141" s="191"/>
      <c r="AI141" s="191" t="s">
        <v>0</v>
      </c>
      <c r="AJ141" t="s">
        <v>0</v>
      </c>
      <c r="AK141" s="191"/>
      <c r="AL141" s="162">
        <v>0</v>
      </c>
      <c r="AM141" s="162">
        <v>0</v>
      </c>
      <c r="AN141" s="162">
        <v>0</v>
      </c>
      <c r="AO141" s="162">
        <v>0</v>
      </c>
      <c r="AP141" s="162">
        <v>0</v>
      </c>
      <c r="AQ141" s="162">
        <v>0</v>
      </c>
      <c r="AR141" s="178">
        <v>0</v>
      </c>
      <c r="AS141" s="178">
        <v>0</v>
      </c>
      <c r="AT141" s="178">
        <v>0</v>
      </c>
      <c r="AU141" s="178">
        <v>0</v>
      </c>
      <c r="AV141" s="178">
        <v>0</v>
      </c>
      <c r="AW141" s="180">
        <v>0</v>
      </c>
      <c r="AX141">
        <v>1</v>
      </c>
      <c r="AY141">
        <v>0</v>
      </c>
      <c r="AZ141">
        <v>0</v>
      </c>
      <c r="BA141">
        <v>0</v>
      </c>
      <c r="BB141">
        <v>1</v>
      </c>
      <c r="BC141">
        <v>0</v>
      </c>
      <c r="BD141" s="165">
        <v>0</v>
      </c>
      <c r="BE141" s="165" t="s">
        <v>0</v>
      </c>
      <c r="BF141" s="165" t="s">
        <v>0</v>
      </c>
      <c r="BG141" s="165" t="s">
        <v>0</v>
      </c>
      <c r="BH141" s="165" t="s">
        <v>0</v>
      </c>
      <c r="BI141" s="165" t="s">
        <v>0</v>
      </c>
      <c r="BJ141" s="165">
        <v>0</v>
      </c>
      <c r="BK141" s="165" t="s">
        <v>0</v>
      </c>
      <c r="BL141" s="165">
        <v>0</v>
      </c>
      <c r="BM141" s="165" t="s">
        <v>0</v>
      </c>
      <c r="BN141" s="165" t="s">
        <v>0</v>
      </c>
      <c r="BO141" s="165" t="s">
        <v>0</v>
      </c>
      <c r="BP141" s="165" t="s">
        <v>0</v>
      </c>
      <c r="BQ141" s="165" t="s">
        <v>0</v>
      </c>
      <c r="BR141" s="165">
        <v>0</v>
      </c>
      <c r="BS141" s="165">
        <v>0</v>
      </c>
      <c r="BT141" s="165">
        <v>0</v>
      </c>
      <c r="BU141" s="165" t="s">
        <v>0</v>
      </c>
      <c r="BV141" s="165" t="s">
        <v>0</v>
      </c>
      <c r="BW141" s="165" t="s">
        <v>0</v>
      </c>
      <c r="BX141" s="165" t="s">
        <v>0</v>
      </c>
      <c r="BY141" s="163" t="s">
        <v>0</v>
      </c>
      <c r="BZ141">
        <v>0</v>
      </c>
      <c r="CA141" t="s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 t="str">
        <f>_xlfn.XLOOKUP(DB_CEWB_Nomenclature__2[[#This Row],[Component]],T_Planning[Article],T_Planning[PLANIF],"VERIF")</f>
        <v>VERIF</v>
      </c>
      <c r="CS141" t="str">
        <f>_xlfn.XLOOKUP(DB_CEWB_Nomenclature__2[[#This Row],[Component]],T_Planning[Article],T_Planning[Etat Machine],"VERIF")</f>
        <v>VERIF</v>
      </c>
      <c r="CT1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2" spans="1:98" hidden="1" x14ac:dyDescent="0.3">
      <c r="A142">
        <v>0</v>
      </c>
      <c r="B142">
        <v>3738</v>
      </c>
      <c r="C142" t="s">
        <v>120</v>
      </c>
      <c r="D142">
        <v>40</v>
      </c>
      <c r="E142" t="s">
        <v>3761</v>
      </c>
      <c r="F142" t="s">
        <v>3952</v>
      </c>
      <c r="G142" t="s">
        <v>2862</v>
      </c>
      <c r="H142" t="s">
        <v>46</v>
      </c>
      <c r="I142">
        <v>0</v>
      </c>
      <c r="J142">
        <v>4300</v>
      </c>
      <c r="K142">
        <v>0</v>
      </c>
      <c r="L142">
        <v>66148</v>
      </c>
      <c r="M142">
        <v>0</v>
      </c>
      <c r="N142">
        <v>71875</v>
      </c>
      <c r="O142">
        <v>113200</v>
      </c>
      <c r="P142">
        <v>62700</v>
      </c>
      <c r="Q142">
        <v>42500</v>
      </c>
      <c r="R142">
        <v>71875</v>
      </c>
      <c r="S142">
        <v>138023</v>
      </c>
      <c r="T142" t="s">
        <v>3767</v>
      </c>
      <c r="U142">
        <v>22300</v>
      </c>
      <c r="V142" s="162">
        <v>1</v>
      </c>
      <c r="W142">
        <v>135500</v>
      </c>
      <c r="X142" s="162">
        <v>1</v>
      </c>
      <c r="Y142">
        <v>0</v>
      </c>
      <c r="Z142">
        <v>0</v>
      </c>
      <c r="AA142">
        <v>0</v>
      </c>
      <c r="AB142">
        <v>0</v>
      </c>
      <c r="AC142">
        <v>0</v>
      </c>
      <c r="AD142" t="s">
        <v>0</v>
      </c>
      <c r="AE142" t="s">
        <v>0</v>
      </c>
      <c r="AF142" t="s">
        <v>0</v>
      </c>
      <c r="AG142" t="s">
        <v>0</v>
      </c>
      <c r="AH142" s="191"/>
      <c r="AI142" s="191" t="s">
        <v>0</v>
      </c>
      <c r="AJ142" t="s">
        <v>0</v>
      </c>
      <c r="AK142" s="191"/>
      <c r="AL142" s="162">
        <v>2.0316720345856701E-2</v>
      </c>
      <c r="AM142" s="162">
        <v>1.2692360593546999E-2</v>
      </c>
      <c r="AN142" s="162">
        <v>0.103154611970733</v>
      </c>
      <c r="AO142" s="162">
        <v>0</v>
      </c>
      <c r="AP142" s="162">
        <v>0</v>
      </c>
      <c r="AQ142" s="162">
        <v>3.4711787875347101E-2</v>
      </c>
      <c r="AR142" s="178">
        <v>0</v>
      </c>
      <c r="AS142" s="178">
        <v>0</v>
      </c>
      <c r="AT142" s="178">
        <v>0</v>
      </c>
      <c r="AU142" s="178">
        <v>0</v>
      </c>
      <c r="AV142" s="178">
        <v>0</v>
      </c>
      <c r="AW142" s="180">
        <v>0</v>
      </c>
      <c r="AX142">
        <v>1</v>
      </c>
      <c r="AY142">
        <v>0</v>
      </c>
      <c r="AZ142">
        <v>0</v>
      </c>
      <c r="BA142">
        <v>0</v>
      </c>
      <c r="BB142">
        <v>1</v>
      </c>
      <c r="BC142">
        <v>0</v>
      </c>
      <c r="BD142" s="165">
        <v>0</v>
      </c>
      <c r="BE142" s="165" t="s">
        <v>0</v>
      </c>
      <c r="BF142" s="165" t="s">
        <v>0</v>
      </c>
      <c r="BG142" s="165" t="s">
        <v>0</v>
      </c>
      <c r="BH142" s="165" t="s">
        <v>0</v>
      </c>
      <c r="BI142" s="165" t="s">
        <v>0</v>
      </c>
      <c r="BJ142" s="165">
        <v>0</v>
      </c>
      <c r="BK142" s="165" t="s">
        <v>0</v>
      </c>
      <c r="BL142" s="165">
        <v>0</v>
      </c>
      <c r="BM142" s="165" t="s">
        <v>0</v>
      </c>
      <c r="BN142" s="165" t="s">
        <v>0</v>
      </c>
      <c r="BO142" s="165" t="s">
        <v>0</v>
      </c>
      <c r="BP142" s="165" t="s">
        <v>0</v>
      </c>
      <c r="BQ142" s="165" t="s">
        <v>0</v>
      </c>
      <c r="BR142" s="165">
        <v>21520</v>
      </c>
      <c r="BS142" s="165">
        <v>2</v>
      </c>
      <c r="BT142" s="165">
        <v>50355</v>
      </c>
      <c r="BU142" s="165">
        <v>12</v>
      </c>
      <c r="BV142" s="165" t="s">
        <v>0</v>
      </c>
      <c r="BW142" s="165" t="s">
        <v>0</v>
      </c>
      <c r="BX142" s="165" t="s">
        <v>0</v>
      </c>
      <c r="BY142" s="163" t="s">
        <v>0</v>
      </c>
      <c r="BZ142">
        <v>0</v>
      </c>
      <c r="CA142" t="s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 t="str">
        <f>_xlfn.XLOOKUP(DB_CEWB_Nomenclature__2[[#This Row],[Component]],T_Planning[Article],T_Planning[PLANIF],"VERIF")</f>
        <v>STOP</v>
      </c>
      <c r="CS142" t="str">
        <f>_xlfn.XLOOKUP(DB_CEWB_Nomenclature__2[[#This Row],[Component]],T_Planning[Article],T_Planning[Etat Machine],"VERIF")</f>
        <v>VERIF</v>
      </c>
      <c r="CT1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3" spans="1:98" hidden="1" x14ac:dyDescent="0.3">
      <c r="A143">
        <v>0</v>
      </c>
      <c r="B143">
        <v>4016</v>
      </c>
      <c r="C143" t="s">
        <v>138</v>
      </c>
      <c r="D143">
        <v>57</v>
      </c>
      <c r="E143" t="s">
        <v>3761</v>
      </c>
      <c r="F143" t="s">
        <v>3952</v>
      </c>
      <c r="G143" t="s">
        <v>2862</v>
      </c>
      <c r="H143" t="s">
        <v>1136</v>
      </c>
      <c r="I143">
        <v>0</v>
      </c>
      <c r="J143">
        <v>800</v>
      </c>
      <c r="K143">
        <v>0</v>
      </c>
      <c r="L143">
        <v>0</v>
      </c>
      <c r="M143">
        <v>0</v>
      </c>
      <c r="N143">
        <v>0</v>
      </c>
      <c r="O143">
        <v>7400</v>
      </c>
      <c r="P143">
        <v>7400</v>
      </c>
      <c r="Q143">
        <v>7400</v>
      </c>
      <c r="R143">
        <v>0</v>
      </c>
      <c r="S143">
        <v>0</v>
      </c>
      <c r="T143" t="s">
        <v>3767</v>
      </c>
      <c r="U143">
        <v>7400</v>
      </c>
      <c r="V143" s="162">
        <v>0</v>
      </c>
      <c r="W143">
        <v>14800</v>
      </c>
      <c r="X143" s="162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 t="s">
        <v>0</v>
      </c>
      <c r="AE143" t="s">
        <v>0</v>
      </c>
      <c r="AF143" t="s">
        <v>0</v>
      </c>
      <c r="AG143" t="s">
        <v>0</v>
      </c>
      <c r="AH143" s="191"/>
      <c r="AI143" s="191" t="s">
        <v>0</v>
      </c>
      <c r="AJ143" t="s">
        <v>0</v>
      </c>
      <c r="AK143" s="191"/>
      <c r="AL143" s="162">
        <v>0</v>
      </c>
      <c r="AM143" s="162">
        <v>0</v>
      </c>
      <c r="AN143" s="162">
        <v>0</v>
      </c>
      <c r="AO143" s="162">
        <v>0</v>
      </c>
      <c r="AP143" s="162">
        <v>0</v>
      </c>
      <c r="AQ143" s="162">
        <v>0</v>
      </c>
      <c r="AR143" s="178">
        <v>0</v>
      </c>
      <c r="AS143" s="178">
        <v>0</v>
      </c>
      <c r="AT143" s="178">
        <v>0</v>
      </c>
      <c r="AU143" s="178">
        <v>0</v>
      </c>
      <c r="AV143" s="178">
        <v>0</v>
      </c>
      <c r="AW143" s="180">
        <v>0</v>
      </c>
      <c r="AX143">
        <v>1</v>
      </c>
      <c r="AY143">
        <v>0</v>
      </c>
      <c r="AZ143">
        <v>0</v>
      </c>
      <c r="BA143">
        <v>0</v>
      </c>
      <c r="BB143">
        <v>1</v>
      </c>
      <c r="BC143">
        <v>0</v>
      </c>
      <c r="BD143" s="165">
        <v>0</v>
      </c>
      <c r="BE143" s="165" t="s">
        <v>0</v>
      </c>
      <c r="BF143" s="165" t="s">
        <v>0</v>
      </c>
      <c r="BG143" s="165" t="s">
        <v>0</v>
      </c>
      <c r="BH143" s="165" t="s">
        <v>0</v>
      </c>
      <c r="BI143" s="165" t="s">
        <v>0</v>
      </c>
      <c r="BJ143" s="165">
        <v>0</v>
      </c>
      <c r="BK143" s="165" t="s">
        <v>0</v>
      </c>
      <c r="BL143" s="165">
        <v>0</v>
      </c>
      <c r="BM143" s="165" t="s">
        <v>0</v>
      </c>
      <c r="BN143" s="165" t="s">
        <v>0</v>
      </c>
      <c r="BO143" s="165" t="s">
        <v>0</v>
      </c>
      <c r="BP143" s="165" t="s">
        <v>0</v>
      </c>
      <c r="BQ143" s="165" t="s">
        <v>0</v>
      </c>
      <c r="BR143" s="165">
        <v>0</v>
      </c>
      <c r="BS143" s="165">
        <v>0</v>
      </c>
      <c r="BT143" s="165">
        <v>0</v>
      </c>
      <c r="BU143" s="165" t="s">
        <v>0</v>
      </c>
      <c r="BV143" s="165" t="s">
        <v>0</v>
      </c>
      <c r="BW143" s="165" t="s">
        <v>0</v>
      </c>
      <c r="BX143" s="165" t="s">
        <v>0</v>
      </c>
      <c r="BY143" s="163" t="s">
        <v>0</v>
      </c>
      <c r="BZ143">
        <v>0</v>
      </c>
      <c r="CA143" t="s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 t="str">
        <f>_xlfn.XLOOKUP(DB_CEWB_Nomenclature__2[[#This Row],[Component]],T_Planning[Article],T_Planning[PLANIF],"VERIF")</f>
        <v>A PLANIFIER</v>
      </c>
      <c r="CS143" t="str">
        <f>_xlfn.XLOOKUP(DB_CEWB_Nomenclature__2[[#This Row],[Component]],T_Planning[Article],T_Planning[Etat Machine],"VERIF")</f>
        <v>VERIF</v>
      </c>
      <c r="CT1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4" spans="1:98" hidden="1" x14ac:dyDescent="0.3">
      <c r="A144">
        <v>2</v>
      </c>
      <c r="B144">
        <v>859473</v>
      </c>
      <c r="C144" t="s">
        <v>3959</v>
      </c>
      <c r="D144">
        <v>40</v>
      </c>
      <c r="E144" t="s">
        <v>3761</v>
      </c>
      <c r="F144" t="s">
        <v>3950</v>
      </c>
      <c r="G144" t="s">
        <v>2775</v>
      </c>
      <c r="H144" t="s">
        <v>1250</v>
      </c>
      <c r="I144">
        <v>0</v>
      </c>
      <c r="J144">
        <v>2400</v>
      </c>
      <c r="K144" t="s">
        <v>0</v>
      </c>
      <c r="L144">
        <v>0</v>
      </c>
      <c r="M144">
        <v>0</v>
      </c>
      <c r="N144">
        <v>0</v>
      </c>
      <c r="O144">
        <v>120000</v>
      </c>
      <c r="P144">
        <v>0</v>
      </c>
      <c r="Q144">
        <v>0</v>
      </c>
      <c r="R144">
        <v>0</v>
      </c>
      <c r="S144">
        <v>0</v>
      </c>
      <c r="T144" t="s">
        <v>3785</v>
      </c>
      <c r="U144">
        <v>32000</v>
      </c>
      <c r="V144" s="162">
        <v>0</v>
      </c>
      <c r="W144">
        <v>152000</v>
      </c>
      <c r="X144" s="162">
        <v>0</v>
      </c>
      <c r="Y144">
        <v>7</v>
      </c>
      <c r="Z144">
        <v>4</v>
      </c>
      <c r="AA144">
        <v>0</v>
      </c>
      <c r="AB144">
        <v>0</v>
      </c>
      <c r="AC144">
        <v>11</v>
      </c>
      <c r="AD144" t="s">
        <v>0</v>
      </c>
      <c r="AE144" t="s">
        <v>0</v>
      </c>
      <c r="AF144" t="s">
        <v>0</v>
      </c>
      <c r="AG144" t="s">
        <v>0</v>
      </c>
      <c r="AH144" s="191"/>
      <c r="AI144" s="191" t="s">
        <v>0</v>
      </c>
      <c r="AJ144" t="s">
        <v>0</v>
      </c>
      <c r="AK144" s="191"/>
      <c r="AL144" s="162">
        <v>0</v>
      </c>
      <c r="AM144" s="162">
        <v>0</v>
      </c>
      <c r="AN144" s="162">
        <v>0</v>
      </c>
      <c r="AO144" s="162">
        <v>0</v>
      </c>
      <c r="AP144" s="162">
        <v>0</v>
      </c>
      <c r="AQ144" s="162">
        <v>0</v>
      </c>
      <c r="AR144" s="178">
        <v>0</v>
      </c>
      <c r="AS144" s="178">
        <v>0</v>
      </c>
      <c r="AT144" s="178">
        <v>0</v>
      </c>
      <c r="AU144" s="178">
        <v>0</v>
      </c>
      <c r="AV144" s="178">
        <v>0</v>
      </c>
      <c r="AW144" s="180">
        <v>0</v>
      </c>
      <c r="AX144">
        <v>1</v>
      </c>
      <c r="AY144">
        <v>0</v>
      </c>
      <c r="AZ144">
        <v>0</v>
      </c>
      <c r="BA144">
        <v>0</v>
      </c>
      <c r="BB144">
        <v>1</v>
      </c>
      <c r="BC144">
        <v>0</v>
      </c>
      <c r="BD144" s="165">
        <v>0</v>
      </c>
      <c r="BE144" s="165" t="s">
        <v>0</v>
      </c>
      <c r="BF144" s="165" t="s">
        <v>0</v>
      </c>
      <c r="BG144" s="165" t="s">
        <v>0</v>
      </c>
      <c r="BH144" s="165" t="s">
        <v>0</v>
      </c>
      <c r="BI144" s="165" t="s">
        <v>0</v>
      </c>
      <c r="BJ144" s="165">
        <v>0</v>
      </c>
      <c r="BK144" s="165" t="s">
        <v>0</v>
      </c>
      <c r="BL144" s="165">
        <v>0</v>
      </c>
      <c r="BM144" s="165" t="s">
        <v>0</v>
      </c>
      <c r="BN144" s="165" t="s">
        <v>0</v>
      </c>
      <c r="BO144" s="165" t="s">
        <v>0</v>
      </c>
      <c r="BP144" s="165" t="s">
        <v>0</v>
      </c>
      <c r="BQ144" s="165" t="s">
        <v>0</v>
      </c>
      <c r="BR144" s="165">
        <v>0</v>
      </c>
      <c r="BS144" s="165">
        <v>0</v>
      </c>
      <c r="BT144" s="165">
        <v>0</v>
      </c>
      <c r="BU144" s="165" t="s">
        <v>0</v>
      </c>
      <c r="BV144" s="165" t="s">
        <v>0</v>
      </c>
      <c r="BW144" s="165" t="s">
        <v>0</v>
      </c>
      <c r="BX144" s="165" t="s">
        <v>0</v>
      </c>
      <c r="BY144" s="163" t="s">
        <v>0</v>
      </c>
      <c r="BZ144">
        <v>0</v>
      </c>
      <c r="CA144" t="s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 t="str">
        <f>_xlfn.XLOOKUP(DB_CEWB_Nomenclature__2[[#This Row],[Component]],T_Planning[Article],T_Planning[PLANIF],"VERIF")</f>
        <v>VERIF</v>
      </c>
      <c r="CS144" t="str">
        <f>_xlfn.XLOOKUP(DB_CEWB_Nomenclature__2[[#This Row],[Component]],T_Planning[Article],T_Planning[Etat Machine],"VERIF")</f>
        <v>VERIF</v>
      </c>
      <c r="CT1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5" spans="1:98" hidden="1" x14ac:dyDescent="0.3">
      <c r="A145">
        <v>1</v>
      </c>
      <c r="B145">
        <v>468369</v>
      </c>
      <c r="C145" t="s">
        <v>3822</v>
      </c>
      <c r="D145">
        <v>55</v>
      </c>
      <c r="E145" t="s">
        <v>3761</v>
      </c>
      <c r="F145" t="s">
        <v>3950</v>
      </c>
      <c r="G145" t="s">
        <v>2775</v>
      </c>
      <c r="H145" t="s">
        <v>233</v>
      </c>
      <c r="I145">
        <v>0</v>
      </c>
      <c r="J145">
        <v>0</v>
      </c>
      <c r="K145" t="s">
        <v>0</v>
      </c>
      <c r="L145">
        <v>12260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12260</v>
      </c>
      <c r="T145" t="s">
        <v>3765</v>
      </c>
      <c r="U145">
        <v>0</v>
      </c>
      <c r="V145" s="162" t="s">
        <v>0</v>
      </c>
      <c r="W145">
        <v>0</v>
      </c>
      <c r="X145" s="162" t="s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 t="s">
        <v>0</v>
      </c>
      <c r="AE145" t="s">
        <v>0</v>
      </c>
      <c r="AF145" t="s">
        <v>0</v>
      </c>
      <c r="AG145" t="s">
        <v>0</v>
      </c>
      <c r="AH145" s="191"/>
      <c r="AI145" s="191" t="s">
        <v>0</v>
      </c>
      <c r="AJ145" t="s">
        <v>0</v>
      </c>
      <c r="AK145" s="191"/>
      <c r="AL145" s="162">
        <v>0</v>
      </c>
      <c r="AM145" s="162">
        <v>0</v>
      </c>
      <c r="AN145" s="162">
        <v>0</v>
      </c>
      <c r="AO145" s="162">
        <v>0</v>
      </c>
      <c r="AP145" s="162">
        <v>0</v>
      </c>
      <c r="AQ145" s="162">
        <v>0</v>
      </c>
      <c r="AR145" s="178">
        <v>0</v>
      </c>
      <c r="AS145" s="178">
        <v>0</v>
      </c>
      <c r="AT145" s="178">
        <v>0</v>
      </c>
      <c r="AU145" s="178">
        <v>0</v>
      </c>
      <c r="AV145" s="178">
        <v>0</v>
      </c>
      <c r="AW145" s="180">
        <v>0</v>
      </c>
      <c r="AX145">
        <v>1</v>
      </c>
      <c r="AY145">
        <v>1</v>
      </c>
      <c r="AZ145">
        <v>0</v>
      </c>
      <c r="BA145">
        <v>0</v>
      </c>
      <c r="BB145">
        <v>1</v>
      </c>
      <c r="BC145">
        <v>0</v>
      </c>
      <c r="BD145" s="165">
        <v>0</v>
      </c>
      <c r="BE145" s="165" t="s">
        <v>0</v>
      </c>
      <c r="BF145" s="165">
        <v>0</v>
      </c>
      <c r="BG145" s="165" t="s">
        <v>0</v>
      </c>
      <c r="BH145" s="165">
        <v>0</v>
      </c>
      <c r="BI145" s="165" t="s">
        <v>0</v>
      </c>
      <c r="BJ145" s="165">
        <v>0</v>
      </c>
      <c r="BK145" s="165" t="s">
        <v>0</v>
      </c>
      <c r="BL145" s="165">
        <v>0</v>
      </c>
      <c r="BM145" s="165" t="s">
        <v>0</v>
      </c>
      <c r="BN145" s="165" t="s">
        <v>0</v>
      </c>
      <c r="BO145" s="165" t="s">
        <v>0</v>
      </c>
      <c r="BP145" s="165" t="s">
        <v>0</v>
      </c>
      <c r="BQ145" s="165" t="s">
        <v>0</v>
      </c>
      <c r="BR145" s="165">
        <v>0</v>
      </c>
      <c r="BS145" s="165">
        <v>0</v>
      </c>
      <c r="BT145" s="165">
        <v>0</v>
      </c>
      <c r="BU145" s="165" t="s">
        <v>0</v>
      </c>
      <c r="BV145" s="165" t="s">
        <v>0</v>
      </c>
      <c r="BW145" s="165" t="s">
        <v>0</v>
      </c>
      <c r="BX145" s="165" t="s">
        <v>0</v>
      </c>
      <c r="BY145" s="163" t="s">
        <v>0</v>
      </c>
      <c r="BZ145">
        <v>0</v>
      </c>
      <c r="CA145" t="s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 t="str">
        <f>_xlfn.XLOOKUP(DB_CEWB_Nomenclature__2[[#This Row],[Component]],T_Planning[Article],T_Planning[PLANIF],"VERIF")</f>
        <v>VERIF</v>
      </c>
      <c r="CS145" t="str">
        <f>_xlfn.XLOOKUP(DB_CEWB_Nomenclature__2[[#This Row],[Component]],T_Planning[Article],T_Planning[Etat Machine],"VERIF")</f>
        <v>VERIF</v>
      </c>
      <c r="CT1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6" spans="1:98" hidden="1" x14ac:dyDescent="0.3">
      <c r="A146">
        <v>0</v>
      </c>
      <c r="B146">
        <v>4384</v>
      </c>
      <c r="C146" t="s">
        <v>370</v>
      </c>
      <c r="D146">
        <v>51</v>
      </c>
      <c r="E146" t="s">
        <v>3761</v>
      </c>
      <c r="F146" t="s">
        <v>3950</v>
      </c>
      <c r="G146" t="s">
        <v>2775</v>
      </c>
      <c r="H146" t="s">
        <v>369</v>
      </c>
      <c r="I146">
        <v>0</v>
      </c>
      <c r="J146">
        <v>0</v>
      </c>
      <c r="K146">
        <v>0</v>
      </c>
      <c r="L146">
        <v>2298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2298</v>
      </c>
      <c r="T146" t="s">
        <v>3765</v>
      </c>
      <c r="U146">
        <v>0</v>
      </c>
      <c r="V146" s="162" t="s">
        <v>0</v>
      </c>
      <c r="W146">
        <v>0</v>
      </c>
      <c r="X146" s="162" t="s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 t="s">
        <v>0</v>
      </c>
      <c r="AE146" t="s">
        <v>0</v>
      </c>
      <c r="AF146">
        <v>25850</v>
      </c>
      <c r="AG146">
        <v>30</v>
      </c>
      <c r="AH146" s="191"/>
      <c r="AI146" s="191" t="s">
        <v>0</v>
      </c>
      <c r="AJ146" t="s">
        <v>0</v>
      </c>
      <c r="AK146" s="191"/>
      <c r="AL146" s="162">
        <v>6.6073634791203401E-2</v>
      </c>
      <c r="AM146" s="162">
        <v>0</v>
      </c>
      <c r="AN146" s="162">
        <v>0</v>
      </c>
      <c r="AO146" s="162">
        <v>0</v>
      </c>
      <c r="AP146" s="162">
        <v>0</v>
      </c>
      <c r="AQ146" s="162">
        <v>6.6073634791203401E-2</v>
      </c>
      <c r="AR146" s="178">
        <v>0</v>
      </c>
      <c r="AS146" s="178">
        <v>0</v>
      </c>
      <c r="AT146" s="178">
        <v>0</v>
      </c>
      <c r="AU146" s="178">
        <v>0</v>
      </c>
      <c r="AV146" s="178">
        <v>0</v>
      </c>
      <c r="AW146" s="180">
        <v>0</v>
      </c>
      <c r="AX146">
        <v>1</v>
      </c>
      <c r="AY146">
        <v>1</v>
      </c>
      <c r="AZ146">
        <v>0</v>
      </c>
      <c r="BA146">
        <v>0</v>
      </c>
      <c r="BB146">
        <v>1</v>
      </c>
      <c r="BC146">
        <v>0</v>
      </c>
      <c r="BD146" s="165">
        <v>0</v>
      </c>
      <c r="BE146" s="165" t="s">
        <v>0</v>
      </c>
      <c r="BF146" s="165">
        <v>0</v>
      </c>
      <c r="BG146" s="165" t="s">
        <v>0</v>
      </c>
      <c r="BH146" s="165">
        <v>0</v>
      </c>
      <c r="BI146" s="165" t="s">
        <v>0</v>
      </c>
      <c r="BJ146" s="165">
        <v>0</v>
      </c>
      <c r="BK146" s="165" t="s">
        <v>0</v>
      </c>
      <c r="BL146" s="165">
        <v>0</v>
      </c>
      <c r="BM146" s="165" t="s">
        <v>0</v>
      </c>
      <c r="BN146" s="165" t="s">
        <v>0</v>
      </c>
      <c r="BO146" s="165" t="s">
        <v>0</v>
      </c>
      <c r="BP146" s="165" t="s">
        <v>0</v>
      </c>
      <c r="BQ146" s="165" t="s">
        <v>0</v>
      </c>
      <c r="BR146" s="165">
        <v>0</v>
      </c>
      <c r="BS146" s="165">
        <v>0</v>
      </c>
      <c r="BT146" s="165">
        <v>0</v>
      </c>
      <c r="BU146" s="165" t="s">
        <v>0</v>
      </c>
      <c r="BV146" s="165" t="s">
        <v>0</v>
      </c>
      <c r="BW146" s="165" t="s">
        <v>0</v>
      </c>
      <c r="BX146" s="165" t="s">
        <v>0</v>
      </c>
      <c r="BY146" s="163" t="s">
        <v>0</v>
      </c>
      <c r="BZ146">
        <v>0</v>
      </c>
      <c r="CA146" t="s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 t="str">
        <f>_xlfn.XLOOKUP(DB_CEWB_Nomenclature__2[[#This Row],[Component]],T_Planning[Article],T_Planning[PLANIF],"VERIF")</f>
        <v>VERIF</v>
      </c>
      <c r="CS146" t="str">
        <f>_xlfn.XLOOKUP(DB_CEWB_Nomenclature__2[[#This Row],[Component]],T_Planning[Article],T_Planning[Etat Machine],"VERIF")</f>
        <v>VERIF</v>
      </c>
      <c r="CT1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7" spans="1:98" hidden="1" x14ac:dyDescent="0.3">
      <c r="A147">
        <v>0</v>
      </c>
      <c r="B147">
        <v>4635</v>
      </c>
      <c r="C147" t="s">
        <v>216</v>
      </c>
      <c r="D147">
        <v>40</v>
      </c>
      <c r="E147" t="s">
        <v>3761</v>
      </c>
      <c r="F147" t="s">
        <v>3950</v>
      </c>
      <c r="G147" t="s">
        <v>2775</v>
      </c>
      <c r="H147" t="s">
        <v>98</v>
      </c>
      <c r="I147">
        <v>0</v>
      </c>
      <c r="J147">
        <v>10800</v>
      </c>
      <c r="K147">
        <v>0</v>
      </c>
      <c r="L147">
        <v>0</v>
      </c>
      <c r="M147">
        <v>18005</v>
      </c>
      <c r="N147">
        <v>457018</v>
      </c>
      <c r="O147">
        <v>544900</v>
      </c>
      <c r="P147">
        <v>214800</v>
      </c>
      <c r="Q147">
        <v>104700</v>
      </c>
      <c r="R147">
        <v>235331</v>
      </c>
      <c r="S147">
        <v>235331</v>
      </c>
      <c r="T147" t="s">
        <v>3765</v>
      </c>
      <c r="U147">
        <v>183100</v>
      </c>
      <c r="V147" s="162">
        <v>1</v>
      </c>
      <c r="W147">
        <v>728000</v>
      </c>
      <c r="X147" s="162">
        <v>0.32325686813186816</v>
      </c>
      <c r="Y147">
        <v>0</v>
      </c>
      <c r="Z147">
        <v>0</v>
      </c>
      <c r="AA147">
        <v>0</v>
      </c>
      <c r="AB147">
        <v>0</v>
      </c>
      <c r="AC147">
        <v>0</v>
      </c>
      <c r="AD147" t="s">
        <v>0</v>
      </c>
      <c r="AE147" t="s">
        <v>0</v>
      </c>
      <c r="AF147">
        <v>60486</v>
      </c>
      <c r="AG147">
        <v>45.333333333333336</v>
      </c>
      <c r="AH147" s="191"/>
      <c r="AI147" s="191" t="s">
        <v>0</v>
      </c>
      <c r="AJ147" t="s">
        <v>0</v>
      </c>
      <c r="AK147" s="191"/>
      <c r="AL147" s="162">
        <v>7.6670650344673102E-2</v>
      </c>
      <c r="AM147" s="162">
        <v>0.103273713219225</v>
      </c>
      <c r="AN147" s="162">
        <v>0.44616339253172999</v>
      </c>
      <c r="AO147" s="162">
        <v>0.32416523028295802</v>
      </c>
      <c r="AP147" s="162">
        <v>0.32631190967000201</v>
      </c>
      <c r="AQ147" s="162">
        <v>0.25036465810460101</v>
      </c>
      <c r="AR147" s="178">
        <v>8</v>
      </c>
      <c r="AS147" s="178">
        <v>29</v>
      </c>
      <c r="AT147" s="178">
        <v>34</v>
      </c>
      <c r="AU147" s="178">
        <v>17</v>
      </c>
      <c r="AV147" s="178">
        <v>88</v>
      </c>
      <c r="AW147" s="180">
        <v>3</v>
      </c>
      <c r="AX147">
        <v>1</v>
      </c>
      <c r="AY147">
        <v>1</v>
      </c>
      <c r="AZ147">
        <v>0</v>
      </c>
      <c r="BA147">
        <v>0</v>
      </c>
      <c r="BB147">
        <v>1</v>
      </c>
      <c r="BC147">
        <v>0</v>
      </c>
      <c r="BD147" s="165">
        <v>221687</v>
      </c>
      <c r="BE147" s="165">
        <v>5.333333333333333</v>
      </c>
      <c r="BF147" s="165">
        <v>0</v>
      </c>
      <c r="BG147" s="165" t="s">
        <v>0</v>
      </c>
      <c r="BH147" s="165">
        <v>152723</v>
      </c>
      <c r="BI147" s="165">
        <v>28</v>
      </c>
      <c r="BJ147" s="165">
        <v>21525</v>
      </c>
      <c r="BK147" s="165">
        <v>9</v>
      </c>
      <c r="BL147" s="165">
        <v>0</v>
      </c>
      <c r="BM147" s="165" t="s">
        <v>0</v>
      </c>
      <c r="BN147" s="165" t="s">
        <v>0</v>
      </c>
      <c r="BO147" s="165" t="s">
        <v>0</v>
      </c>
      <c r="BP147" s="165" t="s">
        <v>0</v>
      </c>
      <c r="BQ147" s="165" t="s">
        <v>0</v>
      </c>
      <c r="BR147" s="165">
        <v>21683</v>
      </c>
      <c r="BS147" s="165">
        <v>2</v>
      </c>
      <c r="BT147" s="165">
        <v>39400</v>
      </c>
      <c r="BU147" s="165">
        <v>2</v>
      </c>
      <c r="BV147" s="165" t="s">
        <v>0</v>
      </c>
      <c r="BW147" s="165" t="s">
        <v>0</v>
      </c>
      <c r="BX147" s="165" t="s">
        <v>0</v>
      </c>
      <c r="BY147" s="163" t="s">
        <v>0</v>
      </c>
      <c r="BZ147">
        <v>0</v>
      </c>
      <c r="CA147" t="s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18005</v>
      </c>
      <c r="CH147">
        <v>0</v>
      </c>
      <c r="CI147">
        <v>18005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31820</v>
      </c>
      <c r="CP147">
        <v>0</v>
      </c>
      <c r="CQ147">
        <v>31820</v>
      </c>
      <c r="CR147" t="str">
        <f>_xlfn.XLOOKUP(DB_CEWB_Nomenclature__2[[#This Row],[Component]],T_Planning[Article],T_Planning[PLANIF],"VERIF")</f>
        <v>VERIF</v>
      </c>
      <c r="CS147" t="str">
        <f>_xlfn.XLOOKUP(DB_CEWB_Nomenclature__2[[#This Row],[Component]],T_Planning[Article],T_Planning[Etat Machine],"VERIF")</f>
        <v>VERIF</v>
      </c>
      <c r="CT1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8" spans="1:98" hidden="1" x14ac:dyDescent="0.3">
      <c r="A148">
        <v>0</v>
      </c>
      <c r="B148">
        <v>4672</v>
      </c>
      <c r="C148" t="s">
        <v>1069</v>
      </c>
      <c r="D148">
        <v>25</v>
      </c>
      <c r="E148" t="s">
        <v>3761</v>
      </c>
      <c r="F148" t="s">
        <v>3950</v>
      </c>
      <c r="G148" t="s">
        <v>2775</v>
      </c>
      <c r="H148" t="s">
        <v>1070</v>
      </c>
      <c r="I148">
        <v>0</v>
      </c>
      <c r="J148">
        <v>8300</v>
      </c>
      <c r="K148">
        <v>0</v>
      </c>
      <c r="L148">
        <v>19844</v>
      </c>
      <c r="M148">
        <v>0</v>
      </c>
      <c r="N148">
        <v>143940</v>
      </c>
      <c r="O148">
        <v>428100</v>
      </c>
      <c r="P148">
        <v>145400</v>
      </c>
      <c r="Q148">
        <v>60600</v>
      </c>
      <c r="R148">
        <v>61310</v>
      </c>
      <c r="S148">
        <v>81154</v>
      </c>
      <c r="T148" t="s">
        <v>3765</v>
      </c>
      <c r="U148">
        <v>126500</v>
      </c>
      <c r="V148" s="162">
        <v>0.64153359683794464</v>
      </c>
      <c r="W148">
        <v>554600</v>
      </c>
      <c r="X148" s="162">
        <v>0.1463288856833754</v>
      </c>
      <c r="Y148">
        <v>0</v>
      </c>
      <c r="Z148">
        <v>0</v>
      </c>
      <c r="AA148">
        <v>0</v>
      </c>
      <c r="AB148">
        <v>0</v>
      </c>
      <c r="AC148">
        <v>0</v>
      </c>
      <c r="AD148" t="s">
        <v>0</v>
      </c>
      <c r="AE148" t="s">
        <v>0</v>
      </c>
      <c r="AF148">
        <v>152630</v>
      </c>
      <c r="AG148">
        <v>16.666666666666668</v>
      </c>
      <c r="AH148" s="191"/>
      <c r="AI148" s="191" t="s">
        <v>0</v>
      </c>
      <c r="AJ148" t="s">
        <v>0</v>
      </c>
      <c r="AK148" s="191"/>
      <c r="AL148" s="162">
        <v>0</v>
      </c>
      <c r="AM148" s="162">
        <v>0.15119818473628899</v>
      </c>
      <c r="AN148" s="162">
        <v>0.33418219021101803</v>
      </c>
      <c r="AO148" s="162">
        <v>0.12732081408446499</v>
      </c>
      <c r="AP148" s="162">
        <v>0.24234061462182499</v>
      </c>
      <c r="AQ148" s="162">
        <v>0.21310861728289501</v>
      </c>
      <c r="AR148" s="178">
        <v>0</v>
      </c>
      <c r="AS148" s="178">
        <v>0</v>
      </c>
      <c r="AT148" s="178">
        <v>0</v>
      </c>
      <c r="AU148" s="178">
        <v>0</v>
      </c>
      <c r="AV148" s="178">
        <v>0</v>
      </c>
      <c r="AW148" s="180">
        <v>0</v>
      </c>
      <c r="AX148">
        <v>1</v>
      </c>
      <c r="AY148">
        <v>1</v>
      </c>
      <c r="AZ148">
        <v>0</v>
      </c>
      <c r="BA148">
        <v>0</v>
      </c>
      <c r="BB148">
        <v>1</v>
      </c>
      <c r="BC148">
        <v>0</v>
      </c>
      <c r="BD148" s="165">
        <v>82630</v>
      </c>
      <c r="BE148" s="165">
        <v>7.666666666666667</v>
      </c>
      <c r="BF148" s="165">
        <v>0</v>
      </c>
      <c r="BG148" s="165" t="s">
        <v>0</v>
      </c>
      <c r="BH148" s="165">
        <v>20310</v>
      </c>
      <c r="BI148" s="165">
        <v>4</v>
      </c>
      <c r="BJ148" s="165">
        <v>0</v>
      </c>
      <c r="BK148" s="165" t="s">
        <v>0</v>
      </c>
      <c r="BL148" s="165">
        <v>0</v>
      </c>
      <c r="BM148" s="165" t="s">
        <v>0</v>
      </c>
      <c r="BN148" s="165" t="s">
        <v>0</v>
      </c>
      <c r="BO148" s="165" t="s">
        <v>0</v>
      </c>
      <c r="BP148" s="165" t="s">
        <v>0</v>
      </c>
      <c r="BQ148" s="165" t="s">
        <v>0</v>
      </c>
      <c r="BR148" s="165">
        <v>41000</v>
      </c>
      <c r="BS148" s="165">
        <v>2</v>
      </c>
      <c r="BT148" s="165">
        <v>0</v>
      </c>
      <c r="BU148" s="165" t="s">
        <v>0</v>
      </c>
      <c r="BV148" s="165" t="s">
        <v>0</v>
      </c>
      <c r="BW148" s="165" t="s">
        <v>0</v>
      </c>
      <c r="BX148" s="165" t="s">
        <v>0</v>
      </c>
      <c r="BY148" s="163" t="s">
        <v>0</v>
      </c>
      <c r="BZ148">
        <v>0</v>
      </c>
      <c r="CA148" t="s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9985</v>
      </c>
      <c r="CH148">
        <v>0</v>
      </c>
      <c r="CI148">
        <v>9985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 t="str">
        <f>_xlfn.XLOOKUP(DB_CEWB_Nomenclature__2[[#This Row],[Component]],T_Planning[Article],T_Planning[PLANIF],"VERIF")</f>
        <v>VERIF</v>
      </c>
      <c r="CS148" t="str">
        <f>_xlfn.XLOOKUP(DB_CEWB_Nomenclature__2[[#This Row],[Component]],T_Planning[Article],T_Planning[Etat Machine],"VERIF")</f>
        <v>VERIF</v>
      </c>
      <c r="CT1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49" spans="1:98" hidden="1" x14ac:dyDescent="0.3">
      <c r="A149">
        <v>0</v>
      </c>
      <c r="B149">
        <v>4680</v>
      </c>
      <c r="C149" t="s">
        <v>35</v>
      </c>
      <c r="D149">
        <v>40</v>
      </c>
      <c r="E149" t="s">
        <v>3761</v>
      </c>
      <c r="F149" t="s">
        <v>3950</v>
      </c>
      <c r="G149" t="s">
        <v>2775</v>
      </c>
      <c r="H149" t="s">
        <v>26</v>
      </c>
      <c r="I149">
        <v>0</v>
      </c>
      <c r="J149">
        <v>8100</v>
      </c>
      <c r="K149">
        <v>0</v>
      </c>
      <c r="L149">
        <v>11454</v>
      </c>
      <c r="M149">
        <v>60000</v>
      </c>
      <c r="N149">
        <v>119509</v>
      </c>
      <c r="O149">
        <v>404000</v>
      </c>
      <c r="P149">
        <v>161600</v>
      </c>
      <c r="Q149">
        <v>60600</v>
      </c>
      <c r="R149">
        <v>94509</v>
      </c>
      <c r="S149">
        <v>105963</v>
      </c>
      <c r="T149" t="s">
        <v>3765</v>
      </c>
      <c r="U149">
        <v>121400</v>
      </c>
      <c r="V149" s="162">
        <v>0.87284184514003293</v>
      </c>
      <c r="W149">
        <v>525400</v>
      </c>
      <c r="X149" s="162">
        <v>0.20168062428625808</v>
      </c>
      <c r="Y149">
        <v>0</v>
      </c>
      <c r="Z149">
        <v>0</v>
      </c>
      <c r="AA149">
        <v>0</v>
      </c>
      <c r="AB149">
        <v>0</v>
      </c>
      <c r="AC149">
        <v>0</v>
      </c>
      <c r="AD149" t="s">
        <v>0</v>
      </c>
      <c r="AE149" t="s">
        <v>0</v>
      </c>
      <c r="AF149">
        <v>30846</v>
      </c>
      <c r="AG149">
        <v>24.333333333333332</v>
      </c>
      <c r="AH149" s="191"/>
      <c r="AI149" s="191" t="s">
        <v>0</v>
      </c>
      <c r="AJ149" t="s">
        <v>0</v>
      </c>
      <c r="AK149" s="191"/>
      <c r="AL149" s="162">
        <v>8.49669564356864E-2</v>
      </c>
      <c r="AM149" s="162">
        <v>7.5786225810702004E-2</v>
      </c>
      <c r="AN149" s="162">
        <v>2.0830810221630101E-2</v>
      </c>
      <c r="AO149" s="162">
        <v>0.229971241433443</v>
      </c>
      <c r="AP149" s="162">
        <v>0.25545890366385399</v>
      </c>
      <c r="AQ149" s="162">
        <v>0.133965495440803</v>
      </c>
      <c r="AR149" s="178">
        <v>0</v>
      </c>
      <c r="AS149" s="178">
        <v>0</v>
      </c>
      <c r="AT149" s="178">
        <v>0</v>
      </c>
      <c r="AU149" s="178">
        <v>0</v>
      </c>
      <c r="AV149" s="178">
        <v>0</v>
      </c>
      <c r="AW149" s="180">
        <v>0</v>
      </c>
      <c r="AX149">
        <v>1</v>
      </c>
      <c r="AY149">
        <v>1</v>
      </c>
      <c r="AZ149">
        <v>0</v>
      </c>
      <c r="BA149">
        <v>0</v>
      </c>
      <c r="BB149">
        <v>1</v>
      </c>
      <c r="BC149">
        <v>0</v>
      </c>
      <c r="BD149" s="165">
        <v>25000</v>
      </c>
      <c r="BE149" s="165">
        <v>55</v>
      </c>
      <c r="BF149" s="165">
        <v>0</v>
      </c>
      <c r="BG149" s="165" t="s">
        <v>0</v>
      </c>
      <c r="BH149" s="165">
        <v>21180</v>
      </c>
      <c r="BI149" s="165">
        <v>5</v>
      </c>
      <c r="BJ149" s="165">
        <v>0</v>
      </c>
      <c r="BK149" s="165" t="s">
        <v>0</v>
      </c>
      <c r="BL149" s="165">
        <v>0</v>
      </c>
      <c r="BM149" s="165" t="s">
        <v>0</v>
      </c>
      <c r="BN149" s="165" t="s">
        <v>0</v>
      </c>
      <c r="BO149" s="165" t="s">
        <v>0</v>
      </c>
      <c r="BP149" s="165" t="s">
        <v>0</v>
      </c>
      <c r="BQ149" s="165" t="s">
        <v>0</v>
      </c>
      <c r="BR149" s="165">
        <v>0</v>
      </c>
      <c r="BS149" s="165">
        <v>0</v>
      </c>
      <c r="BT149" s="165">
        <v>73329</v>
      </c>
      <c r="BU149" s="165">
        <v>40</v>
      </c>
      <c r="BV149" s="165" t="s">
        <v>0</v>
      </c>
      <c r="BW149" s="165" t="s">
        <v>0</v>
      </c>
      <c r="BX149" s="165" t="s">
        <v>0</v>
      </c>
      <c r="BY149" s="163" t="s">
        <v>0</v>
      </c>
      <c r="BZ149">
        <v>0</v>
      </c>
      <c r="CA149" t="s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 t="str">
        <f>_xlfn.XLOOKUP(DB_CEWB_Nomenclature__2[[#This Row],[Component]],T_Planning[Article],T_Planning[PLANIF],"VERIF")</f>
        <v>VERIF</v>
      </c>
      <c r="CS149" t="str">
        <f>_xlfn.XLOOKUP(DB_CEWB_Nomenclature__2[[#This Row],[Component]],T_Planning[Article],T_Planning[Etat Machine],"VERIF")</f>
        <v>VERIF</v>
      </c>
      <c r="CT1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0" spans="1:98" hidden="1" x14ac:dyDescent="0.3">
      <c r="A150">
        <v>0</v>
      </c>
      <c r="B150">
        <v>4684</v>
      </c>
      <c r="C150" t="s">
        <v>258</v>
      </c>
      <c r="D150">
        <v>40</v>
      </c>
      <c r="E150" t="s">
        <v>3761</v>
      </c>
      <c r="F150" t="s">
        <v>3950</v>
      </c>
      <c r="G150" t="s">
        <v>2775</v>
      </c>
      <c r="H150" t="s">
        <v>140</v>
      </c>
      <c r="I150">
        <v>0</v>
      </c>
      <c r="J150">
        <v>7800</v>
      </c>
      <c r="K150">
        <v>0</v>
      </c>
      <c r="L150">
        <v>62667</v>
      </c>
      <c r="M150">
        <v>0</v>
      </c>
      <c r="N150">
        <v>92937</v>
      </c>
      <c r="O150">
        <v>404000</v>
      </c>
      <c r="P150">
        <v>151500</v>
      </c>
      <c r="Q150">
        <v>50500</v>
      </c>
      <c r="R150">
        <v>52537</v>
      </c>
      <c r="S150">
        <v>115204</v>
      </c>
      <c r="T150" t="s">
        <v>3765</v>
      </c>
      <c r="U150">
        <v>125800</v>
      </c>
      <c r="V150" s="162">
        <v>0.91577106518282991</v>
      </c>
      <c r="W150">
        <v>529800</v>
      </c>
      <c r="X150" s="162">
        <v>0.21744809362023404</v>
      </c>
      <c r="Y150">
        <v>0</v>
      </c>
      <c r="Z150">
        <v>0</v>
      </c>
      <c r="AA150">
        <v>0</v>
      </c>
      <c r="AB150">
        <v>0</v>
      </c>
      <c r="AC150">
        <v>0</v>
      </c>
      <c r="AD150" t="s">
        <v>0</v>
      </c>
      <c r="AE150" t="s">
        <v>0</v>
      </c>
      <c r="AF150" t="s">
        <v>0</v>
      </c>
      <c r="AG150" t="s">
        <v>0</v>
      </c>
      <c r="AH150" s="191"/>
      <c r="AI150" s="191" t="s">
        <v>0</v>
      </c>
      <c r="AJ150" t="s">
        <v>0</v>
      </c>
      <c r="AK150" s="191"/>
      <c r="AL150" s="162">
        <v>7.3234776100372004E-2</v>
      </c>
      <c r="AM150" s="162">
        <v>3.41755179610349E-2</v>
      </c>
      <c r="AN150" s="162">
        <v>0.17512430019966299</v>
      </c>
      <c r="AO150" s="162">
        <v>0.49725321429785702</v>
      </c>
      <c r="AP150" s="162">
        <v>0.159808876105481</v>
      </c>
      <c r="AQ150" s="162">
        <v>0.183738684216536</v>
      </c>
      <c r="AR150" s="178">
        <v>7</v>
      </c>
      <c r="AS150" s="178">
        <v>28</v>
      </c>
      <c r="AT150" s="178">
        <v>0</v>
      </c>
      <c r="AU150" s="178">
        <v>0</v>
      </c>
      <c r="AV150" s="178">
        <v>35</v>
      </c>
      <c r="AW150" s="180">
        <v>0</v>
      </c>
      <c r="AX150">
        <v>1</v>
      </c>
      <c r="AY150">
        <v>1</v>
      </c>
      <c r="AZ150">
        <v>0</v>
      </c>
      <c r="BA150">
        <v>0</v>
      </c>
      <c r="BB150">
        <v>1</v>
      </c>
      <c r="BC150">
        <v>0</v>
      </c>
      <c r="BD150" s="165">
        <v>40400</v>
      </c>
      <c r="BE150" s="165">
        <v>112</v>
      </c>
      <c r="BF150" s="165">
        <v>0</v>
      </c>
      <c r="BG150" s="165" t="s">
        <v>0</v>
      </c>
      <c r="BH150" s="165">
        <v>0</v>
      </c>
      <c r="BI150" s="165" t="s">
        <v>0</v>
      </c>
      <c r="BJ150" s="165">
        <v>0</v>
      </c>
      <c r="BK150" s="165" t="s">
        <v>0</v>
      </c>
      <c r="BL150" s="165">
        <v>0</v>
      </c>
      <c r="BM150" s="165" t="s">
        <v>0</v>
      </c>
      <c r="BN150" s="165" t="s">
        <v>0</v>
      </c>
      <c r="BO150" s="165" t="s">
        <v>0</v>
      </c>
      <c r="BP150" s="165" t="s">
        <v>0</v>
      </c>
      <c r="BQ150" s="165" t="s">
        <v>0</v>
      </c>
      <c r="BR150" s="165">
        <v>1052</v>
      </c>
      <c r="BS150" s="165">
        <v>10</v>
      </c>
      <c r="BT150" s="165">
        <v>51485</v>
      </c>
      <c r="BU150" s="165">
        <v>69</v>
      </c>
      <c r="BV150" s="165" t="s">
        <v>0</v>
      </c>
      <c r="BW150" s="165" t="s">
        <v>0</v>
      </c>
      <c r="BX150" s="165" t="s">
        <v>0</v>
      </c>
      <c r="BY150" s="163" t="s">
        <v>0</v>
      </c>
      <c r="BZ150">
        <v>0</v>
      </c>
      <c r="CA150" t="s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10045</v>
      </c>
      <c r="CI150">
        <v>10045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 t="str">
        <f>_xlfn.XLOOKUP(DB_CEWB_Nomenclature__2[[#This Row],[Component]],T_Planning[Article],T_Planning[PLANIF],"VERIF")</f>
        <v>VERIF</v>
      </c>
      <c r="CS150" t="str">
        <f>_xlfn.XLOOKUP(DB_CEWB_Nomenclature__2[[#This Row],[Component]],T_Planning[Article],T_Planning[Etat Machine],"VERIF")</f>
        <v>VERIF</v>
      </c>
      <c r="CT1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1" spans="1:98" hidden="1" x14ac:dyDescent="0.3">
      <c r="A151">
        <v>0</v>
      </c>
      <c r="B151">
        <v>4717</v>
      </c>
      <c r="C151" t="s">
        <v>296</v>
      </c>
      <c r="D151">
        <v>40</v>
      </c>
      <c r="E151" t="s">
        <v>3761</v>
      </c>
      <c r="F151" t="s">
        <v>3950</v>
      </c>
      <c r="G151" t="s">
        <v>2775</v>
      </c>
      <c r="H151" t="s">
        <v>20</v>
      </c>
      <c r="I151">
        <v>0</v>
      </c>
      <c r="J151">
        <v>3800</v>
      </c>
      <c r="K151">
        <v>0</v>
      </c>
      <c r="L151">
        <v>7574</v>
      </c>
      <c r="M151">
        <v>0</v>
      </c>
      <c r="N151">
        <v>58830</v>
      </c>
      <c r="O151">
        <v>98770</v>
      </c>
      <c r="P151">
        <v>60390</v>
      </c>
      <c r="Q151">
        <v>37160</v>
      </c>
      <c r="R151">
        <v>0</v>
      </c>
      <c r="S151">
        <v>7574</v>
      </c>
      <c r="T151" t="s">
        <v>3765</v>
      </c>
      <c r="U151">
        <v>32300</v>
      </c>
      <c r="V151" s="162">
        <v>0.2344891640866873</v>
      </c>
      <c r="W151">
        <v>131070</v>
      </c>
      <c r="X151" s="162">
        <v>5.7785915922789352E-2</v>
      </c>
      <c r="Y151">
        <v>0</v>
      </c>
      <c r="Z151">
        <v>0</v>
      </c>
      <c r="AA151">
        <v>0</v>
      </c>
      <c r="AB151">
        <v>0</v>
      </c>
      <c r="AC151">
        <v>0</v>
      </c>
      <c r="AD151" t="s">
        <v>0</v>
      </c>
      <c r="AE151" t="s">
        <v>0</v>
      </c>
      <c r="AF151" t="s">
        <v>0</v>
      </c>
      <c r="AG151" t="s">
        <v>0</v>
      </c>
      <c r="AH151" s="191"/>
      <c r="AI151" s="191" t="s">
        <v>0</v>
      </c>
      <c r="AJ151" t="s">
        <v>0</v>
      </c>
      <c r="AK151" s="191"/>
      <c r="AL151" s="162">
        <v>0.109368212898189</v>
      </c>
      <c r="AM151" s="162">
        <v>0.158699175450426</v>
      </c>
      <c r="AN151" s="162">
        <v>7.4827302139566607E-2</v>
      </c>
      <c r="AO151" s="162">
        <v>0.223572760316679</v>
      </c>
      <c r="AP151" s="162">
        <v>1.74250318397592E-2</v>
      </c>
      <c r="AQ151" s="162">
        <v>0.12595927699328199</v>
      </c>
      <c r="AR151" s="178">
        <v>0</v>
      </c>
      <c r="AS151" s="178">
        <v>0</v>
      </c>
      <c r="AT151" s="178">
        <v>0</v>
      </c>
      <c r="AU151" s="178">
        <v>0</v>
      </c>
      <c r="AV151" s="178">
        <v>0</v>
      </c>
      <c r="AW151" s="180">
        <v>0</v>
      </c>
      <c r="AX151">
        <v>1</v>
      </c>
      <c r="AY151">
        <v>1</v>
      </c>
      <c r="AZ151">
        <v>0</v>
      </c>
      <c r="BA151">
        <v>0</v>
      </c>
      <c r="BB151">
        <v>1</v>
      </c>
      <c r="BC151">
        <v>0</v>
      </c>
      <c r="BD151" s="165">
        <v>58830</v>
      </c>
      <c r="BE151" s="165">
        <v>17.5</v>
      </c>
      <c r="BF151" s="165">
        <v>0</v>
      </c>
      <c r="BG151" s="165" t="s">
        <v>0</v>
      </c>
      <c r="BH151" s="165">
        <v>0</v>
      </c>
      <c r="BI151" s="165" t="s">
        <v>0</v>
      </c>
      <c r="BJ151" s="165">
        <v>0</v>
      </c>
      <c r="BK151" s="165" t="s">
        <v>0</v>
      </c>
      <c r="BL151" s="165">
        <v>0</v>
      </c>
      <c r="BM151" s="165" t="s">
        <v>0</v>
      </c>
      <c r="BN151" s="165" t="s">
        <v>0</v>
      </c>
      <c r="BO151" s="165" t="s">
        <v>0</v>
      </c>
      <c r="BP151" s="165" t="s">
        <v>0</v>
      </c>
      <c r="BQ151" s="165" t="s">
        <v>0</v>
      </c>
      <c r="BR151" s="165">
        <v>0</v>
      </c>
      <c r="BS151" s="165">
        <v>0</v>
      </c>
      <c r="BT151" s="165">
        <v>0</v>
      </c>
      <c r="BU151" s="165" t="s">
        <v>0</v>
      </c>
      <c r="BV151" s="165" t="s">
        <v>0</v>
      </c>
      <c r="BW151" s="165" t="s">
        <v>0</v>
      </c>
      <c r="BX151" s="165" t="s">
        <v>0</v>
      </c>
      <c r="BY151" s="163" t="s">
        <v>0</v>
      </c>
      <c r="BZ151">
        <v>0</v>
      </c>
      <c r="CA151" t="s">
        <v>0</v>
      </c>
      <c r="CB151">
        <v>0</v>
      </c>
      <c r="CC151">
        <v>7564</v>
      </c>
      <c r="CD151">
        <v>0</v>
      </c>
      <c r="CE151">
        <v>0</v>
      </c>
      <c r="CF151">
        <v>0</v>
      </c>
      <c r="CG151">
        <v>13430</v>
      </c>
      <c r="CH151">
        <v>0</v>
      </c>
      <c r="CI151">
        <v>20994</v>
      </c>
      <c r="CJ151">
        <v>0</v>
      </c>
      <c r="CK151">
        <v>0</v>
      </c>
      <c r="CL151">
        <v>0</v>
      </c>
      <c r="CM151">
        <v>0</v>
      </c>
      <c r="CN151">
        <v>16486</v>
      </c>
      <c r="CO151">
        <v>0</v>
      </c>
      <c r="CP151">
        <v>0</v>
      </c>
      <c r="CQ151">
        <v>16486</v>
      </c>
      <c r="CR151" t="str">
        <f>_xlfn.XLOOKUP(DB_CEWB_Nomenclature__2[[#This Row],[Component]],T_Planning[Article],T_Planning[PLANIF],"VERIF")</f>
        <v>VERIF</v>
      </c>
      <c r="CS151" t="str">
        <f>_xlfn.XLOOKUP(DB_CEWB_Nomenclature__2[[#This Row],[Component]],T_Planning[Article],T_Planning[Etat Machine],"VERIF")</f>
        <v>VERIF</v>
      </c>
      <c r="CT1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2" spans="1:98" hidden="1" x14ac:dyDescent="0.3">
      <c r="A152">
        <v>2</v>
      </c>
      <c r="B152">
        <v>859305</v>
      </c>
      <c r="C152" t="s">
        <v>7792</v>
      </c>
      <c r="D152">
        <v>40</v>
      </c>
      <c r="E152" t="s">
        <v>3761</v>
      </c>
      <c r="F152" t="s">
        <v>3950</v>
      </c>
      <c r="G152" t="s">
        <v>2775</v>
      </c>
      <c r="H152" t="s">
        <v>251</v>
      </c>
      <c r="I152">
        <v>0</v>
      </c>
      <c r="J152">
        <v>13500</v>
      </c>
      <c r="K152" t="s">
        <v>0</v>
      </c>
      <c r="L152">
        <v>15200</v>
      </c>
      <c r="M152">
        <v>0</v>
      </c>
      <c r="N152">
        <v>203455</v>
      </c>
      <c r="O152">
        <v>700000</v>
      </c>
      <c r="P152">
        <v>200000</v>
      </c>
      <c r="Q152">
        <v>80000</v>
      </c>
      <c r="R152">
        <v>126210</v>
      </c>
      <c r="S152">
        <v>141410</v>
      </c>
      <c r="T152" t="s">
        <v>3765</v>
      </c>
      <c r="U152">
        <v>161100</v>
      </c>
      <c r="V152" s="162">
        <v>0.87777777777777777</v>
      </c>
      <c r="W152">
        <v>861100</v>
      </c>
      <c r="X152" s="162">
        <v>0.16422018348623854</v>
      </c>
      <c r="Y152">
        <v>0</v>
      </c>
      <c r="Z152">
        <v>0</v>
      </c>
      <c r="AA152">
        <v>0</v>
      </c>
      <c r="AB152">
        <v>0</v>
      </c>
      <c r="AC152">
        <v>0</v>
      </c>
      <c r="AD152" t="s">
        <v>0</v>
      </c>
      <c r="AE152" t="s">
        <v>0</v>
      </c>
      <c r="AF152" t="s">
        <v>0</v>
      </c>
      <c r="AG152" t="s">
        <v>0</v>
      </c>
      <c r="AH152" s="191"/>
      <c r="AI152" s="191" t="s">
        <v>0</v>
      </c>
      <c r="AJ152" t="s">
        <v>0</v>
      </c>
      <c r="AK152" s="191"/>
      <c r="AL152" s="162">
        <v>0</v>
      </c>
      <c r="AM152" s="162">
        <v>0</v>
      </c>
      <c r="AN152" s="162">
        <v>0</v>
      </c>
      <c r="AO152" s="162">
        <v>0</v>
      </c>
      <c r="AP152" s="162">
        <v>0</v>
      </c>
      <c r="AQ152" s="162">
        <v>0</v>
      </c>
      <c r="AR152" s="178">
        <v>0</v>
      </c>
      <c r="AS152" s="178">
        <v>0</v>
      </c>
      <c r="AT152" s="178">
        <v>0</v>
      </c>
      <c r="AU152" s="178">
        <v>0</v>
      </c>
      <c r="AV152" s="178">
        <v>0</v>
      </c>
      <c r="AW152" s="180">
        <v>0</v>
      </c>
      <c r="AX152">
        <v>1</v>
      </c>
      <c r="AY152">
        <v>1</v>
      </c>
      <c r="AZ152">
        <v>0</v>
      </c>
      <c r="BA152">
        <v>0</v>
      </c>
      <c r="BB152">
        <v>1</v>
      </c>
      <c r="BC152">
        <v>0</v>
      </c>
      <c r="BD152" s="165">
        <v>77245</v>
      </c>
      <c r="BE152" s="165">
        <v>3.5</v>
      </c>
      <c r="BF152" s="165">
        <v>0</v>
      </c>
      <c r="BG152" s="165" t="s">
        <v>0</v>
      </c>
      <c r="BH152" s="165">
        <v>86890</v>
      </c>
      <c r="BI152" s="165">
        <v>25</v>
      </c>
      <c r="BJ152" s="165">
        <v>31470</v>
      </c>
      <c r="BK152" s="165">
        <v>3</v>
      </c>
      <c r="BL152" s="165">
        <v>0</v>
      </c>
      <c r="BM152" s="165" t="s">
        <v>0</v>
      </c>
      <c r="BN152" s="165" t="s">
        <v>0</v>
      </c>
      <c r="BO152" s="165" t="s">
        <v>0</v>
      </c>
      <c r="BP152" s="165" t="s">
        <v>0</v>
      </c>
      <c r="BQ152" s="165" t="s">
        <v>0</v>
      </c>
      <c r="BR152" s="165">
        <v>7850</v>
      </c>
      <c r="BS152" s="165">
        <v>2</v>
      </c>
      <c r="BT152" s="165">
        <v>0</v>
      </c>
      <c r="BU152" s="165" t="s">
        <v>0</v>
      </c>
      <c r="BV152" s="165" t="s">
        <v>0</v>
      </c>
      <c r="BW152" s="165" t="s">
        <v>0</v>
      </c>
      <c r="BX152" s="165" t="s">
        <v>0</v>
      </c>
      <c r="BY152" s="163" t="s">
        <v>0</v>
      </c>
      <c r="BZ152">
        <v>0</v>
      </c>
      <c r="CA152" t="s">
        <v>0</v>
      </c>
      <c r="CB152">
        <v>15200</v>
      </c>
      <c r="CC152">
        <v>14250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29450</v>
      </c>
      <c r="CJ152">
        <v>14250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14250</v>
      </c>
      <c r="CR152" t="str">
        <f>_xlfn.XLOOKUP(DB_CEWB_Nomenclature__2[[#This Row],[Component]],T_Planning[Article],T_Planning[PLANIF],"VERIF")</f>
        <v>VERIF</v>
      </c>
      <c r="CS152" t="str">
        <f>_xlfn.XLOOKUP(DB_CEWB_Nomenclature__2[[#This Row],[Component]],T_Planning[Article],T_Planning[Etat Machine],"VERIF")</f>
        <v>VERIF</v>
      </c>
      <c r="CT1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3" spans="1:98" hidden="1" x14ac:dyDescent="0.3">
      <c r="A153">
        <v>0</v>
      </c>
      <c r="B153">
        <v>42551</v>
      </c>
      <c r="C153" t="s">
        <v>2977</v>
      </c>
      <c r="D153">
        <v>40</v>
      </c>
      <c r="E153" t="s">
        <v>3761</v>
      </c>
      <c r="F153" t="s">
        <v>3950</v>
      </c>
      <c r="G153" t="s">
        <v>2775</v>
      </c>
      <c r="H153" t="s">
        <v>2355</v>
      </c>
      <c r="I153">
        <v>0</v>
      </c>
      <c r="J153">
        <v>900</v>
      </c>
      <c r="K153">
        <v>0</v>
      </c>
      <c r="L153">
        <v>4000</v>
      </c>
      <c r="M153">
        <v>0</v>
      </c>
      <c r="N153">
        <v>0</v>
      </c>
      <c r="O153">
        <v>42000</v>
      </c>
      <c r="P153">
        <v>18000</v>
      </c>
      <c r="Q153">
        <v>0</v>
      </c>
      <c r="R153">
        <v>0</v>
      </c>
      <c r="S153">
        <v>4000</v>
      </c>
      <c r="T153" t="s">
        <v>3789</v>
      </c>
      <c r="U153">
        <v>8600</v>
      </c>
      <c r="V153" s="162">
        <v>0.46511627906976744</v>
      </c>
      <c r="W153">
        <v>50600</v>
      </c>
      <c r="X153" s="162">
        <v>7.9051383399209488E-2</v>
      </c>
      <c r="Y153">
        <v>0</v>
      </c>
      <c r="Z153">
        <v>0</v>
      </c>
      <c r="AA153">
        <v>0</v>
      </c>
      <c r="AB153">
        <v>0</v>
      </c>
      <c r="AC153">
        <v>0</v>
      </c>
      <c r="AD153" t="s">
        <v>0</v>
      </c>
      <c r="AE153" t="s">
        <v>0</v>
      </c>
      <c r="AF153" t="s">
        <v>0</v>
      </c>
      <c r="AG153" t="s">
        <v>0</v>
      </c>
      <c r="AH153" s="191"/>
      <c r="AI153" s="191" t="s">
        <v>0</v>
      </c>
      <c r="AJ153" t="s">
        <v>0</v>
      </c>
      <c r="AK153" s="191"/>
      <c r="AL153" s="162">
        <v>7.1412368622245396E-4</v>
      </c>
      <c r="AM153" s="162">
        <v>0</v>
      </c>
      <c r="AN153" s="162">
        <v>0</v>
      </c>
      <c r="AO153" s="162">
        <v>0</v>
      </c>
      <c r="AP153" s="162">
        <v>0</v>
      </c>
      <c r="AQ153" s="162">
        <v>4.2662589160442597E-2</v>
      </c>
      <c r="AR153" s="178">
        <v>0</v>
      </c>
      <c r="AS153" s="178">
        <v>0</v>
      </c>
      <c r="AT153" s="178">
        <v>0</v>
      </c>
      <c r="AU153" s="178">
        <v>0</v>
      </c>
      <c r="AV153" s="178">
        <v>0</v>
      </c>
      <c r="AW153" s="180">
        <v>0</v>
      </c>
      <c r="AX153">
        <v>1</v>
      </c>
      <c r="AY153">
        <v>0</v>
      </c>
      <c r="AZ153">
        <v>0</v>
      </c>
      <c r="BA153">
        <v>0</v>
      </c>
      <c r="BB153">
        <v>1</v>
      </c>
      <c r="BC153">
        <v>0</v>
      </c>
      <c r="BD153" s="165">
        <v>0</v>
      </c>
      <c r="BE153" s="165" t="s">
        <v>0</v>
      </c>
      <c r="BF153" s="165" t="s">
        <v>0</v>
      </c>
      <c r="BG153" s="165" t="s">
        <v>0</v>
      </c>
      <c r="BH153" s="165" t="s">
        <v>0</v>
      </c>
      <c r="BI153" s="165" t="s">
        <v>0</v>
      </c>
      <c r="BJ153" s="165">
        <v>0</v>
      </c>
      <c r="BK153" s="165" t="s">
        <v>0</v>
      </c>
      <c r="BL153" s="165">
        <v>0</v>
      </c>
      <c r="BM153" s="165" t="s">
        <v>0</v>
      </c>
      <c r="BN153" s="165" t="s">
        <v>0</v>
      </c>
      <c r="BO153" s="165" t="s">
        <v>0</v>
      </c>
      <c r="BP153" s="165" t="s">
        <v>0</v>
      </c>
      <c r="BQ153" s="165" t="s">
        <v>0</v>
      </c>
      <c r="BR153" s="165">
        <v>0</v>
      </c>
      <c r="BS153" s="165">
        <v>0</v>
      </c>
      <c r="BT153" s="165">
        <v>0</v>
      </c>
      <c r="BU153" s="165" t="s">
        <v>0</v>
      </c>
      <c r="BV153" s="165" t="s">
        <v>0</v>
      </c>
      <c r="BW153" s="165" t="s">
        <v>0</v>
      </c>
      <c r="BX153" s="165" t="s">
        <v>0</v>
      </c>
      <c r="BY153" s="163" t="s">
        <v>0</v>
      </c>
      <c r="BZ153">
        <v>0</v>
      </c>
      <c r="CA153" t="s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 t="str">
        <f>_xlfn.XLOOKUP(DB_CEWB_Nomenclature__2[[#This Row],[Component]],T_Planning[Article],T_Planning[PLANIF],"VERIF")</f>
        <v>VERIF</v>
      </c>
      <c r="CS153" t="str">
        <f>_xlfn.XLOOKUP(DB_CEWB_Nomenclature__2[[#This Row],[Component]],T_Planning[Article],T_Planning[Etat Machine],"VERIF")</f>
        <v>VERIF</v>
      </c>
      <c r="CT1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4" spans="1:98" hidden="1" x14ac:dyDescent="0.3">
      <c r="A154">
        <v>0</v>
      </c>
      <c r="B154">
        <v>42784</v>
      </c>
      <c r="C154" t="s">
        <v>176</v>
      </c>
      <c r="D154">
        <v>40</v>
      </c>
      <c r="E154" t="s">
        <v>3761</v>
      </c>
      <c r="F154" t="s">
        <v>3950</v>
      </c>
      <c r="G154" t="s">
        <v>2775</v>
      </c>
      <c r="H154" t="s">
        <v>111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t="s">
        <v>3785</v>
      </c>
      <c r="U154">
        <v>0</v>
      </c>
      <c r="V154" s="162" t="s">
        <v>0</v>
      </c>
      <c r="W154">
        <v>0</v>
      </c>
      <c r="X154" s="162" t="s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 t="s">
        <v>0</v>
      </c>
      <c r="AE154" t="s">
        <v>0</v>
      </c>
      <c r="AF154" t="s">
        <v>0</v>
      </c>
      <c r="AG154" t="s">
        <v>0</v>
      </c>
      <c r="AH154" s="191"/>
      <c r="AI154" s="191" t="s">
        <v>0</v>
      </c>
      <c r="AJ154" t="s">
        <v>0</v>
      </c>
      <c r="AK154" s="191"/>
      <c r="AL154" s="162">
        <v>0</v>
      </c>
      <c r="AM154" s="162">
        <v>0</v>
      </c>
      <c r="AN154" s="162">
        <v>0</v>
      </c>
      <c r="AO154" s="162">
        <v>0</v>
      </c>
      <c r="AP154" s="162">
        <v>0</v>
      </c>
      <c r="AQ154" s="162">
        <v>0</v>
      </c>
      <c r="AR154" s="178">
        <v>0</v>
      </c>
      <c r="AS154" s="178">
        <v>0</v>
      </c>
      <c r="AT154" s="178">
        <v>0</v>
      </c>
      <c r="AU154" s="178">
        <v>0</v>
      </c>
      <c r="AV154" s="178">
        <v>0</v>
      </c>
      <c r="AW154" s="180">
        <v>0</v>
      </c>
      <c r="AX154">
        <v>1</v>
      </c>
      <c r="AY154">
        <v>0</v>
      </c>
      <c r="AZ154">
        <v>0</v>
      </c>
      <c r="BA154">
        <v>0</v>
      </c>
      <c r="BB154">
        <v>1</v>
      </c>
      <c r="BC154">
        <v>0</v>
      </c>
      <c r="BD154" s="165">
        <v>0</v>
      </c>
      <c r="BE154" s="165" t="s">
        <v>0</v>
      </c>
      <c r="BF154" s="165" t="s">
        <v>0</v>
      </c>
      <c r="BG154" s="165" t="s">
        <v>0</v>
      </c>
      <c r="BH154" s="165" t="s">
        <v>0</v>
      </c>
      <c r="BI154" s="165" t="s">
        <v>0</v>
      </c>
      <c r="BJ154" s="165">
        <v>0</v>
      </c>
      <c r="BK154" s="165" t="s">
        <v>0</v>
      </c>
      <c r="BL154" s="165">
        <v>0</v>
      </c>
      <c r="BM154" s="165" t="s">
        <v>0</v>
      </c>
      <c r="BN154" s="165" t="s">
        <v>0</v>
      </c>
      <c r="BO154" s="165" t="s">
        <v>0</v>
      </c>
      <c r="BP154" s="165" t="s">
        <v>0</v>
      </c>
      <c r="BQ154" s="165" t="s">
        <v>0</v>
      </c>
      <c r="BR154" s="165">
        <v>0</v>
      </c>
      <c r="BS154" s="165">
        <v>0</v>
      </c>
      <c r="BT154" s="165">
        <v>0</v>
      </c>
      <c r="BU154" s="165" t="s">
        <v>0</v>
      </c>
      <c r="BV154" s="165" t="s">
        <v>0</v>
      </c>
      <c r="BW154" s="165" t="s">
        <v>0</v>
      </c>
      <c r="BX154" s="165" t="s">
        <v>0</v>
      </c>
      <c r="BY154" s="163" t="s">
        <v>0</v>
      </c>
      <c r="BZ154">
        <v>0</v>
      </c>
      <c r="CA154" t="s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 t="str">
        <f>_xlfn.XLOOKUP(DB_CEWB_Nomenclature__2[[#This Row],[Component]],T_Planning[Article],T_Planning[PLANIF],"VERIF")</f>
        <v>VERIF</v>
      </c>
      <c r="CS154" t="str">
        <f>_xlfn.XLOOKUP(DB_CEWB_Nomenclature__2[[#This Row],[Component]],T_Planning[Article],T_Planning[Etat Machine],"VERIF")</f>
        <v>VERIF</v>
      </c>
      <c r="CT1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5" spans="1:98" hidden="1" x14ac:dyDescent="0.3">
      <c r="A155">
        <v>1</v>
      </c>
      <c r="B155">
        <v>66513</v>
      </c>
      <c r="C155" t="s">
        <v>3823</v>
      </c>
      <c r="D155">
        <v>40</v>
      </c>
      <c r="E155" t="s">
        <v>3761</v>
      </c>
      <c r="F155" t="s">
        <v>3950</v>
      </c>
      <c r="G155" t="s">
        <v>2775</v>
      </c>
      <c r="H155" t="s">
        <v>233</v>
      </c>
      <c r="I155">
        <v>20000</v>
      </c>
      <c r="J155">
        <v>3200</v>
      </c>
      <c r="K155" t="s">
        <v>0</v>
      </c>
      <c r="L155">
        <v>48525</v>
      </c>
      <c r="M155">
        <v>0</v>
      </c>
      <c r="N155">
        <v>0</v>
      </c>
      <c r="O155">
        <v>71600</v>
      </c>
      <c r="P155">
        <v>11600</v>
      </c>
      <c r="Q155">
        <v>11600</v>
      </c>
      <c r="R155">
        <v>0</v>
      </c>
      <c r="S155">
        <v>48525</v>
      </c>
      <c r="T155" t="s">
        <v>3767</v>
      </c>
      <c r="U155">
        <v>11600</v>
      </c>
      <c r="V155" s="162">
        <v>1</v>
      </c>
      <c r="W155">
        <v>83200</v>
      </c>
      <c r="X155" s="162">
        <v>0.34284855769230771</v>
      </c>
      <c r="Y155">
        <v>0</v>
      </c>
      <c r="Z155">
        <v>0</v>
      </c>
      <c r="AA155">
        <v>0</v>
      </c>
      <c r="AB155">
        <v>0</v>
      </c>
      <c r="AC155">
        <v>0</v>
      </c>
      <c r="AD155" t="s">
        <v>0</v>
      </c>
      <c r="AE155" t="s">
        <v>0</v>
      </c>
      <c r="AF155" t="s">
        <v>0</v>
      </c>
      <c r="AG155" t="s">
        <v>0</v>
      </c>
      <c r="AH155" s="191"/>
      <c r="AI155" s="191" t="s">
        <v>0</v>
      </c>
      <c r="AJ155" t="s">
        <v>0</v>
      </c>
      <c r="AK155" s="191"/>
      <c r="AL155" s="162">
        <v>4.8300701884004399E-2</v>
      </c>
      <c r="AM155" s="162">
        <v>1.47055093665826E-2</v>
      </c>
      <c r="AN155" s="162">
        <v>0</v>
      </c>
      <c r="AO155" s="162">
        <v>0.43267266040049002</v>
      </c>
      <c r="AP155" s="162">
        <v>0.120869782554361</v>
      </c>
      <c r="AQ155" s="162">
        <v>8.1827030375129603E-2</v>
      </c>
      <c r="AR155" s="178">
        <v>0</v>
      </c>
      <c r="AS155" s="178">
        <v>0</v>
      </c>
      <c r="AT155" s="178">
        <v>0</v>
      </c>
      <c r="AU155" s="178">
        <v>0</v>
      </c>
      <c r="AV155" s="178">
        <v>0</v>
      </c>
      <c r="AW155" s="180">
        <v>0</v>
      </c>
      <c r="AX155">
        <v>1</v>
      </c>
      <c r="AY155">
        <v>1</v>
      </c>
      <c r="AZ155">
        <v>0</v>
      </c>
      <c r="BA155">
        <v>0</v>
      </c>
      <c r="BB155">
        <v>1</v>
      </c>
      <c r="BC155">
        <v>0</v>
      </c>
      <c r="BD155" s="165">
        <v>0</v>
      </c>
      <c r="BE155" s="165" t="s">
        <v>0</v>
      </c>
      <c r="BF155" s="165">
        <v>0</v>
      </c>
      <c r="BG155" s="165" t="s">
        <v>0</v>
      </c>
      <c r="BH155" s="165">
        <v>0</v>
      </c>
      <c r="BI155" s="165" t="s">
        <v>0</v>
      </c>
      <c r="BJ155" s="165">
        <v>0</v>
      </c>
      <c r="BK155" s="165" t="s">
        <v>0</v>
      </c>
      <c r="BL155" s="165">
        <v>0</v>
      </c>
      <c r="BM155" s="165" t="s">
        <v>0</v>
      </c>
      <c r="BN155" s="165" t="s">
        <v>0</v>
      </c>
      <c r="BO155" s="165" t="s">
        <v>0</v>
      </c>
      <c r="BP155" s="165" t="s">
        <v>0</v>
      </c>
      <c r="BQ155" s="165" t="s">
        <v>0</v>
      </c>
      <c r="BR155" s="165">
        <v>0</v>
      </c>
      <c r="BS155" s="165">
        <v>0</v>
      </c>
      <c r="BT155" s="165">
        <v>0</v>
      </c>
      <c r="BU155" s="165" t="s">
        <v>0</v>
      </c>
      <c r="BV155" s="165" t="s">
        <v>0</v>
      </c>
      <c r="BW155" s="165" t="s">
        <v>0</v>
      </c>
      <c r="BX155" s="165" t="s">
        <v>0</v>
      </c>
      <c r="BY155" s="163" t="s">
        <v>0</v>
      </c>
      <c r="BZ155">
        <v>0</v>
      </c>
      <c r="CA155" t="s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 t="str">
        <f>_xlfn.XLOOKUP(DB_CEWB_Nomenclature__2[[#This Row],[Component]],T_Planning[Article],T_Planning[PLANIF],"VERIF")</f>
        <v>VERIF</v>
      </c>
      <c r="CS155" t="str">
        <f>_xlfn.XLOOKUP(DB_CEWB_Nomenclature__2[[#This Row],[Component]],T_Planning[Article],T_Planning[Etat Machine],"VERIF")</f>
        <v>VERIF</v>
      </c>
      <c r="CT1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6" spans="1:98" hidden="1" x14ac:dyDescent="0.3">
      <c r="A156">
        <v>1</v>
      </c>
      <c r="B156">
        <v>66517</v>
      </c>
      <c r="C156" t="s">
        <v>3824</v>
      </c>
      <c r="D156">
        <v>40</v>
      </c>
      <c r="E156" t="s">
        <v>3761</v>
      </c>
      <c r="F156" t="s">
        <v>3950</v>
      </c>
      <c r="G156" t="s">
        <v>2775</v>
      </c>
      <c r="H156" t="s">
        <v>131</v>
      </c>
      <c r="I156">
        <v>0</v>
      </c>
      <c r="J156">
        <v>0</v>
      </c>
      <c r="K156" t="s">
        <v>0</v>
      </c>
      <c r="L156">
        <v>18780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18780</v>
      </c>
      <c r="T156" t="s">
        <v>3767</v>
      </c>
      <c r="U156">
        <v>0</v>
      </c>
      <c r="V156" s="162" t="s">
        <v>0</v>
      </c>
      <c r="W156">
        <v>0</v>
      </c>
      <c r="X156" s="162" t="s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 t="s">
        <v>0</v>
      </c>
      <c r="AE156" t="s">
        <v>0</v>
      </c>
      <c r="AF156" t="s">
        <v>0</v>
      </c>
      <c r="AG156" t="s">
        <v>0</v>
      </c>
      <c r="AH156" s="191"/>
      <c r="AI156" s="191" t="s">
        <v>0</v>
      </c>
      <c r="AJ156" t="s">
        <v>0</v>
      </c>
      <c r="AK156" s="191"/>
      <c r="AL156" s="162">
        <v>0</v>
      </c>
      <c r="AM156" s="162">
        <v>0</v>
      </c>
      <c r="AN156" s="162">
        <v>0</v>
      </c>
      <c r="AO156" s="162">
        <v>0</v>
      </c>
      <c r="AP156" s="162">
        <v>0</v>
      </c>
      <c r="AQ156" s="162">
        <v>0</v>
      </c>
      <c r="AR156" s="178">
        <v>0</v>
      </c>
      <c r="AS156" s="178">
        <v>0</v>
      </c>
      <c r="AT156" s="178">
        <v>0</v>
      </c>
      <c r="AU156" s="178">
        <v>0</v>
      </c>
      <c r="AV156" s="178">
        <v>0</v>
      </c>
      <c r="AW156" s="180">
        <v>0</v>
      </c>
      <c r="AX156">
        <v>1</v>
      </c>
      <c r="AY156">
        <v>1</v>
      </c>
      <c r="AZ156">
        <v>0</v>
      </c>
      <c r="BA156">
        <v>0</v>
      </c>
      <c r="BB156">
        <v>1</v>
      </c>
      <c r="BC156">
        <v>0</v>
      </c>
      <c r="BD156" s="165">
        <v>0</v>
      </c>
      <c r="BE156" s="165" t="s">
        <v>0</v>
      </c>
      <c r="BF156" s="165">
        <v>0</v>
      </c>
      <c r="BG156" s="165" t="s">
        <v>0</v>
      </c>
      <c r="BH156" s="165">
        <v>0</v>
      </c>
      <c r="BI156" s="165" t="s">
        <v>0</v>
      </c>
      <c r="BJ156" s="165">
        <v>0</v>
      </c>
      <c r="BK156" s="165" t="s">
        <v>0</v>
      </c>
      <c r="BL156" s="165">
        <v>0</v>
      </c>
      <c r="BM156" s="165" t="s">
        <v>0</v>
      </c>
      <c r="BN156" s="165" t="s">
        <v>0</v>
      </c>
      <c r="BO156" s="165" t="s">
        <v>0</v>
      </c>
      <c r="BP156" s="165" t="s">
        <v>0</v>
      </c>
      <c r="BQ156" s="165" t="s">
        <v>0</v>
      </c>
      <c r="BR156" s="165">
        <v>0</v>
      </c>
      <c r="BS156" s="165">
        <v>0</v>
      </c>
      <c r="BT156" s="165">
        <v>0</v>
      </c>
      <c r="BU156" s="165" t="s">
        <v>0</v>
      </c>
      <c r="BV156" s="165" t="s">
        <v>0</v>
      </c>
      <c r="BW156" s="165" t="s">
        <v>0</v>
      </c>
      <c r="BX156" s="165" t="s">
        <v>0</v>
      </c>
      <c r="BY156" s="163" t="s">
        <v>0</v>
      </c>
      <c r="BZ156">
        <v>0</v>
      </c>
      <c r="CA156" t="s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 t="str">
        <f>_xlfn.XLOOKUP(DB_CEWB_Nomenclature__2[[#This Row],[Component]],T_Planning[Article],T_Planning[PLANIF],"VERIF")</f>
        <v>VERIF</v>
      </c>
      <c r="CS156" t="str">
        <f>_xlfn.XLOOKUP(DB_CEWB_Nomenclature__2[[#This Row],[Component]],T_Planning[Article],T_Planning[Etat Machine],"VERIF")</f>
        <v>VERIF</v>
      </c>
      <c r="CT1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7" spans="1:98" hidden="1" x14ac:dyDescent="0.3">
      <c r="A157">
        <v>1</v>
      </c>
      <c r="B157">
        <v>66519</v>
      </c>
      <c r="C157" t="s">
        <v>3825</v>
      </c>
      <c r="D157">
        <v>40</v>
      </c>
      <c r="E157" t="s">
        <v>3761</v>
      </c>
      <c r="F157" t="s">
        <v>3952</v>
      </c>
      <c r="G157" t="s">
        <v>2862</v>
      </c>
      <c r="H157" t="s">
        <v>131</v>
      </c>
      <c r="I157">
        <v>0</v>
      </c>
      <c r="J157">
        <v>14000</v>
      </c>
      <c r="K157" t="s">
        <v>0</v>
      </c>
      <c r="L157">
        <v>0</v>
      </c>
      <c r="M157">
        <v>0</v>
      </c>
      <c r="N157">
        <v>193169</v>
      </c>
      <c r="O157">
        <v>663000</v>
      </c>
      <c r="P157">
        <v>279400</v>
      </c>
      <c r="Q157">
        <v>138200</v>
      </c>
      <c r="R157">
        <v>113629</v>
      </c>
      <c r="S157">
        <v>113629</v>
      </c>
      <c r="T157" t="s">
        <v>3765</v>
      </c>
      <c r="U157">
        <v>146200</v>
      </c>
      <c r="V157" s="162">
        <v>0.77721614227086189</v>
      </c>
      <c r="W157">
        <v>809200</v>
      </c>
      <c r="X157" s="162">
        <v>0.1404214038556599</v>
      </c>
      <c r="Y157">
        <v>6</v>
      </c>
      <c r="Z157">
        <v>7</v>
      </c>
      <c r="AA157">
        <v>10</v>
      </c>
      <c r="AB157">
        <v>0</v>
      </c>
      <c r="AC157">
        <v>23</v>
      </c>
      <c r="AD157" t="s">
        <v>0</v>
      </c>
      <c r="AE157" t="s">
        <v>0</v>
      </c>
      <c r="AF157" t="s">
        <v>0</v>
      </c>
      <c r="AG157" t="s">
        <v>0</v>
      </c>
      <c r="AH157" s="191"/>
      <c r="AI157" s="191" t="s">
        <v>0</v>
      </c>
      <c r="AJ157" t="s">
        <v>0</v>
      </c>
      <c r="AK157" s="191"/>
      <c r="AL157" s="162">
        <v>2.55988313768282E-2</v>
      </c>
      <c r="AM157" s="162">
        <v>3.6078887814912398E-2</v>
      </c>
      <c r="AN157" s="162">
        <v>3.1784224215003702E-2</v>
      </c>
      <c r="AO157" s="162">
        <v>0.154567080122679</v>
      </c>
      <c r="AP157" s="162">
        <v>0.12642070034004299</v>
      </c>
      <c r="AQ157" s="162">
        <v>8.8734744322570711E-2</v>
      </c>
      <c r="AR157" s="178">
        <v>0</v>
      </c>
      <c r="AS157" s="178">
        <v>0</v>
      </c>
      <c r="AT157" s="178">
        <v>0</v>
      </c>
      <c r="AU157" s="178">
        <v>0</v>
      </c>
      <c r="AV157" s="178">
        <v>0</v>
      </c>
      <c r="AW157" s="180">
        <v>0</v>
      </c>
      <c r="AX157">
        <v>1</v>
      </c>
      <c r="AY157">
        <v>1</v>
      </c>
      <c r="AZ157">
        <v>0</v>
      </c>
      <c r="BA157">
        <v>0</v>
      </c>
      <c r="BB157">
        <v>1</v>
      </c>
      <c r="BC157">
        <v>0</v>
      </c>
      <c r="BD157" s="165">
        <v>79540</v>
      </c>
      <c r="BE157" s="165">
        <v>10</v>
      </c>
      <c r="BF157" s="165">
        <v>0</v>
      </c>
      <c r="BG157" s="165" t="s">
        <v>0</v>
      </c>
      <c r="BH157" s="165">
        <v>72304</v>
      </c>
      <c r="BI157" s="165">
        <v>5</v>
      </c>
      <c r="BJ157" s="165">
        <v>0</v>
      </c>
      <c r="BK157" s="165" t="s">
        <v>0</v>
      </c>
      <c r="BL157" s="165">
        <v>0</v>
      </c>
      <c r="BM157" s="165" t="s">
        <v>0</v>
      </c>
      <c r="BN157" s="165" t="s">
        <v>0</v>
      </c>
      <c r="BO157" s="165" t="s">
        <v>0</v>
      </c>
      <c r="BP157" s="165" t="s">
        <v>0</v>
      </c>
      <c r="BQ157" s="165" t="s">
        <v>0</v>
      </c>
      <c r="BR157" s="165">
        <v>7725</v>
      </c>
      <c r="BS157" s="165">
        <v>2</v>
      </c>
      <c r="BT157" s="165">
        <v>33600</v>
      </c>
      <c r="BU157" s="165">
        <v>4</v>
      </c>
      <c r="BV157" s="165" t="s">
        <v>0</v>
      </c>
      <c r="BW157" s="165" t="s">
        <v>0</v>
      </c>
      <c r="BX157" s="165" t="s">
        <v>0</v>
      </c>
      <c r="BY157" s="163" t="s">
        <v>0</v>
      </c>
      <c r="BZ157">
        <v>0</v>
      </c>
      <c r="CA157" t="s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 t="str">
        <f>_xlfn.XLOOKUP(DB_CEWB_Nomenclature__2[[#This Row],[Component]],T_Planning[Article],T_Planning[PLANIF],"VERIF")</f>
        <v>VERIF</v>
      </c>
      <c r="CS157" t="str">
        <f>_xlfn.XLOOKUP(DB_CEWB_Nomenclature__2[[#This Row],[Component]],T_Planning[Article],T_Planning[Etat Machine],"VERIF")</f>
        <v>VERIF</v>
      </c>
      <c r="CT1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158" spans="1:98" hidden="1" x14ac:dyDescent="0.3">
      <c r="A158">
        <v>0</v>
      </c>
      <c r="B158">
        <v>84675</v>
      </c>
      <c r="C158" t="s">
        <v>404</v>
      </c>
      <c r="D158">
        <v>40</v>
      </c>
      <c r="E158" t="s">
        <v>3761</v>
      </c>
      <c r="F158" t="s">
        <v>3952</v>
      </c>
      <c r="G158" t="s">
        <v>2862</v>
      </c>
      <c r="H158" t="s">
        <v>182</v>
      </c>
      <c r="I158">
        <v>0</v>
      </c>
      <c r="J158">
        <v>600</v>
      </c>
      <c r="K158">
        <v>0</v>
      </c>
      <c r="L158">
        <v>2020</v>
      </c>
      <c r="M158">
        <v>0</v>
      </c>
      <c r="N158">
        <v>0</v>
      </c>
      <c r="O158">
        <v>24620</v>
      </c>
      <c r="P158">
        <v>11995</v>
      </c>
      <c r="Q158">
        <v>4925</v>
      </c>
      <c r="R158">
        <v>0</v>
      </c>
      <c r="S158">
        <v>2020</v>
      </c>
      <c r="T158" t="s">
        <v>3767</v>
      </c>
      <c r="U158">
        <v>2400</v>
      </c>
      <c r="V158" s="162">
        <v>0.84166666666666667</v>
      </c>
      <c r="W158">
        <v>27020</v>
      </c>
      <c r="X158" s="162">
        <v>7.475943745373799E-2</v>
      </c>
      <c r="Y158">
        <v>8</v>
      </c>
      <c r="Z158">
        <v>0</v>
      </c>
      <c r="AA158">
        <v>0</v>
      </c>
      <c r="AB158">
        <v>1</v>
      </c>
      <c r="AC158">
        <v>9</v>
      </c>
      <c r="AD158" t="s">
        <v>0</v>
      </c>
      <c r="AE158" t="s">
        <v>0</v>
      </c>
      <c r="AF158" t="s">
        <v>0</v>
      </c>
      <c r="AG158" t="s">
        <v>0</v>
      </c>
      <c r="AH158" s="191"/>
      <c r="AI158" s="191" t="s">
        <v>0</v>
      </c>
      <c r="AJ158" t="s">
        <v>0</v>
      </c>
      <c r="AK158" s="191"/>
      <c r="AL158" s="162">
        <v>0.18273330554932199</v>
      </c>
      <c r="AM158" s="162">
        <v>0.32812915580615998</v>
      </c>
      <c r="AN158" s="162">
        <v>2.0482100581103401E-2</v>
      </c>
      <c r="AO158" s="162">
        <v>0.15694155694155701</v>
      </c>
      <c r="AP158" s="162">
        <v>0</v>
      </c>
      <c r="AQ158" s="162">
        <v>0.18532570252716901</v>
      </c>
      <c r="AR158" s="178">
        <v>0</v>
      </c>
      <c r="AS158" s="178">
        <v>0</v>
      </c>
      <c r="AT158" s="178">
        <v>0</v>
      </c>
      <c r="AU158" s="178">
        <v>0</v>
      </c>
      <c r="AV158" s="178">
        <v>0</v>
      </c>
      <c r="AW158" s="180">
        <v>0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0</v>
      </c>
      <c r="BD158" s="165">
        <v>0</v>
      </c>
      <c r="BE158" s="165" t="s">
        <v>0</v>
      </c>
      <c r="BF158" s="165">
        <v>0</v>
      </c>
      <c r="BG158" s="165" t="s">
        <v>0</v>
      </c>
      <c r="BH158" s="165">
        <v>0</v>
      </c>
      <c r="BI158" s="165" t="s">
        <v>0</v>
      </c>
      <c r="BJ158" s="165">
        <v>0</v>
      </c>
      <c r="BK158" s="165" t="s">
        <v>0</v>
      </c>
      <c r="BL158" s="165">
        <v>0</v>
      </c>
      <c r="BM158" s="165" t="s">
        <v>0</v>
      </c>
      <c r="BN158" s="165">
        <v>0</v>
      </c>
      <c r="BO158" s="165" t="s">
        <v>0</v>
      </c>
      <c r="BP158" s="165">
        <v>0</v>
      </c>
      <c r="BQ158" s="165" t="s">
        <v>0</v>
      </c>
      <c r="BR158" s="165">
        <v>0</v>
      </c>
      <c r="BS158" s="165" t="s">
        <v>0</v>
      </c>
      <c r="BT158" s="165">
        <v>0</v>
      </c>
      <c r="BU158" s="165" t="s">
        <v>0</v>
      </c>
      <c r="BV158" s="165" t="s">
        <v>0</v>
      </c>
      <c r="BW158" s="165" t="s">
        <v>0</v>
      </c>
      <c r="BX158" s="165" t="s">
        <v>0</v>
      </c>
      <c r="BY158" s="163" t="s">
        <v>0</v>
      </c>
      <c r="BZ158">
        <v>0</v>
      </c>
      <c r="CA158" t="s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 t="str">
        <f>_xlfn.XLOOKUP(DB_CEWB_Nomenclature__2[[#This Row],[Component]],T_Planning[Article],T_Planning[PLANIF],"VERIF")</f>
        <v>A PLANIFIER</v>
      </c>
      <c r="CS158" t="str">
        <f>_xlfn.XLOOKUP(DB_CEWB_Nomenclature__2[[#This Row],[Component]],T_Planning[Article],T_Planning[Etat Machine],"VERIF")</f>
        <v>VERIF</v>
      </c>
      <c r="CT1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59" spans="1:98" hidden="1" x14ac:dyDescent="0.3">
      <c r="A159">
        <v>0</v>
      </c>
      <c r="B159">
        <v>84690</v>
      </c>
      <c r="C159" t="s">
        <v>236</v>
      </c>
      <c r="D159">
        <v>52</v>
      </c>
      <c r="E159" t="s">
        <v>3761</v>
      </c>
      <c r="F159" t="s">
        <v>3952</v>
      </c>
      <c r="G159" t="s">
        <v>2862</v>
      </c>
      <c r="H159" t="s">
        <v>20</v>
      </c>
      <c r="I159">
        <v>0</v>
      </c>
      <c r="J159">
        <v>0</v>
      </c>
      <c r="K159">
        <v>0</v>
      </c>
      <c r="L159">
        <v>24075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24075</v>
      </c>
      <c r="T159" t="s">
        <v>3767</v>
      </c>
      <c r="U159">
        <v>0</v>
      </c>
      <c r="V159" s="162" t="s">
        <v>0</v>
      </c>
      <c r="W159">
        <v>0</v>
      </c>
      <c r="X159" s="162" t="s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 t="s">
        <v>0</v>
      </c>
      <c r="AE159" t="s">
        <v>0</v>
      </c>
      <c r="AF159" t="s">
        <v>0</v>
      </c>
      <c r="AG159" t="s">
        <v>0</v>
      </c>
      <c r="AH159" s="191"/>
      <c r="AI159" s="191" t="s">
        <v>0</v>
      </c>
      <c r="AJ159" t="s">
        <v>0</v>
      </c>
      <c r="AK159" s="191"/>
      <c r="AL159" s="162">
        <v>0</v>
      </c>
      <c r="AM159" s="162">
        <v>0</v>
      </c>
      <c r="AN159" s="162">
        <v>0</v>
      </c>
      <c r="AO159" s="162">
        <v>0</v>
      </c>
      <c r="AP159" s="162">
        <v>0</v>
      </c>
      <c r="AQ159" s="162">
        <v>0</v>
      </c>
      <c r="AR159" s="178">
        <v>0</v>
      </c>
      <c r="AS159" s="178">
        <v>0</v>
      </c>
      <c r="AT159" s="178">
        <v>0</v>
      </c>
      <c r="AU159" s="178">
        <v>0</v>
      </c>
      <c r="AV159" s="178">
        <v>0</v>
      </c>
      <c r="AW159" s="180">
        <v>0</v>
      </c>
      <c r="AX159">
        <v>1</v>
      </c>
      <c r="AY159">
        <v>0</v>
      </c>
      <c r="AZ159">
        <v>0</v>
      </c>
      <c r="BA159">
        <v>0</v>
      </c>
      <c r="BB159">
        <v>1</v>
      </c>
      <c r="BC159">
        <v>0</v>
      </c>
      <c r="BD159" s="165">
        <v>0</v>
      </c>
      <c r="BE159" s="165" t="s">
        <v>0</v>
      </c>
      <c r="BF159" s="165" t="s">
        <v>0</v>
      </c>
      <c r="BG159" s="165" t="s">
        <v>0</v>
      </c>
      <c r="BH159" s="165" t="s">
        <v>0</v>
      </c>
      <c r="BI159" s="165" t="s">
        <v>0</v>
      </c>
      <c r="BJ159" s="165">
        <v>0</v>
      </c>
      <c r="BK159" s="165" t="s">
        <v>0</v>
      </c>
      <c r="BL159" s="165">
        <v>0</v>
      </c>
      <c r="BM159" s="165" t="s">
        <v>0</v>
      </c>
      <c r="BN159" s="165" t="s">
        <v>0</v>
      </c>
      <c r="BO159" s="165" t="s">
        <v>0</v>
      </c>
      <c r="BP159" s="165" t="s">
        <v>0</v>
      </c>
      <c r="BQ159" s="165" t="s">
        <v>0</v>
      </c>
      <c r="BR159" s="165">
        <v>0</v>
      </c>
      <c r="BS159" s="165">
        <v>0</v>
      </c>
      <c r="BT159" s="165">
        <v>0</v>
      </c>
      <c r="BU159" s="165" t="s">
        <v>0</v>
      </c>
      <c r="BV159" s="165" t="s">
        <v>0</v>
      </c>
      <c r="BW159" s="165" t="s">
        <v>0</v>
      </c>
      <c r="BX159" s="165" t="s">
        <v>0</v>
      </c>
      <c r="BY159" s="163" t="s">
        <v>0</v>
      </c>
      <c r="BZ159">
        <v>0</v>
      </c>
      <c r="CA159" t="s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 t="str">
        <f>_xlfn.XLOOKUP(DB_CEWB_Nomenclature__2[[#This Row],[Component]],T_Planning[Article],T_Planning[PLANIF],"VERIF")</f>
        <v>VERIF</v>
      </c>
      <c r="CS159" t="str">
        <f>_xlfn.XLOOKUP(DB_CEWB_Nomenclature__2[[#This Row],[Component]],T_Planning[Article],T_Planning[Etat Machine],"VERIF")</f>
        <v>VERIF</v>
      </c>
      <c r="CT1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0" spans="1:98" hidden="1" x14ac:dyDescent="0.3">
      <c r="A160">
        <v>2</v>
      </c>
      <c r="B160">
        <v>860827</v>
      </c>
      <c r="C160" t="s">
        <v>3965</v>
      </c>
      <c r="D160">
        <v>40</v>
      </c>
      <c r="E160" t="s">
        <v>3761</v>
      </c>
      <c r="F160" t="s">
        <v>3950</v>
      </c>
      <c r="G160" t="s">
        <v>2775</v>
      </c>
      <c r="H160" t="s">
        <v>20</v>
      </c>
      <c r="I160">
        <v>0</v>
      </c>
      <c r="J160">
        <v>0</v>
      </c>
      <c r="K160" t="s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t="s">
        <v>3765</v>
      </c>
      <c r="U160">
        <v>0</v>
      </c>
      <c r="V160" s="162" t="s">
        <v>0</v>
      </c>
      <c r="W160">
        <v>0</v>
      </c>
      <c r="X160" s="162" t="s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 t="s">
        <v>0</v>
      </c>
      <c r="AE160" t="s">
        <v>0</v>
      </c>
      <c r="AF160" t="s">
        <v>0</v>
      </c>
      <c r="AG160" t="s">
        <v>0</v>
      </c>
      <c r="AH160" s="191"/>
      <c r="AI160" s="191" t="s">
        <v>0</v>
      </c>
      <c r="AJ160" t="s">
        <v>0</v>
      </c>
      <c r="AK160" s="191"/>
      <c r="AL160" s="162">
        <v>0</v>
      </c>
      <c r="AM160" s="162">
        <v>0</v>
      </c>
      <c r="AN160" s="162">
        <v>0</v>
      </c>
      <c r="AO160" s="162">
        <v>0</v>
      </c>
      <c r="AP160" s="162">
        <v>0</v>
      </c>
      <c r="AQ160" s="162">
        <v>0</v>
      </c>
      <c r="AR160" s="178">
        <v>0</v>
      </c>
      <c r="AS160" s="178">
        <v>0</v>
      </c>
      <c r="AT160" s="178">
        <v>0</v>
      </c>
      <c r="AU160" s="178">
        <v>0</v>
      </c>
      <c r="AV160" s="178">
        <v>0</v>
      </c>
      <c r="AW160" s="180">
        <v>0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0</v>
      </c>
      <c r="BD160" s="165">
        <v>0</v>
      </c>
      <c r="BE160" s="165" t="s">
        <v>0</v>
      </c>
      <c r="BF160" s="165">
        <v>0</v>
      </c>
      <c r="BG160" s="165" t="s">
        <v>0</v>
      </c>
      <c r="BH160" s="165">
        <v>0</v>
      </c>
      <c r="BI160" s="165" t="s">
        <v>0</v>
      </c>
      <c r="BJ160" s="165">
        <v>0</v>
      </c>
      <c r="BK160" s="165" t="s">
        <v>0</v>
      </c>
      <c r="BL160" s="165">
        <v>0</v>
      </c>
      <c r="BM160" s="165" t="s">
        <v>0</v>
      </c>
      <c r="BN160" s="165">
        <v>0</v>
      </c>
      <c r="BO160" s="165" t="s">
        <v>0</v>
      </c>
      <c r="BP160" s="165">
        <v>0</v>
      </c>
      <c r="BQ160" s="165" t="s">
        <v>0</v>
      </c>
      <c r="BR160" s="165">
        <v>0</v>
      </c>
      <c r="BS160" s="165" t="s">
        <v>0</v>
      </c>
      <c r="BT160" s="165">
        <v>0</v>
      </c>
      <c r="BU160" s="165" t="s">
        <v>0</v>
      </c>
      <c r="BV160" s="165" t="s">
        <v>0</v>
      </c>
      <c r="BW160" s="165" t="s">
        <v>0</v>
      </c>
      <c r="BX160" s="165" t="s">
        <v>0</v>
      </c>
      <c r="BY160" s="163" t="s">
        <v>0</v>
      </c>
      <c r="BZ160">
        <v>0</v>
      </c>
      <c r="CA160" t="s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 t="str">
        <f>_xlfn.XLOOKUP(DB_CEWB_Nomenclature__2[[#This Row],[Component]],T_Planning[Article],T_Planning[PLANIF],"VERIF")</f>
        <v>VERIF</v>
      </c>
      <c r="CS160" t="str">
        <f>_xlfn.XLOOKUP(DB_CEWB_Nomenclature__2[[#This Row],[Component]],T_Planning[Article],T_Planning[Etat Machine],"VERIF")</f>
        <v>VERIF</v>
      </c>
      <c r="CT1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1" spans="1:98" hidden="1" x14ac:dyDescent="0.3">
      <c r="A161">
        <v>0</v>
      </c>
      <c r="B161">
        <v>85061</v>
      </c>
      <c r="C161" t="s">
        <v>4269</v>
      </c>
      <c r="D161">
        <v>32</v>
      </c>
      <c r="E161" t="s">
        <v>3761</v>
      </c>
      <c r="F161" t="s">
        <v>3952</v>
      </c>
      <c r="G161" t="s">
        <v>2862</v>
      </c>
      <c r="H161" t="s">
        <v>956</v>
      </c>
      <c r="I161">
        <v>0</v>
      </c>
      <c r="J161">
        <v>400</v>
      </c>
      <c r="K161">
        <v>0</v>
      </c>
      <c r="L161">
        <v>4204</v>
      </c>
      <c r="M161">
        <v>0</v>
      </c>
      <c r="N161">
        <v>0</v>
      </c>
      <c r="O161">
        <v>10900</v>
      </c>
      <c r="P161">
        <v>6960</v>
      </c>
      <c r="Q161">
        <v>2920</v>
      </c>
      <c r="R161">
        <v>0</v>
      </c>
      <c r="S161">
        <v>4204</v>
      </c>
      <c r="T161" t="s">
        <v>3767</v>
      </c>
      <c r="U161">
        <v>900</v>
      </c>
      <c r="V161" s="162">
        <v>1</v>
      </c>
      <c r="W161">
        <v>11800</v>
      </c>
      <c r="X161" s="162">
        <v>0.35627118644067796</v>
      </c>
      <c r="Y161">
        <v>0</v>
      </c>
      <c r="Z161">
        <v>0</v>
      </c>
      <c r="AA161">
        <v>0</v>
      </c>
      <c r="AB161">
        <v>0</v>
      </c>
      <c r="AC161">
        <v>0</v>
      </c>
      <c r="AD161" t="s">
        <v>0</v>
      </c>
      <c r="AE161" t="s">
        <v>0</v>
      </c>
      <c r="AF161" t="s">
        <v>0</v>
      </c>
      <c r="AG161" t="s">
        <v>0</v>
      </c>
      <c r="AH161" s="191"/>
      <c r="AI161" s="191" t="s">
        <v>0</v>
      </c>
      <c r="AJ161" t="s">
        <v>0</v>
      </c>
      <c r="AK161" s="191"/>
      <c r="AL161" s="162">
        <v>0</v>
      </c>
      <c r="AM161" s="162">
        <v>0</v>
      </c>
      <c r="AN161" s="162">
        <v>0</v>
      </c>
      <c r="AO161" s="162">
        <v>0</v>
      </c>
      <c r="AP161" s="162">
        <v>0</v>
      </c>
      <c r="AQ161" s="162">
        <v>0</v>
      </c>
      <c r="AR161" s="178">
        <v>0</v>
      </c>
      <c r="AS161" s="178">
        <v>0</v>
      </c>
      <c r="AT161" s="178">
        <v>0</v>
      </c>
      <c r="AU161" s="178">
        <v>0</v>
      </c>
      <c r="AV161" s="178">
        <v>0</v>
      </c>
      <c r="AW161" s="180">
        <v>0</v>
      </c>
      <c r="AX161">
        <v>1</v>
      </c>
      <c r="AY161">
        <v>1</v>
      </c>
      <c r="AZ161">
        <v>0</v>
      </c>
      <c r="BA161">
        <v>0</v>
      </c>
      <c r="BB161">
        <v>1</v>
      </c>
      <c r="BC161">
        <v>0</v>
      </c>
      <c r="BD161" s="165">
        <v>0</v>
      </c>
      <c r="BE161" s="165" t="s">
        <v>0</v>
      </c>
      <c r="BF161" s="165">
        <v>0</v>
      </c>
      <c r="BG161" s="165" t="s">
        <v>0</v>
      </c>
      <c r="BH161" s="165">
        <v>0</v>
      </c>
      <c r="BI161" s="165" t="s">
        <v>0</v>
      </c>
      <c r="BJ161" s="165">
        <v>0</v>
      </c>
      <c r="BK161" s="165" t="s">
        <v>0</v>
      </c>
      <c r="BL161" s="165">
        <v>0</v>
      </c>
      <c r="BM161" s="165" t="s">
        <v>0</v>
      </c>
      <c r="BN161" s="165" t="s">
        <v>0</v>
      </c>
      <c r="BO161" s="165" t="s">
        <v>0</v>
      </c>
      <c r="BP161" s="165" t="s">
        <v>0</v>
      </c>
      <c r="BQ161" s="165" t="s">
        <v>0</v>
      </c>
      <c r="BR161" s="165">
        <v>0</v>
      </c>
      <c r="BS161" s="165">
        <v>0</v>
      </c>
      <c r="BT161" s="165">
        <v>0</v>
      </c>
      <c r="BU161" s="165" t="s">
        <v>0</v>
      </c>
      <c r="BV161" s="165" t="s">
        <v>0</v>
      </c>
      <c r="BW161" s="165" t="s">
        <v>0</v>
      </c>
      <c r="BX161" s="165" t="s">
        <v>0</v>
      </c>
      <c r="BY161" s="163" t="s">
        <v>0</v>
      </c>
      <c r="BZ161">
        <v>0</v>
      </c>
      <c r="CA161" t="s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 t="str">
        <f>_xlfn.XLOOKUP(DB_CEWB_Nomenclature__2[[#This Row],[Component]],T_Planning[Article],T_Planning[PLANIF],"VERIF")</f>
        <v>A PLANIFIER</v>
      </c>
      <c r="CS161" t="str">
        <f>_xlfn.XLOOKUP(DB_CEWB_Nomenclature__2[[#This Row],[Component]],T_Planning[Article],T_Planning[Etat Machine],"VERIF")</f>
        <v>VERIF</v>
      </c>
      <c r="CT1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2" spans="1:98" hidden="1" x14ac:dyDescent="0.3">
      <c r="A162">
        <v>0</v>
      </c>
      <c r="B162">
        <v>85070</v>
      </c>
      <c r="C162" t="s">
        <v>141</v>
      </c>
      <c r="D162">
        <v>40</v>
      </c>
      <c r="E162" t="s">
        <v>3761</v>
      </c>
      <c r="F162" t="s">
        <v>3950</v>
      </c>
      <c r="G162" t="s">
        <v>2775</v>
      </c>
      <c r="H162" t="s">
        <v>956</v>
      </c>
      <c r="I162">
        <v>0</v>
      </c>
      <c r="J162">
        <v>0</v>
      </c>
      <c r="K162">
        <v>0</v>
      </c>
      <c r="L162">
        <v>3483</v>
      </c>
      <c r="M162">
        <v>880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3483</v>
      </c>
      <c r="T162" t="s">
        <v>3794</v>
      </c>
      <c r="U162">
        <v>1200</v>
      </c>
      <c r="V162" s="162">
        <v>1</v>
      </c>
      <c r="W162">
        <v>1200</v>
      </c>
      <c r="X162" s="162">
        <v>1</v>
      </c>
      <c r="Y162">
        <v>0</v>
      </c>
      <c r="Z162">
        <v>0</v>
      </c>
      <c r="AA162">
        <v>0</v>
      </c>
      <c r="AB162">
        <v>0</v>
      </c>
      <c r="AC162">
        <v>0</v>
      </c>
      <c r="AD162" t="s">
        <v>0</v>
      </c>
      <c r="AE162" t="s">
        <v>0</v>
      </c>
      <c r="AF162" t="s">
        <v>0</v>
      </c>
      <c r="AG162" t="s">
        <v>0</v>
      </c>
      <c r="AH162" s="191"/>
      <c r="AI162" s="191" t="s">
        <v>0</v>
      </c>
      <c r="AJ162" t="s">
        <v>0</v>
      </c>
      <c r="AK162" s="191"/>
      <c r="AL162" s="162">
        <v>0</v>
      </c>
      <c r="AM162" s="162">
        <v>0</v>
      </c>
      <c r="AN162" s="162">
        <v>0</v>
      </c>
      <c r="AO162" s="162">
        <v>0</v>
      </c>
      <c r="AP162" s="162">
        <v>0</v>
      </c>
      <c r="AQ162" s="162">
        <v>0</v>
      </c>
      <c r="AR162" s="178">
        <v>0</v>
      </c>
      <c r="AS162" s="178">
        <v>0</v>
      </c>
      <c r="AT162" s="178">
        <v>0</v>
      </c>
      <c r="AU162" s="178">
        <v>0</v>
      </c>
      <c r="AV162" s="178">
        <v>0</v>
      </c>
      <c r="AW162" s="180">
        <v>0</v>
      </c>
      <c r="AX162">
        <v>1</v>
      </c>
      <c r="AY162">
        <v>0</v>
      </c>
      <c r="AZ162">
        <v>0</v>
      </c>
      <c r="BA162">
        <v>0</v>
      </c>
      <c r="BB162">
        <v>1</v>
      </c>
      <c r="BC162">
        <v>0</v>
      </c>
      <c r="BD162" s="165">
        <v>0</v>
      </c>
      <c r="BE162" s="165" t="s">
        <v>0</v>
      </c>
      <c r="BF162" s="165" t="s">
        <v>0</v>
      </c>
      <c r="BG162" s="165" t="s">
        <v>0</v>
      </c>
      <c r="BH162" s="165" t="s">
        <v>0</v>
      </c>
      <c r="BI162" s="165" t="s">
        <v>0</v>
      </c>
      <c r="BJ162" s="165">
        <v>0</v>
      </c>
      <c r="BK162" s="165" t="s">
        <v>0</v>
      </c>
      <c r="BL162" s="165">
        <v>0</v>
      </c>
      <c r="BM162" s="165" t="s">
        <v>0</v>
      </c>
      <c r="BN162" s="165" t="s">
        <v>0</v>
      </c>
      <c r="BO162" s="165" t="s">
        <v>0</v>
      </c>
      <c r="BP162" s="165" t="s">
        <v>0</v>
      </c>
      <c r="BQ162" s="165" t="s">
        <v>0</v>
      </c>
      <c r="BR162" s="165">
        <v>0</v>
      </c>
      <c r="BS162" s="165">
        <v>0</v>
      </c>
      <c r="BT162" s="165">
        <v>0</v>
      </c>
      <c r="BU162" s="165" t="s">
        <v>0</v>
      </c>
      <c r="BV162" s="165" t="s">
        <v>0</v>
      </c>
      <c r="BW162" s="165" t="s">
        <v>0</v>
      </c>
      <c r="BX162" s="165" t="s">
        <v>0</v>
      </c>
      <c r="BY162" s="163" t="s">
        <v>0</v>
      </c>
      <c r="BZ162">
        <v>0</v>
      </c>
      <c r="CA162" t="s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 t="str">
        <f>_xlfn.XLOOKUP(DB_CEWB_Nomenclature__2[[#This Row],[Component]],T_Planning[Article],T_Planning[PLANIF],"VERIF")</f>
        <v>VERIF</v>
      </c>
      <c r="CS162" t="str">
        <f>_xlfn.XLOOKUP(DB_CEWB_Nomenclature__2[[#This Row],[Component]],T_Planning[Article],T_Planning[Etat Machine],"VERIF")</f>
        <v>VERIF</v>
      </c>
      <c r="CT1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3" spans="1:98" hidden="1" x14ac:dyDescent="0.3">
      <c r="A163">
        <v>2</v>
      </c>
      <c r="B163">
        <v>862665</v>
      </c>
      <c r="C163" t="s">
        <v>3954</v>
      </c>
      <c r="D163">
        <v>32</v>
      </c>
      <c r="E163" t="s">
        <v>3761</v>
      </c>
      <c r="F163" t="s">
        <v>3952</v>
      </c>
      <c r="G163" t="s">
        <v>2862</v>
      </c>
      <c r="H163" t="s">
        <v>956</v>
      </c>
      <c r="I163">
        <v>0</v>
      </c>
      <c r="J163">
        <v>1300</v>
      </c>
      <c r="K163" t="s">
        <v>0</v>
      </c>
      <c r="L163">
        <v>0</v>
      </c>
      <c r="M163">
        <v>0</v>
      </c>
      <c r="N163">
        <v>0</v>
      </c>
      <c r="O163">
        <v>12200</v>
      </c>
      <c r="P163">
        <v>12200</v>
      </c>
      <c r="Q163">
        <v>12200</v>
      </c>
      <c r="R163">
        <v>0</v>
      </c>
      <c r="S163">
        <v>0</v>
      </c>
      <c r="T163" t="s">
        <v>3767</v>
      </c>
      <c r="U163">
        <v>2100</v>
      </c>
      <c r="V163" s="162">
        <v>0</v>
      </c>
      <c r="W163">
        <v>14300</v>
      </c>
      <c r="X163" s="162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 t="s">
        <v>0</v>
      </c>
      <c r="AE163" t="s">
        <v>0</v>
      </c>
      <c r="AF163" t="s">
        <v>0</v>
      </c>
      <c r="AG163" t="s">
        <v>0</v>
      </c>
      <c r="AH163" s="191"/>
      <c r="AI163" s="191" t="s">
        <v>0</v>
      </c>
      <c r="AJ163" t="s">
        <v>0</v>
      </c>
      <c r="AK163" s="191"/>
      <c r="AL163" s="162">
        <v>0</v>
      </c>
      <c r="AM163" s="162">
        <v>0</v>
      </c>
      <c r="AN163" s="162">
        <v>0</v>
      </c>
      <c r="AO163" s="162">
        <v>0</v>
      </c>
      <c r="AP163" s="162">
        <v>0</v>
      </c>
      <c r="AQ163" s="162">
        <v>0</v>
      </c>
      <c r="AR163" s="178">
        <v>0</v>
      </c>
      <c r="AS163" s="178">
        <v>0</v>
      </c>
      <c r="AT163" s="178">
        <v>0</v>
      </c>
      <c r="AU163" s="178">
        <v>0</v>
      </c>
      <c r="AV163" s="178">
        <v>0</v>
      </c>
      <c r="AW163" s="180">
        <v>0</v>
      </c>
      <c r="AX163">
        <v>1</v>
      </c>
      <c r="AY163">
        <v>2</v>
      </c>
      <c r="AZ163">
        <v>0</v>
      </c>
      <c r="BA163">
        <v>0</v>
      </c>
      <c r="BB163">
        <v>1</v>
      </c>
      <c r="BC163">
        <v>0</v>
      </c>
      <c r="BD163" s="165">
        <v>0</v>
      </c>
      <c r="BE163" s="165" t="s">
        <v>0</v>
      </c>
      <c r="BF163" s="165">
        <v>0</v>
      </c>
      <c r="BG163" s="165" t="s">
        <v>0</v>
      </c>
      <c r="BH163" s="165">
        <v>0</v>
      </c>
      <c r="BI163" s="165" t="s">
        <v>0</v>
      </c>
      <c r="BJ163" s="165">
        <v>0</v>
      </c>
      <c r="BK163" s="165" t="s">
        <v>0</v>
      </c>
      <c r="BL163" s="165">
        <v>0</v>
      </c>
      <c r="BM163" s="165" t="s">
        <v>0</v>
      </c>
      <c r="BN163" s="165" t="s">
        <v>0</v>
      </c>
      <c r="BO163" s="165" t="s">
        <v>0</v>
      </c>
      <c r="BP163" s="165" t="s">
        <v>0</v>
      </c>
      <c r="BQ163" s="165" t="s">
        <v>0</v>
      </c>
      <c r="BR163" s="165">
        <v>0</v>
      </c>
      <c r="BS163" s="165">
        <v>0</v>
      </c>
      <c r="BT163" s="165">
        <v>0</v>
      </c>
      <c r="BU163" s="165" t="s">
        <v>0</v>
      </c>
      <c r="BV163" s="165" t="s">
        <v>0</v>
      </c>
      <c r="BW163" s="165" t="s">
        <v>0</v>
      </c>
      <c r="BX163" s="165" t="s">
        <v>0</v>
      </c>
      <c r="BY163" s="163" t="s">
        <v>0</v>
      </c>
      <c r="BZ163">
        <v>0</v>
      </c>
      <c r="CA163" t="s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 t="str">
        <f>_xlfn.XLOOKUP(DB_CEWB_Nomenclature__2[[#This Row],[Component]],T_Planning[Article],T_Planning[PLANIF],"VERIF")</f>
        <v>A PLANIFIER</v>
      </c>
      <c r="CS163" t="str">
        <f>_xlfn.XLOOKUP(DB_CEWB_Nomenclature__2[[#This Row],[Component]],T_Planning[Article],T_Planning[Etat Machine],"VERIF")</f>
        <v>VERIF</v>
      </c>
      <c r="CT1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4" spans="1:98" hidden="1" x14ac:dyDescent="0.3">
      <c r="A164">
        <v>1</v>
      </c>
      <c r="B164">
        <v>97950</v>
      </c>
      <c r="C164" t="s">
        <v>3826</v>
      </c>
      <c r="D164">
        <v>40</v>
      </c>
      <c r="E164" t="s">
        <v>3761</v>
      </c>
      <c r="F164" t="s">
        <v>3952</v>
      </c>
      <c r="G164" t="s">
        <v>2862</v>
      </c>
      <c r="H164" t="s">
        <v>251</v>
      </c>
      <c r="I164">
        <v>0</v>
      </c>
      <c r="J164">
        <v>1900</v>
      </c>
      <c r="K164" t="s">
        <v>0</v>
      </c>
      <c r="L164">
        <v>0</v>
      </c>
      <c r="M164">
        <v>0</v>
      </c>
      <c r="N164">
        <v>0</v>
      </c>
      <c r="O164">
        <v>68600</v>
      </c>
      <c r="P164">
        <v>18200</v>
      </c>
      <c r="Q164">
        <v>18200</v>
      </c>
      <c r="R164">
        <v>0</v>
      </c>
      <c r="S164">
        <v>0</v>
      </c>
      <c r="T164" t="s">
        <v>3767</v>
      </c>
      <c r="U164">
        <v>18200</v>
      </c>
      <c r="V164" s="162">
        <v>0</v>
      </c>
      <c r="W164">
        <v>86800</v>
      </c>
      <c r="X164" s="162">
        <v>0</v>
      </c>
      <c r="Y164">
        <v>2</v>
      </c>
      <c r="Z164">
        <v>0</v>
      </c>
      <c r="AA164">
        <v>0</v>
      </c>
      <c r="AB164">
        <v>0</v>
      </c>
      <c r="AC164">
        <v>2</v>
      </c>
      <c r="AD164" t="s">
        <v>0</v>
      </c>
      <c r="AE164" t="s">
        <v>0</v>
      </c>
      <c r="AF164" t="s">
        <v>0</v>
      </c>
      <c r="AG164" t="s">
        <v>0</v>
      </c>
      <c r="AH164" s="191"/>
      <c r="AI164" s="191" t="s">
        <v>0</v>
      </c>
      <c r="AJ164" t="s">
        <v>0</v>
      </c>
      <c r="AK164" s="191"/>
      <c r="AL164" s="162">
        <v>1.1155294755297E-2</v>
      </c>
      <c r="AM164" s="162">
        <v>0</v>
      </c>
      <c r="AN164" s="162">
        <v>2.7730588587988401E-2</v>
      </c>
      <c r="AO164" s="162">
        <v>2.2464285714285701E-2</v>
      </c>
      <c r="AP164" s="162">
        <v>2.6340042215417501E-2</v>
      </c>
      <c r="AQ164" s="162">
        <v>1.7487417474131101E-2</v>
      </c>
      <c r="AR164" s="178">
        <v>0</v>
      </c>
      <c r="AS164" s="178">
        <v>0</v>
      </c>
      <c r="AT164" s="178">
        <v>0</v>
      </c>
      <c r="AU164" s="178">
        <v>0</v>
      </c>
      <c r="AV164" s="178">
        <v>0</v>
      </c>
      <c r="AW164" s="180">
        <v>0</v>
      </c>
      <c r="AX164">
        <v>1</v>
      </c>
      <c r="AY164">
        <v>1</v>
      </c>
      <c r="AZ164">
        <v>0</v>
      </c>
      <c r="BA164">
        <v>0</v>
      </c>
      <c r="BB164">
        <v>1</v>
      </c>
      <c r="BC164">
        <v>0</v>
      </c>
      <c r="BD164" s="165">
        <v>0</v>
      </c>
      <c r="BE164" s="165" t="s">
        <v>0</v>
      </c>
      <c r="BF164" s="165">
        <v>0</v>
      </c>
      <c r="BG164" s="165" t="s">
        <v>0</v>
      </c>
      <c r="BH164" s="165">
        <v>0</v>
      </c>
      <c r="BI164" s="165" t="s">
        <v>0</v>
      </c>
      <c r="BJ164" s="165">
        <v>0</v>
      </c>
      <c r="BK164" s="165" t="s">
        <v>0</v>
      </c>
      <c r="BL164" s="165">
        <v>0</v>
      </c>
      <c r="BM164" s="165" t="s">
        <v>0</v>
      </c>
      <c r="BN164" s="165" t="s">
        <v>0</v>
      </c>
      <c r="BO164" s="165" t="s">
        <v>0</v>
      </c>
      <c r="BP164" s="165" t="s">
        <v>0</v>
      </c>
      <c r="BQ164" s="165" t="s">
        <v>0</v>
      </c>
      <c r="BR164" s="165">
        <v>0</v>
      </c>
      <c r="BS164" s="165">
        <v>0</v>
      </c>
      <c r="BT164" s="165">
        <v>0</v>
      </c>
      <c r="BU164" s="165" t="s">
        <v>0</v>
      </c>
      <c r="BV164" s="165" t="s">
        <v>0</v>
      </c>
      <c r="BW164" s="165" t="s">
        <v>0</v>
      </c>
      <c r="BX164" s="165" t="s">
        <v>0</v>
      </c>
      <c r="BY164" s="163" t="s">
        <v>0</v>
      </c>
      <c r="BZ164">
        <v>0</v>
      </c>
      <c r="CA164" t="s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 t="str">
        <f>_xlfn.XLOOKUP(DB_CEWB_Nomenclature__2[[#This Row],[Component]],T_Planning[Article],T_Planning[PLANIF],"VERIF")</f>
        <v>A PLANIFIER</v>
      </c>
      <c r="CS164" t="str">
        <f>_xlfn.XLOOKUP(DB_CEWB_Nomenclature__2[[#This Row],[Component]],T_Planning[Article],T_Planning[Etat Machine],"VERIF")</f>
        <v>VERIF</v>
      </c>
      <c r="CT1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5" spans="1:98" hidden="1" x14ac:dyDescent="0.3">
      <c r="A165">
        <v>0</v>
      </c>
      <c r="B165">
        <v>102126</v>
      </c>
      <c r="C165" t="s">
        <v>256</v>
      </c>
      <c r="D165">
        <v>40</v>
      </c>
      <c r="E165" t="s">
        <v>3761</v>
      </c>
      <c r="F165" t="s">
        <v>3950</v>
      </c>
      <c r="G165" t="s">
        <v>2775</v>
      </c>
      <c r="H165" t="s">
        <v>46</v>
      </c>
      <c r="I165">
        <v>0</v>
      </c>
      <c r="J165">
        <v>4100</v>
      </c>
      <c r="K165">
        <v>0</v>
      </c>
      <c r="L165">
        <v>51830</v>
      </c>
      <c r="M165">
        <v>0</v>
      </c>
      <c r="N165">
        <v>129930</v>
      </c>
      <c r="O165">
        <v>133200</v>
      </c>
      <c r="P165">
        <v>60600</v>
      </c>
      <c r="Q165">
        <v>40400</v>
      </c>
      <c r="R165">
        <v>129930</v>
      </c>
      <c r="S165">
        <v>181760</v>
      </c>
      <c r="T165" t="s">
        <v>3765</v>
      </c>
      <c r="U165">
        <v>36300</v>
      </c>
      <c r="V165" s="162">
        <v>1</v>
      </c>
      <c r="W165">
        <v>169500</v>
      </c>
      <c r="X165" s="162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 t="s">
        <v>0</v>
      </c>
      <c r="AE165" t="s">
        <v>0</v>
      </c>
      <c r="AF165" t="s">
        <v>0</v>
      </c>
      <c r="AG165" t="s">
        <v>0</v>
      </c>
      <c r="AH165" s="191"/>
      <c r="AI165" s="191" t="s">
        <v>0</v>
      </c>
      <c r="AJ165" t="s">
        <v>0</v>
      </c>
      <c r="AK165" s="191"/>
      <c r="AL165" s="162">
        <v>1.3021203460950599E-2</v>
      </c>
      <c r="AM165" s="162">
        <v>6.6133637468863702E-3</v>
      </c>
      <c r="AN165" s="162">
        <v>3.7017824165335202E-2</v>
      </c>
      <c r="AO165" s="162">
        <v>0</v>
      </c>
      <c r="AP165" s="162">
        <v>0</v>
      </c>
      <c r="AQ165" s="162">
        <v>1.74008613663015E-2</v>
      </c>
      <c r="AR165" s="178">
        <v>0</v>
      </c>
      <c r="AS165" s="178">
        <v>0</v>
      </c>
      <c r="AT165" s="178">
        <v>0</v>
      </c>
      <c r="AU165" s="178">
        <v>0</v>
      </c>
      <c r="AV165" s="178">
        <v>0</v>
      </c>
      <c r="AW165" s="180">
        <v>0</v>
      </c>
      <c r="AX165">
        <v>1</v>
      </c>
      <c r="AY165">
        <v>0</v>
      </c>
      <c r="AZ165">
        <v>0</v>
      </c>
      <c r="BA165">
        <v>0</v>
      </c>
      <c r="BB165">
        <v>1</v>
      </c>
      <c r="BC165">
        <v>0</v>
      </c>
      <c r="BD165" s="165">
        <v>0</v>
      </c>
      <c r="BE165" s="165" t="s">
        <v>0</v>
      </c>
      <c r="BF165" s="165" t="s">
        <v>0</v>
      </c>
      <c r="BG165" s="165" t="s">
        <v>0</v>
      </c>
      <c r="BH165" s="165" t="s">
        <v>0</v>
      </c>
      <c r="BI165" s="165" t="s">
        <v>0</v>
      </c>
      <c r="BJ165" s="165">
        <v>0</v>
      </c>
      <c r="BK165" s="165" t="s">
        <v>0</v>
      </c>
      <c r="BL165" s="165">
        <v>0</v>
      </c>
      <c r="BM165" s="165" t="s">
        <v>0</v>
      </c>
      <c r="BN165" s="165" t="s">
        <v>0</v>
      </c>
      <c r="BO165" s="165" t="s">
        <v>0</v>
      </c>
      <c r="BP165" s="165" t="s">
        <v>0</v>
      </c>
      <c r="BQ165" s="165" t="s">
        <v>0</v>
      </c>
      <c r="BR165" s="165">
        <v>29820</v>
      </c>
      <c r="BS165" s="165">
        <v>53</v>
      </c>
      <c r="BT165" s="165">
        <v>95980</v>
      </c>
      <c r="BU165" s="165">
        <v>24</v>
      </c>
      <c r="BV165" s="165" t="s">
        <v>0</v>
      </c>
      <c r="BW165" s="165" t="s">
        <v>0</v>
      </c>
      <c r="BX165" s="165" t="s">
        <v>0</v>
      </c>
      <c r="BY165" s="163" t="s">
        <v>0</v>
      </c>
      <c r="BZ165">
        <v>4130</v>
      </c>
      <c r="CA165">
        <v>106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5050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5050</v>
      </c>
      <c r="CR165" t="str">
        <f>_xlfn.XLOOKUP(DB_CEWB_Nomenclature__2[[#This Row],[Component]],T_Planning[Article],T_Planning[PLANIF],"VERIF")</f>
        <v>VERIF</v>
      </c>
      <c r="CS165" t="str">
        <f>_xlfn.XLOOKUP(DB_CEWB_Nomenclature__2[[#This Row],[Component]],T_Planning[Article],T_Planning[Etat Machine],"VERIF")</f>
        <v>VERIF</v>
      </c>
      <c r="CT1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6" spans="1:98" hidden="1" x14ac:dyDescent="0.3">
      <c r="A166">
        <v>0</v>
      </c>
      <c r="B166">
        <v>103048</v>
      </c>
      <c r="C166" t="s">
        <v>273</v>
      </c>
      <c r="D166">
        <v>40</v>
      </c>
      <c r="E166" t="s">
        <v>3761</v>
      </c>
      <c r="F166" t="s">
        <v>3952</v>
      </c>
      <c r="G166" t="s">
        <v>2862</v>
      </c>
      <c r="H166" t="s">
        <v>111</v>
      </c>
      <c r="I166">
        <v>0</v>
      </c>
      <c r="J166">
        <v>22000</v>
      </c>
      <c r="K166">
        <v>0</v>
      </c>
      <c r="L166">
        <v>217148</v>
      </c>
      <c r="M166">
        <v>0</v>
      </c>
      <c r="N166">
        <v>198145</v>
      </c>
      <c r="O166">
        <v>1143900</v>
      </c>
      <c r="P166">
        <v>432860</v>
      </c>
      <c r="Q166">
        <v>194500</v>
      </c>
      <c r="R166">
        <v>98505</v>
      </c>
      <c r="S166">
        <v>315653</v>
      </c>
      <c r="T166" t="s">
        <v>3785</v>
      </c>
      <c r="U166">
        <v>276000</v>
      </c>
      <c r="V166" s="162">
        <v>1</v>
      </c>
      <c r="W166">
        <v>1419900</v>
      </c>
      <c r="X166" s="162">
        <v>0.22230650045777872</v>
      </c>
      <c r="Y166">
        <v>1</v>
      </c>
      <c r="Z166">
        <v>4</v>
      </c>
      <c r="AA166">
        <v>0</v>
      </c>
      <c r="AB166">
        <v>0</v>
      </c>
      <c r="AC166">
        <v>5</v>
      </c>
      <c r="AD166" t="s">
        <v>0</v>
      </c>
      <c r="AE166" t="s">
        <v>0</v>
      </c>
      <c r="AF166" t="s">
        <v>0</v>
      </c>
      <c r="AG166" t="s">
        <v>0</v>
      </c>
      <c r="AH166" s="191"/>
      <c r="AI166" s="191" t="s">
        <v>0</v>
      </c>
      <c r="AJ166" t="s">
        <v>0</v>
      </c>
      <c r="AK166" s="191"/>
      <c r="AL166" s="162">
        <v>6.37601461559021E-3</v>
      </c>
      <c r="AM166" s="162">
        <v>2.6730087004085901E-2</v>
      </c>
      <c r="AN166" s="162">
        <v>2.3911650699180501E-2</v>
      </c>
      <c r="AO166" s="162">
        <v>3.9500782447205098E-2</v>
      </c>
      <c r="AP166" s="162">
        <v>2.0015459150574899E-2</v>
      </c>
      <c r="AQ166" s="162">
        <v>2.0817848512461198E-2</v>
      </c>
      <c r="AR166" s="178">
        <v>0</v>
      </c>
      <c r="AS166" s="178">
        <v>0</v>
      </c>
      <c r="AT166" s="178">
        <v>0</v>
      </c>
      <c r="AU166" s="178">
        <v>0</v>
      </c>
      <c r="AV166" s="178">
        <v>0</v>
      </c>
      <c r="AW166" s="180">
        <v>0</v>
      </c>
      <c r="AX166">
        <v>1</v>
      </c>
      <c r="AY166">
        <v>0</v>
      </c>
      <c r="AZ166">
        <v>0</v>
      </c>
      <c r="BA166">
        <v>0</v>
      </c>
      <c r="BB166">
        <v>1</v>
      </c>
      <c r="BC166">
        <v>0</v>
      </c>
      <c r="BD166" s="165">
        <v>99640</v>
      </c>
      <c r="BE166" s="165">
        <v>7.666666666666667</v>
      </c>
      <c r="BF166" s="165" t="s">
        <v>0</v>
      </c>
      <c r="BG166" s="165" t="s">
        <v>0</v>
      </c>
      <c r="BH166" s="165" t="s">
        <v>0</v>
      </c>
      <c r="BI166" s="165" t="s">
        <v>0</v>
      </c>
      <c r="BJ166" s="165">
        <v>0</v>
      </c>
      <c r="BK166" s="165" t="s">
        <v>0</v>
      </c>
      <c r="BL166" s="165">
        <v>0</v>
      </c>
      <c r="BM166" s="165" t="s">
        <v>0</v>
      </c>
      <c r="BN166" s="165" t="s">
        <v>0</v>
      </c>
      <c r="BO166" s="165" t="s">
        <v>0</v>
      </c>
      <c r="BP166" s="165" t="s">
        <v>0</v>
      </c>
      <c r="BQ166" s="165" t="s">
        <v>0</v>
      </c>
      <c r="BR166" s="165">
        <v>0</v>
      </c>
      <c r="BS166" s="165">
        <v>0</v>
      </c>
      <c r="BT166" s="165">
        <v>39745</v>
      </c>
      <c r="BU166" s="165">
        <v>5</v>
      </c>
      <c r="BV166" s="165" t="s">
        <v>0</v>
      </c>
      <c r="BW166" s="165" t="s">
        <v>0</v>
      </c>
      <c r="BX166" s="165" t="s">
        <v>0</v>
      </c>
      <c r="BY166" s="163" t="s">
        <v>0</v>
      </c>
      <c r="BZ166">
        <v>58760</v>
      </c>
      <c r="CA166">
        <v>6</v>
      </c>
      <c r="CB166">
        <v>0</v>
      </c>
      <c r="CC166">
        <v>19500</v>
      </c>
      <c r="CD166">
        <v>0</v>
      </c>
      <c r="CE166">
        <v>0</v>
      </c>
      <c r="CF166">
        <v>38495</v>
      </c>
      <c r="CG166">
        <v>0</v>
      </c>
      <c r="CH166">
        <v>0</v>
      </c>
      <c r="CI166">
        <v>57995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 t="str">
        <f>_xlfn.XLOOKUP(DB_CEWB_Nomenclature__2[[#This Row],[Component]],T_Planning[Article],T_Planning[PLANIF],"VERIF")</f>
        <v>VERIF</v>
      </c>
      <c r="CS166" t="str">
        <f>_xlfn.XLOOKUP(DB_CEWB_Nomenclature__2[[#This Row],[Component]],T_Planning[Article],T_Planning[Etat Machine],"VERIF")</f>
        <v>VERIF</v>
      </c>
      <c r="CT1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167" spans="1:98" hidden="1" x14ac:dyDescent="0.3">
      <c r="A167">
        <v>0</v>
      </c>
      <c r="B167">
        <v>103224</v>
      </c>
      <c r="C167" t="s">
        <v>1281</v>
      </c>
      <c r="D167">
        <v>55</v>
      </c>
      <c r="E167" t="s">
        <v>3761</v>
      </c>
      <c r="F167" t="s">
        <v>3952</v>
      </c>
      <c r="G167" t="s">
        <v>2862</v>
      </c>
      <c r="H167" t="s">
        <v>233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3767</v>
      </c>
      <c r="U167">
        <v>0</v>
      </c>
      <c r="V167" s="162" t="s">
        <v>0</v>
      </c>
      <c r="W167">
        <v>0</v>
      </c>
      <c r="X167" s="162" t="s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 t="s">
        <v>0</v>
      </c>
      <c r="AE167" t="s">
        <v>0</v>
      </c>
      <c r="AF167">
        <v>8050</v>
      </c>
      <c r="AG167">
        <v>27</v>
      </c>
      <c r="AH167" s="191"/>
      <c r="AI167" s="191" t="s">
        <v>0</v>
      </c>
      <c r="AJ167" t="s">
        <v>0</v>
      </c>
      <c r="AK167" s="191"/>
      <c r="AL167" s="162">
        <v>0</v>
      </c>
      <c r="AM167" s="162">
        <v>0</v>
      </c>
      <c r="AN167" s="162">
        <v>0</v>
      </c>
      <c r="AO167" s="162">
        <v>0</v>
      </c>
      <c r="AP167" s="162">
        <v>0</v>
      </c>
      <c r="AQ167" s="162">
        <v>0</v>
      </c>
      <c r="AR167" s="178">
        <v>0</v>
      </c>
      <c r="AS167" s="178">
        <v>0</v>
      </c>
      <c r="AT167" s="178">
        <v>0</v>
      </c>
      <c r="AU167" s="178">
        <v>0</v>
      </c>
      <c r="AV167" s="178">
        <v>0</v>
      </c>
      <c r="AW167" s="180">
        <v>0</v>
      </c>
      <c r="AX167">
        <v>1</v>
      </c>
      <c r="AY167">
        <v>1</v>
      </c>
      <c r="AZ167">
        <v>0</v>
      </c>
      <c r="BA167">
        <v>0</v>
      </c>
      <c r="BB167">
        <v>1</v>
      </c>
      <c r="BC167">
        <v>0</v>
      </c>
      <c r="BD167" s="165">
        <v>0</v>
      </c>
      <c r="BE167" s="165" t="s">
        <v>0</v>
      </c>
      <c r="BF167" s="165">
        <v>0</v>
      </c>
      <c r="BG167" s="165" t="s">
        <v>0</v>
      </c>
      <c r="BH167" s="165">
        <v>0</v>
      </c>
      <c r="BI167" s="165" t="s">
        <v>0</v>
      </c>
      <c r="BJ167" s="165">
        <v>0</v>
      </c>
      <c r="BK167" s="165" t="s">
        <v>0</v>
      </c>
      <c r="BL167" s="165">
        <v>0</v>
      </c>
      <c r="BM167" s="165" t="s">
        <v>0</v>
      </c>
      <c r="BN167" s="165" t="s">
        <v>0</v>
      </c>
      <c r="BO167" s="165" t="s">
        <v>0</v>
      </c>
      <c r="BP167" s="165" t="s">
        <v>0</v>
      </c>
      <c r="BQ167" s="165" t="s">
        <v>0</v>
      </c>
      <c r="BR167" s="165">
        <v>0</v>
      </c>
      <c r="BS167" s="165">
        <v>0</v>
      </c>
      <c r="BT167" s="165">
        <v>0</v>
      </c>
      <c r="BU167" s="165" t="s">
        <v>0</v>
      </c>
      <c r="BV167" s="165" t="s">
        <v>0</v>
      </c>
      <c r="BW167" s="165" t="s">
        <v>0</v>
      </c>
      <c r="BX167" s="165" t="s">
        <v>0</v>
      </c>
      <c r="BY167" s="163" t="s">
        <v>0</v>
      </c>
      <c r="BZ167">
        <v>0</v>
      </c>
      <c r="CA167" t="s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 t="str">
        <f>_xlfn.XLOOKUP(DB_CEWB_Nomenclature__2[[#This Row],[Component]],T_Planning[Article],T_Planning[PLANIF],"VERIF")</f>
        <v>VERIF</v>
      </c>
      <c r="CS167" t="str">
        <f>_xlfn.XLOOKUP(DB_CEWB_Nomenclature__2[[#This Row],[Component]],T_Planning[Article],T_Planning[Etat Machine],"VERIF")</f>
        <v>VERIF</v>
      </c>
      <c r="CT1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8" spans="1:98" hidden="1" x14ac:dyDescent="0.3">
      <c r="A168">
        <v>2</v>
      </c>
      <c r="B168">
        <v>859308</v>
      </c>
      <c r="C168" t="s">
        <v>3960</v>
      </c>
      <c r="D168">
        <v>40</v>
      </c>
      <c r="E168" t="s">
        <v>3761</v>
      </c>
      <c r="F168" t="s">
        <v>3990</v>
      </c>
      <c r="G168" t="s">
        <v>2862</v>
      </c>
      <c r="H168" t="s">
        <v>20</v>
      </c>
      <c r="I168">
        <v>0</v>
      </c>
      <c r="J168">
        <v>700</v>
      </c>
      <c r="K168" t="s">
        <v>0</v>
      </c>
      <c r="L168">
        <v>0</v>
      </c>
      <c r="M168">
        <v>0</v>
      </c>
      <c r="N168">
        <v>0</v>
      </c>
      <c r="O168">
        <v>36000</v>
      </c>
      <c r="P168">
        <v>6000</v>
      </c>
      <c r="Q168">
        <v>6000</v>
      </c>
      <c r="R168">
        <v>0</v>
      </c>
      <c r="S168">
        <v>0</v>
      </c>
      <c r="T168" t="s">
        <v>3767</v>
      </c>
      <c r="U168">
        <v>6000</v>
      </c>
      <c r="V168" s="162">
        <v>0</v>
      </c>
      <c r="W168">
        <v>42000</v>
      </c>
      <c r="X168" s="162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 t="s">
        <v>0</v>
      </c>
      <c r="AE168" t="s">
        <v>0</v>
      </c>
      <c r="AF168" t="s">
        <v>0</v>
      </c>
      <c r="AG168" t="s">
        <v>0</v>
      </c>
      <c r="AH168" s="191"/>
      <c r="AI168" s="191" t="s">
        <v>0</v>
      </c>
      <c r="AJ168" t="s">
        <v>0</v>
      </c>
      <c r="AK168" s="191"/>
      <c r="AL168" s="162">
        <v>0</v>
      </c>
      <c r="AM168" s="162">
        <v>0</v>
      </c>
      <c r="AN168" s="162">
        <v>0</v>
      </c>
      <c r="AO168" s="162">
        <v>0</v>
      </c>
      <c r="AP168" s="162">
        <v>0</v>
      </c>
      <c r="AQ168" s="162">
        <v>0</v>
      </c>
      <c r="AR168" s="178">
        <v>0</v>
      </c>
      <c r="AS168" s="178">
        <v>0</v>
      </c>
      <c r="AT168" s="178">
        <v>0</v>
      </c>
      <c r="AU168" s="178">
        <v>0</v>
      </c>
      <c r="AV168" s="178">
        <v>0</v>
      </c>
      <c r="AW168" s="180">
        <v>0</v>
      </c>
      <c r="AX168">
        <v>1</v>
      </c>
      <c r="AY168">
        <v>0</v>
      </c>
      <c r="AZ168">
        <v>0</v>
      </c>
      <c r="BA168">
        <v>0</v>
      </c>
      <c r="BB168">
        <v>1</v>
      </c>
      <c r="BC168">
        <v>0</v>
      </c>
      <c r="BD168" s="165">
        <v>0</v>
      </c>
      <c r="BE168" s="165" t="s">
        <v>0</v>
      </c>
      <c r="BF168" s="165" t="s">
        <v>0</v>
      </c>
      <c r="BG168" s="165" t="s">
        <v>0</v>
      </c>
      <c r="BH168" s="165" t="s">
        <v>0</v>
      </c>
      <c r="BI168" s="165" t="s">
        <v>0</v>
      </c>
      <c r="BJ168" s="165">
        <v>0</v>
      </c>
      <c r="BK168" s="165" t="s">
        <v>0</v>
      </c>
      <c r="BL168" s="165">
        <v>0</v>
      </c>
      <c r="BM168" s="165" t="s">
        <v>0</v>
      </c>
      <c r="BN168" s="165" t="s">
        <v>0</v>
      </c>
      <c r="BO168" s="165" t="s">
        <v>0</v>
      </c>
      <c r="BP168" s="165" t="s">
        <v>0</v>
      </c>
      <c r="BQ168" s="165" t="s">
        <v>0</v>
      </c>
      <c r="BR168" s="165">
        <v>0</v>
      </c>
      <c r="BS168" s="165">
        <v>0</v>
      </c>
      <c r="BT168" s="165">
        <v>0</v>
      </c>
      <c r="BU168" s="165" t="s">
        <v>0</v>
      </c>
      <c r="BV168" s="165" t="s">
        <v>0</v>
      </c>
      <c r="BW168" s="165" t="s">
        <v>0</v>
      </c>
      <c r="BX168" s="165" t="s">
        <v>0</v>
      </c>
      <c r="BY168" s="163" t="s">
        <v>0</v>
      </c>
      <c r="BZ168">
        <v>0</v>
      </c>
      <c r="CA168" t="s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 t="str">
        <f>_xlfn.XLOOKUP(DB_CEWB_Nomenclature__2[[#This Row],[Component]],T_Planning[Article],T_Planning[PLANIF],"VERIF")</f>
        <v>VERIF</v>
      </c>
      <c r="CS168" t="str">
        <f>_xlfn.XLOOKUP(DB_CEWB_Nomenclature__2[[#This Row],[Component]],T_Planning[Article],T_Planning[Etat Machine],"VERIF")</f>
        <v>VERIF</v>
      </c>
      <c r="CT1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69" spans="1:98" hidden="1" x14ac:dyDescent="0.3">
      <c r="A169">
        <v>0</v>
      </c>
      <c r="B169">
        <v>105395</v>
      </c>
      <c r="C169" t="s">
        <v>201</v>
      </c>
      <c r="D169">
        <v>40</v>
      </c>
      <c r="E169" t="s">
        <v>3761</v>
      </c>
      <c r="F169" t="s">
        <v>3950</v>
      </c>
      <c r="G169" t="s">
        <v>2775</v>
      </c>
      <c r="H169" t="s">
        <v>20</v>
      </c>
      <c r="I169">
        <v>0</v>
      </c>
      <c r="J169">
        <v>100</v>
      </c>
      <c r="K169">
        <v>0</v>
      </c>
      <c r="L169">
        <v>25170</v>
      </c>
      <c r="M169">
        <v>0</v>
      </c>
      <c r="N169">
        <v>0</v>
      </c>
      <c r="O169">
        <v>4500</v>
      </c>
      <c r="P169">
        <v>2000</v>
      </c>
      <c r="Q169">
        <v>1000</v>
      </c>
      <c r="R169">
        <v>0</v>
      </c>
      <c r="S169">
        <v>25170</v>
      </c>
      <c r="T169" t="s">
        <v>3767</v>
      </c>
      <c r="U169">
        <v>1000</v>
      </c>
      <c r="V169" s="162">
        <v>1</v>
      </c>
      <c r="W169">
        <v>5500</v>
      </c>
      <c r="X169" s="162">
        <v>1</v>
      </c>
      <c r="Y169">
        <v>0</v>
      </c>
      <c r="Z169">
        <v>0</v>
      </c>
      <c r="AA169">
        <v>0</v>
      </c>
      <c r="AB169">
        <v>0</v>
      </c>
      <c r="AC169">
        <v>0</v>
      </c>
      <c r="AD169" t="s">
        <v>0</v>
      </c>
      <c r="AE169" t="s">
        <v>0</v>
      </c>
      <c r="AF169" t="s">
        <v>0</v>
      </c>
      <c r="AG169" t="s">
        <v>0</v>
      </c>
      <c r="AH169" s="191"/>
      <c r="AI169" s="191" t="s">
        <v>0</v>
      </c>
      <c r="AJ169" t="s">
        <v>0</v>
      </c>
      <c r="AK169" s="191"/>
      <c r="AL169" s="162">
        <v>0.13752066115702499</v>
      </c>
      <c r="AM169" s="162">
        <v>0</v>
      </c>
      <c r="AN169" s="162">
        <v>2.8721446842884706E-3</v>
      </c>
      <c r="AO169" s="162">
        <v>0</v>
      </c>
      <c r="AP169" s="162">
        <v>0</v>
      </c>
      <c r="AQ169" s="162">
        <v>7.0801970180451604E-2</v>
      </c>
      <c r="AR169" s="178">
        <v>0</v>
      </c>
      <c r="AS169" s="178">
        <v>0</v>
      </c>
      <c r="AT169" s="178">
        <v>0</v>
      </c>
      <c r="AU169" s="178">
        <v>0</v>
      </c>
      <c r="AV169" s="178">
        <v>0</v>
      </c>
      <c r="AW169" s="180">
        <v>0</v>
      </c>
      <c r="AX169">
        <v>1</v>
      </c>
      <c r="AY169">
        <v>1</v>
      </c>
      <c r="AZ169">
        <v>0</v>
      </c>
      <c r="BA169">
        <v>0</v>
      </c>
      <c r="BB169">
        <v>1</v>
      </c>
      <c r="BC169">
        <v>0</v>
      </c>
      <c r="BD169" s="165">
        <v>0</v>
      </c>
      <c r="BE169" s="165" t="s">
        <v>0</v>
      </c>
      <c r="BF169" s="165">
        <v>0</v>
      </c>
      <c r="BG169" s="165" t="s">
        <v>0</v>
      </c>
      <c r="BH169" s="165">
        <v>0</v>
      </c>
      <c r="BI169" s="165" t="s">
        <v>0</v>
      </c>
      <c r="BJ169" s="165">
        <v>0</v>
      </c>
      <c r="BK169" s="165" t="s">
        <v>0</v>
      </c>
      <c r="BL169" s="165">
        <v>0</v>
      </c>
      <c r="BM169" s="165" t="s">
        <v>0</v>
      </c>
      <c r="BN169" s="165" t="s">
        <v>0</v>
      </c>
      <c r="BO169" s="165" t="s">
        <v>0</v>
      </c>
      <c r="BP169" s="165" t="s">
        <v>0</v>
      </c>
      <c r="BQ169" s="165" t="s">
        <v>0</v>
      </c>
      <c r="BR169" s="165">
        <v>0</v>
      </c>
      <c r="BS169" s="165">
        <v>0</v>
      </c>
      <c r="BT169" s="165">
        <v>0</v>
      </c>
      <c r="BU169" s="165" t="s">
        <v>0</v>
      </c>
      <c r="BV169" s="165" t="s">
        <v>0</v>
      </c>
      <c r="BW169" s="165" t="s">
        <v>0</v>
      </c>
      <c r="BX169" s="165" t="s">
        <v>0</v>
      </c>
      <c r="BY169" s="163" t="s">
        <v>0</v>
      </c>
      <c r="BZ169">
        <v>0</v>
      </c>
      <c r="CA169" t="s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 t="str">
        <f>_xlfn.XLOOKUP(DB_CEWB_Nomenclature__2[[#This Row],[Component]],T_Planning[Article],T_Planning[PLANIF],"VERIF")</f>
        <v>VERIF</v>
      </c>
      <c r="CS169" t="str">
        <f>_xlfn.XLOOKUP(DB_CEWB_Nomenclature__2[[#This Row],[Component]],T_Planning[Article],T_Planning[Etat Machine],"VERIF")</f>
        <v>VERIF</v>
      </c>
      <c r="CT1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0" spans="1:98" hidden="1" x14ac:dyDescent="0.3">
      <c r="A170">
        <v>0</v>
      </c>
      <c r="B170">
        <v>116173</v>
      </c>
      <c r="C170" t="s">
        <v>256</v>
      </c>
      <c r="D170">
        <v>40</v>
      </c>
      <c r="E170" t="s">
        <v>3761</v>
      </c>
      <c r="F170" t="s">
        <v>3950</v>
      </c>
      <c r="G170" t="s">
        <v>2775</v>
      </c>
      <c r="H170" t="s">
        <v>294</v>
      </c>
      <c r="I170">
        <v>0</v>
      </c>
      <c r="J170">
        <v>24300</v>
      </c>
      <c r="K170">
        <v>0</v>
      </c>
      <c r="L170">
        <v>235749</v>
      </c>
      <c r="M170">
        <v>0</v>
      </c>
      <c r="N170">
        <v>253190</v>
      </c>
      <c r="O170">
        <v>1232200</v>
      </c>
      <c r="P170">
        <v>484800</v>
      </c>
      <c r="Q170">
        <v>212100</v>
      </c>
      <c r="R170">
        <v>34760</v>
      </c>
      <c r="S170">
        <v>270509</v>
      </c>
      <c r="T170" t="s">
        <v>3765</v>
      </c>
      <c r="U170">
        <v>323300</v>
      </c>
      <c r="V170" s="162">
        <v>0.83671203216826484</v>
      </c>
      <c r="W170">
        <v>1555500</v>
      </c>
      <c r="X170" s="162">
        <v>0.1739048537447766</v>
      </c>
      <c r="Y170">
        <v>0</v>
      </c>
      <c r="Z170">
        <v>0</v>
      </c>
      <c r="AA170">
        <v>0</v>
      </c>
      <c r="AB170">
        <v>0</v>
      </c>
      <c r="AC170">
        <v>0</v>
      </c>
      <c r="AD170" t="s">
        <v>0</v>
      </c>
      <c r="AE170" t="s">
        <v>0</v>
      </c>
      <c r="AF170" t="s">
        <v>0</v>
      </c>
      <c r="AG170" t="s">
        <v>0</v>
      </c>
      <c r="AH170" s="191"/>
      <c r="AI170" s="191" t="s">
        <v>0</v>
      </c>
      <c r="AJ170" t="s">
        <v>0</v>
      </c>
      <c r="AK170" s="191"/>
      <c r="AL170" s="162">
        <v>1.91081703355255E-2</v>
      </c>
      <c r="AM170" s="162">
        <v>4.8187275948013503E-2</v>
      </c>
      <c r="AN170" s="162">
        <v>0.128883651459514</v>
      </c>
      <c r="AO170" s="162">
        <v>0.14316894390863999</v>
      </c>
      <c r="AP170" s="162">
        <v>0.136926051378261</v>
      </c>
      <c r="AQ170" s="162">
        <v>9.2699380316409882E-2</v>
      </c>
      <c r="AR170" s="178">
        <v>0</v>
      </c>
      <c r="AS170" s="178">
        <v>4</v>
      </c>
      <c r="AT170" s="178">
        <v>0</v>
      </c>
      <c r="AU170" s="178">
        <v>0</v>
      </c>
      <c r="AV170" s="178">
        <v>4</v>
      </c>
      <c r="AW170" s="180">
        <v>0</v>
      </c>
      <c r="AX170">
        <v>1</v>
      </c>
      <c r="AY170">
        <v>0</v>
      </c>
      <c r="AZ170">
        <v>0</v>
      </c>
      <c r="BA170">
        <v>0</v>
      </c>
      <c r="BB170">
        <v>1</v>
      </c>
      <c r="BC170">
        <v>0</v>
      </c>
      <c r="BD170" s="165">
        <v>218430</v>
      </c>
      <c r="BE170" s="165">
        <v>8.6666666666666661</v>
      </c>
      <c r="BF170" s="165" t="s">
        <v>0</v>
      </c>
      <c r="BG170" s="165" t="s">
        <v>0</v>
      </c>
      <c r="BH170" s="165" t="s">
        <v>0</v>
      </c>
      <c r="BI170" s="165" t="s">
        <v>0</v>
      </c>
      <c r="BJ170" s="165">
        <v>0</v>
      </c>
      <c r="BK170" s="165" t="s">
        <v>0</v>
      </c>
      <c r="BL170" s="165">
        <v>0</v>
      </c>
      <c r="BM170" s="165" t="s">
        <v>0</v>
      </c>
      <c r="BN170" s="165" t="s">
        <v>0</v>
      </c>
      <c r="BO170" s="165" t="s">
        <v>0</v>
      </c>
      <c r="BP170" s="165" t="s">
        <v>0</v>
      </c>
      <c r="BQ170" s="165" t="s">
        <v>0</v>
      </c>
      <c r="BR170" s="165">
        <v>0</v>
      </c>
      <c r="BS170" s="165">
        <v>0</v>
      </c>
      <c r="BT170" s="165">
        <v>0</v>
      </c>
      <c r="BU170" s="165" t="s">
        <v>0</v>
      </c>
      <c r="BV170" s="165" t="s">
        <v>0</v>
      </c>
      <c r="BW170" s="165" t="s">
        <v>0</v>
      </c>
      <c r="BX170" s="165" t="s">
        <v>0</v>
      </c>
      <c r="BY170" s="163" t="s">
        <v>0</v>
      </c>
      <c r="BZ170">
        <v>34760</v>
      </c>
      <c r="CA170">
        <v>3</v>
      </c>
      <c r="CB170">
        <v>126442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126442</v>
      </c>
      <c r="CJ170">
        <v>30300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30300</v>
      </c>
      <c r="CR170" t="str">
        <f>_xlfn.XLOOKUP(DB_CEWB_Nomenclature__2[[#This Row],[Component]],T_Planning[Article],T_Planning[PLANIF],"VERIF")</f>
        <v>VERIF</v>
      </c>
      <c r="CS170" t="str">
        <f>_xlfn.XLOOKUP(DB_CEWB_Nomenclature__2[[#This Row],[Component]],T_Planning[Article],T_Planning[Etat Machine],"VERIF")</f>
        <v>VERIF</v>
      </c>
      <c r="CT1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1" spans="1:98" hidden="1" x14ac:dyDescent="0.3">
      <c r="A171">
        <v>0</v>
      </c>
      <c r="B171">
        <v>122419</v>
      </c>
      <c r="C171" t="s">
        <v>272</v>
      </c>
      <c r="D171">
        <v>55</v>
      </c>
      <c r="E171" t="s">
        <v>3761</v>
      </c>
      <c r="F171" t="s">
        <v>3952</v>
      </c>
      <c r="G171" t="s">
        <v>2862</v>
      </c>
      <c r="H171" t="s">
        <v>24</v>
      </c>
      <c r="I171">
        <v>0</v>
      </c>
      <c r="J171">
        <v>0</v>
      </c>
      <c r="K171">
        <v>0</v>
      </c>
      <c r="L171">
        <v>5045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5045</v>
      </c>
      <c r="T171" t="s">
        <v>3765</v>
      </c>
      <c r="U171">
        <v>0</v>
      </c>
      <c r="V171" s="162" t="s">
        <v>0</v>
      </c>
      <c r="W171">
        <v>0</v>
      </c>
      <c r="X171" s="162" t="s">
        <v>0</v>
      </c>
      <c r="Y171">
        <v>7</v>
      </c>
      <c r="Z171">
        <v>8</v>
      </c>
      <c r="AA171">
        <v>6</v>
      </c>
      <c r="AB171">
        <v>0</v>
      </c>
      <c r="AC171">
        <v>21</v>
      </c>
      <c r="AD171" t="s">
        <v>0</v>
      </c>
      <c r="AE171" t="s">
        <v>0</v>
      </c>
      <c r="AF171" t="s">
        <v>0</v>
      </c>
      <c r="AG171" t="s">
        <v>0</v>
      </c>
      <c r="AH171" s="191"/>
      <c r="AI171" s="191" t="s">
        <v>0</v>
      </c>
      <c r="AJ171" t="s">
        <v>0</v>
      </c>
      <c r="AK171" s="191"/>
      <c r="AL171" s="162">
        <v>6.1666457627827199E-3</v>
      </c>
      <c r="AM171" s="162">
        <v>0</v>
      </c>
      <c r="AN171" s="162">
        <v>0.22421457527178901</v>
      </c>
      <c r="AO171" s="162">
        <v>0.264258213923867</v>
      </c>
      <c r="AP171" s="162">
        <v>0.476899060494959</v>
      </c>
      <c r="AQ171" s="162">
        <v>0.15969824745466199</v>
      </c>
      <c r="AR171" s="178">
        <v>0</v>
      </c>
      <c r="AS171" s="178">
        <v>0</v>
      </c>
      <c r="AT171" s="178">
        <v>0</v>
      </c>
      <c r="AU171" s="178">
        <v>0</v>
      </c>
      <c r="AV171" s="178">
        <v>0</v>
      </c>
      <c r="AW171" s="180">
        <v>0</v>
      </c>
      <c r="AX171">
        <v>1</v>
      </c>
      <c r="AY171">
        <v>0</v>
      </c>
      <c r="AZ171">
        <v>0</v>
      </c>
      <c r="BA171">
        <v>0</v>
      </c>
      <c r="BB171">
        <v>1</v>
      </c>
      <c r="BC171">
        <v>0</v>
      </c>
      <c r="BD171" s="165">
        <v>0</v>
      </c>
      <c r="BE171" s="165" t="s">
        <v>0</v>
      </c>
      <c r="BF171" s="165" t="s">
        <v>0</v>
      </c>
      <c r="BG171" s="165" t="s">
        <v>0</v>
      </c>
      <c r="BH171" s="165" t="s">
        <v>0</v>
      </c>
      <c r="BI171" s="165" t="s">
        <v>0</v>
      </c>
      <c r="BJ171" s="165">
        <v>0</v>
      </c>
      <c r="BK171" s="165" t="s">
        <v>0</v>
      </c>
      <c r="BL171" s="165">
        <v>0</v>
      </c>
      <c r="BM171" s="165" t="s">
        <v>0</v>
      </c>
      <c r="BN171" s="165" t="s">
        <v>0</v>
      </c>
      <c r="BO171" s="165" t="s">
        <v>0</v>
      </c>
      <c r="BP171" s="165" t="s">
        <v>0</v>
      </c>
      <c r="BQ171" s="165" t="s">
        <v>0</v>
      </c>
      <c r="BR171" s="165">
        <v>0</v>
      </c>
      <c r="BS171" s="165">
        <v>0</v>
      </c>
      <c r="BT171" s="165">
        <v>0</v>
      </c>
      <c r="BU171" s="165" t="s">
        <v>0</v>
      </c>
      <c r="BV171" s="165" t="s">
        <v>0</v>
      </c>
      <c r="BW171" s="165" t="s">
        <v>0</v>
      </c>
      <c r="BX171" s="165" t="s">
        <v>0</v>
      </c>
      <c r="BY171" s="163" t="s">
        <v>0</v>
      </c>
      <c r="BZ171">
        <v>0</v>
      </c>
      <c r="CA171" t="s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 t="str">
        <f>_xlfn.XLOOKUP(DB_CEWB_Nomenclature__2[[#This Row],[Component]],T_Planning[Article],T_Planning[PLANIF],"VERIF")</f>
        <v>VERIF</v>
      </c>
      <c r="CS171" t="str">
        <f>_xlfn.XLOOKUP(DB_CEWB_Nomenclature__2[[#This Row],[Component]],T_Planning[Article],T_Planning[Etat Machine],"VERIF")</f>
        <v>VERIF</v>
      </c>
      <c r="CT1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2" spans="1:98" hidden="1" x14ac:dyDescent="0.3">
      <c r="A172">
        <v>0</v>
      </c>
      <c r="B172">
        <v>124737</v>
      </c>
      <c r="C172" t="s">
        <v>180</v>
      </c>
      <c r="D172">
        <v>40</v>
      </c>
      <c r="E172" t="s">
        <v>3761</v>
      </c>
      <c r="F172" t="s">
        <v>3950</v>
      </c>
      <c r="G172" t="s">
        <v>2775</v>
      </c>
      <c r="H172" t="s">
        <v>41</v>
      </c>
      <c r="I172">
        <v>0</v>
      </c>
      <c r="J172">
        <v>2100</v>
      </c>
      <c r="K172">
        <v>0</v>
      </c>
      <c r="L172">
        <v>0</v>
      </c>
      <c r="M172">
        <v>0</v>
      </c>
      <c r="N172">
        <v>11775</v>
      </c>
      <c r="O172">
        <v>80800</v>
      </c>
      <c r="P172">
        <v>20200</v>
      </c>
      <c r="Q172">
        <v>20200</v>
      </c>
      <c r="R172">
        <v>0</v>
      </c>
      <c r="S172">
        <v>0</v>
      </c>
      <c r="T172" t="s">
        <v>3789</v>
      </c>
      <c r="U172">
        <v>17200</v>
      </c>
      <c r="V172" s="162">
        <v>0</v>
      </c>
      <c r="W172">
        <v>98000</v>
      </c>
      <c r="X172" s="16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 t="s">
        <v>0</v>
      </c>
      <c r="AE172" t="s">
        <v>0</v>
      </c>
      <c r="AF172" t="s">
        <v>0</v>
      </c>
      <c r="AG172" t="s">
        <v>0</v>
      </c>
      <c r="AH172" s="191"/>
      <c r="AI172" s="191" t="s">
        <v>0</v>
      </c>
      <c r="AJ172" t="s">
        <v>0</v>
      </c>
      <c r="AK172" s="191"/>
      <c r="AL172" s="162">
        <v>0</v>
      </c>
      <c r="AM172" s="162">
        <v>5.9342838258899099E-2</v>
      </c>
      <c r="AN172" s="162">
        <v>0</v>
      </c>
      <c r="AO172" s="162">
        <v>0</v>
      </c>
      <c r="AP172" s="162">
        <v>0.15660027217617201</v>
      </c>
      <c r="AQ172" s="162">
        <v>9.7151816546589595E-2</v>
      </c>
      <c r="AR172" s="178">
        <v>0</v>
      </c>
      <c r="AS172" s="178">
        <v>0</v>
      </c>
      <c r="AT172" s="178">
        <v>0</v>
      </c>
      <c r="AU172" s="178">
        <v>0</v>
      </c>
      <c r="AV172" s="178">
        <v>0</v>
      </c>
      <c r="AW172" s="180">
        <v>0</v>
      </c>
      <c r="AX172">
        <v>1</v>
      </c>
      <c r="AY172">
        <v>1</v>
      </c>
      <c r="AZ172">
        <v>0</v>
      </c>
      <c r="BA172">
        <v>0</v>
      </c>
      <c r="BB172">
        <v>1</v>
      </c>
      <c r="BC172">
        <v>0</v>
      </c>
      <c r="BD172" s="165">
        <v>0</v>
      </c>
      <c r="BE172" s="165" t="s">
        <v>0</v>
      </c>
      <c r="BF172" s="165">
        <v>0</v>
      </c>
      <c r="BG172" s="165" t="s">
        <v>0</v>
      </c>
      <c r="BH172" s="165">
        <v>0</v>
      </c>
      <c r="BI172" s="165" t="s">
        <v>0</v>
      </c>
      <c r="BJ172" s="165">
        <v>0</v>
      </c>
      <c r="BK172" s="165" t="s">
        <v>0</v>
      </c>
      <c r="BL172" s="165">
        <v>0</v>
      </c>
      <c r="BM172" s="165" t="s">
        <v>0</v>
      </c>
      <c r="BN172" s="165" t="s">
        <v>0</v>
      </c>
      <c r="BO172" s="165" t="s">
        <v>0</v>
      </c>
      <c r="BP172" s="165" t="s">
        <v>0</v>
      </c>
      <c r="BQ172" s="165" t="s">
        <v>0</v>
      </c>
      <c r="BR172" s="165">
        <v>0</v>
      </c>
      <c r="BS172" s="165">
        <v>0</v>
      </c>
      <c r="BT172" s="165">
        <v>0</v>
      </c>
      <c r="BU172" s="165" t="s">
        <v>0</v>
      </c>
      <c r="BV172" s="165" t="s">
        <v>0</v>
      </c>
      <c r="BW172" s="165" t="s">
        <v>0</v>
      </c>
      <c r="BX172" s="165" t="s">
        <v>0</v>
      </c>
      <c r="BY172" s="163" t="s">
        <v>0</v>
      </c>
      <c r="BZ172">
        <v>0</v>
      </c>
      <c r="CA172" t="s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 t="str">
        <f>_xlfn.XLOOKUP(DB_CEWB_Nomenclature__2[[#This Row],[Component]],T_Planning[Article],T_Planning[PLANIF],"VERIF")</f>
        <v>VERIF</v>
      </c>
      <c r="CS172" t="str">
        <f>_xlfn.XLOOKUP(DB_CEWB_Nomenclature__2[[#This Row],[Component]],T_Planning[Article],T_Planning[Etat Machine],"VERIF")</f>
        <v>VERIF</v>
      </c>
      <c r="CT1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3" spans="1:98" hidden="1" x14ac:dyDescent="0.3">
      <c r="A173">
        <v>1</v>
      </c>
      <c r="B173">
        <v>124919</v>
      </c>
      <c r="C173" t="s">
        <v>3827</v>
      </c>
      <c r="D173">
        <v>55</v>
      </c>
      <c r="E173" t="s">
        <v>3761</v>
      </c>
      <c r="F173" t="s">
        <v>3950</v>
      </c>
      <c r="G173" t="s">
        <v>2775</v>
      </c>
      <c r="H173" t="s">
        <v>1177</v>
      </c>
      <c r="I173">
        <v>0</v>
      </c>
      <c r="J173">
        <v>0</v>
      </c>
      <c r="K173" t="s">
        <v>0</v>
      </c>
      <c r="L173">
        <v>45571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45571</v>
      </c>
      <c r="T173" t="s">
        <v>3765</v>
      </c>
      <c r="U173">
        <v>0</v>
      </c>
      <c r="V173" s="162" t="s">
        <v>0</v>
      </c>
      <c r="W173">
        <v>0</v>
      </c>
      <c r="X173" s="162" t="s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 t="s">
        <v>0</v>
      </c>
      <c r="AE173" t="s">
        <v>0</v>
      </c>
      <c r="AF173" t="s">
        <v>0</v>
      </c>
      <c r="AG173" t="s">
        <v>0</v>
      </c>
      <c r="AH173" s="191"/>
      <c r="AI173" s="191" t="s">
        <v>0</v>
      </c>
      <c r="AJ173" t="s">
        <v>0</v>
      </c>
      <c r="AK173" s="191"/>
      <c r="AL173" s="162">
        <v>0</v>
      </c>
      <c r="AM173" s="162">
        <v>0</v>
      </c>
      <c r="AN173" s="162">
        <v>0</v>
      </c>
      <c r="AO173" s="162">
        <v>0</v>
      </c>
      <c r="AP173" s="162">
        <v>0</v>
      </c>
      <c r="AQ173" s="162">
        <v>0</v>
      </c>
      <c r="AR173" s="178">
        <v>0</v>
      </c>
      <c r="AS173" s="178">
        <v>0</v>
      </c>
      <c r="AT173" s="178">
        <v>0</v>
      </c>
      <c r="AU173" s="178">
        <v>0</v>
      </c>
      <c r="AV173" s="178">
        <v>0</v>
      </c>
      <c r="AW173" s="180">
        <v>0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0</v>
      </c>
      <c r="BD173" s="165">
        <v>0</v>
      </c>
      <c r="BE173" s="165" t="s">
        <v>0</v>
      </c>
      <c r="BF173" s="165">
        <v>0</v>
      </c>
      <c r="BG173" s="165" t="s">
        <v>0</v>
      </c>
      <c r="BH173" s="165">
        <v>0</v>
      </c>
      <c r="BI173" s="165" t="s">
        <v>0</v>
      </c>
      <c r="BJ173" s="165">
        <v>0</v>
      </c>
      <c r="BK173" s="165" t="s">
        <v>0</v>
      </c>
      <c r="BL173" s="165">
        <v>0</v>
      </c>
      <c r="BM173" s="165" t="s">
        <v>0</v>
      </c>
      <c r="BN173" s="165">
        <v>0</v>
      </c>
      <c r="BO173" s="165" t="s">
        <v>0</v>
      </c>
      <c r="BP173" s="165">
        <v>0</v>
      </c>
      <c r="BQ173" s="165" t="s">
        <v>0</v>
      </c>
      <c r="BR173" s="165">
        <v>0</v>
      </c>
      <c r="BS173" s="165" t="s">
        <v>0</v>
      </c>
      <c r="BT173" s="165">
        <v>0</v>
      </c>
      <c r="BU173" s="165" t="s">
        <v>0</v>
      </c>
      <c r="BV173" s="165" t="s">
        <v>0</v>
      </c>
      <c r="BW173" s="165" t="s">
        <v>0</v>
      </c>
      <c r="BX173" s="165" t="s">
        <v>0</v>
      </c>
      <c r="BY173" s="163" t="s">
        <v>0</v>
      </c>
      <c r="BZ173">
        <v>0</v>
      </c>
      <c r="CA173" t="s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 t="str">
        <f>_xlfn.XLOOKUP(DB_CEWB_Nomenclature__2[[#This Row],[Component]],T_Planning[Article],T_Planning[PLANIF],"VERIF")</f>
        <v>VERIF</v>
      </c>
      <c r="CS173" t="str">
        <f>_xlfn.XLOOKUP(DB_CEWB_Nomenclature__2[[#This Row],[Component]],T_Planning[Article],T_Planning[Etat Machine],"VERIF")</f>
        <v>VERIF</v>
      </c>
      <c r="CT1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4" spans="1:98" hidden="1" x14ac:dyDescent="0.3">
      <c r="A174">
        <v>2</v>
      </c>
      <c r="B174">
        <v>859325</v>
      </c>
      <c r="C174" t="s">
        <v>3954</v>
      </c>
      <c r="D174">
        <v>40</v>
      </c>
      <c r="E174" t="s">
        <v>3761</v>
      </c>
      <c r="F174" t="s">
        <v>3952</v>
      </c>
      <c r="G174" t="s">
        <v>2862</v>
      </c>
      <c r="H174" t="s">
        <v>44</v>
      </c>
      <c r="I174">
        <v>0</v>
      </c>
      <c r="J174">
        <v>500</v>
      </c>
      <c r="K174" t="s">
        <v>0</v>
      </c>
      <c r="L174">
        <v>0</v>
      </c>
      <c r="M174">
        <v>0</v>
      </c>
      <c r="N174">
        <v>17833</v>
      </c>
      <c r="O174">
        <v>4400</v>
      </c>
      <c r="P174">
        <v>4400</v>
      </c>
      <c r="Q174">
        <v>4400</v>
      </c>
      <c r="R174">
        <v>11773</v>
      </c>
      <c r="S174">
        <v>11773</v>
      </c>
      <c r="T174" t="s">
        <v>3767</v>
      </c>
      <c r="U174">
        <v>4400</v>
      </c>
      <c r="V174" s="162">
        <v>1</v>
      </c>
      <c r="W174">
        <v>8800</v>
      </c>
      <c r="X174" s="162">
        <v>1</v>
      </c>
      <c r="Y174">
        <v>0</v>
      </c>
      <c r="Z174">
        <v>0</v>
      </c>
      <c r="AA174">
        <v>0</v>
      </c>
      <c r="AB174">
        <v>6</v>
      </c>
      <c r="AC174">
        <v>6</v>
      </c>
      <c r="AD174" t="s">
        <v>0</v>
      </c>
      <c r="AE174" t="s">
        <v>0</v>
      </c>
      <c r="AF174" t="s">
        <v>0</v>
      </c>
      <c r="AG174" t="s">
        <v>0</v>
      </c>
      <c r="AH174" s="191"/>
      <c r="AI174" s="191" t="s">
        <v>0</v>
      </c>
      <c r="AJ174" t="s">
        <v>0</v>
      </c>
      <c r="AK174" s="191"/>
      <c r="AL174" s="162">
        <v>0</v>
      </c>
      <c r="AM174" s="162">
        <v>0</v>
      </c>
      <c r="AN174" s="162">
        <v>0</v>
      </c>
      <c r="AO174" s="162">
        <v>0</v>
      </c>
      <c r="AP174" s="162">
        <v>0</v>
      </c>
      <c r="AQ174" s="162">
        <v>0</v>
      </c>
      <c r="AR174" s="178">
        <v>0</v>
      </c>
      <c r="AS174" s="178">
        <v>0</v>
      </c>
      <c r="AT174" s="178">
        <v>0</v>
      </c>
      <c r="AU174" s="178">
        <v>0</v>
      </c>
      <c r="AV174" s="178">
        <v>0</v>
      </c>
      <c r="AW174" s="180">
        <v>0</v>
      </c>
      <c r="AX174">
        <v>1</v>
      </c>
      <c r="AY174">
        <v>2</v>
      </c>
      <c r="AZ174">
        <v>0</v>
      </c>
      <c r="BA174">
        <v>0</v>
      </c>
      <c r="BB174">
        <v>1</v>
      </c>
      <c r="BC174">
        <v>0</v>
      </c>
      <c r="BD174" s="165">
        <v>6060</v>
      </c>
      <c r="BE174" s="165">
        <v>4.5</v>
      </c>
      <c r="BF174" s="165">
        <v>5786</v>
      </c>
      <c r="BG174" s="165">
        <v>2</v>
      </c>
      <c r="BH174" s="165">
        <v>5987</v>
      </c>
      <c r="BI174" s="165">
        <v>4</v>
      </c>
      <c r="BJ174" s="165">
        <v>0</v>
      </c>
      <c r="BK174" s="165" t="s">
        <v>0</v>
      </c>
      <c r="BL174" s="165">
        <v>0</v>
      </c>
      <c r="BM174" s="165" t="s">
        <v>0</v>
      </c>
      <c r="BN174" s="165" t="s">
        <v>0</v>
      </c>
      <c r="BO174" s="165" t="s">
        <v>0</v>
      </c>
      <c r="BP174" s="165" t="s">
        <v>0</v>
      </c>
      <c r="BQ174" s="165" t="s">
        <v>0</v>
      </c>
      <c r="BR174" s="165">
        <v>0</v>
      </c>
      <c r="BS174" s="165">
        <v>0</v>
      </c>
      <c r="BT174" s="165">
        <v>0</v>
      </c>
      <c r="BU174" s="165" t="s">
        <v>0</v>
      </c>
      <c r="BV174" s="165" t="s">
        <v>0</v>
      </c>
      <c r="BW174" s="165" t="s">
        <v>0</v>
      </c>
      <c r="BX174" s="165" t="s">
        <v>0</v>
      </c>
      <c r="BY174" s="163" t="s">
        <v>0</v>
      </c>
      <c r="BZ174">
        <v>0</v>
      </c>
      <c r="CA174" t="s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4891</v>
      </c>
      <c r="CP174">
        <v>0</v>
      </c>
      <c r="CQ174">
        <v>4891</v>
      </c>
      <c r="CR174" t="str">
        <f>_xlfn.XLOOKUP(DB_CEWB_Nomenclature__2[[#This Row],[Component]],T_Planning[Article],T_Planning[PLANIF],"VERIF")</f>
        <v>VERIF</v>
      </c>
      <c r="CS174" t="str">
        <f>_xlfn.XLOOKUP(DB_CEWB_Nomenclature__2[[#This Row],[Component]],T_Planning[Article],T_Planning[Etat Machine],"VERIF")</f>
        <v>VERIF</v>
      </c>
      <c r="CT1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5" spans="1:98" hidden="1" x14ac:dyDescent="0.3">
      <c r="A175">
        <v>0</v>
      </c>
      <c r="B175">
        <v>137757</v>
      </c>
      <c r="C175" t="s">
        <v>40</v>
      </c>
      <c r="D175">
        <v>55</v>
      </c>
      <c r="E175" t="s">
        <v>3761</v>
      </c>
      <c r="F175" t="s">
        <v>3950</v>
      </c>
      <c r="G175" t="s">
        <v>2775</v>
      </c>
      <c r="H175" t="s">
        <v>1005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t="s">
        <v>3765</v>
      </c>
      <c r="U175">
        <v>0</v>
      </c>
      <c r="V175" s="162" t="s">
        <v>0</v>
      </c>
      <c r="W175">
        <v>0</v>
      </c>
      <c r="X175" s="162" t="s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 t="s">
        <v>0</v>
      </c>
      <c r="AE175" t="s">
        <v>0</v>
      </c>
      <c r="AF175">
        <v>1110</v>
      </c>
      <c r="AG175">
        <v>124</v>
      </c>
      <c r="AH175" s="191"/>
      <c r="AI175" s="191" t="s">
        <v>0</v>
      </c>
      <c r="AJ175" t="s">
        <v>0</v>
      </c>
      <c r="AK175" s="191"/>
      <c r="AL175" s="162">
        <v>0</v>
      </c>
      <c r="AM175" s="162">
        <v>0</v>
      </c>
      <c r="AN175" s="162">
        <v>0</v>
      </c>
      <c r="AO175" s="162">
        <v>0</v>
      </c>
      <c r="AP175" s="162">
        <v>0</v>
      </c>
      <c r="AQ175" s="162">
        <v>0</v>
      </c>
      <c r="AR175" s="178">
        <v>0</v>
      </c>
      <c r="AS175" s="178">
        <v>0</v>
      </c>
      <c r="AT175" s="178">
        <v>0</v>
      </c>
      <c r="AU175" s="178">
        <v>0</v>
      </c>
      <c r="AV175" s="178">
        <v>0</v>
      </c>
      <c r="AW175" s="180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0</v>
      </c>
      <c r="BD175" s="165">
        <v>0</v>
      </c>
      <c r="BE175" s="165" t="s">
        <v>0</v>
      </c>
      <c r="BF175" s="165">
        <v>0</v>
      </c>
      <c r="BG175" s="165" t="s">
        <v>0</v>
      </c>
      <c r="BH175" s="165">
        <v>0</v>
      </c>
      <c r="BI175" s="165" t="s">
        <v>0</v>
      </c>
      <c r="BJ175" s="165">
        <v>0</v>
      </c>
      <c r="BK175" s="165" t="s">
        <v>0</v>
      </c>
      <c r="BL175" s="165">
        <v>0</v>
      </c>
      <c r="BM175" s="165" t="s">
        <v>0</v>
      </c>
      <c r="BN175" s="165">
        <v>0</v>
      </c>
      <c r="BO175" s="165" t="s">
        <v>0</v>
      </c>
      <c r="BP175" s="165">
        <v>0</v>
      </c>
      <c r="BQ175" s="165" t="s">
        <v>0</v>
      </c>
      <c r="BR175" s="165">
        <v>0</v>
      </c>
      <c r="BS175" s="165" t="s">
        <v>0</v>
      </c>
      <c r="BT175" s="165">
        <v>0</v>
      </c>
      <c r="BU175" s="165" t="s">
        <v>0</v>
      </c>
      <c r="BV175" s="165" t="s">
        <v>0</v>
      </c>
      <c r="BW175" s="165" t="s">
        <v>0</v>
      </c>
      <c r="BX175" s="165" t="s">
        <v>0</v>
      </c>
      <c r="BY175" s="163" t="s">
        <v>0</v>
      </c>
      <c r="BZ175">
        <v>0</v>
      </c>
      <c r="CA175" t="s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 t="str">
        <f>_xlfn.XLOOKUP(DB_CEWB_Nomenclature__2[[#This Row],[Component]],T_Planning[Article],T_Planning[PLANIF],"VERIF")</f>
        <v>VERIF</v>
      </c>
      <c r="CS175" t="str">
        <f>_xlfn.XLOOKUP(DB_CEWB_Nomenclature__2[[#This Row],[Component]],T_Planning[Article],T_Planning[Etat Machine],"VERIF")</f>
        <v>VERIF</v>
      </c>
      <c r="CT1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6" spans="1:98" hidden="1" x14ac:dyDescent="0.3">
      <c r="A176">
        <v>0</v>
      </c>
      <c r="B176">
        <v>137882</v>
      </c>
      <c r="C176" t="s">
        <v>45</v>
      </c>
      <c r="D176">
        <v>55</v>
      </c>
      <c r="E176" t="s">
        <v>3761</v>
      </c>
      <c r="F176" t="s">
        <v>3952</v>
      </c>
      <c r="G176" t="s">
        <v>2862</v>
      </c>
      <c r="H176" t="s">
        <v>1005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t="s">
        <v>3767</v>
      </c>
      <c r="U176">
        <v>0</v>
      </c>
      <c r="V176" s="162" t="s">
        <v>0</v>
      </c>
      <c r="W176">
        <v>0</v>
      </c>
      <c r="X176" s="162" t="s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 t="s">
        <v>0</v>
      </c>
      <c r="AE176" t="s">
        <v>0</v>
      </c>
      <c r="AF176" t="s">
        <v>0</v>
      </c>
      <c r="AG176" t="s">
        <v>0</v>
      </c>
      <c r="AH176" s="191"/>
      <c r="AI176" s="191" t="s">
        <v>0</v>
      </c>
      <c r="AJ176" t="s">
        <v>0</v>
      </c>
      <c r="AK176" s="191"/>
      <c r="AL176" s="162">
        <v>0</v>
      </c>
      <c r="AM176" s="162">
        <v>0</v>
      </c>
      <c r="AN176" s="162">
        <v>0</v>
      </c>
      <c r="AO176" s="162">
        <v>0</v>
      </c>
      <c r="AP176" s="162">
        <v>0</v>
      </c>
      <c r="AQ176" s="162">
        <v>0</v>
      </c>
      <c r="AR176" s="178">
        <v>0</v>
      </c>
      <c r="AS176" s="178">
        <v>0</v>
      </c>
      <c r="AT176" s="178">
        <v>0</v>
      </c>
      <c r="AU176" s="178">
        <v>0</v>
      </c>
      <c r="AV176" s="178">
        <v>0</v>
      </c>
      <c r="AW176" s="180">
        <v>0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0</v>
      </c>
      <c r="BD176" s="165">
        <v>0</v>
      </c>
      <c r="BE176" s="165" t="s">
        <v>0</v>
      </c>
      <c r="BF176" s="165">
        <v>0</v>
      </c>
      <c r="BG176" s="165" t="s">
        <v>0</v>
      </c>
      <c r="BH176" s="165">
        <v>0</v>
      </c>
      <c r="BI176" s="165" t="s">
        <v>0</v>
      </c>
      <c r="BJ176" s="165">
        <v>0</v>
      </c>
      <c r="BK176" s="165" t="s">
        <v>0</v>
      </c>
      <c r="BL176" s="165">
        <v>0</v>
      </c>
      <c r="BM176" s="165" t="s">
        <v>0</v>
      </c>
      <c r="BN176" s="165">
        <v>0</v>
      </c>
      <c r="BO176" s="165" t="s">
        <v>0</v>
      </c>
      <c r="BP176" s="165">
        <v>0</v>
      </c>
      <c r="BQ176" s="165" t="s">
        <v>0</v>
      </c>
      <c r="BR176" s="165">
        <v>0</v>
      </c>
      <c r="BS176" s="165" t="s">
        <v>0</v>
      </c>
      <c r="BT176" s="165">
        <v>0</v>
      </c>
      <c r="BU176" s="165" t="s">
        <v>0</v>
      </c>
      <c r="BV176" s="165" t="s">
        <v>0</v>
      </c>
      <c r="BW176" s="165" t="s">
        <v>0</v>
      </c>
      <c r="BX176" s="165" t="s">
        <v>0</v>
      </c>
      <c r="BY176" s="163" t="s">
        <v>0</v>
      </c>
      <c r="BZ176">
        <v>0</v>
      </c>
      <c r="CA176" t="s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 t="str">
        <f>_xlfn.XLOOKUP(DB_CEWB_Nomenclature__2[[#This Row],[Component]],T_Planning[Article],T_Planning[PLANIF],"VERIF")</f>
        <v>VERIF</v>
      </c>
      <c r="CS176" t="str">
        <f>_xlfn.XLOOKUP(DB_CEWB_Nomenclature__2[[#This Row],[Component]],T_Planning[Article],T_Planning[Etat Machine],"VERIF")</f>
        <v>VERIF</v>
      </c>
      <c r="CT1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7" spans="1:98" hidden="1" x14ac:dyDescent="0.3">
      <c r="A177">
        <v>0</v>
      </c>
      <c r="B177">
        <v>137886</v>
      </c>
      <c r="C177" t="s">
        <v>36</v>
      </c>
      <c r="D177">
        <v>55</v>
      </c>
      <c r="E177" t="s">
        <v>3761</v>
      </c>
      <c r="F177" t="s">
        <v>3950</v>
      </c>
      <c r="G177" t="s">
        <v>2775</v>
      </c>
      <c r="H177" t="s">
        <v>1005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t="s">
        <v>3765</v>
      </c>
      <c r="U177">
        <v>0</v>
      </c>
      <c r="V177" s="162" t="s">
        <v>0</v>
      </c>
      <c r="W177">
        <v>0</v>
      </c>
      <c r="X177" s="162" t="s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 t="s">
        <v>0</v>
      </c>
      <c r="AE177" t="s">
        <v>0</v>
      </c>
      <c r="AF177" t="s">
        <v>0</v>
      </c>
      <c r="AG177" t="s">
        <v>0</v>
      </c>
      <c r="AH177" s="191"/>
      <c r="AI177" s="191" t="s">
        <v>0</v>
      </c>
      <c r="AJ177" t="s">
        <v>0</v>
      </c>
      <c r="AK177" s="191"/>
      <c r="AL177" s="162">
        <v>0</v>
      </c>
      <c r="AM177" s="162">
        <v>0</v>
      </c>
      <c r="AN177" s="162">
        <v>0</v>
      </c>
      <c r="AO177" s="162">
        <v>0</v>
      </c>
      <c r="AP177" s="162">
        <v>0</v>
      </c>
      <c r="AQ177" s="162">
        <v>0</v>
      </c>
      <c r="AR177" s="178">
        <v>0</v>
      </c>
      <c r="AS177" s="178">
        <v>0</v>
      </c>
      <c r="AT177" s="178">
        <v>0</v>
      </c>
      <c r="AU177" s="178">
        <v>0</v>
      </c>
      <c r="AV177" s="178">
        <v>0</v>
      </c>
      <c r="AW177" s="180">
        <v>0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0</v>
      </c>
      <c r="BD177" s="165">
        <v>0</v>
      </c>
      <c r="BE177" s="165" t="s">
        <v>0</v>
      </c>
      <c r="BF177" s="165">
        <v>0</v>
      </c>
      <c r="BG177" s="165" t="s">
        <v>0</v>
      </c>
      <c r="BH177" s="165">
        <v>0</v>
      </c>
      <c r="BI177" s="165" t="s">
        <v>0</v>
      </c>
      <c r="BJ177" s="165">
        <v>0</v>
      </c>
      <c r="BK177" s="165" t="s">
        <v>0</v>
      </c>
      <c r="BL177" s="165">
        <v>0</v>
      </c>
      <c r="BM177" s="165" t="s">
        <v>0</v>
      </c>
      <c r="BN177" s="165">
        <v>0</v>
      </c>
      <c r="BO177" s="165" t="s">
        <v>0</v>
      </c>
      <c r="BP177" s="165">
        <v>0</v>
      </c>
      <c r="BQ177" s="165" t="s">
        <v>0</v>
      </c>
      <c r="BR177" s="165">
        <v>0</v>
      </c>
      <c r="BS177" s="165" t="s">
        <v>0</v>
      </c>
      <c r="BT177" s="165">
        <v>0</v>
      </c>
      <c r="BU177" s="165" t="s">
        <v>0</v>
      </c>
      <c r="BV177" s="165" t="s">
        <v>0</v>
      </c>
      <c r="BW177" s="165" t="s">
        <v>0</v>
      </c>
      <c r="BX177" s="165" t="s">
        <v>0</v>
      </c>
      <c r="BY177" s="163" t="s">
        <v>0</v>
      </c>
      <c r="BZ177">
        <v>0</v>
      </c>
      <c r="CA177" t="s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 t="str">
        <f>_xlfn.XLOOKUP(DB_CEWB_Nomenclature__2[[#This Row],[Component]],T_Planning[Article],T_Planning[PLANIF],"VERIF")</f>
        <v>VERIF</v>
      </c>
      <c r="CS177" t="str">
        <f>_xlfn.XLOOKUP(DB_CEWB_Nomenclature__2[[#This Row],[Component]],T_Planning[Article],T_Planning[Etat Machine],"VERIF")</f>
        <v>VERIF</v>
      </c>
      <c r="CT1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8" spans="1:98" hidden="1" x14ac:dyDescent="0.3">
      <c r="A178">
        <v>0</v>
      </c>
      <c r="B178">
        <v>137890</v>
      </c>
      <c r="C178" t="s">
        <v>216</v>
      </c>
      <c r="D178">
        <v>55</v>
      </c>
      <c r="E178" t="s">
        <v>3761</v>
      </c>
      <c r="F178" t="s">
        <v>3952</v>
      </c>
      <c r="G178" t="s">
        <v>2862</v>
      </c>
      <c r="H178" t="s">
        <v>1005</v>
      </c>
      <c r="I178">
        <v>0</v>
      </c>
      <c r="J178">
        <v>0</v>
      </c>
      <c r="K178">
        <v>0</v>
      </c>
      <c r="L178">
        <v>38070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38070</v>
      </c>
      <c r="T178" t="s">
        <v>3767</v>
      </c>
      <c r="U178">
        <v>0</v>
      </c>
      <c r="V178" s="162" t="s">
        <v>0</v>
      </c>
      <c r="W178">
        <v>0</v>
      </c>
      <c r="X178" s="162" t="s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 t="s">
        <v>0</v>
      </c>
      <c r="AE178" t="s">
        <v>0</v>
      </c>
      <c r="AF178" t="s">
        <v>0</v>
      </c>
      <c r="AG178" t="s">
        <v>0</v>
      </c>
      <c r="AH178" s="191"/>
      <c r="AI178" s="191" t="s">
        <v>0</v>
      </c>
      <c r="AJ178" t="s">
        <v>0</v>
      </c>
      <c r="AK178" s="191"/>
      <c r="AL178" s="162">
        <v>0</v>
      </c>
      <c r="AM178" s="162">
        <v>0</v>
      </c>
      <c r="AN178" s="162">
        <v>0</v>
      </c>
      <c r="AO178" s="162">
        <v>0</v>
      </c>
      <c r="AP178" s="162">
        <v>0</v>
      </c>
      <c r="AQ178" s="162">
        <v>0</v>
      </c>
      <c r="AR178" s="178">
        <v>0</v>
      </c>
      <c r="AS178" s="178">
        <v>0</v>
      </c>
      <c r="AT178" s="178">
        <v>0</v>
      </c>
      <c r="AU178" s="178">
        <v>0</v>
      </c>
      <c r="AV178" s="178">
        <v>0</v>
      </c>
      <c r="AW178" s="180">
        <v>0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0</v>
      </c>
      <c r="BD178" s="165">
        <v>0</v>
      </c>
      <c r="BE178" s="165" t="s">
        <v>0</v>
      </c>
      <c r="BF178" s="165">
        <v>0</v>
      </c>
      <c r="BG178" s="165" t="s">
        <v>0</v>
      </c>
      <c r="BH178" s="165">
        <v>0</v>
      </c>
      <c r="BI178" s="165" t="s">
        <v>0</v>
      </c>
      <c r="BJ178" s="165">
        <v>0</v>
      </c>
      <c r="BK178" s="165" t="s">
        <v>0</v>
      </c>
      <c r="BL178" s="165">
        <v>0</v>
      </c>
      <c r="BM178" s="165" t="s">
        <v>0</v>
      </c>
      <c r="BN178" s="165">
        <v>0</v>
      </c>
      <c r="BO178" s="165" t="s">
        <v>0</v>
      </c>
      <c r="BP178" s="165">
        <v>0</v>
      </c>
      <c r="BQ178" s="165" t="s">
        <v>0</v>
      </c>
      <c r="BR178" s="165">
        <v>0</v>
      </c>
      <c r="BS178" s="165" t="s">
        <v>0</v>
      </c>
      <c r="BT178" s="165">
        <v>0</v>
      </c>
      <c r="BU178" s="165" t="s">
        <v>0</v>
      </c>
      <c r="BV178" s="165" t="s">
        <v>0</v>
      </c>
      <c r="BW178" s="165" t="s">
        <v>0</v>
      </c>
      <c r="BX178" s="165" t="s">
        <v>0</v>
      </c>
      <c r="BY178" s="163" t="s">
        <v>0</v>
      </c>
      <c r="BZ178">
        <v>0</v>
      </c>
      <c r="CA178" t="s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 t="str">
        <f>_xlfn.XLOOKUP(DB_CEWB_Nomenclature__2[[#This Row],[Component]],T_Planning[Article],T_Planning[PLANIF],"VERIF")</f>
        <v>VERIF</v>
      </c>
      <c r="CS178" t="str">
        <f>_xlfn.XLOOKUP(DB_CEWB_Nomenclature__2[[#This Row],[Component]],T_Planning[Article],T_Planning[Etat Machine],"VERIF")</f>
        <v>VERIF</v>
      </c>
      <c r="CT1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79" spans="1:98" x14ac:dyDescent="0.3">
      <c r="A179">
        <v>1</v>
      </c>
      <c r="B179">
        <v>142554</v>
      </c>
      <c r="C179" t="s">
        <v>3771</v>
      </c>
      <c r="D179">
        <v>32</v>
      </c>
      <c r="E179" t="s">
        <v>3761</v>
      </c>
      <c r="F179" t="s">
        <v>3952</v>
      </c>
      <c r="G179" t="s">
        <v>2862</v>
      </c>
      <c r="H179" t="s">
        <v>956</v>
      </c>
      <c r="I179">
        <v>40</v>
      </c>
      <c r="J179">
        <v>100</v>
      </c>
      <c r="K179" t="s">
        <v>0</v>
      </c>
      <c r="L179">
        <v>0</v>
      </c>
      <c r="M179">
        <v>0</v>
      </c>
      <c r="N179">
        <v>0</v>
      </c>
      <c r="O179">
        <v>80</v>
      </c>
      <c r="P179">
        <v>40</v>
      </c>
      <c r="Q179">
        <v>40</v>
      </c>
      <c r="R179">
        <v>0</v>
      </c>
      <c r="S179">
        <v>0</v>
      </c>
      <c r="T179" t="s">
        <v>3767</v>
      </c>
      <c r="U179">
        <v>0</v>
      </c>
      <c r="V179" s="162" t="s">
        <v>0</v>
      </c>
      <c r="W179">
        <v>80</v>
      </c>
      <c r="X179" s="162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 t="s">
        <v>0</v>
      </c>
      <c r="AE179" t="s">
        <v>0</v>
      </c>
      <c r="AF179" t="s">
        <v>0</v>
      </c>
      <c r="AG179" t="s">
        <v>0</v>
      </c>
      <c r="AH179" s="191"/>
      <c r="AI179" s="191" t="s">
        <v>0</v>
      </c>
      <c r="AJ179" t="s">
        <v>0</v>
      </c>
      <c r="AK179" s="191"/>
      <c r="AL179" s="162">
        <v>0</v>
      </c>
      <c r="AM179" s="162">
        <v>0</v>
      </c>
      <c r="AN179" s="162">
        <v>0</v>
      </c>
      <c r="AO179" s="162">
        <v>0</v>
      </c>
      <c r="AP179" s="162">
        <v>0</v>
      </c>
      <c r="AQ179" s="162">
        <v>0</v>
      </c>
      <c r="AR179" s="178">
        <v>0</v>
      </c>
      <c r="AS179" s="178">
        <v>0</v>
      </c>
      <c r="AT179" s="178">
        <v>0</v>
      </c>
      <c r="AU179" s="178">
        <v>0</v>
      </c>
      <c r="AV179" s="178">
        <v>0</v>
      </c>
      <c r="AW179" s="180">
        <v>0</v>
      </c>
      <c r="AX179">
        <v>1</v>
      </c>
      <c r="AY179">
        <v>0</v>
      </c>
      <c r="AZ179">
        <v>0</v>
      </c>
      <c r="BA179">
        <v>0</v>
      </c>
      <c r="BB179">
        <v>1</v>
      </c>
      <c r="BC179">
        <v>0</v>
      </c>
      <c r="BD179" s="165">
        <v>0</v>
      </c>
      <c r="BE179" s="165" t="s">
        <v>0</v>
      </c>
      <c r="BF179" s="165" t="s">
        <v>0</v>
      </c>
      <c r="BG179" s="165" t="s">
        <v>0</v>
      </c>
      <c r="BH179" s="165" t="s">
        <v>0</v>
      </c>
      <c r="BI179" s="165" t="s">
        <v>0</v>
      </c>
      <c r="BJ179" s="165">
        <v>0</v>
      </c>
      <c r="BK179" s="165" t="s">
        <v>0</v>
      </c>
      <c r="BL179" s="165">
        <v>0</v>
      </c>
      <c r="BM179" s="165" t="s">
        <v>0</v>
      </c>
      <c r="BN179" s="165" t="s">
        <v>0</v>
      </c>
      <c r="BO179" s="165" t="s">
        <v>0</v>
      </c>
      <c r="BP179" s="165" t="s">
        <v>0</v>
      </c>
      <c r="BQ179" s="165" t="s">
        <v>0</v>
      </c>
      <c r="BR179" s="165">
        <v>0</v>
      </c>
      <c r="BS179" s="165">
        <v>0</v>
      </c>
      <c r="BT179" s="165">
        <v>0</v>
      </c>
      <c r="BU179" s="165" t="s">
        <v>0</v>
      </c>
      <c r="BV179" s="165" t="s">
        <v>0</v>
      </c>
      <c r="BW179" s="165" t="s">
        <v>0</v>
      </c>
      <c r="BX179" s="165" t="s">
        <v>0</v>
      </c>
      <c r="BY179" s="163" t="s">
        <v>0</v>
      </c>
      <c r="BZ179">
        <v>0</v>
      </c>
      <c r="CA179" t="s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 t="str">
        <f>_xlfn.XLOOKUP(DB_CEWB_Nomenclature__2[[#This Row],[Component]],T_Planning[Article],T_Planning[PLANIF],"VERIF")</f>
        <v>VERIF</v>
      </c>
      <c r="CS179" t="str">
        <f>_xlfn.XLOOKUP(DB_CEWB_Nomenclature__2[[#This Row],[Component]],T_Planning[Article],T_Planning[Etat Machine],"VERIF")</f>
        <v>VERIF</v>
      </c>
      <c r="CT1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180" spans="1:98" hidden="1" x14ac:dyDescent="0.3">
      <c r="A180">
        <v>1</v>
      </c>
      <c r="B180">
        <v>151250</v>
      </c>
      <c r="C180" t="s">
        <v>3771</v>
      </c>
      <c r="D180">
        <v>55</v>
      </c>
      <c r="E180" t="s">
        <v>3761</v>
      </c>
      <c r="F180" t="s">
        <v>3952</v>
      </c>
      <c r="G180" t="s">
        <v>2862</v>
      </c>
      <c r="H180" t="s">
        <v>20</v>
      </c>
      <c r="I180">
        <v>0</v>
      </c>
      <c r="J180">
        <v>0</v>
      </c>
      <c r="K180" t="s">
        <v>0</v>
      </c>
      <c r="L180">
        <v>22984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22984</v>
      </c>
      <c r="T180" t="s">
        <v>3767</v>
      </c>
      <c r="U180">
        <v>0</v>
      </c>
      <c r="V180" s="162" t="s">
        <v>0</v>
      </c>
      <c r="W180">
        <v>0</v>
      </c>
      <c r="X180" s="162" t="s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 t="s">
        <v>0</v>
      </c>
      <c r="AE180" t="s">
        <v>0</v>
      </c>
      <c r="AF180" t="s">
        <v>0</v>
      </c>
      <c r="AG180" t="s">
        <v>0</v>
      </c>
      <c r="AH180" s="191"/>
      <c r="AI180" s="191" t="s">
        <v>0</v>
      </c>
      <c r="AJ180" t="s">
        <v>0</v>
      </c>
      <c r="AK180" s="191"/>
      <c r="AL180" s="162">
        <v>0</v>
      </c>
      <c r="AM180" s="162">
        <v>9.3222595785759504E-2</v>
      </c>
      <c r="AN180" s="162">
        <v>0</v>
      </c>
      <c r="AO180" s="162">
        <v>0</v>
      </c>
      <c r="AP180" s="162">
        <v>0</v>
      </c>
      <c r="AQ180" s="162">
        <v>9.3222595785759504E-2</v>
      </c>
      <c r="AR180" s="178">
        <v>0</v>
      </c>
      <c r="AS180" s="178">
        <v>0</v>
      </c>
      <c r="AT180" s="178">
        <v>0</v>
      </c>
      <c r="AU180" s="178">
        <v>0</v>
      </c>
      <c r="AV180" s="178">
        <v>0</v>
      </c>
      <c r="AW180" s="180">
        <v>0</v>
      </c>
      <c r="AX180">
        <v>1</v>
      </c>
      <c r="AY180">
        <v>0</v>
      </c>
      <c r="AZ180">
        <v>0</v>
      </c>
      <c r="BA180">
        <v>0</v>
      </c>
      <c r="BB180">
        <v>1</v>
      </c>
      <c r="BC180">
        <v>0</v>
      </c>
      <c r="BD180" s="165">
        <v>0</v>
      </c>
      <c r="BE180" s="165" t="s">
        <v>0</v>
      </c>
      <c r="BF180" s="165" t="s">
        <v>0</v>
      </c>
      <c r="BG180" s="165" t="s">
        <v>0</v>
      </c>
      <c r="BH180" s="165" t="s">
        <v>0</v>
      </c>
      <c r="BI180" s="165" t="s">
        <v>0</v>
      </c>
      <c r="BJ180" s="165">
        <v>0</v>
      </c>
      <c r="BK180" s="165" t="s">
        <v>0</v>
      </c>
      <c r="BL180" s="165">
        <v>0</v>
      </c>
      <c r="BM180" s="165" t="s">
        <v>0</v>
      </c>
      <c r="BN180" s="165" t="s">
        <v>0</v>
      </c>
      <c r="BO180" s="165" t="s">
        <v>0</v>
      </c>
      <c r="BP180" s="165" t="s">
        <v>0</v>
      </c>
      <c r="BQ180" s="165" t="s">
        <v>0</v>
      </c>
      <c r="BR180" s="165">
        <v>0</v>
      </c>
      <c r="BS180" s="165">
        <v>0</v>
      </c>
      <c r="BT180" s="165">
        <v>0</v>
      </c>
      <c r="BU180" s="165" t="s">
        <v>0</v>
      </c>
      <c r="BV180" s="165" t="s">
        <v>0</v>
      </c>
      <c r="BW180" s="165" t="s">
        <v>0</v>
      </c>
      <c r="BX180" s="165" t="s">
        <v>0</v>
      </c>
      <c r="BY180" s="163" t="s">
        <v>0</v>
      </c>
      <c r="BZ180">
        <v>0</v>
      </c>
      <c r="CA180" t="s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 t="str">
        <f>_xlfn.XLOOKUP(DB_CEWB_Nomenclature__2[[#This Row],[Component]],T_Planning[Article],T_Planning[PLANIF],"VERIF")</f>
        <v>VERIF</v>
      </c>
      <c r="CS180" t="str">
        <f>_xlfn.XLOOKUP(DB_CEWB_Nomenclature__2[[#This Row],[Component]],T_Planning[Article],T_Planning[Etat Machine],"VERIF")</f>
        <v>VERIF</v>
      </c>
      <c r="CT1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1" spans="1:98" hidden="1" x14ac:dyDescent="0.3">
      <c r="A181">
        <v>0</v>
      </c>
      <c r="B181">
        <v>164811</v>
      </c>
      <c r="C181" t="s">
        <v>213</v>
      </c>
      <c r="D181">
        <v>55</v>
      </c>
      <c r="E181" t="s">
        <v>3761</v>
      </c>
      <c r="F181" t="s">
        <v>3952</v>
      </c>
      <c r="G181" t="s">
        <v>2862</v>
      </c>
      <c r="H181" t="s">
        <v>185</v>
      </c>
      <c r="I181">
        <v>0</v>
      </c>
      <c r="J181">
        <v>0</v>
      </c>
      <c r="K181">
        <v>0</v>
      </c>
      <c r="L181">
        <v>0</v>
      </c>
      <c r="M181">
        <v>5045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t="s">
        <v>3767</v>
      </c>
      <c r="U181">
        <v>0</v>
      </c>
      <c r="V181" s="162" t="s">
        <v>0</v>
      </c>
      <c r="W181">
        <v>0</v>
      </c>
      <c r="X181" s="162" t="s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 t="s">
        <v>0</v>
      </c>
      <c r="AE181" t="s">
        <v>0</v>
      </c>
      <c r="AF181" t="s">
        <v>0</v>
      </c>
      <c r="AG181" t="s">
        <v>0</v>
      </c>
      <c r="AH181" s="191"/>
      <c r="AI181" s="191" t="s">
        <v>0</v>
      </c>
      <c r="AJ181" t="s">
        <v>0</v>
      </c>
      <c r="AK181" s="191"/>
      <c r="AL181" s="162">
        <v>0.162392335236621</v>
      </c>
      <c r="AM181" s="162">
        <v>0</v>
      </c>
      <c r="AN181" s="162">
        <v>0</v>
      </c>
      <c r="AO181" s="162">
        <v>0</v>
      </c>
      <c r="AP181" s="162">
        <v>0</v>
      </c>
      <c r="AQ181" s="162">
        <v>0.162392335236621</v>
      </c>
      <c r="AR181" s="178">
        <v>0</v>
      </c>
      <c r="AS181" s="178">
        <v>0</v>
      </c>
      <c r="AT181" s="178">
        <v>0</v>
      </c>
      <c r="AU181" s="178">
        <v>0</v>
      </c>
      <c r="AV181" s="178">
        <v>0</v>
      </c>
      <c r="AW181" s="180">
        <v>0</v>
      </c>
      <c r="AX181">
        <v>1</v>
      </c>
      <c r="AY181">
        <v>1</v>
      </c>
      <c r="AZ181">
        <v>0</v>
      </c>
      <c r="BA181">
        <v>0</v>
      </c>
      <c r="BB181">
        <v>1</v>
      </c>
      <c r="BC181">
        <v>0</v>
      </c>
      <c r="BD181" s="165">
        <v>0</v>
      </c>
      <c r="BE181" s="165" t="s">
        <v>0</v>
      </c>
      <c r="BF181" s="165">
        <v>0</v>
      </c>
      <c r="BG181" s="165" t="s">
        <v>0</v>
      </c>
      <c r="BH181" s="165">
        <v>0</v>
      </c>
      <c r="BI181" s="165" t="s">
        <v>0</v>
      </c>
      <c r="BJ181" s="165">
        <v>0</v>
      </c>
      <c r="BK181" s="165" t="s">
        <v>0</v>
      </c>
      <c r="BL181" s="165">
        <v>0</v>
      </c>
      <c r="BM181" s="165" t="s">
        <v>0</v>
      </c>
      <c r="BN181" s="165" t="s">
        <v>0</v>
      </c>
      <c r="BO181" s="165" t="s">
        <v>0</v>
      </c>
      <c r="BP181" s="165" t="s">
        <v>0</v>
      </c>
      <c r="BQ181" s="165" t="s">
        <v>0</v>
      </c>
      <c r="BR181" s="165">
        <v>0</v>
      </c>
      <c r="BS181" s="165">
        <v>0</v>
      </c>
      <c r="BT181" s="165">
        <v>0</v>
      </c>
      <c r="BU181" s="165" t="s">
        <v>0</v>
      </c>
      <c r="BV181" s="165" t="s">
        <v>0</v>
      </c>
      <c r="BW181" s="165" t="s">
        <v>0</v>
      </c>
      <c r="BX181" s="165" t="s">
        <v>0</v>
      </c>
      <c r="BY181" s="163" t="s">
        <v>0</v>
      </c>
      <c r="BZ181">
        <v>0</v>
      </c>
      <c r="CA181" t="s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 t="str">
        <f>_xlfn.XLOOKUP(DB_CEWB_Nomenclature__2[[#This Row],[Component]],T_Planning[Article],T_Planning[PLANIF],"VERIF")</f>
        <v>VERIF</v>
      </c>
      <c r="CS181" t="str">
        <f>_xlfn.XLOOKUP(DB_CEWB_Nomenclature__2[[#This Row],[Component]],T_Planning[Article],T_Planning[Etat Machine],"VERIF")</f>
        <v>VERIF</v>
      </c>
      <c r="CT1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2" spans="1:98" hidden="1" x14ac:dyDescent="0.3">
      <c r="A182">
        <v>0</v>
      </c>
      <c r="B182">
        <v>164812</v>
      </c>
      <c r="C182" t="s">
        <v>1141</v>
      </c>
      <c r="D182">
        <v>55</v>
      </c>
      <c r="E182" t="s">
        <v>3761</v>
      </c>
      <c r="F182" t="s">
        <v>3952</v>
      </c>
      <c r="G182" t="s">
        <v>2862</v>
      </c>
      <c r="H182" t="s">
        <v>185</v>
      </c>
      <c r="I182">
        <v>0</v>
      </c>
      <c r="J182">
        <v>0</v>
      </c>
      <c r="K182">
        <v>0</v>
      </c>
      <c r="L182">
        <v>0</v>
      </c>
      <c r="M182">
        <v>2704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t="s">
        <v>3767</v>
      </c>
      <c r="U182">
        <v>0</v>
      </c>
      <c r="V182" s="162" t="s">
        <v>0</v>
      </c>
      <c r="W182">
        <v>0</v>
      </c>
      <c r="X182" s="162" t="s">
        <v>0</v>
      </c>
      <c r="Y182">
        <v>0</v>
      </c>
      <c r="Z182">
        <v>1</v>
      </c>
      <c r="AA182">
        <v>0</v>
      </c>
      <c r="AB182">
        <v>0</v>
      </c>
      <c r="AC182">
        <v>1</v>
      </c>
      <c r="AD182" t="s">
        <v>0</v>
      </c>
      <c r="AE182" t="s">
        <v>0</v>
      </c>
      <c r="AF182" t="s">
        <v>0</v>
      </c>
      <c r="AG182" t="s">
        <v>0</v>
      </c>
      <c r="AH182" s="191"/>
      <c r="AI182" s="191" t="s">
        <v>0</v>
      </c>
      <c r="AJ182" t="s">
        <v>0</v>
      </c>
      <c r="AK182" s="191"/>
      <c r="AL182" s="162">
        <v>1.2261960055736199E-2</v>
      </c>
      <c r="AM182" s="162">
        <v>0</v>
      </c>
      <c r="AN182" s="162">
        <v>0</v>
      </c>
      <c r="AO182" s="162">
        <v>0</v>
      </c>
      <c r="AP182" s="162">
        <v>0</v>
      </c>
      <c r="AQ182" s="162">
        <v>1.2261960055736199E-2</v>
      </c>
      <c r="AR182" s="178">
        <v>0</v>
      </c>
      <c r="AS182" s="178">
        <v>0</v>
      </c>
      <c r="AT182" s="178">
        <v>0</v>
      </c>
      <c r="AU182" s="178">
        <v>0</v>
      </c>
      <c r="AV182" s="178">
        <v>0</v>
      </c>
      <c r="AW182" s="180">
        <v>0</v>
      </c>
      <c r="AX182">
        <v>1</v>
      </c>
      <c r="AY182">
        <v>1</v>
      </c>
      <c r="AZ182">
        <v>0</v>
      </c>
      <c r="BA182">
        <v>0</v>
      </c>
      <c r="BB182">
        <v>1</v>
      </c>
      <c r="BC182">
        <v>0</v>
      </c>
      <c r="BD182" s="165">
        <v>0</v>
      </c>
      <c r="BE182" s="165" t="s">
        <v>0</v>
      </c>
      <c r="BF182" s="165">
        <v>0</v>
      </c>
      <c r="BG182" s="165" t="s">
        <v>0</v>
      </c>
      <c r="BH182" s="165">
        <v>0</v>
      </c>
      <c r="BI182" s="165" t="s">
        <v>0</v>
      </c>
      <c r="BJ182" s="165">
        <v>0</v>
      </c>
      <c r="BK182" s="165" t="s">
        <v>0</v>
      </c>
      <c r="BL182" s="165">
        <v>0</v>
      </c>
      <c r="BM182" s="165" t="s">
        <v>0</v>
      </c>
      <c r="BN182" s="165" t="s">
        <v>0</v>
      </c>
      <c r="BO182" s="165" t="s">
        <v>0</v>
      </c>
      <c r="BP182" s="165" t="s">
        <v>0</v>
      </c>
      <c r="BQ182" s="165" t="s">
        <v>0</v>
      </c>
      <c r="BR182" s="165">
        <v>0</v>
      </c>
      <c r="BS182" s="165">
        <v>0</v>
      </c>
      <c r="BT182" s="165">
        <v>0</v>
      </c>
      <c r="BU182" s="165" t="s">
        <v>0</v>
      </c>
      <c r="BV182" s="165" t="s">
        <v>0</v>
      </c>
      <c r="BW182" s="165" t="s">
        <v>0</v>
      </c>
      <c r="BX182" s="165" t="s">
        <v>0</v>
      </c>
      <c r="BY182" s="163" t="s">
        <v>0</v>
      </c>
      <c r="BZ182">
        <v>0</v>
      </c>
      <c r="CA182" t="s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f>_xlfn.XLOOKUP(DB_CEWB_Nomenclature__2[[#This Row],[Component]],T_Planning[Article],T_Planning[PLANIF],"VERIF")</f>
        <v>0</v>
      </c>
      <c r="CS182" t="str">
        <f>_xlfn.XLOOKUP(DB_CEWB_Nomenclature__2[[#This Row],[Component]],T_Planning[Article],T_Planning[Etat Machine],"VERIF")</f>
        <v/>
      </c>
      <c r="CT1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3" spans="1:98" hidden="1" x14ac:dyDescent="0.3">
      <c r="A183">
        <v>0</v>
      </c>
      <c r="B183">
        <v>164966</v>
      </c>
      <c r="C183" t="s">
        <v>141</v>
      </c>
      <c r="D183">
        <v>55</v>
      </c>
      <c r="E183" t="s">
        <v>3761</v>
      </c>
      <c r="F183" t="s">
        <v>3950</v>
      </c>
      <c r="G183" t="s">
        <v>2775</v>
      </c>
      <c r="H183" t="s">
        <v>177</v>
      </c>
      <c r="I183">
        <v>0</v>
      </c>
      <c r="J183">
        <v>0</v>
      </c>
      <c r="K183">
        <v>0</v>
      </c>
      <c r="L183">
        <v>4000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4000</v>
      </c>
      <c r="T183" t="s">
        <v>3794</v>
      </c>
      <c r="U183">
        <v>0</v>
      </c>
      <c r="V183" s="162" t="s">
        <v>0</v>
      </c>
      <c r="W183">
        <v>0</v>
      </c>
      <c r="X183" s="162" t="s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 t="s">
        <v>0</v>
      </c>
      <c r="AE183" t="s">
        <v>0</v>
      </c>
      <c r="AF183" t="s">
        <v>0</v>
      </c>
      <c r="AG183" t="s">
        <v>0</v>
      </c>
      <c r="AH183" s="191"/>
      <c r="AI183" s="191" t="s">
        <v>0</v>
      </c>
      <c r="AJ183" t="s">
        <v>0</v>
      </c>
      <c r="AK183" s="191"/>
      <c r="AL183" s="162">
        <v>0</v>
      </c>
      <c r="AM183" s="162">
        <v>4.0218193873091897E-2</v>
      </c>
      <c r="AN183" s="162">
        <v>-5.11172776398423E-2</v>
      </c>
      <c r="AO183" s="162">
        <v>0</v>
      </c>
      <c r="AP183" s="162">
        <v>0</v>
      </c>
      <c r="AQ183" s="162">
        <v>2.4588338829217599E-2</v>
      </c>
      <c r="AR183" s="178">
        <v>0</v>
      </c>
      <c r="AS183" s="178">
        <v>0</v>
      </c>
      <c r="AT183" s="178">
        <v>0</v>
      </c>
      <c r="AU183" s="178">
        <v>0</v>
      </c>
      <c r="AV183" s="178">
        <v>0</v>
      </c>
      <c r="AW183" s="180">
        <v>0</v>
      </c>
      <c r="AX183">
        <v>1</v>
      </c>
      <c r="AY183">
        <v>0</v>
      </c>
      <c r="AZ183">
        <v>0</v>
      </c>
      <c r="BA183">
        <v>0</v>
      </c>
      <c r="BB183">
        <v>1</v>
      </c>
      <c r="BC183">
        <v>0</v>
      </c>
      <c r="BD183" s="165">
        <v>0</v>
      </c>
      <c r="BE183" s="165" t="s">
        <v>0</v>
      </c>
      <c r="BF183" s="165" t="s">
        <v>0</v>
      </c>
      <c r="BG183" s="165" t="s">
        <v>0</v>
      </c>
      <c r="BH183" s="165" t="s">
        <v>0</v>
      </c>
      <c r="BI183" s="165" t="s">
        <v>0</v>
      </c>
      <c r="BJ183" s="165">
        <v>0</v>
      </c>
      <c r="BK183" s="165" t="s">
        <v>0</v>
      </c>
      <c r="BL183" s="165">
        <v>0</v>
      </c>
      <c r="BM183" s="165" t="s">
        <v>0</v>
      </c>
      <c r="BN183" s="165" t="s">
        <v>0</v>
      </c>
      <c r="BO183" s="165" t="s">
        <v>0</v>
      </c>
      <c r="BP183" s="165" t="s">
        <v>0</v>
      </c>
      <c r="BQ183" s="165" t="s">
        <v>0</v>
      </c>
      <c r="BR183" s="165">
        <v>0</v>
      </c>
      <c r="BS183" s="165">
        <v>0</v>
      </c>
      <c r="BT183" s="165">
        <v>0</v>
      </c>
      <c r="BU183" s="165" t="s">
        <v>0</v>
      </c>
      <c r="BV183" s="165" t="s">
        <v>0</v>
      </c>
      <c r="BW183" s="165" t="s">
        <v>0</v>
      </c>
      <c r="BX183" s="165" t="s">
        <v>0</v>
      </c>
      <c r="BY183" s="163" t="s">
        <v>0</v>
      </c>
      <c r="BZ183">
        <v>0</v>
      </c>
      <c r="CA183" t="s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 t="str">
        <f>_xlfn.XLOOKUP(DB_CEWB_Nomenclature__2[[#This Row],[Component]],T_Planning[Article],T_Planning[PLANIF],"VERIF")</f>
        <v>VERIF</v>
      </c>
      <c r="CS183" t="str">
        <f>_xlfn.XLOOKUP(DB_CEWB_Nomenclature__2[[#This Row],[Component]],T_Planning[Article],T_Planning[Etat Machine],"VERIF")</f>
        <v>VERIF</v>
      </c>
      <c r="CT1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4" spans="1:98" hidden="1" x14ac:dyDescent="0.3">
      <c r="A184">
        <v>0</v>
      </c>
      <c r="B184">
        <v>166695</v>
      </c>
      <c r="C184" t="s">
        <v>323</v>
      </c>
      <c r="D184">
        <v>40</v>
      </c>
      <c r="E184" t="s">
        <v>3761</v>
      </c>
      <c r="F184" t="s">
        <v>3950</v>
      </c>
      <c r="G184" t="s">
        <v>2775</v>
      </c>
      <c r="H184" t="s">
        <v>46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t="s">
        <v>3765</v>
      </c>
      <c r="U184">
        <v>0</v>
      </c>
      <c r="V184" s="162" t="s">
        <v>0</v>
      </c>
      <c r="W184">
        <v>0</v>
      </c>
      <c r="X184" s="162" t="s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 t="s">
        <v>0</v>
      </c>
      <c r="AE184" t="s">
        <v>0</v>
      </c>
      <c r="AF184" t="s">
        <v>0</v>
      </c>
      <c r="AG184" t="s">
        <v>0</v>
      </c>
      <c r="AH184" s="191"/>
      <c r="AI184" s="191" t="s">
        <v>0</v>
      </c>
      <c r="AJ184" t="s">
        <v>0</v>
      </c>
      <c r="AK184" s="191"/>
      <c r="AL184" s="162">
        <v>0</v>
      </c>
      <c r="AM184" s="162">
        <v>0</v>
      </c>
      <c r="AN184" s="162">
        <v>0</v>
      </c>
      <c r="AO184" s="162">
        <v>0</v>
      </c>
      <c r="AP184" s="162">
        <v>0</v>
      </c>
      <c r="AQ184" s="162">
        <v>0</v>
      </c>
      <c r="AR184" s="178">
        <v>0</v>
      </c>
      <c r="AS184" s="178">
        <v>0</v>
      </c>
      <c r="AT184" s="178">
        <v>0</v>
      </c>
      <c r="AU184" s="178">
        <v>0</v>
      </c>
      <c r="AV184" s="178">
        <v>0</v>
      </c>
      <c r="AW184" s="180">
        <v>0</v>
      </c>
      <c r="AX184">
        <v>1</v>
      </c>
      <c r="AY184">
        <v>0</v>
      </c>
      <c r="AZ184">
        <v>0</v>
      </c>
      <c r="BA184">
        <v>0</v>
      </c>
      <c r="BB184">
        <v>1</v>
      </c>
      <c r="BC184">
        <v>0</v>
      </c>
      <c r="BD184" s="165">
        <v>0</v>
      </c>
      <c r="BE184" s="165" t="s">
        <v>0</v>
      </c>
      <c r="BF184" s="165" t="s">
        <v>0</v>
      </c>
      <c r="BG184" s="165" t="s">
        <v>0</v>
      </c>
      <c r="BH184" s="165" t="s">
        <v>0</v>
      </c>
      <c r="BI184" s="165" t="s">
        <v>0</v>
      </c>
      <c r="BJ184" s="165">
        <v>0</v>
      </c>
      <c r="BK184" s="165" t="s">
        <v>0</v>
      </c>
      <c r="BL184" s="165">
        <v>0</v>
      </c>
      <c r="BM184" s="165" t="s">
        <v>0</v>
      </c>
      <c r="BN184" s="165" t="s">
        <v>0</v>
      </c>
      <c r="BO184" s="165" t="s">
        <v>0</v>
      </c>
      <c r="BP184" s="165" t="s">
        <v>0</v>
      </c>
      <c r="BQ184" s="165" t="s">
        <v>0</v>
      </c>
      <c r="BR184" s="165">
        <v>0</v>
      </c>
      <c r="BS184" s="165">
        <v>0</v>
      </c>
      <c r="BT184" s="165">
        <v>0</v>
      </c>
      <c r="BU184" s="165" t="s">
        <v>0</v>
      </c>
      <c r="BV184" s="165" t="s">
        <v>0</v>
      </c>
      <c r="BW184" s="165" t="s">
        <v>0</v>
      </c>
      <c r="BX184" s="165" t="s">
        <v>0</v>
      </c>
      <c r="BY184" s="163" t="s">
        <v>0</v>
      </c>
      <c r="BZ184">
        <v>0</v>
      </c>
      <c r="CA184" t="s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 t="str">
        <f>_xlfn.XLOOKUP(DB_CEWB_Nomenclature__2[[#This Row],[Component]],T_Planning[Article],T_Planning[PLANIF],"VERIF")</f>
        <v>VERIF</v>
      </c>
      <c r="CS184" t="str">
        <f>_xlfn.XLOOKUP(DB_CEWB_Nomenclature__2[[#This Row],[Component]],T_Planning[Article],T_Planning[Etat Machine],"VERIF")</f>
        <v>VERIF</v>
      </c>
      <c r="CT1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5" spans="1:98" hidden="1" x14ac:dyDescent="0.3">
      <c r="A185">
        <v>0</v>
      </c>
      <c r="B185">
        <v>180532</v>
      </c>
      <c r="C185" t="s">
        <v>118</v>
      </c>
      <c r="D185">
        <v>40</v>
      </c>
      <c r="E185" t="s">
        <v>3761</v>
      </c>
      <c r="F185" t="s">
        <v>3952</v>
      </c>
      <c r="G185" t="s">
        <v>2862</v>
      </c>
      <c r="H185" t="s">
        <v>117</v>
      </c>
      <c r="I185">
        <v>0</v>
      </c>
      <c r="J185">
        <v>900</v>
      </c>
      <c r="K185">
        <v>0</v>
      </c>
      <c r="L185">
        <v>36481</v>
      </c>
      <c r="M185">
        <v>0</v>
      </c>
      <c r="N185">
        <v>0</v>
      </c>
      <c r="O185">
        <v>18520</v>
      </c>
      <c r="P185">
        <v>12460</v>
      </c>
      <c r="Q185">
        <v>8940</v>
      </c>
      <c r="R185">
        <v>0</v>
      </c>
      <c r="S185">
        <v>36481</v>
      </c>
      <c r="T185" t="s">
        <v>3767</v>
      </c>
      <c r="U185">
        <v>4900</v>
      </c>
      <c r="V185" s="162">
        <v>1</v>
      </c>
      <c r="W185">
        <v>23420</v>
      </c>
      <c r="X185" s="162">
        <v>1</v>
      </c>
      <c r="Y185">
        <v>0</v>
      </c>
      <c r="Z185">
        <v>0</v>
      </c>
      <c r="AA185">
        <v>0</v>
      </c>
      <c r="AB185">
        <v>0</v>
      </c>
      <c r="AC185">
        <v>0</v>
      </c>
      <c r="AD185" t="s">
        <v>0</v>
      </c>
      <c r="AE185" t="s">
        <v>0</v>
      </c>
      <c r="AF185" t="s">
        <v>0</v>
      </c>
      <c r="AG185" t="s">
        <v>0</v>
      </c>
      <c r="AH185" s="191"/>
      <c r="AI185" s="191" t="s">
        <v>0</v>
      </c>
      <c r="AJ185" t="s">
        <v>0</v>
      </c>
      <c r="AK185" s="191"/>
      <c r="AL185" s="162">
        <v>2.6971909742780106E-3</v>
      </c>
      <c r="AM185" s="162">
        <v>1.27320954907162E-3</v>
      </c>
      <c r="AN185" s="162">
        <v>0</v>
      </c>
      <c r="AO185" s="162">
        <v>0</v>
      </c>
      <c r="AP185" s="162">
        <v>0</v>
      </c>
      <c r="AQ185" s="162">
        <v>2.7311973216645599E-3</v>
      </c>
      <c r="AR185" s="178">
        <v>0</v>
      </c>
      <c r="AS185" s="178">
        <v>0</v>
      </c>
      <c r="AT185" s="178">
        <v>0</v>
      </c>
      <c r="AU185" s="178">
        <v>0</v>
      </c>
      <c r="AV185" s="178">
        <v>0</v>
      </c>
      <c r="AW185" s="180">
        <v>0</v>
      </c>
      <c r="AX185">
        <v>1</v>
      </c>
      <c r="AY185">
        <v>0</v>
      </c>
      <c r="AZ185">
        <v>0</v>
      </c>
      <c r="BA185">
        <v>0</v>
      </c>
      <c r="BB185">
        <v>1</v>
      </c>
      <c r="BC185">
        <v>0</v>
      </c>
      <c r="BD185" s="165">
        <v>0</v>
      </c>
      <c r="BE185" s="165" t="s">
        <v>0</v>
      </c>
      <c r="BF185" s="165" t="s">
        <v>0</v>
      </c>
      <c r="BG185" s="165" t="s">
        <v>0</v>
      </c>
      <c r="BH185" s="165" t="s">
        <v>0</v>
      </c>
      <c r="BI185" s="165" t="s">
        <v>0</v>
      </c>
      <c r="BJ185" s="165">
        <v>0</v>
      </c>
      <c r="BK185" s="165" t="s">
        <v>0</v>
      </c>
      <c r="BL185" s="165">
        <v>0</v>
      </c>
      <c r="BM185" s="165" t="s">
        <v>0</v>
      </c>
      <c r="BN185" s="165" t="s">
        <v>0</v>
      </c>
      <c r="BO185" s="165" t="s">
        <v>0</v>
      </c>
      <c r="BP185" s="165" t="s">
        <v>0</v>
      </c>
      <c r="BQ185" s="165" t="s">
        <v>0</v>
      </c>
      <c r="BR185" s="165">
        <v>0</v>
      </c>
      <c r="BS185" s="165">
        <v>0</v>
      </c>
      <c r="BT185" s="165">
        <v>0</v>
      </c>
      <c r="BU185" s="165" t="s">
        <v>0</v>
      </c>
      <c r="BV185" s="165" t="s">
        <v>0</v>
      </c>
      <c r="BW185" s="165" t="s">
        <v>0</v>
      </c>
      <c r="BX185" s="165" t="s">
        <v>0</v>
      </c>
      <c r="BY185" s="163" t="s">
        <v>0</v>
      </c>
      <c r="BZ185">
        <v>0</v>
      </c>
      <c r="CA185" t="s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 t="str">
        <f>_xlfn.XLOOKUP(DB_CEWB_Nomenclature__2[[#This Row],[Component]],T_Planning[Article],T_Planning[PLANIF],"VERIF")</f>
        <v>VERIF</v>
      </c>
      <c r="CS185" t="str">
        <f>_xlfn.XLOOKUP(DB_CEWB_Nomenclature__2[[#This Row],[Component]],T_Planning[Article],T_Planning[Etat Machine],"VERIF")</f>
        <v>VERIF</v>
      </c>
      <c r="CT1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6" spans="1:98" hidden="1" x14ac:dyDescent="0.3">
      <c r="A186">
        <v>0</v>
      </c>
      <c r="B186">
        <v>186658</v>
      </c>
      <c r="C186" t="s">
        <v>2361</v>
      </c>
      <c r="D186">
        <v>55</v>
      </c>
      <c r="E186" t="s">
        <v>3761</v>
      </c>
      <c r="F186" t="s">
        <v>3950</v>
      </c>
      <c r="G186" t="s">
        <v>2775</v>
      </c>
      <c r="H186" t="s">
        <v>2360</v>
      </c>
      <c r="I186">
        <v>0</v>
      </c>
      <c r="J186">
        <v>0</v>
      </c>
      <c r="K186">
        <v>0</v>
      </c>
      <c r="L186">
        <v>4100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4100</v>
      </c>
      <c r="T186" t="s">
        <v>3828</v>
      </c>
      <c r="U186">
        <v>0</v>
      </c>
      <c r="V186" s="162" t="s">
        <v>0</v>
      </c>
      <c r="W186">
        <v>0</v>
      </c>
      <c r="X186" s="162" t="s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 t="s">
        <v>0</v>
      </c>
      <c r="AE186" t="s">
        <v>0</v>
      </c>
      <c r="AF186" t="s">
        <v>0</v>
      </c>
      <c r="AG186" t="s">
        <v>0</v>
      </c>
      <c r="AH186" s="191"/>
      <c r="AI186" s="191" t="s">
        <v>0</v>
      </c>
      <c r="AJ186" t="s">
        <v>0</v>
      </c>
      <c r="AK186" s="191"/>
      <c r="AL186" s="162">
        <v>0</v>
      </c>
      <c r="AM186" s="162">
        <v>0</v>
      </c>
      <c r="AN186" s="162">
        <v>0</v>
      </c>
      <c r="AO186" s="162">
        <v>0</v>
      </c>
      <c r="AP186" s="162">
        <v>0</v>
      </c>
      <c r="AQ186" s="162">
        <v>0</v>
      </c>
      <c r="AR186" s="178">
        <v>0</v>
      </c>
      <c r="AS186" s="178">
        <v>0</v>
      </c>
      <c r="AT186" s="178">
        <v>0</v>
      </c>
      <c r="AU186" s="178">
        <v>0</v>
      </c>
      <c r="AV186" s="178">
        <v>0</v>
      </c>
      <c r="AW186" s="180">
        <v>0</v>
      </c>
      <c r="AX186">
        <v>1</v>
      </c>
      <c r="AY186">
        <v>0</v>
      </c>
      <c r="AZ186">
        <v>0</v>
      </c>
      <c r="BA186">
        <v>0</v>
      </c>
      <c r="BB186">
        <v>1</v>
      </c>
      <c r="BC186">
        <v>0</v>
      </c>
      <c r="BD186" s="165">
        <v>0</v>
      </c>
      <c r="BE186" s="165" t="s">
        <v>0</v>
      </c>
      <c r="BF186" s="165" t="s">
        <v>0</v>
      </c>
      <c r="BG186" s="165" t="s">
        <v>0</v>
      </c>
      <c r="BH186" s="165" t="s">
        <v>0</v>
      </c>
      <c r="BI186" s="165" t="s">
        <v>0</v>
      </c>
      <c r="BJ186" s="165">
        <v>0</v>
      </c>
      <c r="BK186" s="165" t="s">
        <v>0</v>
      </c>
      <c r="BL186" s="165">
        <v>0</v>
      </c>
      <c r="BM186" s="165" t="s">
        <v>0</v>
      </c>
      <c r="BN186" s="165" t="s">
        <v>0</v>
      </c>
      <c r="BO186" s="165" t="s">
        <v>0</v>
      </c>
      <c r="BP186" s="165" t="s">
        <v>0</v>
      </c>
      <c r="BQ186" s="165" t="s">
        <v>0</v>
      </c>
      <c r="BR186" s="165">
        <v>0</v>
      </c>
      <c r="BS186" s="165">
        <v>0</v>
      </c>
      <c r="BT186" s="165">
        <v>0</v>
      </c>
      <c r="BU186" s="165" t="s">
        <v>0</v>
      </c>
      <c r="BV186" s="165" t="s">
        <v>0</v>
      </c>
      <c r="BW186" s="165" t="s">
        <v>0</v>
      </c>
      <c r="BX186" s="165" t="s">
        <v>0</v>
      </c>
      <c r="BY186" s="163" t="s">
        <v>0</v>
      </c>
      <c r="BZ186">
        <v>0</v>
      </c>
      <c r="CA186" t="s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 t="str">
        <f>_xlfn.XLOOKUP(DB_CEWB_Nomenclature__2[[#This Row],[Component]],T_Planning[Article],T_Planning[PLANIF],"VERIF")</f>
        <v>VERIF</v>
      </c>
      <c r="CS186" t="str">
        <f>_xlfn.XLOOKUP(DB_CEWB_Nomenclature__2[[#This Row],[Component]],T_Planning[Article],T_Planning[Etat Machine],"VERIF")</f>
        <v>VERIF</v>
      </c>
      <c r="CT1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7" spans="1:98" hidden="1" x14ac:dyDescent="0.3">
      <c r="A187">
        <v>0</v>
      </c>
      <c r="B187">
        <v>189152</v>
      </c>
      <c r="C187" t="s">
        <v>2358</v>
      </c>
      <c r="D187">
        <v>55</v>
      </c>
      <c r="E187" t="s">
        <v>3761</v>
      </c>
      <c r="F187" t="s">
        <v>3950</v>
      </c>
      <c r="G187" t="s">
        <v>2775</v>
      </c>
      <c r="H187" t="s">
        <v>145</v>
      </c>
      <c r="I187">
        <v>0</v>
      </c>
      <c r="J187">
        <v>0</v>
      </c>
      <c r="K187">
        <v>0</v>
      </c>
      <c r="L187">
        <v>566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566</v>
      </c>
      <c r="T187" t="s">
        <v>3789</v>
      </c>
      <c r="U187">
        <v>0</v>
      </c>
      <c r="V187" s="162" t="s">
        <v>0</v>
      </c>
      <c r="W187">
        <v>0</v>
      </c>
      <c r="X187" s="162" t="s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 t="s">
        <v>0</v>
      </c>
      <c r="AE187" t="s">
        <v>0</v>
      </c>
      <c r="AF187" t="s">
        <v>0</v>
      </c>
      <c r="AG187" t="s">
        <v>0</v>
      </c>
      <c r="AH187" s="191"/>
      <c r="AI187" s="191" t="s">
        <v>0</v>
      </c>
      <c r="AJ187" t="s">
        <v>0</v>
      </c>
      <c r="AK187" s="191"/>
      <c r="AL187" s="162">
        <v>0</v>
      </c>
      <c r="AM187" s="162">
        <v>0</v>
      </c>
      <c r="AN187" s="162">
        <v>0</v>
      </c>
      <c r="AO187" s="162">
        <v>0</v>
      </c>
      <c r="AP187" s="162">
        <v>1.37440758293839E-2</v>
      </c>
      <c r="AQ187" s="162">
        <v>1.5184834123222699</v>
      </c>
      <c r="AR187" s="178">
        <v>0</v>
      </c>
      <c r="AS187" s="178">
        <v>0</v>
      </c>
      <c r="AT187" s="178">
        <v>0</v>
      </c>
      <c r="AU187" s="178">
        <v>0</v>
      </c>
      <c r="AV187" s="178">
        <v>0</v>
      </c>
      <c r="AW187" s="180">
        <v>0</v>
      </c>
      <c r="AX187">
        <v>1</v>
      </c>
      <c r="AY187">
        <v>0</v>
      </c>
      <c r="AZ187">
        <v>0</v>
      </c>
      <c r="BA187">
        <v>0</v>
      </c>
      <c r="BB187">
        <v>1</v>
      </c>
      <c r="BC187">
        <v>0</v>
      </c>
      <c r="BD187" s="165">
        <v>0</v>
      </c>
      <c r="BE187" s="165" t="s">
        <v>0</v>
      </c>
      <c r="BF187" s="165" t="s">
        <v>0</v>
      </c>
      <c r="BG187" s="165" t="s">
        <v>0</v>
      </c>
      <c r="BH187" s="165" t="s">
        <v>0</v>
      </c>
      <c r="BI187" s="165" t="s">
        <v>0</v>
      </c>
      <c r="BJ187" s="165">
        <v>0</v>
      </c>
      <c r="BK187" s="165" t="s">
        <v>0</v>
      </c>
      <c r="BL187" s="165">
        <v>0</v>
      </c>
      <c r="BM187" s="165" t="s">
        <v>0</v>
      </c>
      <c r="BN187" s="165" t="s">
        <v>0</v>
      </c>
      <c r="BO187" s="165" t="s">
        <v>0</v>
      </c>
      <c r="BP187" s="165" t="s">
        <v>0</v>
      </c>
      <c r="BQ187" s="165" t="s">
        <v>0</v>
      </c>
      <c r="BR187" s="165">
        <v>0</v>
      </c>
      <c r="BS187" s="165">
        <v>0</v>
      </c>
      <c r="BT187" s="165">
        <v>0</v>
      </c>
      <c r="BU187" s="165" t="s">
        <v>0</v>
      </c>
      <c r="BV187" s="165" t="s">
        <v>0</v>
      </c>
      <c r="BW187" s="165" t="s">
        <v>0</v>
      </c>
      <c r="BX187" s="165" t="s">
        <v>0</v>
      </c>
      <c r="BY187" s="163" t="s">
        <v>0</v>
      </c>
      <c r="BZ187">
        <v>0</v>
      </c>
      <c r="CA187" t="s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 t="str">
        <f>_xlfn.XLOOKUP(DB_CEWB_Nomenclature__2[[#This Row],[Component]],T_Planning[Article],T_Planning[PLANIF],"VERIF")</f>
        <v>VERIF</v>
      </c>
      <c r="CS187" t="str">
        <f>_xlfn.XLOOKUP(DB_CEWB_Nomenclature__2[[#This Row],[Component]],T_Planning[Article],T_Planning[Etat Machine],"VERIF")</f>
        <v>VERIF</v>
      </c>
      <c r="CT1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8" spans="1:98" hidden="1" x14ac:dyDescent="0.3">
      <c r="A188">
        <v>0</v>
      </c>
      <c r="B188">
        <v>207820</v>
      </c>
      <c r="C188" t="s">
        <v>40</v>
      </c>
      <c r="D188">
        <v>40</v>
      </c>
      <c r="E188" t="s">
        <v>3761</v>
      </c>
      <c r="F188" t="s">
        <v>3950</v>
      </c>
      <c r="G188" t="s">
        <v>2775</v>
      </c>
      <c r="H188" t="s">
        <v>41</v>
      </c>
      <c r="I188">
        <v>0</v>
      </c>
      <c r="J188">
        <v>2000</v>
      </c>
      <c r="K188">
        <v>0</v>
      </c>
      <c r="L188">
        <v>0</v>
      </c>
      <c r="M188">
        <v>0</v>
      </c>
      <c r="N188">
        <v>144967</v>
      </c>
      <c r="O188">
        <v>103890</v>
      </c>
      <c r="P188">
        <v>19190</v>
      </c>
      <c r="Q188">
        <v>9090</v>
      </c>
      <c r="R188">
        <v>104967</v>
      </c>
      <c r="S188">
        <v>104967</v>
      </c>
      <c r="T188" t="s">
        <v>3765</v>
      </c>
      <c r="U188">
        <v>39200</v>
      </c>
      <c r="V188" s="162">
        <v>1</v>
      </c>
      <c r="W188">
        <v>143090</v>
      </c>
      <c r="X188" s="162">
        <v>0.73357327556083585</v>
      </c>
      <c r="Y188">
        <v>0</v>
      </c>
      <c r="Z188">
        <v>0</v>
      </c>
      <c r="AA188">
        <v>0</v>
      </c>
      <c r="AB188">
        <v>0</v>
      </c>
      <c r="AC188">
        <v>0</v>
      </c>
      <c r="AD188" t="s">
        <v>0</v>
      </c>
      <c r="AE188" t="s">
        <v>0</v>
      </c>
      <c r="AF188">
        <v>21505</v>
      </c>
      <c r="AG188">
        <v>107.5</v>
      </c>
      <c r="AH188" s="191"/>
      <c r="AI188" s="191" t="s">
        <v>0</v>
      </c>
      <c r="AJ188" t="s">
        <v>0</v>
      </c>
      <c r="AK188" s="191"/>
      <c r="AL188" s="162">
        <v>0</v>
      </c>
      <c r="AM188" s="162">
        <v>0.28262399960478202</v>
      </c>
      <c r="AN188" s="162">
        <v>7.8465932619105797E-2</v>
      </c>
      <c r="AO188" s="162">
        <v>0.33530208717042598</v>
      </c>
      <c r="AP188" s="162">
        <v>0.25268874693980897</v>
      </c>
      <c r="AQ188" s="162">
        <v>0.25550237301147699</v>
      </c>
      <c r="AR188" s="178">
        <v>33</v>
      </c>
      <c r="AS188" s="178">
        <v>0</v>
      </c>
      <c r="AT188" s="178">
        <v>46</v>
      </c>
      <c r="AU188" s="178">
        <v>0</v>
      </c>
      <c r="AV188" s="178">
        <v>79</v>
      </c>
      <c r="AW188" s="180">
        <v>2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0</v>
      </c>
      <c r="BD188" s="165">
        <v>40000</v>
      </c>
      <c r="BE188" s="165">
        <v>3</v>
      </c>
      <c r="BF188" s="165">
        <v>0</v>
      </c>
      <c r="BG188" s="165" t="s">
        <v>0</v>
      </c>
      <c r="BH188" s="165">
        <v>43610</v>
      </c>
      <c r="BI188" s="165">
        <v>4</v>
      </c>
      <c r="BJ188" s="165">
        <v>0</v>
      </c>
      <c r="BK188" s="165" t="s">
        <v>0</v>
      </c>
      <c r="BL188" s="165">
        <v>0</v>
      </c>
      <c r="BM188" s="165" t="s">
        <v>0</v>
      </c>
      <c r="BN188" s="165">
        <v>21250</v>
      </c>
      <c r="BO188" s="165">
        <v>8</v>
      </c>
      <c r="BP188" s="165">
        <v>0</v>
      </c>
      <c r="BQ188" s="165" t="s">
        <v>0</v>
      </c>
      <c r="BR188" s="165">
        <v>0</v>
      </c>
      <c r="BS188" s="165" t="s">
        <v>0</v>
      </c>
      <c r="BT188" s="165">
        <v>40107</v>
      </c>
      <c r="BU188" s="165">
        <v>22</v>
      </c>
      <c r="BV188" s="165" t="s">
        <v>0</v>
      </c>
      <c r="BW188" s="165" t="s">
        <v>0</v>
      </c>
      <c r="BX188" s="165" t="s">
        <v>0</v>
      </c>
      <c r="BY188" s="163" t="s">
        <v>0</v>
      </c>
      <c r="BZ188">
        <v>0</v>
      </c>
      <c r="CA188" t="s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 t="str">
        <f>_xlfn.XLOOKUP(DB_CEWB_Nomenclature__2[[#This Row],[Component]],T_Planning[Article],T_Planning[PLANIF],"VERIF")</f>
        <v>VERIF</v>
      </c>
      <c r="CS188" t="str">
        <f>_xlfn.XLOOKUP(DB_CEWB_Nomenclature__2[[#This Row],[Component]],T_Planning[Article],T_Planning[Etat Machine],"VERIF")</f>
        <v>VERIF</v>
      </c>
      <c r="CT1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89" spans="1:98" hidden="1" x14ac:dyDescent="0.3">
      <c r="A189">
        <v>1</v>
      </c>
      <c r="B189">
        <v>207827</v>
      </c>
      <c r="C189" t="s">
        <v>3764</v>
      </c>
      <c r="D189">
        <v>40</v>
      </c>
      <c r="E189" t="s">
        <v>3761</v>
      </c>
      <c r="F189" t="s">
        <v>3950</v>
      </c>
      <c r="G189" t="s">
        <v>2775</v>
      </c>
      <c r="H189" t="s">
        <v>41</v>
      </c>
      <c r="I189">
        <v>0</v>
      </c>
      <c r="J189">
        <v>2800</v>
      </c>
      <c r="K189" t="s">
        <v>0</v>
      </c>
      <c r="L189">
        <v>901</v>
      </c>
      <c r="M189">
        <v>0</v>
      </c>
      <c r="N189">
        <v>132855</v>
      </c>
      <c r="O189">
        <v>140250</v>
      </c>
      <c r="P189">
        <v>55550</v>
      </c>
      <c r="Q189">
        <v>10100</v>
      </c>
      <c r="R189">
        <v>53342</v>
      </c>
      <c r="S189">
        <v>54243</v>
      </c>
      <c r="T189" t="s">
        <v>3765</v>
      </c>
      <c r="U189">
        <v>38000</v>
      </c>
      <c r="V189" s="162">
        <v>1</v>
      </c>
      <c r="W189">
        <v>178250</v>
      </c>
      <c r="X189" s="162">
        <v>0.30430855539971952</v>
      </c>
      <c r="Y189">
        <v>0</v>
      </c>
      <c r="Z189">
        <v>3</v>
      </c>
      <c r="AA189">
        <v>9</v>
      </c>
      <c r="AB189">
        <v>13</v>
      </c>
      <c r="AC189">
        <v>25</v>
      </c>
      <c r="AD189" t="s">
        <v>0</v>
      </c>
      <c r="AE189" t="s">
        <v>0</v>
      </c>
      <c r="AF189" t="s">
        <v>0</v>
      </c>
      <c r="AG189" t="s">
        <v>0</v>
      </c>
      <c r="AH189" s="191"/>
      <c r="AI189" s="191" t="s">
        <v>0</v>
      </c>
      <c r="AJ189" t="s">
        <v>0</v>
      </c>
      <c r="AK189" s="191"/>
      <c r="AL189" s="162">
        <v>0</v>
      </c>
      <c r="AM189" s="162">
        <v>0</v>
      </c>
      <c r="AN189" s="162">
        <v>0.90521327014218</v>
      </c>
      <c r="AO189" s="162">
        <v>0.321596259854386</v>
      </c>
      <c r="AP189" s="162">
        <v>0.35044136964111899</v>
      </c>
      <c r="AQ189" s="162">
        <v>0.42254499204607399</v>
      </c>
      <c r="AR189" s="178">
        <v>0</v>
      </c>
      <c r="AS189" s="178">
        <v>0</v>
      </c>
      <c r="AT189" s="178">
        <v>0</v>
      </c>
      <c r="AU189" s="178">
        <v>0</v>
      </c>
      <c r="AV189" s="178">
        <v>0</v>
      </c>
      <c r="AW189" s="180">
        <v>0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0</v>
      </c>
      <c r="BD189" s="165">
        <v>45005</v>
      </c>
      <c r="BE189" s="165">
        <v>2.6666666666666665</v>
      </c>
      <c r="BF189" s="165">
        <v>0</v>
      </c>
      <c r="BG189" s="165" t="s">
        <v>0</v>
      </c>
      <c r="BH189" s="165">
        <v>11219</v>
      </c>
      <c r="BI189" s="165">
        <v>4</v>
      </c>
      <c r="BJ189" s="165">
        <v>0</v>
      </c>
      <c r="BK189" s="165" t="s">
        <v>0</v>
      </c>
      <c r="BL189" s="165">
        <v>18555</v>
      </c>
      <c r="BM189" s="165">
        <v>4</v>
      </c>
      <c r="BN189" s="165">
        <v>15305</v>
      </c>
      <c r="BO189" s="165">
        <v>6</v>
      </c>
      <c r="BP189" s="165">
        <v>0</v>
      </c>
      <c r="BQ189" s="165" t="s">
        <v>0</v>
      </c>
      <c r="BR189" s="165">
        <v>8263</v>
      </c>
      <c r="BS189" s="165">
        <v>2</v>
      </c>
      <c r="BT189" s="165">
        <v>0</v>
      </c>
      <c r="BU189" s="165" t="s">
        <v>0</v>
      </c>
      <c r="BV189" s="165" t="s">
        <v>0</v>
      </c>
      <c r="BW189" s="165" t="s">
        <v>0</v>
      </c>
      <c r="BX189" s="165" t="s">
        <v>0</v>
      </c>
      <c r="BY189" s="163" t="s">
        <v>0</v>
      </c>
      <c r="BZ189">
        <v>0</v>
      </c>
      <c r="CA189" t="s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 t="str">
        <f>_xlfn.XLOOKUP(DB_CEWB_Nomenclature__2[[#This Row],[Component]],T_Planning[Article],T_Planning[PLANIF],"VERIF")</f>
        <v>PROD</v>
      </c>
      <c r="CS189" t="str">
        <f>_xlfn.XLOOKUP(DB_CEWB_Nomenclature__2[[#This Row],[Component]],T_Planning[Article],T_Planning[Etat Machine],"VERIF")</f>
        <v>RH</v>
      </c>
      <c r="CT1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0" spans="1:98" hidden="1" x14ac:dyDescent="0.3">
      <c r="A190">
        <v>0</v>
      </c>
      <c r="B190">
        <v>211397</v>
      </c>
      <c r="C190" t="s">
        <v>1284</v>
      </c>
      <c r="D190">
        <v>55</v>
      </c>
      <c r="E190" t="s">
        <v>3761</v>
      </c>
      <c r="F190" t="s">
        <v>3952</v>
      </c>
      <c r="G190" t="s">
        <v>2862</v>
      </c>
      <c r="H190" t="s">
        <v>1285</v>
      </c>
      <c r="I190">
        <v>0</v>
      </c>
      <c r="J190">
        <v>100</v>
      </c>
      <c r="K190">
        <v>0</v>
      </c>
      <c r="L190">
        <v>27658</v>
      </c>
      <c r="M190">
        <v>0</v>
      </c>
      <c r="N190">
        <v>0</v>
      </c>
      <c r="O190">
        <v>100</v>
      </c>
      <c r="P190">
        <v>100</v>
      </c>
      <c r="Q190">
        <v>100</v>
      </c>
      <c r="R190">
        <v>0</v>
      </c>
      <c r="S190">
        <v>27658</v>
      </c>
      <c r="T190" t="s">
        <v>3767</v>
      </c>
      <c r="U190">
        <v>100</v>
      </c>
      <c r="V190" s="162">
        <v>1</v>
      </c>
      <c r="W190">
        <v>200</v>
      </c>
      <c r="X190" s="162">
        <v>1</v>
      </c>
      <c r="Y190">
        <v>0</v>
      </c>
      <c r="Z190">
        <v>0</v>
      </c>
      <c r="AA190">
        <v>0</v>
      </c>
      <c r="AB190">
        <v>0</v>
      </c>
      <c r="AC190">
        <v>0</v>
      </c>
      <c r="AD190" t="s">
        <v>0</v>
      </c>
      <c r="AE190" t="s">
        <v>0</v>
      </c>
      <c r="AF190" t="s">
        <v>0</v>
      </c>
      <c r="AG190" t="s">
        <v>0</v>
      </c>
      <c r="AH190" s="191"/>
      <c r="AI190" s="191" t="s">
        <v>0</v>
      </c>
      <c r="AJ190" t="s">
        <v>0</v>
      </c>
      <c r="AK190" s="191"/>
      <c r="AL190" s="162">
        <v>0</v>
      </c>
      <c r="AM190" s="162">
        <v>0</v>
      </c>
      <c r="AN190" s="162">
        <v>0</v>
      </c>
      <c r="AO190" s="162">
        <v>0</v>
      </c>
      <c r="AP190" s="162">
        <v>0</v>
      </c>
      <c r="AQ190" s="162">
        <v>0</v>
      </c>
      <c r="AR190" s="178">
        <v>0</v>
      </c>
      <c r="AS190" s="178">
        <v>0</v>
      </c>
      <c r="AT190" s="178">
        <v>0</v>
      </c>
      <c r="AU190" s="178">
        <v>0</v>
      </c>
      <c r="AV190" s="178">
        <v>0</v>
      </c>
      <c r="AW190" s="180">
        <v>0</v>
      </c>
      <c r="AX190">
        <v>1</v>
      </c>
      <c r="AY190">
        <v>0</v>
      </c>
      <c r="AZ190">
        <v>0</v>
      </c>
      <c r="BA190">
        <v>0</v>
      </c>
      <c r="BB190">
        <v>1</v>
      </c>
      <c r="BC190">
        <v>0</v>
      </c>
      <c r="BD190" s="165">
        <v>0</v>
      </c>
      <c r="BE190" s="165" t="s">
        <v>0</v>
      </c>
      <c r="BF190" s="165" t="s">
        <v>0</v>
      </c>
      <c r="BG190" s="165" t="s">
        <v>0</v>
      </c>
      <c r="BH190" s="165" t="s">
        <v>0</v>
      </c>
      <c r="BI190" s="165" t="s">
        <v>0</v>
      </c>
      <c r="BJ190" s="165">
        <v>0</v>
      </c>
      <c r="BK190" s="165" t="s">
        <v>0</v>
      </c>
      <c r="BL190" s="165">
        <v>0</v>
      </c>
      <c r="BM190" s="165" t="s">
        <v>0</v>
      </c>
      <c r="BN190" s="165" t="s">
        <v>0</v>
      </c>
      <c r="BO190" s="165" t="s">
        <v>0</v>
      </c>
      <c r="BP190" s="165" t="s">
        <v>0</v>
      </c>
      <c r="BQ190" s="165" t="s">
        <v>0</v>
      </c>
      <c r="BR190" s="165">
        <v>0</v>
      </c>
      <c r="BS190" s="165">
        <v>0</v>
      </c>
      <c r="BT190" s="165">
        <v>0</v>
      </c>
      <c r="BU190" s="165" t="s">
        <v>0</v>
      </c>
      <c r="BV190" s="165" t="s">
        <v>0</v>
      </c>
      <c r="BW190" s="165" t="s">
        <v>0</v>
      </c>
      <c r="BX190" s="165" t="s">
        <v>0</v>
      </c>
      <c r="BY190" s="163" t="s">
        <v>0</v>
      </c>
      <c r="BZ190">
        <v>0</v>
      </c>
      <c r="CA190" t="s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 t="str">
        <f>_xlfn.XLOOKUP(DB_CEWB_Nomenclature__2[[#This Row],[Component]],T_Planning[Article],T_Planning[PLANIF],"VERIF")</f>
        <v>VERIF</v>
      </c>
      <c r="CS190" t="str">
        <f>_xlfn.XLOOKUP(DB_CEWB_Nomenclature__2[[#This Row],[Component]],T_Planning[Article],T_Planning[Etat Machine],"VERIF")</f>
        <v>VERIF</v>
      </c>
      <c r="CT1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1" spans="1:98" hidden="1" x14ac:dyDescent="0.3">
      <c r="A191">
        <v>1</v>
      </c>
      <c r="B191">
        <v>214331</v>
      </c>
      <c r="C191" t="s">
        <v>3797</v>
      </c>
      <c r="D191">
        <v>32</v>
      </c>
      <c r="E191" t="s">
        <v>3761</v>
      </c>
      <c r="F191" t="s">
        <v>3950</v>
      </c>
      <c r="G191" t="s">
        <v>2775</v>
      </c>
      <c r="H191" t="s">
        <v>3084</v>
      </c>
      <c r="I191">
        <v>0</v>
      </c>
      <c r="J191">
        <v>10500</v>
      </c>
      <c r="K191" t="s">
        <v>0</v>
      </c>
      <c r="L191">
        <v>0</v>
      </c>
      <c r="M191">
        <v>0</v>
      </c>
      <c r="N191">
        <v>123435</v>
      </c>
      <c r="O191">
        <v>337000</v>
      </c>
      <c r="P191">
        <v>145100</v>
      </c>
      <c r="Q191">
        <v>104700</v>
      </c>
      <c r="R191">
        <v>75435</v>
      </c>
      <c r="S191">
        <v>75435</v>
      </c>
      <c r="T191" t="s">
        <v>3767</v>
      </c>
      <c r="U191">
        <v>84500</v>
      </c>
      <c r="V191" s="162">
        <v>0.8927218934911243</v>
      </c>
      <c r="W191">
        <v>421500</v>
      </c>
      <c r="X191" s="162">
        <v>0.1789679715302491</v>
      </c>
      <c r="Y191">
        <v>0</v>
      </c>
      <c r="Z191">
        <v>0</v>
      </c>
      <c r="AA191">
        <v>0</v>
      </c>
      <c r="AB191">
        <v>0</v>
      </c>
      <c r="AC191">
        <v>0</v>
      </c>
      <c r="AD191" t="s">
        <v>0</v>
      </c>
      <c r="AE191" t="s">
        <v>0</v>
      </c>
      <c r="AF191">
        <v>16832</v>
      </c>
      <c r="AG191">
        <v>24.5</v>
      </c>
      <c r="AH191" s="191"/>
      <c r="AI191" s="191" t="s">
        <v>0</v>
      </c>
      <c r="AJ191" t="s">
        <v>0</v>
      </c>
      <c r="AK191" s="191"/>
      <c r="AL191" s="162">
        <v>0</v>
      </c>
      <c r="AM191" s="162">
        <v>0</v>
      </c>
      <c r="AN191" s="162">
        <v>0</v>
      </c>
      <c r="AO191" s="162">
        <v>0</v>
      </c>
      <c r="AP191" s="162">
        <v>0.347338655615821</v>
      </c>
      <c r="AQ191" s="162">
        <v>0.34855749893351201</v>
      </c>
      <c r="AR191" s="178">
        <v>0</v>
      </c>
      <c r="AS191" s="178">
        <v>0</v>
      </c>
      <c r="AT191" s="178">
        <v>0</v>
      </c>
      <c r="AU191" s="178">
        <v>0</v>
      </c>
      <c r="AV191" s="178">
        <v>0</v>
      </c>
      <c r="AW191" s="180">
        <v>0</v>
      </c>
      <c r="AX191">
        <v>1</v>
      </c>
      <c r="AY191">
        <v>0</v>
      </c>
      <c r="AZ191">
        <v>0</v>
      </c>
      <c r="BA191">
        <v>0</v>
      </c>
      <c r="BB191">
        <v>1</v>
      </c>
      <c r="BC191">
        <v>0</v>
      </c>
      <c r="BD191" s="165">
        <v>48000</v>
      </c>
      <c r="BE191" s="165">
        <v>4</v>
      </c>
      <c r="BF191" s="165" t="s">
        <v>0</v>
      </c>
      <c r="BG191" s="165" t="s">
        <v>0</v>
      </c>
      <c r="BH191" s="165" t="s">
        <v>0</v>
      </c>
      <c r="BI191" s="165" t="s">
        <v>0</v>
      </c>
      <c r="BJ191" s="165">
        <v>0</v>
      </c>
      <c r="BK191" s="165" t="s">
        <v>0</v>
      </c>
      <c r="BL191" s="165">
        <v>0</v>
      </c>
      <c r="BM191" s="165" t="s">
        <v>0</v>
      </c>
      <c r="BN191" s="165" t="s">
        <v>0</v>
      </c>
      <c r="BO191" s="165" t="s">
        <v>0</v>
      </c>
      <c r="BP191" s="165" t="s">
        <v>0</v>
      </c>
      <c r="BQ191" s="165" t="s">
        <v>0</v>
      </c>
      <c r="BR191" s="165">
        <v>0</v>
      </c>
      <c r="BS191" s="165">
        <v>0</v>
      </c>
      <c r="BT191" s="165">
        <v>75435</v>
      </c>
      <c r="BU191" s="165">
        <v>9</v>
      </c>
      <c r="BV191" s="165" t="s">
        <v>0</v>
      </c>
      <c r="BW191" s="165" t="s">
        <v>0</v>
      </c>
      <c r="BX191" s="165" t="s">
        <v>0</v>
      </c>
      <c r="BY191" s="163" t="s">
        <v>0</v>
      </c>
      <c r="BZ191">
        <v>0</v>
      </c>
      <c r="CA191" t="s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15390</v>
      </c>
      <c r="CH191">
        <v>0</v>
      </c>
      <c r="CI191">
        <v>15390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 t="str">
        <f>_xlfn.XLOOKUP(DB_CEWB_Nomenclature__2[[#This Row],[Component]],T_Planning[Article],T_Planning[PLANIF],"VERIF")</f>
        <v>PROD</v>
      </c>
      <c r="CS191" t="str">
        <f>_xlfn.XLOOKUP(DB_CEWB_Nomenclature__2[[#This Row],[Component]],T_Planning[Article],T_Planning[Etat Machine],"VERIF")</f>
        <v>PROD</v>
      </c>
      <c r="CT1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2" spans="1:98" hidden="1" x14ac:dyDescent="0.3">
      <c r="A192">
        <v>1</v>
      </c>
      <c r="B192">
        <v>216913</v>
      </c>
      <c r="C192" t="s">
        <v>3830</v>
      </c>
      <c r="D192">
        <v>55</v>
      </c>
      <c r="E192" t="s">
        <v>3761</v>
      </c>
      <c r="F192" t="s">
        <v>3952</v>
      </c>
      <c r="G192" t="s">
        <v>2862</v>
      </c>
      <c r="H192" t="s">
        <v>1929</v>
      </c>
      <c r="I192">
        <v>0</v>
      </c>
      <c r="J192">
        <v>0</v>
      </c>
      <c r="K192" t="s">
        <v>0</v>
      </c>
      <c r="L192">
        <v>0</v>
      </c>
      <c r="M192">
        <v>2040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3767</v>
      </c>
      <c r="U192">
        <v>0</v>
      </c>
      <c r="V192" s="162" t="s">
        <v>0</v>
      </c>
      <c r="W192">
        <v>0</v>
      </c>
      <c r="X192" s="162" t="s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 t="s">
        <v>0</v>
      </c>
      <c r="AE192" t="s">
        <v>0</v>
      </c>
      <c r="AF192" t="s">
        <v>0</v>
      </c>
      <c r="AG192" t="s">
        <v>0</v>
      </c>
      <c r="AH192" s="191"/>
      <c r="AI192" s="191" t="s">
        <v>0</v>
      </c>
      <c r="AJ192" t="s">
        <v>0</v>
      </c>
      <c r="AK192" s="191"/>
      <c r="AL192" s="162">
        <v>0</v>
      </c>
      <c r="AM192" s="162">
        <v>0</v>
      </c>
      <c r="AN192" s="162">
        <v>0</v>
      </c>
      <c r="AO192" s="162">
        <v>0</v>
      </c>
      <c r="AP192" s="162">
        <v>0</v>
      </c>
      <c r="AQ192" s="162">
        <v>0</v>
      </c>
      <c r="AR192" s="178">
        <v>0</v>
      </c>
      <c r="AS192" s="178">
        <v>0</v>
      </c>
      <c r="AT192" s="178">
        <v>0</v>
      </c>
      <c r="AU192" s="178">
        <v>0</v>
      </c>
      <c r="AV192" s="178">
        <v>0</v>
      </c>
      <c r="AW192" s="180">
        <v>0</v>
      </c>
      <c r="AX192">
        <v>1</v>
      </c>
      <c r="AY192">
        <v>1</v>
      </c>
      <c r="AZ192">
        <v>0</v>
      </c>
      <c r="BA192">
        <v>0</v>
      </c>
      <c r="BB192">
        <v>1</v>
      </c>
      <c r="BC192">
        <v>0</v>
      </c>
      <c r="BD192" s="165">
        <v>0</v>
      </c>
      <c r="BE192" s="165" t="s">
        <v>0</v>
      </c>
      <c r="BF192" s="165">
        <v>0</v>
      </c>
      <c r="BG192" s="165" t="s">
        <v>0</v>
      </c>
      <c r="BH192" s="165">
        <v>0</v>
      </c>
      <c r="BI192" s="165" t="s">
        <v>0</v>
      </c>
      <c r="BJ192" s="165">
        <v>0</v>
      </c>
      <c r="BK192" s="165" t="s">
        <v>0</v>
      </c>
      <c r="BL192" s="165">
        <v>0</v>
      </c>
      <c r="BM192" s="165" t="s">
        <v>0</v>
      </c>
      <c r="BN192" s="165" t="s">
        <v>0</v>
      </c>
      <c r="BO192" s="165" t="s">
        <v>0</v>
      </c>
      <c r="BP192" s="165" t="s">
        <v>0</v>
      </c>
      <c r="BQ192" s="165" t="s">
        <v>0</v>
      </c>
      <c r="BR192" s="165">
        <v>0</v>
      </c>
      <c r="BS192" s="165">
        <v>0</v>
      </c>
      <c r="BT192" s="165">
        <v>0</v>
      </c>
      <c r="BU192" s="165" t="s">
        <v>0</v>
      </c>
      <c r="BV192" s="165" t="s">
        <v>0</v>
      </c>
      <c r="BW192" s="165" t="s">
        <v>0</v>
      </c>
      <c r="BX192" s="165" t="s">
        <v>0</v>
      </c>
      <c r="BY192" s="163" t="s">
        <v>0</v>
      </c>
      <c r="BZ192">
        <v>0</v>
      </c>
      <c r="CA192" t="s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 t="str">
        <f>_xlfn.XLOOKUP(DB_CEWB_Nomenclature__2[[#This Row],[Component]],T_Planning[Article],T_Planning[PLANIF],"VERIF")</f>
        <v>VERIF</v>
      </c>
      <c r="CS192" t="str">
        <f>_xlfn.XLOOKUP(DB_CEWB_Nomenclature__2[[#This Row],[Component]],T_Planning[Article],T_Planning[Etat Machine],"VERIF")</f>
        <v>VERIF</v>
      </c>
      <c r="CT1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3" spans="1:98" hidden="1" x14ac:dyDescent="0.3">
      <c r="A193">
        <v>0</v>
      </c>
      <c r="B193">
        <v>220097</v>
      </c>
      <c r="C193" t="s">
        <v>1184</v>
      </c>
      <c r="D193">
        <v>40</v>
      </c>
      <c r="E193" t="s">
        <v>3761</v>
      </c>
      <c r="F193" t="s">
        <v>3950</v>
      </c>
      <c r="G193" t="s">
        <v>2775</v>
      </c>
      <c r="H193" t="s">
        <v>251</v>
      </c>
      <c r="I193">
        <v>0</v>
      </c>
      <c r="J193">
        <v>0</v>
      </c>
      <c r="K193">
        <v>0</v>
      </c>
      <c r="L193">
        <v>15925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15925</v>
      </c>
      <c r="T193" t="s">
        <v>3765</v>
      </c>
      <c r="U193">
        <v>800</v>
      </c>
      <c r="V193" s="162">
        <v>1</v>
      </c>
      <c r="W193">
        <v>800</v>
      </c>
      <c r="X193" s="162">
        <v>1</v>
      </c>
      <c r="Y193">
        <v>0</v>
      </c>
      <c r="Z193">
        <v>0</v>
      </c>
      <c r="AA193">
        <v>0</v>
      </c>
      <c r="AB193">
        <v>0</v>
      </c>
      <c r="AC193">
        <v>0</v>
      </c>
      <c r="AD193" t="s">
        <v>0</v>
      </c>
      <c r="AE193" t="s">
        <v>0</v>
      </c>
      <c r="AF193" t="s">
        <v>0</v>
      </c>
      <c r="AG193" t="s">
        <v>0</v>
      </c>
      <c r="AH193" s="191"/>
      <c r="AI193" s="191" t="s">
        <v>0</v>
      </c>
      <c r="AJ193" t="s">
        <v>0</v>
      </c>
      <c r="AK193" s="191"/>
      <c r="AL193" s="162">
        <v>0</v>
      </c>
      <c r="AM193" s="162">
        <v>0</v>
      </c>
      <c r="AN193" s="162">
        <v>0</v>
      </c>
      <c r="AO193" s="162">
        <v>0</v>
      </c>
      <c r="AP193" s="162">
        <v>0</v>
      </c>
      <c r="AQ193" s="162">
        <v>0</v>
      </c>
      <c r="AR193" s="178">
        <v>0</v>
      </c>
      <c r="AS193" s="178">
        <v>0</v>
      </c>
      <c r="AT193" s="178">
        <v>0</v>
      </c>
      <c r="AU193" s="178">
        <v>0</v>
      </c>
      <c r="AV193" s="178">
        <v>0</v>
      </c>
      <c r="AW193" s="180">
        <v>0</v>
      </c>
      <c r="AX193">
        <v>1</v>
      </c>
      <c r="AY193">
        <v>1</v>
      </c>
      <c r="AZ193">
        <v>0</v>
      </c>
      <c r="BA193">
        <v>0</v>
      </c>
      <c r="BB193">
        <v>1</v>
      </c>
      <c r="BC193">
        <v>0</v>
      </c>
      <c r="BD193" s="165">
        <v>0</v>
      </c>
      <c r="BE193" s="165" t="s">
        <v>0</v>
      </c>
      <c r="BF193" s="165">
        <v>0</v>
      </c>
      <c r="BG193" s="165" t="s">
        <v>0</v>
      </c>
      <c r="BH193" s="165">
        <v>0</v>
      </c>
      <c r="BI193" s="165" t="s">
        <v>0</v>
      </c>
      <c r="BJ193" s="165">
        <v>0</v>
      </c>
      <c r="BK193" s="165" t="s">
        <v>0</v>
      </c>
      <c r="BL193" s="165">
        <v>0</v>
      </c>
      <c r="BM193" s="165" t="s">
        <v>0</v>
      </c>
      <c r="BN193" s="165" t="s">
        <v>0</v>
      </c>
      <c r="BO193" s="165" t="s">
        <v>0</v>
      </c>
      <c r="BP193" s="165" t="s">
        <v>0</v>
      </c>
      <c r="BQ193" s="165" t="s">
        <v>0</v>
      </c>
      <c r="BR193" s="165">
        <v>0</v>
      </c>
      <c r="BS193" s="165">
        <v>0</v>
      </c>
      <c r="BT193" s="165">
        <v>0</v>
      </c>
      <c r="BU193" s="165" t="s">
        <v>0</v>
      </c>
      <c r="BV193" s="165" t="s">
        <v>0</v>
      </c>
      <c r="BW193" s="165" t="s">
        <v>0</v>
      </c>
      <c r="BX193" s="165" t="s">
        <v>0</v>
      </c>
      <c r="BY193" s="163" t="s">
        <v>0</v>
      </c>
      <c r="BZ193">
        <v>0</v>
      </c>
      <c r="CA193" t="s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 t="str">
        <f>_xlfn.XLOOKUP(DB_CEWB_Nomenclature__2[[#This Row],[Component]],T_Planning[Article],T_Planning[PLANIF],"VERIF")</f>
        <v>VERIF</v>
      </c>
      <c r="CS193" t="str">
        <f>_xlfn.XLOOKUP(DB_CEWB_Nomenclature__2[[#This Row],[Component]],T_Planning[Article],T_Planning[Etat Machine],"VERIF")</f>
        <v>VERIF</v>
      </c>
      <c r="CT1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4" spans="1:98" hidden="1" x14ac:dyDescent="0.3">
      <c r="A194">
        <v>0</v>
      </c>
      <c r="B194">
        <v>220098</v>
      </c>
      <c r="C194" t="s">
        <v>340</v>
      </c>
      <c r="D194">
        <v>40</v>
      </c>
      <c r="E194" t="s">
        <v>3761</v>
      </c>
      <c r="F194" t="s">
        <v>3950</v>
      </c>
      <c r="G194" t="s">
        <v>2775</v>
      </c>
      <c r="H194" t="s">
        <v>251</v>
      </c>
      <c r="I194">
        <v>0</v>
      </c>
      <c r="J194">
        <v>0</v>
      </c>
      <c r="K194">
        <v>0</v>
      </c>
      <c r="L194">
        <v>5020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5020</v>
      </c>
      <c r="T194" t="s">
        <v>3772</v>
      </c>
      <c r="U194" t="s">
        <v>3773</v>
      </c>
      <c r="V194" s="162" t="s">
        <v>0</v>
      </c>
      <c r="W194">
        <v>0</v>
      </c>
      <c r="X194" s="162" t="s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 t="s">
        <v>0</v>
      </c>
      <c r="AE194" t="s">
        <v>0</v>
      </c>
      <c r="AF194" t="s">
        <v>0</v>
      </c>
      <c r="AG194" t="s">
        <v>0</v>
      </c>
      <c r="AH194" s="191"/>
      <c r="AI194" s="191" t="s">
        <v>0</v>
      </c>
      <c r="AJ194" t="s">
        <v>0</v>
      </c>
      <c r="AK194" s="191"/>
      <c r="AR194" s="178">
        <v>0</v>
      </c>
      <c r="AS194" s="178">
        <v>0</v>
      </c>
      <c r="AT194" s="178">
        <v>0</v>
      </c>
      <c r="AU194" s="178">
        <v>0</v>
      </c>
      <c r="AV194" s="178">
        <v>0</v>
      </c>
      <c r="AW194" s="180">
        <v>0</v>
      </c>
      <c r="AX194">
        <v>1</v>
      </c>
      <c r="AY194">
        <v>1</v>
      </c>
      <c r="AZ194">
        <v>0</v>
      </c>
      <c r="BA194">
        <v>0</v>
      </c>
      <c r="BB194">
        <v>1</v>
      </c>
      <c r="BC194">
        <v>0</v>
      </c>
      <c r="BD194" s="165">
        <v>0</v>
      </c>
      <c r="BE194" s="165" t="s">
        <v>0</v>
      </c>
      <c r="BF194" s="165">
        <v>0</v>
      </c>
      <c r="BG194" s="165" t="s">
        <v>0</v>
      </c>
      <c r="BH194" s="165">
        <v>0</v>
      </c>
      <c r="BI194" s="165" t="s">
        <v>0</v>
      </c>
      <c r="BJ194" s="165">
        <v>0</v>
      </c>
      <c r="BK194" s="165" t="s">
        <v>0</v>
      </c>
      <c r="BL194" s="165">
        <v>0</v>
      </c>
      <c r="BM194" s="165" t="s">
        <v>0</v>
      </c>
      <c r="BN194" s="165" t="s">
        <v>0</v>
      </c>
      <c r="BO194" s="165" t="s">
        <v>0</v>
      </c>
      <c r="BP194" s="165" t="s">
        <v>0</v>
      </c>
      <c r="BQ194" s="165" t="s">
        <v>0</v>
      </c>
      <c r="BR194" s="165">
        <v>0</v>
      </c>
      <c r="BS194" s="165">
        <v>0</v>
      </c>
      <c r="BT194" s="165">
        <v>0</v>
      </c>
      <c r="BU194" s="165" t="s">
        <v>0</v>
      </c>
      <c r="BV194" s="165" t="s">
        <v>0</v>
      </c>
      <c r="BW194" s="165" t="s">
        <v>0</v>
      </c>
      <c r="BX194" s="165" t="s">
        <v>0</v>
      </c>
      <c r="BY194" s="163" t="s">
        <v>0</v>
      </c>
      <c r="BZ194">
        <v>0</v>
      </c>
      <c r="CA194" t="s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 t="str">
        <f>_xlfn.XLOOKUP(DB_CEWB_Nomenclature__2[[#This Row],[Component]],T_Planning[Article],T_Planning[PLANIF],"VERIF")</f>
        <v>VERIF</v>
      </c>
      <c r="CS194" t="str">
        <f>_xlfn.XLOOKUP(DB_CEWB_Nomenclature__2[[#This Row],[Component]],T_Planning[Article],T_Planning[Etat Machine],"VERIF")</f>
        <v>VERIF</v>
      </c>
      <c r="CT1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5" spans="1:98" hidden="1" x14ac:dyDescent="0.3">
      <c r="A195">
        <v>0</v>
      </c>
      <c r="B195">
        <v>255388</v>
      </c>
      <c r="C195" t="s">
        <v>1040</v>
      </c>
      <c r="D195">
        <v>40</v>
      </c>
      <c r="E195" t="s">
        <v>3761</v>
      </c>
      <c r="F195" t="s">
        <v>3950</v>
      </c>
      <c r="G195" t="s">
        <v>2775</v>
      </c>
      <c r="H195" t="s">
        <v>1029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3765</v>
      </c>
      <c r="U195">
        <v>0</v>
      </c>
      <c r="V195" s="162" t="s">
        <v>0</v>
      </c>
      <c r="W195">
        <v>0</v>
      </c>
      <c r="X195" s="162" t="s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 t="s">
        <v>0</v>
      </c>
      <c r="AE195" t="s">
        <v>0</v>
      </c>
      <c r="AF195" t="s">
        <v>0</v>
      </c>
      <c r="AG195" t="s">
        <v>0</v>
      </c>
      <c r="AH195" s="191"/>
      <c r="AI195" s="191" t="s">
        <v>0</v>
      </c>
      <c r="AJ195" t="s">
        <v>0</v>
      </c>
      <c r="AK195" s="191"/>
      <c r="AL195" s="162">
        <v>0</v>
      </c>
      <c r="AM195" s="162">
        <v>0</v>
      </c>
      <c r="AN195" s="162">
        <v>0</v>
      </c>
      <c r="AO195" s="162">
        <v>0</v>
      </c>
      <c r="AP195" s="162">
        <v>0</v>
      </c>
      <c r="AQ195" s="162">
        <v>0</v>
      </c>
      <c r="AR195" s="178">
        <v>0</v>
      </c>
      <c r="AS195" s="178">
        <v>0</v>
      </c>
      <c r="AT195" s="178">
        <v>0</v>
      </c>
      <c r="AU195" s="178">
        <v>0</v>
      </c>
      <c r="AV195" s="178">
        <v>0</v>
      </c>
      <c r="AW195" s="180">
        <v>0</v>
      </c>
      <c r="AX195">
        <v>1</v>
      </c>
      <c r="AY195">
        <v>0</v>
      </c>
      <c r="AZ195">
        <v>0</v>
      </c>
      <c r="BA195">
        <v>0</v>
      </c>
      <c r="BB195">
        <v>1</v>
      </c>
      <c r="BC195">
        <v>0</v>
      </c>
      <c r="BD195" s="165">
        <v>0</v>
      </c>
      <c r="BE195" s="165" t="s">
        <v>0</v>
      </c>
      <c r="BF195" s="165" t="s">
        <v>0</v>
      </c>
      <c r="BG195" s="165" t="s">
        <v>0</v>
      </c>
      <c r="BH195" s="165" t="s">
        <v>0</v>
      </c>
      <c r="BI195" s="165" t="s">
        <v>0</v>
      </c>
      <c r="BJ195" s="165">
        <v>0</v>
      </c>
      <c r="BK195" s="165" t="s">
        <v>0</v>
      </c>
      <c r="BL195" s="165">
        <v>0</v>
      </c>
      <c r="BM195" s="165" t="s">
        <v>0</v>
      </c>
      <c r="BN195" s="165" t="s">
        <v>0</v>
      </c>
      <c r="BO195" s="165" t="s">
        <v>0</v>
      </c>
      <c r="BP195" s="165" t="s">
        <v>0</v>
      </c>
      <c r="BQ195" s="165" t="s">
        <v>0</v>
      </c>
      <c r="BR195" s="165">
        <v>0</v>
      </c>
      <c r="BS195" s="165">
        <v>0</v>
      </c>
      <c r="BT195" s="165">
        <v>0</v>
      </c>
      <c r="BU195" s="165" t="s">
        <v>0</v>
      </c>
      <c r="BV195" s="165" t="s">
        <v>0</v>
      </c>
      <c r="BW195" s="165" t="s">
        <v>0</v>
      </c>
      <c r="BX195" s="165" t="s">
        <v>0</v>
      </c>
      <c r="BY195" s="163" t="s">
        <v>0</v>
      </c>
      <c r="BZ195">
        <v>0</v>
      </c>
      <c r="CA195" t="s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 t="str">
        <f>_xlfn.XLOOKUP(DB_CEWB_Nomenclature__2[[#This Row],[Component]],T_Planning[Article],T_Planning[PLANIF],"VERIF")</f>
        <v>VERIF</v>
      </c>
      <c r="CS195" t="str">
        <f>_xlfn.XLOOKUP(DB_CEWB_Nomenclature__2[[#This Row],[Component]],T_Planning[Article],T_Planning[Etat Machine],"VERIF")</f>
        <v>VERIF</v>
      </c>
      <c r="CT1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6" spans="1:98" hidden="1" x14ac:dyDescent="0.3">
      <c r="A196">
        <v>0</v>
      </c>
      <c r="B196">
        <v>261354</v>
      </c>
      <c r="C196" t="s">
        <v>1157</v>
      </c>
      <c r="D196">
        <v>55</v>
      </c>
      <c r="E196" t="s">
        <v>3761</v>
      </c>
      <c r="F196" t="s">
        <v>3952</v>
      </c>
      <c r="G196" t="s">
        <v>2862</v>
      </c>
      <c r="H196" t="s">
        <v>185</v>
      </c>
      <c r="I196">
        <v>0</v>
      </c>
      <c r="J196">
        <v>0</v>
      </c>
      <c r="K196">
        <v>0</v>
      </c>
      <c r="L196">
        <v>0</v>
      </c>
      <c r="M196">
        <v>4891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3767</v>
      </c>
      <c r="U196">
        <v>0</v>
      </c>
      <c r="V196" s="162" t="s">
        <v>0</v>
      </c>
      <c r="W196">
        <v>0</v>
      </c>
      <c r="X196" s="162" t="s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 t="s">
        <v>0</v>
      </c>
      <c r="AE196" t="s">
        <v>0</v>
      </c>
      <c r="AF196" t="s">
        <v>0</v>
      </c>
      <c r="AG196" t="s">
        <v>0</v>
      </c>
      <c r="AH196" s="191"/>
      <c r="AI196" s="191" t="s">
        <v>0</v>
      </c>
      <c r="AJ196" t="s">
        <v>0</v>
      </c>
      <c r="AK196" s="191"/>
      <c r="AL196" s="162">
        <v>0</v>
      </c>
      <c r="AM196" s="162">
        <v>0</v>
      </c>
      <c r="AN196" s="162">
        <v>0</v>
      </c>
      <c r="AO196" s="162">
        <v>0</v>
      </c>
      <c r="AP196" s="162">
        <v>0</v>
      </c>
      <c r="AQ196" s="162">
        <v>0</v>
      </c>
      <c r="AR196" s="178">
        <v>0</v>
      </c>
      <c r="AS196" s="178">
        <v>0</v>
      </c>
      <c r="AT196" s="178">
        <v>0</v>
      </c>
      <c r="AU196" s="178">
        <v>0</v>
      </c>
      <c r="AV196" s="178">
        <v>0</v>
      </c>
      <c r="AW196" s="180">
        <v>0</v>
      </c>
      <c r="AX196">
        <v>1</v>
      </c>
      <c r="AY196">
        <v>1</v>
      </c>
      <c r="AZ196">
        <v>0</v>
      </c>
      <c r="BA196">
        <v>0</v>
      </c>
      <c r="BB196">
        <v>1</v>
      </c>
      <c r="BC196">
        <v>0</v>
      </c>
      <c r="BD196" s="165">
        <v>0</v>
      </c>
      <c r="BE196" s="165" t="s">
        <v>0</v>
      </c>
      <c r="BF196" s="165">
        <v>0</v>
      </c>
      <c r="BG196" s="165" t="s">
        <v>0</v>
      </c>
      <c r="BH196" s="165">
        <v>0</v>
      </c>
      <c r="BI196" s="165" t="s">
        <v>0</v>
      </c>
      <c r="BJ196" s="165">
        <v>0</v>
      </c>
      <c r="BK196" s="165" t="s">
        <v>0</v>
      </c>
      <c r="BL196" s="165">
        <v>0</v>
      </c>
      <c r="BM196" s="165" t="s">
        <v>0</v>
      </c>
      <c r="BN196" s="165" t="s">
        <v>0</v>
      </c>
      <c r="BO196" s="165" t="s">
        <v>0</v>
      </c>
      <c r="BP196" s="165" t="s">
        <v>0</v>
      </c>
      <c r="BQ196" s="165" t="s">
        <v>0</v>
      </c>
      <c r="BR196" s="165">
        <v>0</v>
      </c>
      <c r="BS196" s="165">
        <v>0</v>
      </c>
      <c r="BT196" s="165">
        <v>0</v>
      </c>
      <c r="BU196" s="165" t="s">
        <v>0</v>
      </c>
      <c r="BV196" s="165" t="s">
        <v>0</v>
      </c>
      <c r="BW196" s="165" t="s">
        <v>0</v>
      </c>
      <c r="BX196" s="165" t="s">
        <v>0</v>
      </c>
      <c r="BY196" s="163" t="s">
        <v>0</v>
      </c>
      <c r="BZ196">
        <v>0</v>
      </c>
      <c r="CA196" t="s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 t="str">
        <f>_xlfn.XLOOKUP(DB_CEWB_Nomenclature__2[[#This Row],[Component]],T_Planning[Article],T_Planning[PLANIF],"VERIF")</f>
        <v>VERIF</v>
      </c>
      <c r="CS196" t="str">
        <f>_xlfn.XLOOKUP(DB_CEWB_Nomenclature__2[[#This Row],[Component]],T_Planning[Article],T_Planning[Etat Machine],"VERIF")</f>
        <v>VERIF</v>
      </c>
      <c r="CT1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7" spans="1:98" hidden="1" x14ac:dyDescent="0.3">
      <c r="A197">
        <v>0</v>
      </c>
      <c r="B197">
        <v>261483</v>
      </c>
      <c r="C197" t="s">
        <v>129</v>
      </c>
      <c r="D197">
        <v>50</v>
      </c>
      <c r="E197" t="s">
        <v>3761</v>
      </c>
      <c r="F197" t="s">
        <v>3950</v>
      </c>
      <c r="G197" t="s">
        <v>2775</v>
      </c>
      <c r="H197" t="s">
        <v>128</v>
      </c>
      <c r="I197">
        <v>0</v>
      </c>
      <c r="J197">
        <v>0</v>
      </c>
      <c r="K197">
        <v>0</v>
      </c>
      <c r="L197">
        <v>319220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319220</v>
      </c>
      <c r="T197" t="s">
        <v>3785</v>
      </c>
      <c r="U197">
        <v>0</v>
      </c>
      <c r="V197" s="162" t="s">
        <v>0</v>
      </c>
      <c r="W197">
        <v>0</v>
      </c>
      <c r="X197" s="162" t="s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 t="s">
        <v>0</v>
      </c>
      <c r="AE197" t="s">
        <v>0</v>
      </c>
      <c r="AF197" t="s">
        <v>0</v>
      </c>
      <c r="AG197" t="s">
        <v>0</v>
      </c>
      <c r="AH197" s="191"/>
      <c r="AI197" s="191" t="s">
        <v>0</v>
      </c>
      <c r="AJ197" t="s">
        <v>0</v>
      </c>
      <c r="AK197" s="191"/>
      <c r="AL197" s="162">
        <v>0</v>
      </c>
      <c r="AM197" s="162">
        <v>0</v>
      </c>
      <c r="AN197" s="162">
        <v>0</v>
      </c>
      <c r="AO197" s="162">
        <v>0</v>
      </c>
      <c r="AP197" s="162">
        <v>0</v>
      </c>
      <c r="AQ197" s="162">
        <v>0</v>
      </c>
      <c r="AR197" s="178">
        <v>0</v>
      </c>
      <c r="AS197" s="178">
        <v>0</v>
      </c>
      <c r="AT197" s="178">
        <v>0</v>
      </c>
      <c r="AU197" s="178">
        <v>0</v>
      </c>
      <c r="AV197" s="178">
        <v>0</v>
      </c>
      <c r="AW197" s="180">
        <v>0</v>
      </c>
      <c r="AX197">
        <v>1</v>
      </c>
      <c r="AY197">
        <v>0</v>
      </c>
      <c r="AZ197">
        <v>0</v>
      </c>
      <c r="BA197">
        <v>0</v>
      </c>
      <c r="BB197">
        <v>1</v>
      </c>
      <c r="BC197">
        <v>0</v>
      </c>
      <c r="BD197" s="165">
        <v>0</v>
      </c>
      <c r="BE197" s="165" t="s">
        <v>0</v>
      </c>
      <c r="BF197" s="165" t="s">
        <v>0</v>
      </c>
      <c r="BG197" s="165" t="s">
        <v>0</v>
      </c>
      <c r="BH197" s="165" t="s">
        <v>0</v>
      </c>
      <c r="BI197" s="165" t="s">
        <v>0</v>
      </c>
      <c r="BJ197" s="165">
        <v>0</v>
      </c>
      <c r="BK197" s="165" t="s">
        <v>0</v>
      </c>
      <c r="BL197" s="165">
        <v>0</v>
      </c>
      <c r="BM197" s="165" t="s">
        <v>0</v>
      </c>
      <c r="BN197" s="165" t="s">
        <v>0</v>
      </c>
      <c r="BO197" s="165" t="s">
        <v>0</v>
      </c>
      <c r="BP197" s="165" t="s">
        <v>0</v>
      </c>
      <c r="BQ197" s="165" t="s">
        <v>0</v>
      </c>
      <c r="BR197" s="165">
        <v>0</v>
      </c>
      <c r="BS197" s="165">
        <v>0</v>
      </c>
      <c r="BT197" s="165">
        <v>0</v>
      </c>
      <c r="BU197" s="165" t="s">
        <v>0</v>
      </c>
      <c r="BV197" s="165" t="s">
        <v>0</v>
      </c>
      <c r="BW197" s="165" t="s">
        <v>0</v>
      </c>
      <c r="BX197" s="165" t="s">
        <v>0</v>
      </c>
      <c r="BY197" s="163" t="s">
        <v>0</v>
      </c>
      <c r="BZ197">
        <v>0</v>
      </c>
      <c r="CA197" t="s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 t="str">
        <f>_xlfn.XLOOKUP(DB_CEWB_Nomenclature__2[[#This Row],[Component]],T_Planning[Article],T_Planning[PLANIF],"VERIF")</f>
        <v>VERIF</v>
      </c>
      <c r="CS197" t="str">
        <f>_xlfn.XLOOKUP(DB_CEWB_Nomenclature__2[[#This Row],[Component]],T_Planning[Article],T_Planning[Etat Machine],"VERIF")</f>
        <v>VERIF</v>
      </c>
      <c r="CT1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8" spans="1:98" hidden="1" x14ac:dyDescent="0.3">
      <c r="A198">
        <v>0</v>
      </c>
      <c r="B198">
        <v>277096</v>
      </c>
      <c r="C198" t="s">
        <v>2310</v>
      </c>
      <c r="D198">
        <v>55</v>
      </c>
      <c r="E198" t="s">
        <v>3761</v>
      </c>
      <c r="F198" t="s">
        <v>3950</v>
      </c>
      <c r="G198" t="s">
        <v>2775</v>
      </c>
      <c r="H198" t="s">
        <v>27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t="s">
        <v>3789</v>
      </c>
      <c r="U198">
        <v>0</v>
      </c>
      <c r="V198" s="162" t="s">
        <v>0</v>
      </c>
      <c r="W198">
        <v>0</v>
      </c>
      <c r="X198" s="162" t="s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 t="s">
        <v>0</v>
      </c>
      <c r="AE198" t="s">
        <v>0</v>
      </c>
      <c r="AF198" t="s">
        <v>0</v>
      </c>
      <c r="AG198" t="s">
        <v>0</v>
      </c>
      <c r="AH198" s="191"/>
      <c r="AI198" s="191" t="s">
        <v>0</v>
      </c>
      <c r="AJ198" t="s">
        <v>0</v>
      </c>
      <c r="AK198" s="191"/>
      <c r="AL198" s="162">
        <v>0</v>
      </c>
      <c r="AM198" s="162">
        <v>0</v>
      </c>
      <c r="AN198" s="162">
        <v>0</v>
      </c>
      <c r="AO198" s="162">
        <v>0</v>
      </c>
      <c r="AP198" s="162">
        <v>0</v>
      </c>
      <c r="AQ198" s="162">
        <v>0</v>
      </c>
      <c r="AR198" s="178">
        <v>0</v>
      </c>
      <c r="AS198" s="178">
        <v>0</v>
      </c>
      <c r="AT198" s="178">
        <v>0</v>
      </c>
      <c r="AU198" s="178">
        <v>0</v>
      </c>
      <c r="AV198" s="178">
        <v>0</v>
      </c>
      <c r="AW198" s="180">
        <v>0</v>
      </c>
      <c r="AX198">
        <v>1</v>
      </c>
      <c r="AY198">
        <v>0</v>
      </c>
      <c r="AZ198">
        <v>0</v>
      </c>
      <c r="BA198">
        <v>0</v>
      </c>
      <c r="BB198">
        <v>1</v>
      </c>
      <c r="BC198">
        <v>0</v>
      </c>
      <c r="BD198" s="165">
        <v>0</v>
      </c>
      <c r="BE198" s="165" t="s">
        <v>0</v>
      </c>
      <c r="BF198" s="165" t="s">
        <v>0</v>
      </c>
      <c r="BG198" s="165" t="s">
        <v>0</v>
      </c>
      <c r="BH198" s="165" t="s">
        <v>0</v>
      </c>
      <c r="BI198" s="165" t="s">
        <v>0</v>
      </c>
      <c r="BJ198" s="165">
        <v>0</v>
      </c>
      <c r="BK198" s="165" t="s">
        <v>0</v>
      </c>
      <c r="BL198" s="165">
        <v>0</v>
      </c>
      <c r="BM198" s="165" t="s">
        <v>0</v>
      </c>
      <c r="BN198" s="165" t="s">
        <v>0</v>
      </c>
      <c r="BO198" s="165" t="s">
        <v>0</v>
      </c>
      <c r="BP198" s="165" t="s">
        <v>0</v>
      </c>
      <c r="BQ198" s="165" t="s">
        <v>0</v>
      </c>
      <c r="BR198" s="165">
        <v>0</v>
      </c>
      <c r="BS198" s="165">
        <v>0</v>
      </c>
      <c r="BT198" s="165">
        <v>0</v>
      </c>
      <c r="BU198" s="165" t="s">
        <v>0</v>
      </c>
      <c r="BV198" s="165" t="s">
        <v>0</v>
      </c>
      <c r="BW198" s="165" t="s">
        <v>0</v>
      </c>
      <c r="BX198" s="165" t="s">
        <v>0</v>
      </c>
      <c r="BY198" s="163" t="s">
        <v>0</v>
      </c>
      <c r="BZ198">
        <v>0</v>
      </c>
      <c r="CA198" t="s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 t="str">
        <f>_xlfn.XLOOKUP(DB_CEWB_Nomenclature__2[[#This Row],[Component]],T_Planning[Article],T_Planning[PLANIF],"VERIF")</f>
        <v>VERIF</v>
      </c>
      <c r="CS198" t="str">
        <f>_xlfn.XLOOKUP(DB_CEWB_Nomenclature__2[[#This Row],[Component]],T_Planning[Article],T_Planning[Etat Machine],"VERIF")</f>
        <v>VERIF</v>
      </c>
      <c r="CT1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199" spans="1:98" hidden="1" x14ac:dyDescent="0.3">
      <c r="A199">
        <v>1</v>
      </c>
      <c r="B199">
        <v>324166</v>
      </c>
      <c r="C199" t="s">
        <v>3832</v>
      </c>
      <c r="D199">
        <v>40</v>
      </c>
      <c r="E199" t="s">
        <v>3761</v>
      </c>
      <c r="F199" t="s">
        <v>3952</v>
      </c>
      <c r="G199" t="s">
        <v>2862</v>
      </c>
      <c r="H199" t="s">
        <v>240</v>
      </c>
      <c r="I199">
        <v>0</v>
      </c>
      <c r="J199">
        <v>0</v>
      </c>
      <c r="K199" t="s">
        <v>0</v>
      </c>
      <c r="L199">
        <v>11410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11410</v>
      </c>
      <c r="T199" t="s">
        <v>3767</v>
      </c>
      <c r="U199">
        <v>0</v>
      </c>
      <c r="V199" s="162" t="s">
        <v>0</v>
      </c>
      <c r="W199">
        <v>0</v>
      </c>
      <c r="X199" s="162" t="s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 t="s">
        <v>0</v>
      </c>
      <c r="AE199" t="s">
        <v>0</v>
      </c>
      <c r="AF199" t="s">
        <v>0</v>
      </c>
      <c r="AG199" t="s">
        <v>0</v>
      </c>
      <c r="AH199" s="191"/>
      <c r="AI199" s="191" t="s">
        <v>0</v>
      </c>
      <c r="AJ199" t="s">
        <v>0</v>
      </c>
      <c r="AK199" s="191"/>
      <c r="AL199" s="162">
        <v>0</v>
      </c>
      <c r="AM199" s="162">
        <v>0</v>
      </c>
      <c r="AN199" s="162">
        <v>0</v>
      </c>
      <c r="AO199" s="162">
        <v>0</v>
      </c>
      <c r="AP199" s="162">
        <v>0</v>
      </c>
      <c r="AQ199" s="162">
        <v>0</v>
      </c>
      <c r="AR199" s="178">
        <v>0</v>
      </c>
      <c r="AS199" s="178">
        <v>0</v>
      </c>
      <c r="AT199" s="178">
        <v>0</v>
      </c>
      <c r="AU199" s="178">
        <v>0</v>
      </c>
      <c r="AV199" s="178">
        <v>0</v>
      </c>
      <c r="AW199" s="180">
        <v>0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0</v>
      </c>
      <c r="BD199" s="165">
        <v>0</v>
      </c>
      <c r="BE199" s="165" t="s">
        <v>0</v>
      </c>
      <c r="BF199" s="165">
        <v>0</v>
      </c>
      <c r="BG199" s="165" t="s">
        <v>0</v>
      </c>
      <c r="BH199" s="165">
        <v>0</v>
      </c>
      <c r="BI199" s="165" t="s">
        <v>0</v>
      </c>
      <c r="BJ199" s="165">
        <v>0</v>
      </c>
      <c r="BK199" s="165" t="s">
        <v>0</v>
      </c>
      <c r="BL199" s="165">
        <v>0</v>
      </c>
      <c r="BM199" s="165" t="s">
        <v>0</v>
      </c>
      <c r="BN199" s="165">
        <v>0</v>
      </c>
      <c r="BO199" s="165" t="s">
        <v>0</v>
      </c>
      <c r="BP199" s="165">
        <v>0</v>
      </c>
      <c r="BQ199" s="165" t="s">
        <v>0</v>
      </c>
      <c r="BR199" s="165">
        <v>0</v>
      </c>
      <c r="BS199" s="165" t="s">
        <v>0</v>
      </c>
      <c r="BT199" s="165">
        <v>0</v>
      </c>
      <c r="BU199" s="165" t="s">
        <v>0</v>
      </c>
      <c r="BV199" s="165" t="s">
        <v>0</v>
      </c>
      <c r="BW199" s="165" t="s">
        <v>0</v>
      </c>
      <c r="BX199" s="165" t="s">
        <v>0</v>
      </c>
      <c r="BY199" s="163" t="s">
        <v>0</v>
      </c>
      <c r="BZ199">
        <v>0</v>
      </c>
      <c r="CA199" t="s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 t="str">
        <f>_xlfn.XLOOKUP(DB_CEWB_Nomenclature__2[[#This Row],[Component]],T_Planning[Article],T_Planning[PLANIF],"VERIF")</f>
        <v>VERIF</v>
      </c>
      <c r="CS199" t="str">
        <f>_xlfn.XLOOKUP(DB_CEWB_Nomenclature__2[[#This Row],[Component]],T_Planning[Article],T_Planning[Etat Machine],"VERIF")</f>
        <v>VERIF</v>
      </c>
      <c r="CT1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0" spans="1:98" hidden="1" x14ac:dyDescent="0.3">
      <c r="A200">
        <v>2</v>
      </c>
      <c r="B200">
        <v>861258</v>
      </c>
      <c r="C200" t="s">
        <v>8658</v>
      </c>
      <c r="D200">
        <v>25</v>
      </c>
      <c r="E200" t="s">
        <v>3761</v>
      </c>
      <c r="F200" t="s">
        <v>3952</v>
      </c>
      <c r="G200" t="s">
        <v>2862</v>
      </c>
      <c r="H200" t="s">
        <v>41</v>
      </c>
      <c r="I200">
        <v>0</v>
      </c>
      <c r="J200">
        <v>10100</v>
      </c>
      <c r="K200" t="s">
        <v>0</v>
      </c>
      <c r="L200">
        <v>0</v>
      </c>
      <c r="M200">
        <v>0</v>
      </c>
      <c r="N200">
        <v>62160</v>
      </c>
      <c r="O200">
        <v>420100</v>
      </c>
      <c r="P200">
        <v>160100</v>
      </c>
      <c r="Q200">
        <v>100100</v>
      </c>
      <c r="R200">
        <v>19740</v>
      </c>
      <c r="S200">
        <v>19740</v>
      </c>
      <c r="T200" t="s">
        <v>3767</v>
      </c>
      <c r="U200">
        <v>100100</v>
      </c>
      <c r="V200" s="162">
        <v>0.19720279720279721</v>
      </c>
      <c r="W200">
        <v>520200</v>
      </c>
      <c r="X200" s="162">
        <v>3.7946943483275666E-2</v>
      </c>
      <c r="Y200">
        <v>15</v>
      </c>
      <c r="Z200">
        <v>17</v>
      </c>
      <c r="AA200">
        <v>4</v>
      </c>
      <c r="AB200">
        <v>0</v>
      </c>
      <c r="AC200">
        <v>36</v>
      </c>
      <c r="AD200" t="s">
        <v>0</v>
      </c>
      <c r="AE200" t="s">
        <v>0</v>
      </c>
      <c r="AF200" t="s">
        <v>0</v>
      </c>
      <c r="AG200" t="s">
        <v>0</v>
      </c>
      <c r="AH200" s="191"/>
      <c r="AI200" s="191" t="s">
        <v>0</v>
      </c>
      <c r="AJ200" t="s">
        <v>0</v>
      </c>
      <c r="AK200" s="191"/>
      <c r="AL200" s="162">
        <v>0</v>
      </c>
      <c r="AM200" s="162">
        <v>0</v>
      </c>
      <c r="AN200" s="162">
        <v>0</v>
      </c>
      <c r="AO200" s="162">
        <v>0</v>
      </c>
      <c r="AP200" s="162">
        <v>0</v>
      </c>
      <c r="AQ200" s="162">
        <v>0</v>
      </c>
      <c r="AR200" s="178">
        <v>0</v>
      </c>
      <c r="AS200" s="178">
        <v>0</v>
      </c>
      <c r="AT200" s="178">
        <v>0</v>
      </c>
      <c r="AU200" s="178">
        <v>0</v>
      </c>
      <c r="AV200" s="178">
        <v>0</v>
      </c>
      <c r="AW200" s="180">
        <v>0</v>
      </c>
      <c r="AX200">
        <v>1</v>
      </c>
      <c r="AY200">
        <v>0</v>
      </c>
      <c r="AZ200">
        <v>0</v>
      </c>
      <c r="BA200">
        <v>0</v>
      </c>
      <c r="BB200">
        <v>1</v>
      </c>
      <c r="BC200">
        <v>0</v>
      </c>
      <c r="BD200" s="165">
        <v>42420</v>
      </c>
      <c r="BE200" s="165">
        <v>3</v>
      </c>
      <c r="BF200" s="165" t="s">
        <v>0</v>
      </c>
      <c r="BG200" s="165" t="s">
        <v>0</v>
      </c>
      <c r="BH200" s="165" t="s">
        <v>0</v>
      </c>
      <c r="BI200" s="165" t="s">
        <v>0</v>
      </c>
      <c r="BJ200" s="165">
        <v>0</v>
      </c>
      <c r="BK200" s="165" t="s">
        <v>0</v>
      </c>
      <c r="BL200" s="165">
        <v>0</v>
      </c>
      <c r="BM200" s="165" t="s">
        <v>0</v>
      </c>
      <c r="BN200" s="165" t="s">
        <v>0</v>
      </c>
      <c r="BO200" s="165" t="s">
        <v>0</v>
      </c>
      <c r="BP200" s="165" t="s">
        <v>0</v>
      </c>
      <c r="BQ200" s="165" t="s">
        <v>0</v>
      </c>
      <c r="BR200" s="165">
        <v>19740</v>
      </c>
      <c r="BS200" s="165">
        <v>2</v>
      </c>
      <c r="BT200" s="165">
        <v>0</v>
      </c>
      <c r="BU200" s="165" t="s">
        <v>0</v>
      </c>
      <c r="BV200" s="165" t="s">
        <v>0</v>
      </c>
      <c r="BW200" s="165" t="s">
        <v>0</v>
      </c>
      <c r="BX200" s="165" t="s">
        <v>0</v>
      </c>
      <c r="BY200" s="163" t="s">
        <v>0</v>
      </c>
      <c r="BZ200">
        <v>0</v>
      </c>
      <c r="CA200" t="s">
        <v>0</v>
      </c>
      <c r="CB200">
        <v>0</v>
      </c>
      <c r="CC200">
        <v>20000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20000</v>
      </c>
      <c r="CJ200">
        <v>20000</v>
      </c>
      <c r="CK200">
        <v>0</v>
      </c>
      <c r="CL200">
        <v>0</v>
      </c>
      <c r="CM200">
        <v>0</v>
      </c>
      <c r="CN200">
        <v>0</v>
      </c>
      <c r="CO200">
        <v>21850</v>
      </c>
      <c r="CP200">
        <v>0</v>
      </c>
      <c r="CQ200">
        <v>41850</v>
      </c>
      <c r="CR200" t="str">
        <f>_xlfn.XLOOKUP(DB_CEWB_Nomenclature__2[[#This Row],[Component]],T_Planning[Article],T_Planning[PLANIF],"VERIF")</f>
        <v>PROD</v>
      </c>
      <c r="CS200" t="str">
        <f>_xlfn.XLOOKUP(DB_CEWB_Nomenclature__2[[#This Row],[Component]],T_Planning[Article],T_Planning[Etat Machine],"VERIF")</f>
        <v>RH</v>
      </c>
      <c r="CT2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1" spans="1:98" hidden="1" x14ac:dyDescent="0.3">
      <c r="A201">
        <v>2</v>
      </c>
      <c r="B201">
        <v>863251</v>
      </c>
      <c r="C201" t="s">
        <v>8659</v>
      </c>
      <c r="D201">
        <v>40</v>
      </c>
      <c r="E201" t="s">
        <v>3761</v>
      </c>
      <c r="F201" t="s">
        <v>3950</v>
      </c>
      <c r="G201" t="s">
        <v>2775</v>
      </c>
      <c r="H201" t="s">
        <v>26</v>
      </c>
      <c r="I201">
        <v>0</v>
      </c>
      <c r="J201">
        <v>0</v>
      </c>
      <c r="K201" t="s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3767</v>
      </c>
      <c r="U201">
        <v>0</v>
      </c>
      <c r="V201" s="162" t="s">
        <v>0</v>
      </c>
      <c r="W201">
        <v>0</v>
      </c>
      <c r="X201" s="162" t="s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 t="s">
        <v>0</v>
      </c>
      <c r="AE201" t="s">
        <v>0</v>
      </c>
      <c r="AF201" t="s">
        <v>0</v>
      </c>
      <c r="AG201" t="s">
        <v>0</v>
      </c>
      <c r="AH201" s="191"/>
      <c r="AI201" s="191" t="s">
        <v>0</v>
      </c>
      <c r="AJ201" t="s">
        <v>0</v>
      </c>
      <c r="AK201" s="191"/>
      <c r="AL201" s="162">
        <v>0</v>
      </c>
      <c r="AM201" s="162">
        <v>0</v>
      </c>
      <c r="AN201" s="162">
        <v>0</v>
      </c>
      <c r="AO201" s="162">
        <v>0</v>
      </c>
      <c r="AP201" s="162">
        <v>0</v>
      </c>
      <c r="AQ201" s="162">
        <v>0</v>
      </c>
      <c r="AR201" s="178">
        <v>0</v>
      </c>
      <c r="AS201" s="178">
        <v>0</v>
      </c>
      <c r="AT201" s="178">
        <v>0</v>
      </c>
      <c r="AU201" s="178">
        <v>0</v>
      </c>
      <c r="AV201" s="178">
        <v>0</v>
      </c>
      <c r="AW201" s="180">
        <v>0</v>
      </c>
      <c r="AX201">
        <v>1</v>
      </c>
      <c r="AY201">
        <v>1</v>
      </c>
      <c r="AZ201">
        <v>0</v>
      </c>
      <c r="BA201">
        <v>0</v>
      </c>
      <c r="BB201">
        <v>1</v>
      </c>
      <c r="BC201">
        <v>0</v>
      </c>
      <c r="BD201" s="165">
        <v>0</v>
      </c>
      <c r="BE201" s="165" t="s">
        <v>0</v>
      </c>
      <c r="BF201" s="165">
        <v>0</v>
      </c>
      <c r="BG201" s="165" t="s">
        <v>0</v>
      </c>
      <c r="BH201" s="165">
        <v>0</v>
      </c>
      <c r="BI201" s="165" t="s">
        <v>0</v>
      </c>
      <c r="BJ201" s="165">
        <v>0</v>
      </c>
      <c r="BK201" s="165" t="s">
        <v>0</v>
      </c>
      <c r="BL201" s="165">
        <v>0</v>
      </c>
      <c r="BM201" s="165" t="s">
        <v>0</v>
      </c>
      <c r="BN201" s="165" t="s">
        <v>0</v>
      </c>
      <c r="BO201" s="165" t="s">
        <v>0</v>
      </c>
      <c r="BP201" s="165" t="s">
        <v>0</v>
      </c>
      <c r="BQ201" s="165" t="s">
        <v>0</v>
      </c>
      <c r="BR201" s="165">
        <v>0</v>
      </c>
      <c r="BS201" s="165">
        <v>0</v>
      </c>
      <c r="BT201" s="165">
        <v>0</v>
      </c>
      <c r="BU201" s="165" t="s">
        <v>0</v>
      </c>
      <c r="BV201" s="165" t="s">
        <v>0</v>
      </c>
      <c r="BW201" s="165" t="s">
        <v>0</v>
      </c>
      <c r="BX201" s="165" t="s">
        <v>0</v>
      </c>
      <c r="BY201" s="163" t="s">
        <v>0</v>
      </c>
      <c r="BZ201">
        <v>0</v>
      </c>
      <c r="CA201" t="s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 t="str">
        <f>_xlfn.XLOOKUP(DB_CEWB_Nomenclature__2[[#This Row],[Component]],T_Planning[Article],T_Planning[PLANIF],"VERIF")</f>
        <v>VERIF</v>
      </c>
      <c r="CS201" t="str">
        <f>_xlfn.XLOOKUP(DB_CEWB_Nomenclature__2[[#This Row],[Component]],T_Planning[Article],T_Planning[Etat Machine],"VERIF")</f>
        <v>VERIF</v>
      </c>
      <c r="CT2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2" spans="1:98" hidden="1" x14ac:dyDescent="0.3">
      <c r="A202">
        <v>0</v>
      </c>
      <c r="B202">
        <v>287931</v>
      </c>
      <c r="C202" t="s">
        <v>2004</v>
      </c>
      <c r="D202">
        <v>40</v>
      </c>
      <c r="E202" t="s">
        <v>3761</v>
      </c>
      <c r="F202" t="s">
        <v>3950</v>
      </c>
      <c r="G202" t="s">
        <v>2775</v>
      </c>
      <c r="H202" t="s">
        <v>102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t="s">
        <v>3765</v>
      </c>
      <c r="U202">
        <v>0</v>
      </c>
      <c r="V202" s="162" t="s">
        <v>0</v>
      </c>
      <c r="W202">
        <v>0</v>
      </c>
      <c r="X202" s="162" t="s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 t="s">
        <v>0</v>
      </c>
      <c r="AE202" t="s">
        <v>0</v>
      </c>
      <c r="AF202" t="s">
        <v>0</v>
      </c>
      <c r="AG202" t="s">
        <v>0</v>
      </c>
      <c r="AH202" s="191"/>
      <c r="AI202" s="191" t="s">
        <v>0</v>
      </c>
      <c r="AJ202" t="s">
        <v>0</v>
      </c>
      <c r="AK202" s="191"/>
      <c r="AL202" s="162">
        <v>0</v>
      </c>
      <c r="AM202" s="162">
        <v>0</v>
      </c>
      <c r="AN202" s="162">
        <v>2.80983921046291E-2</v>
      </c>
      <c r="AO202" s="162">
        <v>0</v>
      </c>
      <c r="AP202" s="162">
        <v>0</v>
      </c>
      <c r="AQ202" s="162">
        <v>2.4707396629465E-2</v>
      </c>
      <c r="AR202" s="178">
        <v>0</v>
      </c>
      <c r="AS202" s="178">
        <v>0</v>
      </c>
      <c r="AT202" s="178">
        <v>0</v>
      </c>
      <c r="AU202" s="178">
        <v>0</v>
      </c>
      <c r="AV202" s="178">
        <v>0</v>
      </c>
      <c r="AW202" s="180">
        <v>0</v>
      </c>
      <c r="AX202">
        <v>1</v>
      </c>
      <c r="AY202">
        <v>0</v>
      </c>
      <c r="AZ202">
        <v>0</v>
      </c>
      <c r="BA202">
        <v>0</v>
      </c>
      <c r="BB202">
        <v>1</v>
      </c>
      <c r="BC202">
        <v>0</v>
      </c>
      <c r="BD202" s="165">
        <v>0</v>
      </c>
      <c r="BE202" s="165" t="s">
        <v>0</v>
      </c>
      <c r="BF202" s="165" t="s">
        <v>0</v>
      </c>
      <c r="BG202" s="165" t="s">
        <v>0</v>
      </c>
      <c r="BH202" s="165" t="s">
        <v>0</v>
      </c>
      <c r="BI202" s="165" t="s">
        <v>0</v>
      </c>
      <c r="BJ202" s="165">
        <v>0</v>
      </c>
      <c r="BK202" s="165" t="s">
        <v>0</v>
      </c>
      <c r="BL202" s="165">
        <v>0</v>
      </c>
      <c r="BM202" s="165" t="s">
        <v>0</v>
      </c>
      <c r="BN202" s="165" t="s">
        <v>0</v>
      </c>
      <c r="BO202" s="165" t="s">
        <v>0</v>
      </c>
      <c r="BP202" s="165" t="s">
        <v>0</v>
      </c>
      <c r="BQ202" s="165" t="s">
        <v>0</v>
      </c>
      <c r="BR202" s="165">
        <v>0</v>
      </c>
      <c r="BS202" s="165">
        <v>0</v>
      </c>
      <c r="BT202" s="165">
        <v>0</v>
      </c>
      <c r="BU202" s="165" t="s">
        <v>0</v>
      </c>
      <c r="BV202" s="165" t="s">
        <v>0</v>
      </c>
      <c r="BW202" s="165" t="s">
        <v>0</v>
      </c>
      <c r="BX202" s="165" t="s">
        <v>0</v>
      </c>
      <c r="BY202" s="163" t="s">
        <v>0</v>
      </c>
      <c r="BZ202">
        <v>0</v>
      </c>
      <c r="CA202" t="s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 t="str">
        <f>_xlfn.XLOOKUP(DB_CEWB_Nomenclature__2[[#This Row],[Component]],T_Planning[Article],T_Planning[PLANIF],"VERIF")</f>
        <v>VERIF</v>
      </c>
      <c r="CS202" t="str">
        <f>_xlfn.XLOOKUP(DB_CEWB_Nomenclature__2[[#This Row],[Component]],T_Planning[Article],T_Planning[Etat Machine],"VERIF")</f>
        <v>VERIF</v>
      </c>
      <c r="CT2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3" spans="1:98" hidden="1" x14ac:dyDescent="0.3">
      <c r="A203">
        <v>0</v>
      </c>
      <c r="B203">
        <v>292892</v>
      </c>
      <c r="C203" t="s">
        <v>1194</v>
      </c>
      <c r="D203">
        <v>40</v>
      </c>
      <c r="E203" t="s">
        <v>3761</v>
      </c>
      <c r="F203" t="s">
        <v>3952</v>
      </c>
      <c r="G203" t="s">
        <v>2862</v>
      </c>
      <c r="H203" t="s">
        <v>3421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t="s">
        <v>3767</v>
      </c>
      <c r="U203">
        <v>0</v>
      </c>
      <c r="V203" s="162" t="s">
        <v>0</v>
      </c>
      <c r="W203">
        <v>0</v>
      </c>
      <c r="X203" s="162" t="s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 t="s">
        <v>0</v>
      </c>
      <c r="AE203" t="s">
        <v>0</v>
      </c>
      <c r="AF203" t="s">
        <v>0</v>
      </c>
      <c r="AG203" t="s">
        <v>0</v>
      </c>
      <c r="AH203" s="191"/>
      <c r="AI203" s="191" t="s">
        <v>0</v>
      </c>
      <c r="AJ203" t="s">
        <v>0</v>
      </c>
      <c r="AK203" s="191"/>
      <c r="AL203" s="162">
        <v>0</v>
      </c>
      <c r="AM203" s="162">
        <v>0</v>
      </c>
      <c r="AN203" s="162">
        <v>0</v>
      </c>
      <c r="AO203" s="162">
        <v>0</v>
      </c>
      <c r="AP203" s="162">
        <v>0</v>
      </c>
      <c r="AQ203" s="162">
        <v>0</v>
      </c>
      <c r="AR203" s="178">
        <v>0</v>
      </c>
      <c r="AS203" s="178">
        <v>0</v>
      </c>
      <c r="AT203" s="178">
        <v>0</v>
      </c>
      <c r="AU203" s="178">
        <v>0</v>
      </c>
      <c r="AV203" s="178">
        <v>0</v>
      </c>
      <c r="AW203" s="180">
        <v>0</v>
      </c>
      <c r="AX203">
        <v>1</v>
      </c>
      <c r="AY203">
        <v>0</v>
      </c>
      <c r="AZ203">
        <v>0</v>
      </c>
      <c r="BA203">
        <v>0</v>
      </c>
      <c r="BB203">
        <v>1</v>
      </c>
      <c r="BC203">
        <v>0</v>
      </c>
      <c r="BD203" s="165">
        <v>0</v>
      </c>
      <c r="BE203" s="165" t="s">
        <v>0</v>
      </c>
      <c r="BF203" s="165" t="s">
        <v>0</v>
      </c>
      <c r="BG203" s="165" t="s">
        <v>0</v>
      </c>
      <c r="BH203" s="165" t="s">
        <v>0</v>
      </c>
      <c r="BI203" s="165" t="s">
        <v>0</v>
      </c>
      <c r="BJ203" s="165">
        <v>0</v>
      </c>
      <c r="BK203" s="165" t="s">
        <v>0</v>
      </c>
      <c r="BL203" s="165">
        <v>0</v>
      </c>
      <c r="BM203" s="165" t="s">
        <v>0</v>
      </c>
      <c r="BN203" s="165" t="s">
        <v>0</v>
      </c>
      <c r="BO203" s="165" t="s">
        <v>0</v>
      </c>
      <c r="BP203" s="165" t="s">
        <v>0</v>
      </c>
      <c r="BQ203" s="165" t="s">
        <v>0</v>
      </c>
      <c r="BR203" s="165">
        <v>0</v>
      </c>
      <c r="BS203" s="165">
        <v>0</v>
      </c>
      <c r="BT203" s="165">
        <v>0</v>
      </c>
      <c r="BU203" s="165" t="s">
        <v>0</v>
      </c>
      <c r="BV203" s="165" t="s">
        <v>0</v>
      </c>
      <c r="BW203" s="165" t="s">
        <v>0</v>
      </c>
      <c r="BX203" s="165" t="s">
        <v>0</v>
      </c>
      <c r="BY203" s="163" t="s">
        <v>0</v>
      </c>
      <c r="BZ203">
        <v>0</v>
      </c>
      <c r="CA203" t="s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 t="str">
        <f>_xlfn.XLOOKUP(DB_CEWB_Nomenclature__2[[#This Row],[Component]],T_Planning[Article],T_Planning[PLANIF],"VERIF")</f>
        <v>VERIF</v>
      </c>
      <c r="CS203" t="str">
        <f>_xlfn.XLOOKUP(DB_CEWB_Nomenclature__2[[#This Row],[Component]],T_Planning[Article],T_Planning[Etat Machine],"VERIF")</f>
        <v>VERIF</v>
      </c>
      <c r="CT2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4" spans="1:98" hidden="1" x14ac:dyDescent="0.3">
      <c r="A204">
        <v>0</v>
      </c>
      <c r="B204">
        <v>292895</v>
      </c>
      <c r="C204" t="s">
        <v>1194</v>
      </c>
      <c r="D204">
        <v>40</v>
      </c>
      <c r="E204" t="s">
        <v>3761</v>
      </c>
      <c r="F204" t="s">
        <v>3952</v>
      </c>
      <c r="G204" t="s">
        <v>2862</v>
      </c>
      <c r="H204" t="s">
        <v>3421</v>
      </c>
      <c r="I204">
        <v>0</v>
      </c>
      <c r="J204">
        <v>0</v>
      </c>
      <c r="K204">
        <v>0</v>
      </c>
      <c r="L204">
        <v>2125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2125</v>
      </c>
      <c r="T204" t="s">
        <v>3767</v>
      </c>
      <c r="U204">
        <v>0</v>
      </c>
      <c r="V204" s="162" t="s">
        <v>0</v>
      </c>
      <c r="W204">
        <v>0</v>
      </c>
      <c r="X204" s="162" t="s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 t="s">
        <v>0</v>
      </c>
      <c r="AE204" t="s">
        <v>0</v>
      </c>
      <c r="AF204" t="s">
        <v>0</v>
      </c>
      <c r="AG204" t="s">
        <v>0</v>
      </c>
      <c r="AH204" s="191"/>
      <c r="AI204" s="191" t="s">
        <v>0</v>
      </c>
      <c r="AJ204" t="s">
        <v>0</v>
      </c>
      <c r="AK204" s="191"/>
      <c r="AL204" s="162">
        <v>0</v>
      </c>
      <c r="AM204" s="162">
        <v>0</v>
      </c>
      <c r="AN204" s="162">
        <v>0</v>
      </c>
      <c r="AO204" s="162">
        <v>0</v>
      </c>
      <c r="AP204" s="162">
        <v>0</v>
      </c>
      <c r="AQ204" s="162">
        <v>0</v>
      </c>
      <c r="AR204" s="178">
        <v>0</v>
      </c>
      <c r="AS204" s="178">
        <v>0</v>
      </c>
      <c r="AT204" s="178">
        <v>0</v>
      </c>
      <c r="AU204" s="178">
        <v>0</v>
      </c>
      <c r="AV204" s="178">
        <v>0</v>
      </c>
      <c r="AW204" s="180">
        <v>0</v>
      </c>
      <c r="AX204">
        <v>1</v>
      </c>
      <c r="AY204">
        <v>0</v>
      </c>
      <c r="AZ204">
        <v>0</v>
      </c>
      <c r="BA204">
        <v>0</v>
      </c>
      <c r="BB204">
        <v>1</v>
      </c>
      <c r="BC204">
        <v>0</v>
      </c>
      <c r="BD204" s="165">
        <v>0</v>
      </c>
      <c r="BE204" s="165" t="s">
        <v>0</v>
      </c>
      <c r="BF204" s="165" t="s">
        <v>0</v>
      </c>
      <c r="BG204" s="165" t="s">
        <v>0</v>
      </c>
      <c r="BH204" s="165" t="s">
        <v>0</v>
      </c>
      <c r="BI204" s="165" t="s">
        <v>0</v>
      </c>
      <c r="BJ204" s="165">
        <v>0</v>
      </c>
      <c r="BK204" s="165" t="s">
        <v>0</v>
      </c>
      <c r="BL204" s="165">
        <v>0</v>
      </c>
      <c r="BM204" s="165" t="s">
        <v>0</v>
      </c>
      <c r="BN204" s="165" t="s">
        <v>0</v>
      </c>
      <c r="BO204" s="165" t="s">
        <v>0</v>
      </c>
      <c r="BP204" s="165" t="s">
        <v>0</v>
      </c>
      <c r="BQ204" s="165" t="s">
        <v>0</v>
      </c>
      <c r="BR204" s="165">
        <v>0</v>
      </c>
      <c r="BS204" s="165">
        <v>0</v>
      </c>
      <c r="BT204" s="165">
        <v>0</v>
      </c>
      <c r="BU204" s="165" t="s">
        <v>0</v>
      </c>
      <c r="BV204" s="165" t="s">
        <v>0</v>
      </c>
      <c r="BW204" s="165" t="s">
        <v>0</v>
      </c>
      <c r="BX204" s="165" t="s">
        <v>0</v>
      </c>
      <c r="BY204" s="163" t="s">
        <v>0</v>
      </c>
      <c r="BZ204">
        <v>0</v>
      </c>
      <c r="CA204" t="s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 t="str">
        <f>_xlfn.XLOOKUP(DB_CEWB_Nomenclature__2[[#This Row],[Component]],T_Planning[Article],T_Planning[PLANIF],"VERIF")</f>
        <v>VERIF</v>
      </c>
      <c r="CS204" t="str">
        <f>_xlfn.XLOOKUP(DB_CEWB_Nomenclature__2[[#This Row],[Component]],T_Planning[Article],T_Planning[Etat Machine],"VERIF")</f>
        <v>VERIF</v>
      </c>
      <c r="CT2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5" spans="1:98" hidden="1" x14ac:dyDescent="0.3">
      <c r="A205">
        <v>0</v>
      </c>
      <c r="B205">
        <v>297442</v>
      </c>
      <c r="C205" t="s">
        <v>1281</v>
      </c>
      <c r="D205">
        <v>55</v>
      </c>
      <c r="E205" t="s">
        <v>3761</v>
      </c>
      <c r="F205" t="s">
        <v>3952</v>
      </c>
      <c r="G205" t="s">
        <v>2862</v>
      </c>
      <c r="H205" t="s">
        <v>1929</v>
      </c>
      <c r="I205">
        <v>0</v>
      </c>
      <c r="J205">
        <v>0</v>
      </c>
      <c r="K205">
        <v>0</v>
      </c>
      <c r="L205">
        <v>0</v>
      </c>
      <c r="M205">
        <v>6160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t="s">
        <v>3767</v>
      </c>
      <c r="U205">
        <v>0</v>
      </c>
      <c r="V205" s="162" t="s">
        <v>0</v>
      </c>
      <c r="W205">
        <v>0</v>
      </c>
      <c r="X205" s="162" t="s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 t="s">
        <v>0</v>
      </c>
      <c r="AE205" t="s">
        <v>0</v>
      </c>
      <c r="AF205" t="s">
        <v>0</v>
      </c>
      <c r="AG205" t="s">
        <v>0</v>
      </c>
      <c r="AH205" s="191"/>
      <c r="AI205" s="191" t="s">
        <v>0</v>
      </c>
      <c r="AJ205" t="s">
        <v>0</v>
      </c>
      <c r="AK205" s="191"/>
      <c r="AL205" s="162">
        <v>0</v>
      </c>
      <c r="AM205" s="162">
        <v>0</v>
      </c>
      <c r="AN205" s="162">
        <v>0</v>
      </c>
      <c r="AO205" s="162">
        <v>0</v>
      </c>
      <c r="AP205" s="162">
        <v>0</v>
      </c>
      <c r="AQ205" s="162">
        <v>0</v>
      </c>
      <c r="AR205" s="178">
        <v>0</v>
      </c>
      <c r="AS205" s="178">
        <v>0</v>
      </c>
      <c r="AT205" s="178">
        <v>0</v>
      </c>
      <c r="AU205" s="178">
        <v>0</v>
      </c>
      <c r="AV205" s="178">
        <v>0</v>
      </c>
      <c r="AW205" s="180">
        <v>0</v>
      </c>
      <c r="AX205">
        <v>1</v>
      </c>
      <c r="AY205">
        <v>1</v>
      </c>
      <c r="AZ205">
        <v>0</v>
      </c>
      <c r="BA205">
        <v>0</v>
      </c>
      <c r="BB205">
        <v>1</v>
      </c>
      <c r="BC205">
        <v>0</v>
      </c>
      <c r="BD205" s="165">
        <v>0</v>
      </c>
      <c r="BE205" s="165" t="s">
        <v>0</v>
      </c>
      <c r="BF205" s="165">
        <v>0</v>
      </c>
      <c r="BG205" s="165" t="s">
        <v>0</v>
      </c>
      <c r="BH205" s="165">
        <v>0</v>
      </c>
      <c r="BI205" s="165" t="s">
        <v>0</v>
      </c>
      <c r="BJ205" s="165">
        <v>0</v>
      </c>
      <c r="BK205" s="165" t="s">
        <v>0</v>
      </c>
      <c r="BL205" s="165">
        <v>0</v>
      </c>
      <c r="BM205" s="165" t="s">
        <v>0</v>
      </c>
      <c r="BN205" s="165" t="s">
        <v>0</v>
      </c>
      <c r="BO205" s="165" t="s">
        <v>0</v>
      </c>
      <c r="BP205" s="165" t="s">
        <v>0</v>
      </c>
      <c r="BQ205" s="165" t="s">
        <v>0</v>
      </c>
      <c r="BR205" s="165">
        <v>0</v>
      </c>
      <c r="BS205" s="165">
        <v>0</v>
      </c>
      <c r="BT205" s="165">
        <v>0</v>
      </c>
      <c r="BU205" s="165" t="s">
        <v>0</v>
      </c>
      <c r="BV205" s="165" t="s">
        <v>0</v>
      </c>
      <c r="BW205" s="165" t="s">
        <v>0</v>
      </c>
      <c r="BX205" s="165" t="s">
        <v>0</v>
      </c>
      <c r="BY205" s="163" t="s">
        <v>0</v>
      </c>
      <c r="BZ205">
        <v>0</v>
      </c>
      <c r="CA205" t="s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 t="str">
        <f>_xlfn.XLOOKUP(DB_CEWB_Nomenclature__2[[#This Row],[Component]],T_Planning[Article],T_Planning[PLANIF],"VERIF")</f>
        <v>VERIF</v>
      </c>
      <c r="CS205" t="str">
        <f>_xlfn.XLOOKUP(DB_CEWB_Nomenclature__2[[#This Row],[Component]],T_Planning[Article],T_Planning[Etat Machine],"VERIF")</f>
        <v>VERIF</v>
      </c>
      <c r="CT2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6" spans="1:98" hidden="1" x14ac:dyDescent="0.3">
      <c r="A206">
        <v>0</v>
      </c>
      <c r="B206">
        <v>301122</v>
      </c>
      <c r="C206" t="s">
        <v>1899</v>
      </c>
      <c r="D206">
        <v>55</v>
      </c>
      <c r="E206" t="s">
        <v>3761</v>
      </c>
      <c r="F206" t="s">
        <v>3952</v>
      </c>
      <c r="G206" t="s">
        <v>2862</v>
      </c>
      <c r="H206" t="s">
        <v>3612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t="s">
        <v>3767</v>
      </c>
      <c r="U206">
        <v>0</v>
      </c>
      <c r="V206" s="162" t="s">
        <v>0</v>
      </c>
      <c r="W206">
        <v>0</v>
      </c>
      <c r="X206" s="162" t="s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 t="s">
        <v>0</v>
      </c>
      <c r="AE206" t="s">
        <v>0</v>
      </c>
      <c r="AF206" t="s">
        <v>0</v>
      </c>
      <c r="AG206" t="s">
        <v>0</v>
      </c>
      <c r="AH206" s="191"/>
      <c r="AI206" s="191" t="s">
        <v>0</v>
      </c>
      <c r="AJ206" t="s">
        <v>0</v>
      </c>
      <c r="AK206" s="191"/>
      <c r="AL206" s="162">
        <v>0</v>
      </c>
      <c r="AM206" s="162">
        <v>0</v>
      </c>
      <c r="AN206" s="162">
        <v>0</v>
      </c>
      <c r="AO206" s="162">
        <v>0</v>
      </c>
      <c r="AP206" s="162">
        <v>0</v>
      </c>
      <c r="AQ206" s="162">
        <v>0</v>
      </c>
      <c r="AR206" s="178">
        <v>0</v>
      </c>
      <c r="AS206" s="178">
        <v>0</v>
      </c>
      <c r="AT206" s="178">
        <v>0</v>
      </c>
      <c r="AU206" s="178">
        <v>0</v>
      </c>
      <c r="AV206" s="178">
        <v>0</v>
      </c>
      <c r="AW206" s="180">
        <v>0</v>
      </c>
      <c r="AX206">
        <v>1</v>
      </c>
      <c r="AY206">
        <v>0</v>
      </c>
      <c r="AZ206">
        <v>0</v>
      </c>
      <c r="BA206">
        <v>0</v>
      </c>
      <c r="BB206">
        <v>1</v>
      </c>
      <c r="BC206">
        <v>0</v>
      </c>
      <c r="BD206" s="165">
        <v>0</v>
      </c>
      <c r="BE206" s="165" t="s">
        <v>0</v>
      </c>
      <c r="BF206" s="165" t="s">
        <v>0</v>
      </c>
      <c r="BG206" s="165" t="s">
        <v>0</v>
      </c>
      <c r="BH206" s="165" t="s">
        <v>0</v>
      </c>
      <c r="BI206" s="165" t="s">
        <v>0</v>
      </c>
      <c r="BJ206" s="165">
        <v>0</v>
      </c>
      <c r="BK206" s="165" t="s">
        <v>0</v>
      </c>
      <c r="BL206" s="165">
        <v>0</v>
      </c>
      <c r="BM206" s="165" t="s">
        <v>0</v>
      </c>
      <c r="BN206" s="165" t="s">
        <v>0</v>
      </c>
      <c r="BO206" s="165" t="s">
        <v>0</v>
      </c>
      <c r="BP206" s="165" t="s">
        <v>0</v>
      </c>
      <c r="BQ206" s="165" t="s">
        <v>0</v>
      </c>
      <c r="BR206" s="165">
        <v>0</v>
      </c>
      <c r="BS206" s="165">
        <v>0</v>
      </c>
      <c r="BT206" s="165">
        <v>0</v>
      </c>
      <c r="BU206" s="165" t="s">
        <v>0</v>
      </c>
      <c r="BV206" s="165" t="s">
        <v>0</v>
      </c>
      <c r="BW206" s="165" t="s">
        <v>0</v>
      </c>
      <c r="BX206" s="165" t="s">
        <v>0</v>
      </c>
      <c r="BY206" s="163" t="s">
        <v>0</v>
      </c>
      <c r="BZ206">
        <v>0</v>
      </c>
      <c r="CA206" t="s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 t="str">
        <f>_xlfn.XLOOKUP(DB_CEWB_Nomenclature__2[[#This Row],[Component]],T_Planning[Article],T_Planning[PLANIF],"VERIF")</f>
        <v>VERIF</v>
      </c>
      <c r="CS206" t="str">
        <f>_xlfn.XLOOKUP(DB_CEWB_Nomenclature__2[[#This Row],[Component]],T_Planning[Article],T_Planning[Etat Machine],"VERIF")</f>
        <v>VERIF</v>
      </c>
      <c r="CT2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7" spans="1:98" hidden="1" x14ac:dyDescent="0.3">
      <c r="A207">
        <v>0</v>
      </c>
      <c r="B207">
        <v>302472</v>
      </c>
      <c r="C207" t="s">
        <v>201</v>
      </c>
      <c r="D207">
        <v>55</v>
      </c>
      <c r="E207" t="s">
        <v>3761</v>
      </c>
      <c r="F207" t="s">
        <v>3950</v>
      </c>
      <c r="G207" t="s">
        <v>2775</v>
      </c>
      <c r="H207" t="s">
        <v>200</v>
      </c>
      <c r="I207">
        <v>0</v>
      </c>
      <c r="J207">
        <v>0</v>
      </c>
      <c r="K207">
        <v>0</v>
      </c>
      <c r="L207">
        <v>8878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8878</v>
      </c>
      <c r="T207" t="s">
        <v>3789</v>
      </c>
      <c r="U207">
        <v>0</v>
      </c>
      <c r="V207" s="162" t="s">
        <v>0</v>
      </c>
      <c r="W207">
        <v>0</v>
      </c>
      <c r="X207" s="162" t="s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 t="s">
        <v>0</v>
      </c>
      <c r="AE207" t="s">
        <v>0</v>
      </c>
      <c r="AF207" t="s">
        <v>0</v>
      </c>
      <c r="AG207" t="s">
        <v>0</v>
      </c>
      <c r="AH207" s="191"/>
      <c r="AI207" s="191" t="s">
        <v>0</v>
      </c>
      <c r="AJ207" t="s">
        <v>0</v>
      </c>
      <c r="AK207" s="191"/>
      <c r="AL207" s="162">
        <v>0</v>
      </c>
      <c r="AM207" s="162">
        <v>0</v>
      </c>
      <c r="AN207" s="162">
        <v>3.3753245504375397E-2</v>
      </c>
      <c r="AO207" s="162">
        <v>0</v>
      </c>
      <c r="AP207" s="162">
        <v>0</v>
      </c>
      <c r="AQ207" s="162">
        <v>0.43225310125973698</v>
      </c>
      <c r="AR207" s="178">
        <v>0</v>
      </c>
      <c r="AS207" s="178">
        <v>0</v>
      </c>
      <c r="AT207" s="178">
        <v>0</v>
      </c>
      <c r="AU207" s="178">
        <v>0</v>
      </c>
      <c r="AV207" s="178">
        <v>0</v>
      </c>
      <c r="AW207" s="180">
        <v>0</v>
      </c>
      <c r="AX207">
        <v>1</v>
      </c>
      <c r="AY207">
        <v>1</v>
      </c>
      <c r="AZ207">
        <v>0</v>
      </c>
      <c r="BA207">
        <v>0</v>
      </c>
      <c r="BB207">
        <v>1</v>
      </c>
      <c r="BC207">
        <v>0</v>
      </c>
      <c r="BD207" s="165">
        <v>0</v>
      </c>
      <c r="BE207" s="165" t="s">
        <v>0</v>
      </c>
      <c r="BF207" s="165">
        <v>0</v>
      </c>
      <c r="BG207" s="165" t="s">
        <v>0</v>
      </c>
      <c r="BH207" s="165">
        <v>0</v>
      </c>
      <c r="BI207" s="165" t="s">
        <v>0</v>
      </c>
      <c r="BJ207" s="165">
        <v>0</v>
      </c>
      <c r="BK207" s="165" t="s">
        <v>0</v>
      </c>
      <c r="BL207" s="165">
        <v>0</v>
      </c>
      <c r="BM207" s="165" t="s">
        <v>0</v>
      </c>
      <c r="BN207" s="165" t="s">
        <v>0</v>
      </c>
      <c r="BO207" s="165" t="s">
        <v>0</v>
      </c>
      <c r="BP207" s="165" t="s">
        <v>0</v>
      </c>
      <c r="BQ207" s="165" t="s">
        <v>0</v>
      </c>
      <c r="BR207" s="165">
        <v>0</v>
      </c>
      <c r="BS207" s="165">
        <v>0</v>
      </c>
      <c r="BT207" s="165">
        <v>0</v>
      </c>
      <c r="BU207" s="165" t="s">
        <v>0</v>
      </c>
      <c r="BV207" s="165" t="s">
        <v>0</v>
      </c>
      <c r="BW207" s="165" t="s">
        <v>0</v>
      </c>
      <c r="BX207" s="165" t="s">
        <v>0</v>
      </c>
      <c r="BY207" s="163" t="s">
        <v>0</v>
      </c>
      <c r="BZ207">
        <v>0</v>
      </c>
      <c r="CA207" t="s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 t="str">
        <f>_xlfn.XLOOKUP(DB_CEWB_Nomenclature__2[[#This Row],[Component]],T_Planning[Article],T_Planning[PLANIF],"VERIF")</f>
        <v>VERIF</v>
      </c>
      <c r="CS207" t="str">
        <f>_xlfn.XLOOKUP(DB_CEWB_Nomenclature__2[[#This Row],[Component]],T_Planning[Article],T_Planning[Etat Machine],"VERIF")</f>
        <v>VERIF</v>
      </c>
      <c r="CT2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8" spans="1:98" hidden="1" x14ac:dyDescent="0.3">
      <c r="A208">
        <v>0</v>
      </c>
      <c r="B208">
        <v>303750</v>
      </c>
      <c r="C208" t="s">
        <v>1174</v>
      </c>
      <c r="D208">
        <v>57</v>
      </c>
      <c r="E208" t="s">
        <v>3761</v>
      </c>
      <c r="F208" t="s">
        <v>3952</v>
      </c>
      <c r="G208" t="s">
        <v>2862</v>
      </c>
      <c r="H208" t="s">
        <v>3421</v>
      </c>
      <c r="I208">
        <v>0</v>
      </c>
      <c r="J208">
        <v>0</v>
      </c>
      <c r="K208">
        <v>0</v>
      </c>
      <c r="L208">
        <v>26120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26120</v>
      </c>
      <c r="T208" t="s">
        <v>3767</v>
      </c>
      <c r="U208">
        <v>0</v>
      </c>
      <c r="V208" s="162" t="s">
        <v>0</v>
      </c>
      <c r="W208">
        <v>0</v>
      </c>
      <c r="X208" s="162" t="s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 t="s">
        <v>0</v>
      </c>
      <c r="AE208" t="s">
        <v>0</v>
      </c>
      <c r="AF208" t="s">
        <v>0</v>
      </c>
      <c r="AG208" t="s">
        <v>0</v>
      </c>
      <c r="AH208" s="191"/>
      <c r="AI208" s="191" t="s">
        <v>0</v>
      </c>
      <c r="AJ208" t="s">
        <v>0</v>
      </c>
      <c r="AK208" s="191"/>
      <c r="AL208" s="162">
        <v>0</v>
      </c>
      <c r="AM208" s="162">
        <v>0</v>
      </c>
      <c r="AN208" s="162">
        <v>0</v>
      </c>
      <c r="AO208" s="162">
        <v>0</v>
      </c>
      <c r="AP208" s="162">
        <v>0</v>
      </c>
      <c r="AQ208" s="162">
        <v>0</v>
      </c>
      <c r="AR208" s="178">
        <v>0</v>
      </c>
      <c r="AS208" s="178">
        <v>0</v>
      </c>
      <c r="AT208" s="178">
        <v>0</v>
      </c>
      <c r="AU208" s="178">
        <v>0</v>
      </c>
      <c r="AV208" s="178">
        <v>0</v>
      </c>
      <c r="AW208" s="180">
        <v>0</v>
      </c>
      <c r="AX208">
        <v>1</v>
      </c>
      <c r="AY208">
        <v>0</v>
      </c>
      <c r="AZ208">
        <v>0</v>
      </c>
      <c r="BA208">
        <v>0</v>
      </c>
      <c r="BB208">
        <v>1</v>
      </c>
      <c r="BC208">
        <v>0</v>
      </c>
      <c r="BD208" s="165">
        <v>0</v>
      </c>
      <c r="BE208" s="165" t="s">
        <v>0</v>
      </c>
      <c r="BF208" s="165" t="s">
        <v>0</v>
      </c>
      <c r="BG208" s="165" t="s">
        <v>0</v>
      </c>
      <c r="BH208" s="165" t="s">
        <v>0</v>
      </c>
      <c r="BI208" s="165" t="s">
        <v>0</v>
      </c>
      <c r="BJ208" s="165">
        <v>0</v>
      </c>
      <c r="BK208" s="165" t="s">
        <v>0</v>
      </c>
      <c r="BL208" s="165">
        <v>0</v>
      </c>
      <c r="BM208" s="165" t="s">
        <v>0</v>
      </c>
      <c r="BN208" s="165" t="s">
        <v>0</v>
      </c>
      <c r="BO208" s="165" t="s">
        <v>0</v>
      </c>
      <c r="BP208" s="165" t="s">
        <v>0</v>
      </c>
      <c r="BQ208" s="165" t="s">
        <v>0</v>
      </c>
      <c r="BR208" s="165">
        <v>0</v>
      </c>
      <c r="BS208" s="165">
        <v>0</v>
      </c>
      <c r="BT208" s="165">
        <v>0</v>
      </c>
      <c r="BU208" s="165" t="s">
        <v>0</v>
      </c>
      <c r="BV208" s="165" t="s">
        <v>0</v>
      </c>
      <c r="BW208" s="165" t="s">
        <v>0</v>
      </c>
      <c r="BX208" s="165" t="s">
        <v>0</v>
      </c>
      <c r="BY208" s="163" t="s">
        <v>0</v>
      </c>
      <c r="BZ208">
        <v>0</v>
      </c>
      <c r="CA208" t="s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 t="str">
        <f>_xlfn.XLOOKUP(DB_CEWB_Nomenclature__2[[#This Row],[Component]],T_Planning[Article],T_Planning[PLANIF],"VERIF")</f>
        <v>VERIF</v>
      </c>
      <c r="CS208" t="str">
        <f>_xlfn.XLOOKUP(DB_CEWB_Nomenclature__2[[#This Row],[Component]],T_Planning[Article],T_Planning[Etat Machine],"VERIF")</f>
        <v>VERIF</v>
      </c>
      <c r="CT2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09" spans="1:98" hidden="1" x14ac:dyDescent="0.3">
      <c r="A209">
        <v>0</v>
      </c>
      <c r="B209">
        <v>303752</v>
      </c>
      <c r="C209" t="s">
        <v>1161</v>
      </c>
      <c r="D209">
        <v>40</v>
      </c>
      <c r="E209" t="s">
        <v>3761</v>
      </c>
      <c r="F209" t="s">
        <v>3952</v>
      </c>
      <c r="G209" t="s">
        <v>2862</v>
      </c>
      <c r="H209" t="s">
        <v>3421</v>
      </c>
      <c r="I209">
        <v>0</v>
      </c>
      <c r="J209">
        <v>0</v>
      </c>
      <c r="K209">
        <v>0</v>
      </c>
      <c r="L209">
        <v>6880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6880</v>
      </c>
      <c r="T209" t="s">
        <v>3767</v>
      </c>
      <c r="U209">
        <v>0</v>
      </c>
      <c r="V209" s="162" t="s">
        <v>0</v>
      </c>
      <c r="W209">
        <v>0</v>
      </c>
      <c r="X209" s="162" t="s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 t="s">
        <v>0</v>
      </c>
      <c r="AE209" t="s">
        <v>0</v>
      </c>
      <c r="AF209" t="s">
        <v>0</v>
      </c>
      <c r="AG209" t="s">
        <v>0</v>
      </c>
      <c r="AH209" s="191"/>
      <c r="AI209" s="191" t="s">
        <v>0</v>
      </c>
      <c r="AJ209" t="s">
        <v>0</v>
      </c>
      <c r="AK209" s="191"/>
      <c r="AL209" s="162">
        <v>0</v>
      </c>
      <c r="AM209" s="162">
        <v>0</v>
      </c>
      <c r="AN209" s="162">
        <v>0</v>
      </c>
      <c r="AO209" s="162">
        <v>0</v>
      </c>
      <c r="AP209" s="162">
        <v>0</v>
      </c>
      <c r="AQ209" s="162">
        <v>0</v>
      </c>
      <c r="AR209" s="178">
        <v>0</v>
      </c>
      <c r="AS209" s="178">
        <v>0</v>
      </c>
      <c r="AT209" s="178">
        <v>0</v>
      </c>
      <c r="AU209" s="178">
        <v>0</v>
      </c>
      <c r="AV209" s="178">
        <v>0</v>
      </c>
      <c r="AW209" s="180">
        <v>0</v>
      </c>
      <c r="AX209">
        <v>1</v>
      </c>
      <c r="AY209">
        <v>0</v>
      </c>
      <c r="AZ209">
        <v>0</v>
      </c>
      <c r="BA209">
        <v>0</v>
      </c>
      <c r="BB209">
        <v>1</v>
      </c>
      <c r="BC209">
        <v>0</v>
      </c>
      <c r="BD209" s="165">
        <v>0</v>
      </c>
      <c r="BE209" s="165" t="s">
        <v>0</v>
      </c>
      <c r="BF209" s="165" t="s">
        <v>0</v>
      </c>
      <c r="BG209" s="165" t="s">
        <v>0</v>
      </c>
      <c r="BH209" s="165" t="s">
        <v>0</v>
      </c>
      <c r="BI209" s="165" t="s">
        <v>0</v>
      </c>
      <c r="BJ209" s="165">
        <v>0</v>
      </c>
      <c r="BK209" s="165" t="s">
        <v>0</v>
      </c>
      <c r="BL209" s="165">
        <v>0</v>
      </c>
      <c r="BM209" s="165" t="s">
        <v>0</v>
      </c>
      <c r="BN209" s="165" t="s">
        <v>0</v>
      </c>
      <c r="BO209" s="165" t="s">
        <v>0</v>
      </c>
      <c r="BP209" s="165" t="s">
        <v>0</v>
      </c>
      <c r="BQ209" s="165" t="s">
        <v>0</v>
      </c>
      <c r="BR209" s="165">
        <v>0</v>
      </c>
      <c r="BS209" s="165">
        <v>0</v>
      </c>
      <c r="BT209" s="165">
        <v>0</v>
      </c>
      <c r="BU209" s="165" t="s">
        <v>0</v>
      </c>
      <c r="BV209" s="165" t="s">
        <v>0</v>
      </c>
      <c r="BW209" s="165" t="s">
        <v>0</v>
      </c>
      <c r="BX209" s="165" t="s">
        <v>0</v>
      </c>
      <c r="BY209" s="163" t="s">
        <v>0</v>
      </c>
      <c r="BZ209">
        <v>0</v>
      </c>
      <c r="CA209" t="s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 t="str">
        <f>_xlfn.XLOOKUP(DB_CEWB_Nomenclature__2[[#This Row],[Component]],T_Planning[Article],T_Planning[PLANIF],"VERIF")</f>
        <v>VERIF</v>
      </c>
      <c r="CS209" t="str">
        <f>_xlfn.XLOOKUP(DB_CEWB_Nomenclature__2[[#This Row],[Component]],T_Planning[Article],T_Planning[Etat Machine],"VERIF")</f>
        <v>VERIF</v>
      </c>
      <c r="CT2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0" spans="1:98" hidden="1" x14ac:dyDescent="0.3">
      <c r="A210">
        <v>0</v>
      </c>
      <c r="B210">
        <v>303753</v>
      </c>
      <c r="C210" t="s">
        <v>1172</v>
      </c>
      <c r="D210">
        <v>57</v>
      </c>
      <c r="E210" t="s">
        <v>3761</v>
      </c>
      <c r="F210" t="s">
        <v>3952</v>
      </c>
      <c r="G210" t="s">
        <v>2862</v>
      </c>
      <c r="H210" t="s">
        <v>3421</v>
      </c>
      <c r="I210">
        <v>0</v>
      </c>
      <c r="J210">
        <v>0</v>
      </c>
      <c r="K210">
        <v>0</v>
      </c>
      <c r="L210">
        <v>18900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18900</v>
      </c>
      <c r="T210" t="s">
        <v>3767</v>
      </c>
      <c r="U210">
        <v>0</v>
      </c>
      <c r="V210" s="162" t="s">
        <v>0</v>
      </c>
      <c r="W210">
        <v>0</v>
      </c>
      <c r="X210" s="162" t="s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t="s">
        <v>0</v>
      </c>
      <c r="AE210" t="s">
        <v>0</v>
      </c>
      <c r="AF210" t="s">
        <v>0</v>
      </c>
      <c r="AG210" t="s">
        <v>0</v>
      </c>
      <c r="AH210" s="191"/>
      <c r="AI210" s="191" t="s">
        <v>0</v>
      </c>
      <c r="AJ210" t="s">
        <v>0</v>
      </c>
      <c r="AK210" s="191"/>
      <c r="AL210" s="162">
        <v>0</v>
      </c>
      <c r="AM210" s="162">
        <v>0</v>
      </c>
      <c r="AN210" s="162">
        <v>0</v>
      </c>
      <c r="AO210" s="162">
        <v>0</v>
      </c>
      <c r="AP210" s="162">
        <v>0</v>
      </c>
      <c r="AQ210" s="162">
        <v>0</v>
      </c>
      <c r="AR210" s="178">
        <v>0</v>
      </c>
      <c r="AS210" s="178">
        <v>0</v>
      </c>
      <c r="AT210" s="178">
        <v>0</v>
      </c>
      <c r="AU210" s="178">
        <v>0</v>
      </c>
      <c r="AV210" s="178">
        <v>0</v>
      </c>
      <c r="AW210" s="180">
        <v>0</v>
      </c>
      <c r="AX210">
        <v>1</v>
      </c>
      <c r="AY210">
        <v>0</v>
      </c>
      <c r="AZ210">
        <v>0</v>
      </c>
      <c r="BA210">
        <v>0</v>
      </c>
      <c r="BB210">
        <v>1</v>
      </c>
      <c r="BC210">
        <v>0</v>
      </c>
      <c r="BD210" s="165">
        <v>0</v>
      </c>
      <c r="BE210" s="165" t="s">
        <v>0</v>
      </c>
      <c r="BF210" s="165" t="s">
        <v>0</v>
      </c>
      <c r="BG210" s="165" t="s">
        <v>0</v>
      </c>
      <c r="BH210" s="165" t="s">
        <v>0</v>
      </c>
      <c r="BI210" s="165" t="s">
        <v>0</v>
      </c>
      <c r="BJ210" s="165">
        <v>0</v>
      </c>
      <c r="BK210" s="165" t="s">
        <v>0</v>
      </c>
      <c r="BL210" s="165">
        <v>0</v>
      </c>
      <c r="BM210" s="165" t="s">
        <v>0</v>
      </c>
      <c r="BN210" s="165" t="s">
        <v>0</v>
      </c>
      <c r="BO210" s="165" t="s">
        <v>0</v>
      </c>
      <c r="BP210" s="165" t="s">
        <v>0</v>
      </c>
      <c r="BQ210" s="165" t="s">
        <v>0</v>
      </c>
      <c r="BR210" s="165">
        <v>0</v>
      </c>
      <c r="BS210" s="165">
        <v>0</v>
      </c>
      <c r="BT210" s="165">
        <v>0</v>
      </c>
      <c r="BU210" s="165" t="s">
        <v>0</v>
      </c>
      <c r="BV210" s="165" t="s">
        <v>0</v>
      </c>
      <c r="BW210" s="165" t="s">
        <v>0</v>
      </c>
      <c r="BX210" s="165" t="s">
        <v>0</v>
      </c>
      <c r="BY210" s="163" t="s">
        <v>0</v>
      </c>
      <c r="BZ210">
        <v>0</v>
      </c>
      <c r="CA210" t="s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 t="str">
        <f>_xlfn.XLOOKUP(DB_CEWB_Nomenclature__2[[#This Row],[Component]],T_Planning[Article],T_Planning[PLANIF],"VERIF")</f>
        <v>VERIF</v>
      </c>
      <c r="CS210" t="str">
        <f>_xlfn.XLOOKUP(DB_CEWB_Nomenclature__2[[#This Row],[Component]],T_Planning[Article],T_Planning[Etat Machine],"VERIF")</f>
        <v>VERIF</v>
      </c>
      <c r="CT2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1" spans="1:98" hidden="1" x14ac:dyDescent="0.3">
      <c r="A211">
        <v>0</v>
      </c>
      <c r="B211">
        <v>303835</v>
      </c>
      <c r="C211" t="s">
        <v>1169</v>
      </c>
      <c r="D211">
        <v>55</v>
      </c>
      <c r="E211" t="s">
        <v>3761</v>
      </c>
      <c r="F211" t="s">
        <v>3952</v>
      </c>
      <c r="G211" t="s">
        <v>2862</v>
      </c>
      <c r="H211" t="s">
        <v>1159</v>
      </c>
      <c r="I211">
        <v>0</v>
      </c>
      <c r="J211">
        <v>0</v>
      </c>
      <c r="K211">
        <v>0</v>
      </c>
      <c r="L211">
        <v>3925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3925</v>
      </c>
      <c r="T211" t="s">
        <v>3767</v>
      </c>
      <c r="U211">
        <v>0</v>
      </c>
      <c r="V211" s="162" t="s">
        <v>0</v>
      </c>
      <c r="W211">
        <v>0</v>
      </c>
      <c r="X211" s="162" t="s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 t="s">
        <v>0</v>
      </c>
      <c r="AE211" t="s">
        <v>0</v>
      </c>
      <c r="AF211" t="s">
        <v>0</v>
      </c>
      <c r="AG211" t="s">
        <v>0</v>
      </c>
      <c r="AH211" s="191"/>
      <c r="AI211" s="191" t="s">
        <v>0</v>
      </c>
      <c r="AJ211" t="s">
        <v>0</v>
      </c>
      <c r="AK211" s="191"/>
      <c r="AL211" s="162">
        <v>0</v>
      </c>
      <c r="AM211" s="162">
        <v>0</v>
      </c>
      <c r="AN211" s="162">
        <v>0</v>
      </c>
      <c r="AO211" s="162">
        <v>0</v>
      </c>
      <c r="AP211" s="162">
        <v>0</v>
      </c>
      <c r="AQ211" s="162">
        <v>0</v>
      </c>
      <c r="AR211" s="178">
        <v>0</v>
      </c>
      <c r="AS211" s="178">
        <v>0</v>
      </c>
      <c r="AT211" s="178">
        <v>0</v>
      </c>
      <c r="AU211" s="178">
        <v>0</v>
      </c>
      <c r="AV211" s="178">
        <v>0</v>
      </c>
      <c r="AW211" s="180">
        <v>0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0</v>
      </c>
      <c r="BD211" s="165">
        <v>0</v>
      </c>
      <c r="BE211" s="165" t="s">
        <v>0</v>
      </c>
      <c r="BF211" s="165">
        <v>0</v>
      </c>
      <c r="BG211" s="165" t="s">
        <v>0</v>
      </c>
      <c r="BH211" s="165">
        <v>0</v>
      </c>
      <c r="BI211" s="165" t="s">
        <v>0</v>
      </c>
      <c r="BJ211" s="165">
        <v>0</v>
      </c>
      <c r="BK211" s="165" t="s">
        <v>0</v>
      </c>
      <c r="BL211" s="165">
        <v>0</v>
      </c>
      <c r="BM211" s="165" t="s">
        <v>0</v>
      </c>
      <c r="BN211" s="165">
        <v>0</v>
      </c>
      <c r="BO211" s="165" t="s">
        <v>0</v>
      </c>
      <c r="BP211" s="165">
        <v>0</v>
      </c>
      <c r="BQ211" s="165" t="s">
        <v>0</v>
      </c>
      <c r="BR211" s="165">
        <v>0</v>
      </c>
      <c r="BS211" s="165" t="s">
        <v>0</v>
      </c>
      <c r="BT211" s="165">
        <v>0</v>
      </c>
      <c r="BU211" s="165" t="s">
        <v>0</v>
      </c>
      <c r="BV211" s="165" t="s">
        <v>0</v>
      </c>
      <c r="BW211" s="165" t="s">
        <v>0</v>
      </c>
      <c r="BX211" s="165" t="s">
        <v>0</v>
      </c>
      <c r="BY211" s="163" t="s">
        <v>0</v>
      </c>
      <c r="BZ211">
        <v>0</v>
      </c>
      <c r="CA211" t="s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 t="str">
        <f>_xlfn.XLOOKUP(DB_CEWB_Nomenclature__2[[#This Row],[Component]],T_Planning[Article],T_Planning[PLANIF],"VERIF")</f>
        <v>VERIF</v>
      </c>
      <c r="CS211" t="str">
        <f>_xlfn.XLOOKUP(DB_CEWB_Nomenclature__2[[#This Row],[Component]],T_Planning[Article],T_Planning[Etat Machine],"VERIF")</f>
        <v>VERIF</v>
      </c>
      <c r="CT2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2" spans="1:98" hidden="1" x14ac:dyDescent="0.3">
      <c r="A212">
        <v>0</v>
      </c>
      <c r="B212">
        <v>307920</v>
      </c>
      <c r="C212" t="s">
        <v>36</v>
      </c>
      <c r="D212">
        <v>40</v>
      </c>
      <c r="E212" t="s">
        <v>3761</v>
      </c>
      <c r="F212" t="s">
        <v>3950</v>
      </c>
      <c r="G212" t="s">
        <v>2775</v>
      </c>
      <c r="H212" t="s">
        <v>31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t="s">
        <v>3765</v>
      </c>
      <c r="U212">
        <v>0</v>
      </c>
      <c r="V212" s="162" t="s">
        <v>0</v>
      </c>
      <c r="W212">
        <v>0</v>
      </c>
      <c r="X212" s="162" t="s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 t="s">
        <v>0</v>
      </c>
      <c r="AE212" t="s">
        <v>0</v>
      </c>
      <c r="AF212" t="s">
        <v>0</v>
      </c>
      <c r="AG212" t="s">
        <v>0</v>
      </c>
      <c r="AH212" s="191"/>
      <c r="AI212" s="191" t="s">
        <v>0</v>
      </c>
      <c r="AJ212" t="s">
        <v>0</v>
      </c>
      <c r="AK212" s="191"/>
      <c r="AL212" s="162">
        <v>0</v>
      </c>
      <c r="AM212" s="162">
        <v>1</v>
      </c>
      <c r="AN212" s="162">
        <v>0</v>
      </c>
      <c r="AO212" s="162">
        <v>0</v>
      </c>
      <c r="AP212" s="162">
        <v>0</v>
      </c>
      <c r="AQ212" s="162">
        <v>1</v>
      </c>
      <c r="AR212" s="178">
        <v>0</v>
      </c>
      <c r="AS212" s="178">
        <v>0</v>
      </c>
      <c r="AT212" s="178">
        <v>0</v>
      </c>
      <c r="AU212" s="178">
        <v>0</v>
      </c>
      <c r="AV212" s="178">
        <v>0</v>
      </c>
      <c r="AW212" s="180">
        <v>0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0</v>
      </c>
      <c r="BD212" s="165">
        <v>0</v>
      </c>
      <c r="BE212" s="165" t="s">
        <v>0</v>
      </c>
      <c r="BF212" s="165">
        <v>0</v>
      </c>
      <c r="BG212" s="165" t="s">
        <v>0</v>
      </c>
      <c r="BH212" s="165">
        <v>0</v>
      </c>
      <c r="BI212" s="165" t="s">
        <v>0</v>
      </c>
      <c r="BJ212" s="165">
        <v>0</v>
      </c>
      <c r="BK212" s="165" t="s">
        <v>0</v>
      </c>
      <c r="BL212" s="165">
        <v>0</v>
      </c>
      <c r="BM212" s="165" t="s">
        <v>0</v>
      </c>
      <c r="BN212" s="165">
        <v>0</v>
      </c>
      <c r="BO212" s="165" t="s">
        <v>0</v>
      </c>
      <c r="BP212" s="165">
        <v>0</v>
      </c>
      <c r="BQ212" s="165" t="s">
        <v>0</v>
      </c>
      <c r="BR212" s="165">
        <v>0</v>
      </c>
      <c r="BS212" s="165" t="s">
        <v>0</v>
      </c>
      <c r="BT212" s="165">
        <v>0</v>
      </c>
      <c r="BU212" s="165" t="s">
        <v>0</v>
      </c>
      <c r="BV212" s="165" t="s">
        <v>0</v>
      </c>
      <c r="BW212" s="165" t="s">
        <v>0</v>
      </c>
      <c r="BX212" s="165" t="s">
        <v>0</v>
      </c>
      <c r="BY212" s="163" t="s">
        <v>0</v>
      </c>
      <c r="BZ212">
        <v>0</v>
      </c>
      <c r="CA212" t="s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 t="str">
        <f>_xlfn.XLOOKUP(DB_CEWB_Nomenclature__2[[#This Row],[Component]],T_Planning[Article],T_Planning[PLANIF],"VERIF")</f>
        <v>VERIF</v>
      </c>
      <c r="CS212" t="str">
        <f>_xlfn.XLOOKUP(DB_CEWB_Nomenclature__2[[#This Row],[Component]],T_Planning[Article],T_Planning[Etat Machine],"VERIF")</f>
        <v>VERIF</v>
      </c>
      <c r="CT2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3" spans="1:98" x14ac:dyDescent="0.3">
      <c r="A213">
        <v>1</v>
      </c>
      <c r="B213">
        <v>308684</v>
      </c>
      <c r="C213" t="s">
        <v>3833</v>
      </c>
      <c r="D213">
        <v>55</v>
      </c>
      <c r="E213" t="s">
        <v>3761</v>
      </c>
      <c r="F213" t="s">
        <v>3952</v>
      </c>
      <c r="G213" t="s">
        <v>2862</v>
      </c>
      <c r="H213" t="s">
        <v>1998</v>
      </c>
      <c r="I213">
        <v>0</v>
      </c>
      <c r="J213">
        <v>300</v>
      </c>
      <c r="K213" t="s">
        <v>0</v>
      </c>
      <c r="L213">
        <v>7465</v>
      </c>
      <c r="M213">
        <v>88</v>
      </c>
      <c r="N213">
        <v>0</v>
      </c>
      <c r="O213">
        <v>12400</v>
      </c>
      <c r="P213">
        <v>2300</v>
      </c>
      <c r="Q213">
        <v>2300</v>
      </c>
      <c r="R213">
        <v>0</v>
      </c>
      <c r="S213">
        <v>7465</v>
      </c>
      <c r="T213" t="s">
        <v>3767</v>
      </c>
      <c r="U213">
        <v>2300</v>
      </c>
      <c r="V213" s="162">
        <v>1</v>
      </c>
      <c r="W213">
        <v>14700</v>
      </c>
      <c r="X213" s="162">
        <v>0.5078231292517007</v>
      </c>
      <c r="Y213">
        <v>0</v>
      </c>
      <c r="Z213">
        <v>11</v>
      </c>
      <c r="AA213">
        <v>0</v>
      </c>
      <c r="AB213">
        <v>0</v>
      </c>
      <c r="AC213">
        <v>11</v>
      </c>
      <c r="AD213" t="s">
        <v>0</v>
      </c>
      <c r="AE213" t="s">
        <v>0</v>
      </c>
      <c r="AF213" t="s">
        <v>0</v>
      </c>
      <c r="AG213" t="s">
        <v>0</v>
      </c>
      <c r="AH213" s="191"/>
      <c r="AI213" s="191" t="s">
        <v>0</v>
      </c>
      <c r="AJ213" t="s">
        <v>0</v>
      </c>
      <c r="AK213" s="191"/>
      <c r="AL213" s="162">
        <v>0</v>
      </c>
      <c r="AM213" s="162">
        <v>0.19859642726941301</v>
      </c>
      <c r="AN213" s="162">
        <v>0</v>
      </c>
      <c r="AO213" s="162">
        <v>0.63213384150868701</v>
      </c>
      <c r="AP213" s="162">
        <v>0.52646270656543104</v>
      </c>
      <c r="AQ213" s="162">
        <v>0.49666917921241899</v>
      </c>
      <c r="AR213" s="178">
        <v>0</v>
      </c>
      <c r="AS213" s="178">
        <v>0</v>
      </c>
      <c r="AT213" s="178">
        <v>0</v>
      </c>
      <c r="AU213" s="178">
        <v>0</v>
      </c>
      <c r="AV213" s="178">
        <v>0</v>
      </c>
      <c r="AW213" s="180">
        <v>0</v>
      </c>
      <c r="AX213">
        <v>1</v>
      </c>
      <c r="AY213">
        <v>1</v>
      </c>
      <c r="AZ213">
        <v>1</v>
      </c>
      <c r="BA213">
        <v>1</v>
      </c>
      <c r="BB213">
        <v>1</v>
      </c>
      <c r="BC213">
        <v>0</v>
      </c>
      <c r="BD213" s="165">
        <v>0</v>
      </c>
      <c r="BE213" s="165" t="s">
        <v>0</v>
      </c>
      <c r="BF213" s="165">
        <v>0</v>
      </c>
      <c r="BG213" s="165" t="s">
        <v>0</v>
      </c>
      <c r="BH213" s="165">
        <v>0</v>
      </c>
      <c r="BI213" s="165" t="s">
        <v>0</v>
      </c>
      <c r="BJ213" s="165">
        <v>0</v>
      </c>
      <c r="BK213" s="165" t="s">
        <v>0</v>
      </c>
      <c r="BL213" s="165">
        <v>0</v>
      </c>
      <c r="BM213" s="165" t="s">
        <v>0</v>
      </c>
      <c r="BN213" s="165">
        <v>0</v>
      </c>
      <c r="BO213" s="165" t="s">
        <v>0</v>
      </c>
      <c r="BP213" s="165">
        <v>0</v>
      </c>
      <c r="BQ213" s="165" t="s">
        <v>0</v>
      </c>
      <c r="BR213" s="165">
        <v>0</v>
      </c>
      <c r="BS213" s="165" t="s">
        <v>0</v>
      </c>
      <c r="BT213" s="165">
        <v>0</v>
      </c>
      <c r="BU213" s="165" t="s">
        <v>0</v>
      </c>
      <c r="BV213" s="165" t="s">
        <v>0</v>
      </c>
      <c r="BW213" s="165" t="s">
        <v>0</v>
      </c>
      <c r="BX213" s="165" t="s">
        <v>0</v>
      </c>
      <c r="BY213" s="163" t="s">
        <v>0</v>
      </c>
      <c r="BZ213">
        <v>0</v>
      </c>
      <c r="CA213" t="s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 t="str">
        <f>_xlfn.XLOOKUP(DB_CEWB_Nomenclature__2[[#This Row],[Component]],T_Planning[Article],T_Planning[PLANIF],"VERIF")</f>
        <v>VERIF</v>
      </c>
      <c r="CS213" t="str">
        <f>_xlfn.XLOOKUP(DB_CEWB_Nomenclature__2[[#This Row],[Component]],T_Planning[Article],T_Planning[Etat Machine],"VERIF")</f>
        <v>VERIF</v>
      </c>
      <c r="CT2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214" spans="1:98" hidden="1" x14ac:dyDescent="0.3">
      <c r="A214">
        <v>0</v>
      </c>
      <c r="B214">
        <v>319314</v>
      </c>
      <c r="C214" t="s">
        <v>2053</v>
      </c>
      <c r="D214">
        <v>55</v>
      </c>
      <c r="E214" t="s">
        <v>3761</v>
      </c>
      <c r="F214" t="s">
        <v>3950</v>
      </c>
      <c r="G214" t="s">
        <v>2775</v>
      </c>
      <c r="H214" t="s">
        <v>1998</v>
      </c>
      <c r="I214">
        <v>0</v>
      </c>
      <c r="J214">
        <v>100</v>
      </c>
      <c r="K214">
        <v>0</v>
      </c>
      <c r="L214">
        <v>3490</v>
      </c>
      <c r="M214">
        <v>1615</v>
      </c>
      <c r="N214">
        <v>0</v>
      </c>
      <c r="O214">
        <v>1310</v>
      </c>
      <c r="P214">
        <v>1310</v>
      </c>
      <c r="Q214">
        <v>300</v>
      </c>
      <c r="R214">
        <v>0</v>
      </c>
      <c r="S214">
        <v>3490</v>
      </c>
      <c r="T214" t="s">
        <v>3767</v>
      </c>
      <c r="U214">
        <v>300</v>
      </c>
      <c r="V214" s="162">
        <v>1</v>
      </c>
      <c r="W214">
        <v>1610</v>
      </c>
      <c r="X214" s="162">
        <v>1</v>
      </c>
      <c r="Y214">
        <v>0</v>
      </c>
      <c r="Z214">
        <v>0</v>
      </c>
      <c r="AA214">
        <v>0</v>
      </c>
      <c r="AB214">
        <v>0</v>
      </c>
      <c r="AC214">
        <v>0</v>
      </c>
      <c r="AD214" t="s">
        <v>0</v>
      </c>
      <c r="AE214" t="s">
        <v>0</v>
      </c>
      <c r="AF214" t="s">
        <v>0</v>
      </c>
      <c r="AG214" t="s">
        <v>0</v>
      </c>
      <c r="AH214" s="191"/>
      <c r="AI214" s="191" t="s">
        <v>0</v>
      </c>
      <c r="AJ214" t="s">
        <v>0</v>
      </c>
      <c r="AK214" s="191"/>
      <c r="AL214" s="162">
        <v>0</v>
      </c>
      <c r="AM214" s="162">
        <v>0</v>
      </c>
      <c r="AN214" s="162">
        <v>1.7484298081819699E-2</v>
      </c>
      <c r="AO214" s="162">
        <v>0</v>
      </c>
      <c r="AP214" s="162">
        <v>0</v>
      </c>
      <c r="AQ214" s="162">
        <v>1.7484298081819699E-2</v>
      </c>
      <c r="AR214" s="178">
        <v>0</v>
      </c>
      <c r="AS214" s="178">
        <v>0</v>
      </c>
      <c r="AT214" s="178">
        <v>0</v>
      </c>
      <c r="AU214" s="178">
        <v>0</v>
      </c>
      <c r="AV214" s="178">
        <v>0</v>
      </c>
      <c r="AW214" s="180">
        <v>0</v>
      </c>
      <c r="AX214">
        <v>1</v>
      </c>
      <c r="AY214">
        <v>0</v>
      </c>
      <c r="AZ214">
        <v>0</v>
      </c>
      <c r="BA214">
        <v>0</v>
      </c>
      <c r="BB214">
        <v>1</v>
      </c>
      <c r="BC214">
        <v>0</v>
      </c>
      <c r="BD214" s="165">
        <v>0</v>
      </c>
      <c r="BE214" s="165" t="s">
        <v>0</v>
      </c>
      <c r="BF214" s="165" t="s">
        <v>0</v>
      </c>
      <c r="BG214" s="165" t="s">
        <v>0</v>
      </c>
      <c r="BH214" s="165" t="s">
        <v>0</v>
      </c>
      <c r="BI214" s="165" t="s">
        <v>0</v>
      </c>
      <c r="BJ214" s="165">
        <v>0</v>
      </c>
      <c r="BK214" s="165" t="s">
        <v>0</v>
      </c>
      <c r="BL214" s="165">
        <v>0</v>
      </c>
      <c r="BM214" s="165" t="s">
        <v>0</v>
      </c>
      <c r="BN214" s="165" t="s">
        <v>0</v>
      </c>
      <c r="BO214" s="165" t="s">
        <v>0</v>
      </c>
      <c r="BP214" s="165" t="s">
        <v>0</v>
      </c>
      <c r="BQ214" s="165" t="s">
        <v>0</v>
      </c>
      <c r="BR214" s="165">
        <v>0</v>
      </c>
      <c r="BS214" s="165">
        <v>0</v>
      </c>
      <c r="BT214" s="165">
        <v>0</v>
      </c>
      <c r="BU214" s="165" t="s">
        <v>0</v>
      </c>
      <c r="BV214" s="165" t="s">
        <v>0</v>
      </c>
      <c r="BW214" s="165" t="s">
        <v>0</v>
      </c>
      <c r="BX214" s="165" t="s">
        <v>0</v>
      </c>
      <c r="BY214" s="163" t="s">
        <v>0</v>
      </c>
      <c r="BZ214">
        <v>0</v>
      </c>
      <c r="CA214" t="s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605</v>
      </c>
      <c r="CQ214">
        <v>605</v>
      </c>
      <c r="CR214" t="str">
        <f>_xlfn.XLOOKUP(DB_CEWB_Nomenclature__2[[#This Row],[Component]],T_Planning[Article],T_Planning[PLANIF],"VERIF")</f>
        <v>PLANIF EXTERNE</v>
      </c>
      <c r="CS214" t="str">
        <f>_xlfn.XLOOKUP(DB_CEWB_Nomenclature__2[[#This Row],[Component]],T_Planning[Article],T_Planning[Etat Machine],"VERIF")</f>
        <v>VERIF</v>
      </c>
      <c r="CT2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5" spans="1:98" hidden="1" x14ac:dyDescent="0.3">
      <c r="A215">
        <v>0</v>
      </c>
      <c r="B215">
        <v>319553</v>
      </c>
      <c r="C215" t="s">
        <v>208</v>
      </c>
      <c r="D215">
        <v>40</v>
      </c>
      <c r="E215" t="s">
        <v>3761</v>
      </c>
      <c r="F215" t="s">
        <v>3950</v>
      </c>
      <c r="G215" t="s">
        <v>2775</v>
      </c>
      <c r="H215" t="s">
        <v>31</v>
      </c>
      <c r="I215">
        <v>0</v>
      </c>
      <c r="J215">
        <v>1100</v>
      </c>
      <c r="K215">
        <v>0</v>
      </c>
      <c r="L215">
        <v>2498</v>
      </c>
      <c r="M215">
        <v>0</v>
      </c>
      <c r="N215">
        <v>0</v>
      </c>
      <c r="O215">
        <v>20200</v>
      </c>
      <c r="P215">
        <v>10100</v>
      </c>
      <c r="Q215">
        <v>10100</v>
      </c>
      <c r="R215">
        <v>0</v>
      </c>
      <c r="S215">
        <v>2498</v>
      </c>
      <c r="T215" t="s">
        <v>3765</v>
      </c>
      <c r="U215">
        <v>10900</v>
      </c>
      <c r="V215" s="162">
        <v>0.22917431192660551</v>
      </c>
      <c r="W215">
        <v>31100</v>
      </c>
      <c r="X215" s="162">
        <v>8.0321543408360133E-2</v>
      </c>
      <c r="Y215">
        <v>0</v>
      </c>
      <c r="Z215">
        <v>0</v>
      </c>
      <c r="AA215">
        <v>0</v>
      </c>
      <c r="AB215">
        <v>0</v>
      </c>
      <c r="AC215">
        <v>0</v>
      </c>
      <c r="AD215" t="s">
        <v>0</v>
      </c>
      <c r="AE215" t="s">
        <v>0</v>
      </c>
      <c r="AF215" t="s">
        <v>0</v>
      </c>
      <c r="AG215" t="s">
        <v>0</v>
      </c>
      <c r="AH215" s="191"/>
      <c r="AI215" s="191" t="s">
        <v>0</v>
      </c>
      <c r="AJ215" t="s">
        <v>0</v>
      </c>
      <c r="AK215" s="191"/>
      <c r="AL215" s="162">
        <v>0</v>
      </c>
      <c r="AM215" s="162">
        <v>0.444553805774278</v>
      </c>
      <c r="AN215" s="162">
        <v>0.12799150327213099</v>
      </c>
      <c r="AO215" s="162">
        <v>0</v>
      </c>
      <c r="AP215" s="162">
        <v>0</v>
      </c>
      <c r="AQ215" s="162">
        <v>0.24681696295560601</v>
      </c>
      <c r="AR215" s="178">
        <v>0</v>
      </c>
      <c r="AS215" s="178">
        <v>0</v>
      </c>
      <c r="AT215" s="178">
        <v>0</v>
      </c>
      <c r="AU215" s="178">
        <v>0</v>
      </c>
      <c r="AV215" s="178">
        <v>0</v>
      </c>
      <c r="AW215" s="180">
        <v>0</v>
      </c>
      <c r="AX215">
        <v>1</v>
      </c>
      <c r="AY215">
        <v>1</v>
      </c>
      <c r="AZ215">
        <v>0</v>
      </c>
      <c r="BA215">
        <v>0</v>
      </c>
      <c r="BB215">
        <v>1</v>
      </c>
      <c r="BC215">
        <v>0</v>
      </c>
      <c r="BD215" s="165">
        <v>0</v>
      </c>
      <c r="BE215" s="165" t="s">
        <v>0</v>
      </c>
      <c r="BF215" s="165">
        <v>0</v>
      </c>
      <c r="BG215" s="165" t="s">
        <v>0</v>
      </c>
      <c r="BH215" s="165">
        <v>0</v>
      </c>
      <c r="BI215" s="165" t="s">
        <v>0</v>
      </c>
      <c r="BJ215" s="165">
        <v>0</v>
      </c>
      <c r="BK215" s="165" t="s">
        <v>0</v>
      </c>
      <c r="BL215" s="165">
        <v>0</v>
      </c>
      <c r="BM215" s="165" t="s">
        <v>0</v>
      </c>
      <c r="BN215" s="165" t="s">
        <v>0</v>
      </c>
      <c r="BO215" s="165" t="s">
        <v>0</v>
      </c>
      <c r="BP215" s="165" t="s">
        <v>0</v>
      </c>
      <c r="BQ215" s="165" t="s">
        <v>0</v>
      </c>
      <c r="BR215" s="165">
        <v>0</v>
      </c>
      <c r="BS215" s="165">
        <v>0</v>
      </c>
      <c r="BT215" s="165">
        <v>0</v>
      </c>
      <c r="BU215" s="165" t="s">
        <v>0</v>
      </c>
      <c r="BV215" s="165" t="s">
        <v>0</v>
      </c>
      <c r="BW215" s="165" t="s">
        <v>0</v>
      </c>
      <c r="BX215" s="165" t="s">
        <v>0</v>
      </c>
      <c r="BY215" s="163" t="s">
        <v>0</v>
      </c>
      <c r="BZ215">
        <v>0</v>
      </c>
      <c r="CA215" t="s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 t="str">
        <f>_xlfn.XLOOKUP(DB_CEWB_Nomenclature__2[[#This Row],[Component]],T_Planning[Article],T_Planning[PLANIF],"VERIF")</f>
        <v>A PLANIFIER</v>
      </c>
      <c r="CS215" t="str">
        <f>_xlfn.XLOOKUP(DB_CEWB_Nomenclature__2[[#This Row],[Component]],T_Planning[Article],T_Planning[Etat Machine],"VERIF")</f>
        <v>VERIF</v>
      </c>
      <c r="CT2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6" spans="1:98" hidden="1" x14ac:dyDescent="0.3">
      <c r="A216">
        <v>1</v>
      </c>
      <c r="B216">
        <v>319569</v>
      </c>
      <c r="C216" t="s">
        <v>3793</v>
      </c>
      <c r="D216">
        <v>55</v>
      </c>
      <c r="E216" t="s">
        <v>3761</v>
      </c>
      <c r="F216" t="s">
        <v>3952</v>
      </c>
      <c r="G216" t="s">
        <v>2862</v>
      </c>
      <c r="H216" t="s">
        <v>1929</v>
      </c>
      <c r="I216">
        <v>0</v>
      </c>
      <c r="J216">
        <v>0</v>
      </c>
      <c r="K216" t="s">
        <v>0</v>
      </c>
      <c r="L216">
        <v>465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465</v>
      </c>
      <c r="T216" t="s">
        <v>3767</v>
      </c>
      <c r="U216">
        <v>0</v>
      </c>
      <c r="V216" s="162" t="s">
        <v>0</v>
      </c>
      <c r="W216">
        <v>0</v>
      </c>
      <c r="X216" s="162" t="s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 t="s">
        <v>0</v>
      </c>
      <c r="AE216" t="s">
        <v>0</v>
      </c>
      <c r="AF216" t="s">
        <v>0</v>
      </c>
      <c r="AG216" t="s">
        <v>0</v>
      </c>
      <c r="AH216" s="191"/>
      <c r="AI216" s="191" t="s">
        <v>0</v>
      </c>
      <c r="AJ216" t="s">
        <v>0</v>
      </c>
      <c r="AK216" s="191"/>
      <c r="AL216" s="162">
        <v>0</v>
      </c>
      <c r="AM216" s="162">
        <v>0</v>
      </c>
      <c r="AN216" s="162">
        <v>0</v>
      </c>
      <c r="AO216" s="162">
        <v>0</v>
      </c>
      <c r="AP216" s="162">
        <v>0</v>
      </c>
      <c r="AQ216" s="162">
        <v>0</v>
      </c>
      <c r="AR216" s="178">
        <v>0</v>
      </c>
      <c r="AS216" s="178">
        <v>0</v>
      </c>
      <c r="AT216" s="178">
        <v>0</v>
      </c>
      <c r="AU216" s="178">
        <v>0</v>
      </c>
      <c r="AV216" s="178">
        <v>0</v>
      </c>
      <c r="AW216" s="180">
        <v>0</v>
      </c>
      <c r="AX216">
        <v>1</v>
      </c>
      <c r="AY216">
        <v>1</v>
      </c>
      <c r="AZ216">
        <v>0</v>
      </c>
      <c r="BA216">
        <v>0</v>
      </c>
      <c r="BB216">
        <v>1</v>
      </c>
      <c r="BC216">
        <v>0</v>
      </c>
      <c r="BD216" s="165">
        <v>0</v>
      </c>
      <c r="BE216" s="165" t="s">
        <v>0</v>
      </c>
      <c r="BF216" s="165">
        <v>0</v>
      </c>
      <c r="BG216" s="165" t="s">
        <v>0</v>
      </c>
      <c r="BH216" s="165">
        <v>0</v>
      </c>
      <c r="BI216" s="165" t="s">
        <v>0</v>
      </c>
      <c r="BJ216" s="165">
        <v>0</v>
      </c>
      <c r="BK216" s="165" t="s">
        <v>0</v>
      </c>
      <c r="BL216" s="165">
        <v>0</v>
      </c>
      <c r="BM216" s="165" t="s">
        <v>0</v>
      </c>
      <c r="BN216" s="165" t="s">
        <v>0</v>
      </c>
      <c r="BO216" s="165" t="s">
        <v>0</v>
      </c>
      <c r="BP216" s="165" t="s">
        <v>0</v>
      </c>
      <c r="BQ216" s="165" t="s">
        <v>0</v>
      </c>
      <c r="BR216" s="165">
        <v>0</v>
      </c>
      <c r="BS216" s="165">
        <v>0</v>
      </c>
      <c r="BT216" s="165">
        <v>0</v>
      </c>
      <c r="BU216" s="165" t="s">
        <v>0</v>
      </c>
      <c r="BV216" s="165" t="s">
        <v>0</v>
      </c>
      <c r="BW216" s="165" t="s">
        <v>0</v>
      </c>
      <c r="BX216" s="165" t="s">
        <v>0</v>
      </c>
      <c r="BY216" s="163" t="s">
        <v>0</v>
      </c>
      <c r="BZ216">
        <v>0</v>
      </c>
      <c r="CA216" t="s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 t="str">
        <f>_xlfn.XLOOKUP(DB_CEWB_Nomenclature__2[[#This Row],[Component]],T_Planning[Article],T_Planning[PLANIF],"VERIF")</f>
        <v>VERIF</v>
      </c>
      <c r="CS216" t="str">
        <f>_xlfn.XLOOKUP(DB_CEWB_Nomenclature__2[[#This Row],[Component]],T_Planning[Article],T_Planning[Etat Machine],"VERIF")</f>
        <v>VERIF</v>
      </c>
      <c r="CT2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7" spans="1:98" hidden="1" x14ac:dyDescent="0.3">
      <c r="A217">
        <v>0</v>
      </c>
      <c r="B217">
        <v>326346</v>
      </c>
      <c r="C217" t="s">
        <v>186</v>
      </c>
      <c r="D217">
        <v>40</v>
      </c>
      <c r="E217" t="s">
        <v>3761</v>
      </c>
      <c r="F217" t="s">
        <v>3950</v>
      </c>
      <c r="G217" t="s">
        <v>2775</v>
      </c>
      <c r="H217" t="s">
        <v>185</v>
      </c>
      <c r="I217">
        <v>0</v>
      </c>
      <c r="J217">
        <v>0</v>
      </c>
      <c r="K217">
        <v>0</v>
      </c>
      <c r="L217">
        <v>5963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5963</v>
      </c>
      <c r="T217" t="s">
        <v>3767</v>
      </c>
      <c r="U217">
        <v>0</v>
      </c>
      <c r="V217" s="162" t="s">
        <v>0</v>
      </c>
      <c r="W217">
        <v>0</v>
      </c>
      <c r="X217" s="162" t="s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 t="s">
        <v>0</v>
      </c>
      <c r="AE217" t="s">
        <v>0</v>
      </c>
      <c r="AF217" t="s">
        <v>0</v>
      </c>
      <c r="AG217" t="s">
        <v>0</v>
      </c>
      <c r="AH217" s="191"/>
      <c r="AI217" s="191" t="s">
        <v>0</v>
      </c>
      <c r="AJ217" t="s">
        <v>0</v>
      </c>
      <c r="AK217" s="191"/>
      <c r="AL217" s="162">
        <v>0</v>
      </c>
      <c r="AM217" s="162">
        <v>0.103945807340503</v>
      </c>
      <c r="AN217" s="162">
        <v>9.4692400482509015E-2</v>
      </c>
      <c r="AO217" s="162">
        <v>5.7293347471301499E-2</v>
      </c>
      <c r="AP217" s="162">
        <v>9.1186488787964801E-2</v>
      </c>
      <c r="AQ217" s="162">
        <v>7.6746250580564807E-2</v>
      </c>
      <c r="AR217" s="178">
        <v>0</v>
      </c>
      <c r="AS217" s="178">
        <v>0</v>
      </c>
      <c r="AT217" s="178">
        <v>0</v>
      </c>
      <c r="AU217" s="178">
        <v>0</v>
      </c>
      <c r="AV217" s="178">
        <v>0</v>
      </c>
      <c r="AW217" s="180">
        <v>0</v>
      </c>
      <c r="AX217">
        <v>1</v>
      </c>
      <c r="AY217">
        <v>0</v>
      </c>
      <c r="AZ217">
        <v>0</v>
      </c>
      <c r="BA217">
        <v>0</v>
      </c>
      <c r="BB217">
        <v>1</v>
      </c>
      <c r="BC217">
        <v>0</v>
      </c>
      <c r="BD217" s="165">
        <v>0</v>
      </c>
      <c r="BE217" s="165" t="s">
        <v>0</v>
      </c>
      <c r="BF217" s="165" t="s">
        <v>0</v>
      </c>
      <c r="BG217" s="165" t="s">
        <v>0</v>
      </c>
      <c r="BH217" s="165" t="s">
        <v>0</v>
      </c>
      <c r="BI217" s="165" t="s">
        <v>0</v>
      </c>
      <c r="BJ217" s="165">
        <v>0</v>
      </c>
      <c r="BK217" s="165" t="s">
        <v>0</v>
      </c>
      <c r="BL217" s="165">
        <v>0</v>
      </c>
      <c r="BM217" s="165" t="s">
        <v>0</v>
      </c>
      <c r="BN217" s="165" t="s">
        <v>0</v>
      </c>
      <c r="BO217" s="165" t="s">
        <v>0</v>
      </c>
      <c r="BP217" s="165" t="s">
        <v>0</v>
      </c>
      <c r="BQ217" s="165" t="s">
        <v>0</v>
      </c>
      <c r="BR217" s="165">
        <v>0</v>
      </c>
      <c r="BS217" s="165">
        <v>0</v>
      </c>
      <c r="BT217" s="165">
        <v>0</v>
      </c>
      <c r="BU217" s="165" t="s">
        <v>0</v>
      </c>
      <c r="BV217" s="165" t="s">
        <v>0</v>
      </c>
      <c r="BW217" s="165" t="s">
        <v>0</v>
      </c>
      <c r="BX217" s="165" t="s">
        <v>0</v>
      </c>
      <c r="BY217" s="163" t="s">
        <v>0</v>
      </c>
      <c r="BZ217">
        <v>0</v>
      </c>
      <c r="CA217" t="s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 t="str">
        <f>_xlfn.XLOOKUP(DB_CEWB_Nomenclature__2[[#This Row],[Component]],T_Planning[Article],T_Planning[PLANIF],"VERIF")</f>
        <v>VERIF</v>
      </c>
      <c r="CS217" t="str">
        <f>_xlfn.XLOOKUP(DB_CEWB_Nomenclature__2[[#This Row],[Component]],T_Planning[Article],T_Planning[Etat Machine],"VERIF")</f>
        <v>VERIF</v>
      </c>
      <c r="CT2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8" spans="1:98" hidden="1" x14ac:dyDescent="0.3">
      <c r="A218">
        <v>2</v>
      </c>
      <c r="B218">
        <v>859333</v>
      </c>
      <c r="C218" t="s">
        <v>3954</v>
      </c>
      <c r="D218">
        <v>40</v>
      </c>
      <c r="E218" t="s">
        <v>3761</v>
      </c>
      <c r="F218" t="s">
        <v>3950</v>
      </c>
      <c r="G218" t="s">
        <v>2775</v>
      </c>
      <c r="H218" t="s">
        <v>1539</v>
      </c>
      <c r="I218">
        <v>0</v>
      </c>
      <c r="J218">
        <v>9000</v>
      </c>
      <c r="K218" t="s">
        <v>0</v>
      </c>
      <c r="L218">
        <v>0</v>
      </c>
      <c r="M218">
        <v>0</v>
      </c>
      <c r="N218">
        <v>0</v>
      </c>
      <c r="O218">
        <v>450000</v>
      </c>
      <c r="P218">
        <v>150000</v>
      </c>
      <c r="Q218">
        <v>90000</v>
      </c>
      <c r="R218">
        <v>0</v>
      </c>
      <c r="S218">
        <v>0</v>
      </c>
      <c r="T218" t="s">
        <v>3765</v>
      </c>
      <c r="U218">
        <v>91000</v>
      </c>
      <c r="V218" s="162">
        <v>0</v>
      </c>
      <c r="W218">
        <v>541000</v>
      </c>
      <c r="X218" s="162">
        <v>0</v>
      </c>
      <c r="Y218">
        <v>9</v>
      </c>
      <c r="Z218">
        <v>10</v>
      </c>
      <c r="AA218">
        <v>8</v>
      </c>
      <c r="AB218">
        <v>0</v>
      </c>
      <c r="AC218">
        <v>27</v>
      </c>
      <c r="AD218" t="s">
        <v>0</v>
      </c>
      <c r="AE218" t="s">
        <v>0</v>
      </c>
      <c r="AF218" t="s">
        <v>0</v>
      </c>
      <c r="AG218" t="s">
        <v>0</v>
      </c>
      <c r="AH218" s="191"/>
      <c r="AI218" s="191" t="s">
        <v>0</v>
      </c>
      <c r="AJ218" t="s">
        <v>0</v>
      </c>
      <c r="AK218" s="191"/>
      <c r="AL218" s="162">
        <v>0</v>
      </c>
      <c r="AM218" s="162">
        <v>0</v>
      </c>
      <c r="AN218" s="162">
        <v>0</v>
      </c>
      <c r="AO218" s="162">
        <v>0</v>
      </c>
      <c r="AP218" s="162">
        <v>0</v>
      </c>
      <c r="AQ218" s="162">
        <v>0</v>
      </c>
      <c r="AR218" s="178">
        <v>0</v>
      </c>
      <c r="AS218" s="178">
        <v>0</v>
      </c>
      <c r="AT218" s="178">
        <v>0</v>
      </c>
      <c r="AU218" s="178">
        <v>0</v>
      </c>
      <c r="AV218" s="178">
        <v>0</v>
      </c>
      <c r="AW218" s="180">
        <v>0</v>
      </c>
      <c r="AX218">
        <v>1</v>
      </c>
      <c r="AY218">
        <v>2</v>
      </c>
      <c r="AZ218">
        <v>0</v>
      </c>
      <c r="BA218">
        <v>0</v>
      </c>
      <c r="BB218">
        <v>1</v>
      </c>
      <c r="BC218">
        <v>0</v>
      </c>
      <c r="BD218" s="165">
        <v>0</v>
      </c>
      <c r="BE218" s="165" t="s">
        <v>0</v>
      </c>
      <c r="BF218" s="165">
        <v>0</v>
      </c>
      <c r="BG218" s="165" t="s">
        <v>0</v>
      </c>
      <c r="BH218" s="165">
        <v>0</v>
      </c>
      <c r="BI218" s="165" t="s">
        <v>0</v>
      </c>
      <c r="BJ218" s="165">
        <v>0</v>
      </c>
      <c r="BK218" s="165" t="s">
        <v>0</v>
      </c>
      <c r="BL218" s="165">
        <v>0</v>
      </c>
      <c r="BM218" s="165" t="s">
        <v>0</v>
      </c>
      <c r="BN218" s="165" t="s">
        <v>0</v>
      </c>
      <c r="BO218" s="165" t="s">
        <v>0</v>
      </c>
      <c r="BP218" s="165" t="s">
        <v>0</v>
      </c>
      <c r="BQ218" s="165" t="s">
        <v>0</v>
      </c>
      <c r="BR218" s="165">
        <v>0</v>
      </c>
      <c r="BS218" s="165">
        <v>0</v>
      </c>
      <c r="BT218" s="165">
        <v>0</v>
      </c>
      <c r="BU218" s="165" t="s">
        <v>0</v>
      </c>
      <c r="BV218" s="165" t="s">
        <v>0</v>
      </c>
      <c r="BW218" s="165" t="s">
        <v>0</v>
      </c>
      <c r="BX218" s="165" t="s">
        <v>0</v>
      </c>
      <c r="BY218" s="163" t="s">
        <v>0</v>
      </c>
      <c r="BZ218">
        <v>0</v>
      </c>
      <c r="CA218" t="s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 t="str">
        <f>_xlfn.XLOOKUP(DB_CEWB_Nomenclature__2[[#This Row],[Component]],T_Planning[Article],T_Planning[PLANIF],"VERIF")</f>
        <v>VERIF</v>
      </c>
      <c r="CS218" t="str">
        <f>_xlfn.XLOOKUP(DB_CEWB_Nomenclature__2[[#This Row],[Component]],T_Planning[Article],T_Planning[Etat Machine],"VERIF")</f>
        <v>VERIF</v>
      </c>
      <c r="CT2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19" spans="1:98" hidden="1" x14ac:dyDescent="0.3">
      <c r="A219">
        <v>0</v>
      </c>
      <c r="B219">
        <v>407010</v>
      </c>
      <c r="C219" t="s">
        <v>265</v>
      </c>
      <c r="D219">
        <v>40</v>
      </c>
      <c r="E219" t="s">
        <v>3761</v>
      </c>
      <c r="F219" t="s">
        <v>3950</v>
      </c>
      <c r="G219" t="s">
        <v>2775</v>
      </c>
      <c r="H219" t="s">
        <v>56</v>
      </c>
      <c r="I219">
        <v>0</v>
      </c>
      <c r="J219">
        <v>5700</v>
      </c>
      <c r="K219">
        <v>0</v>
      </c>
      <c r="L219">
        <v>58191</v>
      </c>
      <c r="M219">
        <v>0</v>
      </c>
      <c r="N219">
        <v>60600</v>
      </c>
      <c r="O219">
        <v>112772</v>
      </c>
      <c r="P219">
        <v>112772</v>
      </c>
      <c r="Q219">
        <v>53985</v>
      </c>
      <c r="R219">
        <v>0</v>
      </c>
      <c r="S219">
        <v>58191</v>
      </c>
      <c r="T219" t="s">
        <v>3765</v>
      </c>
      <c r="U219">
        <v>43600</v>
      </c>
      <c r="V219" s="162">
        <v>1</v>
      </c>
      <c r="W219">
        <v>156372</v>
      </c>
      <c r="X219" s="162">
        <v>0.37213183945974981</v>
      </c>
      <c r="Y219">
        <v>14</v>
      </c>
      <c r="Z219">
        <v>7</v>
      </c>
      <c r="AA219">
        <v>3</v>
      </c>
      <c r="AB219">
        <v>0</v>
      </c>
      <c r="AC219">
        <v>24</v>
      </c>
      <c r="AD219" t="s">
        <v>0</v>
      </c>
      <c r="AE219" t="s">
        <v>0</v>
      </c>
      <c r="AF219" t="s">
        <v>0</v>
      </c>
      <c r="AG219" t="s">
        <v>0</v>
      </c>
      <c r="AH219" s="191"/>
      <c r="AI219" s="191" t="s">
        <v>0</v>
      </c>
      <c r="AJ219" t="s">
        <v>0</v>
      </c>
      <c r="AK219" s="191"/>
      <c r="AL219" s="162">
        <v>2.7382530195803799E-2</v>
      </c>
      <c r="AM219" s="162">
        <v>3.77555748822706E-3</v>
      </c>
      <c r="AN219" s="162">
        <v>0.159670301800659</v>
      </c>
      <c r="AO219" s="162">
        <v>3.8789888743371602E-2</v>
      </c>
      <c r="AP219" s="162">
        <v>0.32768301395819199</v>
      </c>
      <c r="AQ219" s="162">
        <v>0.113509449173483</v>
      </c>
      <c r="AR219" s="178">
        <v>0</v>
      </c>
      <c r="AS219" s="178">
        <v>0</v>
      </c>
      <c r="AT219" s="178">
        <v>0</v>
      </c>
      <c r="AU219" s="178">
        <v>0</v>
      </c>
      <c r="AV219" s="178">
        <v>0</v>
      </c>
      <c r="AW219" s="180">
        <v>0</v>
      </c>
      <c r="AX219">
        <v>1</v>
      </c>
      <c r="AY219">
        <v>0</v>
      </c>
      <c r="AZ219">
        <v>0</v>
      </c>
      <c r="BA219">
        <v>0</v>
      </c>
      <c r="BB219">
        <v>1</v>
      </c>
      <c r="BC219">
        <v>0</v>
      </c>
      <c r="BD219" s="165">
        <v>60600</v>
      </c>
      <c r="BE219" s="165">
        <v>28</v>
      </c>
      <c r="BF219" s="165" t="s">
        <v>0</v>
      </c>
      <c r="BG219" s="165" t="s">
        <v>0</v>
      </c>
      <c r="BH219" s="165" t="s">
        <v>0</v>
      </c>
      <c r="BI219" s="165" t="s">
        <v>0</v>
      </c>
      <c r="BJ219" s="165">
        <v>0</v>
      </c>
      <c r="BK219" s="165" t="s">
        <v>0</v>
      </c>
      <c r="BL219" s="165">
        <v>0</v>
      </c>
      <c r="BM219" s="165" t="s">
        <v>0</v>
      </c>
      <c r="BN219" s="165" t="s">
        <v>0</v>
      </c>
      <c r="BO219" s="165" t="s">
        <v>0</v>
      </c>
      <c r="BP219" s="165" t="s">
        <v>0</v>
      </c>
      <c r="BQ219" s="165" t="s">
        <v>0</v>
      </c>
      <c r="BR219" s="165">
        <v>0</v>
      </c>
      <c r="BS219" s="165">
        <v>0</v>
      </c>
      <c r="BT219" s="165">
        <v>0</v>
      </c>
      <c r="BU219" s="165" t="s">
        <v>0</v>
      </c>
      <c r="BV219" s="165" t="s">
        <v>0</v>
      </c>
      <c r="BW219" s="165" t="s">
        <v>0</v>
      </c>
      <c r="BX219" s="165" t="s">
        <v>0</v>
      </c>
      <c r="BY219" s="163" t="s">
        <v>0</v>
      </c>
      <c r="BZ219">
        <v>0</v>
      </c>
      <c r="CA219" t="s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 t="str">
        <f>_xlfn.XLOOKUP(DB_CEWB_Nomenclature__2[[#This Row],[Component]],T_Planning[Article],T_Planning[PLANIF],"VERIF")</f>
        <v>VERIF</v>
      </c>
      <c r="CS219" t="str">
        <f>_xlfn.XLOOKUP(DB_CEWB_Nomenclature__2[[#This Row],[Component]],T_Planning[Article],T_Planning[Etat Machine],"VERIF")</f>
        <v>VERIF</v>
      </c>
      <c r="CT2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0" spans="1:98" hidden="1" x14ac:dyDescent="0.3">
      <c r="A220">
        <v>0</v>
      </c>
      <c r="B220">
        <v>416186</v>
      </c>
      <c r="C220" t="s">
        <v>4339</v>
      </c>
      <c r="D220">
        <v>40</v>
      </c>
      <c r="E220" t="s">
        <v>3761</v>
      </c>
      <c r="F220" t="s">
        <v>3950</v>
      </c>
      <c r="G220" t="s">
        <v>2775</v>
      </c>
      <c r="H220" t="s">
        <v>131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t="s">
        <v>3765</v>
      </c>
      <c r="U220">
        <v>2900</v>
      </c>
      <c r="V220" s="162">
        <v>0</v>
      </c>
      <c r="W220">
        <v>2900</v>
      </c>
      <c r="X220" s="162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 t="s">
        <v>0</v>
      </c>
      <c r="AE220" t="s">
        <v>0</v>
      </c>
      <c r="AF220" t="s">
        <v>0</v>
      </c>
      <c r="AG220" t="s">
        <v>0</v>
      </c>
      <c r="AH220" s="191"/>
      <c r="AI220" s="191" t="s">
        <v>0</v>
      </c>
      <c r="AJ220" t="s">
        <v>0</v>
      </c>
      <c r="AK220" s="191"/>
      <c r="AL220" s="162">
        <v>0</v>
      </c>
      <c r="AM220" s="162">
        <v>0</v>
      </c>
      <c r="AN220" s="162">
        <v>0</v>
      </c>
      <c r="AO220" s="162">
        <v>0</v>
      </c>
      <c r="AP220" s="162">
        <v>0</v>
      </c>
      <c r="AQ220" s="162">
        <v>0</v>
      </c>
      <c r="AR220" s="178">
        <v>0</v>
      </c>
      <c r="AS220" s="178">
        <v>0</v>
      </c>
      <c r="AT220" s="178">
        <v>0</v>
      </c>
      <c r="AU220" s="178">
        <v>0</v>
      </c>
      <c r="AV220" s="178">
        <v>0</v>
      </c>
      <c r="AW220" s="180">
        <v>0</v>
      </c>
      <c r="AX220">
        <v>1</v>
      </c>
      <c r="AY220">
        <v>1</v>
      </c>
      <c r="AZ220">
        <v>0</v>
      </c>
      <c r="BA220">
        <v>0</v>
      </c>
      <c r="BB220">
        <v>1</v>
      </c>
      <c r="BC220">
        <v>0</v>
      </c>
      <c r="BD220" s="165">
        <v>0</v>
      </c>
      <c r="BE220" s="165" t="s">
        <v>0</v>
      </c>
      <c r="BF220" s="165">
        <v>0</v>
      </c>
      <c r="BG220" s="165" t="s">
        <v>0</v>
      </c>
      <c r="BH220" s="165">
        <v>0</v>
      </c>
      <c r="BI220" s="165" t="s">
        <v>0</v>
      </c>
      <c r="BJ220" s="165">
        <v>0</v>
      </c>
      <c r="BK220" s="165" t="s">
        <v>0</v>
      </c>
      <c r="BL220" s="165">
        <v>0</v>
      </c>
      <c r="BM220" s="165" t="s">
        <v>0</v>
      </c>
      <c r="BN220" s="165" t="s">
        <v>0</v>
      </c>
      <c r="BO220" s="165" t="s">
        <v>0</v>
      </c>
      <c r="BP220" s="165" t="s">
        <v>0</v>
      </c>
      <c r="BQ220" s="165" t="s">
        <v>0</v>
      </c>
      <c r="BR220" s="165">
        <v>0</v>
      </c>
      <c r="BS220" s="165">
        <v>0</v>
      </c>
      <c r="BT220" s="165">
        <v>0</v>
      </c>
      <c r="BU220" s="165" t="s">
        <v>0</v>
      </c>
      <c r="BV220" s="165" t="s">
        <v>0</v>
      </c>
      <c r="BW220" s="165" t="s">
        <v>0</v>
      </c>
      <c r="BX220" s="165" t="s">
        <v>0</v>
      </c>
      <c r="BY220" s="163" t="s">
        <v>0</v>
      </c>
      <c r="BZ220">
        <v>0</v>
      </c>
      <c r="CA220" t="s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 t="str">
        <f>_xlfn.XLOOKUP(DB_CEWB_Nomenclature__2[[#This Row],[Component]],T_Planning[Article],T_Planning[PLANIF],"VERIF")</f>
        <v>VERIF</v>
      </c>
      <c r="CS220" t="str">
        <f>_xlfn.XLOOKUP(DB_CEWB_Nomenclature__2[[#This Row],[Component]],T_Planning[Article],T_Planning[Etat Machine],"VERIF")</f>
        <v>VERIF</v>
      </c>
      <c r="CT2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1" spans="1:98" hidden="1" x14ac:dyDescent="0.3">
      <c r="A221">
        <v>0</v>
      </c>
      <c r="B221">
        <v>416307</v>
      </c>
      <c r="C221" t="s">
        <v>1188</v>
      </c>
      <c r="D221">
        <v>40</v>
      </c>
      <c r="E221" t="s">
        <v>3761</v>
      </c>
      <c r="F221" t="s">
        <v>3950</v>
      </c>
      <c r="G221" t="s">
        <v>2775</v>
      </c>
      <c r="H221" t="s">
        <v>152</v>
      </c>
      <c r="I221">
        <v>10100</v>
      </c>
      <c r="J221">
        <v>1100</v>
      </c>
      <c r="K221">
        <v>0</v>
      </c>
      <c r="L221">
        <v>0</v>
      </c>
      <c r="M221">
        <v>0</v>
      </c>
      <c r="N221">
        <v>0</v>
      </c>
      <c r="O221">
        <v>30300</v>
      </c>
      <c r="P221">
        <v>10100</v>
      </c>
      <c r="Q221">
        <v>0</v>
      </c>
      <c r="R221">
        <v>0</v>
      </c>
      <c r="S221">
        <v>0</v>
      </c>
      <c r="T221" t="s">
        <v>3765</v>
      </c>
      <c r="U221">
        <v>5300</v>
      </c>
      <c r="V221" s="162">
        <v>0</v>
      </c>
      <c r="W221">
        <v>35600</v>
      </c>
      <c r="X221" s="162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 t="s">
        <v>0</v>
      </c>
      <c r="AE221" t="s">
        <v>0</v>
      </c>
      <c r="AF221" t="s">
        <v>0</v>
      </c>
      <c r="AG221" t="s">
        <v>0</v>
      </c>
      <c r="AH221" s="191"/>
      <c r="AI221" s="191" t="s">
        <v>0</v>
      </c>
      <c r="AJ221" t="s">
        <v>0</v>
      </c>
      <c r="AK221" s="191"/>
      <c r="AL221" s="162">
        <v>0</v>
      </c>
      <c r="AM221" s="162">
        <v>0</v>
      </c>
      <c r="AN221" s="162">
        <v>0.40240553082678299</v>
      </c>
      <c r="AO221" s="162">
        <v>0</v>
      </c>
      <c r="AP221" s="162">
        <v>0.33665220820189301</v>
      </c>
      <c r="AQ221" s="162">
        <v>0.35915972379810002</v>
      </c>
      <c r="AR221" s="178">
        <v>0</v>
      </c>
      <c r="AS221" s="178">
        <v>0</v>
      </c>
      <c r="AT221" s="178">
        <v>0</v>
      </c>
      <c r="AU221" s="178">
        <v>0</v>
      </c>
      <c r="AV221" s="178">
        <v>0</v>
      </c>
      <c r="AW221" s="180">
        <v>0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0</v>
      </c>
      <c r="BD221" s="165">
        <v>0</v>
      </c>
      <c r="BE221" s="165" t="s">
        <v>0</v>
      </c>
      <c r="BF221" s="165">
        <v>0</v>
      </c>
      <c r="BG221" s="165" t="s">
        <v>0</v>
      </c>
      <c r="BH221" s="165">
        <v>0</v>
      </c>
      <c r="BI221" s="165" t="s">
        <v>0</v>
      </c>
      <c r="BJ221" s="165">
        <v>0</v>
      </c>
      <c r="BK221" s="165" t="s">
        <v>0</v>
      </c>
      <c r="BL221" s="165">
        <v>0</v>
      </c>
      <c r="BM221" s="165" t="s">
        <v>0</v>
      </c>
      <c r="BN221" s="165">
        <v>0</v>
      </c>
      <c r="BO221" s="165" t="s">
        <v>0</v>
      </c>
      <c r="BP221" s="165">
        <v>0</v>
      </c>
      <c r="BQ221" s="165" t="s">
        <v>0</v>
      </c>
      <c r="BR221" s="165">
        <v>0</v>
      </c>
      <c r="BS221" s="165" t="s">
        <v>0</v>
      </c>
      <c r="BT221" s="165">
        <v>0</v>
      </c>
      <c r="BU221" s="165" t="s">
        <v>0</v>
      </c>
      <c r="BV221" s="165" t="s">
        <v>0</v>
      </c>
      <c r="BW221" s="165" t="s">
        <v>0</v>
      </c>
      <c r="BX221" s="165" t="s">
        <v>0</v>
      </c>
      <c r="BY221" s="163" t="s">
        <v>0</v>
      </c>
      <c r="BZ221">
        <v>0</v>
      </c>
      <c r="CA221" t="s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 t="str">
        <f>_xlfn.XLOOKUP(DB_CEWB_Nomenclature__2[[#This Row],[Component]],T_Planning[Article],T_Planning[PLANIF],"VERIF")</f>
        <v>MET</v>
      </c>
      <c r="CS221" t="str">
        <f>_xlfn.XLOOKUP(DB_CEWB_Nomenclature__2[[#This Row],[Component]],T_Planning[Article],T_Planning[Etat Machine],"VERIF")</f>
        <v>VERIF</v>
      </c>
      <c r="CT2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2" spans="1:98" hidden="1" x14ac:dyDescent="0.3">
      <c r="A222">
        <v>2</v>
      </c>
      <c r="B222">
        <v>859338</v>
      </c>
      <c r="C222" t="s">
        <v>3954</v>
      </c>
      <c r="D222">
        <v>55</v>
      </c>
      <c r="E222" t="s">
        <v>3761</v>
      </c>
      <c r="F222" t="s">
        <v>3950</v>
      </c>
      <c r="G222" t="s">
        <v>2775</v>
      </c>
      <c r="H222" t="s">
        <v>42</v>
      </c>
      <c r="I222">
        <v>0</v>
      </c>
      <c r="J222">
        <v>0</v>
      </c>
      <c r="K222" t="s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t="s">
        <v>3767</v>
      </c>
      <c r="U222">
        <v>0</v>
      </c>
      <c r="V222" s="162" t="s">
        <v>0</v>
      </c>
      <c r="W222">
        <v>0</v>
      </c>
      <c r="X222" s="162" t="s">
        <v>0</v>
      </c>
      <c r="Y222">
        <v>9</v>
      </c>
      <c r="Z222">
        <v>0</v>
      </c>
      <c r="AA222">
        <v>5</v>
      </c>
      <c r="AB222">
        <v>0</v>
      </c>
      <c r="AC222">
        <v>14</v>
      </c>
      <c r="AD222" t="s">
        <v>0</v>
      </c>
      <c r="AE222" t="s">
        <v>0</v>
      </c>
      <c r="AF222" t="s">
        <v>0</v>
      </c>
      <c r="AG222" t="s">
        <v>0</v>
      </c>
      <c r="AH222" s="191"/>
      <c r="AI222" s="191" t="s">
        <v>0</v>
      </c>
      <c r="AJ222" t="s">
        <v>0</v>
      </c>
      <c r="AK222" s="191"/>
      <c r="AL222" s="162">
        <v>0</v>
      </c>
      <c r="AM222" s="162">
        <v>0</v>
      </c>
      <c r="AN222" s="162">
        <v>0</v>
      </c>
      <c r="AO222" s="162">
        <v>0</v>
      </c>
      <c r="AP222" s="162">
        <v>0</v>
      </c>
      <c r="AQ222" s="162">
        <v>0</v>
      </c>
      <c r="AR222" s="178">
        <v>0</v>
      </c>
      <c r="AS222" s="178">
        <v>0</v>
      </c>
      <c r="AT222" s="178">
        <v>0</v>
      </c>
      <c r="AU222" s="178">
        <v>0</v>
      </c>
      <c r="AV222" s="178">
        <v>0</v>
      </c>
      <c r="AW222" s="180">
        <v>0</v>
      </c>
      <c r="AX222">
        <v>1</v>
      </c>
      <c r="AY222">
        <v>2</v>
      </c>
      <c r="AZ222">
        <v>0</v>
      </c>
      <c r="BA222">
        <v>0</v>
      </c>
      <c r="BB222">
        <v>1</v>
      </c>
      <c r="BC222">
        <v>0</v>
      </c>
      <c r="BD222" s="165">
        <v>0</v>
      </c>
      <c r="BE222" s="165" t="s">
        <v>0</v>
      </c>
      <c r="BF222" s="165">
        <v>0</v>
      </c>
      <c r="BG222" s="165" t="s">
        <v>0</v>
      </c>
      <c r="BH222" s="165">
        <v>0</v>
      </c>
      <c r="BI222" s="165" t="s">
        <v>0</v>
      </c>
      <c r="BJ222" s="165">
        <v>0</v>
      </c>
      <c r="BK222" s="165" t="s">
        <v>0</v>
      </c>
      <c r="BL222" s="165">
        <v>0</v>
      </c>
      <c r="BM222" s="165" t="s">
        <v>0</v>
      </c>
      <c r="BN222" s="165" t="s">
        <v>0</v>
      </c>
      <c r="BO222" s="165" t="s">
        <v>0</v>
      </c>
      <c r="BP222" s="165" t="s">
        <v>0</v>
      </c>
      <c r="BQ222" s="165" t="s">
        <v>0</v>
      </c>
      <c r="BR222" s="165">
        <v>0</v>
      </c>
      <c r="BS222" s="165">
        <v>0</v>
      </c>
      <c r="BT222" s="165">
        <v>0</v>
      </c>
      <c r="BU222" s="165" t="s">
        <v>0</v>
      </c>
      <c r="BV222" s="165" t="s">
        <v>0</v>
      </c>
      <c r="BW222" s="165" t="s">
        <v>0</v>
      </c>
      <c r="BX222" s="165" t="s">
        <v>0</v>
      </c>
      <c r="BY222" s="163" t="s">
        <v>0</v>
      </c>
      <c r="BZ222">
        <v>0</v>
      </c>
      <c r="CA222" t="s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 t="str">
        <f>_xlfn.XLOOKUP(DB_CEWB_Nomenclature__2[[#This Row],[Component]],T_Planning[Article],T_Planning[PLANIF],"VERIF")</f>
        <v>VERIF</v>
      </c>
      <c r="CS222" t="str">
        <f>_xlfn.XLOOKUP(DB_CEWB_Nomenclature__2[[#This Row],[Component]],T_Planning[Article],T_Planning[Etat Machine],"VERIF")</f>
        <v>VERIF</v>
      </c>
      <c r="CT2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3" spans="1:98" hidden="1" x14ac:dyDescent="0.3">
      <c r="A223">
        <v>0</v>
      </c>
      <c r="B223">
        <v>425262</v>
      </c>
      <c r="C223" t="s">
        <v>2398</v>
      </c>
      <c r="D223">
        <v>55</v>
      </c>
      <c r="E223" t="s">
        <v>3761</v>
      </c>
      <c r="F223" t="s">
        <v>3950</v>
      </c>
      <c r="G223" t="s">
        <v>2775</v>
      </c>
      <c r="H223" t="s">
        <v>42</v>
      </c>
      <c r="I223">
        <v>0</v>
      </c>
      <c r="J223">
        <v>100</v>
      </c>
      <c r="K223">
        <v>0</v>
      </c>
      <c r="L223">
        <v>18375</v>
      </c>
      <c r="M223">
        <v>0</v>
      </c>
      <c r="N223">
        <v>0</v>
      </c>
      <c r="O223">
        <v>501</v>
      </c>
      <c r="P223">
        <v>501</v>
      </c>
      <c r="Q223">
        <v>0</v>
      </c>
      <c r="R223">
        <v>0</v>
      </c>
      <c r="S223">
        <v>18375</v>
      </c>
      <c r="T223" t="s">
        <v>3789</v>
      </c>
      <c r="U223">
        <v>0</v>
      </c>
      <c r="V223" s="162" t="s">
        <v>0</v>
      </c>
      <c r="W223">
        <v>501</v>
      </c>
      <c r="X223" s="162">
        <v>1</v>
      </c>
      <c r="Y223">
        <v>0</v>
      </c>
      <c r="Z223">
        <v>0</v>
      </c>
      <c r="AA223">
        <v>0</v>
      </c>
      <c r="AB223">
        <v>0</v>
      </c>
      <c r="AC223">
        <v>0</v>
      </c>
      <c r="AD223" t="s">
        <v>0</v>
      </c>
      <c r="AE223" t="s">
        <v>0</v>
      </c>
      <c r="AF223" t="s">
        <v>0</v>
      </c>
      <c r="AG223" t="s">
        <v>0</v>
      </c>
      <c r="AH223" s="191"/>
      <c r="AI223" s="191" t="s">
        <v>0</v>
      </c>
      <c r="AJ223" t="s">
        <v>0</v>
      </c>
      <c r="AK223" s="191"/>
      <c r="AL223" s="162">
        <v>0</v>
      </c>
      <c r="AM223" s="162">
        <v>9.4941193141561603E-2</v>
      </c>
      <c r="AN223" s="162">
        <v>0</v>
      </c>
      <c r="AO223" s="162">
        <v>0</v>
      </c>
      <c r="AP223" s="162">
        <v>0.32979842728984399</v>
      </c>
      <c r="AQ223" s="162">
        <v>0.20306619599148101</v>
      </c>
      <c r="AR223" s="178">
        <v>0</v>
      </c>
      <c r="AS223" s="178">
        <v>0</v>
      </c>
      <c r="AT223" s="178">
        <v>0</v>
      </c>
      <c r="AU223" s="178">
        <v>0</v>
      </c>
      <c r="AV223" s="178">
        <v>0</v>
      </c>
      <c r="AW223" s="180">
        <v>0</v>
      </c>
      <c r="AX223">
        <v>1</v>
      </c>
      <c r="AY223">
        <v>0</v>
      </c>
      <c r="AZ223">
        <v>0</v>
      </c>
      <c r="BA223">
        <v>0</v>
      </c>
      <c r="BB223">
        <v>1</v>
      </c>
      <c r="BC223">
        <v>0</v>
      </c>
      <c r="BD223" s="165">
        <v>0</v>
      </c>
      <c r="BE223" s="165" t="s">
        <v>0</v>
      </c>
      <c r="BF223" s="165" t="s">
        <v>0</v>
      </c>
      <c r="BG223" s="165" t="s">
        <v>0</v>
      </c>
      <c r="BH223" s="165" t="s">
        <v>0</v>
      </c>
      <c r="BI223" s="165" t="s">
        <v>0</v>
      </c>
      <c r="BJ223" s="165">
        <v>0</v>
      </c>
      <c r="BK223" s="165" t="s">
        <v>0</v>
      </c>
      <c r="BL223" s="165">
        <v>0</v>
      </c>
      <c r="BM223" s="165" t="s">
        <v>0</v>
      </c>
      <c r="BN223" s="165" t="s">
        <v>0</v>
      </c>
      <c r="BO223" s="165" t="s">
        <v>0</v>
      </c>
      <c r="BP223" s="165" t="s">
        <v>0</v>
      </c>
      <c r="BQ223" s="165" t="s">
        <v>0</v>
      </c>
      <c r="BR223" s="165">
        <v>0</v>
      </c>
      <c r="BS223" s="165">
        <v>0</v>
      </c>
      <c r="BT223" s="165">
        <v>0</v>
      </c>
      <c r="BU223" s="165" t="s">
        <v>0</v>
      </c>
      <c r="BV223" s="165" t="s">
        <v>0</v>
      </c>
      <c r="BW223" s="165" t="s">
        <v>0</v>
      </c>
      <c r="BX223" s="165" t="s">
        <v>0</v>
      </c>
      <c r="BY223" s="163" t="s">
        <v>0</v>
      </c>
      <c r="BZ223">
        <v>0</v>
      </c>
      <c r="CA223" t="s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 t="str">
        <f>_xlfn.XLOOKUP(DB_CEWB_Nomenclature__2[[#This Row],[Component]],T_Planning[Article],T_Planning[PLANIF],"VERIF")</f>
        <v>VERIF</v>
      </c>
      <c r="CS223" t="str">
        <f>_xlfn.XLOOKUP(DB_CEWB_Nomenclature__2[[#This Row],[Component]],T_Planning[Article],T_Planning[Etat Machine],"VERIF")</f>
        <v>VERIF</v>
      </c>
      <c r="CT2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4" spans="1:98" hidden="1" x14ac:dyDescent="0.3">
      <c r="A224">
        <v>0</v>
      </c>
      <c r="B224">
        <v>425787</v>
      </c>
      <c r="C224" t="s">
        <v>22</v>
      </c>
      <c r="D224">
        <v>55</v>
      </c>
      <c r="E224" t="s">
        <v>3761</v>
      </c>
      <c r="F224" t="s">
        <v>3950</v>
      </c>
      <c r="G224" t="s">
        <v>2775</v>
      </c>
      <c r="H224" t="s">
        <v>43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t="s">
        <v>3765</v>
      </c>
      <c r="U224">
        <v>0</v>
      </c>
      <c r="V224" s="162" t="s">
        <v>0</v>
      </c>
      <c r="W224">
        <v>0</v>
      </c>
      <c r="X224" s="162" t="s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 t="s">
        <v>0</v>
      </c>
      <c r="AE224" t="s">
        <v>0</v>
      </c>
      <c r="AF224" t="s">
        <v>0</v>
      </c>
      <c r="AG224" t="s">
        <v>0</v>
      </c>
      <c r="AH224" s="191"/>
      <c r="AI224" s="191" t="s">
        <v>0</v>
      </c>
      <c r="AJ224" t="s">
        <v>0</v>
      </c>
      <c r="AK224" s="191"/>
      <c r="AL224" s="162">
        <v>0</v>
      </c>
      <c r="AM224" s="162">
        <v>0</v>
      </c>
      <c r="AN224" s="162">
        <v>0</v>
      </c>
      <c r="AO224" s="162">
        <v>0</v>
      </c>
      <c r="AP224" s="162">
        <v>0</v>
      </c>
      <c r="AQ224" s="162">
        <v>0</v>
      </c>
      <c r="AR224" s="178">
        <v>0</v>
      </c>
      <c r="AS224" s="178">
        <v>0</v>
      </c>
      <c r="AT224" s="178">
        <v>0</v>
      </c>
      <c r="AU224" s="178">
        <v>0</v>
      </c>
      <c r="AV224" s="178">
        <v>0</v>
      </c>
      <c r="AW224" s="180">
        <v>0</v>
      </c>
      <c r="AX224">
        <v>1</v>
      </c>
      <c r="AY224">
        <v>1</v>
      </c>
      <c r="AZ224">
        <v>1</v>
      </c>
      <c r="BA224">
        <v>1</v>
      </c>
      <c r="BB224">
        <v>1</v>
      </c>
      <c r="BC224">
        <v>0</v>
      </c>
      <c r="BD224" s="165">
        <v>0</v>
      </c>
      <c r="BE224" s="165" t="s">
        <v>0</v>
      </c>
      <c r="BF224" s="165">
        <v>0</v>
      </c>
      <c r="BG224" s="165" t="s">
        <v>0</v>
      </c>
      <c r="BH224" s="165">
        <v>0</v>
      </c>
      <c r="BI224" s="165" t="s">
        <v>0</v>
      </c>
      <c r="BJ224" s="165">
        <v>0</v>
      </c>
      <c r="BK224" s="165" t="s">
        <v>0</v>
      </c>
      <c r="BL224" s="165">
        <v>0</v>
      </c>
      <c r="BM224" s="165" t="s">
        <v>0</v>
      </c>
      <c r="BN224" s="165">
        <v>0</v>
      </c>
      <c r="BO224" s="165" t="s">
        <v>0</v>
      </c>
      <c r="BP224" s="165">
        <v>0</v>
      </c>
      <c r="BQ224" s="165" t="s">
        <v>0</v>
      </c>
      <c r="BR224" s="165">
        <v>0</v>
      </c>
      <c r="BS224" s="165" t="s">
        <v>0</v>
      </c>
      <c r="BT224" s="165">
        <v>0</v>
      </c>
      <c r="BU224" s="165" t="s">
        <v>0</v>
      </c>
      <c r="BV224" s="165" t="s">
        <v>0</v>
      </c>
      <c r="BW224" s="165" t="s">
        <v>0</v>
      </c>
      <c r="BX224" s="165" t="s">
        <v>0</v>
      </c>
      <c r="BY224" s="163" t="s">
        <v>0</v>
      </c>
      <c r="BZ224">
        <v>0</v>
      </c>
      <c r="CA224" t="s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t="str">
        <f>_xlfn.XLOOKUP(DB_CEWB_Nomenclature__2[[#This Row],[Component]],T_Planning[Article],T_Planning[PLANIF],"VERIF")</f>
        <v>VERIF</v>
      </c>
      <c r="CS224" t="str">
        <f>_xlfn.XLOOKUP(DB_CEWB_Nomenclature__2[[#This Row],[Component]],T_Planning[Article],T_Planning[Etat Machine],"VERIF")</f>
        <v>VERIF</v>
      </c>
      <c r="CT2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5" spans="1:98" hidden="1" x14ac:dyDescent="0.3">
      <c r="A225">
        <v>0</v>
      </c>
      <c r="B225">
        <v>431173</v>
      </c>
      <c r="C225" t="s">
        <v>138</v>
      </c>
      <c r="D225">
        <v>57</v>
      </c>
      <c r="E225" t="s">
        <v>3761</v>
      </c>
      <c r="F225" t="s">
        <v>3952</v>
      </c>
      <c r="G225" t="s">
        <v>2862</v>
      </c>
      <c r="H225" t="s">
        <v>200</v>
      </c>
      <c r="I225">
        <v>0</v>
      </c>
      <c r="J225">
        <v>0</v>
      </c>
      <c r="K225">
        <v>0</v>
      </c>
      <c r="L225">
        <v>15400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15400</v>
      </c>
      <c r="T225" t="s">
        <v>3767</v>
      </c>
      <c r="U225">
        <v>0</v>
      </c>
      <c r="V225" s="162" t="s">
        <v>0</v>
      </c>
      <c r="W225">
        <v>0</v>
      </c>
      <c r="X225" s="162" t="s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 t="s">
        <v>0</v>
      </c>
      <c r="AE225" t="s">
        <v>0</v>
      </c>
      <c r="AF225" t="s">
        <v>0</v>
      </c>
      <c r="AG225" t="s">
        <v>0</v>
      </c>
      <c r="AH225" s="191"/>
      <c r="AI225" s="191" t="s">
        <v>0</v>
      </c>
      <c r="AJ225" t="s">
        <v>0</v>
      </c>
      <c r="AK225" s="191"/>
      <c r="AL225" s="162">
        <v>0</v>
      </c>
      <c r="AM225" s="162">
        <v>0</v>
      </c>
      <c r="AN225" s="162">
        <v>0</v>
      </c>
      <c r="AO225" s="162">
        <v>0</v>
      </c>
      <c r="AP225" s="162">
        <v>0</v>
      </c>
      <c r="AQ225" s="162">
        <v>0</v>
      </c>
      <c r="AR225" s="178">
        <v>0</v>
      </c>
      <c r="AS225" s="178">
        <v>0</v>
      </c>
      <c r="AT225" s="178">
        <v>0</v>
      </c>
      <c r="AU225" s="178">
        <v>0</v>
      </c>
      <c r="AV225" s="178">
        <v>0</v>
      </c>
      <c r="AW225" s="180">
        <v>0</v>
      </c>
      <c r="AX225">
        <v>1</v>
      </c>
      <c r="AY225">
        <v>0</v>
      </c>
      <c r="AZ225">
        <v>0</v>
      </c>
      <c r="BA225">
        <v>0</v>
      </c>
      <c r="BB225">
        <v>1</v>
      </c>
      <c r="BC225">
        <v>0</v>
      </c>
      <c r="BD225" s="165">
        <v>0</v>
      </c>
      <c r="BE225" s="165" t="s">
        <v>0</v>
      </c>
      <c r="BF225" s="165" t="s">
        <v>0</v>
      </c>
      <c r="BG225" s="165" t="s">
        <v>0</v>
      </c>
      <c r="BH225" s="165" t="s">
        <v>0</v>
      </c>
      <c r="BI225" s="165" t="s">
        <v>0</v>
      </c>
      <c r="BJ225" s="165">
        <v>0</v>
      </c>
      <c r="BK225" s="165" t="s">
        <v>0</v>
      </c>
      <c r="BL225" s="165">
        <v>0</v>
      </c>
      <c r="BM225" s="165" t="s">
        <v>0</v>
      </c>
      <c r="BN225" s="165" t="s">
        <v>0</v>
      </c>
      <c r="BO225" s="165" t="s">
        <v>0</v>
      </c>
      <c r="BP225" s="165" t="s">
        <v>0</v>
      </c>
      <c r="BQ225" s="165" t="s">
        <v>0</v>
      </c>
      <c r="BR225" s="165">
        <v>0</v>
      </c>
      <c r="BS225" s="165">
        <v>0</v>
      </c>
      <c r="BT225" s="165">
        <v>0</v>
      </c>
      <c r="BU225" s="165" t="s">
        <v>0</v>
      </c>
      <c r="BV225" s="165" t="s">
        <v>0</v>
      </c>
      <c r="BW225" s="165" t="s">
        <v>0</v>
      </c>
      <c r="BX225" s="165" t="s">
        <v>0</v>
      </c>
      <c r="BY225" s="163" t="s">
        <v>0</v>
      </c>
      <c r="BZ225">
        <v>0</v>
      </c>
      <c r="CA225" t="s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 t="str">
        <f>_xlfn.XLOOKUP(DB_CEWB_Nomenclature__2[[#This Row],[Component]],T_Planning[Article],T_Planning[PLANIF],"VERIF")</f>
        <v>VERIF</v>
      </c>
      <c r="CS225" t="str">
        <f>_xlfn.XLOOKUP(DB_CEWB_Nomenclature__2[[#This Row],[Component]],T_Planning[Article],T_Planning[Etat Machine],"VERIF")</f>
        <v>VERIF</v>
      </c>
      <c r="CT2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6" spans="1:98" hidden="1" x14ac:dyDescent="0.3">
      <c r="A226">
        <v>0</v>
      </c>
      <c r="B226">
        <v>441347</v>
      </c>
      <c r="C226" t="s">
        <v>1010</v>
      </c>
      <c r="D226">
        <v>40</v>
      </c>
      <c r="E226" t="s">
        <v>3761</v>
      </c>
      <c r="F226" t="s">
        <v>3950</v>
      </c>
      <c r="G226" t="s">
        <v>2775</v>
      </c>
      <c r="H226" t="s">
        <v>210</v>
      </c>
      <c r="I226">
        <v>0</v>
      </c>
      <c r="J226">
        <v>0</v>
      </c>
      <c r="K226">
        <v>0</v>
      </c>
      <c r="L226">
        <v>3885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3885</v>
      </c>
      <c r="T226" t="s">
        <v>3836</v>
      </c>
      <c r="U226">
        <v>0</v>
      </c>
      <c r="V226" s="162" t="s">
        <v>0</v>
      </c>
      <c r="W226">
        <v>0</v>
      </c>
      <c r="X226" s="162" t="s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 t="s">
        <v>0</v>
      </c>
      <c r="AE226" t="s">
        <v>0</v>
      </c>
      <c r="AF226" t="s">
        <v>0</v>
      </c>
      <c r="AG226" t="s">
        <v>0</v>
      </c>
      <c r="AH226" s="191"/>
      <c r="AI226" s="191" t="s">
        <v>0</v>
      </c>
      <c r="AJ226" t="s">
        <v>0</v>
      </c>
      <c r="AK226" s="191"/>
      <c r="AL226" s="162">
        <v>0</v>
      </c>
      <c r="AM226" s="162">
        <v>0</v>
      </c>
      <c r="AN226" s="162">
        <v>0</v>
      </c>
      <c r="AO226" s="162">
        <v>0</v>
      </c>
      <c r="AP226" s="162">
        <v>0</v>
      </c>
      <c r="AQ226" s="162">
        <v>0</v>
      </c>
      <c r="AR226" s="178">
        <v>0</v>
      </c>
      <c r="AS226" s="178">
        <v>0</v>
      </c>
      <c r="AT226" s="178">
        <v>0</v>
      </c>
      <c r="AU226" s="178">
        <v>0</v>
      </c>
      <c r="AV226" s="178">
        <v>0</v>
      </c>
      <c r="AW226" s="180">
        <v>0</v>
      </c>
      <c r="AX226">
        <v>1</v>
      </c>
      <c r="AY226">
        <v>0</v>
      </c>
      <c r="AZ226">
        <v>0</v>
      </c>
      <c r="BA226">
        <v>0</v>
      </c>
      <c r="BB226">
        <v>1</v>
      </c>
      <c r="BC226">
        <v>0</v>
      </c>
      <c r="BD226" s="165">
        <v>0</v>
      </c>
      <c r="BE226" s="165" t="s">
        <v>0</v>
      </c>
      <c r="BF226" s="165" t="s">
        <v>0</v>
      </c>
      <c r="BG226" s="165" t="s">
        <v>0</v>
      </c>
      <c r="BH226" s="165" t="s">
        <v>0</v>
      </c>
      <c r="BI226" s="165" t="s">
        <v>0</v>
      </c>
      <c r="BJ226" s="165">
        <v>0</v>
      </c>
      <c r="BK226" s="165" t="s">
        <v>0</v>
      </c>
      <c r="BL226" s="165">
        <v>0</v>
      </c>
      <c r="BM226" s="165" t="s">
        <v>0</v>
      </c>
      <c r="BN226" s="165" t="s">
        <v>0</v>
      </c>
      <c r="BO226" s="165" t="s">
        <v>0</v>
      </c>
      <c r="BP226" s="165" t="s">
        <v>0</v>
      </c>
      <c r="BQ226" s="165" t="s">
        <v>0</v>
      </c>
      <c r="BR226" s="165">
        <v>0</v>
      </c>
      <c r="BS226" s="165">
        <v>0</v>
      </c>
      <c r="BT226" s="165">
        <v>0</v>
      </c>
      <c r="BU226" s="165" t="s">
        <v>0</v>
      </c>
      <c r="BV226" s="165" t="s">
        <v>0</v>
      </c>
      <c r="BW226" s="165" t="s">
        <v>0</v>
      </c>
      <c r="BX226" s="165" t="s">
        <v>0</v>
      </c>
      <c r="BY226" s="163" t="s">
        <v>0</v>
      </c>
      <c r="BZ226">
        <v>0</v>
      </c>
      <c r="CA226" t="s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 t="str">
        <f>_xlfn.XLOOKUP(DB_CEWB_Nomenclature__2[[#This Row],[Component]],T_Planning[Article],T_Planning[PLANIF],"VERIF")</f>
        <v>VERIF</v>
      </c>
      <c r="CS226" t="str">
        <f>_xlfn.XLOOKUP(DB_CEWB_Nomenclature__2[[#This Row],[Component]],T_Planning[Article],T_Planning[Etat Machine],"VERIF")</f>
        <v>VERIF</v>
      </c>
      <c r="CT2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7" spans="1:98" hidden="1" x14ac:dyDescent="0.3">
      <c r="A227">
        <v>0</v>
      </c>
      <c r="B227">
        <v>445052</v>
      </c>
      <c r="C227" t="s">
        <v>1143</v>
      </c>
      <c r="D227">
        <v>55</v>
      </c>
      <c r="E227" t="s">
        <v>3761</v>
      </c>
      <c r="F227" t="s">
        <v>3952</v>
      </c>
      <c r="G227" t="s">
        <v>2862</v>
      </c>
      <c r="H227" t="s">
        <v>20</v>
      </c>
      <c r="I227">
        <v>0</v>
      </c>
      <c r="J227">
        <v>0</v>
      </c>
      <c r="K227">
        <v>0</v>
      </c>
      <c r="L227">
        <v>0</v>
      </c>
      <c r="M227">
        <v>6205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t="s">
        <v>3767</v>
      </c>
      <c r="U227">
        <v>0</v>
      </c>
      <c r="V227" s="162" t="s">
        <v>0</v>
      </c>
      <c r="W227">
        <v>0</v>
      </c>
      <c r="X227" s="162" t="s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 t="s">
        <v>0</v>
      </c>
      <c r="AE227" t="s">
        <v>0</v>
      </c>
      <c r="AF227" t="s">
        <v>0</v>
      </c>
      <c r="AG227" t="s">
        <v>0</v>
      </c>
      <c r="AH227" s="191"/>
      <c r="AI227" s="191" t="s">
        <v>0</v>
      </c>
      <c r="AJ227" t="s">
        <v>0</v>
      </c>
      <c r="AK227" s="191"/>
      <c r="AL227" s="162">
        <v>0</v>
      </c>
      <c r="AM227" s="162">
        <v>0</v>
      </c>
      <c r="AN227" s="162">
        <v>0</v>
      </c>
      <c r="AO227" s="162">
        <v>0</v>
      </c>
      <c r="AP227" s="162">
        <v>0</v>
      </c>
      <c r="AQ227" s="162">
        <v>0</v>
      </c>
      <c r="AR227" s="178">
        <v>0</v>
      </c>
      <c r="AS227" s="178">
        <v>0</v>
      </c>
      <c r="AT227" s="178">
        <v>0</v>
      </c>
      <c r="AU227" s="178">
        <v>0</v>
      </c>
      <c r="AV227" s="178">
        <v>0</v>
      </c>
      <c r="AW227" s="180">
        <v>0</v>
      </c>
      <c r="AX227">
        <v>1</v>
      </c>
      <c r="AY227">
        <v>1</v>
      </c>
      <c r="AZ227">
        <v>1</v>
      </c>
      <c r="BA227">
        <v>1</v>
      </c>
      <c r="BB227">
        <v>1</v>
      </c>
      <c r="BC227">
        <v>0</v>
      </c>
      <c r="BD227" s="165">
        <v>0</v>
      </c>
      <c r="BE227" s="165" t="s">
        <v>0</v>
      </c>
      <c r="BF227" s="165">
        <v>0</v>
      </c>
      <c r="BG227" s="165" t="s">
        <v>0</v>
      </c>
      <c r="BH227" s="165">
        <v>0</v>
      </c>
      <c r="BI227" s="165" t="s">
        <v>0</v>
      </c>
      <c r="BJ227" s="165">
        <v>0</v>
      </c>
      <c r="BK227" s="165" t="s">
        <v>0</v>
      </c>
      <c r="BL227" s="165">
        <v>0</v>
      </c>
      <c r="BM227" s="165" t="s">
        <v>0</v>
      </c>
      <c r="BN227" s="165">
        <v>0</v>
      </c>
      <c r="BO227" s="165" t="s">
        <v>0</v>
      </c>
      <c r="BP227" s="165">
        <v>0</v>
      </c>
      <c r="BQ227" s="165" t="s">
        <v>0</v>
      </c>
      <c r="BR227" s="165">
        <v>0</v>
      </c>
      <c r="BS227" s="165" t="s">
        <v>0</v>
      </c>
      <c r="BT227" s="165">
        <v>0</v>
      </c>
      <c r="BU227" s="165" t="s">
        <v>0</v>
      </c>
      <c r="BV227" s="165" t="s">
        <v>0</v>
      </c>
      <c r="BW227" s="165" t="s">
        <v>0</v>
      </c>
      <c r="BX227" s="165" t="s">
        <v>0</v>
      </c>
      <c r="BY227" s="163" t="s">
        <v>0</v>
      </c>
      <c r="BZ227">
        <v>0</v>
      </c>
      <c r="CA227" t="s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 t="str">
        <f>_xlfn.XLOOKUP(DB_CEWB_Nomenclature__2[[#This Row],[Component]],T_Planning[Article],T_Planning[PLANIF],"VERIF")</f>
        <v>VERIF</v>
      </c>
      <c r="CS227" t="str">
        <f>_xlfn.XLOOKUP(DB_CEWB_Nomenclature__2[[#This Row],[Component]],T_Planning[Article],T_Planning[Etat Machine],"VERIF")</f>
        <v>VERIF</v>
      </c>
      <c r="CT2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8" spans="1:98" hidden="1" x14ac:dyDescent="0.3">
      <c r="A228">
        <v>0</v>
      </c>
      <c r="B228">
        <v>445180</v>
      </c>
      <c r="C228" t="s">
        <v>36</v>
      </c>
      <c r="D228">
        <v>57</v>
      </c>
      <c r="E228" t="s">
        <v>3761</v>
      </c>
      <c r="F228" t="s">
        <v>3952</v>
      </c>
      <c r="G228" t="s">
        <v>2862</v>
      </c>
      <c r="H228" t="s">
        <v>134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t="s">
        <v>3785</v>
      </c>
      <c r="U228">
        <v>0</v>
      </c>
      <c r="V228" s="162" t="s">
        <v>0</v>
      </c>
      <c r="W228">
        <v>0</v>
      </c>
      <c r="X228" s="162" t="s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 t="s">
        <v>0</v>
      </c>
      <c r="AE228" t="s">
        <v>0</v>
      </c>
      <c r="AF228" t="s">
        <v>0</v>
      </c>
      <c r="AG228" t="s">
        <v>0</v>
      </c>
      <c r="AH228" s="191"/>
      <c r="AI228" s="191" t="s">
        <v>0</v>
      </c>
      <c r="AJ228" t="s">
        <v>0</v>
      </c>
      <c r="AK228" s="191"/>
      <c r="AL228" s="162">
        <v>2.0236920039486701E-2</v>
      </c>
      <c r="AM228" s="162">
        <v>0</v>
      </c>
      <c r="AN228" s="162">
        <v>0</v>
      </c>
      <c r="AO228" s="162">
        <v>0</v>
      </c>
      <c r="AP228" s="162">
        <v>0</v>
      </c>
      <c r="AQ228" s="162">
        <v>2.0236920039486701E-2</v>
      </c>
      <c r="AR228" s="178">
        <v>0</v>
      </c>
      <c r="AS228" s="178">
        <v>0</v>
      </c>
      <c r="AT228" s="178">
        <v>0</v>
      </c>
      <c r="AU228" s="178">
        <v>0</v>
      </c>
      <c r="AV228" s="178">
        <v>0</v>
      </c>
      <c r="AW228" s="180">
        <v>0</v>
      </c>
      <c r="AX228">
        <v>1</v>
      </c>
      <c r="AY228">
        <v>0</v>
      </c>
      <c r="AZ228">
        <v>0</v>
      </c>
      <c r="BA228">
        <v>0</v>
      </c>
      <c r="BB228">
        <v>1</v>
      </c>
      <c r="BC228">
        <v>0</v>
      </c>
      <c r="BD228" s="165">
        <v>0</v>
      </c>
      <c r="BE228" s="165" t="s">
        <v>0</v>
      </c>
      <c r="BF228" s="165" t="s">
        <v>0</v>
      </c>
      <c r="BG228" s="165" t="s">
        <v>0</v>
      </c>
      <c r="BH228" s="165" t="s">
        <v>0</v>
      </c>
      <c r="BI228" s="165" t="s">
        <v>0</v>
      </c>
      <c r="BJ228" s="165">
        <v>0</v>
      </c>
      <c r="BK228" s="165" t="s">
        <v>0</v>
      </c>
      <c r="BL228" s="165">
        <v>0</v>
      </c>
      <c r="BM228" s="165" t="s">
        <v>0</v>
      </c>
      <c r="BN228" s="165" t="s">
        <v>0</v>
      </c>
      <c r="BO228" s="165" t="s">
        <v>0</v>
      </c>
      <c r="BP228" s="165" t="s">
        <v>0</v>
      </c>
      <c r="BQ228" s="165" t="s">
        <v>0</v>
      </c>
      <c r="BR228" s="165">
        <v>0</v>
      </c>
      <c r="BS228" s="165">
        <v>0</v>
      </c>
      <c r="BT228" s="165">
        <v>0</v>
      </c>
      <c r="BU228" s="165" t="s">
        <v>0</v>
      </c>
      <c r="BV228" s="165" t="s">
        <v>0</v>
      </c>
      <c r="BW228" s="165" t="s">
        <v>0</v>
      </c>
      <c r="BX228" s="165" t="s">
        <v>0</v>
      </c>
      <c r="BY228" s="163" t="s">
        <v>0</v>
      </c>
      <c r="BZ228">
        <v>0</v>
      </c>
      <c r="CA228" t="s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 t="str">
        <f>_xlfn.XLOOKUP(DB_CEWB_Nomenclature__2[[#This Row],[Component]],T_Planning[Article],T_Planning[PLANIF],"VERIF")</f>
        <v>VERIF</v>
      </c>
      <c r="CS228" t="str">
        <f>_xlfn.XLOOKUP(DB_CEWB_Nomenclature__2[[#This Row],[Component]],T_Planning[Article],T_Planning[Etat Machine],"VERIF")</f>
        <v>VERIF</v>
      </c>
      <c r="CT2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29" spans="1:98" hidden="1" x14ac:dyDescent="0.3">
      <c r="A229">
        <v>0</v>
      </c>
      <c r="B229">
        <v>447509</v>
      </c>
      <c r="C229" t="s">
        <v>1132</v>
      </c>
      <c r="D229">
        <v>55</v>
      </c>
      <c r="E229" t="s">
        <v>3761</v>
      </c>
      <c r="F229" t="s">
        <v>3952</v>
      </c>
      <c r="G229" t="s">
        <v>2862</v>
      </c>
      <c r="H229" t="s">
        <v>31</v>
      </c>
      <c r="I229">
        <v>0</v>
      </c>
      <c r="J229">
        <v>400</v>
      </c>
      <c r="K229">
        <v>0</v>
      </c>
      <c r="L229">
        <v>4855</v>
      </c>
      <c r="M229">
        <v>0</v>
      </c>
      <c r="N229">
        <v>0</v>
      </c>
      <c r="O229">
        <v>3300</v>
      </c>
      <c r="P229">
        <v>3300</v>
      </c>
      <c r="Q229">
        <v>3300</v>
      </c>
      <c r="R229">
        <v>0</v>
      </c>
      <c r="S229">
        <v>4855</v>
      </c>
      <c r="T229" t="s">
        <v>3767</v>
      </c>
      <c r="U229">
        <v>700</v>
      </c>
      <c r="V229" s="162">
        <v>1</v>
      </c>
      <c r="W229">
        <v>4000</v>
      </c>
      <c r="X229" s="162">
        <v>1</v>
      </c>
      <c r="Y229">
        <v>0</v>
      </c>
      <c r="Z229">
        <v>0</v>
      </c>
      <c r="AA229">
        <v>0</v>
      </c>
      <c r="AB229">
        <v>0</v>
      </c>
      <c r="AC229">
        <v>0</v>
      </c>
      <c r="AD229" t="s">
        <v>0</v>
      </c>
      <c r="AE229" t="s">
        <v>0</v>
      </c>
      <c r="AF229" t="s">
        <v>0</v>
      </c>
      <c r="AG229" t="s">
        <v>0</v>
      </c>
      <c r="AH229" s="191"/>
      <c r="AI229" s="191" t="s">
        <v>0</v>
      </c>
      <c r="AJ229" t="s">
        <v>0</v>
      </c>
      <c r="AK229" s="191"/>
      <c r="AL229" s="162">
        <v>0</v>
      </c>
      <c r="AM229" s="162">
        <v>0</v>
      </c>
      <c r="AN229" s="162">
        <v>0</v>
      </c>
      <c r="AO229" s="162">
        <v>1</v>
      </c>
      <c r="AP229" s="162">
        <v>0</v>
      </c>
      <c r="AQ229" s="162">
        <v>1</v>
      </c>
      <c r="AR229" s="178">
        <v>0</v>
      </c>
      <c r="AS229" s="178">
        <v>0</v>
      </c>
      <c r="AT229" s="178">
        <v>0</v>
      </c>
      <c r="AU229" s="178">
        <v>0</v>
      </c>
      <c r="AV229" s="178">
        <v>0</v>
      </c>
      <c r="AW229" s="180">
        <v>0</v>
      </c>
      <c r="AX229">
        <v>1</v>
      </c>
      <c r="AY229">
        <v>1</v>
      </c>
      <c r="AZ229">
        <v>1</v>
      </c>
      <c r="BA229">
        <v>1</v>
      </c>
      <c r="BB229">
        <v>1</v>
      </c>
      <c r="BC229">
        <v>0</v>
      </c>
      <c r="BD229" s="165">
        <v>0</v>
      </c>
      <c r="BE229" s="165" t="s">
        <v>0</v>
      </c>
      <c r="BF229" s="165">
        <v>0</v>
      </c>
      <c r="BG229" s="165" t="s">
        <v>0</v>
      </c>
      <c r="BH229" s="165">
        <v>0</v>
      </c>
      <c r="BI229" s="165" t="s">
        <v>0</v>
      </c>
      <c r="BJ229" s="165">
        <v>0</v>
      </c>
      <c r="BK229" s="165" t="s">
        <v>0</v>
      </c>
      <c r="BL229" s="165">
        <v>0</v>
      </c>
      <c r="BM229" s="165" t="s">
        <v>0</v>
      </c>
      <c r="BN229" s="165">
        <v>0</v>
      </c>
      <c r="BO229" s="165" t="s">
        <v>0</v>
      </c>
      <c r="BP229" s="165">
        <v>0</v>
      </c>
      <c r="BQ229" s="165" t="s">
        <v>0</v>
      </c>
      <c r="BR229" s="165">
        <v>0</v>
      </c>
      <c r="BS229" s="165" t="s">
        <v>0</v>
      </c>
      <c r="BT229" s="165">
        <v>0</v>
      </c>
      <c r="BU229" s="165" t="s">
        <v>0</v>
      </c>
      <c r="BV229" s="165" t="s">
        <v>0</v>
      </c>
      <c r="BW229" s="165" t="s">
        <v>0</v>
      </c>
      <c r="BX229" s="165" t="s">
        <v>0</v>
      </c>
      <c r="BY229" s="163" t="s">
        <v>0</v>
      </c>
      <c r="BZ229">
        <v>0</v>
      </c>
      <c r="CA229" t="s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 t="str">
        <f>_xlfn.XLOOKUP(DB_CEWB_Nomenclature__2[[#This Row],[Component]],T_Planning[Article],T_Planning[PLANIF],"VERIF")</f>
        <v>VERIF</v>
      </c>
      <c r="CS229" t="str">
        <f>_xlfn.XLOOKUP(DB_CEWB_Nomenclature__2[[#This Row],[Component]],T_Planning[Article],T_Planning[Etat Machine],"VERIF")</f>
        <v>VERIF</v>
      </c>
      <c r="CT2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0" spans="1:98" hidden="1" x14ac:dyDescent="0.3">
      <c r="A230">
        <v>0</v>
      </c>
      <c r="B230">
        <v>452082</v>
      </c>
      <c r="C230" t="s">
        <v>1146</v>
      </c>
      <c r="D230">
        <v>55</v>
      </c>
      <c r="E230" t="s">
        <v>3761</v>
      </c>
      <c r="F230" t="s">
        <v>3952</v>
      </c>
      <c r="G230" t="s">
        <v>2862</v>
      </c>
      <c r="H230" t="s">
        <v>20</v>
      </c>
      <c r="I230">
        <v>0</v>
      </c>
      <c r="J230">
        <v>0</v>
      </c>
      <c r="K230">
        <v>0</v>
      </c>
      <c r="L230">
        <v>0</v>
      </c>
      <c r="M230">
        <v>4357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t="s">
        <v>3767</v>
      </c>
      <c r="U230">
        <v>0</v>
      </c>
      <c r="V230" s="162" t="s">
        <v>0</v>
      </c>
      <c r="W230">
        <v>0</v>
      </c>
      <c r="X230" s="162" t="s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 t="s">
        <v>0</v>
      </c>
      <c r="AE230" t="s">
        <v>0</v>
      </c>
      <c r="AF230" t="s">
        <v>0</v>
      </c>
      <c r="AG230" t="s">
        <v>0</v>
      </c>
      <c r="AH230" s="191"/>
      <c r="AI230" s="191" t="s">
        <v>0</v>
      </c>
      <c r="AJ230" t="s">
        <v>0</v>
      </c>
      <c r="AK230" s="191"/>
      <c r="AL230" s="162">
        <v>0</v>
      </c>
      <c r="AM230" s="162">
        <v>0</v>
      </c>
      <c r="AN230" s="162">
        <v>4.1487400122925601E-2</v>
      </c>
      <c r="AO230" s="162">
        <v>0</v>
      </c>
      <c r="AP230" s="162">
        <v>0</v>
      </c>
      <c r="AQ230" s="162">
        <v>4.1487400122925601E-2</v>
      </c>
      <c r="AR230" s="178">
        <v>0</v>
      </c>
      <c r="AS230" s="178">
        <v>0</v>
      </c>
      <c r="AT230" s="178">
        <v>0</v>
      </c>
      <c r="AU230" s="178">
        <v>0</v>
      </c>
      <c r="AV230" s="178">
        <v>0</v>
      </c>
      <c r="AW230" s="180">
        <v>0</v>
      </c>
      <c r="AX230">
        <v>1</v>
      </c>
      <c r="AY230">
        <v>1</v>
      </c>
      <c r="AZ230">
        <v>1</v>
      </c>
      <c r="BA230">
        <v>1</v>
      </c>
      <c r="BB230">
        <v>1</v>
      </c>
      <c r="BC230">
        <v>0</v>
      </c>
      <c r="BD230" s="165">
        <v>0</v>
      </c>
      <c r="BE230" s="165" t="s">
        <v>0</v>
      </c>
      <c r="BF230" s="165">
        <v>0</v>
      </c>
      <c r="BG230" s="165" t="s">
        <v>0</v>
      </c>
      <c r="BH230" s="165">
        <v>0</v>
      </c>
      <c r="BI230" s="165" t="s">
        <v>0</v>
      </c>
      <c r="BJ230" s="165">
        <v>0</v>
      </c>
      <c r="BK230" s="165" t="s">
        <v>0</v>
      </c>
      <c r="BL230" s="165">
        <v>0</v>
      </c>
      <c r="BM230" s="165" t="s">
        <v>0</v>
      </c>
      <c r="BN230" s="165">
        <v>0</v>
      </c>
      <c r="BO230" s="165" t="s">
        <v>0</v>
      </c>
      <c r="BP230" s="165">
        <v>0</v>
      </c>
      <c r="BQ230" s="165" t="s">
        <v>0</v>
      </c>
      <c r="BR230" s="165">
        <v>0</v>
      </c>
      <c r="BS230" s="165" t="s">
        <v>0</v>
      </c>
      <c r="BT230" s="165">
        <v>0</v>
      </c>
      <c r="BU230" s="165" t="s">
        <v>0</v>
      </c>
      <c r="BV230" s="165" t="s">
        <v>0</v>
      </c>
      <c r="BW230" s="165" t="s">
        <v>0</v>
      </c>
      <c r="BX230" s="165" t="s">
        <v>0</v>
      </c>
      <c r="BY230" s="163" t="s">
        <v>0</v>
      </c>
      <c r="BZ230">
        <v>0</v>
      </c>
      <c r="CA230" t="s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f>_xlfn.XLOOKUP(DB_CEWB_Nomenclature__2[[#This Row],[Component]],T_Planning[Article],T_Planning[PLANIF],"VERIF")</f>
        <v>0</v>
      </c>
      <c r="CS230" t="str">
        <f>_xlfn.XLOOKUP(DB_CEWB_Nomenclature__2[[#This Row],[Component]],T_Planning[Article],T_Planning[Etat Machine],"VERIF")</f>
        <v/>
      </c>
      <c r="CT2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1" spans="1:98" hidden="1" x14ac:dyDescent="0.3">
      <c r="A231">
        <v>0</v>
      </c>
      <c r="B231">
        <v>452911</v>
      </c>
      <c r="C231" t="s">
        <v>109</v>
      </c>
      <c r="D231">
        <v>55</v>
      </c>
      <c r="E231" t="s">
        <v>3761</v>
      </c>
      <c r="F231" t="s">
        <v>3950</v>
      </c>
      <c r="G231" t="s">
        <v>2775</v>
      </c>
      <c r="H231" t="s">
        <v>42</v>
      </c>
      <c r="I231">
        <v>0</v>
      </c>
      <c r="J231">
        <v>0</v>
      </c>
      <c r="K231">
        <v>0</v>
      </c>
      <c r="L231">
        <v>4444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4444</v>
      </c>
      <c r="T231" t="s">
        <v>3794</v>
      </c>
      <c r="U231">
        <v>0</v>
      </c>
      <c r="V231" s="162" t="s">
        <v>0</v>
      </c>
      <c r="W231">
        <v>0</v>
      </c>
      <c r="X231" s="162" t="s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 t="s">
        <v>0</v>
      </c>
      <c r="AE231" t="s">
        <v>0</v>
      </c>
      <c r="AF231" t="s">
        <v>0</v>
      </c>
      <c r="AG231" t="s">
        <v>0</v>
      </c>
      <c r="AH231" s="191"/>
      <c r="AI231" s="191" t="s">
        <v>0</v>
      </c>
      <c r="AJ231" t="s">
        <v>0</v>
      </c>
      <c r="AK231" s="191"/>
      <c r="AL231" s="162">
        <v>0</v>
      </c>
      <c r="AM231" s="162">
        <v>0</v>
      </c>
      <c r="AN231" s="162">
        <v>0</v>
      </c>
      <c r="AO231" s="162">
        <v>0</v>
      </c>
      <c r="AP231" s="162">
        <v>0</v>
      </c>
      <c r="AQ231" s="162">
        <v>0</v>
      </c>
      <c r="AR231" s="178">
        <v>0</v>
      </c>
      <c r="AS231" s="178">
        <v>0</v>
      </c>
      <c r="AT231" s="178">
        <v>0</v>
      </c>
      <c r="AU231" s="178">
        <v>0</v>
      </c>
      <c r="AV231" s="178">
        <v>0</v>
      </c>
      <c r="AW231" s="180">
        <v>0</v>
      </c>
      <c r="AX231">
        <v>1</v>
      </c>
      <c r="AY231">
        <v>0</v>
      </c>
      <c r="AZ231">
        <v>0</v>
      </c>
      <c r="BA231">
        <v>0</v>
      </c>
      <c r="BB231">
        <v>1</v>
      </c>
      <c r="BC231">
        <v>0</v>
      </c>
      <c r="BD231" s="165">
        <v>0</v>
      </c>
      <c r="BE231" s="165" t="s">
        <v>0</v>
      </c>
      <c r="BF231" s="165" t="s">
        <v>0</v>
      </c>
      <c r="BG231" s="165" t="s">
        <v>0</v>
      </c>
      <c r="BH231" s="165" t="s">
        <v>0</v>
      </c>
      <c r="BI231" s="165" t="s">
        <v>0</v>
      </c>
      <c r="BJ231" s="165">
        <v>0</v>
      </c>
      <c r="BK231" s="165" t="s">
        <v>0</v>
      </c>
      <c r="BL231" s="165">
        <v>0</v>
      </c>
      <c r="BM231" s="165" t="s">
        <v>0</v>
      </c>
      <c r="BN231" s="165" t="s">
        <v>0</v>
      </c>
      <c r="BO231" s="165" t="s">
        <v>0</v>
      </c>
      <c r="BP231" s="165" t="s">
        <v>0</v>
      </c>
      <c r="BQ231" s="165" t="s">
        <v>0</v>
      </c>
      <c r="BR231" s="165">
        <v>0</v>
      </c>
      <c r="BS231" s="165">
        <v>0</v>
      </c>
      <c r="BT231" s="165">
        <v>0</v>
      </c>
      <c r="BU231" s="165" t="s">
        <v>0</v>
      </c>
      <c r="BV231" s="165" t="s">
        <v>0</v>
      </c>
      <c r="BW231" s="165" t="s">
        <v>0</v>
      </c>
      <c r="BX231" s="165" t="s">
        <v>0</v>
      </c>
      <c r="BY231" s="163" t="s">
        <v>0</v>
      </c>
      <c r="BZ231">
        <v>0</v>
      </c>
      <c r="CA231" t="s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 t="str">
        <f>_xlfn.XLOOKUP(DB_CEWB_Nomenclature__2[[#This Row],[Component]],T_Planning[Article],T_Planning[PLANIF],"VERIF")</f>
        <v>VERIF</v>
      </c>
      <c r="CS231" t="str">
        <f>_xlfn.XLOOKUP(DB_CEWB_Nomenclature__2[[#This Row],[Component]],T_Planning[Article],T_Planning[Etat Machine],"VERIF")</f>
        <v>VERIF</v>
      </c>
      <c r="CT2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2" spans="1:98" hidden="1" x14ac:dyDescent="0.3">
      <c r="A232">
        <v>0</v>
      </c>
      <c r="B232">
        <v>456811</v>
      </c>
      <c r="C232" t="s">
        <v>3146</v>
      </c>
      <c r="D232">
        <v>40</v>
      </c>
      <c r="E232" t="s">
        <v>3761</v>
      </c>
      <c r="F232" t="s">
        <v>3952</v>
      </c>
      <c r="G232" t="s">
        <v>2862</v>
      </c>
      <c r="H232" t="s">
        <v>21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t="s">
        <v>3767</v>
      </c>
      <c r="U232">
        <v>0</v>
      </c>
      <c r="V232" s="162" t="s">
        <v>0</v>
      </c>
      <c r="W232">
        <v>0</v>
      </c>
      <c r="X232" s="162" t="s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 t="s">
        <v>0</v>
      </c>
      <c r="AE232" t="s">
        <v>0</v>
      </c>
      <c r="AF232" t="s">
        <v>0</v>
      </c>
      <c r="AG232" t="s">
        <v>0</v>
      </c>
      <c r="AH232" s="191"/>
      <c r="AI232" s="191" t="s">
        <v>0</v>
      </c>
      <c r="AJ232" t="s">
        <v>0</v>
      </c>
      <c r="AK232" s="191"/>
      <c r="AL232" s="162">
        <v>0</v>
      </c>
      <c r="AM232" s="162">
        <v>0</v>
      </c>
      <c r="AN232" s="162">
        <v>0</v>
      </c>
      <c r="AO232" s="162">
        <v>0</v>
      </c>
      <c r="AP232" s="162">
        <v>0</v>
      </c>
      <c r="AQ232" s="162">
        <v>0</v>
      </c>
      <c r="AR232" s="178">
        <v>0</v>
      </c>
      <c r="AS232" s="178">
        <v>0</v>
      </c>
      <c r="AT232" s="178">
        <v>0</v>
      </c>
      <c r="AU232" s="178">
        <v>0</v>
      </c>
      <c r="AV232" s="178">
        <v>0</v>
      </c>
      <c r="AW232" s="180">
        <v>0</v>
      </c>
      <c r="AX232">
        <v>1</v>
      </c>
      <c r="AY232">
        <v>0</v>
      </c>
      <c r="AZ232">
        <v>0</v>
      </c>
      <c r="BA232">
        <v>0</v>
      </c>
      <c r="BB232">
        <v>1</v>
      </c>
      <c r="BC232">
        <v>0</v>
      </c>
      <c r="BD232" s="165">
        <v>0</v>
      </c>
      <c r="BE232" s="165" t="s">
        <v>0</v>
      </c>
      <c r="BF232" s="165" t="s">
        <v>0</v>
      </c>
      <c r="BG232" s="165" t="s">
        <v>0</v>
      </c>
      <c r="BH232" s="165" t="s">
        <v>0</v>
      </c>
      <c r="BI232" s="165" t="s">
        <v>0</v>
      </c>
      <c r="BJ232" s="165">
        <v>0</v>
      </c>
      <c r="BK232" s="165" t="s">
        <v>0</v>
      </c>
      <c r="BL232" s="165">
        <v>0</v>
      </c>
      <c r="BM232" s="165" t="s">
        <v>0</v>
      </c>
      <c r="BN232" s="165" t="s">
        <v>0</v>
      </c>
      <c r="BO232" s="165" t="s">
        <v>0</v>
      </c>
      <c r="BP232" s="165" t="s">
        <v>0</v>
      </c>
      <c r="BQ232" s="165" t="s">
        <v>0</v>
      </c>
      <c r="BR232" s="165">
        <v>0</v>
      </c>
      <c r="BS232" s="165">
        <v>0</v>
      </c>
      <c r="BT232" s="165">
        <v>0</v>
      </c>
      <c r="BU232" s="165" t="s">
        <v>0</v>
      </c>
      <c r="BV232" s="165" t="s">
        <v>0</v>
      </c>
      <c r="BW232" s="165" t="s">
        <v>0</v>
      </c>
      <c r="BX232" s="165" t="s">
        <v>0</v>
      </c>
      <c r="BY232" s="163" t="s">
        <v>0</v>
      </c>
      <c r="BZ232">
        <v>0</v>
      </c>
      <c r="CA232" t="s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 t="str">
        <f>_xlfn.XLOOKUP(DB_CEWB_Nomenclature__2[[#This Row],[Component]],T_Planning[Article],T_Planning[PLANIF],"VERIF")</f>
        <v>VERIF</v>
      </c>
      <c r="CS232" t="str">
        <f>_xlfn.XLOOKUP(DB_CEWB_Nomenclature__2[[#This Row],[Component]],T_Planning[Article],T_Planning[Etat Machine],"VERIF")</f>
        <v>VERIF</v>
      </c>
      <c r="CT2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3" spans="1:98" hidden="1" x14ac:dyDescent="0.3">
      <c r="A233">
        <v>0</v>
      </c>
      <c r="B233">
        <v>457167</v>
      </c>
      <c r="C233" t="s">
        <v>1066</v>
      </c>
      <c r="D233">
        <v>40</v>
      </c>
      <c r="E233" t="s">
        <v>3761</v>
      </c>
      <c r="F233" t="s">
        <v>3950</v>
      </c>
      <c r="G233" t="s">
        <v>2775</v>
      </c>
      <c r="H233" t="s">
        <v>1067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t="s">
        <v>3765</v>
      </c>
      <c r="U233">
        <v>0</v>
      </c>
      <c r="V233" s="162" t="s">
        <v>0</v>
      </c>
      <c r="W233">
        <v>0</v>
      </c>
      <c r="X233" s="162" t="s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 t="s">
        <v>0</v>
      </c>
      <c r="AE233" t="s">
        <v>0</v>
      </c>
      <c r="AF233" t="s">
        <v>0</v>
      </c>
      <c r="AG233" t="s">
        <v>0</v>
      </c>
      <c r="AH233" s="191"/>
      <c r="AI233" s="191" t="s">
        <v>0</v>
      </c>
      <c r="AJ233" t="s">
        <v>0</v>
      </c>
      <c r="AK233" s="191"/>
      <c r="AL233" s="162">
        <v>0</v>
      </c>
      <c r="AM233" s="162">
        <v>0</v>
      </c>
      <c r="AN233" s="162">
        <v>0</v>
      </c>
      <c r="AO233" s="162">
        <v>0</v>
      </c>
      <c r="AP233" s="162">
        <v>0</v>
      </c>
      <c r="AQ233" s="162">
        <v>0</v>
      </c>
      <c r="AR233" s="178">
        <v>0</v>
      </c>
      <c r="AS233" s="178">
        <v>0</v>
      </c>
      <c r="AT233" s="178">
        <v>0</v>
      </c>
      <c r="AU233" s="178">
        <v>0</v>
      </c>
      <c r="AV233" s="178">
        <v>0</v>
      </c>
      <c r="AW233" s="180">
        <v>0</v>
      </c>
      <c r="AX233">
        <v>1</v>
      </c>
      <c r="AY233">
        <v>1</v>
      </c>
      <c r="AZ233">
        <v>0</v>
      </c>
      <c r="BA233">
        <v>0</v>
      </c>
      <c r="BB233">
        <v>1</v>
      </c>
      <c r="BC233">
        <v>0</v>
      </c>
      <c r="BD233" s="165">
        <v>0</v>
      </c>
      <c r="BE233" s="165" t="s">
        <v>0</v>
      </c>
      <c r="BF233" s="165">
        <v>0</v>
      </c>
      <c r="BG233" s="165" t="s">
        <v>0</v>
      </c>
      <c r="BH233" s="165">
        <v>0</v>
      </c>
      <c r="BI233" s="165" t="s">
        <v>0</v>
      </c>
      <c r="BJ233" s="165">
        <v>0</v>
      </c>
      <c r="BK233" s="165" t="s">
        <v>0</v>
      </c>
      <c r="BL233" s="165">
        <v>0</v>
      </c>
      <c r="BM233" s="165" t="s">
        <v>0</v>
      </c>
      <c r="BN233" s="165" t="s">
        <v>0</v>
      </c>
      <c r="BO233" s="165" t="s">
        <v>0</v>
      </c>
      <c r="BP233" s="165" t="s">
        <v>0</v>
      </c>
      <c r="BQ233" s="165" t="s">
        <v>0</v>
      </c>
      <c r="BR233" s="165">
        <v>0</v>
      </c>
      <c r="BS233" s="165">
        <v>0</v>
      </c>
      <c r="BT233" s="165">
        <v>0</v>
      </c>
      <c r="BU233" s="165" t="s">
        <v>0</v>
      </c>
      <c r="BV233" s="165" t="s">
        <v>0</v>
      </c>
      <c r="BW233" s="165" t="s">
        <v>0</v>
      </c>
      <c r="BX233" s="165" t="s">
        <v>0</v>
      </c>
      <c r="BY233" s="163" t="s">
        <v>0</v>
      </c>
      <c r="BZ233">
        <v>0</v>
      </c>
      <c r="CA233" t="s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 t="str">
        <f>_xlfn.XLOOKUP(DB_CEWB_Nomenclature__2[[#This Row],[Component]],T_Planning[Article],T_Planning[PLANIF],"VERIF")</f>
        <v>VERIF</v>
      </c>
      <c r="CS233" t="str">
        <f>_xlfn.XLOOKUP(DB_CEWB_Nomenclature__2[[#This Row],[Component]],T_Planning[Article],T_Planning[Etat Machine],"VERIF")</f>
        <v>VERIF</v>
      </c>
      <c r="CT2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4" spans="1:98" hidden="1" x14ac:dyDescent="0.3">
      <c r="A234">
        <v>2</v>
      </c>
      <c r="B234">
        <v>863252</v>
      </c>
      <c r="C234" t="s">
        <v>8660</v>
      </c>
      <c r="D234">
        <v>40</v>
      </c>
      <c r="E234" t="s">
        <v>3761</v>
      </c>
      <c r="F234" t="s">
        <v>3950</v>
      </c>
      <c r="G234" t="s">
        <v>2775</v>
      </c>
      <c r="H234" t="s">
        <v>1067</v>
      </c>
      <c r="I234">
        <v>0</v>
      </c>
      <c r="J234">
        <v>0</v>
      </c>
      <c r="K234" t="s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t="s">
        <v>3789</v>
      </c>
      <c r="U234">
        <v>0</v>
      </c>
      <c r="V234" s="162" t="s">
        <v>0</v>
      </c>
      <c r="W234">
        <v>0</v>
      </c>
      <c r="X234" s="162" t="s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 t="s">
        <v>0</v>
      </c>
      <c r="AE234" t="s">
        <v>0</v>
      </c>
      <c r="AF234" t="s">
        <v>0</v>
      </c>
      <c r="AG234" t="s">
        <v>0</v>
      </c>
      <c r="AH234" s="191"/>
      <c r="AI234" s="191" t="s">
        <v>0</v>
      </c>
      <c r="AJ234" t="s">
        <v>0</v>
      </c>
      <c r="AK234" s="191"/>
      <c r="AL234" s="162">
        <v>0</v>
      </c>
      <c r="AM234" s="162">
        <v>0</v>
      </c>
      <c r="AN234" s="162">
        <v>0</v>
      </c>
      <c r="AO234" s="162">
        <v>0</v>
      </c>
      <c r="AP234" s="162">
        <v>0</v>
      </c>
      <c r="AQ234" s="162">
        <v>0</v>
      </c>
      <c r="AR234" s="178">
        <v>0</v>
      </c>
      <c r="AS234" s="178">
        <v>0</v>
      </c>
      <c r="AT234" s="178">
        <v>0</v>
      </c>
      <c r="AU234" s="178">
        <v>0</v>
      </c>
      <c r="AV234" s="178">
        <v>0</v>
      </c>
      <c r="AW234" s="180">
        <v>0</v>
      </c>
      <c r="AX234">
        <v>1</v>
      </c>
      <c r="AY234">
        <v>1</v>
      </c>
      <c r="AZ234">
        <v>0</v>
      </c>
      <c r="BA234">
        <v>0</v>
      </c>
      <c r="BB234">
        <v>1</v>
      </c>
      <c r="BC234">
        <v>0</v>
      </c>
      <c r="BD234" s="165">
        <v>0</v>
      </c>
      <c r="BE234" s="165" t="s">
        <v>0</v>
      </c>
      <c r="BF234" s="165">
        <v>0</v>
      </c>
      <c r="BG234" s="165" t="s">
        <v>0</v>
      </c>
      <c r="BH234" s="165">
        <v>0</v>
      </c>
      <c r="BI234" s="165" t="s">
        <v>0</v>
      </c>
      <c r="BJ234" s="165">
        <v>0</v>
      </c>
      <c r="BK234" s="165" t="s">
        <v>0</v>
      </c>
      <c r="BL234" s="165">
        <v>0</v>
      </c>
      <c r="BM234" s="165" t="s">
        <v>0</v>
      </c>
      <c r="BN234" s="165" t="s">
        <v>0</v>
      </c>
      <c r="BO234" s="165" t="s">
        <v>0</v>
      </c>
      <c r="BP234" s="165" t="s">
        <v>0</v>
      </c>
      <c r="BQ234" s="165" t="s">
        <v>0</v>
      </c>
      <c r="BR234" s="165">
        <v>0</v>
      </c>
      <c r="BS234" s="165">
        <v>0</v>
      </c>
      <c r="BT234" s="165">
        <v>0</v>
      </c>
      <c r="BU234" s="165" t="s">
        <v>0</v>
      </c>
      <c r="BV234" s="165" t="s">
        <v>0</v>
      </c>
      <c r="BW234" s="165" t="s">
        <v>0</v>
      </c>
      <c r="BX234" s="165" t="s">
        <v>0</v>
      </c>
      <c r="BY234" s="163" t="s">
        <v>0</v>
      </c>
      <c r="BZ234">
        <v>0</v>
      </c>
      <c r="CA234" t="s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 t="str">
        <f>_xlfn.XLOOKUP(DB_CEWB_Nomenclature__2[[#This Row],[Component]],T_Planning[Article],T_Planning[PLANIF],"VERIF")</f>
        <v>VERIF</v>
      </c>
      <c r="CS234" t="str">
        <f>_xlfn.XLOOKUP(DB_CEWB_Nomenclature__2[[#This Row],[Component]],T_Planning[Article],T_Planning[Etat Machine],"VERIF")</f>
        <v>VERIF</v>
      </c>
      <c r="CT2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5" spans="1:98" hidden="1" x14ac:dyDescent="0.3">
      <c r="A235">
        <v>0</v>
      </c>
      <c r="B235">
        <v>457834</v>
      </c>
      <c r="C235" t="s">
        <v>2378</v>
      </c>
      <c r="D235">
        <v>55</v>
      </c>
      <c r="E235" t="s">
        <v>3761</v>
      </c>
      <c r="F235" t="s">
        <v>3950</v>
      </c>
      <c r="G235" t="s">
        <v>2775</v>
      </c>
      <c r="H235" t="s">
        <v>94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t="s">
        <v>3828</v>
      </c>
      <c r="U235">
        <v>0</v>
      </c>
      <c r="V235" s="162" t="s">
        <v>0</v>
      </c>
      <c r="W235">
        <v>0</v>
      </c>
      <c r="X235" s="162" t="s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 t="s">
        <v>0</v>
      </c>
      <c r="AE235" t="s">
        <v>0</v>
      </c>
      <c r="AF235" t="s">
        <v>0</v>
      </c>
      <c r="AG235" t="s">
        <v>0</v>
      </c>
      <c r="AH235" s="191"/>
      <c r="AI235" s="191" t="s">
        <v>0</v>
      </c>
      <c r="AJ235" t="s">
        <v>0</v>
      </c>
      <c r="AK235" s="191"/>
      <c r="AL235" s="162">
        <v>0</v>
      </c>
      <c r="AM235" s="162">
        <v>0</v>
      </c>
      <c r="AN235" s="162">
        <v>0</v>
      </c>
      <c r="AO235" s="162">
        <v>0</v>
      </c>
      <c r="AP235" s="162">
        <v>0</v>
      </c>
      <c r="AQ235" s="162">
        <v>0</v>
      </c>
      <c r="AR235" s="178">
        <v>0</v>
      </c>
      <c r="AS235" s="178">
        <v>0</v>
      </c>
      <c r="AT235" s="178">
        <v>0</v>
      </c>
      <c r="AU235" s="178">
        <v>0</v>
      </c>
      <c r="AV235" s="178">
        <v>0</v>
      </c>
      <c r="AW235" s="180">
        <v>0</v>
      </c>
      <c r="AX235">
        <v>1</v>
      </c>
      <c r="AY235">
        <v>0</v>
      </c>
      <c r="AZ235">
        <v>0</v>
      </c>
      <c r="BA235">
        <v>0</v>
      </c>
      <c r="BB235">
        <v>1</v>
      </c>
      <c r="BC235">
        <v>0</v>
      </c>
      <c r="BD235" s="165">
        <v>0</v>
      </c>
      <c r="BE235" s="165" t="s">
        <v>0</v>
      </c>
      <c r="BF235" s="165" t="s">
        <v>0</v>
      </c>
      <c r="BG235" s="165" t="s">
        <v>0</v>
      </c>
      <c r="BH235" s="165" t="s">
        <v>0</v>
      </c>
      <c r="BI235" s="165" t="s">
        <v>0</v>
      </c>
      <c r="BJ235" s="165">
        <v>0</v>
      </c>
      <c r="BK235" s="165" t="s">
        <v>0</v>
      </c>
      <c r="BL235" s="165">
        <v>0</v>
      </c>
      <c r="BM235" s="165" t="s">
        <v>0</v>
      </c>
      <c r="BN235" s="165" t="s">
        <v>0</v>
      </c>
      <c r="BO235" s="165" t="s">
        <v>0</v>
      </c>
      <c r="BP235" s="165" t="s">
        <v>0</v>
      </c>
      <c r="BQ235" s="165" t="s">
        <v>0</v>
      </c>
      <c r="BR235" s="165">
        <v>0</v>
      </c>
      <c r="BS235" s="165">
        <v>0</v>
      </c>
      <c r="BT235" s="165">
        <v>0</v>
      </c>
      <c r="BU235" s="165" t="s">
        <v>0</v>
      </c>
      <c r="BV235" s="165" t="s">
        <v>0</v>
      </c>
      <c r="BW235" s="165" t="s">
        <v>0</v>
      </c>
      <c r="BX235" s="165" t="s">
        <v>0</v>
      </c>
      <c r="BY235" s="163" t="s">
        <v>0</v>
      </c>
      <c r="BZ235">
        <v>0</v>
      </c>
      <c r="CA235" t="s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 t="str">
        <f>_xlfn.XLOOKUP(DB_CEWB_Nomenclature__2[[#This Row],[Component]],T_Planning[Article],T_Planning[PLANIF],"VERIF")</f>
        <v>VERIF</v>
      </c>
      <c r="CS235" t="str">
        <f>_xlfn.XLOOKUP(DB_CEWB_Nomenclature__2[[#This Row],[Component]],T_Planning[Article],T_Planning[Etat Machine],"VERIF")</f>
        <v>VERIF</v>
      </c>
      <c r="CT2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6" spans="1:98" hidden="1" x14ac:dyDescent="0.3">
      <c r="A236">
        <v>0</v>
      </c>
      <c r="B236">
        <v>459120</v>
      </c>
      <c r="C236" t="s">
        <v>118</v>
      </c>
      <c r="D236">
        <v>32</v>
      </c>
      <c r="E236" t="s">
        <v>3761</v>
      </c>
      <c r="F236" t="s">
        <v>3950</v>
      </c>
      <c r="G236" t="s">
        <v>2775</v>
      </c>
      <c r="H236" t="s">
        <v>21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t="s">
        <v>3765</v>
      </c>
      <c r="U236">
        <v>0</v>
      </c>
      <c r="V236" s="162" t="s">
        <v>0</v>
      </c>
      <c r="W236">
        <v>0</v>
      </c>
      <c r="X236" s="162" t="s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 t="s">
        <v>0</v>
      </c>
      <c r="AE236" t="s">
        <v>0</v>
      </c>
      <c r="AF236" t="s">
        <v>0</v>
      </c>
      <c r="AG236" t="s">
        <v>0</v>
      </c>
      <c r="AH236" s="191"/>
      <c r="AI236" s="191" t="s">
        <v>0</v>
      </c>
      <c r="AJ236" t="s">
        <v>0</v>
      </c>
      <c r="AK236" s="191"/>
      <c r="AL236" s="162">
        <v>0</v>
      </c>
      <c r="AM236" s="162">
        <v>0</v>
      </c>
      <c r="AN236" s="162">
        <v>0</v>
      </c>
      <c r="AO236" s="162">
        <v>0</v>
      </c>
      <c r="AP236" s="162">
        <v>0</v>
      </c>
      <c r="AQ236" s="162">
        <v>0</v>
      </c>
      <c r="AR236" s="178">
        <v>0</v>
      </c>
      <c r="AS236" s="178">
        <v>0</v>
      </c>
      <c r="AT236" s="178">
        <v>0</v>
      </c>
      <c r="AU236" s="178">
        <v>0</v>
      </c>
      <c r="AV236" s="178">
        <v>0</v>
      </c>
      <c r="AW236" s="180">
        <v>0</v>
      </c>
      <c r="AX236">
        <v>1</v>
      </c>
      <c r="AY236">
        <v>0</v>
      </c>
      <c r="AZ236">
        <v>0</v>
      </c>
      <c r="BA236">
        <v>0</v>
      </c>
      <c r="BB236">
        <v>1</v>
      </c>
      <c r="BC236">
        <v>0</v>
      </c>
      <c r="BD236" s="165">
        <v>0</v>
      </c>
      <c r="BE236" s="165" t="s">
        <v>0</v>
      </c>
      <c r="BF236" s="165" t="s">
        <v>0</v>
      </c>
      <c r="BG236" s="165" t="s">
        <v>0</v>
      </c>
      <c r="BH236" s="165" t="s">
        <v>0</v>
      </c>
      <c r="BI236" s="165" t="s">
        <v>0</v>
      </c>
      <c r="BJ236" s="165">
        <v>0</v>
      </c>
      <c r="BK236" s="165" t="s">
        <v>0</v>
      </c>
      <c r="BL236" s="165">
        <v>0</v>
      </c>
      <c r="BM236" s="165" t="s">
        <v>0</v>
      </c>
      <c r="BN236" s="165" t="s">
        <v>0</v>
      </c>
      <c r="BO236" s="165" t="s">
        <v>0</v>
      </c>
      <c r="BP236" s="165" t="s">
        <v>0</v>
      </c>
      <c r="BQ236" s="165" t="s">
        <v>0</v>
      </c>
      <c r="BR236" s="165">
        <v>0</v>
      </c>
      <c r="BS236" s="165">
        <v>0</v>
      </c>
      <c r="BT236" s="165">
        <v>0</v>
      </c>
      <c r="BU236" s="165" t="s">
        <v>0</v>
      </c>
      <c r="BV236" s="165" t="s">
        <v>0</v>
      </c>
      <c r="BW236" s="165" t="s">
        <v>0</v>
      </c>
      <c r="BX236" s="165" t="s">
        <v>0</v>
      </c>
      <c r="BY236" s="163" t="s">
        <v>0</v>
      </c>
      <c r="BZ236">
        <v>0</v>
      </c>
      <c r="CA236" t="s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 t="str">
        <f>_xlfn.XLOOKUP(DB_CEWB_Nomenclature__2[[#This Row],[Component]],T_Planning[Article],T_Planning[PLANIF],"VERIF")</f>
        <v>VERIF</v>
      </c>
      <c r="CS236" t="str">
        <f>_xlfn.XLOOKUP(DB_CEWB_Nomenclature__2[[#This Row],[Component]],T_Planning[Article],T_Planning[Etat Machine],"VERIF")</f>
        <v>VERIF</v>
      </c>
      <c r="CT2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7" spans="1:98" hidden="1" x14ac:dyDescent="0.3">
      <c r="A237">
        <v>0</v>
      </c>
      <c r="B237">
        <v>459135</v>
      </c>
      <c r="C237" t="s">
        <v>208</v>
      </c>
      <c r="D237">
        <v>32</v>
      </c>
      <c r="E237" t="s">
        <v>3761</v>
      </c>
      <c r="F237" t="s">
        <v>3950</v>
      </c>
      <c r="G237" t="s">
        <v>2775</v>
      </c>
      <c r="H237" t="s">
        <v>21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t="s">
        <v>3765</v>
      </c>
      <c r="U237">
        <v>0</v>
      </c>
      <c r="V237" s="162" t="s">
        <v>0</v>
      </c>
      <c r="W237">
        <v>0</v>
      </c>
      <c r="X237" s="162" t="s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 t="s">
        <v>0</v>
      </c>
      <c r="AE237" t="s">
        <v>0</v>
      </c>
      <c r="AF237" t="s">
        <v>0</v>
      </c>
      <c r="AG237" t="s">
        <v>0</v>
      </c>
      <c r="AH237" s="191"/>
      <c r="AI237" s="191" t="s">
        <v>0</v>
      </c>
      <c r="AJ237" t="s">
        <v>0</v>
      </c>
      <c r="AK237" s="191"/>
      <c r="AL237" s="162">
        <v>0</v>
      </c>
      <c r="AM237" s="162">
        <v>0</v>
      </c>
      <c r="AN237" s="162">
        <v>0</v>
      </c>
      <c r="AO237" s="162">
        <v>0</v>
      </c>
      <c r="AP237" s="162">
        <v>0</v>
      </c>
      <c r="AQ237" s="162">
        <v>0</v>
      </c>
      <c r="AR237" s="178">
        <v>0</v>
      </c>
      <c r="AS237" s="178">
        <v>0</v>
      </c>
      <c r="AT237" s="178">
        <v>0</v>
      </c>
      <c r="AU237" s="178">
        <v>0</v>
      </c>
      <c r="AV237" s="178">
        <v>0</v>
      </c>
      <c r="AW237" s="180">
        <v>0</v>
      </c>
      <c r="AX237">
        <v>1</v>
      </c>
      <c r="AY237">
        <v>1</v>
      </c>
      <c r="AZ237">
        <v>0</v>
      </c>
      <c r="BA237">
        <v>0</v>
      </c>
      <c r="BB237">
        <v>1</v>
      </c>
      <c r="BC237">
        <v>0</v>
      </c>
      <c r="BD237" s="165">
        <v>0</v>
      </c>
      <c r="BE237" s="165" t="s">
        <v>0</v>
      </c>
      <c r="BF237" s="165">
        <v>0</v>
      </c>
      <c r="BG237" s="165" t="s">
        <v>0</v>
      </c>
      <c r="BH237" s="165">
        <v>0</v>
      </c>
      <c r="BI237" s="165" t="s">
        <v>0</v>
      </c>
      <c r="BJ237" s="165">
        <v>0</v>
      </c>
      <c r="BK237" s="165" t="s">
        <v>0</v>
      </c>
      <c r="BL237" s="165">
        <v>0</v>
      </c>
      <c r="BM237" s="165" t="s">
        <v>0</v>
      </c>
      <c r="BN237" s="165" t="s">
        <v>0</v>
      </c>
      <c r="BO237" s="165" t="s">
        <v>0</v>
      </c>
      <c r="BP237" s="165" t="s">
        <v>0</v>
      </c>
      <c r="BQ237" s="165" t="s">
        <v>0</v>
      </c>
      <c r="BR237" s="165">
        <v>0</v>
      </c>
      <c r="BS237" s="165">
        <v>0</v>
      </c>
      <c r="BT237" s="165">
        <v>0</v>
      </c>
      <c r="BU237" s="165" t="s">
        <v>0</v>
      </c>
      <c r="BV237" s="165" t="s">
        <v>0</v>
      </c>
      <c r="BW237" s="165" t="s">
        <v>0</v>
      </c>
      <c r="BX237" s="165" t="s">
        <v>0</v>
      </c>
      <c r="BY237" s="163" t="s">
        <v>0</v>
      </c>
      <c r="BZ237">
        <v>0</v>
      </c>
      <c r="CA237" t="s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 t="str">
        <f>_xlfn.XLOOKUP(DB_CEWB_Nomenclature__2[[#This Row],[Component]],T_Planning[Article],T_Planning[PLANIF],"VERIF")</f>
        <v>VERIF</v>
      </c>
      <c r="CS237" t="str">
        <f>_xlfn.XLOOKUP(DB_CEWB_Nomenclature__2[[#This Row],[Component]],T_Planning[Article],T_Planning[Etat Machine],"VERIF")</f>
        <v>VERIF</v>
      </c>
      <c r="CT2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8" spans="1:98" hidden="1" x14ac:dyDescent="0.3">
      <c r="A238">
        <v>0</v>
      </c>
      <c r="B238">
        <v>459220</v>
      </c>
      <c r="C238" t="s">
        <v>22</v>
      </c>
      <c r="D238">
        <v>40</v>
      </c>
      <c r="E238" t="s">
        <v>3761</v>
      </c>
      <c r="F238" t="s">
        <v>3950</v>
      </c>
      <c r="G238" t="s">
        <v>2775</v>
      </c>
      <c r="H238" t="s">
        <v>21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t="s">
        <v>3765</v>
      </c>
      <c r="U238">
        <v>0</v>
      </c>
      <c r="V238" s="162" t="s">
        <v>0</v>
      </c>
      <c r="W238">
        <v>0</v>
      </c>
      <c r="X238" s="162" t="s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 t="s">
        <v>0</v>
      </c>
      <c r="AE238" t="s">
        <v>0</v>
      </c>
      <c r="AF238" t="s">
        <v>0</v>
      </c>
      <c r="AG238" t="s">
        <v>0</v>
      </c>
      <c r="AH238" s="191"/>
      <c r="AI238" s="191" t="s">
        <v>0</v>
      </c>
      <c r="AJ238" t="s">
        <v>0</v>
      </c>
      <c r="AK238" s="191"/>
      <c r="AL238" s="162">
        <v>0</v>
      </c>
      <c r="AM238" s="162">
        <v>0</v>
      </c>
      <c r="AN238" s="162">
        <v>0</v>
      </c>
      <c r="AO238" s="162">
        <v>0</v>
      </c>
      <c r="AP238" s="162">
        <v>0</v>
      </c>
      <c r="AQ238" s="162">
        <v>0</v>
      </c>
      <c r="AR238" s="178">
        <v>0</v>
      </c>
      <c r="AS238" s="178">
        <v>0</v>
      </c>
      <c r="AT238" s="178">
        <v>0</v>
      </c>
      <c r="AU238" s="178">
        <v>0</v>
      </c>
      <c r="AV238" s="178">
        <v>0</v>
      </c>
      <c r="AW238" s="180">
        <v>0</v>
      </c>
      <c r="AX238">
        <v>1</v>
      </c>
      <c r="AY238">
        <v>1</v>
      </c>
      <c r="AZ238">
        <v>1</v>
      </c>
      <c r="BA238">
        <v>1</v>
      </c>
      <c r="BB238">
        <v>1</v>
      </c>
      <c r="BC238">
        <v>0</v>
      </c>
      <c r="BD238" s="165">
        <v>0</v>
      </c>
      <c r="BE238" s="165" t="s">
        <v>0</v>
      </c>
      <c r="BF238" s="165">
        <v>0</v>
      </c>
      <c r="BG238" s="165" t="s">
        <v>0</v>
      </c>
      <c r="BH238" s="165">
        <v>0</v>
      </c>
      <c r="BI238" s="165" t="s">
        <v>0</v>
      </c>
      <c r="BJ238" s="165">
        <v>0</v>
      </c>
      <c r="BK238" s="165" t="s">
        <v>0</v>
      </c>
      <c r="BL238" s="165">
        <v>0</v>
      </c>
      <c r="BM238" s="165" t="s">
        <v>0</v>
      </c>
      <c r="BN238" s="165">
        <v>0</v>
      </c>
      <c r="BO238" s="165" t="s">
        <v>0</v>
      </c>
      <c r="BP238" s="165">
        <v>0</v>
      </c>
      <c r="BQ238" s="165" t="s">
        <v>0</v>
      </c>
      <c r="BR238" s="165">
        <v>0</v>
      </c>
      <c r="BS238" s="165" t="s">
        <v>0</v>
      </c>
      <c r="BT238" s="165">
        <v>0</v>
      </c>
      <c r="BU238" s="165" t="s">
        <v>0</v>
      </c>
      <c r="BV238" s="165" t="s">
        <v>0</v>
      </c>
      <c r="BW238" s="165" t="s">
        <v>0</v>
      </c>
      <c r="BX238" s="165" t="s">
        <v>0</v>
      </c>
      <c r="BY238" s="163" t="s">
        <v>0</v>
      </c>
      <c r="BZ238">
        <v>0</v>
      </c>
      <c r="CA238" t="s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 t="str">
        <f>_xlfn.XLOOKUP(DB_CEWB_Nomenclature__2[[#This Row],[Component]],T_Planning[Article],T_Planning[PLANIF],"VERIF")</f>
        <v>VERIF</v>
      </c>
      <c r="CS238" t="str">
        <f>_xlfn.XLOOKUP(DB_CEWB_Nomenclature__2[[#This Row],[Component]],T_Planning[Article],T_Planning[Etat Machine],"VERIF")</f>
        <v>VERIF</v>
      </c>
      <c r="CT2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39" spans="1:98" hidden="1" x14ac:dyDescent="0.3">
      <c r="A239">
        <v>0</v>
      </c>
      <c r="B239">
        <v>459224</v>
      </c>
      <c r="C239" t="s">
        <v>1055</v>
      </c>
      <c r="D239">
        <v>32</v>
      </c>
      <c r="E239" t="s">
        <v>3761</v>
      </c>
      <c r="F239" t="s">
        <v>3950</v>
      </c>
      <c r="G239" t="s">
        <v>2775</v>
      </c>
      <c r="H239" t="s">
        <v>21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t="s">
        <v>3765</v>
      </c>
      <c r="U239">
        <v>0</v>
      </c>
      <c r="V239" s="162" t="s">
        <v>0</v>
      </c>
      <c r="W239">
        <v>0</v>
      </c>
      <c r="X239" s="162" t="s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 t="s">
        <v>0</v>
      </c>
      <c r="AE239" t="s">
        <v>0</v>
      </c>
      <c r="AF239" t="s">
        <v>0</v>
      </c>
      <c r="AG239" t="s">
        <v>0</v>
      </c>
      <c r="AH239" s="191"/>
      <c r="AI239" s="191" t="s">
        <v>0</v>
      </c>
      <c r="AJ239" t="s">
        <v>0</v>
      </c>
      <c r="AK239" s="191"/>
      <c r="AL239" s="162">
        <v>0</v>
      </c>
      <c r="AM239" s="162">
        <v>0</v>
      </c>
      <c r="AN239" s="162">
        <v>0</v>
      </c>
      <c r="AO239" s="162">
        <v>0</v>
      </c>
      <c r="AP239" s="162">
        <v>0</v>
      </c>
      <c r="AQ239" s="162">
        <v>0</v>
      </c>
      <c r="AR239" s="178">
        <v>0</v>
      </c>
      <c r="AS239" s="178">
        <v>0</v>
      </c>
      <c r="AT239" s="178">
        <v>0</v>
      </c>
      <c r="AU239" s="178">
        <v>0</v>
      </c>
      <c r="AV239" s="178">
        <v>0</v>
      </c>
      <c r="AW239" s="180">
        <v>0</v>
      </c>
      <c r="AX239">
        <v>1</v>
      </c>
      <c r="AY239">
        <v>1</v>
      </c>
      <c r="AZ239">
        <v>1</v>
      </c>
      <c r="BA239">
        <v>1</v>
      </c>
      <c r="BB239">
        <v>1</v>
      </c>
      <c r="BC239">
        <v>0</v>
      </c>
      <c r="BD239" s="165">
        <v>0</v>
      </c>
      <c r="BE239" s="165" t="s">
        <v>0</v>
      </c>
      <c r="BF239" s="165">
        <v>0</v>
      </c>
      <c r="BG239" s="165" t="s">
        <v>0</v>
      </c>
      <c r="BH239" s="165">
        <v>0</v>
      </c>
      <c r="BI239" s="165" t="s">
        <v>0</v>
      </c>
      <c r="BJ239" s="165">
        <v>0</v>
      </c>
      <c r="BK239" s="165" t="s">
        <v>0</v>
      </c>
      <c r="BL239" s="165">
        <v>0</v>
      </c>
      <c r="BM239" s="165" t="s">
        <v>0</v>
      </c>
      <c r="BN239" s="165">
        <v>0</v>
      </c>
      <c r="BO239" s="165" t="s">
        <v>0</v>
      </c>
      <c r="BP239" s="165">
        <v>0</v>
      </c>
      <c r="BQ239" s="165" t="s">
        <v>0</v>
      </c>
      <c r="BR239" s="165">
        <v>0</v>
      </c>
      <c r="BS239" s="165" t="s">
        <v>0</v>
      </c>
      <c r="BT239" s="165">
        <v>0</v>
      </c>
      <c r="BU239" s="165" t="s">
        <v>0</v>
      </c>
      <c r="BV239" s="165" t="s">
        <v>0</v>
      </c>
      <c r="BW239" s="165" t="s">
        <v>0</v>
      </c>
      <c r="BX239" s="165" t="s">
        <v>0</v>
      </c>
      <c r="BY239" s="163" t="s">
        <v>0</v>
      </c>
      <c r="BZ239">
        <v>0</v>
      </c>
      <c r="CA239" t="s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 t="str">
        <f>_xlfn.XLOOKUP(DB_CEWB_Nomenclature__2[[#This Row],[Component]],T_Planning[Article],T_Planning[PLANIF],"VERIF")</f>
        <v>VERIF</v>
      </c>
      <c r="CS239" t="str">
        <f>_xlfn.XLOOKUP(DB_CEWB_Nomenclature__2[[#This Row],[Component]],T_Planning[Article],T_Planning[Etat Machine],"VERIF")</f>
        <v>VERIF</v>
      </c>
      <c r="CT2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0" spans="1:98" hidden="1" x14ac:dyDescent="0.3">
      <c r="A240">
        <v>0</v>
      </c>
      <c r="B240">
        <v>460983</v>
      </c>
      <c r="C240" t="s">
        <v>2095</v>
      </c>
      <c r="D240">
        <v>40</v>
      </c>
      <c r="E240" t="s">
        <v>3761</v>
      </c>
      <c r="F240" t="s">
        <v>3950</v>
      </c>
      <c r="G240" t="s">
        <v>2775</v>
      </c>
      <c r="H240" t="s">
        <v>3421</v>
      </c>
      <c r="I240">
        <v>0</v>
      </c>
      <c r="J240">
        <v>0</v>
      </c>
      <c r="K240">
        <v>0</v>
      </c>
      <c r="L240">
        <v>9000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9000</v>
      </c>
      <c r="T240" t="s">
        <v>3789</v>
      </c>
      <c r="U240">
        <v>0</v>
      </c>
      <c r="V240" s="162" t="s">
        <v>0</v>
      </c>
      <c r="W240">
        <v>0</v>
      </c>
      <c r="X240" s="162" t="s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 t="s">
        <v>0</v>
      </c>
      <c r="AE240" t="s">
        <v>0</v>
      </c>
      <c r="AF240" t="s">
        <v>0</v>
      </c>
      <c r="AG240" t="s">
        <v>0</v>
      </c>
      <c r="AH240" s="191"/>
      <c r="AI240" s="191" t="s">
        <v>0</v>
      </c>
      <c r="AJ240" t="s">
        <v>0</v>
      </c>
      <c r="AK240" s="191"/>
      <c r="AL240" s="162">
        <v>0</v>
      </c>
      <c r="AM240" s="162">
        <v>0</v>
      </c>
      <c r="AN240" s="162">
        <v>0</v>
      </c>
      <c r="AO240" s="162">
        <v>0</v>
      </c>
      <c r="AP240" s="162">
        <v>0</v>
      </c>
      <c r="AQ240" s="162">
        <v>0</v>
      </c>
      <c r="AR240" s="178">
        <v>0</v>
      </c>
      <c r="AS240" s="178">
        <v>0</v>
      </c>
      <c r="AT240" s="178">
        <v>0</v>
      </c>
      <c r="AU240" s="178">
        <v>0</v>
      </c>
      <c r="AV240" s="178">
        <v>0</v>
      </c>
      <c r="AW240" s="180">
        <v>0</v>
      </c>
      <c r="AX240">
        <v>1</v>
      </c>
      <c r="AY240">
        <v>0</v>
      </c>
      <c r="AZ240">
        <v>0</v>
      </c>
      <c r="BA240">
        <v>0</v>
      </c>
      <c r="BB240">
        <v>1</v>
      </c>
      <c r="BC240">
        <v>0</v>
      </c>
      <c r="BD240" s="165">
        <v>0</v>
      </c>
      <c r="BE240" s="165" t="s">
        <v>0</v>
      </c>
      <c r="BF240" s="165" t="s">
        <v>0</v>
      </c>
      <c r="BG240" s="165" t="s">
        <v>0</v>
      </c>
      <c r="BH240" s="165" t="s">
        <v>0</v>
      </c>
      <c r="BI240" s="165" t="s">
        <v>0</v>
      </c>
      <c r="BJ240" s="165">
        <v>0</v>
      </c>
      <c r="BK240" s="165" t="s">
        <v>0</v>
      </c>
      <c r="BL240" s="165">
        <v>0</v>
      </c>
      <c r="BM240" s="165" t="s">
        <v>0</v>
      </c>
      <c r="BN240" s="165" t="s">
        <v>0</v>
      </c>
      <c r="BO240" s="165" t="s">
        <v>0</v>
      </c>
      <c r="BP240" s="165" t="s">
        <v>0</v>
      </c>
      <c r="BQ240" s="165" t="s">
        <v>0</v>
      </c>
      <c r="BR240" s="165">
        <v>0</v>
      </c>
      <c r="BS240" s="165">
        <v>0</v>
      </c>
      <c r="BT240" s="165">
        <v>0</v>
      </c>
      <c r="BU240" s="165" t="s">
        <v>0</v>
      </c>
      <c r="BV240" s="165" t="s">
        <v>0</v>
      </c>
      <c r="BW240" s="165" t="s">
        <v>0</v>
      </c>
      <c r="BX240" s="165" t="s">
        <v>0</v>
      </c>
      <c r="BY240" s="163" t="s">
        <v>0</v>
      </c>
      <c r="BZ240">
        <v>0</v>
      </c>
      <c r="CA240" t="s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 t="str">
        <f>_xlfn.XLOOKUP(DB_CEWB_Nomenclature__2[[#This Row],[Component]],T_Planning[Article],T_Planning[PLANIF],"VERIF")</f>
        <v>VERIF</v>
      </c>
      <c r="CS240" t="str">
        <f>_xlfn.XLOOKUP(DB_CEWB_Nomenclature__2[[#This Row],[Component]],T_Planning[Article],T_Planning[Etat Machine],"VERIF")</f>
        <v>VERIF</v>
      </c>
      <c r="CT2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1" spans="1:98" hidden="1" x14ac:dyDescent="0.3">
      <c r="A241">
        <v>0</v>
      </c>
      <c r="B241">
        <v>460986</v>
      </c>
      <c r="C241" t="s">
        <v>2095</v>
      </c>
      <c r="D241">
        <v>40</v>
      </c>
      <c r="E241" t="s">
        <v>3761</v>
      </c>
      <c r="F241" t="s">
        <v>3950</v>
      </c>
      <c r="G241" t="s">
        <v>2775</v>
      </c>
      <c r="H241" t="s">
        <v>3421</v>
      </c>
      <c r="I241">
        <v>0</v>
      </c>
      <c r="J241">
        <v>0</v>
      </c>
      <c r="K241">
        <v>0</v>
      </c>
      <c r="L241">
        <v>150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150</v>
      </c>
      <c r="T241" t="s">
        <v>3789</v>
      </c>
      <c r="U241">
        <v>0</v>
      </c>
      <c r="V241" s="162" t="s">
        <v>0</v>
      </c>
      <c r="W241">
        <v>0</v>
      </c>
      <c r="X241" s="162" t="s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 t="s">
        <v>0</v>
      </c>
      <c r="AE241" t="s">
        <v>0</v>
      </c>
      <c r="AF241" t="s">
        <v>0</v>
      </c>
      <c r="AG241" t="s">
        <v>0</v>
      </c>
      <c r="AH241" s="191"/>
      <c r="AI241" s="191" t="s">
        <v>0</v>
      </c>
      <c r="AJ241" t="s">
        <v>0</v>
      </c>
      <c r="AK241" s="191"/>
      <c r="AL241" s="162">
        <v>0</v>
      </c>
      <c r="AM241" s="162">
        <v>0</v>
      </c>
      <c r="AN241" s="162">
        <v>0</v>
      </c>
      <c r="AO241" s="162">
        <v>0</v>
      </c>
      <c r="AP241" s="162">
        <v>0</v>
      </c>
      <c r="AQ241" s="162">
        <v>0</v>
      </c>
      <c r="AR241" s="178">
        <v>0</v>
      </c>
      <c r="AS241" s="178">
        <v>0</v>
      </c>
      <c r="AT241" s="178">
        <v>0</v>
      </c>
      <c r="AU241" s="178">
        <v>0</v>
      </c>
      <c r="AV241" s="178">
        <v>0</v>
      </c>
      <c r="AW241" s="180">
        <v>0</v>
      </c>
      <c r="AX241">
        <v>1</v>
      </c>
      <c r="AY241">
        <v>0</v>
      </c>
      <c r="AZ241">
        <v>0</v>
      </c>
      <c r="BA241">
        <v>0</v>
      </c>
      <c r="BB241">
        <v>1</v>
      </c>
      <c r="BC241">
        <v>0</v>
      </c>
      <c r="BD241" s="165">
        <v>0</v>
      </c>
      <c r="BE241" s="165" t="s">
        <v>0</v>
      </c>
      <c r="BF241" s="165" t="s">
        <v>0</v>
      </c>
      <c r="BG241" s="165" t="s">
        <v>0</v>
      </c>
      <c r="BH241" s="165" t="s">
        <v>0</v>
      </c>
      <c r="BI241" s="165" t="s">
        <v>0</v>
      </c>
      <c r="BJ241" s="165">
        <v>0</v>
      </c>
      <c r="BK241" s="165" t="s">
        <v>0</v>
      </c>
      <c r="BL241" s="165">
        <v>0</v>
      </c>
      <c r="BM241" s="165" t="s">
        <v>0</v>
      </c>
      <c r="BN241" s="165" t="s">
        <v>0</v>
      </c>
      <c r="BO241" s="165" t="s">
        <v>0</v>
      </c>
      <c r="BP241" s="165" t="s">
        <v>0</v>
      </c>
      <c r="BQ241" s="165" t="s">
        <v>0</v>
      </c>
      <c r="BR241" s="165">
        <v>0</v>
      </c>
      <c r="BS241" s="165">
        <v>0</v>
      </c>
      <c r="BT241" s="165">
        <v>0</v>
      </c>
      <c r="BU241" s="165" t="s">
        <v>0</v>
      </c>
      <c r="BV241" s="165" t="s">
        <v>0</v>
      </c>
      <c r="BW241" s="165" t="s">
        <v>0</v>
      </c>
      <c r="BX241" s="165" t="s">
        <v>0</v>
      </c>
      <c r="BY241" s="163" t="s">
        <v>0</v>
      </c>
      <c r="BZ241">
        <v>0</v>
      </c>
      <c r="CA241" t="s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 t="str">
        <f>_xlfn.XLOOKUP(DB_CEWB_Nomenclature__2[[#This Row],[Component]],T_Planning[Article],T_Planning[PLANIF],"VERIF")</f>
        <v>VERIF</v>
      </c>
      <c r="CS241" t="str">
        <f>_xlfn.XLOOKUP(DB_CEWB_Nomenclature__2[[#This Row],[Component]],T_Planning[Article],T_Planning[Etat Machine],"VERIF")</f>
        <v>VERIF</v>
      </c>
      <c r="CT2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2" spans="1:98" hidden="1" x14ac:dyDescent="0.3">
      <c r="A242">
        <v>0</v>
      </c>
      <c r="B242">
        <v>464650</v>
      </c>
      <c r="C242" t="s">
        <v>141</v>
      </c>
      <c r="D242">
        <v>60</v>
      </c>
      <c r="E242" t="s">
        <v>3761</v>
      </c>
      <c r="F242" t="s">
        <v>3950</v>
      </c>
      <c r="G242" t="s">
        <v>2775</v>
      </c>
      <c r="H242" t="s">
        <v>31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t="s">
        <v>3794</v>
      </c>
      <c r="U242">
        <v>0</v>
      </c>
      <c r="V242" s="162" t="s">
        <v>0</v>
      </c>
      <c r="W242">
        <v>0</v>
      </c>
      <c r="X242" s="162" t="s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 t="s">
        <v>0</v>
      </c>
      <c r="AE242" t="s">
        <v>0</v>
      </c>
      <c r="AF242" t="s">
        <v>0</v>
      </c>
      <c r="AG242" t="s">
        <v>0</v>
      </c>
      <c r="AH242" s="191"/>
      <c r="AI242" s="191" t="s">
        <v>0</v>
      </c>
      <c r="AJ242" t="s">
        <v>0</v>
      </c>
      <c r="AK242" s="191"/>
      <c r="AL242" s="162">
        <v>2.48660819219873E-3</v>
      </c>
      <c r="AM242" s="162">
        <v>3.57937258711937E-3</v>
      </c>
      <c r="AN242" s="162">
        <v>9.2985816519583098E-2</v>
      </c>
      <c r="AO242" s="162">
        <v>0</v>
      </c>
      <c r="AP242" s="162">
        <v>8.3010514665190897E-5</v>
      </c>
      <c r="AQ242" s="162">
        <v>3.9212414483564197E-2</v>
      </c>
      <c r="AR242" s="178">
        <v>0</v>
      </c>
      <c r="AS242" s="178">
        <v>0</v>
      </c>
      <c r="AT242" s="178">
        <v>0</v>
      </c>
      <c r="AU242" s="178">
        <v>0</v>
      </c>
      <c r="AV242" s="178">
        <v>0</v>
      </c>
      <c r="AW242" s="180">
        <v>0</v>
      </c>
      <c r="AX242">
        <v>1</v>
      </c>
      <c r="AY242">
        <v>0</v>
      </c>
      <c r="AZ242">
        <v>0</v>
      </c>
      <c r="BA242">
        <v>0</v>
      </c>
      <c r="BB242">
        <v>1</v>
      </c>
      <c r="BC242">
        <v>0</v>
      </c>
      <c r="BD242" s="165">
        <v>0</v>
      </c>
      <c r="BE242" s="165" t="s">
        <v>0</v>
      </c>
      <c r="BF242" s="165" t="s">
        <v>0</v>
      </c>
      <c r="BG242" s="165" t="s">
        <v>0</v>
      </c>
      <c r="BH242" s="165" t="s">
        <v>0</v>
      </c>
      <c r="BI242" s="165" t="s">
        <v>0</v>
      </c>
      <c r="BJ242" s="165">
        <v>0</v>
      </c>
      <c r="BK242" s="165" t="s">
        <v>0</v>
      </c>
      <c r="BL242" s="165">
        <v>0</v>
      </c>
      <c r="BM242" s="165" t="s">
        <v>0</v>
      </c>
      <c r="BN242" s="165" t="s">
        <v>0</v>
      </c>
      <c r="BO242" s="165" t="s">
        <v>0</v>
      </c>
      <c r="BP242" s="165" t="s">
        <v>0</v>
      </c>
      <c r="BQ242" s="165" t="s">
        <v>0</v>
      </c>
      <c r="BR242" s="165">
        <v>0</v>
      </c>
      <c r="BS242" s="165">
        <v>0</v>
      </c>
      <c r="BT242" s="165">
        <v>0</v>
      </c>
      <c r="BU242" s="165" t="s">
        <v>0</v>
      </c>
      <c r="BV242" s="165" t="s">
        <v>0</v>
      </c>
      <c r="BW242" s="165" t="s">
        <v>0</v>
      </c>
      <c r="BX242" s="165" t="s">
        <v>0</v>
      </c>
      <c r="BY242" s="163" t="s">
        <v>0</v>
      </c>
      <c r="BZ242">
        <v>0</v>
      </c>
      <c r="CA242" t="s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 t="str">
        <f>_xlfn.XLOOKUP(DB_CEWB_Nomenclature__2[[#This Row],[Component]],T_Planning[Article],T_Planning[PLANIF],"VERIF")</f>
        <v>VERIF</v>
      </c>
      <c r="CS242" t="str">
        <f>_xlfn.XLOOKUP(DB_CEWB_Nomenclature__2[[#This Row],[Component]],T_Planning[Article],T_Planning[Etat Machine],"VERIF")</f>
        <v>VERIF</v>
      </c>
      <c r="CT2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3" spans="1:98" hidden="1" x14ac:dyDescent="0.3">
      <c r="A243">
        <v>2</v>
      </c>
      <c r="B243">
        <v>859345</v>
      </c>
      <c r="C243" t="s">
        <v>3954</v>
      </c>
      <c r="D243">
        <v>40</v>
      </c>
      <c r="E243" t="s">
        <v>3761</v>
      </c>
      <c r="F243" t="s">
        <v>3952</v>
      </c>
      <c r="G243" t="s">
        <v>2862</v>
      </c>
      <c r="H243" t="s">
        <v>1112</v>
      </c>
      <c r="I243">
        <v>0</v>
      </c>
      <c r="J243">
        <v>0</v>
      </c>
      <c r="K243" t="s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3767</v>
      </c>
      <c r="U243">
        <v>0</v>
      </c>
      <c r="V243" s="162" t="s">
        <v>0</v>
      </c>
      <c r="W243">
        <v>0</v>
      </c>
      <c r="X243" s="162" t="s">
        <v>0</v>
      </c>
      <c r="Y243">
        <v>9</v>
      </c>
      <c r="Z243">
        <v>0</v>
      </c>
      <c r="AA243">
        <v>0</v>
      </c>
      <c r="AB243">
        <v>0</v>
      </c>
      <c r="AC243">
        <v>9</v>
      </c>
      <c r="AD243" t="s">
        <v>0</v>
      </c>
      <c r="AE243" t="s">
        <v>0</v>
      </c>
      <c r="AF243" t="s">
        <v>0</v>
      </c>
      <c r="AG243" t="s">
        <v>0</v>
      </c>
      <c r="AH243" s="191"/>
      <c r="AI243" s="191" t="s">
        <v>0</v>
      </c>
      <c r="AJ243" t="s">
        <v>0</v>
      </c>
      <c r="AK243" s="191"/>
      <c r="AL243" s="162">
        <v>0</v>
      </c>
      <c r="AM243" s="162">
        <v>0</v>
      </c>
      <c r="AN243" s="162">
        <v>0</v>
      </c>
      <c r="AO243" s="162">
        <v>0</v>
      </c>
      <c r="AP243" s="162">
        <v>0</v>
      </c>
      <c r="AQ243" s="162">
        <v>0</v>
      </c>
      <c r="AR243" s="178">
        <v>0</v>
      </c>
      <c r="AS243" s="178">
        <v>0</v>
      </c>
      <c r="AT243" s="178">
        <v>0</v>
      </c>
      <c r="AU243" s="178">
        <v>0</v>
      </c>
      <c r="AV243" s="178">
        <v>0</v>
      </c>
      <c r="AW243" s="180">
        <v>0</v>
      </c>
      <c r="AX243">
        <v>1</v>
      </c>
      <c r="AY243">
        <v>2</v>
      </c>
      <c r="AZ243">
        <v>0</v>
      </c>
      <c r="BA243">
        <v>0</v>
      </c>
      <c r="BB243">
        <v>1</v>
      </c>
      <c r="BC243">
        <v>0</v>
      </c>
      <c r="BD243" s="165">
        <v>0</v>
      </c>
      <c r="BE243" s="165" t="s">
        <v>0</v>
      </c>
      <c r="BF243" s="165">
        <v>0</v>
      </c>
      <c r="BG243" s="165" t="s">
        <v>0</v>
      </c>
      <c r="BH243" s="165">
        <v>0</v>
      </c>
      <c r="BI243" s="165" t="s">
        <v>0</v>
      </c>
      <c r="BJ243" s="165">
        <v>0</v>
      </c>
      <c r="BK243" s="165" t="s">
        <v>0</v>
      </c>
      <c r="BL243" s="165">
        <v>0</v>
      </c>
      <c r="BM243" s="165" t="s">
        <v>0</v>
      </c>
      <c r="BN243" s="165" t="s">
        <v>0</v>
      </c>
      <c r="BO243" s="165" t="s">
        <v>0</v>
      </c>
      <c r="BP243" s="165" t="s">
        <v>0</v>
      </c>
      <c r="BQ243" s="165" t="s">
        <v>0</v>
      </c>
      <c r="BR243" s="165">
        <v>0</v>
      </c>
      <c r="BS243" s="165">
        <v>0</v>
      </c>
      <c r="BT243" s="165">
        <v>0</v>
      </c>
      <c r="BU243" s="165" t="s">
        <v>0</v>
      </c>
      <c r="BV243" s="165" t="s">
        <v>0</v>
      </c>
      <c r="BW243" s="165" t="s">
        <v>0</v>
      </c>
      <c r="BX243" s="165" t="s">
        <v>0</v>
      </c>
      <c r="BY243" s="163" t="s">
        <v>0</v>
      </c>
      <c r="BZ243">
        <v>0</v>
      </c>
      <c r="CA243" t="s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 t="str">
        <f>_xlfn.XLOOKUP(DB_CEWB_Nomenclature__2[[#This Row],[Component]],T_Planning[Article],T_Planning[PLANIF],"VERIF")</f>
        <v>VERIF</v>
      </c>
      <c r="CS243" t="str">
        <f>_xlfn.XLOOKUP(DB_CEWB_Nomenclature__2[[#This Row],[Component]],T_Planning[Article],T_Planning[Etat Machine],"VERIF")</f>
        <v>VERIF</v>
      </c>
      <c r="CT2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4" spans="1:98" hidden="1" x14ac:dyDescent="0.3">
      <c r="A244">
        <v>0</v>
      </c>
      <c r="B244">
        <v>475450</v>
      </c>
      <c r="C244" t="s">
        <v>141</v>
      </c>
      <c r="D244">
        <v>55</v>
      </c>
      <c r="E244" t="s">
        <v>3761</v>
      </c>
      <c r="F244" t="s">
        <v>3950</v>
      </c>
      <c r="G244" t="s">
        <v>2775</v>
      </c>
      <c r="H244" t="s">
        <v>21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t="s">
        <v>3794</v>
      </c>
      <c r="U244">
        <v>0</v>
      </c>
      <c r="V244" s="162" t="s">
        <v>0</v>
      </c>
      <c r="W244">
        <v>0</v>
      </c>
      <c r="X244" s="162" t="s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 t="s">
        <v>0</v>
      </c>
      <c r="AE244" t="s">
        <v>0</v>
      </c>
      <c r="AF244" t="s">
        <v>0</v>
      </c>
      <c r="AG244" t="s">
        <v>0</v>
      </c>
      <c r="AH244" s="191"/>
      <c r="AI244" s="191" t="s">
        <v>0</v>
      </c>
      <c r="AJ244" t="s">
        <v>0</v>
      </c>
      <c r="AK244" s="191"/>
      <c r="AL244" s="162">
        <v>9.1732084071916895E-2</v>
      </c>
      <c r="AM244" s="162">
        <v>-1.15779832269514E-2</v>
      </c>
      <c r="AN244" s="162">
        <v>5.4387392402894998E-3</v>
      </c>
      <c r="AO244" s="162">
        <v>0.73929539295392988</v>
      </c>
      <c r="AP244" s="162">
        <v>0</v>
      </c>
      <c r="AQ244" s="162">
        <v>8.4233620768705594E-2</v>
      </c>
      <c r="AR244" s="178">
        <v>0</v>
      </c>
      <c r="AS244" s="178">
        <v>0</v>
      </c>
      <c r="AT244" s="178">
        <v>0</v>
      </c>
      <c r="AU244" s="178">
        <v>0</v>
      </c>
      <c r="AV244" s="178">
        <v>0</v>
      </c>
      <c r="AW244" s="180">
        <v>0</v>
      </c>
      <c r="AX244">
        <v>1</v>
      </c>
      <c r="AY244">
        <v>0</v>
      </c>
      <c r="AZ244">
        <v>0</v>
      </c>
      <c r="BA244">
        <v>0</v>
      </c>
      <c r="BB244">
        <v>1</v>
      </c>
      <c r="BC244">
        <v>0</v>
      </c>
      <c r="BD244" s="165">
        <v>0</v>
      </c>
      <c r="BE244" s="165" t="s">
        <v>0</v>
      </c>
      <c r="BF244" s="165" t="s">
        <v>0</v>
      </c>
      <c r="BG244" s="165" t="s">
        <v>0</v>
      </c>
      <c r="BH244" s="165" t="s">
        <v>0</v>
      </c>
      <c r="BI244" s="165" t="s">
        <v>0</v>
      </c>
      <c r="BJ244" s="165">
        <v>0</v>
      </c>
      <c r="BK244" s="165" t="s">
        <v>0</v>
      </c>
      <c r="BL244" s="165">
        <v>0</v>
      </c>
      <c r="BM244" s="165" t="s">
        <v>0</v>
      </c>
      <c r="BN244" s="165" t="s">
        <v>0</v>
      </c>
      <c r="BO244" s="165" t="s">
        <v>0</v>
      </c>
      <c r="BP244" s="165" t="s">
        <v>0</v>
      </c>
      <c r="BQ244" s="165" t="s">
        <v>0</v>
      </c>
      <c r="BR244" s="165">
        <v>0</v>
      </c>
      <c r="BS244" s="165">
        <v>0</v>
      </c>
      <c r="BT244" s="165">
        <v>0</v>
      </c>
      <c r="BU244" s="165" t="s">
        <v>0</v>
      </c>
      <c r="BV244" s="165" t="s">
        <v>0</v>
      </c>
      <c r="BW244" s="165" t="s">
        <v>0</v>
      </c>
      <c r="BX244" s="165" t="s">
        <v>0</v>
      </c>
      <c r="BY244" s="163" t="s">
        <v>0</v>
      </c>
      <c r="BZ244">
        <v>0</v>
      </c>
      <c r="CA244" t="s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 t="str">
        <f>_xlfn.XLOOKUP(DB_CEWB_Nomenclature__2[[#This Row],[Component]],T_Planning[Article],T_Planning[PLANIF],"VERIF")</f>
        <v>VERIF</v>
      </c>
      <c r="CS244" t="str">
        <f>_xlfn.XLOOKUP(DB_CEWB_Nomenclature__2[[#This Row],[Component]],T_Planning[Article],T_Planning[Etat Machine],"VERIF")</f>
        <v>VERIF</v>
      </c>
      <c r="CT2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5" spans="1:98" hidden="1" x14ac:dyDescent="0.3">
      <c r="A245">
        <v>0</v>
      </c>
      <c r="B245">
        <v>482455</v>
      </c>
      <c r="C245" t="s">
        <v>978</v>
      </c>
      <c r="D245">
        <v>40</v>
      </c>
      <c r="E245" t="s">
        <v>3761</v>
      </c>
      <c r="F245" t="s">
        <v>3952</v>
      </c>
      <c r="G245" t="s">
        <v>2862</v>
      </c>
      <c r="H245" t="s">
        <v>111</v>
      </c>
      <c r="I245">
        <v>0</v>
      </c>
      <c r="J245">
        <v>2800</v>
      </c>
      <c r="K245">
        <v>0</v>
      </c>
      <c r="L245">
        <v>11330</v>
      </c>
      <c r="M245">
        <v>0</v>
      </c>
      <c r="N245">
        <v>0</v>
      </c>
      <c r="O245">
        <v>41950</v>
      </c>
      <c r="P245">
        <v>41950</v>
      </c>
      <c r="Q245">
        <v>27250</v>
      </c>
      <c r="R245">
        <v>0</v>
      </c>
      <c r="S245">
        <v>11330</v>
      </c>
      <c r="T245" t="s">
        <v>3767</v>
      </c>
      <c r="U245">
        <v>12100</v>
      </c>
      <c r="V245" s="162">
        <v>0.9363636363636364</v>
      </c>
      <c r="W245">
        <v>54050</v>
      </c>
      <c r="X245" s="162">
        <v>0.20962072155411657</v>
      </c>
      <c r="Y245">
        <v>0</v>
      </c>
      <c r="Z245">
        <v>0</v>
      </c>
      <c r="AA245">
        <v>0</v>
      </c>
      <c r="AB245">
        <v>0</v>
      </c>
      <c r="AC245">
        <v>0</v>
      </c>
      <c r="AD245" t="s">
        <v>0</v>
      </c>
      <c r="AE245" t="s">
        <v>0</v>
      </c>
      <c r="AF245" t="s">
        <v>0</v>
      </c>
      <c r="AG245" t="s">
        <v>0</v>
      </c>
      <c r="AH245" s="191"/>
      <c r="AI245" s="191" t="s">
        <v>0</v>
      </c>
      <c r="AJ245" t="s">
        <v>0</v>
      </c>
      <c r="AK245" s="191"/>
      <c r="AL245" s="162">
        <v>0</v>
      </c>
      <c r="AM245" s="162">
        <v>0</v>
      </c>
      <c r="AN245" s="162">
        <v>0</v>
      </c>
      <c r="AO245" s="162">
        <v>0</v>
      </c>
      <c r="AP245" s="162">
        <v>0</v>
      </c>
      <c r="AQ245" s="162">
        <v>0</v>
      </c>
      <c r="AR245" s="178">
        <v>0</v>
      </c>
      <c r="AS245" s="178">
        <v>0</v>
      </c>
      <c r="AT245" s="178">
        <v>0</v>
      </c>
      <c r="AU245" s="178">
        <v>0</v>
      </c>
      <c r="AV245" s="178">
        <v>0</v>
      </c>
      <c r="AW245" s="180">
        <v>0</v>
      </c>
      <c r="AX245">
        <v>1</v>
      </c>
      <c r="AY245">
        <v>0</v>
      </c>
      <c r="AZ245">
        <v>0</v>
      </c>
      <c r="BA245">
        <v>0</v>
      </c>
      <c r="BB245">
        <v>1</v>
      </c>
      <c r="BC245">
        <v>0</v>
      </c>
      <c r="BD245" s="165">
        <v>0</v>
      </c>
      <c r="BE245" s="165" t="s">
        <v>0</v>
      </c>
      <c r="BF245" s="165" t="s">
        <v>0</v>
      </c>
      <c r="BG245" s="165" t="s">
        <v>0</v>
      </c>
      <c r="BH245" s="165" t="s">
        <v>0</v>
      </c>
      <c r="BI245" s="165" t="s">
        <v>0</v>
      </c>
      <c r="BJ245" s="165">
        <v>0</v>
      </c>
      <c r="BK245" s="165" t="s">
        <v>0</v>
      </c>
      <c r="BL245" s="165">
        <v>0</v>
      </c>
      <c r="BM245" s="165" t="s">
        <v>0</v>
      </c>
      <c r="BN245" s="165" t="s">
        <v>0</v>
      </c>
      <c r="BO245" s="165" t="s">
        <v>0</v>
      </c>
      <c r="BP245" s="165" t="s">
        <v>0</v>
      </c>
      <c r="BQ245" s="165" t="s">
        <v>0</v>
      </c>
      <c r="BR245" s="165">
        <v>0</v>
      </c>
      <c r="BS245" s="165">
        <v>0</v>
      </c>
      <c r="BT245" s="165">
        <v>0</v>
      </c>
      <c r="BU245" s="165" t="s">
        <v>0</v>
      </c>
      <c r="BV245" s="165" t="s">
        <v>0</v>
      </c>
      <c r="BW245" s="165" t="s">
        <v>0</v>
      </c>
      <c r="BX245" s="165" t="s">
        <v>0</v>
      </c>
      <c r="BY245" s="163" t="s">
        <v>0</v>
      </c>
      <c r="BZ245">
        <v>0</v>
      </c>
      <c r="CA245" t="s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15150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15150</v>
      </c>
      <c r="CR245" t="str">
        <f>_xlfn.XLOOKUP(DB_CEWB_Nomenclature__2[[#This Row],[Component]],T_Planning[Article],T_Planning[PLANIF],"VERIF")</f>
        <v>A PLANIFIER</v>
      </c>
      <c r="CS245" t="str">
        <f>_xlfn.XLOOKUP(DB_CEWB_Nomenclature__2[[#This Row],[Component]],T_Planning[Article],T_Planning[Etat Machine],"VERIF")</f>
        <v>VERIF</v>
      </c>
      <c r="CT2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6" spans="1:98" hidden="1" x14ac:dyDescent="0.3">
      <c r="A246">
        <v>0</v>
      </c>
      <c r="B246">
        <v>487069</v>
      </c>
      <c r="C246" t="s">
        <v>3081</v>
      </c>
      <c r="D246">
        <v>32</v>
      </c>
      <c r="E246" t="s">
        <v>3761</v>
      </c>
      <c r="F246" t="s">
        <v>3950</v>
      </c>
      <c r="G246" t="s">
        <v>2775</v>
      </c>
      <c r="H246" t="s">
        <v>3079</v>
      </c>
      <c r="I246">
        <v>0</v>
      </c>
      <c r="J246">
        <v>0</v>
      </c>
      <c r="K246">
        <v>0</v>
      </c>
      <c r="L246">
        <v>564894</v>
      </c>
      <c r="M246">
        <v>0</v>
      </c>
      <c r="N246">
        <v>55076</v>
      </c>
      <c r="O246">
        <v>0</v>
      </c>
      <c r="P246">
        <v>0</v>
      </c>
      <c r="Q246">
        <v>0</v>
      </c>
      <c r="R246">
        <v>55076</v>
      </c>
      <c r="S246">
        <v>619970</v>
      </c>
      <c r="T246" t="s">
        <v>3765</v>
      </c>
      <c r="U246">
        <v>0</v>
      </c>
      <c r="V246" s="162" t="s">
        <v>0</v>
      </c>
      <c r="W246">
        <v>0</v>
      </c>
      <c r="X246" s="162" t="s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 t="s">
        <v>0</v>
      </c>
      <c r="AE246" t="s">
        <v>0</v>
      </c>
      <c r="AF246" t="s">
        <v>0</v>
      </c>
      <c r="AG246" t="s">
        <v>0</v>
      </c>
      <c r="AH246" s="191"/>
      <c r="AI246" s="191" t="s">
        <v>0</v>
      </c>
      <c r="AJ246" t="s">
        <v>0</v>
      </c>
      <c r="AK246" s="191"/>
      <c r="AL246" s="162">
        <v>0</v>
      </c>
      <c r="AM246" s="162">
        <v>0</v>
      </c>
      <c r="AN246" s="162">
        <v>0</v>
      </c>
      <c r="AO246" s="162">
        <v>0</v>
      </c>
      <c r="AP246" s="162">
        <v>0.15014016845300401</v>
      </c>
      <c r="AQ246" s="162">
        <v>0.15327592802804599</v>
      </c>
      <c r="AR246" s="178">
        <v>0</v>
      </c>
      <c r="AS246" s="178">
        <v>0</v>
      </c>
      <c r="AT246" s="178">
        <v>0</v>
      </c>
      <c r="AU246" s="178">
        <v>0</v>
      </c>
      <c r="AV246" s="178">
        <v>0</v>
      </c>
      <c r="AW246" s="180">
        <v>0</v>
      </c>
      <c r="AX246">
        <v>1</v>
      </c>
      <c r="AY246">
        <v>1</v>
      </c>
      <c r="AZ246">
        <v>0</v>
      </c>
      <c r="BA246">
        <v>0</v>
      </c>
      <c r="BB246">
        <v>1</v>
      </c>
      <c r="BC246">
        <v>0</v>
      </c>
      <c r="BD246" s="165">
        <v>0</v>
      </c>
      <c r="BE246" s="165" t="s">
        <v>0</v>
      </c>
      <c r="BF246" s="165">
        <v>0</v>
      </c>
      <c r="BG246" s="165" t="s">
        <v>0</v>
      </c>
      <c r="BH246" s="165">
        <v>0</v>
      </c>
      <c r="BI246" s="165" t="s">
        <v>0</v>
      </c>
      <c r="BJ246" s="165">
        <v>0</v>
      </c>
      <c r="BK246" s="165" t="s">
        <v>0</v>
      </c>
      <c r="BL246" s="165">
        <v>0</v>
      </c>
      <c r="BM246" s="165" t="s">
        <v>0</v>
      </c>
      <c r="BN246" s="165" t="s">
        <v>0</v>
      </c>
      <c r="BO246" s="165" t="s">
        <v>0</v>
      </c>
      <c r="BP246" s="165" t="s">
        <v>0</v>
      </c>
      <c r="BQ246" s="165" t="s">
        <v>0</v>
      </c>
      <c r="BR246" s="165">
        <v>0</v>
      </c>
      <c r="BS246" s="165">
        <v>0</v>
      </c>
      <c r="BT246" s="165">
        <v>27003</v>
      </c>
      <c r="BU246" s="165">
        <v>75</v>
      </c>
      <c r="BV246" s="165" t="s">
        <v>0</v>
      </c>
      <c r="BW246" s="165" t="s">
        <v>0</v>
      </c>
      <c r="BX246" s="165" t="s">
        <v>0</v>
      </c>
      <c r="BY246" s="163" t="s">
        <v>0</v>
      </c>
      <c r="BZ246">
        <v>28073</v>
      </c>
      <c r="CA246">
        <v>2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 t="str">
        <f>_xlfn.XLOOKUP(DB_CEWB_Nomenclature__2[[#This Row],[Component]],T_Planning[Article],T_Planning[PLANIF],"VERIF")</f>
        <v>VERIF</v>
      </c>
      <c r="CS246" t="str">
        <f>_xlfn.XLOOKUP(DB_CEWB_Nomenclature__2[[#This Row],[Component]],T_Planning[Article],T_Planning[Etat Machine],"VERIF")</f>
        <v>VERIF</v>
      </c>
      <c r="CT2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7" spans="1:98" hidden="1" x14ac:dyDescent="0.3">
      <c r="A247">
        <v>0</v>
      </c>
      <c r="B247">
        <v>488713</v>
      </c>
      <c r="C247" t="s">
        <v>323</v>
      </c>
      <c r="D247">
        <v>40</v>
      </c>
      <c r="E247" t="s">
        <v>3761</v>
      </c>
      <c r="F247" t="s">
        <v>3952</v>
      </c>
      <c r="G247" t="s">
        <v>2862</v>
      </c>
      <c r="H247" t="s">
        <v>41</v>
      </c>
      <c r="I247">
        <v>0</v>
      </c>
      <c r="J247">
        <v>3200</v>
      </c>
      <c r="K247">
        <v>0</v>
      </c>
      <c r="L247">
        <v>87370</v>
      </c>
      <c r="M247">
        <v>0</v>
      </c>
      <c r="N247">
        <v>0</v>
      </c>
      <c r="O247">
        <v>128340</v>
      </c>
      <c r="P247">
        <v>55620</v>
      </c>
      <c r="Q247">
        <v>31380</v>
      </c>
      <c r="R247">
        <v>0</v>
      </c>
      <c r="S247">
        <v>87370</v>
      </c>
      <c r="T247" t="s">
        <v>3767</v>
      </c>
      <c r="U247">
        <v>23300</v>
      </c>
      <c r="V247" s="162">
        <v>1</v>
      </c>
      <c r="W247">
        <v>151640</v>
      </c>
      <c r="X247" s="162">
        <v>0.57616723819572668</v>
      </c>
      <c r="Y247">
        <v>0</v>
      </c>
      <c r="Z247">
        <v>0</v>
      </c>
      <c r="AA247">
        <v>0</v>
      </c>
      <c r="AB247">
        <v>0</v>
      </c>
      <c r="AC247">
        <v>0</v>
      </c>
      <c r="AD247" t="s">
        <v>0</v>
      </c>
      <c r="AE247" t="s">
        <v>0</v>
      </c>
      <c r="AF247" t="s">
        <v>0</v>
      </c>
      <c r="AG247" t="s">
        <v>0</v>
      </c>
      <c r="AH247" s="191"/>
      <c r="AI247" s="191" t="s">
        <v>0</v>
      </c>
      <c r="AJ247" t="s">
        <v>0</v>
      </c>
      <c r="AK247" s="191"/>
      <c r="AL247" s="162">
        <v>9.8443108296563907E-3</v>
      </c>
      <c r="AM247" s="162">
        <v>0.49614964657203597</v>
      </c>
      <c r="AN247" s="162">
        <v>0</v>
      </c>
      <c r="AO247" s="162">
        <v>0.21263285614112501</v>
      </c>
      <c r="AP247" s="162">
        <v>-0.30321480515572502</v>
      </c>
      <c r="AQ247" s="162">
        <v>2.6232417039909601E-2</v>
      </c>
      <c r="AR247" s="178">
        <v>0</v>
      </c>
      <c r="AS247" s="178">
        <v>0</v>
      </c>
      <c r="AT247" s="178">
        <v>0</v>
      </c>
      <c r="AU247" s="178">
        <v>0</v>
      </c>
      <c r="AV247" s="178">
        <v>0</v>
      </c>
      <c r="AW247" s="180">
        <v>0</v>
      </c>
      <c r="AX247">
        <v>1</v>
      </c>
      <c r="AY247">
        <v>0</v>
      </c>
      <c r="AZ247">
        <v>0</v>
      </c>
      <c r="BA247">
        <v>0</v>
      </c>
      <c r="BB247">
        <v>1</v>
      </c>
      <c r="BC247">
        <v>0</v>
      </c>
      <c r="BD247" s="165">
        <v>0</v>
      </c>
      <c r="BE247" s="165" t="s">
        <v>0</v>
      </c>
      <c r="BF247" s="165" t="s">
        <v>0</v>
      </c>
      <c r="BG247" s="165" t="s">
        <v>0</v>
      </c>
      <c r="BH247" s="165" t="s">
        <v>0</v>
      </c>
      <c r="BI247" s="165" t="s">
        <v>0</v>
      </c>
      <c r="BJ247" s="165">
        <v>0</v>
      </c>
      <c r="BK247" s="165" t="s">
        <v>0</v>
      </c>
      <c r="BL247" s="165">
        <v>0</v>
      </c>
      <c r="BM247" s="165" t="s">
        <v>0</v>
      </c>
      <c r="BN247" s="165" t="s">
        <v>0</v>
      </c>
      <c r="BO247" s="165" t="s">
        <v>0</v>
      </c>
      <c r="BP247" s="165" t="s">
        <v>0</v>
      </c>
      <c r="BQ247" s="165" t="s">
        <v>0</v>
      </c>
      <c r="BR247" s="165">
        <v>0</v>
      </c>
      <c r="BS247" s="165">
        <v>0</v>
      </c>
      <c r="BT247" s="165">
        <v>0</v>
      </c>
      <c r="BU247" s="165" t="s">
        <v>0</v>
      </c>
      <c r="BV247" s="165" t="s">
        <v>0</v>
      </c>
      <c r="BW247" s="165" t="s">
        <v>0</v>
      </c>
      <c r="BX247" s="165" t="s">
        <v>0</v>
      </c>
      <c r="BY247" s="163" t="s">
        <v>0</v>
      </c>
      <c r="BZ247">
        <v>0</v>
      </c>
      <c r="CA247" t="s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 t="str">
        <f>_xlfn.XLOOKUP(DB_CEWB_Nomenclature__2[[#This Row],[Component]],T_Planning[Article],T_Planning[PLANIF],"VERIF")</f>
        <v>A PLANIFIER</v>
      </c>
      <c r="CS247" t="str">
        <f>_xlfn.XLOOKUP(DB_CEWB_Nomenclature__2[[#This Row],[Component]],T_Planning[Article],T_Planning[Etat Machine],"VERIF")</f>
        <v>VERIF</v>
      </c>
      <c r="CT2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8" spans="1:98" hidden="1" x14ac:dyDescent="0.3">
      <c r="A248">
        <v>0</v>
      </c>
      <c r="B248">
        <v>489259</v>
      </c>
      <c r="C248" t="s">
        <v>2255</v>
      </c>
      <c r="D248">
        <v>55</v>
      </c>
      <c r="E248" t="s">
        <v>3761</v>
      </c>
      <c r="F248" t="s">
        <v>3950</v>
      </c>
      <c r="G248" t="s">
        <v>2775</v>
      </c>
      <c r="H248" t="s">
        <v>94</v>
      </c>
      <c r="I248">
        <v>0</v>
      </c>
      <c r="J248">
        <v>0</v>
      </c>
      <c r="K248">
        <v>0</v>
      </c>
      <c r="L248">
        <v>24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24</v>
      </c>
      <c r="T248" t="s">
        <v>3828</v>
      </c>
      <c r="U248">
        <v>0</v>
      </c>
      <c r="V248" s="162" t="s">
        <v>0</v>
      </c>
      <c r="W248">
        <v>0</v>
      </c>
      <c r="X248" s="162" t="s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 t="s">
        <v>0</v>
      </c>
      <c r="AE248" t="s">
        <v>0</v>
      </c>
      <c r="AF248" t="s">
        <v>0</v>
      </c>
      <c r="AG248" t="s">
        <v>0</v>
      </c>
      <c r="AH248" s="191"/>
      <c r="AI248" s="191" t="s">
        <v>0</v>
      </c>
      <c r="AJ248" t="s">
        <v>0</v>
      </c>
      <c r="AK248" s="191"/>
      <c r="AL248" s="162">
        <v>0</v>
      </c>
      <c r="AM248" s="162">
        <v>7.4717128365197005E-2</v>
      </c>
      <c r="AN248" s="162">
        <v>0</v>
      </c>
      <c r="AO248" s="162">
        <v>0</v>
      </c>
      <c r="AP248" s="162">
        <v>0</v>
      </c>
      <c r="AQ248" s="162">
        <v>2.7956204379561998E-2</v>
      </c>
      <c r="AR248" s="178">
        <v>0</v>
      </c>
      <c r="AS248" s="178">
        <v>0</v>
      </c>
      <c r="AT248" s="178">
        <v>0</v>
      </c>
      <c r="AU248" s="178">
        <v>0</v>
      </c>
      <c r="AV248" s="178">
        <v>0</v>
      </c>
      <c r="AW248" s="180">
        <v>0</v>
      </c>
      <c r="AX248">
        <v>1</v>
      </c>
      <c r="AY248">
        <v>0</v>
      </c>
      <c r="AZ248">
        <v>0</v>
      </c>
      <c r="BA248">
        <v>0</v>
      </c>
      <c r="BB248">
        <v>1</v>
      </c>
      <c r="BC248">
        <v>0</v>
      </c>
      <c r="BD248" s="165">
        <v>0</v>
      </c>
      <c r="BE248" s="165" t="s">
        <v>0</v>
      </c>
      <c r="BF248" s="165" t="s">
        <v>0</v>
      </c>
      <c r="BG248" s="165" t="s">
        <v>0</v>
      </c>
      <c r="BH248" s="165" t="s">
        <v>0</v>
      </c>
      <c r="BI248" s="165" t="s">
        <v>0</v>
      </c>
      <c r="BJ248" s="165">
        <v>0</v>
      </c>
      <c r="BK248" s="165" t="s">
        <v>0</v>
      </c>
      <c r="BL248" s="165">
        <v>0</v>
      </c>
      <c r="BM248" s="165" t="s">
        <v>0</v>
      </c>
      <c r="BN248" s="165" t="s">
        <v>0</v>
      </c>
      <c r="BO248" s="165" t="s">
        <v>0</v>
      </c>
      <c r="BP248" s="165" t="s">
        <v>0</v>
      </c>
      <c r="BQ248" s="165" t="s">
        <v>0</v>
      </c>
      <c r="BR248" s="165">
        <v>0</v>
      </c>
      <c r="BS248" s="165">
        <v>0</v>
      </c>
      <c r="BT248" s="165">
        <v>0</v>
      </c>
      <c r="BU248" s="165" t="s">
        <v>0</v>
      </c>
      <c r="BV248" s="165" t="s">
        <v>0</v>
      </c>
      <c r="BW248" s="165" t="s">
        <v>0</v>
      </c>
      <c r="BX248" s="165" t="s">
        <v>0</v>
      </c>
      <c r="BY248" s="163" t="s">
        <v>0</v>
      </c>
      <c r="BZ248">
        <v>0</v>
      </c>
      <c r="CA248" t="s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 t="str">
        <f>_xlfn.XLOOKUP(DB_CEWB_Nomenclature__2[[#This Row],[Component]],T_Planning[Article],T_Planning[PLANIF],"VERIF")</f>
        <v>VERIF</v>
      </c>
      <c r="CS248" t="str">
        <f>_xlfn.XLOOKUP(DB_CEWB_Nomenclature__2[[#This Row],[Component]],T_Planning[Article],T_Planning[Etat Machine],"VERIF")</f>
        <v>VERIF</v>
      </c>
      <c r="CT2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49" spans="1:98" hidden="1" x14ac:dyDescent="0.3">
      <c r="A249">
        <v>0</v>
      </c>
      <c r="B249">
        <v>491429</v>
      </c>
      <c r="C249" t="s">
        <v>261</v>
      </c>
      <c r="D249">
        <v>40</v>
      </c>
      <c r="E249" t="s">
        <v>3761</v>
      </c>
      <c r="F249" t="s">
        <v>3950</v>
      </c>
      <c r="G249" t="s">
        <v>2775</v>
      </c>
      <c r="H249" t="s">
        <v>251</v>
      </c>
      <c r="I249">
        <v>0</v>
      </c>
      <c r="J249">
        <v>12300</v>
      </c>
      <c r="K249">
        <v>0</v>
      </c>
      <c r="L249">
        <v>79989</v>
      </c>
      <c r="M249">
        <v>0</v>
      </c>
      <c r="N249">
        <v>60360</v>
      </c>
      <c r="O249">
        <v>122415</v>
      </c>
      <c r="P249">
        <v>122415</v>
      </c>
      <c r="Q249">
        <v>122415</v>
      </c>
      <c r="R249">
        <v>60360</v>
      </c>
      <c r="S249">
        <v>140349</v>
      </c>
      <c r="T249" t="s">
        <v>3765</v>
      </c>
      <c r="U249">
        <v>79400</v>
      </c>
      <c r="V249" s="162">
        <v>1</v>
      </c>
      <c r="W249">
        <v>201815</v>
      </c>
      <c r="X249" s="162">
        <v>0.69543393702152967</v>
      </c>
      <c r="Y249">
        <v>5</v>
      </c>
      <c r="Z249">
        <v>15</v>
      </c>
      <c r="AA249">
        <v>14</v>
      </c>
      <c r="AB249">
        <v>0</v>
      </c>
      <c r="AC249">
        <v>34</v>
      </c>
      <c r="AD249" t="s">
        <v>0</v>
      </c>
      <c r="AE249" t="s">
        <v>0</v>
      </c>
      <c r="AF249" t="s">
        <v>0</v>
      </c>
      <c r="AG249" t="s">
        <v>0</v>
      </c>
      <c r="AH249" s="191"/>
      <c r="AI249" s="191" t="s">
        <v>0</v>
      </c>
      <c r="AJ249" t="s">
        <v>0</v>
      </c>
      <c r="AK249" s="191"/>
      <c r="AL249" s="162">
        <v>1.15542008564136E-2</v>
      </c>
      <c r="AM249" s="162">
        <v>3.1681433555751003E-2</v>
      </c>
      <c r="AN249" s="162">
        <v>3.48066596716455E-2</v>
      </c>
      <c r="AO249" s="162">
        <v>0.160388259451755</v>
      </c>
      <c r="AP249" s="162">
        <v>6.6417213929675298E-2</v>
      </c>
      <c r="AQ249" s="162">
        <v>6.4881948844131898E-2</v>
      </c>
      <c r="AR249" s="178">
        <v>0</v>
      </c>
      <c r="AS249" s="178">
        <v>0</v>
      </c>
      <c r="AT249" s="178">
        <v>0</v>
      </c>
      <c r="AU249" s="178">
        <v>0</v>
      </c>
      <c r="AV249" s="178">
        <v>0</v>
      </c>
      <c r="AW249" s="180">
        <v>0</v>
      </c>
      <c r="AX249">
        <v>1</v>
      </c>
      <c r="AY249">
        <v>1</v>
      </c>
      <c r="AZ249">
        <v>0</v>
      </c>
      <c r="BA249">
        <v>0</v>
      </c>
      <c r="BB249">
        <v>1</v>
      </c>
      <c r="BC249">
        <v>0</v>
      </c>
      <c r="BD249" s="165">
        <v>0</v>
      </c>
      <c r="BE249" s="165" t="s">
        <v>0</v>
      </c>
      <c r="BF249" s="165">
        <v>0</v>
      </c>
      <c r="BG249" s="165" t="s">
        <v>0</v>
      </c>
      <c r="BH249" s="165">
        <v>60360</v>
      </c>
      <c r="BI249" s="165">
        <v>51</v>
      </c>
      <c r="BJ249" s="165">
        <v>0</v>
      </c>
      <c r="BK249" s="165" t="s">
        <v>0</v>
      </c>
      <c r="BL249" s="165">
        <v>0</v>
      </c>
      <c r="BM249" s="165" t="s">
        <v>0</v>
      </c>
      <c r="BN249" s="165" t="s">
        <v>0</v>
      </c>
      <c r="BO249" s="165" t="s">
        <v>0</v>
      </c>
      <c r="BP249" s="165" t="s">
        <v>0</v>
      </c>
      <c r="BQ249" s="165" t="s">
        <v>0</v>
      </c>
      <c r="BR249" s="165">
        <v>0</v>
      </c>
      <c r="BS249" s="165">
        <v>0</v>
      </c>
      <c r="BT249" s="165">
        <v>0</v>
      </c>
      <c r="BU249" s="165" t="s">
        <v>0</v>
      </c>
      <c r="BV249" s="165" t="s">
        <v>0</v>
      </c>
      <c r="BW249" s="165" t="s">
        <v>0</v>
      </c>
      <c r="BX249" s="165" t="s">
        <v>0</v>
      </c>
      <c r="BY249" s="163" t="s">
        <v>0</v>
      </c>
      <c r="BZ249">
        <v>0</v>
      </c>
      <c r="CA249" t="s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55269</v>
      </c>
      <c r="CH249">
        <v>59587</v>
      </c>
      <c r="CI249">
        <v>114856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34867</v>
      </c>
      <c r="CQ249">
        <v>34867</v>
      </c>
      <c r="CR249" t="str">
        <f>_xlfn.XLOOKUP(DB_CEWB_Nomenclature__2[[#This Row],[Component]],T_Planning[Article],T_Planning[PLANIF],"VERIF")</f>
        <v>VERIF</v>
      </c>
      <c r="CS249" t="str">
        <f>_xlfn.XLOOKUP(DB_CEWB_Nomenclature__2[[#This Row],[Component]],T_Planning[Article],T_Planning[Etat Machine],"VERIF")</f>
        <v>VERIF</v>
      </c>
      <c r="CT2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0" spans="1:98" hidden="1" x14ac:dyDescent="0.3">
      <c r="A250">
        <v>0</v>
      </c>
      <c r="B250">
        <v>495963</v>
      </c>
      <c r="C250" t="s">
        <v>2137</v>
      </c>
      <c r="D250">
        <v>40</v>
      </c>
      <c r="E250" t="s">
        <v>3761</v>
      </c>
      <c r="F250" t="s">
        <v>3950</v>
      </c>
      <c r="G250" t="s">
        <v>2775</v>
      </c>
      <c r="H250" t="s">
        <v>33</v>
      </c>
      <c r="I250">
        <v>0</v>
      </c>
      <c r="J250">
        <v>700</v>
      </c>
      <c r="K250">
        <v>0</v>
      </c>
      <c r="L250">
        <v>8434</v>
      </c>
      <c r="M250">
        <v>0</v>
      </c>
      <c r="N250">
        <v>0</v>
      </c>
      <c r="O250">
        <v>29290</v>
      </c>
      <c r="P250">
        <v>11110</v>
      </c>
      <c r="Q250">
        <v>6060</v>
      </c>
      <c r="R250">
        <v>0</v>
      </c>
      <c r="S250">
        <v>8434</v>
      </c>
      <c r="T250" t="s">
        <v>3789</v>
      </c>
      <c r="U250">
        <v>7200</v>
      </c>
      <c r="V250" s="162">
        <v>1</v>
      </c>
      <c r="W250">
        <v>36490</v>
      </c>
      <c r="X250" s="162">
        <v>0.2311318169361469</v>
      </c>
      <c r="Y250">
        <v>0</v>
      </c>
      <c r="Z250">
        <v>0</v>
      </c>
      <c r="AA250">
        <v>0</v>
      </c>
      <c r="AB250">
        <v>0</v>
      </c>
      <c r="AC250">
        <v>0</v>
      </c>
      <c r="AD250" t="s">
        <v>0</v>
      </c>
      <c r="AE250" t="s">
        <v>0</v>
      </c>
      <c r="AF250" t="s">
        <v>0</v>
      </c>
      <c r="AG250" t="s">
        <v>0</v>
      </c>
      <c r="AH250" s="191"/>
      <c r="AI250" s="191" t="s">
        <v>0</v>
      </c>
      <c r="AJ250" t="s">
        <v>0</v>
      </c>
      <c r="AK250" s="191"/>
      <c r="AL250" s="162">
        <v>1.0571420517012899E-2</v>
      </c>
      <c r="AM250" s="162">
        <v>0.56733817363738603</v>
      </c>
      <c r="AN250" s="162">
        <v>2.1542818673538099E-2</v>
      </c>
      <c r="AO250" s="162">
        <v>0.13850570517967101</v>
      </c>
      <c r="AP250" s="162">
        <v>3.4430519212229698E-3</v>
      </c>
      <c r="AQ250" s="162">
        <v>7.5183253371745903E-2</v>
      </c>
      <c r="AR250" s="178">
        <v>3</v>
      </c>
      <c r="AS250" s="178">
        <v>32</v>
      </c>
      <c r="AT250" s="178">
        <v>0</v>
      </c>
      <c r="AU250" s="178">
        <v>0</v>
      </c>
      <c r="AV250" s="178">
        <v>35</v>
      </c>
      <c r="AW250" s="180">
        <v>0</v>
      </c>
      <c r="AX250">
        <v>1</v>
      </c>
      <c r="AY250">
        <v>0</v>
      </c>
      <c r="AZ250">
        <v>0</v>
      </c>
      <c r="BA250">
        <v>0</v>
      </c>
      <c r="BB250">
        <v>1</v>
      </c>
      <c r="BC250">
        <v>0</v>
      </c>
      <c r="BD250" s="165">
        <v>0</v>
      </c>
      <c r="BE250" s="165" t="s">
        <v>0</v>
      </c>
      <c r="BF250" s="165" t="s">
        <v>0</v>
      </c>
      <c r="BG250" s="165" t="s">
        <v>0</v>
      </c>
      <c r="BH250" s="165" t="s">
        <v>0</v>
      </c>
      <c r="BI250" s="165" t="s">
        <v>0</v>
      </c>
      <c r="BJ250" s="165">
        <v>0</v>
      </c>
      <c r="BK250" s="165" t="s">
        <v>0</v>
      </c>
      <c r="BL250" s="165">
        <v>0</v>
      </c>
      <c r="BM250" s="165" t="s">
        <v>0</v>
      </c>
      <c r="BN250" s="165" t="s">
        <v>0</v>
      </c>
      <c r="BO250" s="165" t="s">
        <v>0</v>
      </c>
      <c r="BP250" s="165" t="s">
        <v>0</v>
      </c>
      <c r="BQ250" s="165" t="s">
        <v>0</v>
      </c>
      <c r="BR250" s="165">
        <v>0</v>
      </c>
      <c r="BS250" s="165">
        <v>0</v>
      </c>
      <c r="BT250" s="165">
        <v>0</v>
      </c>
      <c r="BU250" s="165" t="s">
        <v>0</v>
      </c>
      <c r="BV250" s="165" t="s">
        <v>0</v>
      </c>
      <c r="BW250" s="165" t="s">
        <v>0</v>
      </c>
      <c r="BX250" s="165" t="s">
        <v>0</v>
      </c>
      <c r="BY250" s="163" t="s">
        <v>0</v>
      </c>
      <c r="BZ250">
        <v>0</v>
      </c>
      <c r="CA250" t="s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 t="str">
        <f>_xlfn.XLOOKUP(DB_CEWB_Nomenclature__2[[#This Row],[Component]],T_Planning[Article],T_Planning[PLANIF],"VERIF")</f>
        <v>VERIF</v>
      </c>
      <c r="CS250" t="str">
        <f>_xlfn.XLOOKUP(DB_CEWB_Nomenclature__2[[#This Row],[Component]],T_Planning[Article],T_Planning[Etat Machine],"VERIF")</f>
        <v>VERIF</v>
      </c>
      <c r="CT2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1" spans="1:98" hidden="1" x14ac:dyDescent="0.3">
      <c r="A251">
        <v>0</v>
      </c>
      <c r="B251">
        <v>501364</v>
      </c>
      <c r="C251" t="s">
        <v>3087</v>
      </c>
      <c r="D251">
        <v>32</v>
      </c>
      <c r="E251" t="s">
        <v>3761</v>
      </c>
      <c r="F251" t="s">
        <v>3950</v>
      </c>
      <c r="G251" t="s">
        <v>2775</v>
      </c>
      <c r="H251" t="s">
        <v>3079</v>
      </c>
      <c r="I251">
        <v>0</v>
      </c>
      <c r="J251">
        <v>3900</v>
      </c>
      <c r="K251">
        <v>0</v>
      </c>
      <c r="L251">
        <v>0</v>
      </c>
      <c r="M251">
        <v>0</v>
      </c>
      <c r="N251">
        <v>218480</v>
      </c>
      <c r="O251">
        <v>200000</v>
      </c>
      <c r="P251">
        <v>30000</v>
      </c>
      <c r="Q251">
        <v>0</v>
      </c>
      <c r="R251">
        <v>218480</v>
      </c>
      <c r="S251">
        <v>218480</v>
      </c>
      <c r="T251" t="s">
        <v>3765</v>
      </c>
      <c r="U251">
        <v>79600</v>
      </c>
      <c r="V251" s="162">
        <v>1</v>
      </c>
      <c r="W251">
        <v>279600</v>
      </c>
      <c r="X251" s="162">
        <v>0.78140200286123029</v>
      </c>
      <c r="Y251">
        <v>0</v>
      </c>
      <c r="Z251">
        <v>0</v>
      </c>
      <c r="AA251">
        <v>0</v>
      </c>
      <c r="AB251">
        <v>0</v>
      </c>
      <c r="AC251">
        <v>0</v>
      </c>
      <c r="AD251" t="s">
        <v>0</v>
      </c>
      <c r="AE251" t="s">
        <v>0</v>
      </c>
      <c r="AF251">
        <v>9929</v>
      </c>
      <c r="AG251">
        <v>93</v>
      </c>
      <c r="AH251" s="191"/>
      <c r="AI251" s="191" t="s">
        <v>0</v>
      </c>
      <c r="AJ251" t="s">
        <v>0</v>
      </c>
      <c r="AK251" s="191"/>
      <c r="AL251" s="162">
        <v>0</v>
      </c>
      <c r="AM251" s="162">
        <v>0</v>
      </c>
      <c r="AN251" s="162">
        <v>0</v>
      </c>
      <c r="AO251" s="162">
        <v>1.0269687162890999</v>
      </c>
      <c r="AP251" s="162">
        <v>0.42991325344798598</v>
      </c>
      <c r="AQ251" s="162">
        <v>0.44967183296949698</v>
      </c>
      <c r="AR251" s="178">
        <v>0</v>
      </c>
      <c r="AS251" s="178">
        <v>0</v>
      </c>
      <c r="AT251" s="178">
        <v>0</v>
      </c>
      <c r="AU251" s="178">
        <v>0</v>
      </c>
      <c r="AV251" s="178">
        <v>0</v>
      </c>
      <c r="AW251" s="180">
        <v>0</v>
      </c>
      <c r="AX251">
        <v>1</v>
      </c>
      <c r="AY251">
        <v>1</v>
      </c>
      <c r="AZ251">
        <v>0</v>
      </c>
      <c r="BA251">
        <v>0</v>
      </c>
      <c r="BB251">
        <v>1</v>
      </c>
      <c r="BC251">
        <v>0</v>
      </c>
      <c r="BD251" s="165">
        <v>0</v>
      </c>
      <c r="BE251" s="165" t="s">
        <v>0</v>
      </c>
      <c r="BF251" s="165">
        <v>0</v>
      </c>
      <c r="BG251" s="165" t="s">
        <v>0</v>
      </c>
      <c r="BH251" s="165">
        <v>164260</v>
      </c>
      <c r="BI251" s="165">
        <v>66</v>
      </c>
      <c r="BJ251" s="165">
        <v>0</v>
      </c>
      <c r="BK251" s="165" t="s">
        <v>0</v>
      </c>
      <c r="BL251" s="165">
        <v>0</v>
      </c>
      <c r="BM251" s="165" t="s">
        <v>0</v>
      </c>
      <c r="BN251" s="165" t="s">
        <v>0</v>
      </c>
      <c r="BO251" s="165" t="s">
        <v>0</v>
      </c>
      <c r="BP251" s="165" t="s">
        <v>0</v>
      </c>
      <c r="BQ251" s="165" t="s">
        <v>0</v>
      </c>
      <c r="BR251" s="165">
        <v>7000</v>
      </c>
      <c r="BS251" s="165">
        <v>2</v>
      </c>
      <c r="BT251" s="165">
        <v>47220</v>
      </c>
      <c r="BU251" s="165">
        <v>6</v>
      </c>
      <c r="BV251" s="165" t="s">
        <v>0</v>
      </c>
      <c r="BW251" s="165" t="s">
        <v>0</v>
      </c>
      <c r="BX251" s="165" t="s">
        <v>0</v>
      </c>
      <c r="BY251" s="163" t="s">
        <v>0</v>
      </c>
      <c r="BZ251">
        <v>0</v>
      </c>
      <c r="CA251" t="s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 t="str">
        <f>_xlfn.XLOOKUP(DB_CEWB_Nomenclature__2[[#This Row],[Component]],T_Planning[Article],T_Planning[PLANIF],"VERIF")</f>
        <v>VERIF</v>
      </c>
      <c r="CS251" t="str">
        <f>_xlfn.XLOOKUP(DB_CEWB_Nomenclature__2[[#This Row],[Component]],T_Planning[Article],T_Planning[Etat Machine],"VERIF")</f>
        <v>VERIF</v>
      </c>
      <c r="CT2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2" spans="1:98" hidden="1" x14ac:dyDescent="0.3">
      <c r="A252">
        <v>2</v>
      </c>
      <c r="B252">
        <v>859350</v>
      </c>
      <c r="C252" t="s">
        <v>3967</v>
      </c>
      <c r="D252">
        <v>40</v>
      </c>
      <c r="E252" t="s">
        <v>3761</v>
      </c>
      <c r="F252" t="s">
        <v>3952</v>
      </c>
      <c r="G252" t="s">
        <v>2862</v>
      </c>
      <c r="H252" t="s">
        <v>1170</v>
      </c>
      <c r="I252">
        <v>0</v>
      </c>
      <c r="J252">
        <v>0</v>
      </c>
      <c r="K252" t="s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t="s">
        <v>3767</v>
      </c>
      <c r="U252">
        <v>0</v>
      </c>
      <c r="V252" s="162" t="s">
        <v>0</v>
      </c>
      <c r="W252">
        <v>0</v>
      </c>
      <c r="X252" s="162" t="s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 t="s">
        <v>0</v>
      </c>
      <c r="AE252" t="s">
        <v>0</v>
      </c>
      <c r="AF252" t="s">
        <v>0</v>
      </c>
      <c r="AG252" t="s">
        <v>0</v>
      </c>
      <c r="AH252" s="191"/>
      <c r="AI252" s="191" t="s">
        <v>0</v>
      </c>
      <c r="AJ252" t="s">
        <v>0</v>
      </c>
      <c r="AK252" s="191"/>
      <c r="AL252" s="162">
        <v>0</v>
      </c>
      <c r="AM252" s="162">
        <v>0</v>
      </c>
      <c r="AN252" s="162">
        <v>0</v>
      </c>
      <c r="AO252" s="162">
        <v>0</v>
      </c>
      <c r="AP252" s="162">
        <v>0</v>
      </c>
      <c r="AQ252" s="162">
        <v>0</v>
      </c>
      <c r="AR252" s="178">
        <v>0</v>
      </c>
      <c r="AS252" s="178">
        <v>0</v>
      </c>
      <c r="AT252" s="178">
        <v>0</v>
      </c>
      <c r="AU252" s="178">
        <v>0</v>
      </c>
      <c r="AV252" s="178">
        <v>0</v>
      </c>
      <c r="AW252" s="180">
        <v>0</v>
      </c>
      <c r="AX252">
        <v>1</v>
      </c>
      <c r="AY252">
        <v>0</v>
      </c>
      <c r="AZ252">
        <v>0</v>
      </c>
      <c r="BA252">
        <v>0</v>
      </c>
      <c r="BB252">
        <v>1</v>
      </c>
      <c r="BC252">
        <v>0</v>
      </c>
      <c r="BD252" s="165">
        <v>0</v>
      </c>
      <c r="BE252" s="165" t="s">
        <v>0</v>
      </c>
      <c r="BF252" s="165" t="s">
        <v>0</v>
      </c>
      <c r="BG252" s="165" t="s">
        <v>0</v>
      </c>
      <c r="BH252" s="165" t="s">
        <v>0</v>
      </c>
      <c r="BI252" s="165" t="s">
        <v>0</v>
      </c>
      <c r="BJ252" s="165">
        <v>0</v>
      </c>
      <c r="BK252" s="165" t="s">
        <v>0</v>
      </c>
      <c r="BL252" s="165">
        <v>0</v>
      </c>
      <c r="BM252" s="165" t="s">
        <v>0</v>
      </c>
      <c r="BN252" s="165" t="s">
        <v>0</v>
      </c>
      <c r="BO252" s="165" t="s">
        <v>0</v>
      </c>
      <c r="BP252" s="165" t="s">
        <v>0</v>
      </c>
      <c r="BQ252" s="165" t="s">
        <v>0</v>
      </c>
      <c r="BR252" s="165">
        <v>0</v>
      </c>
      <c r="BS252" s="165">
        <v>0</v>
      </c>
      <c r="BT252" s="165">
        <v>0</v>
      </c>
      <c r="BU252" s="165" t="s">
        <v>0</v>
      </c>
      <c r="BV252" s="165" t="s">
        <v>0</v>
      </c>
      <c r="BW252" s="165" t="s">
        <v>0</v>
      </c>
      <c r="BX252" s="165" t="s">
        <v>0</v>
      </c>
      <c r="BY252" s="163" t="s">
        <v>0</v>
      </c>
      <c r="BZ252">
        <v>0</v>
      </c>
      <c r="CA252" t="s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 t="str">
        <f>_xlfn.XLOOKUP(DB_CEWB_Nomenclature__2[[#This Row],[Component]],T_Planning[Article],T_Planning[PLANIF],"VERIF")</f>
        <v>VERIF</v>
      </c>
      <c r="CS252" t="str">
        <f>_xlfn.XLOOKUP(DB_CEWB_Nomenclature__2[[#This Row],[Component]],T_Planning[Article],T_Planning[Etat Machine],"VERIF")</f>
        <v>VERIF</v>
      </c>
      <c r="CT2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3" spans="1:98" hidden="1" x14ac:dyDescent="0.3">
      <c r="A253">
        <v>0</v>
      </c>
      <c r="B253">
        <v>502860</v>
      </c>
      <c r="C253" t="s">
        <v>120</v>
      </c>
      <c r="D253">
        <v>40</v>
      </c>
      <c r="E253" t="s">
        <v>3761</v>
      </c>
      <c r="F253" t="s">
        <v>3952</v>
      </c>
      <c r="G253" t="s">
        <v>2862</v>
      </c>
      <c r="H253" t="s">
        <v>30</v>
      </c>
      <c r="I253">
        <v>0</v>
      </c>
      <c r="J253">
        <v>300</v>
      </c>
      <c r="K253">
        <v>0</v>
      </c>
      <c r="L253">
        <v>16338</v>
      </c>
      <c r="M253">
        <v>0</v>
      </c>
      <c r="N253">
        <v>0</v>
      </c>
      <c r="O253">
        <v>12800</v>
      </c>
      <c r="P253">
        <v>2700</v>
      </c>
      <c r="Q253">
        <v>2700</v>
      </c>
      <c r="R253">
        <v>0</v>
      </c>
      <c r="S253">
        <v>16338</v>
      </c>
      <c r="T253" t="s">
        <v>3767</v>
      </c>
      <c r="U253">
        <v>2700</v>
      </c>
      <c r="V253" s="162">
        <v>1</v>
      </c>
      <c r="W253">
        <v>15500</v>
      </c>
      <c r="X253" s="162">
        <v>1</v>
      </c>
      <c r="Y253">
        <v>0</v>
      </c>
      <c r="Z253">
        <v>0</v>
      </c>
      <c r="AA253">
        <v>0</v>
      </c>
      <c r="AB253">
        <v>0</v>
      </c>
      <c r="AC253">
        <v>0</v>
      </c>
      <c r="AD253" t="s">
        <v>0</v>
      </c>
      <c r="AE253" t="s">
        <v>0</v>
      </c>
      <c r="AF253" t="s">
        <v>0</v>
      </c>
      <c r="AG253" t="s">
        <v>0</v>
      </c>
      <c r="AH253" s="191"/>
      <c r="AI253" s="191" t="s">
        <v>0</v>
      </c>
      <c r="AJ253" t="s">
        <v>0</v>
      </c>
      <c r="AK253" s="191"/>
      <c r="AL253" s="162">
        <v>0</v>
      </c>
      <c r="AM253" s="162">
        <v>0</v>
      </c>
      <c r="AN253" s="162">
        <v>0</v>
      </c>
      <c r="AO253" s="162">
        <v>0</v>
      </c>
      <c r="AP253" s="162">
        <v>0</v>
      </c>
      <c r="AQ253" s="162">
        <v>0</v>
      </c>
      <c r="AR253" s="178">
        <v>0</v>
      </c>
      <c r="AS253" s="178">
        <v>0</v>
      </c>
      <c r="AT253" s="178">
        <v>0</v>
      </c>
      <c r="AU253" s="178">
        <v>0</v>
      </c>
      <c r="AV253" s="178">
        <v>0</v>
      </c>
      <c r="AW253" s="180">
        <v>0</v>
      </c>
      <c r="AX253">
        <v>1</v>
      </c>
      <c r="AY253">
        <v>0</v>
      </c>
      <c r="AZ253">
        <v>0</v>
      </c>
      <c r="BA253">
        <v>0</v>
      </c>
      <c r="BB253">
        <v>1</v>
      </c>
      <c r="BC253">
        <v>0</v>
      </c>
      <c r="BD253" s="165">
        <v>0</v>
      </c>
      <c r="BE253" s="165" t="s">
        <v>0</v>
      </c>
      <c r="BF253" s="165" t="s">
        <v>0</v>
      </c>
      <c r="BG253" s="165" t="s">
        <v>0</v>
      </c>
      <c r="BH253" s="165" t="s">
        <v>0</v>
      </c>
      <c r="BI253" s="165" t="s">
        <v>0</v>
      </c>
      <c r="BJ253" s="165">
        <v>0</v>
      </c>
      <c r="BK253" s="165" t="s">
        <v>0</v>
      </c>
      <c r="BL253" s="165">
        <v>0</v>
      </c>
      <c r="BM253" s="165" t="s">
        <v>0</v>
      </c>
      <c r="BN253" s="165" t="s">
        <v>0</v>
      </c>
      <c r="BO253" s="165" t="s">
        <v>0</v>
      </c>
      <c r="BP253" s="165" t="s">
        <v>0</v>
      </c>
      <c r="BQ253" s="165" t="s">
        <v>0</v>
      </c>
      <c r="BR253" s="165">
        <v>0</v>
      </c>
      <c r="BS253" s="165">
        <v>0</v>
      </c>
      <c r="BT253" s="165">
        <v>0</v>
      </c>
      <c r="BU253" s="165" t="s">
        <v>0</v>
      </c>
      <c r="BV253" s="165" t="s">
        <v>0</v>
      </c>
      <c r="BW253" s="165" t="s">
        <v>0</v>
      </c>
      <c r="BX253" s="165" t="s">
        <v>0</v>
      </c>
      <c r="BY253" s="163" t="s">
        <v>0</v>
      </c>
      <c r="BZ253">
        <v>0</v>
      </c>
      <c r="CA253" t="s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f>_xlfn.XLOOKUP(DB_CEWB_Nomenclature__2[[#This Row],[Component]],T_Planning[Article],T_Planning[PLANIF],"VERIF")</f>
        <v>0</v>
      </c>
      <c r="CS253" t="str">
        <f>_xlfn.XLOOKUP(DB_CEWB_Nomenclature__2[[#This Row],[Component]],T_Planning[Article],T_Planning[Etat Machine],"VERIF")</f>
        <v/>
      </c>
      <c r="CT2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4" spans="1:98" hidden="1" x14ac:dyDescent="0.3">
      <c r="A254">
        <v>0</v>
      </c>
      <c r="B254">
        <v>503104</v>
      </c>
      <c r="C254" t="s">
        <v>109</v>
      </c>
      <c r="D254">
        <v>55</v>
      </c>
      <c r="E254" t="s">
        <v>3761</v>
      </c>
      <c r="F254" t="s">
        <v>3950</v>
      </c>
      <c r="G254" t="s">
        <v>2775</v>
      </c>
      <c r="H254" t="s">
        <v>251</v>
      </c>
      <c r="I254">
        <v>0</v>
      </c>
      <c r="J254">
        <v>0</v>
      </c>
      <c r="K254">
        <v>0</v>
      </c>
      <c r="L254">
        <v>0</v>
      </c>
      <c r="M254">
        <v>256508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t="s">
        <v>3792</v>
      </c>
      <c r="U254">
        <v>0</v>
      </c>
      <c r="V254" s="162" t="s">
        <v>0</v>
      </c>
      <c r="W254">
        <v>0</v>
      </c>
      <c r="X254" s="162" t="s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 t="s">
        <v>0</v>
      </c>
      <c r="AE254" t="s">
        <v>0</v>
      </c>
      <c r="AF254" t="s">
        <v>0</v>
      </c>
      <c r="AG254" t="s">
        <v>0</v>
      </c>
      <c r="AH254" s="191"/>
      <c r="AI254" s="191" t="s">
        <v>0</v>
      </c>
      <c r="AJ254" t="s">
        <v>0</v>
      </c>
      <c r="AK254" s="191"/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178">
        <v>0</v>
      </c>
      <c r="AS254" s="178">
        <v>0</v>
      </c>
      <c r="AT254" s="178">
        <v>0</v>
      </c>
      <c r="AU254" s="178">
        <v>0</v>
      </c>
      <c r="AV254" s="178">
        <v>0</v>
      </c>
      <c r="AW254" s="180">
        <v>0</v>
      </c>
      <c r="AX254">
        <v>1</v>
      </c>
      <c r="AY254">
        <v>0</v>
      </c>
      <c r="AZ254">
        <v>0</v>
      </c>
      <c r="BA254">
        <v>0</v>
      </c>
      <c r="BB254">
        <v>1</v>
      </c>
      <c r="BC254">
        <v>0</v>
      </c>
      <c r="BD254" s="165">
        <v>0</v>
      </c>
      <c r="BE254" s="165" t="s">
        <v>0</v>
      </c>
      <c r="BF254" s="165" t="s">
        <v>0</v>
      </c>
      <c r="BG254" s="165" t="s">
        <v>0</v>
      </c>
      <c r="BH254" s="165" t="s">
        <v>0</v>
      </c>
      <c r="BI254" s="165" t="s">
        <v>0</v>
      </c>
      <c r="BJ254" s="165">
        <v>0</v>
      </c>
      <c r="BK254" s="165" t="s">
        <v>0</v>
      </c>
      <c r="BL254" s="165">
        <v>0</v>
      </c>
      <c r="BM254" s="165" t="s">
        <v>0</v>
      </c>
      <c r="BN254" s="165" t="s">
        <v>0</v>
      </c>
      <c r="BO254" s="165" t="s">
        <v>0</v>
      </c>
      <c r="BP254" s="165" t="s">
        <v>0</v>
      </c>
      <c r="BQ254" s="165" t="s">
        <v>0</v>
      </c>
      <c r="BR254" s="165">
        <v>0</v>
      </c>
      <c r="BS254" s="165">
        <v>0</v>
      </c>
      <c r="BT254" s="165">
        <v>0</v>
      </c>
      <c r="BU254" s="165" t="s">
        <v>0</v>
      </c>
      <c r="BV254" s="165" t="s">
        <v>0</v>
      </c>
      <c r="BW254" s="165" t="s">
        <v>0</v>
      </c>
      <c r="BX254" s="165" t="s">
        <v>0</v>
      </c>
      <c r="BY254" s="163" t="s">
        <v>0</v>
      </c>
      <c r="BZ254">
        <v>0</v>
      </c>
      <c r="CA254" t="s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 t="str">
        <f>_xlfn.XLOOKUP(DB_CEWB_Nomenclature__2[[#This Row],[Component]],T_Planning[Article],T_Planning[PLANIF],"VERIF")</f>
        <v>VERIF</v>
      </c>
      <c r="CS254" t="str">
        <f>_xlfn.XLOOKUP(DB_CEWB_Nomenclature__2[[#This Row],[Component]],T_Planning[Article],T_Planning[Etat Machine],"VERIF")</f>
        <v>VERIF</v>
      </c>
      <c r="CT2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5" spans="1:98" hidden="1" x14ac:dyDescent="0.3">
      <c r="A255">
        <v>2</v>
      </c>
      <c r="B255">
        <v>859353</v>
      </c>
      <c r="C255" t="s">
        <v>3955</v>
      </c>
      <c r="D255">
        <v>40</v>
      </c>
      <c r="E255" t="s">
        <v>3761</v>
      </c>
      <c r="F255" t="s">
        <v>3950</v>
      </c>
      <c r="G255" t="s">
        <v>2775</v>
      </c>
      <c r="H255" t="s">
        <v>44</v>
      </c>
      <c r="I255">
        <v>0</v>
      </c>
      <c r="J255">
        <v>0</v>
      </c>
      <c r="K255" t="s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t="s">
        <v>3767</v>
      </c>
      <c r="U255">
        <v>0</v>
      </c>
      <c r="V255" s="162" t="s">
        <v>0</v>
      </c>
      <c r="W255">
        <v>0</v>
      </c>
      <c r="X255" s="162" t="s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 t="s">
        <v>0</v>
      </c>
      <c r="AE255" t="s">
        <v>0</v>
      </c>
      <c r="AF255" t="s">
        <v>0</v>
      </c>
      <c r="AG255" t="s">
        <v>0</v>
      </c>
      <c r="AH255" s="191"/>
      <c r="AI255" s="191" t="s">
        <v>0</v>
      </c>
      <c r="AJ255" t="s">
        <v>0</v>
      </c>
      <c r="AK255" s="191"/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178">
        <v>0</v>
      </c>
      <c r="AS255" s="178">
        <v>0</v>
      </c>
      <c r="AT255" s="178">
        <v>0</v>
      </c>
      <c r="AU255" s="178">
        <v>0</v>
      </c>
      <c r="AV255" s="178">
        <v>0</v>
      </c>
      <c r="AW255" s="180">
        <v>0</v>
      </c>
      <c r="AX255">
        <v>1</v>
      </c>
      <c r="AY255">
        <v>2</v>
      </c>
      <c r="AZ255">
        <v>0</v>
      </c>
      <c r="BA255">
        <v>0</v>
      </c>
      <c r="BB255">
        <v>1</v>
      </c>
      <c r="BC255">
        <v>0</v>
      </c>
      <c r="BD255" s="165">
        <v>0</v>
      </c>
      <c r="BE255" s="165" t="s">
        <v>0</v>
      </c>
      <c r="BF255" s="165">
        <v>0</v>
      </c>
      <c r="BG255" s="165" t="s">
        <v>0</v>
      </c>
      <c r="BH255" s="165">
        <v>0</v>
      </c>
      <c r="BI255" s="165" t="s">
        <v>0</v>
      </c>
      <c r="BJ255" s="165">
        <v>0</v>
      </c>
      <c r="BK255" s="165" t="s">
        <v>0</v>
      </c>
      <c r="BL255" s="165">
        <v>0</v>
      </c>
      <c r="BM255" s="165" t="s">
        <v>0</v>
      </c>
      <c r="BN255" s="165" t="s">
        <v>0</v>
      </c>
      <c r="BO255" s="165" t="s">
        <v>0</v>
      </c>
      <c r="BP255" s="165" t="s">
        <v>0</v>
      </c>
      <c r="BQ255" s="165" t="s">
        <v>0</v>
      </c>
      <c r="BR255" s="165">
        <v>0</v>
      </c>
      <c r="BS255" s="165">
        <v>0</v>
      </c>
      <c r="BT255" s="165">
        <v>0</v>
      </c>
      <c r="BU255" s="165" t="s">
        <v>0</v>
      </c>
      <c r="BV255" s="165" t="s">
        <v>0</v>
      </c>
      <c r="BW255" s="165" t="s">
        <v>0</v>
      </c>
      <c r="BX255" s="165" t="s">
        <v>0</v>
      </c>
      <c r="BY255" s="163" t="s">
        <v>0</v>
      </c>
      <c r="BZ255">
        <v>0</v>
      </c>
      <c r="CA255" t="s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 t="str">
        <f>_xlfn.XLOOKUP(DB_CEWB_Nomenclature__2[[#This Row],[Component]],T_Planning[Article],T_Planning[PLANIF],"VERIF")</f>
        <v>VERIF</v>
      </c>
      <c r="CS255" t="str">
        <f>_xlfn.XLOOKUP(DB_CEWB_Nomenclature__2[[#This Row],[Component]],T_Planning[Article],T_Planning[Etat Machine],"VERIF")</f>
        <v>VERIF</v>
      </c>
      <c r="CT2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6" spans="1:98" hidden="1" x14ac:dyDescent="0.3">
      <c r="A256">
        <v>0</v>
      </c>
      <c r="B256">
        <v>511670</v>
      </c>
      <c r="C256" t="s">
        <v>1153</v>
      </c>
      <c r="D256">
        <v>55</v>
      </c>
      <c r="E256" t="s">
        <v>3761</v>
      </c>
      <c r="F256" t="s">
        <v>3952</v>
      </c>
      <c r="G256" t="s">
        <v>2862</v>
      </c>
      <c r="H256" t="s">
        <v>1154</v>
      </c>
      <c r="I256">
        <v>0</v>
      </c>
      <c r="J256">
        <v>0</v>
      </c>
      <c r="K256">
        <v>0</v>
      </c>
      <c r="L256">
        <v>0</v>
      </c>
      <c r="M256">
        <v>71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t="s">
        <v>3767</v>
      </c>
      <c r="U256">
        <v>0</v>
      </c>
      <c r="V256" s="162" t="s">
        <v>0</v>
      </c>
      <c r="W256">
        <v>0</v>
      </c>
      <c r="X256" s="162" t="s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 t="s">
        <v>0</v>
      </c>
      <c r="AE256" t="s">
        <v>0</v>
      </c>
      <c r="AF256" t="s">
        <v>0</v>
      </c>
      <c r="AG256" t="s">
        <v>0</v>
      </c>
      <c r="AH256" s="191"/>
      <c r="AI256" s="191" t="s">
        <v>0</v>
      </c>
      <c r="AJ256" t="s">
        <v>0</v>
      </c>
      <c r="AK256" s="191"/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178">
        <v>0</v>
      </c>
      <c r="AS256" s="178">
        <v>0</v>
      </c>
      <c r="AT256" s="178">
        <v>0</v>
      </c>
      <c r="AU256" s="178">
        <v>0</v>
      </c>
      <c r="AV256" s="178">
        <v>0</v>
      </c>
      <c r="AW256" s="180">
        <v>0</v>
      </c>
      <c r="AX256">
        <v>1</v>
      </c>
      <c r="AY256">
        <v>1</v>
      </c>
      <c r="AZ256">
        <v>1</v>
      </c>
      <c r="BA256">
        <v>1</v>
      </c>
      <c r="BB256">
        <v>1</v>
      </c>
      <c r="BC256">
        <v>0</v>
      </c>
      <c r="BD256" s="165">
        <v>0</v>
      </c>
      <c r="BE256" s="165" t="s">
        <v>0</v>
      </c>
      <c r="BF256" s="165">
        <v>0</v>
      </c>
      <c r="BG256" s="165" t="s">
        <v>0</v>
      </c>
      <c r="BH256" s="165">
        <v>0</v>
      </c>
      <c r="BI256" s="165" t="s">
        <v>0</v>
      </c>
      <c r="BJ256" s="165">
        <v>0</v>
      </c>
      <c r="BK256" s="165" t="s">
        <v>0</v>
      </c>
      <c r="BL256" s="165">
        <v>0</v>
      </c>
      <c r="BM256" s="165" t="s">
        <v>0</v>
      </c>
      <c r="BN256" s="165">
        <v>0</v>
      </c>
      <c r="BO256" s="165" t="s">
        <v>0</v>
      </c>
      <c r="BP256" s="165">
        <v>0</v>
      </c>
      <c r="BQ256" s="165" t="s">
        <v>0</v>
      </c>
      <c r="BR256" s="165">
        <v>0</v>
      </c>
      <c r="BS256" s="165" t="s">
        <v>0</v>
      </c>
      <c r="BT256" s="165">
        <v>0</v>
      </c>
      <c r="BU256" s="165" t="s">
        <v>0</v>
      </c>
      <c r="BV256" s="165" t="s">
        <v>0</v>
      </c>
      <c r="BW256" s="165" t="s">
        <v>0</v>
      </c>
      <c r="BX256" s="165" t="s">
        <v>0</v>
      </c>
      <c r="BY256" s="163" t="s">
        <v>0</v>
      </c>
      <c r="BZ256">
        <v>0</v>
      </c>
      <c r="CA256" t="s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 t="str">
        <f>_xlfn.XLOOKUP(DB_CEWB_Nomenclature__2[[#This Row],[Component]],T_Planning[Article],T_Planning[PLANIF],"VERIF")</f>
        <v>VERIF</v>
      </c>
      <c r="CS256" t="str">
        <f>_xlfn.XLOOKUP(DB_CEWB_Nomenclature__2[[#This Row],[Component]],T_Planning[Article],T_Planning[Etat Machine],"VERIF")</f>
        <v>VERIF</v>
      </c>
      <c r="CT2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7" spans="1:98" hidden="1" x14ac:dyDescent="0.3">
      <c r="A257">
        <v>0</v>
      </c>
      <c r="B257">
        <v>511671</v>
      </c>
      <c r="C257" t="s">
        <v>1150</v>
      </c>
      <c r="D257">
        <v>40</v>
      </c>
      <c r="E257" t="s">
        <v>3761</v>
      </c>
      <c r="F257" t="s">
        <v>3952</v>
      </c>
      <c r="G257" t="s">
        <v>2862</v>
      </c>
      <c r="H257" t="s">
        <v>1151</v>
      </c>
      <c r="I257">
        <v>0</v>
      </c>
      <c r="J257">
        <v>100</v>
      </c>
      <c r="K257">
        <v>0</v>
      </c>
      <c r="L257">
        <v>240</v>
      </c>
      <c r="M257">
        <v>240</v>
      </c>
      <c r="N257">
        <v>0</v>
      </c>
      <c r="O257">
        <v>1010</v>
      </c>
      <c r="P257">
        <v>0</v>
      </c>
      <c r="Q257">
        <v>0</v>
      </c>
      <c r="R257">
        <v>0</v>
      </c>
      <c r="S257">
        <v>240</v>
      </c>
      <c r="T257" t="s">
        <v>3767</v>
      </c>
      <c r="U257">
        <v>0</v>
      </c>
      <c r="V257" s="162" t="s">
        <v>0</v>
      </c>
      <c r="W257">
        <v>1010</v>
      </c>
      <c r="X257" s="162">
        <v>0.23762376237623761</v>
      </c>
      <c r="Y257">
        <v>0</v>
      </c>
      <c r="Z257">
        <v>0</v>
      </c>
      <c r="AA257">
        <v>0</v>
      </c>
      <c r="AB257">
        <v>0</v>
      </c>
      <c r="AC257">
        <v>0</v>
      </c>
      <c r="AD257" t="s">
        <v>0</v>
      </c>
      <c r="AE257" t="s">
        <v>0</v>
      </c>
      <c r="AF257" t="s">
        <v>0</v>
      </c>
      <c r="AG257" t="s">
        <v>0</v>
      </c>
      <c r="AH257" s="191"/>
      <c r="AI257" s="191" t="s">
        <v>0</v>
      </c>
      <c r="AJ257" t="s">
        <v>0</v>
      </c>
      <c r="AK257" s="191"/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178">
        <v>0</v>
      </c>
      <c r="AS257" s="178">
        <v>0</v>
      </c>
      <c r="AT257" s="178">
        <v>0</v>
      </c>
      <c r="AU257" s="178">
        <v>0</v>
      </c>
      <c r="AV257" s="178">
        <v>0</v>
      </c>
      <c r="AW257" s="180">
        <v>0</v>
      </c>
      <c r="AX257">
        <v>1</v>
      </c>
      <c r="AY257">
        <v>1</v>
      </c>
      <c r="AZ257">
        <v>1</v>
      </c>
      <c r="BA257">
        <v>1</v>
      </c>
      <c r="BB257">
        <v>1</v>
      </c>
      <c r="BC257">
        <v>0</v>
      </c>
      <c r="BD257" s="165">
        <v>0</v>
      </c>
      <c r="BE257" s="165" t="s">
        <v>0</v>
      </c>
      <c r="BF257" s="165">
        <v>0</v>
      </c>
      <c r="BG257" s="165" t="s">
        <v>0</v>
      </c>
      <c r="BH257" s="165">
        <v>0</v>
      </c>
      <c r="BI257" s="165" t="s">
        <v>0</v>
      </c>
      <c r="BJ257" s="165">
        <v>0</v>
      </c>
      <c r="BK257" s="165" t="s">
        <v>0</v>
      </c>
      <c r="BL257" s="165">
        <v>0</v>
      </c>
      <c r="BM257" s="165" t="s">
        <v>0</v>
      </c>
      <c r="BN257" s="165">
        <v>0</v>
      </c>
      <c r="BO257" s="165" t="s">
        <v>0</v>
      </c>
      <c r="BP257" s="165">
        <v>0</v>
      </c>
      <c r="BQ257" s="165" t="s">
        <v>0</v>
      </c>
      <c r="BR257" s="165">
        <v>0</v>
      </c>
      <c r="BS257" s="165" t="s">
        <v>0</v>
      </c>
      <c r="BT257" s="165">
        <v>0</v>
      </c>
      <c r="BU257" s="165" t="s">
        <v>0</v>
      </c>
      <c r="BV257" s="165" t="s">
        <v>0</v>
      </c>
      <c r="BW257" s="165" t="s">
        <v>0</v>
      </c>
      <c r="BX257" s="165" t="s">
        <v>0</v>
      </c>
      <c r="BY257" s="163" t="s">
        <v>0</v>
      </c>
      <c r="BZ257">
        <v>0</v>
      </c>
      <c r="CA257" t="s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 t="str">
        <f>_xlfn.XLOOKUP(DB_CEWB_Nomenclature__2[[#This Row],[Component]],T_Planning[Article],T_Planning[PLANIF],"VERIF")</f>
        <v>A PLANIFIER</v>
      </c>
      <c r="CS257" t="str">
        <f>_xlfn.XLOOKUP(DB_CEWB_Nomenclature__2[[#This Row],[Component]],T_Planning[Article],T_Planning[Etat Machine],"VERIF")</f>
        <v>VERIF</v>
      </c>
      <c r="CT2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8" spans="1:98" hidden="1" x14ac:dyDescent="0.3">
      <c r="A258">
        <v>0</v>
      </c>
      <c r="B258">
        <v>511673</v>
      </c>
      <c r="C258" t="s">
        <v>213</v>
      </c>
      <c r="D258">
        <v>55</v>
      </c>
      <c r="E258" t="s">
        <v>3761</v>
      </c>
      <c r="F258" t="s">
        <v>3952</v>
      </c>
      <c r="G258" t="s">
        <v>2862</v>
      </c>
      <c r="H258" t="s">
        <v>1148</v>
      </c>
      <c r="I258">
        <v>0</v>
      </c>
      <c r="J258">
        <v>0</v>
      </c>
      <c r="K258">
        <v>0</v>
      </c>
      <c r="L258">
        <v>0</v>
      </c>
      <c r="M258">
        <v>4145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t="s">
        <v>3767</v>
      </c>
      <c r="U258">
        <v>0</v>
      </c>
      <c r="V258" s="162" t="s">
        <v>0</v>
      </c>
      <c r="W258">
        <v>0</v>
      </c>
      <c r="X258" s="162" t="s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 t="s">
        <v>0</v>
      </c>
      <c r="AE258" t="s">
        <v>0</v>
      </c>
      <c r="AF258" t="s">
        <v>0</v>
      </c>
      <c r="AG258" t="s">
        <v>0</v>
      </c>
      <c r="AH258" s="191"/>
      <c r="AI258" s="191" t="s">
        <v>0</v>
      </c>
      <c r="AJ258" t="s">
        <v>0</v>
      </c>
      <c r="AK258" s="191"/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178">
        <v>0</v>
      </c>
      <c r="AS258" s="178">
        <v>0</v>
      </c>
      <c r="AT258" s="178">
        <v>0</v>
      </c>
      <c r="AU258" s="178">
        <v>0</v>
      </c>
      <c r="AV258" s="178">
        <v>0</v>
      </c>
      <c r="AW258" s="180">
        <v>0</v>
      </c>
      <c r="AX258">
        <v>1</v>
      </c>
      <c r="AY258">
        <v>1</v>
      </c>
      <c r="AZ258">
        <v>1</v>
      </c>
      <c r="BA258">
        <v>1</v>
      </c>
      <c r="BB258">
        <v>1</v>
      </c>
      <c r="BC258">
        <v>0</v>
      </c>
      <c r="BD258" s="165">
        <v>0</v>
      </c>
      <c r="BE258" s="165" t="s">
        <v>0</v>
      </c>
      <c r="BF258" s="165">
        <v>0</v>
      </c>
      <c r="BG258" s="165" t="s">
        <v>0</v>
      </c>
      <c r="BH258" s="165">
        <v>0</v>
      </c>
      <c r="BI258" s="165" t="s">
        <v>0</v>
      </c>
      <c r="BJ258" s="165">
        <v>0</v>
      </c>
      <c r="BK258" s="165" t="s">
        <v>0</v>
      </c>
      <c r="BL258" s="165">
        <v>0</v>
      </c>
      <c r="BM258" s="165" t="s">
        <v>0</v>
      </c>
      <c r="BN258" s="165">
        <v>0</v>
      </c>
      <c r="BO258" s="165" t="s">
        <v>0</v>
      </c>
      <c r="BP258" s="165">
        <v>0</v>
      </c>
      <c r="BQ258" s="165" t="s">
        <v>0</v>
      </c>
      <c r="BR258" s="165">
        <v>0</v>
      </c>
      <c r="BS258" s="165" t="s">
        <v>0</v>
      </c>
      <c r="BT258" s="165">
        <v>0</v>
      </c>
      <c r="BU258" s="165" t="s">
        <v>0</v>
      </c>
      <c r="BV258" s="165" t="s">
        <v>0</v>
      </c>
      <c r="BW258" s="165" t="s">
        <v>0</v>
      </c>
      <c r="BX258" s="165" t="s">
        <v>0</v>
      </c>
      <c r="BY258" s="163" t="s">
        <v>0</v>
      </c>
      <c r="BZ258">
        <v>0</v>
      </c>
      <c r="CA258" t="s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 t="str">
        <f>_xlfn.XLOOKUP(DB_CEWB_Nomenclature__2[[#This Row],[Component]],T_Planning[Article],T_Planning[PLANIF],"VERIF")</f>
        <v>VERIF</v>
      </c>
      <c r="CS258" t="str">
        <f>_xlfn.XLOOKUP(DB_CEWB_Nomenclature__2[[#This Row],[Component]],T_Planning[Article],T_Planning[Etat Machine],"VERIF")</f>
        <v>VERIF</v>
      </c>
      <c r="CT2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59" spans="1:98" hidden="1" x14ac:dyDescent="0.3">
      <c r="A259">
        <v>0</v>
      </c>
      <c r="B259">
        <v>513739</v>
      </c>
      <c r="C259" t="s">
        <v>144</v>
      </c>
      <c r="D259">
        <v>40</v>
      </c>
      <c r="E259" t="s">
        <v>3761</v>
      </c>
      <c r="F259" t="s">
        <v>3952</v>
      </c>
      <c r="G259" t="s">
        <v>2862</v>
      </c>
      <c r="H259" t="s">
        <v>159</v>
      </c>
      <c r="I259">
        <v>0</v>
      </c>
      <c r="J259">
        <v>1100</v>
      </c>
      <c r="K259">
        <v>0</v>
      </c>
      <c r="L259">
        <v>4899</v>
      </c>
      <c r="M259">
        <v>0</v>
      </c>
      <c r="N259">
        <v>0</v>
      </c>
      <c r="O259">
        <v>31350</v>
      </c>
      <c r="P259">
        <v>16200</v>
      </c>
      <c r="Q259">
        <v>10140</v>
      </c>
      <c r="R259">
        <v>0</v>
      </c>
      <c r="S259">
        <v>4899</v>
      </c>
      <c r="T259" t="s">
        <v>3767</v>
      </c>
      <c r="U259">
        <v>6100</v>
      </c>
      <c r="V259" s="162">
        <v>0.80311475409836064</v>
      </c>
      <c r="W259">
        <v>37450</v>
      </c>
      <c r="X259" s="162">
        <v>0.13081441922563417</v>
      </c>
      <c r="Y259">
        <v>1</v>
      </c>
      <c r="Z259">
        <v>1</v>
      </c>
      <c r="AA259">
        <v>1</v>
      </c>
      <c r="AB259">
        <v>0</v>
      </c>
      <c r="AC259">
        <v>3</v>
      </c>
      <c r="AD259" t="s">
        <v>0</v>
      </c>
      <c r="AE259" t="s">
        <v>0</v>
      </c>
      <c r="AF259" t="s">
        <v>0</v>
      </c>
      <c r="AG259" t="s">
        <v>0</v>
      </c>
      <c r="AH259" s="191"/>
      <c r="AI259" s="191" t="s">
        <v>0</v>
      </c>
      <c r="AJ259" t="s">
        <v>0</v>
      </c>
      <c r="AK259" s="191"/>
      <c r="AL259" s="162">
        <v>0</v>
      </c>
      <c r="AM259" s="162">
        <v>0</v>
      </c>
      <c r="AN259" s="162">
        <v>1.9841269841269799E-2</v>
      </c>
      <c r="AO259" s="162">
        <v>1.5487867836861101E-3</v>
      </c>
      <c r="AP259" s="162">
        <v>0</v>
      </c>
      <c r="AQ259" s="162">
        <v>5.9633384324198199E-3</v>
      </c>
      <c r="AR259" s="178">
        <v>0</v>
      </c>
      <c r="AS259" s="178">
        <v>0</v>
      </c>
      <c r="AT259" s="178">
        <v>0</v>
      </c>
      <c r="AU259" s="178">
        <v>0</v>
      </c>
      <c r="AV259" s="178">
        <v>0</v>
      </c>
      <c r="AW259" s="180">
        <v>0</v>
      </c>
      <c r="AX259">
        <v>1</v>
      </c>
      <c r="AY259">
        <v>0</v>
      </c>
      <c r="AZ259">
        <v>0</v>
      </c>
      <c r="BA259">
        <v>0</v>
      </c>
      <c r="BB259">
        <v>1</v>
      </c>
      <c r="BC259">
        <v>0</v>
      </c>
      <c r="BD259" s="165">
        <v>0</v>
      </c>
      <c r="BE259" s="165" t="s">
        <v>0</v>
      </c>
      <c r="BF259" s="165" t="s">
        <v>0</v>
      </c>
      <c r="BG259" s="165" t="s">
        <v>0</v>
      </c>
      <c r="BH259" s="165" t="s">
        <v>0</v>
      </c>
      <c r="BI259" s="165" t="s">
        <v>0</v>
      </c>
      <c r="BJ259" s="165">
        <v>0</v>
      </c>
      <c r="BK259" s="165" t="s">
        <v>0</v>
      </c>
      <c r="BL259" s="165">
        <v>0</v>
      </c>
      <c r="BM259" s="165" t="s">
        <v>0</v>
      </c>
      <c r="BN259" s="165" t="s">
        <v>0</v>
      </c>
      <c r="BO259" s="165" t="s">
        <v>0</v>
      </c>
      <c r="BP259" s="165" t="s">
        <v>0</v>
      </c>
      <c r="BQ259" s="165" t="s">
        <v>0</v>
      </c>
      <c r="BR259" s="165">
        <v>0</v>
      </c>
      <c r="BS259" s="165">
        <v>0</v>
      </c>
      <c r="BT259" s="165">
        <v>0</v>
      </c>
      <c r="BU259" s="165" t="s">
        <v>0</v>
      </c>
      <c r="BV259" s="165" t="s">
        <v>0</v>
      </c>
      <c r="BW259" s="165" t="s">
        <v>0</v>
      </c>
      <c r="BX259" s="165" t="s">
        <v>0</v>
      </c>
      <c r="BY259" s="163" t="s">
        <v>0</v>
      </c>
      <c r="BZ259">
        <v>0</v>
      </c>
      <c r="CA259" t="s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1010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1010</v>
      </c>
      <c r="CR259" t="str">
        <f>_xlfn.XLOOKUP(DB_CEWB_Nomenclature__2[[#This Row],[Component]],T_Planning[Article],T_Planning[PLANIF],"VERIF")</f>
        <v>A PLANIFIER</v>
      </c>
      <c r="CS259" t="str">
        <f>_xlfn.XLOOKUP(DB_CEWB_Nomenclature__2[[#This Row],[Component]],T_Planning[Article],T_Planning[Etat Machine],"VERIF")</f>
        <v>VERIF</v>
      </c>
      <c r="CT2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0" spans="1:98" hidden="1" x14ac:dyDescent="0.3">
      <c r="A260">
        <v>2</v>
      </c>
      <c r="B260">
        <v>862837</v>
      </c>
      <c r="C260" t="s">
        <v>3962</v>
      </c>
      <c r="D260">
        <v>40</v>
      </c>
      <c r="E260" t="s">
        <v>3761</v>
      </c>
      <c r="F260" t="s">
        <v>3952</v>
      </c>
      <c r="G260" t="s">
        <v>2862</v>
      </c>
      <c r="H260" t="s">
        <v>1170</v>
      </c>
      <c r="I260">
        <v>0</v>
      </c>
      <c r="J260">
        <v>0</v>
      </c>
      <c r="K260" t="s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t="s">
        <v>3767</v>
      </c>
      <c r="U260">
        <v>0</v>
      </c>
      <c r="V260" s="162" t="s">
        <v>0</v>
      </c>
      <c r="W260">
        <v>0</v>
      </c>
      <c r="X260" s="162" t="s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 t="s">
        <v>0</v>
      </c>
      <c r="AE260" t="s">
        <v>0</v>
      </c>
      <c r="AF260" t="s">
        <v>0</v>
      </c>
      <c r="AG260" t="s">
        <v>0</v>
      </c>
      <c r="AH260" s="191"/>
      <c r="AI260" s="191" t="s">
        <v>0</v>
      </c>
      <c r="AJ260" t="s">
        <v>0</v>
      </c>
      <c r="AK260" s="191"/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178">
        <v>0</v>
      </c>
      <c r="AS260" s="178">
        <v>0</v>
      </c>
      <c r="AT260" s="178">
        <v>0</v>
      </c>
      <c r="AU260" s="178">
        <v>0</v>
      </c>
      <c r="AV260" s="178">
        <v>0</v>
      </c>
      <c r="AW260" s="180">
        <v>0</v>
      </c>
      <c r="AX260">
        <v>1</v>
      </c>
      <c r="AY260">
        <v>0</v>
      </c>
      <c r="AZ260">
        <v>0</v>
      </c>
      <c r="BA260">
        <v>0</v>
      </c>
      <c r="BB260">
        <v>1</v>
      </c>
      <c r="BC260">
        <v>0</v>
      </c>
      <c r="BD260" s="165">
        <v>0</v>
      </c>
      <c r="BE260" s="165" t="s">
        <v>0</v>
      </c>
      <c r="BF260" s="165" t="s">
        <v>0</v>
      </c>
      <c r="BG260" s="165" t="s">
        <v>0</v>
      </c>
      <c r="BH260" s="165" t="s">
        <v>0</v>
      </c>
      <c r="BI260" s="165" t="s">
        <v>0</v>
      </c>
      <c r="BJ260" s="165">
        <v>0</v>
      </c>
      <c r="BK260" s="165" t="s">
        <v>0</v>
      </c>
      <c r="BL260" s="165">
        <v>0</v>
      </c>
      <c r="BM260" s="165" t="s">
        <v>0</v>
      </c>
      <c r="BN260" s="165" t="s">
        <v>0</v>
      </c>
      <c r="BO260" s="165" t="s">
        <v>0</v>
      </c>
      <c r="BP260" s="165" t="s">
        <v>0</v>
      </c>
      <c r="BQ260" s="165" t="s">
        <v>0</v>
      </c>
      <c r="BR260" s="165">
        <v>0</v>
      </c>
      <c r="BS260" s="165">
        <v>0</v>
      </c>
      <c r="BT260" s="165">
        <v>0</v>
      </c>
      <c r="BU260" s="165" t="s">
        <v>0</v>
      </c>
      <c r="BV260" s="165" t="s">
        <v>0</v>
      </c>
      <c r="BW260" s="165" t="s">
        <v>0</v>
      </c>
      <c r="BX260" s="165" t="s">
        <v>0</v>
      </c>
      <c r="BY260" s="163" t="s">
        <v>0</v>
      </c>
      <c r="BZ260">
        <v>0</v>
      </c>
      <c r="CA260" t="s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 t="str">
        <f>_xlfn.XLOOKUP(DB_CEWB_Nomenclature__2[[#This Row],[Component]],T_Planning[Article],T_Planning[PLANIF],"VERIF")</f>
        <v>VERIF</v>
      </c>
      <c r="CS260" t="str">
        <f>_xlfn.XLOOKUP(DB_CEWB_Nomenclature__2[[#This Row],[Component]],T_Planning[Article],T_Planning[Etat Machine],"VERIF")</f>
        <v>VERIF</v>
      </c>
      <c r="CT2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1" spans="1:98" hidden="1" x14ac:dyDescent="0.3">
      <c r="A261">
        <v>0</v>
      </c>
      <c r="B261">
        <v>520943</v>
      </c>
      <c r="C261" t="s">
        <v>129</v>
      </c>
      <c r="D261">
        <v>55</v>
      </c>
      <c r="E261" t="s">
        <v>3761</v>
      </c>
      <c r="F261" t="s">
        <v>3952</v>
      </c>
      <c r="G261" t="s">
        <v>2862</v>
      </c>
      <c r="H261" t="s">
        <v>42</v>
      </c>
      <c r="I261">
        <v>0</v>
      </c>
      <c r="J261">
        <v>400</v>
      </c>
      <c r="K261">
        <v>0</v>
      </c>
      <c r="L261">
        <v>24531</v>
      </c>
      <c r="M261">
        <v>0</v>
      </c>
      <c r="N261">
        <v>0</v>
      </c>
      <c r="O261">
        <v>3824</v>
      </c>
      <c r="P261">
        <v>3824</v>
      </c>
      <c r="Q261">
        <v>3824</v>
      </c>
      <c r="R261">
        <v>0</v>
      </c>
      <c r="S261">
        <v>24531</v>
      </c>
      <c r="T261" t="s">
        <v>3767</v>
      </c>
      <c r="U261">
        <v>3800</v>
      </c>
      <c r="V261" s="162">
        <v>1</v>
      </c>
      <c r="W261">
        <v>7624</v>
      </c>
      <c r="X261" s="162">
        <v>1</v>
      </c>
      <c r="Y261">
        <v>0</v>
      </c>
      <c r="Z261">
        <v>0</v>
      </c>
      <c r="AA261">
        <v>0</v>
      </c>
      <c r="AB261">
        <v>0</v>
      </c>
      <c r="AC261">
        <v>0</v>
      </c>
      <c r="AD261" t="s">
        <v>0</v>
      </c>
      <c r="AE261" t="s">
        <v>0</v>
      </c>
      <c r="AF261" t="s">
        <v>0</v>
      </c>
      <c r="AG261" t="s">
        <v>0</v>
      </c>
      <c r="AH261" s="191"/>
      <c r="AI261" s="191" t="s">
        <v>0</v>
      </c>
      <c r="AJ261" t="s">
        <v>0</v>
      </c>
      <c r="AK261" s="191"/>
      <c r="AL261" s="162">
        <v>0</v>
      </c>
      <c r="AM261" s="162">
        <v>0.111986319116961</v>
      </c>
      <c r="AN261" s="162">
        <v>-0.14937145674143501</v>
      </c>
      <c r="AO261" s="162">
        <v>0</v>
      </c>
      <c r="AP261" s="162">
        <v>8.6318897637795294E-2</v>
      </c>
      <c r="AQ261" s="162">
        <v>3.35818104759293E-2</v>
      </c>
      <c r="AR261" s="178">
        <v>0</v>
      </c>
      <c r="AS261" s="178">
        <v>0</v>
      </c>
      <c r="AT261" s="178">
        <v>0</v>
      </c>
      <c r="AU261" s="178">
        <v>0</v>
      </c>
      <c r="AV261" s="178">
        <v>0</v>
      </c>
      <c r="AW261" s="180">
        <v>0</v>
      </c>
      <c r="AX261">
        <v>1</v>
      </c>
      <c r="AY261">
        <v>0</v>
      </c>
      <c r="AZ261">
        <v>0</v>
      </c>
      <c r="BA261">
        <v>0</v>
      </c>
      <c r="BB261">
        <v>1</v>
      </c>
      <c r="BC261">
        <v>0</v>
      </c>
      <c r="BD261" s="165">
        <v>0</v>
      </c>
      <c r="BE261" s="165" t="s">
        <v>0</v>
      </c>
      <c r="BF261" s="165" t="s">
        <v>0</v>
      </c>
      <c r="BG261" s="165" t="s">
        <v>0</v>
      </c>
      <c r="BH261" s="165" t="s">
        <v>0</v>
      </c>
      <c r="BI261" s="165" t="s">
        <v>0</v>
      </c>
      <c r="BJ261" s="165">
        <v>0</v>
      </c>
      <c r="BK261" s="165" t="s">
        <v>0</v>
      </c>
      <c r="BL261" s="165">
        <v>0</v>
      </c>
      <c r="BM261" s="165" t="s">
        <v>0</v>
      </c>
      <c r="BN261" s="165" t="s">
        <v>0</v>
      </c>
      <c r="BO261" s="165" t="s">
        <v>0</v>
      </c>
      <c r="BP261" s="165" t="s">
        <v>0</v>
      </c>
      <c r="BQ261" s="165" t="s">
        <v>0</v>
      </c>
      <c r="BR261" s="165">
        <v>0</v>
      </c>
      <c r="BS261" s="165">
        <v>0</v>
      </c>
      <c r="BT261" s="165">
        <v>0</v>
      </c>
      <c r="BU261" s="165" t="s">
        <v>0</v>
      </c>
      <c r="BV261" s="165" t="s">
        <v>0</v>
      </c>
      <c r="BW261" s="165" t="s">
        <v>0</v>
      </c>
      <c r="BX261" s="165" t="s">
        <v>0</v>
      </c>
      <c r="BY261" s="163" t="s">
        <v>0</v>
      </c>
      <c r="BZ261">
        <v>0</v>
      </c>
      <c r="CA261" t="s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 t="str">
        <f>_xlfn.XLOOKUP(DB_CEWB_Nomenclature__2[[#This Row],[Component]],T_Planning[Article],T_Planning[PLANIF],"VERIF")</f>
        <v>VERIF</v>
      </c>
      <c r="CS261" t="str">
        <f>_xlfn.XLOOKUP(DB_CEWB_Nomenclature__2[[#This Row],[Component]],T_Planning[Article],T_Planning[Etat Machine],"VERIF")</f>
        <v>VERIF</v>
      </c>
      <c r="CT2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2" spans="1:98" hidden="1" x14ac:dyDescent="0.3">
      <c r="A262">
        <v>2</v>
      </c>
      <c r="B262">
        <v>859537</v>
      </c>
      <c r="C262" t="s">
        <v>7631</v>
      </c>
      <c r="D262">
        <v>40</v>
      </c>
      <c r="E262" t="s">
        <v>3761</v>
      </c>
      <c r="F262" t="s">
        <v>3952</v>
      </c>
      <c r="G262" t="s">
        <v>2862</v>
      </c>
      <c r="H262" t="s">
        <v>102</v>
      </c>
      <c r="I262">
        <v>0</v>
      </c>
      <c r="J262">
        <v>0</v>
      </c>
      <c r="K262" t="s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t="s">
        <v>3767</v>
      </c>
      <c r="U262">
        <v>0</v>
      </c>
      <c r="V262" s="162" t="s">
        <v>0</v>
      </c>
      <c r="W262">
        <v>0</v>
      </c>
      <c r="X262" s="162" t="s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 t="s">
        <v>0</v>
      </c>
      <c r="AE262" t="s">
        <v>0</v>
      </c>
      <c r="AF262" t="s">
        <v>0</v>
      </c>
      <c r="AG262" t="s">
        <v>0</v>
      </c>
      <c r="AH262" s="191"/>
      <c r="AI262" s="191" t="s">
        <v>0</v>
      </c>
      <c r="AJ262" t="s">
        <v>0</v>
      </c>
      <c r="AK262" s="191"/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178">
        <v>0</v>
      </c>
      <c r="AS262" s="178">
        <v>0</v>
      </c>
      <c r="AT262" s="178">
        <v>0</v>
      </c>
      <c r="AU262" s="178">
        <v>0</v>
      </c>
      <c r="AV262" s="178">
        <v>0</v>
      </c>
      <c r="AW262" s="180">
        <v>0</v>
      </c>
      <c r="AX262">
        <v>1</v>
      </c>
      <c r="AY262">
        <v>0</v>
      </c>
      <c r="AZ262">
        <v>0</v>
      </c>
      <c r="BA262">
        <v>0</v>
      </c>
      <c r="BB262">
        <v>1</v>
      </c>
      <c r="BC262">
        <v>0</v>
      </c>
      <c r="BD262" s="165">
        <v>0</v>
      </c>
      <c r="BE262" s="165" t="s">
        <v>0</v>
      </c>
      <c r="BF262" s="165" t="s">
        <v>0</v>
      </c>
      <c r="BG262" s="165" t="s">
        <v>0</v>
      </c>
      <c r="BH262" s="165" t="s">
        <v>0</v>
      </c>
      <c r="BI262" s="165" t="s">
        <v>0</v>
      </c>
      <c r="BJ262" s="165">
        <v>0</v>
      </c>
      <c r="BK262" s="165" t="s">
        <v>0</v>
      </c>
      <c r="BL262" s="165">
        <v>0</v>
      </c>
      <c r="BM262" s="165" t="s">
        <v>0</v>
      </c>
      <c r="BN262" s="165" t="s">
        <v>0</v>
      </c>
      <c r="BO262" s="165" t="s">
        <v>0</v>
      </c>
      <c r="BP262" s="165" t="s">
        <v>0</v>
      </c>
      <c r="BQ262" s="165" t="s">
        <v>0</v>
      </c>
      <c r="BR262" s="165">
        <v>0</v>
      </c>
      <c r="BS262" s="165">
        <v>0</v>
      </c>
      <c r="BT262" s="165">
        <v>0</v>
      </c>
      <c r="BU262" s="165" t="s">
        <v>0</v>
      </c>
      <c r="BV262" s="165" t="s">
        <v>0</v>
      </c>
      <c r="BW262" s="165" t="s">
        <v>0</v>
      </c>
      <c r="BX262" s="165" t="s">
        <v>0</v>
      </c>
      <c r="BY262" s="163" t="s">
        <v>0</v>
      </c>
      <c r="BZ262">
        <v>0</v>
      </c>
      <c r="CA262" t="s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 t="str">
        <f>_xlfn.XLOOKUP(DB_CEWB_Nomenclature__2[[#This Row],[Component]],T_Planning[Article],T_Planning[PLANIF],"VERIF")</f>
        <v>VERIF</v>
      </c>
      <c r="CS262" t="str">
        <f>_xlfn.XLOOKUP(DB_CEWB_Nomenclature__2[[#This Row],[Component]],T_Planning[Article],T_Planning[Etat Machine],"VERIF")</f>
        <v>VERIF</v>
      </c>
      <c r="CT2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3" spans="1:98" hidden="1" x14ac:dyDescent="0.3">
      <c r="A263">
        <v>0</v>
      </c>
      <c r="B263">
        <v>525836</v>
      </c>
      <c r="C263" t="s">
        <v>173</v>
      </c>
      <c r="D263">
        <v>40</v>
      </c>
      <c r="E263" t="s">
        <v>3761</v>
      </c>
      <c r="F263" t="s">
        <v>3950</v>
      </c>
      <c r="G263" t="s">
        <v>2775</v>
      </c>
      <c r="H263" t="s">
        <v>2233</v>
      </c>
      <c r="I263">
        <v>0</v>
      </c>
      <c r="J263">
        <v>6000</v>
      </c>
      <c r="K263">
        <v>0</v>
      </c>
      <c r="L263">
        <v>21345</v>
      </c>
      <c r="M263">
        <v>0</v>
      </c>
      <c r="N263">
        <v>59044</v>
      </c>
      <c r="O263">
        <v>250000</v>
      </c>
      <c r="P263">
        <v>110000</v>
      </c>
      <c r="Q263">
        <v>60000</v>
      </c>
      <c r="R263">
        <v>19044</v>
      </c>
      <c r="S263">
        <v>40389</v>
      </c>
      <c r="T263" t="s">
        <v>3765</v>
      </c>
      <c r="U263">
        <v>92500</v>
      </c>
      <c r="V263" s="162">
        <v>0.43663783783783783</v>
      </c>
      <c r="W263">
        <v>342500</v>
      </c>
      <c r="X263" s="162">
        <v>0.11792408759124089</v>
      </c>
      <c r="Y263">
        <v>0</v>
      </c>
      <c r="Z263">
        <v>0</v>
      </c>
      <c r="AA263">
        <v>0</v>
      </c>
      <c r="AB263">
        <v>0</v>
      </c>
      <c r="AC263">
        <v>0</v>
      </c>
      <c r="AD263" t="s">
        <v>0</v>
      </c>
      <c r="AE263" t="s">
        <v>0</v>
      </c>
      <c r="AF263" t="s">
        <v>0</v>
      </c>
      <c r="AG263" t="s">
        <v>0</v>
      </c>
      <c r="AH263" s="191"/>
      <c r="AI263" s="191" t="s">
        <v>0</v>
      </c>
      <c r="AJ263" t="s">
        <v>0</v>
      </c>
      <c r="AK263" s="191"/>
      <c r="AL263" s="162">
        <v>0</v>
      </c>
      <c r="AM263" s="162">
        <v>0</v>
      </c>
      <c r="AN263" s="162">
        <v>0.122202596564215</v>
      </c>
      <c r="AO263" s="162">
        <v>0.252283872139484</v>
      </c>
      <c r="AP263" s="162">
        <v>6.5969249009626196E-2</v>
      </c>
      <c r="AQ263" s="162">
        <v>0.12766641025522901</v>
      </c>
      <c r="AR263" s="178">
        <v>0</v>
      </c>
      <c r="AS263" s="178">
        <v>0</v>
      </c>
      <c r="AT263" s="178">
        <v>0</v>
      </c>
      <c r="AU263" s="178">
        <v>0</v>
      </c>
      <c r="AV263" s="178">
        <v>0</v>
      </c>
      <c r="AW263" s="180">
        <v>0</v>
      </c>
      <c r="AX263">
        <v>1</v>
      </c>
      <c r="AY263">
        <v>0</v>
      </c>
      <c r="AZ263">
        <v>0</v>
      </c>
      <c r="BA263">
        <v>0</v>
      </c>
      <c r="BB263">
        <v>1</v>
      </c>
      <c r="BC263">
        <v>0</v>
      </c>
      <c r="BD263" s="165">
        <v>40000</v>
      </c>
      <c r="BE263" s="165">
        <v>5.333333333333333</v>
      </c>
      <c r="BF263" s="165" t="s">
        <v>0</v>
      </c>
      <c r="BG263" s="165" t="s">
        <v>0</v>
      </c>
      <c r="BH263" s="165" t="s">
        <v>0</v>
      </c>
      <c r="BI263" s="165" t="s">
        <v>0</v>
      </c>
      <c r="BJ263" s="165">
        <v>0</v>
      </c>
      <c r="BK263" s="165" t="s">
        <v>0</v>
      </c>
      <c r="BL263" s="165">
        <v>0</v>
      </c>
      <c r="BM263" s="165" t="s">
        <v>0</v>
      </c>
      <c r="BN263" s="165" t="s">
        <v>0</v>
      </c>
      <c r="BO263" s="165" t="s">
        <v>0</v>
      </c>
      <c r="BP263" s="165" t="s">
        <v>0</v>
      </c>
      <c r="BQ263" s="165" t="s">
        <v>0</v>
      </c>
      <c r="BR263" s="165">
        <v>19044</v>
      </c>
      <c r="BS263" s="165">
        <v>2</v>
      </c>
      <c r="BT263" s="165">
        <v>0</v>
      </c>
      <c r="BU263" s="165" t="s">
        <v>0</v>
      </c>
      <c r="BV263" s="165" t="s">
        <v>0</v>
      </c>
      <c r="BW263" s="165" t="s">
        <v>0</v>
      </c>
      <c r="BX263" s="165" t="s">
        <v>0</v>
      </c>
      <c r="BY263" s="163" t="s">
        <v>0</v>
      </c>
      <c r="BZ263">
        <v>0</v>
      </c>
      <c r="CA263" t="s">
        <v>0</v>
      </c>
      <c r="CB263">
        <v>19182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19182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 t="str">
        <f>_xlfn.XLOOKUP(DB_CEWB_Nomenclature__2[[#This Row],[Component]],T_Planning[Article],T_Planning[PLANIF],"VERIF")</f>
        <v>VERIF</v>
      </c>
      <c r="CS263" t="str">
        <f>_xlfn.XLOOKUP(DB_CEWB_Nomenclature__2[[#This Row],[Component]],T_Planning[Article],T_Planning[Etat Machine],"VERIF")</f>
        <v>VERIF</v>
      </c>
      <c r="CT2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4" spans="1:98" hidden="1" x14ac:dyDescent="0.3">
      <c r="A264">
        <v>0</v>
      </c>
      <c r="B264">
        <v>525840</v>
      </c>
      <c r="C264" t="s">
        <v>383</v>
      </c>
      <c r="D264">
        <v>40</v>
      </c>
      <c r="E264" t="s">
        <v>3761</v>
      </c>
      <c r="F264" t="s">
        <v>3950</v>
      </c>
      <c r="G264" t="s">
        <v>2775</v>
      </c>
      <c r="H264" t="s">
        <v>2233</v>
      </c>
      <c r="I264">
        <v>0</v>
      </c>
      <c r="J264">
        <v>2500</v>
      </c>
      <c r="K264">
        <v>0</v>
      </c>
      <c r="L264">
        <v>54449</v>
      </c>
      <c r="M264">
        <v>0</v>
      </c>
      <c r="N264">
        <v>91254</v>
      </c>
      <c r="O264">
        <v>130000</v>
      </c>
      <c r="P264">
        <v>50000</v>
      </c>
      <c r="Q264">
        <v>20000</v>
      </c>
      <c r="R264">
        <v>75254</v>
      </c>
      <c r="S264">
        <v>129703</v>
      </c>
      <c r="T264" t="s">
        <v>3789</v>
      </c>
      <c r="U264">
        <v>50200</v>
      </c>
      <c r="V264" s="162">
        <v>1</v>
      </c>
      <c r="W264">
        <v>180200</v>
      </c>
      <c r="X264" s="162">
        <v>0.71977247502774699</v>
      </c>
      <c r="Y264">
        <v>0</v>
      </c>
      <c r="Z264">
        <v>0</v>
      </c>
      <c r="AA264">
        <v>0</v>
      </c>
      <c r="AB264">
        <v>0</v>
      </c>
      <c r="AC264">
        <v>0</v>
      </c>
      <c r="AD264" t="s">
        <v>0</v>
      </c>
      <c r="AE264" t="s">
        <v>0</v>
      </c>
      <c r="AF264" t="s">
        <v>0</v>
      </c>
      <c r="AG264" t="s">
        <v>0</v>
      </c>
      <c r="AH264" s="191"/>
      <c r="AI264" s="191" t="s">
        <v>0</v>
      </c>
      <c r="AJ264" t="s">
        <v>0</v>
      </c>
      <c r="AK264" s="191"/>
      <c r="AL264" s="162">
        <v>0</v>
      </c>
      <c r="AM264" s="162">
        <v>0</v>
      </c>
      <c r="AN264" s="162">
        <v>0.25858762791555301</v>
      </c>
      <c r="AO264" s="162">
        <v>0.15448478797751</v>
      </c>
      <c r="AP264" s="162">
        <v>6.9978251902958505E-2</v>
      </c>
      <c r="AQ264" s="162">
        <v>0.140272533592086</v>
      </c>
      <c r="AR264" s="178">
        <v>0</v>
      </c>
      <c r="AS264" s="178">
        <v>0</v>
      </c>
      <c r="AT264" s="178">
        <v>0</v>
      </c>
      <c r="AU264" s="178">
        <v>0</v>
      </c>
      <c r="AV264" s="178">
        <v>0</v>
      </c>
      <c r="AW264" s="180">
        <v>0</v>
      </c>
      <c r="AX264">
        <v>1</v>
      </c>
      <c r="AY264">
        <v>0</v>
      </c>
      <c r="AZ264">
        <v>0</v>
      </c>
      <c r="BA264">
        <v>0</v>
      </c>
      <c r="BB264">
        <v>1</v>
      </c>
      <c r="BC264">
        <v>0</v>
      </c>
      <c r="BD264" s="165">
        <v>8000</v>
      </c>
      <c r="BE264" s="165">
        <v>30</v>
      </c>
      <c r="BF264" s="165" t="s">
        <v>0</v>
      </c>
      <c r="BG264" s="165" t="s">
        <v>0</v>
      </c>
      <c r="BH264" s="165" t="s">
        <v>0</v>
      </c>
      <c r="BI264" s="165" t="s">
        <v>0</v>
      </c>
      <c r="BJ264" s="165">
        <v>0</v>
      </c>
      <c r="BK264" s="165" t="s">
        <v>0</v>
      </c>
      <c r="BL264" s="165">
        <v>0</v>
      </c>
      <c r="BM264" s="165" t="s">
        <v>0</v>
      </c>
      <c r="BN264" s="165" t="s">
        <v>0</v>
      </c>
      <c r="BO264" s="165" t="s">
        <v>0</v>
      </c>
      <c r="BP264" s="165" t="s">
        <v>0</v>
      </c>
      <c r="BQ264" s="165" t="s">
        <v>0</v>
      </c>
      <c r="BR264" s="165">
        <v>0</v>
      </c>
      <c r="BS264" s="165">
        <v>0</v>
      </c>
      <c r="BT264" s="165">
        <v>75254</v>
      </c>
      <c r="BU264" s="165">
        <v>26</v>
      </c>
      <c r="BV264" s="165" t="s">
        <v>0</v>
      </c>
      <c r="BW264" s="165" t="s">
        <v>0</v>
      </c>
      <c r="BX264" s="165" t="s">
        <v>0</v>
      </c>
      <c r="BY264" s="163" t="s">
        <v>0</v>
      </c>
      <c r="BZ264">
        <v>0</v>
      </c>
      <c r="CA264" t="s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 t="str">
        <f>_xlfn.XLOOKUP(DB_CEWB_Nomenclature__2[[#This Row],[Component]],T_Planning[Article],T_Planning[PLANIF],"VERIF")</f>
        <v>VERIF</v>
      </c>
      <c r="CS264" t="str">
        <f>_xlfn.XLOOKUP(DB_CEWB_Nomenclature__2[[#This Row],[Component]],T_Planning[Article],T_Planning[Etat Machine],"VERIF")</f>
        <v>VERIF</v>
      </c>
      <c r="CT2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5" spans="1:98" hidden="1" x14ac:dyDescent="0.3">
      <c r="A265">
        <v>0</v>
      </c>
      <c r="B265">
        <v>527904</v>
      </c>
      <c r="C265" t="s">
        <v>1000</v>
      </c>
      <c r="D265">
        <v>55</v>
      </c>
      <c r="E265" t="s">
        <v>3761</v>
      </c>
      <c r="F265" t="s">
        <v>3950</v>
      </c>
      <c r="G265" t="s">
        <v>2775</v>
      </c>
      <c r="H265" t="s">
        <v>30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t="s">
        <v>3765</v>
      </c>
      <c r="U265">
        <v>0</v>
      </c>
      <c r="V265" s="162" t="s">
        <v>0</v>
      </c>
      <c r="W265">
        <v>0</v>
      </c>
      <c r="X265" s="162" t="s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 t="s">
        <v>0</v>
      </c>
      <c r="AE265" t="s">
        <v>0</v>
      </c>
      <c r="AF265" t="s">
        <v>0</v>
      </c>
      <c r="AG265" t="s">
        <v>0</v>
      </c>
      <c r="AH265" s="191"/>
      <c r="AI265" s="191" t="s">
        <v>0</v>
      </c>
      <c r="AJ265" t="s">
        <v>0</v>
      </c>
      <c r="AK265" s="191"/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178">
        <v>0</v>
      </c>
      <c r="AS265" s="178">
        <v>0</v>
      </c>
      <c r="AT265" s="178">
        <v>0</v>
      </c>
      <c r="AU265" s="178">
        <v>0</v>
      </c>
      <c r="AV265" s="178">
        <v>0</v>
      </c>
      <c r="AW265" s="180">
        <v>0</v>
      </c>
      <c r="AX265">
        <v>1</v>
      </c>
      <c r="AY265">
        <v>1</v>
      </c>
      <c r="AZ265">
        <v>0</v>
      </c>
      <c r="BA265">
        <v>0</v>
      </c>
      <c r="BB265">
        <v>1</v>
      </c>
      <c r="BC265">
        <v>0</v>
      </c>
      <c r="BD265" s="165">
        <v>0</v>
      </c>
      <c r="BE265" s="165" t="s">
        <v>0</v>
      </c>
      <c r="BF265" s="165">
        <v>0</v>
      </c>
      <c r="BG265" s="165" t="s">
        <v>0</v>
      </c>
      <c r="BH265" s="165">
        <v>0</v>
      </c>
      <c r="BI265" s="165" t="s">
        <v>0</v>
      </c>
      <c r="BJ265" s="165">
        <v>0</v>
      </c>
      <c r="BK265" s="165" t="s">
        <v>0</v>
      </c>
      <c r="BL265" s="165">
        <v>0</v>
      </c>
      <c r="BM265" s="165" t="s">
        <v>0</v>
      </c>
      <c r="BN265" s="165" t="s">
        <v>0</v>
      </c>
      <c r="BO265" s="165" t="s">
        <v>0</v>
      </c>
      <c r="BP265" s="165" t="s">
        <v>0</v>
      </c>
      <c r="BQ265" s="165" t="s">
        <v>0</v>
      </c>
      <c r="BR265" s="165">
        <v>0</v>
      </c>
      <c r="BS265" s="165">
        <v>0</v>
      </c>
      <c r="BT265" s="165">
        <v>0</v>
      </c>
      <c r="BU265" s="165" t="s">
        <v>0</v>
      </c>
      <c r="BV265" s="165" t="s">
        <v>0</v>
      </c>
      <c r="BW265" s="165" t="s">
        <v>0</v>
      </c>
      <c r="BX265" s="165" t="s">
        <v>0</v>
      </c>
      <c r="BY265" s="163" t="s">
        <v>0</v>
      </c>
      <c r="BZ265">
        <v>0</v>
      </c>
      <c r="CA265" t="s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 t="str">
        <f>_xlfn.XLOOKUP(DB_CEWB_Nomenclature__2[[#This Row],[Component]],T_Planning[Article],T_Planning[PLANIF],"VERIF")</f>
        <v>VERIF</v>
      </c>
      <c r="CS265" t="str">
        <f>_xlfn.XLOOKUP(DB_CEWB_Nomenclature__2[[#This Row],[Component]],T_Planning[Article],T_Planning[Etat Machine],"VERIF")</f>
        <v>VERIF</v>
      </c>
      <c r="CT2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6" spans="1:98" hidden="1" x14ac:dyDescent="0.3">
      <c r="A266">
        <v>0</v>
      </c>
      <c r="B266">
        <v>536263</v>
      </c>
      <c r="C266" t="s">
        <v>28</v>
      </c>
      <c r="D266">
        <v>55</v>
      </c>
      <c r="E266" t="s">
        <v>3761</v>
      </c>
      <c r="F266" t="s">
        <v>3950</v>
      </c>
      <c r="G266" t="s">
        <v>2775</v>
      </c>
      <c r="H266" t="s">
        <v>192</v>
      </c>
      <c r="I266">
        <v>0</v>
      </c>
      <c r="J266">
        <v>0</v>
      </c>
      <c r="K266">
        <v>0</v>
      </c>
      <c r="L266">
        <v>57010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57010</v>
      </c>
      <c r="T266" t="s">
        <v>3765</v>
      </c>
      <c r="U266">
        <v>0</v>
      </c>
      <c r="V266" s="162" t="s">
        <v>0</v>
      </c>
      <c r="W266">
        <v>0</v>
      </c>
      <c r="X266" s="162" t="s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 t="s">
        <v>0</v>
      </c>
      <c r="AE266" t="s">
        <v>0</v>
      </c>
      <c r="AF266" t="s">
        <v>0</v>
      </c>
      <c r="AG266" t="s">
        <v>0</v>
      </c>
      <c r="AH266" s="191"/>
      <c r="AI266" s="191" t="s">
        <v>0</v>
      </c>
      <c r="AJ266" t="s">
        <v>0</v>
      </c>
      <c r="AK266" s="191"/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178">
        <v>0</v>
      </c>
      <c r="AS266" s="178">
        <v>0</v>
      </c>
      <c r="AT266" s="178">
        <v>0</v>
      </c>
      <c r="AU266" s="178">
        <v>0</v>
      </c>
      <c r="AV266" s="178">
        <v>0</v>
      </c>
      <c r="AW266" s="180">
        <v>0</v>
      </c>
      <c r="AX266">
        <v>1</v>
      </c>
      <c r="AY266">
        <v>1</v>
      </c>
      <c r="AZ266">
        <v>1</v>
      </c>
      <c r="BA266">
        <v>1</v>
      </c>
      <c r="BB266">
        <v>1</v>
      </c>
      <c r="BC266">
        <v>0</v>
      </c>
      <c r="BD266" s="165">
        <v>0</v>
      </c>
      <c r="BE266" s="165" t="s">
        <v>0</v>
      </c>
      <c r="BF266" s="165">
        <v>0</v>
      </c>
      <c r="BG266" s="165" t="s">
        <v>0</v>
      </c>
      <c r="BH266" s="165">
        <v>0</v>
      </c>
      <c r="BI266" s="165" t="s">
        <v>0</v>
      </c>
      <c r="BJ266" s="165">
        <v>0</v>
      </c>
      <c r="BK266" s="165" t="s">
        <v>0</v>
      </c>
      <c r="BL266" s="165">
        <v>0</v>
      </c>
      <c r="BM266" s="165" t="s">
        <v>0</v>
      </c>
      <c r="BN266" s="165">
        <v>0</v>
      </c>
      <c r="BO266" s="165" t="s">
        <v>0</v>
      </c>
      <c r="BP266" s="165">
        <v>0</v>
      </c>
      <c r="BQ266" s="165" t="s">
        <v>0</v>
      </c>
      <c r="BR266" s="165">
        <v>0</v>
      </c>
      <c r="BS266" s="165" t="s">
        <v>0</v>
      </c>
      <c r="BT266" s="165">
        <v>0</v>
      </c>
      <c r="BU266" s="165" t="s">
        <v>0</v>
      </c>
      <c r="BV266" s="165" t="s">
        <v>0</v>
      </c>
      <c r="BW266" s="165" t="s">
        <v>0</v>
      </c>
      <c r="BX266" s="165" t="s">
        <v>0</v>
      </c>
      <c r="BY266" s="163" t="s">
        <v>0</v>
      </c>
      <c r="BZ266">
        <v>0</v>
      </c>
      <c r="CA266" t="s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 t="str">
        <f>_xlfn.XLOOKUP(DB_CEWB_Nomenclature__2[[#This Row],[Component]],T_Planning[Article],T_Planning[PLANIF],"VERIF")</f>
        <v>VERIF</v>
      </c>
      <c r="CS266" t="str">
        <f>_xlfn.XLOOKUP(DB_CEWB_Nomenclature__2[[#This Row],[Component]],T_Planning[Article],T_Planning[Etat Machine],"VERIF")</f>
        <v>VERIF</v>
      </c>
      <c r="CT2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7" spans="1:98" hidden="1" x14ac:dyDescent="0.3">
      <c r="A267">
        <v>0</v>
      </c>
      <c r="B267">
        <v>536266</v>
      </c>
      <c r="C267" t="s">
        <v>1211</v>
      </c>
      <c r="D267">
        <v>57</v>
      </c>
      <c r="E267" t="s">
        <v>3761</v>
      </c>
      <c r="F267" t="s">
        <v>3952</v>
      </c>
      <c r="G267" t="s">
        <v>2862</v>
      </c>
      <c r="H267" t="s">
        <v>192</v>
      </c>
      <c r="I267">
        <v>0</v>
      </c>
      <c r="J267">
        <v>0</v>
      </c>
      <c r="K267">
        <v>0</v>
      </c>
      <c r="L267">
        <v>116855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116855</v>
      </c>
      <c r="T267" t="s">
        <v>3767</v>
      </c>
      <c r="U267">
        <v>0</v>
      </c>
      <c r="V267" s="162" t="s">
        <v>0</v>
      </c>
      <c r="W267">
        <v>0</v>
      </c>
      <c r="X267" s="162" t="s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 t="s">
        <v>0</v>
      </c>
      <c r="AE267" t="s">
        <v>0</v>
      </c>
      <c r="AF267" t="s">
        <v>0</v>
      </c>
      <c r="AG267" t="s">
        <v>0</v>
      </c>
      <c r="AH267" s="191"/>
      <c r="AI267" s="191" t="s">
        <v>0</v>
      </c>
      <c r="AJ267" t="s">
        <v>0</v>
      </c>
      <c r="AK267" s="191"/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178">
        <v>0</v>
      </c>
      <c r="AS267" s="178">
        <v>0</v>
      </c>
      <c r="AT267" s="178">
        <v>0</v>
      </c>
      <c r="AU267" s="178">
        <v>0</v>
      </c>
      <c r="AV267" s="178">
        <v>0</v>
      </c>
      <c r="AW267" s="180">
        <v>0</v>
      </c>
      <c r="AX267">
        <v>1</v>
      </c>
      <c r="AY267">
        <v>1</v>
      </c>
      <c r="AZ267">
        <v>0</v>
      </c>
      <c r="BA267">
        <v>0</v>
      </c>
      <c r="BB267">
        <v>1</v>
      </c>
      <c r="BC267">
        <v>0</v>
      </c>
      <c r="BD267" s="165">
        <v>0</v>
      </c>
      <c r="BE267" s="165" t="s">
        <v>0</v>
      </c>
      <c r="BF267" s="165">
        <v>0</v>
      </c>
      <c r="BG267" s="165" t="s">
        <v>0</v>
      </c>
      <c r="BH267" s="165">
        <v>0</v>
      </c>
      <c r="BI267" s="165" t="s">
        <v>0</v>
      </c>
      <c r="BJ267" s="165">
        <v>0</v>
      </c>
      <c r="BK267" s="165" t="s">
        <v>0</v>
      </c>
      <c r="BL267" s="165">
        <v>0</v>
      </c>
      <c r="BM267" s="165" t="s">
        <v>0</v>
      </c>
      <c r="BN267" s="165" t="s">
        <v>0</v>
      </c>
      <c r="BO267" s="165" t="s">
        <v>0</v>
      </c>
      <c r="BP267" s="165" t="s">
        <v>0</v>
      </c>
      <c r="BQ267" s="165" t="s">
        <v>0</v>
      </c>
      <c r="BR267" s="165">
        <v>0</v>
      </c>
      <c r="BS267" s="165">
        <v>0</v>
      </c>
      <c r="BT267" s="165">
        <v>0</v>
      </c>
      <c r="BU267" s="165" t="s">
        <v>0</v>
      </c>
      <c r="BV267" s="165" t="s">
        <v>0</v>
      </c>
      <c r="BW267" s="165" t="s">
        <v>0</v>
      </c>
      <c r="BX267" s="165" t="s">
        <v>0</v>
      </c>
      <c r="BY267" s="163" t="s">
        <v>0</v>
      </c>
      <c r="BZ267">
        <v>0</v>
      </c>
      <c r="CA267" t="s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 t="str">
        <f>_xlfn.XLOOKUP(DB_CEWB_Nomenclature__2[[#This Row],[Component]],T_Planning[Article],T_Planning[PLANIF],"VERIF")</f>
        <v>VERIF</v>
      </c>
      <c r="CS267" t="str">
        <f>_xlfn.XLOOKUP(DB_CEWB_Nomenclature__2[[#This Row],[Component]],T_Planning[Article],T_Planning[Etat Machine],"VERIF")</f>
        <v>VERIF</v>
      </c>
      <c r="CT2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8" spans="1:98" hidden="1" x14ac:dyDescent="0.3">
      <c r="A268">
        <v>1</v>
      </c>
      <c r="B268">
        <v>536268</v>
      </c>
      <c r="C268" t="s">
        <v>3839</v>
      </c>
      <c r="D268">
        <v>57</v>
      </c>
      <c r="E268" t="s">
        <v>3761</v>
      </c>
      <c r="F268" t="s">
        <v>3952</v>
      </c>
      <c r="G268" t="s">
        <v>2862</v>
      </c>
      <c r="H268" t="s">
        <v>192</v>
      </c>
      <c r="I268">
        <v>0</v>
      </c>
      <c r="J268">
        <v>0</v>
      </c>
      <c r="K268" t="s">
        <v>0</v>
      </c>
      <c r="L268">
        <v>106020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106020</v>
      </c>
      <c r="T268" t="s">
        <v>3767</v>
      </c>
      <c r="U268">
        <v>0</v>
      </c>
      <c r="V268" s="162" t="s">
        <v>0</v>
      </c>
      <c r="W268">
        <v>0</v>
      </c>
      <c r="X268" s="162" t="s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 t="s">
        <v>0</v>
      </c>
      <c r="AE268" t="s">
        <v>0</v>
      </c>
      <c r="AF268" t="s">
        <v>0</v>
      </c>
      <c r="AG268" t="s">
        <v>0</v>
      </c>
      <c r="AH268" s="191"/>
      <c r="AI268" s="191" t="s">
        <v>0</v>
      </c>
      <c r="AJ268" t="s">
        <v>0</v>
      </c>
      <c r="AK268" s="191"/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178">
        <v>0</v>
      </c>
      <c r="AS268" s="178">
        <v>0</v>
      </c>
      <c r="AT268" s="178">
        <v>0</v>
      </c>
      <c r="AU268" s="178">
        <v>0</v>
      </c>
      <c r="AV268" s="178">
        <v>0</v>
      </c>
      <c r="AW268" s="180">
        <v>0</v>
      </c>
      <c r="AX268">
        <v>1</v>
      </c>
      <c r="AY268">
        <v>0</v>
      </c>
      <c r="AZ268">
        <v>1</v>
      </c>
      <c r="BA268">
        <v>1</v>
      </c>
      <c r="BB268">
        <v>1</v>
      </c>
      <c r="BC268">
        <v>0</v>
      </c>
      <c r="BD268" s="165">
        <v>0</v>
      </c>
      <c r="BE268" s="165" t="s">
        <v>0</v>
      </c>
      <c r="BF268" s="165" t="s">
        <v>0</v>
      </c>
      <c r="BG268" s="165" t="s">
        <v>0</v>
      </c>
      <c r="BH268" s="165" t="s">
        <v>0</v>
      </c>
      <c r="BI268" s="165" t="s">
        <v>0</v>
      </c>
      <c r="BJ268" s="165">
        <v>0</v>
      </c>
      <c r="BK268" s="165" t="s">
        <v>0</v>
      </c>
      <c r="BL268" s="165">
        <v>0</v>
      </c>
      <c r="BM268" s="165" t="s">
        <v>0</v>
      </c>
      <c r="BN268" s="165">
        <v>0</v>
      </c>
      <c r="BO268" s="165" t="s">
        <v>0</v>
      </c>
      <c r="BP268" s="165">
        <v>0</v>
      </c>
      <c r="BQ268" s="165" t="s">
        <v>0</v>
      </c>
      <c r="BR268" s="165">
        <v>0</v>
      </c>
      <c r="BS268" s="165" t="s">
        <v>0</v>
      </c>
      <c r="BT268" s="165">
        <v>0</v>
      </c>
      <c r="BU268" s="165" t="s">
        <v>0</v>
      </c>
      <c r="BV268" s="165" t="s">
        <v>0</v>
      </c>
      <c r="BW268" s="165" t="s">
        <v>0</v>
      </c>
      <c r="BX268" s="165" t="s">
        <v>0</v>
      </c>
      <c r="BY268" s="163" t="s">
        <v>0</v>
      </c>
      <c r="BZ268">
        <v>0</v>
      </c>
      <c r="CA268" t="s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 t="str">
        <f>_xlfn.XLOOKUP(DB_CEWB_Nomenclature__2[[#This Row],[Component]],T_Planning[Article],T_Planning[PLANIF],"VERIF")</f>
        <v>VERIF</v>
      </c>
      <c r="CS268" t="str">
        <f>_xlfn.XLOOKUP(DB_CEWB_Nomenclature__2[[#This Row],[Component]],T_Planning[Article],T_Planning[Etat Machine],"VERIF")</f>
        <v>VERIF</v>
      </c>
      <c r="CT2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69" spans="1:98" hidden="1" x14ac:dyDescent="0.3">
      <c r="A269">
        <v>1</v>
      </c>
      <c r="B269">
        <v>536274</v>
      </c>
      <c r="C269" t="s">
        <v>3805</v>
      </c>
      <c r="D269">
        <v>55</v>
      </c>
      <c r="E269" t="s">
        <v>3761</v>
      </c>
      <c r="F269" t="s">
        <v>3950</v>
      </c>
      <c r="G269" t="s">
        <v>2775</v>
      </c>
      <c r="H269" t="s">
        <v>192</v>
      </c>
      <c r="I269">
        <v>0</v>
      </c>
      <c r="J269">
        <v>0</v>
      </c>
      <c r="K269" t="s">
        <v>0</v>
      </c>
      <c r="L269">
        <v>177050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177050</v>
      </c>
      <c r="T269" t="s">
        <v>3765</v>
      </c>
      <c r="U269">
        <v>0</v>
      </c>
      <c r="V269" s="162" t="s">
        <v>0</v>
      </c>
      <c r="W269">
        <v>0</v>
      </c>
      <c r="X269" s="162" t="s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 t="s">
        <v>0</v>
      </c>
      <c r="AE269" t="s">
        <v>0</v>
      </c>
      <c r="AF269" t="s">
        <v>0</v>
      </c>
      <c r="AG269" t="s">
        <v>0</v>
      </c>
      <c r="AH269" s="191"/>
      <c r="AI269" s="191" t="s">
        <v>0</v>
      </c>
      <c r="AJ269" t="s">
        <v>0</v>
      </c>
      <c r="AK269" s="191"/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178">
        <v>0</v>
      </c>
      <c r="AS269" s="178">
        <v>0</v>
      </c>
      <c r="AT269" s="178">
        <v>0</v>
      </c>
      <c r="AU269" s="178">
        <v>0</v>
      </c>
      <c r="AV269" s="178">
        <v>0</v>
      </c>
      <c r="AW269" s="180">
        <v>0</v>
      </c>
      <c r="AX269">
        <v>1</v>
      </c>
      <c r="AY269">
        <v>0</v>
      </c>
      <c r="AZ269">
        <v>0</v>
      </c>
      <c r="BA269">
        <v>0</v>
      </c>
      <c r="BB269">
        <v>1</v>
      </c>
      <c r="BC269">
        <v>0</v>
      </c>
      <c r="BD269" s="165">
        <v>0</v>
      </c>
      <c r="BE269" s="165" t="s">
        <v>0</v>
      </c>
      <c r="BF269" s="165" t="s">
        <v>0</v>
      </c>
      <c r="BG269" s="165" t="s">
        <v>0</v>
      </c>
      <c r="BH269" s="165" t="s">
        <v>0</v>
      </c>
      <c r="BI269" s="165" t="s">
        <v>0</v>
      </c>
      <c r="BJ269" s="165">
        <v>0</v>
      </c>
      <c r="BK269" s="165" t="s">
        <v>0</v>
      </c>
      <c r="BL269" s="165">
        <v>0</v>
      </c>
      <c r="BM269" s="165" t="s">
        <v>0</v>
      </c>
      <c r="BN269" s="165" t="s">
        <v>0</v>
      </c>
      <c r="BO269" s="165" t="s">
        <v>0</v>
      </c>
      <c r="BP269" s="165" t="s">
        <v>0</v>
      </c>
      <c r="BQ269" s="165" t="s">
        <v>0</v>
      </c>
      <c r="BR269" s="165">
        <v>0</v>
      </c>
      <c r="BS269" s="165">
        <v>0</v>
      </c>
      <c r="BT269" s="165">
        <v>0</v>
      </c>
      <c r="BU269" s="165" t="s">
        <v>0</v>
      </c>
      <c r="BV269" s="165" t="s">
        <v>0</v>
      </c>
      <c r="BW269" s="165" t="s">
        <v>0</v>
      </c>
      <c r="BX269" s="165" t="s">
        <v>0</v>
      </c>
      <c r="BY269" s="163" t="s">
        <v>0</v>
      </c>
      <c r="BZ269">
        <v>0</v>
      </c>
      <c r="CA269" t="s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 t="str">
        <f>_xlfn.XLOOKUP(DB_CEWB_Nomenclature__2[[#This Row],[Component]],T_Planning[Article],T_Planning[PLANIF],"VERIF")</f>
        <v>VERIF</v>
      </c>
      <c r="CS269" t="str">
        <f>_xlfn.XLOOKUP(DB_CEWB_Nomenclature__2[[#This Row],[Component]],T_Planning[Article],T_Planning[Etat Machine],"VERIF")</f>
        <v>VERIF</v>
      </c>
      <c r="CT2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0" spans="1:98" hidden="1" x14ac:dyDescent="0.3">
      <c r="A270">
        <v>0</v>
      </c>
      <c r="B270">
        <v>536276</v>
      </c>
      <c r="C270" t="s">
        <v>1230</v>
      </c>
      <c r="D270">
        <v>55</v>
      </c>
      <c r="E270" t="s">
        <v>3761</v>
      </c>
      <c r="F270" t="s">
        <v>3952</v>
      </c>
      <c r="G270" t="s">
        <v>2862</v>
      </c>
      <c r="H270" t="s">
        <v>192</v>
      </c>
      <c r="I270">
        <v>0</v>
      </c>
      <c r="J270">
        <v>0</v>
      </c>
      <c r="K270">
        <v>0</v>
      </c>
      <c r="L270">
        <v>0</v>
      </c>
      <c r="M270">
        <v>36440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t="s">
        <v>3767</v>
      </c>
      <c r="U270">
        <v>0</v>
      </c>
      <c r="V270" s="162" t="s">
        <v>0</v>
      </c>
      <c r="W270">
        <v>0</v>
      </c>
      <c r="X270" s="162" t="s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 t="s">
        <v>0</v>
      </c>
      <c r="AE270" t="s">
        <v>0</v>
      </c>
      <c r="AF270" t="s">
        <v>0</v>
      </c>
      <c r="AG270" t="s">
        <v>0</v>
      </c>
      <c r="AH270" s="191"/>
      <c r="AI270" s="191" t="s">
        <v>0</v>
      </c>
      <c r="AJ270" t="s">
        <v>0</v>
      </c>
      <c r="AK270" s="191"/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178">
        <v>0</v>
      </c>
      <c r="AS270" s="178">
        <v>0</v>
      </c>
      <c r="AT270" s="178">
        <v>0</v>
      </c>
      <c r="AU270" s="178">
        <v>0</v>
      </c>
      <c r="AV270" s="178">
        <v>0</v>
      </c>
      <c r="AW270" s="180">
        <v>0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0</v>
      </c>
      <c r="BD270" s="165">
        <v>0</v>
      </c>
      <c r="BE270" s="165" t="s">
        <v>0</v>
      </c>
      <c r="BF270" s="165">
        <v>0</v>
      </c>
      <c r="BG270" s="165" t="s">
        <v>0</v>
      </c>
      <c r="BH270" s="165">
        <v>0</v>
      </c>
      <c r="BI270" s="165" t="s">
        <v>0</v>
      </c>
      <c r="BJ270" s="165">
        <v>0</v>
      </c>
      <c r="BK270" s="165" t="s">
        <v>0</v>
      </c>
      <c r="BL270" s="165">
        <v>0</v>
      </c>
      <c r="BM270" s="165" t="s">
        <v>0</v>
      </c>
      <c r="BN270" s="165">
        <v>0</v>
      </c>
      <c r="BO270" s="165" t="s">
        <v>0</v>
      </c>
      <c r="BP270" s="165">
        <v>0</v>
      </c>
      <c r="BQ270" s="165" t="s">
        <v>0</v>
      </c>
      <c r="BR270" s="165">
        <v>0</v>
      </c>
      <c r="BS270" s="165" t="s">
        <v>0</v>
      </c>
      <c r="BT270" s="165">
        <v>0</v>
      </c>
      <c r="BU270" s="165" t="s">
        <v>0</v>
      </c>
      <c r="BV270" s="165" t="s">
        <v>0</v>
      </c>
      <c r="BW270" s="165" t="s">
        <v>0</v>
      </c>
      <c r="BX270" s="165" t="s">
        <v>0</v>
      </c>
      <c r="BY270" s="163" t="s">
        <v>0</v>
      </c>
      <c r="BZ270">
        <v>0</v>
      </c>
      <c r="CA270" t="s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f>_xlfn.XLOOKUP(DB_CEWB_Nomenclature__2[[#This Row],[Component]],T_Planning[Article],T_Planning[PLANIF],"VERIF")</f>
        <v>0</v>
      </c>
      <c r="CS270" t="str">
        <f>_xlfn.XLOOKUP(DB_CEWB_Nomenclature__2[[#This Row],[Component]],T_Planning[Article],T_Planning[Etat Machine],"VERIF")</f>
        <v/>
      </c>
      <c r="CT2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1" spans="1:98" hidden="1" x14ac:dyDescent="0.3">
      <c r="A271">
        <v>1</v>
      </c>
      <c r="B271">
        <v>536281</v>
      </c>
      <c r="C271" t="s">
        <v>3840</v>
      </c>
      <c r="D271">
        <v>55</v>
      </c>
      <c r="E271" t="s">
        <v>3761</v>
      </c>
      <c r="F271" t="s">
        <v>3952</v>
      </c>
      <c r="G271" t="s">
        <v>2862</v>
      </c>
      <c r="H271" t="s">
        <v>192</v>
      </c>
      <c r="I271">
        <v>0</v>
      </c>
      <c r="J271">
        <v>0</v>
      </c>
      <c r="K271" t="s">
        <v>0</v>
      </c>
      <c r="L271">
        <v>34490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34490</v>
      </c>
      <c r="T271" t="s">
        <v>3767</v>
      </c>
      <c r="U271">
        <v>0</v>
      </c>
      <c r="V271" s="162" t="s">
        <v>0</v>
      </c>
      <c r="W271">
        <v>0</v>
      </c>
      <c r="X271" s="162" t="s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 t="s">
        <v>0</v>
      </c>
      <c r="AE271" t="s">
        <v>0</v>
      </c>
      <c r="AF271" t="s">
        <v>0</v>
      </c>
      <c r="AG271" t="s">
        <v>0</v>
      </c>
      <c r="AH271" s="191"/>
      <c r="AI271" s="191" t="s">
        <v>0</v>
      </c>
      <c r="AJ271" t="s">
        <v>0</v>
      </c>
      <c r="AK271" s="191"/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178">
        <v>0</v>
      </c>
      <c r="AS271" s="178">
        <v>0</v>
      </c>
      <c r="AT271" s="178">
        <v>0</v>
      </c>
      <c r="AU271" s="178">
        <v>0</v>
      </c>
      <c r="AV271" s="178">
        <v>0</v>
      </c>
      <c r="AW271" s="180">
        <v>0</v>
      </c>
      <c r="AX271">
        <v>1</v>
      </c>
      <c r="AY271">
        <v>1</v>
      </c>
      <c r="AZ271">
        <v>0</v>
      </c>
      <c r="BA271">
        <v>0</v>
      </c>
      <c r="BB271">
        <v>1</v>
      </c>
      <c r="BC271">
        <v>0</v>
      </c>
      <c r="BD271" s="165">
        <v>0</v>
      </c>
      <c r="BE271" s="165" t="s">
        <v>0</v>
      </c>
      <c r="BF271" s="165">
        <v>0</v>
      </c>
      <c r="BG271" s="165" t="s">
        <v>0</v>
      </c>
      <c r="BH271" s="165">
        <v>0</v>
      </c>
      <c r="BI271" s="165" t="s">
        <v>0</v>
      </c>
      <c r="BJ271" s="165">
        <v>0</v>
      </c>
      <c r="BK271" s="165" t="s">
        <v>0</v>
      </c>
      <c r="BL271" s="165">
        <v>0</v>
      </c>
      <c r="BM271" s="165" t="s">
        <v>0</v>
      </c>
      <c r="BN271" s="165" t="s">
        <v>0</v>
      </c>
      <c r="BO271" s="165" t="s">
        <v>0</v>
      </c>
      <c r="BP271" s="165" t="s">
        <v>0</v>
      </c>
      <c r="BQ271" s="165" t="s">
        <v>0</v>
      </c>
      <c r="BR271" s="165">
        <v>0</v>
      </c>
      <c r="BS271" s="165">
        <v>0</v>
      </c>
      <c r="BT271" s="165">
        <v>0</v>
      </c>
      <c r="BU271" s="165" t="s">
        <v>0</v>
      </c>
      <c r="BV271" s="165" t="s">
        <v>0</v>
      </c>
      <c r="BW271" s="165" t="s">
        <v>0</v>
      </c>
      <c r="BX271" s="165" t="s">
        <v>0</v>
      </c>
      <c r="BY271" s="163" t="s">
        <v>0</v>
      </c>
      <c r="BZ271">
        <v>0</v>
      </c>
      <c r="CA271" t="s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 t="str">
        <f>_xlfn.XLOOKUP(DB_CEWB_Nomenclature__2[[#This Row],[Component]],T_Planning[Article],T_Planning[PLANIF],"VERIF")</f>
        <v>VERIF</v>
      </c>
      <c r="CS271" t="str">
        <f>_xlfn.XLOOKUP(DB_CEWB_Nomenclature__2[[#This Row],[Component]],T_Planning[Article],T_Planning[Etat Machine],"VERIF")</f>
        <v>VERIF</v>
      </c>
      <c r="CT2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2" spans="1:98" hidden="1" x14ac:dyDescent="0.3">
      <c r="A272">
        <v>0</v>
      </c>
      <c r="B272">
        <v>536282</v>
      </c>
      <c r="C272" t="s">
        <v>1904</v>
      </c>
      <c r="D272">
        <v>55</v>
      </c>
      <c r="E272" t="s">
        <v>3761</v>
      </c>
      <c r="F272" t="s">
        <v>3952</v>
      </c>
      <c r="G272" t="s">
        <v>2862</v>
      </c>
      <c r="H272" t="s">
        <v>192</v>
      </c>
      <c r="I272">
        <v>0</v>
      </c>
      <c r="J272">
        <v>0</v>
      </c>
      <c r="K272">
        <v>0</v>
      </c>
      <c r="L272">
        <v>27070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27070</v>
      </c>
      <c r="T272" t="s">
        <v>3767</v>
      </c>
      <c r="U272">
        <v>0</v>
      </c>
      <c r="V272" s="162" t="s">
        <v>0</v>
      </c>
      <c r="W272">
        <v>0</v>
      </c>
      <c r="X272" s="162" t="s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 t="s">
        <v>0</v>
      </c>
      <c r="AE272" t="s">
        <v>0</v>
      </c>
      <c r="AF272" t="s">
        <v>0</v>
      </c>
      <c r="AG272" t="s">
        <v>0</v>
      </c>
      <c r="AH272" s="191"/>
      <c r="AI272" s="191" t="s">
        <v>0</v>
      </c>
      <c r="AJ272" t="s">
        <v>0</v>
      </c>
      <c r="AK272" s="191"/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178">
        <v>0</v>
      </c>
      <c r="AS272" s="178">
        <v>0</v>
      </c>
      <c r="AT272" s="178">
        <v>0</v>
      </c>
      <c r="AU272" s="178">
        <v>0</v>
      </c>
      <c r="AV272" s="178">
        <v>0</v>
      </c>
      <c r="AW272" s="180">
        <v>0</v>
      </c>
      <c r="AX272">
        <v>1</v>
      </c>
      <c r="AY272">
        <v>1</v>
      </c>
      <c r="AZ272">
        <v>0</v>
      </c>
      <c r="BA272">
        <v>0</v>
      </c>
      <c r="BB272">
        <v>1</v>
      </c>
      <c r="BC272">
        <v>0</v>
      </c>
      <c r="BD272" s="165">
        <v>0</v>
      </c>
      <c r="BE272" s="165" t="s">
        <v>0</v>
      </c>
      <c r="BF272" s="165">
        <v>0</v>
      </c>
      <c r="BG272" s="165" t="s">
        <v>0</v>
      </c>
      <c r="BH272" s="165">
        <v>0</v>
      </c>
      <c r="BI272" s="165" t="s">
        <v>0</v>
      </c>
      <c r="BJ272" s="165">
        <v>0</v>
      </c>
      <c r="BK272" s="165" t="s">
        <v>0</v>
      </c>
      <c r="BL272" s="165">
        <v>0</v>
      </c>
      <c r="BM272" s="165" t="s">
        <v>0</v>
      </c>
      <c r="BN272" s="165" t="s">
        <v>0</v>
      </c>
      <c r="BO272" s="165" t="s">
        <v>0</v>
      </c>
      <c r="BP272" s="165" t="s">
        <v>0</v>
      </c>
      <c r="BQ272" s="165" t="s">
        <v>0</v>
      </c>
      <c r="BR272" s="165">
        <v>0</v>
      </c>
      <c r="BS272" s="165">
        <v>0</v>
      </c>
      <c r="BT272" s="165">
        <v>0</v>
      </c>
      <c r="BU272" s="165" t="s">
        <v>0</v>
      </c>
      <c r="BV272" s="165" t="s">
        <v>0</v>
      </c>
      <c r="BW272" s="165" t="s">
        <v>0</v>
      </c>
      <c r="BX272" s="165" t="s">
        <v>0</v>
      </c>
      <c r="BY272" s="163" t="s">
        <v>0</v>
      </c>
      <c r="BZ272">
        <v>0</v>
      </c>
      <c r="CA272" t="s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 t="str">
        <f>_xlfn.XLOOKUP(DB_CEWB_Nomenclature__2[[#This Row],[Component]],T_Planning[Article],T_Planning[PLANIF],"VERIF")</f>
        <v>VERIF</v>
      </c>
      <c r="CS272" t="str">
        <f>_xlfn.XLOOKUP(DB_CEWB_Nomenclature__2[[#This Row],[Component]],T_Planning[Article],T_Planning[Etat Machine],"VERIF")</f>
        <v>VERIF</v>
      </c>
      <c r="CT2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3" spans="1:98" hidden="1" x14ac:dyDescent="0.3">
      <c r="A273">
        <v>1</v>
      </c>
      <c r="B273">
        <v>536286</v>
      </c>
      <c r="C273" t="s">
        <v>3841</v>
      </c>
      <c r="D273">
        <v>55</v>
      </c>
      <c r="E273" t="s">
        <v>3761</v>
      </c>
      <c r="F273" t="s">
        <v>3952</v>
      </c>
      <c r="G273" t="s">
        <v>2862</v>
      </c>
      <c r="H273" t="s">
        <v>192</v>
      </c>
      <c r="I273">
        <v>0</v>
      </c>
      <c r="J273">
        <v>0</v>
      </c>
      <c r="K273" t="s">
        <v>0</v>
      </c>
      <c r="L273">
        <v>20345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20345</v>
      </c>
      <c r="T273" t="s">
        <v>3767</v>
      </c>
      <c r="U273">
        <v>0</v>
      </c>
      <c r="V273" s="162" t="s">
        <v>0</v>
      </c>
      <c r="W273">
        <v>0</v>
      </c>
      <c r="X273" s="162" t="s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 t="s">
        <v>0</v>
      </c>
      <c r="AE273" t="s">
        <v>0</v>
      </c>
      <c r="AF273" t="s">
        <v>0</v>
      </c>
      <c r="AG273" t="s">
        <v>0</v>
      </c>
      <c r="AH273" s="191"/>
      <c r="AI273" s="191" t="s">
        <v>0</v>
      </c>
      <c r="AJ273" t="s">
        <v>0</v>
      </c>
      <c r="AK273" s="191"/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178">
        <v>0</v>
      </c>
      <c r="AS273" s="178">
        <v>0</v>
      </c>
      <c r="AT273" s="178">
        <v>0</v>
      </c>
      <c r="AU273" s="178">
        <v>0</v>
      </c>
      <c r="AV273" s="178">
        <v>0</v>
      </c>
      <c r="AW273" s="180">
        <v>0</v>
      </c>
      <c r="AX273">
        <v>1</v>
      </c>
      <c r="AY273">
        <v>1</v>
      </c>
      <c r="AZ273">
        <v>0</v>
      </c>
      <c r="BA273">
        <v>0</v>
      </c>
      <c r="BB273">
        <v>1</v>
      </c>
      <c r="BC273">
        <v>0</v>
      </c>
      <c r="BD273" s="165">
        <v>0</v>
      </c>
      <c r="BE273" s="165" t="s">
        <v>0</v>
      </c>
      <c r="BF273" s="165">
        <v>0</v>
      </c>
      <c r="BG273" s="165" t="s">
        <v>0</v>
      </c>
      <c r="BH273" s="165">
        <v>0</v>
      </c>
      <c r="BI273" s="165" t="s">
        <v>0</v>
      </c>
      <c r="BJ273" s="165">
        <v>0</v>
      </c>
      <c r="BK273" s="165" t="s">
        <v>0</v>
      </c>
      <c r="BL273" s="165">
        <v>0</v>
      </c>
      <c r="BM273" s="165" t="s">
        <v>0</v>
      </c>
      <c r="BN273" s="165" t="s">
        <v>0</v>
      </c>
      <c r="BO273" s="165" t="s">
        <v>0</v>
      </c>
      <c r="BP273" s="165" t="s">
        <v>0</v>
      </c>
      <c r="BQ273" s="165" t="s">
        <v>0</v>
      </c>
      <c r="BR273" s="165">
        <v>0</v>
      </c>
      <c r="BS273" s="165">
        <v>0</v>
      </c>
      <c r="BT273" s="165">
        <v>0</v>
      </c>
      <c r="BU273" s="165" t="s">
        <v>0</v>
      </c>
      <c r="BV273" s="165" t="s">
        <v>0</v>
      </c>
      <c r="BW273" s="165" t="s">
        <v>0</v>
      </c>
      <c r="BX273" s="165" t="s">
        <v>0</v>
      </c>
      <c r="BY273" s="163" t="s">
        <v>0</v>
      </c>
      <c r="BZ273">
        <v>0</v>
      </c>
      <c r="CA273" t="s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 t="str">
        <f>_xlfn.XLOOKUP(DB_CEWB_Nomenclature__2[[#This Row],[Component]],T_Planning[Article],T_Planning[PLANIF],"VERIF")</f>
        <v>VERIF</v>
      </c>
      <c r="CS273" t="str">
        <f>_xlfn.XLOOKUP(DB_CEWB_Nomenclature__2[[#This Row],[Component]],T_Planning[Article],T_Planning[Etat Machine],"VERIF")</f>
        <v>VERIF</v>
      </c>
      <c r="CT2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4" spans="1:98" hidden="1" x14ac:dyDescent="0.3">
      <c r="A274">
        <v>0</v>
      </c>
      <c r="B274">
        <v>536285</v>
      </c>
      <c r="C274" t="s">
        <v>216</v>
      </c>
      <c r="D274">
        <v>57</v>
      </c>
      <c r="E274" t="s">
        <v>3761</v>
      </c>
      <c r="F274" t="s">
        <v>3950</v>
      </c>
      <c r="G274" t="s">
        <v>2775</v>
      </c>
      <c r="H274" t="s">
        <v>192</v>
      </c>
      <c r="I274">
        <v>0</v>
      </c>
      <c r="J274">
        <v>0</v>
      </c>
      <c r="K274">
        <v>0</v>
      </c>
      <c r="L274">
        <v>247298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247298</v>
      </c>
      <c r="T274" t="s">
        <v>3765</v>
      </c>
      <c r="U274">
        <v>0</v>
      </c>
      <c r="V274" s="162" t="s">
        <v>0</v>
      </c>
      <c r="W274">
        <v>0</v>
      </c>
      <c r="X274" s="162" t="s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 t="s">
        <v>0</v>
      </c>
      <c r="AE274" t="s">
        <v>0</v>
      </c>
      <c r="AF274" t="s">
        <v>0</v>
      </c>
      <c r="AG274" t="s">
        <v>0</v>
      </c>
      <c r="AH274" s="191"/>
      <c r="AI274" s="191" t="s">
        <v>0</v>
      </c>
      <c r="AJ274" t="s">
        <v>0</v>
      </c>
      <c r="AK274" s="191"/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178">
        <v>0</v>
      </c>
      <c r="AS274" s="178">
        <v>0</v>
      </c>
      <c r="AT274" s="178">
        <v>0</v>
      </c>
      <c r="AU274" s="178">
        <v>0</v>
      </c>
      <c r="AV274" s="178">
        <v>0</v>
      </c>
      <c r="AW274" s="180">
        <v>0</v>
      </c>
      <c r="AX274">
        <v>1</v>
      </c>
      <c r="AY274">
        <v>1</v>
      </c>
      <c r="AZ274">
        <v>0</v>
      </c>
      <c r="BA274">
        <v>0</v>
      </c>
      <c r="BB274">
        <v>1</v>
      </c>
      <c r="BC274">
        <v>0</v>
      </c>
      <c r="BD274" s="165">
        <v>0</v>
      </c>
      <c r="BE274" s="165" t="s">
        <v>0</v>
      </c>
      <c r="BF274" s="165">
        <v>0</v>
      </c>
      <c r="BG274" s="165" t="s">
        <v>0</v>
      </c>
      <c r="BH274" s="165">
        <v>0</v>
      </c>
      <c r="BI274" s="165" t="s">
        <v>0</v>
      </c>
      <c r="BJ274" s="165">
        <v>0</v>
      </c>
      <c r="BK274" s="165" t="s">
        <v>0</v>
      </c>
      <c r="BL274" s="165">
        <v>0</v>
      </c>
      <c r="BM274" s="165" t="s">
        <v>0</v>
      </c>
      <c r="BN274" s="165" t="s">
        <v>0</v>
      </c>
      <c r="BO274" s="165" t="s">
        <v>0</v>
      </c>
      <c r="BP274" s="165" t="s">
        <v>0</v>
      </c>
      <c r="BQ274" s="165" t="s">
        <v>0</v>
      </c>
      <c r="BR274" s="165">
        <v>0</v>
      </c>
      <c r="BS274" s="165">
        <v>0</v>
      </c>
      <c r="BT274" s="165">
        <v>0</v>
      </c>
      <c r="BU274" s="165" t="s">
        <v>0</v>
      </c>
      <c r="BV274" s="165" t="s">
        <v>0</v>
      </c>
      <c r="BW274" s="165" t="s">
        <v>0</v>
      </c>
      <c r="BX274" s="165" t="s">
        <v>0</v>
      </c>
      <c r="BY274" s="163" t="s">
        <v>0</v>
      </c>
      <c r="BZ274">
        <v>0</v>
      </c>
      <c r="CA274" t="s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 t="str">
        <f>_xlfn.XLOOKUP(DB_CEWB_Nomenclature__2[[#This Row],[Component]],T_Planning[Article],T_Planning[PLANIF],"VERIF")</f>
        <v>VERIF</v>
      </c>
      <c r="CS274" t="str">
        <f>_xlfn.XLOOKUP(DB_CEWB_Nomenclature__2[[#This Row],[Component]],T_Planning[Article],T_Planning[Etat Machine],"VERIF")</f>
        <v>VERIF</v>
      </c>
      <c r="CT2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5" spans="1:98" hidden="1" x14ac:dyDescent="0.3">
      <c r="A275">
        <v>0</v>
      </c>
      <c r="B275">
        <v>536287</v>
      </c>
      <c r="C275" t="s">
        <v>3136</v>
      </c>
      <c r="D275">
        <v>55</v>
      </c>
      <c r="E275" t="s">
        <v>3761</v>
      </c>
      <c r="F275" t="s">
        <v>3952</v>
      </c>
      <c r="G275" t="s">
        <v>2862</v>
      </c>
      <c r="H275" t="s">
        <v>192</v>
      </c>
      <c r="I275">
        <v>0</v>
      </c>
      <c r="J275">
        <v>0</v>
      </c>
      <c r="K275">
        <v>0</v>
      </c>
      <c r="L275">
        <v>20203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20203</v>
      </c>
      <c r="T275" t="s">
        <v>3767</v>
      </c>
      <c r="U275">
        <v>0</v>
      </c>
      <c r="V275" s="162" t="s">
        <v>0</v>
      </c>
      <c r="W275">
        <v>0</v>
      </c>
      <c r="X275" s="162" t="s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 t="s">
        <v>0</v>
      </c>
      <c r="AE275" t="s">
        <v>0</v>
      </c>
      <c r="AF275" t="s">
        <v>0</v>
      </c>
      <c r="AG275" t="s">
        <v>0</v>
      </c>
      <c r="AH275" s="191"/>
      <c r="AI275" s="191" t="s">
        <v>0</v>
      </c>
      <c r="AJ275" t="s">
        <v>0</v>
      </c>
      <c r="AK275" s="191"/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178">
        <v>0</v>
      </c>
      <c r="AS275" s="178">
        <v>0</v>
      </c>
      <c r="AT275" s="178">
        <v>0</v>
      </c>
      <c r="AU275" s="178">
        <v>0</v>
      </c>
      <c r="AV275" s="178">
        <v>0</v>
      </c>
      <c r="AW275" s="180">
        <v>0</v>
      </c>
      <c r="AX275">
        <v>1</v>
      </c>
      <c r="AY275">
        <v>1</v>
      </c>
      <c r="AZ275">
        <v>0</v>
      </c>
      <c r="BA275">
        <v>0</v>
      </c>
      <c r="BB275">
        <v>1</v>
      </c>
      <c r="BC275">
        <v>0</v>
      </c>
      <c r="BD275" s="165">
        <v>0</v>
      </c>
      <c r="BE275" s="165" t="s">
        <v>0</v>
      </c>
      <c r="BF275" s="165">
        <v>0</v>
      </c>
      <c r="BG275" s="165" t="s">
        <v>0</v>
      </c>
      <c r="BH275" s="165">
        <v>0</v>
      </c>
      <c r="BI275" s="165" t="s">
        <v>0</v>
      </c>
      <c r="BJ275" s="165">
        <v>0</v>
      </c>
      <c r="BK275" s="165" t="s">
        <v>0</v>
      </c>
      <c r="BL275" s="165">
        <v>0</v>
      </c>
      <c r="BM275" s="165" t="s">
        <v>0</v>
      </c>
      <c r="BN275" s="165" t="s">
        <v>0</v>
      </c>
      <c r="BO275" s="165" t="s">
        <v>0</v>
      </c>
      <c r="BP275" s="165" t="s">
        <v>0</v>
      </c>
      <c r="BQ275" s="165" t="s">
        <v>0</v>
      </c>
      <c r="BR275" s="165">
        <v>0</v>
      </c>
      <c r="BS275" s="165">
        <v>0</v>
      </c>
      <c r="BT275" s="165">
        <v>0</v>
      </c>
      <c r="BU275" s="165" t="s">
        <v>0</v>
      </c>
      <c r="BV275" s="165" t="s">
        <v>0</v>
      </c>
      <c r="BW275" s="165" t="s">
        <v>0</v>
      </c>
      <c r="BX275" s="165" t="s">
        <v>0</v>
      </c>
      <c r="BY275" s="163" t="s">
        <v>0</v>
      </c>
      <c r="BZ275">
        <v>0</v>
      </c>
      <c r="CA275" t="s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 t="str">
        <f>_xlfn.XLOOKUP(DB_CEWB_Nomenclature__2[[#This Row],[Component]],T_Planning[Article],T_Planning[PLANIF],"VERIF")</f>
        <v>VERIF</v>
      </c>
      <c r="CS275" t="str">
        <f>_xlfn.XLOOKUP(DB_CEWB_Nomenclature__2[[#This Row],[Component]],T_Planning[Article],T_Planning[Etat Machine],"VERIF")</f>
        <v>VERIF</v>
      </c>
      <c r="CT2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6" spans="1:98" hidden="1" x14ac:dyDescent="0.3">
      <c r="A276">
        <v>0</v>
      </c>
      <c r="B276">
        <v>536288</v>
      </c>
      <c r="C276" t="s">
        <v>1240</v>
      </c>
      <c r="D276">
        <v>55</v>
      </c>
      <c r="E276" t="s">
        <v>3761</v>
      </c>
      <c r="F276" t="s">
        <v>3952</v>
      </c>
      <c r="G276" t="s">
        <v>2862</v>
      </c>
      <c r="H276" t="s">
        <v>192</v>
      </c>
      <c r="I276">
        <v>0</v>
      </c>
      <c r="J276">
        <v>0</v>
      </c>
      <c r="K276">
        <v>0</v>
      </c>
      <c r="L276">
        <v>26705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26705</v>
      </c>
      <c r="T276" t="s">
        <v>3767</v>
      </c>
      <c r="U276">
        <v>0</v>
      </c>
      <c r="V276" s="162" t="s">
        <v>0</v>
      </c>
      <c r="W276">
        <v>0</v>
      </c>
      <c r="X276" s="162" t="s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 t="s">
        <v>0</v>
      </c>
      <c r="AE276" t="s">
        <v>0</v>
      </c>
      <c r="AF276" t="s">
        <v>0</v>
      </c>
      <c r="AG276" t="s">
        <v>0</v>
      </c>
      <c r="AH276" s="191"/>
      <c r="AI276" s="191" t="s">
        <v>0</v>
      </c>
      <c r="AJ276" t="s">
        <v>0</v>
      </c>
      <c r="AK276" s="191"/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178">
        <v>0</v>
      </c>
      <c r="AS276" s="178">
        <v>0</v>
      </c>
      <c r="AT276" s="178">
        <v>0</v>
      </c>
      <c r="AU276" s="178">
        <v>0</v>
      </c>
      <c r="AV276" s="178">
        <v>0</v>
      </c>
      <c r="AW276" s="180">
        <v>0</v>
      </c>
      <c r="AX276">
        <v>1</v>
      </c>
      <c r="AY276">
        <v>0</v>
      </c>
      <c r="AZ276">
        <v>0</v>
      </c>
      <c r="BA276">
        <v>0</v>
      </c>
      <c r="BB276">
        <v>1</v>
      </c>
      <c r="BC276">
        <v>0</v>
      </c>
      <c r="BD276" s="165">
        <v>0</v>
      </c>
      <c r="BE276" s="165" t="s">
        <v>0</v>
      </c>
      <c r="BF276" s="165" t="s">
        <v>0</v>
      </c>
      <c r="BG276" s="165" t="s">
        <v>0</v>
      </c>
      <c r="BH276" s="165" t="s">
        <v>0</v>
      </c>
      <c r="BI276" s="165" t="s">
        <v>0</v>
      </c>
      <c r="BJ276" s="165">
        <v>0</v>
      </c>
      <c r="BK276" s="165" t="s">
        <v>0</v>
      </c>
      <c r="BL276" s="165">
        <v>0</v>
      </c>
      <c r="BM276" s="165" t="s">
        <v>0</v>
      </c>
      <c r="BN276" s="165" t="s">
        <v>0</v>
      </c>
      <c r="BO276" s="165" t="s">
        <v>0</v>
      </c>
      <c r="BP276" s="165" t="s">
        <v>0</v>
      </c>
      <c r="BQ276" s="165" t="s">
        <v>0</v>
      </c>
      <c r="BR276" s="165">
        <v>0</v>
      </c>
      <c r="BS276" s="165">
        <v>0</v>
      </c>
      <c r="BT276" s="165">
        <v>0</v>
      </c>
      <c r="BU276" s="165" t="s">
        <v>0</v>
      </c>
      <c r="BV276" s="165" t="s">
        <v>0</v>
      </c>
      <c r="BW276" s="165" t="s">
        <v>0</v>
      </c>
      <c r="BX276" s="165" t="s">
        <v>0</v>
      </c>
      <c r="BY276" s="163" t="s">
        <v>0</v>
      </c>
      <c r="BZ276">
        <v>0</v>
      </c>
      <c r="CA276" t="s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 t="str">
        <f>_xlfn.XLOOKUP(DB_CEWB_Nomenclature__2[[#This Row],[Component]],T_Planning[Article],T_Planning[PLANIF],"VERIF")</f>
        <v>VERIF</v>
      </c>
      <c r="CS276" t="str">
        <f>_xlfn.XLOOKUP(DB_CEWB_Nomenclature__2[[#This Row],[Component]],T_Planning[Article],T_Planning[Etat Machine],"VERIF")</f>
        <v>VERIF</v>
      </c>
      <c r="CT2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7" spans="1:98" hidden="1" x14ac:dyDescent="0.3">
      <c r="A277">
        <v>0</v>
      </c>
      <c r="B277">
        <v>536299</v>
      </c>
      <c r="C277" t="s">
        <v>1209</v>
      </c>
      <c r="D277">
        <v>55</v>
      </c>
      <c r="E277" t="s">
        <v>3761</v>
      </c>
      <c r="F277" t="s">
        <v>3950</v>
      </c>
      <c r="G277" t="s">
        <v>2775</v>
      </c>
      <c r="H277" t="s">
        <v>192</v>
      </c>
      <c r="I277">
        <v>0</v>
      </c>
      <c r="J277">
        <v>0</v>
      </c>
      <c r="K277">
        <v>0</v>
      </c>
      <c r="L277">
        <v>7845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7845</v>
      </c>
      <c r="T277" t="s">
        <v>3765</v>
      </c>
      <c r="U277">
        <v>0</v>
      </c>
      <c r="V277" s="162" t="s">
        <v>0</v>
      </c>
      <c r="W277">
        <v>0</v>
      </c>
      <c r="X277" s="162" t="s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 t="s">
        <v>0</v>
      </c>
      <c r="AE277" t="s">
        <v>0</v>
      </c>
      <c r="AF277" t="s">
        <v>0</v>
      </c>
      <c r="AG277" t="s">
        <v>0</v>
      </c>
      <c r="AH277" s="191"/>
      <c r="AI277" s="191" t="s">
        <v>0</v>
      </c>
      <c r="AJ277" t="s">
        <v>0</v>
      </c>
      <c r="AK277" s="191"/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178">
        <v>0</v>
      </c>
      <c r="AS277" s="178">
        <v>0</v>
      </c>
      <c r="AT277" s="178">
        <v>0</v>
      </c>
      <c r="AU277" s="178">
        <v>0</v>
      </c>
      <c r="AV277" s="178">
        <v>0</v>
      </c>
      <c r="AW277" s="180">
        <v>0</v>
      </c>
      <c r="AX277">
        <v>1</v>
      </c>
      <c r="AY277">
        <v>0</v>
      </c>
      <c r="AZ277">
        <v>0</v>
      </c>
      <c r="BA277">
        <v>0</v>
      </c>
      <c r="BB277">
        <v>1</v>
      </c>
      <c r="BC277">
        <v>0</v>
      </c>
      <c r="BD277" s="165">
        <v>0</v>
      </c>
      <c r="BE277" s="165" t="s">
        <v>0</v>
      </c>
      <c r="BF277" s="165" t="s">
        <v>0</v>
      </c>
      <c r="BG277" s="165" t="s">
        <v>0</v>
      </c>
      <c r="BH277" s="165" t="s">
        <v>0</v>
      </c>
      <c r="BI277" s="165" t="s">
        <v>0</v>
      </c>
      <c r="BJ277" s="165">
        <v>0</v>
      </c>
      <c r="BK277" s="165" t="s">
        <v>0</v>
      </c>
      <c r="BL277" s="165">
        <v>0</v>
      </c>
      <c r="BM277" s="165" t="s">
        <v>0</v>
      </c>
      <c r="BN277" s="165" t="s">
        <v>0</v>
      </c>
      <c r="BO277" s="165" t="s">
        <v>0</v>
      </c>
      <c r="BP277" s="165" t="s">
        <v>0</v>
      </c>
      <c r="BQ277" s="165" t="s">
        <v>0</v>
      </c>
      <c r="BR277" s="165">
        <v>0</v>
      </c>
      <c r="BS277" s="165">
        <v>0</v>
      </c>
      <c r="BT277" s="165">
        <v>0</v>
      </c>
      <c r="BU277" s="165" t="s">
        <v>0</v>
      </c>
      <c r="BV277" s="165" t="s">
        <v>0</v>
      </c>
      <c r="BW277" s="165" t="s">
        <v>0</v>
      </c>
      <c r="BX277" s="165" t="s">
        <v>0</v>
      </c>
      <c r="BY277" s="163" t="s">
        <v>0</v>
      </c>
      <c r="BZ277">
        <v>0</v>
      </c>
      <c r="CA277" t="s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 t="str">
        <f>_xlfn.XLOOKUP(DB_CEWB_Nomenclature__2[[#This Row],[Component]],T_Planning[Article],T_Planning[PLANIF],"VERIF")</f>
        <v>VERIF</v>
      </c>
      <c r="CS277" t="str">
        <f>_xlfn.XLOOKUP(DB_CEWB_Nomenclature__2[[#This Row],[Component]],T_Planning[Article],T_Planning[Etat Machine],"VERIF")</f>
        <v>VERIF</v>
      </c>
      <c r="CT2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8" spans="1:98" hidden="1" x14ac:dyDescent="0.3">
      <c r="A278">
        <v>0</v>
      </c>
      <c r="B278">
        <v>536304</v>
      </c>
      <c r="C278" t="s">
        <v>189</v>
      </c>
      <c r="D278">
        <v>55</v>
      </c>
      <c r="E278" t="s">
        <v>3761</v>
      </c>
      <c r="F278" t="s">
        <v>3950</v>
      </c>
      <c r="G278" t="s">
        <v>2775</v>
      </c>
      <c r="H278" t="s">
        <v>192</v>
      </c>
      <c r="I278">
        <v>0</v>
      </c>
      <c r="J278">
        <v>0</v>
      </c>
      <c r="K278">
        <v>0</v>
      </c>
      <c r="L278">
        <v>107520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107520</v>
      </c>
      <c r="T278" t="s">
        <v>3765</v>
      </c>
      <c r="U278">
        <v>0</v>
      </c>
      <c r="V278" s="162" t="s">
        <v>0</v>
      </c>
      <c r="W278">
        <v>0</v>
      </c>
      <c r="X278" s="162" t="s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 t="s">
        <v>0</v>
      </c>
      <c r="AE278" t="s">
        <v>0</v>
      </c>
      <c r="AF278" t="s">
        <v>0</v>
      </c>
      <c r="AG278" t="s">
        <v>0</v>
      </c>
      <c r="AH278" s="191"/>
      <c r="AI278" s="191" t="s">
        <v>0</v>
      </c>
      <c r="AJ278" t="s">
        <v>0</v>
      </c>
      <c r="AK278" s="191"/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178">
        <v>0</v>
      </c>
      <c r="AS278" s="178">
        <v>0</v>
      </c>
      <c r="AT278" s="178">
        <v>0</v>
      </c>
      <c r="AU278" s="178">
        <v>0</v>
      </c>
      <c r="AV278" s="178">
        <v>0</v>
      </c>
      <c r="AW278" s="180">
        <v>0</v>
      </c>
      <c r="AX278">
        <v>1</v>
      </c>
      <c r="AY278">
        <v>0</v>
      </c>
      <c r="AZ278">
        <v>0</v>
      </c>
      <c r="BA278">
        <v>0</v>
      </c>
      <c r="BB278">
        <v>1</v>
      </c>
      <c r="BC278">
        <v>0</v>
      </c>
      <c r="BD278" s="165">
        <v>0</v>
      </c>
      <c r="BE278" s="165" t="s">
        <v>0</v>
      </c>
      <c r="BF278" s="165" t="s">
        <v>0</v>
      </c>
      <c r="BG278" s="165" t="s">
        <v>0</v>
      </c>
      <c r="BH278" s="165" t="s">
        <v>0</v>
      </c>
      <c r="BI278" s="165" t="s">
        <v>0</v>
      </c>
      <c r="BJ278" s="165">
        <v>0</v>
      </c>
      <c r="BK278" s="165" t="s">
        <v>0</v>
      </c>
      <c r="BL278" s="165">
        <v>0</v>
      </c>
      <c r="BM278" s="165" t="s">
        <v>0</v>
      </c>
      <c r="BN278" s="165" t="s">
        <v>0</v>
      </c>
      <c r="BO278" s="165" t="s">
        <v>0</v>
      </c>
      <c r="BP278" s="165" t="s">
        <v>0</v>
      </c>
      <c r="BQ278" s="165" t="s">
        <v>0</v>
      </c>
      <c r="BR278" s="165">
        <v>0</v>
      </c>
      <c r="BS278" s="165">
        <v>0</v>
      </c>
      <c r="BT278" s="165">
        <v>0</v>
      </c>
      <c r="BU278" s="165" t="s">
        <v>0</v>
      </c>
      <c r="BV278" s="165" t="s">
        <v>0</v>
      </c>
      <c r="BW278" s="165" t="s">
        <v>0</v>
      </c>
      <c r="BX278" s="165" t="s">
        <v>0</v>
      </c>
      <c r="BY278" s="163" t="s">
        <v>0</v>
      </c>
      <c r="BZ278">
        <v>0</v>
      </c>
      <c r="CA278" t="s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 t="str">
        <f>_xlfn.XLOOKUP(DB_CEWB_Nomenclature__2[[#This Row],[Component]],T_Planning[Article],T_Planning[PLANIF],"VERIF")</f>
        <v>VERIF</v>
      </c>
      <c r="CS278" t="str">
        <f>_xlfn.XLOOKUP(DB_CEWB_Nomenclature__2[[#This Row],[Component]],T_Planning[Article],T_Planning[Etat Machine],"VERIF")</f>
        <v>VERIF</v>
      </c>
      <c r="CT2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79" spans="1:98" hidden="1" x14ac:dyDescent="0.3">
      <c r="A279">
        <v>0</v>
      </c>
      <c r="B279">
        <v>536305</v>
      </c>
      <c r="C279" t="s">
        <v>189</v>
      </c>
      <c r="D279">
        <v>55</v>
      </c>
      <c r="E279" t="s">
        <v>3761</v>
      </c>
      <c r="F279" t="s">
        <v>3950</v>
      </c>
      <c r="G279" t="s">
        <v>2775</v>
      </c>
      <c r="H279" t="s">
        <v>192</v>
      </c>
      <c r="I279">
        <v>0</v>
      </c>
      <c r="J279">
        <v>0</v>
      </c>
      <c r="K279">
        <v>0</v>
      </c>
      <c r="L279">
        <v>172830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172830</v>
      </c>
      <c r="T279" t="s">
        <v>3765</v>
      </c>
      <c r="U279">
        <v>0</v>
      </c>
      <c r="V279" s="162" t="s">
        <v>0</v>
      </c>
      <c r="W279">
        <v>0</v>
      </c>
      <c r="X279" s="162" t="s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 t="s">
        <v>0</v>
      </c>
      <c r="AE279" t="s">
        <v>0</v>
      </c>
      <c r="AF279" t="s">
        <v>0</v>
      </c>
      <c r="AG279" t="s">
        <v>0</v>
      </c>
      <c r="AH279" s="191"/>
      <c r="AI279" s="191" t="s">
        <v>0</v>
      </c>
      <c r="AJ279" t="s">
        <v>0</v>
      </c>
      <c r="AK279" s="191"/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178">
        <v>0</v>
      </c>
      <c r="AS279" s="178">
        <v>0</v>
      </c>
      <c r="AT279" s="178">
        <v>0</v>
      </c>
      <c r="AU279" s="178">
        <v>0</v>
      </c>
      <c r="AV279" s="178">
        <v>0</v>
      </c>
      <c r="AW279" s="180">
        <v>0</v>
      </c>
      <c r="AX279">
        <v>1</v>
      </c>
      <c r="AY279">
        <v>0</v>
      </c>
      <c r="AZ279">
        <v>0</v>
      </c>
      <c r="BA279">
        <v>0</v>
      </c>
      <c r="BB279">
        <v>1</v>
      </c>
      <c r="BC279">
        <v>0</v>
      </c>
      <c r="BD279" s="165">
        <v>0</v>
      </c>
      <c r="BE279" s="165" t="s">
        <v>0</v>
      </c>
      <c r="BF279" s="165" t="s">
        <v>0</v>
      </c>
      <c r="BG279" s="165" t="s">
        <v>0</v>
      </c>
      <c r="BH279" s="165" t="s">
        <v>0</v>
      </c>
      <c r="BI279" s="165" t="s">
        <v>0</v>
      </c>
      <c r="BJ279" s="165">
        <v>0</v>
      </c>
      <c r="BK279" s="165" t="s">
        <v>0</v>
      </c>
      <c r="BL279" s="165">
        <v>0</v>
      </c>
      <c r="BM279" s="165" t="s">
        <v>0</v>
      </c>
      <c r="BN279" s="165" t="s">
        <v>0</v>
      </c>
      <c r="BO279" s="165" t="s">
        <v>0</v>
      </c>
      <c r="BP279" s="165" t="s">
        <v>0</v>
      </c>
      <c r="BQ279" s="165" t="s">
        <v>0</v>
      </c>
      <c r="BR279" s="165">
        <v>0</v>
      </c>
      <c r="BS279" s="165">
        <v>0</v>
      </c>
      <c r="BT279" s="165">
        <v>0</v>
      </c>
      <c r="BU279" s="165" t="s">
        <v>0</v>
      </c>
      <c r="BV279" s="165" t="s">
        <v>0</v>
      </c>
      <c r="BW279" s="165" t="s">
        <v>0</v>
      </c>
      <c r="BX279" s="165" t="s">
        <v>0</v>
      </c>
      <c r="BY279" s="163" t="s">
        <v>0</v>
      </c>
      <c r="BZ279">
        <v>0</v>
      </c>
      <c r="CA279" t="s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 t="str">
        <f>_xlfn.XLOOKUP(DB_CEWB_Nomenclature__2[[#This Row],[Component]],T_Planning[Article],T_Planning[PLANIF],"VERIF")</f>
        <v>VERIF</v>
      </c>
      <c r="CS279" t="str">
        <f>_xlfn.XLOOKUP(DB_CEWB_Nomenclature__2[[#This Row],[Component]],T_Planning[Article],T_Planning[Etat Machine],"VERIF")</f>
        <v>VERIF</v>
      </c>
      <c r="CT2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0" spans="1:98" hidden="1" x14ac:dyDescent="0.3">
      <c r="A280">
        <v>0</v>
      </c>
      <c r="B280">
        <v>536306</v>
      </c>
      <c r="C280" t="s">
        <v>272</v>
      </c>
      <c r="D280">
        <v>55</v>
      </c>
      <c r="E280" t="s">
        <v>3761</v>
      </c>
      <c r="F280" t="s">
        <v>3950</v>
      </c>
      <c r="G280" t="s">
        <v>2775</v>
      </c>
      <c r="H280" t="s">
        <v>192</v>
      </c>
      <c r="I280">
        <v>0</v>
      </c>
      <c r="J280">
        <v>0</v>
      </c>
      <c r="K280">
        <v>0</v>
      </c>
      <c r="L280">
        <v>38361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38361</v>
      </c>
      <c r="T280" t="s">
        <v>3765</v>
      </c>
      <c r="U280">
        <v>0</v>
      </c>
      <c r="V280" s="162" t="s">
        <v>0</v>
      </c>
      <c r="W280">
        <v>0</v>
      </c>
      <c r="X280" s="162" t="s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 t="s">
        <v>0</v>
      </c>
      <c r="AE280" t="s">
        <v>0</v>
      </c>
      <c r="AF280" t="s">
        <v>0</v>
      </c>
      <c r="AG280" t="s">
        <v>0</v>
      </c>
      <c r="AH280" s="191"/>
      <c r="AI280" s="191" t="s">
        <v>0</v>
      </c>
      <c r="AJ280" t="s">
        <v>0</v>
      </c>
      <c r="AK280" s="191"/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178">
        <v>0</v>
      </c>
      <c r="AS280" s="178">
        <v>0</v>
      </c>
      <c r="AT280" s="178">
        <v>0</v>
      </c>
      <c r="AU280" s="178">
        <v>0</v>
      </c>
      <c r="AV280" s="178">
        <v>0</v>
      </c>
      <c r="AW280" s="180">
        <v>0</v>
      </c>
      <c r="AX280">
        <v>1</v>
      </c>
      <c r="AY280">
        <v>0</v>
      </c>
      <c r="AZ280">
        <v>0</v>
      </c>
      <c r="BA280">
        <v>0</v>
      </c>
      <c r="BB280">
        <v>1</v>
      </c>
      <c r="BC280">
        <v>0</v>
      </c>
      <c r="BD280" s="165">
        <v>0</v>
      </c>
      <c r="BE280" s="165" t="s">
        <v>0</v>
      </c>
      <c r="BF280" s="165" t="s">
        <v>0</v>
      </c>
      <c r="BG280" s="165" t="s">
        <v>0</v>
      </c>
      <c r="BH280" s="165" t="s">
        <v>0</v>
      </c>
      <c r="BI280" s="165" t="s">
        <v>0</v>
      </c>
      <c r="BJ280" s="165">
        <v>0</v>
      </c>
      <c r="BK280" s="165" t="s">
        <v>0</v>
      </c>
      <c r="BL280" s="165">
        <v>0</v>
      </c>
      <c r="BM280" s="165" t="s">
        <v>0</v>
      </c>
      <c r="BN280" s="165" t="s">
        <v>0</v>
      </c>
      <c r="BO280" s="165" t="s">
        <v>0</v>
      </c>
      <c r="BP280" s="165" t="s">
        <v>0</v>
      </c>
      <c r="BQ280" s="165" t="s">
        <v>0</v>
      </c>
      <c r="BR280" s="165">
        <v>0</v>
      </c>
      <c r="BS280" s="165">
        <v>0</v>
      </c>
      <c r="BT280" s="165">
        <v>0</v>
      </c>
      <c r="BU280" s="165" t="s">
        <v>0</v>
      </c>
      <c r="BV280" s="165" t="s">
        <v>0</v>
      </c>
      <c r="BW280" s="165" t="s">
        <v>0</v>
      </c>
      <c r="BX280" s="165" t="s">
        <v>0</v>
      </c>
      <c r="BY280" s="163" t="s">
        <v>0</v>
      </c>
      <c r="BZ280">
        <v>0</v>
      </c>
      <c r="CA280" t="s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 t="str">
        <f>_xlfn.XLOOKUP(DB_CEWB_Nomenclature__2[[#This Row],[Component]],T_Planning[Article],T_Planning[PLANIF],"VERIF")</f>
        <v>VERIF</v>
      </c>
      <c r="CS280" t="str">
        <f>_xlfn.XLOOKUP(DB_CEWB_Nomenclature__2[[#This Row],[Component]],T_Planning[Article],T_Planning[Etat Machine],"VERIF")</f>
        <v>VERIF</v>
      </c>
      <c r="CT2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1" spans="1:98" hidden="1" x14ac:dyDescent="0.3">
      <c r="A281">
        <v>0</v>
      </c>
      <c r="B281">
        <v>536308</v>
      </c>
      <c r="C281" t="s">
        <v>1034</v>
      </c>
      <c r="D281">
        <v>55</v>
      </c>
      <c r="E281" t="s">
        <v>3761</v>
      </c>
      <c r="F281" t="s">
        <v>3952</v>
      </c>
      <c r="G281" t="s">
        <v>2862</v>
      </c>
      <c r="H281" t="s">
        <v>192</v>
      </c>
      <c r="I281">
        <v>0</v>
      </c>
      <c r="J281">
        <v>0</v>
      </c>
      <c r="K281">
        <v>0</v>
      </c>
      <c r="L281">
        <v>16427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16427</v>
      </c>
      <c r="T281" t="s">
        <v>3767</v>
      </c>
      <c r="U281">
        <v>0</v>
      </c>
      <c r="V281" s="162" t="s">
        <v>0</v>
      </c>
      <c r="W281">
        <v>0</v>
      </c>
      <c r="X281" s="162" t="s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 t="s">
        <v>0</v>
      </c>
      <c r="AE281" t="s">
        <v>0</v>
      </c>
      <c r="AF281" t="s">
        <v>0</v>
      </c>
      <c r="AG281" t="s">
        <v>0</v>
      </c>
      <c r="AH281" s="191"/>
      <c r="AI281" s="191" t="s">
        <v>0</v>
      </c>
      <c r="AJ281" t="s">
        <v>0</v>
      </c>
      <c r="AK281" s="191"/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178">
        <v>0</v>
      </c>
      <c r="AS281" s="178">
        <v>0</v>
      </c>
      <c r="AT281" s="178">
        <v>0</v>
      </c>
      <c r="AU281" s="178">
        <v>0</v>
      </c>
      <c r="AV281" s="178">
        <v>0</v>
      </c>
      <c r="AW281" s="180">
        <v>0</v>
      </c>
      <c r="AX281">
        <v>1</v>
      </c>
      <c r="AY281">
        <v>0</v>
      </c>
      <c r="AZ281">
        <v>0</v>
      </c>
      <c r="BA281">
        <v>0</v>
      </c>
      <c r="BB281">
        <v>1</v>
      </c>
      <c r="BC281">
        <v>0</v>
      </c>
      <c r="BD281" s="165">
        <v>0</v>
      </c>
      <c r="BE281" s="165" t="s">
        <v>0</v>
      </c>
      <c r="BF281" s="165" t="s">
        <v>0</v>
      </c>
      <c r="BG281" s="165" t="s">
        <v>0</v>
      </c>
      <c r="BH281" s="165" t="s">
        <v>0</v>
      </c>
      <c r="BI281" s="165" t="s">
        <v>0</v>
      </c>
      <c r="BJ281" s="165">
        <v>0</v>
      </c>
      <c r="BK281" s="165" t="s">
        <v>0</v>
      </c>
      <c r="BL281" s="165">
        <v>0</v>
      </c>
      <c r="BM281" s="165" t="s">
        <v>0</v>
      </c>
      <c r="BN281" s="165" t="s">
        <v>0</v>
      </c>
      <c r="BO281" s="165" t="s">
        <v>0</v>
      </c>
      <c r="BP281" s="165" t="s">
        <v>0</v>
      </c>
      <c r="BQ281" s="165" t="s">
        <v>0</v>
      </c>
      <c r="BR281" s="165">
        <v>0</v>
      </c>
      <c r="BS281" s="165">
        <v>0</v>
      </c>
      <c r="BT281" s="165">
        <v>0</v>
      </c>
      <c r="BU281" s="165" t="s">
        <v>0</v>
      </c>
      <c r="BV281" s="165" t="s">
        <v>0</v>
      </c>
      <c r="BW281" s="165" t="s">
        <v>0</v>
      </c>
      <c r="BX281" s="165" t="s">
        <v>0</v>
      </c>
      <c r="BY281" s="163" t="s">
        <v>0</v>
      </c>
      <c r="BZ281">
        <v>0</v>
      </c>
      <c r="CA281" t="s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 t="str">
        <f>_xlfn.XLOOKUP(DB_CEWB_Nomenclature__2[[#This Row],[Component]],T_Planning[Article],T_Planning[PLANIF],"VERIF")</f>
        <v>VERIF</v>
      </c>
      <c r="CS281" t="str">
        <f>_xlfn.XLOOKUP(DB_CEWB_Nomenclature__2[[#This Row],[Component]],T_Planning[Article],T_Planning[Etat Machine],"VERIF")</f>
        <v>VERIF</v>
      </c>
      <c r="CT2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2" spans="1:98" hidden="1" x14ac:dyDescent="0.3">
      <c r="A282">
        <v>0</v>
      </c>
      <c r="B282">
        <v>539370</v>
      </c>
      <c r="C282" t="s">
        <v>1290</v>
      </c>
      <c r="D282">
        <v>40</v>
      </c>
      <c r="E282" t="s">
        <v>3761</v>
      </c>
      <c r="F282" t="s">
        <v>3952</v>
      </c>
      <c r="G282" t="s">
        <v>2862</v>
      </c>
      <c r="H282" t="s">
        <v>195</v>
      </c>
      <c r="I282">
        <v>0</v>
      </c>
      <c r="J282">
        <v>8100</v>
      </c>
      <c r="K282">
        <v>0</v>
      </c>
      <c r="L282">
        <v>4670</v>
      </c>
      <c r="M282">
        <v>0</v>
      </c>
      <c r="N282">
        <v>285148</v>
      </c>
      <c r="O282">
        <v>282000</v>
      </c>
      <c r="P282">
        <v>155500</v>
      </c>
      <c r="Q282">
        <v>80500</v>
      </c>
      <c r="R282">
        <v>229302</v>
      </c>
      <c r="S282">
        <v>233972</v>
      </c>
      <c r="T282" t="s">
        <v>3765</v>
      </c>
      <c r="U282">
        <v>87600</v>
      </c>
      <c r="V282" s="162">
        <v>1</v>
      </c>
      <c r="W282">
        <v>369600</v>
      </c>
      <c r="X282" s="162">
        <v>0.63304112554112557</v>
      </c>
      <c r="Y282">
        <v>0</v>
      </c>
      <c r="Z282">
        <v>0</v>
      </c>
      <c r="AA282">
        <v>0</v>
      </c>
      <c r="AB282">
        <v>0</v>
      </c>
      <c r="AC282">
        <v>0</v>
      </c>
      <c r="AD282" t="s">
        <v>0</v>
      </c>
      <c r="AE282" t="s">
        <v>0</v>
      </c>
      <c r="AF282">
        <v>6446</v>
      </c>
      <c r="AG282">
        <v>65</v>
      </c>
      <c r="AH282" s="191"/>
      <c r="AI282" s="191" t="s">
        <v>0</v>
      </c>
      <c r="AJ282" t="s">
        <v>0</v>
      </c>
      <c r="AK282" s="191"/>
      <c r="AL282" s="162">
        <v>0.10698483178339099</v>
      </c>
      <c r="AM282" s="162">
        <v>5.5436209571547899E-2</v>
      </c>
      <c r="AN282" s="162">
        <v>0.13249971972518901</v>
      </c>
      <c r="AO282" s="162">
        <v>0.311701848195446</v>
      </c>
      <c r="AP282" s="162">
        <v>0.29234548097648999</v>
      </c>
      <c r="AQ282" s="162">
        <v>0.22456513913682799</v>
      </c>
      <c r="AR282" s="178">
        <v>0</v>
      </c>
      <c r="AS282" s="178">
        <v>2</v>
      </c>
      <c r="AT282" s="178">
        <v>37</v>
      </c>
      <c r="AU282" s="178">
        <v>0</v>
      </c>
      <c r="AV282" s="178">
        <v>39</v>
      </c>
      <c r="AW282" s="180">
        <v>0</v>
      </c>
      <c r="AX282">
        <v>1</v>
      </c>
      <c r="AY282">
        <v>1</v>
      </c>
      <c r="AZ282">
        <v>1</v>
      </c>
      <c r="BA282">
        <v>1</v>
      </c>
      <c r="BB282">
        <v>1</v>
      </c>
      <c r="BC282">
        <v>0</v>
      </c>
      <c r="BD282" s="165">
        <v>16500</v>
      </c>
      <c r="BE282" s="165">
        <v>0</v>
      </c>
      <c r="BF282" s="165">
        <v>0</v>
      </c>
      <c r="BG282" s="165" t="s">
        <v>0</v>
      </c>
      <c r="BH282" s="165">
        <v>34890</v>
      </c>
      <c r="BI282" s="165">
        <v>4</v>
      </c>
      <c r="BJ282" s="165">
        <v>0</v>
      </c>
      <c r="BK282" s="165" t="s">
        <v>0</v>
      </c>
      <c r="BL282" s="165">
        <v>29650</v>
      </c>
      <c r="BM282" s="165">
        <v>3.5</v>
      </c>
      <c r="BN282" s="165">
        <v>97428</v>
      </c>
      <c r="BO282" s="165">
        <v>16</v>
      </c>
      <c r="BP282" s="165">
        <v>0</v>
      </c>
      <c r="BQ282" s="165" t="s">
        <v>0</v>
      </c>
      <c r="BR282" s="165">
        <v>15304</v>
      </c>
      <c r="BS282" s="165">
        <v>2</v>
      </c>
      <c r="BT282" s="165">
        <v>52030</v>
      </c>
      <c r="BU282" s="165">
        <v>14</v>
      </c>
      <c r="BV282" s="165" t="s">
        <v>0</v>
      </c>
      <c r="BW282" s="165" t="s">
        <v>0</v>
      </c>
      <c r="BX282" s="165" t="s">
        <v>0</v>
      </c>
      <c r="BY282" s="163" t="s">
        <v>0</v>
      </c>
      <c r="BZ282">
        <v>0</v>
      </c>
      <c r="CA282" t="s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5500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5500</v>
      </c>
      <c r="CR282" t="str">
        <f>_xlfn.XLOOKUP(DB_CEWB_Nomenclature__2[[#This Row],[Component]],T_Planning[Article],T_Planning[PLANIF],"VERIF")</f>
        <v>VERIF</v>
      </c>
      <c r="CS282" t="str">
        <f>_xlfn.XLOOKUP(DB_CEWB_Nomenclature__2[[#This Row],[Component]],T_Planning[Article],T_Planning[Etat Machine],"VERIF")</f>
        <v>VERIF</v>
      </c>
      <c r="CT2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283" spans="1:98" hidden="1" x14ac:dyDescent="0.3">
      <c r="A283">
        <v>0</v>
      </c>
      <c r="B283">
        <v>539568</v>
      </c>
      <c r="C283" t="s">
        <v>37</v>
      </c>
      <c r="D283">
        <v>40</v>
      </c>
      <c r="E283" t="s">
        <v>3761</v>
      </c>
      <c r="F283" t="s">
        <v>3952</v>
      </c>
      <c r="G283" t="s">
        <v>2862</v>
      </c>
      <c r="H283" t="s">
        <v>195</v>
      </c>
      <c r="I283">
        <v>0</v>
      </c>
      <c r="J283">
        <v>3100</v>
      </c>
      <c r="K283">
        <v>0</v>
      </c>
      <c r="L283">
        <v>0</v>
      </c>
      <c r="M283">
        <v>0</v>
      </c>
      <c r="N283">
        <v>94898</v>
      </c>
      <c r="O283">
        <v>160590</v>
      </c>
      <c r="P283">
        <v>20200</v>
      </c>
      <c r="Q283">
        <v>0</v>
      </c>
      <c r="R283">
        <v>66618</v>
      </c>
      <c r="S283">
        <v>66618</v>
      </c>
      <c r="T283" t="s">
        <v>3765</v>
      </c>
      <c r="U283">
        <v>35900</v>
      </c>
      <c r="V283" s="162">
        <v>1</v>
      </c>
      <c r="W283">
        <v>196490</v>
      </c>
      <c r="X283" s="162">
        <v>0.33904015471525267</v>
      </c>
      <c r="Y283">
        <v>0</v>
      </c>
      <c r="Z283">
        <v>0</v>
      </c>
      <c r="AA283">
        <v>0</v>
      </c>
      <c r="AB283">
        <v>0</v>
      </c>
      <c r="AC283">
        <v>0</v>
      </c>
      <c r="AD283" t="s">
        <v>0</v>
      </c>
      <c r="AE283" t="s">
        <v>0</v>
      </c>
      <c r="AF283">
        <v>6113</v>
      </c>
      <c r="AG283">
        <v>3</v>
      </c>
      <c r="AH283" s="191"/>
      <c r="AI283" s="191" t="s">
        <v>0</v>
      </c>
      <c r="AJ283" t="s">
        <v>0</v>
      </c>
      <c r="AK283" s="191"/>
      <c r="AL283" s="162">
        <v>0.216197872386028</v>
      </c>
      <c r="AM283" s="162">
        <v>8.8389870998566607E-3</v>
      </c>
      <c r="AN283" s="162">
        <v>0.18341535066640499</v>
      </c>
      <c r="AO283" s="162">
        <v>0.30940757059433899</v>
      </c>
      <c r="AP283" s="162">
        <v>9.3531559728742802E-2</v>
      </c>
      <c r="AQ283" s="162">
        <v>0.23369040701346599</v>
      </c>
      <c r="AR283" s="178">
        <v>0</v>
      </c>
      <c r="AS283" s="178">
        <v>0</v>
      </c>
      <c r="AT283" s="178">
        <v>0</v>
      </c>
      <c r="AU283" s="178">
        <v>0</v>
      </c>
      <c r="AV283" s="178">
        <v>0</v>
      </c>
      <c r="AW283" s="180">
        <v>0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0</v>
      </c>
      <c r="BD283" s="165">
        <v>28280</v>
      </c>
      <c r="BE283" s="165">
        <v>11.5</v>
      </c>
      <c r="BF283" s="165">
        <v>0</v>
      </c>
      <c r="BG283" s="165" t="s">
        <v>0</v>
      </c>
      <c r="BH283" s="165">
        <v>6860</v>
      </c>
      <c r="BI283" s="165">
        <v>6</v>
      </c>
      <c r="BJ283" s="165">
        <v>0</v>
      </c>
      <c r="BK283" s="165" t="s">
        <v>0</v>
      </c>
      <c r="BL283" s="165">
        <v>12315</v>
      </c>
      <c r="BM283" s="165">
        <v>2</v>
      </c>
      <c r="BN283" s="165">
        <v>0</v>
      </c>
      <c r="BO283" s="165" t="s">
        <v>0</v>
      </c>
      <c r="BP283" s="165">
        <v>5899</v>
      </c>
      <c r="BQ283" s="165">
        <v>0</v>
      </c>
      <c r="BR283" s="165">
        <v>0</v>
      </c>
      <c r="BS283" s="165" t="s">
        <v>0</v>
      </c>
      <c r="BT283" s="165">
        <v>41544</v>
      </c>
      <c r="BU283" s="165">
        <v>14</v>
      </c>
      <c r="BV283" s="165" t="s">
        <v>0</v>
      </c>
      <c r="BW283" s="165" t="s">
        <v>0</v>
      </c>
      <c r="BX283" s="165" t="s">
        <v>0</v>
      </c>
      <c r="BY283" s="163" t="s">
        <v>0</v>
      </c>
      <c r="BZ283">
        <v>0</v>
      </c>
      <c r="CA283" t="s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 t="str">
        <f>_xlfn.XLOOKUP(DB_CEWB_Nomenclature__2[[#This Row],[Component]],T_Planning[Article],T_Planning[PLANIF],"VERIF")</f>
        <v>VERIF</v>
      </c>
      <c r="CS283" t="str">
        <f>_xlfn.XLOOKUP(DB_CEWB_Nomenclature__2[[#This Row],[Component]],T_Planning[Article],T_Planning[Etat Machine],"VERIF")</f>
        <v>VERIF</v>
      </c>
      <c r="CT2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284" spans="1:98" hidden="1" x14ac:dyDescent="0.3">
      <c r="A284">
        <v>0</v>
      </c>
      <c r="B284">
        <v>539884</v>
      </c>
      <c r="C284" t="s">
        <v>1234</v>
      </c>
      <c r="D284">
        <v>40</v>
      </c>
      <c r="E284" t="s">
        <v>3761</v>
      </c>
      <c r="F284" t="s">
        <v>3952</v>
      </c>
      <c r="G284" t="s">
        <v>2862</v>
      </c>
      <c r="H284" t="s">
        <v>3421</v>
      </c>
      <c r="I284">
        <v>0</v>
      </c>
      <c r="J284">
        <v>0</v>
      </c>
      <c r="K284">
        <v>0</v>
      </c>
      <c r="L284">
        <v>2526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2526</v>
      </c>
      <c r="T284" t="s">
        <v>3767</v>
      </c>
      <c r="U284">
        <v>0</v>
      </c>
      <c r="V284" s="162" t="s">
        <v>0</v>
      </c>
      <c r="W284">
        <v>0</v>
      </c>
      <c r="X284" s="162" t="s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 t="s">
        <v>0</v>
      </c>
      <c r="AE284" t="s">
        <v>0</v>
      </c>
      <c r="AF284" t="s">
        <v>0</v>
      </c>
      <c r="AG284" t="s">
        <v>0</v>
      </c>
      <c r="AH284" s="191"/>
      <c r="AI284" s="191" t="s">
        <v>0</v>
      </c>
      <c r="AJ284" t="s">
        <v>0</v>
      </c>
      <c r="AK284" s="191"/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178">
        <v>0</v>
      </c>
      <c r="AS284" s="178">
        <v>0</v>
      </c>
      <c r="AT284" s="178">
        <v>0</v>
      </c>
      <c r="AU284" s="178">
        <v>0</v>
      </c>
      <c r="AV284" s="178">
        <v>0</v>
      </c>
      <c r="AW284" s="180">
        <v>0</v>
      </c>
      <c r="AX284">
        <v>1</v>
      </c>
      <c r="AY284">
        <v>0</v>
      </c>
      <c r="AZ284">
        <v>0</v>
      </c>
      <c r="BA284">
        <v>0</v>
      </c>
      <c r="BB284">
        <v>1</v>
      </c>
      <c r="BC284">
        <v>0</v>
      </c>
      <c r="BD284" s="165">
        <v>0</v>
      </c>
      <c r="BE284" s="165" t="s">
        <v>0</v>
      </c>
      <c r="BF284" s="165" t="s">
        <v>0</v>
      </c>
      <c r="BG284" s="165" t="s">
        <v>0</v>
      </c>
      <c r="BH284" s="165" t="s">
        <v>0</v>
      </c>
      <c r="BI284" s="165" t="s">
        <v>0</v>
      </c>
      <c r="BJ284" s="165">
        <v>0</v>
      </c>
      <c r="BK284" s="165" t="s">
        <v>0</v>
      </c>
      <c r="BL284" s="165">
        <v>0</v>
      </c>
      <c r="BM284" s="165" t="s">
        <v>0</v>
      </c>
      <c r="BN284" s="165" t="s">
        <v>0</v>
      </c>
      <c r="BO284" s="165" t="s">
        <v>0</v>
      </c>
      <c r="BP284" s="165" t="s">
        <v>0</v>
      </c>
      <c r="BQ284" s="165" t="s">
        <v>0</v>
      </c>
      <c r="BR284" s="165">
        <v>0</v>
      </c>
      <c r="BS284" s="165">
        <v>0</v>
      </c>
      <c r="BT284" s="165">
        <v>0</v>
      </c>
      <c r="BU284" s="165" t="s">
        <v>0</v>
      </c>
      <c r="BV284" s="165" t="s">
        <v>0</v>
      </c>
      <c r="BW284" s="165" t="s">
        <v>0</v>
      </c>
      <c r="BX284" s="165" t="s">
        <v>0</v>
      </c>
      <c r="BY284" s="163" t="s">
        <v>0</v>
      </c>
      <c r="BZ284">
        <v>0</v>
      </c>
      <c r="CA284" t="s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 t="str">
        <f>_xlfn.XLOOKUP(DB_CEWB_Nomenclature__2[[#This Row],[Component]],T_Planning[Article],T_Planning[PLANIF],"VERIF")</f>
        <v>VERIF</v>
      </c>
      <c r="CS284" t="str">
        <f>_xlfn.XLOOKUP(DB_CEWB_Nomenclature__2[[#This Row],[Component]],T_Planning[Article],T_Planning[Etat Machine],"VERIF")</f>
        <v>VERIF</v>
      </c>
      <c r="CT2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5" spans="1:98" hidden="1" x14ac:dyDescent="0.3">
      <c r="A285">
        <v>0</v>
      </c>
      <c r="B285">
        <v>539885</v>
      </c>
      <c r="C285" t="s">
        <v>1234</v>
      </c>
      <c r="D285">
        <v>40</v>
      </c>
      <c r="E285" t="s">
        <v>3761</v>
      </c>
      <c r="F285" t="s">
        <v>3952</v>
      </c>
      <c r="G285" t="s">
        <v>2862</v>
      </c>
      <c r="H285" t="s">
        <v>3421</v>
      </c>
      <c r="I285">
        <v>0</v>
      </c>
      <c r="J285">
        <v>0</v>
      </c>
      <c r="K285">
        <v>0</v>
      </c>
      <c r="L285">
        <v>29490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29490</v>
      </c>
      <c r="T285" t="s">
        <v>3767</v>
      </c>
      <c r="U285">
        <v>0</v>
      </c>
      <c r="V285" s="162" t="s">
        <v>0</v>
      </c>
      <c r="W285">
        <v>0</v>
      </c>
      <c r="X285" s="162" t="s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 t="s">
        <v>0</v>
      </c>
      <c r="AE285" t="s">
        <v>0</v>
      </c>
      <c r="AF285" t="s">
        <v>0</v>
      </c>
      <c r="AG285" t="s">
        <v>0</v>
      </c>
      <c r="AH285" s="191"/>
      <c r="AI285" s="191" t="s">
        <v>0</v>
      </c>
      <c r="AJ285" t="s">
        <v>0</v>
      </c>
      <c r="AK285" s="191"/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178">
        <v>0</v>
      </c>
      <c r="AS285" s="178">
        <v>0</v>
      </c>
      <c r="AT285" s="178">
        <v>0</v>
      </c>
      <c r="AU285" s="178">
        <v>0</v>
      </c>
      <c r="AV285" s="178">
        <v>0</v>
      </c>
      <c r="AW285" s="180">
        <v>0</v>
      </c>
      <c r="AX285">
        <v>1</v>
      </c>
      <c r="AY285">
        <v>0</v>
      </c>
      <c r="AZ285">
        <v>0</v>
      </c>
      <c r="BA285">
        <v>0</v>
      </c>
      <c r="BB285">
        <v>1</v>
      </c>
      <c r="BC285">
        <v>0</v>
      </c>
      <c r="BD285" s="165">
        <v>0</v>
      </c>
      <c r="BE285" s="165" t="s">
        <v>0</v>
      </c>
      <c r="BF285" s="165" t="s">
        <v>0</v>
      </c>
      <c r="BG285" s="165" t="s">
        <v>0</v>
      </c>
      <c r="BH285" s="165" t="s">
        <v>0</v>
      </c>
      <c r="BI285" s="165" t="s">
        <v>0</v>
      </c>
      <c r="BJ285" s="165">
        <v>0</v>
      </c>
      <c r="BK285" s="165" t="s">
        <v>0</v>
      </c>
      <c r="BL285" s="165">
        <v>0</v>
      </c>
      <c r="BM285" s="165" t="s">
        <v>0</v>
      </c>
      <c r="BN285" s="165" t="s">
        <v>0</v>
      </c>
      <c r="BO285" s="165" t="s">
        <v>0</v>
      </c>
      <c r="BP285" s="165" t="s">
        <v>0</v>
      </c>
      <c r="BQ285" s="165" t="s">
        <v>0</v>
      </c>
      <c r="BR285" s="165">
        <v>0</v>
      </c>
      <c r="BS285" s="165">
        <v>0</v>
      </c>
      <c r="BT285" s="165">
        <v>0</v>
      </c>
      <c r="BU285" s="165" t="s">
        <v>0</v>
      </c>
      <c r="BV285" s="165" t="s">
        <v>0</v>
      </c>
      <c r="BW285" s="165" t="s">
        <v>0</v>
      </c>
      <c r="BX285" s="165" t="s">
        <v>0</v>
      </c>
      <c r="BY285" s="163" t="s">
        <v>0</v>
      </c>
      <c r="BZ285">
        <v>0</v>
      </c>
      <c r="CA285" t="s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 t="str">
        <f>_xlfn.XLOOKUP(DB_CEWB_Nomenclature__2[[#This Row],[Component]],T_Planning[Article],T_Planning[PLANIF],"VERIF")</f>
        <v>VERIF</v>
      </c>
      <c r="CS285" t="str">
        <f>_xlfn.XLOOKUP(DB_CEWB_Nomenclature__2[[#This Row],[Component]],T_Planning[Article],T_Planning[Etat Machine],"VERIF")</f>
        <v>VERIF</v>
      </c>
      <c r="CT2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6" spans="1:98" hidden="1" x14ac:dyDescent="0.3">
      <c r="A286">
        <v>0</v>
      </c>
      <c r="B286">
        <v>539886</v>
      </c>
      <c r="C286" t="s">
        <v>1234</v>
      </c>
      <c r="D286">
        <v>40</v>
      </c>
      <c r="E286" t="s">
        <v>3761</v>
      </c>
      <c r="F286" t="s">
        <v>3952</v>
      </c>
      <c r="G286" t="s">
        <v>2862</v>
      </c>
      <c r="H286" t="s">
        <v>3421</v>
      </c>
      <c r="I286">
        <v>0</v>
      </c>
      <c r="J286">
        <v>0</v>
      </c>
      <c r="K286">
        <v>0</v>
      </c>
      <c r="L286">
        <v>12233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12233</v>
      </c>
      <c r="T286" t="s">
        <v>3767</v>
      </c>
      <c r="U286">
        <v>0</v>
      </c>
      <c r="V286" s="162" t="s">
        <v>0</v>
      </c>
      <c r="W286">
        <v>0</v>
      </c>
      <c r="X286" s="162" t="s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 t="s">
        <v>0</v>
      </c>
      <c r="AE286" t="s">
        <v>0</v>
      </c>
      <c r="AF286" t="s">
        <v>0</v>
      </c>
      <c r="AG286" t="s">
        <v>0</v>
      </c>
      <c r="AH286" s="191"/>
      <c r="AI286" s="191" t="s">
        <v>0</v>
      </c>
      <c r="AJ286" t="s">
        <v>0</v>
      </c>
      <c r="AK286" s="191"/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178">
        <v>0</v>
      </c>
      <c r="AS286" s="178">
        <v>0</v>
      </c>
      <c r="AT286" s="178">
        <v>0</v>
      </c>
      <c r="AU286" s="178">
        <v>0</v>
      </c>
      <c r="AV286" s="178">
        <v>0</v>
      </c>
      <c r="AW286" s="180">
        <v>0</v>
      </c>
      <c r="AX286">
        <v>1</v>
      </c>
      <c r="AY286">
        <v>0</v>
      </c>
      <c r="AZ286">
        <v>0</v>
      </c>
      <c r="BA286">
        <v>0</v>
      </c>
      <c r="BB286">
        <v>1</v>
      </c>
      <c r="BC286">
        <v>0</v>
      </c>
      <c r="BD286" s="165">
        <v>0</v>
      </c>
      <c r="BE286" s="165" t="s">
        <v>0</v>
      </c>
      <c r="BF286" s="165" t="s">
        <v>0</v>
      </c>
      <c r="BG286" s="165" t="s">
        <v>0</v>
      </c>
      <c r="BH286" s="165" t="s">
        <v>0</v>
      </c>
      <c r="BI286" s="165" t="s">
        <v>0</v>
      </c>
      <c r="BJ286" s="165">
        <v>0</v>
      </c>
      <c r="BK286" s="165" t="s">
        <v>0</v>
      </c>
      <c r="BL286" s="165">
        <v>0</v>
      </c>
      <c r="BM286" s="165" t="s">
        <v>0</v>
      </c>
      <c r="BN286" s="165" t="s">
        <v>0</v>
      </c>
      <c r="BO286" s="165" t="s">
        <v>0</v>
      </c>
      <c r="BP286" s="165" t="s">
        <v>0</v>
      </c>
      <c r="BQ286" s="165" t="s">
        <v>0</v>
      </c>
      <c r="BR286" s="165">
        <v>0</v>
      </c>
      <c r="BS286" s="165">
        <v>0</v>
      </c>
      <c r="BT286" s="165">
        <v>0</v>
      </c>
      <c r="BU286" s="165" t="s">
        <v>0</v>
      </c>
      <c r="BV286" s="165" t="s">
        <v>0</v>
      </c>
      <c r="BW286" s="165" t="s">
        <v>0</v>
      </c>
      <c r="BX286" s="165" t="s">
        <v>0</v>
      </c>
      <c r="BY286" s="163" t="s">
        <v>0</v>
      </c>
      <c r="BZ286">
        <v>0</v>
      </c>
      <c r="CA286" t="s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 t="str">
        <f>_xlfn.XLOOKUP(DB_CEWB_Nomenclature__2[[#This Row],[Component]],T_Planning[Article],T_Planning[PLANIF],"VERIF")</f>
        <v>VERIF</v>
      </c>
      <c r="CS286" t="str">
        <f>_xlfn.XLOOKUP(DB_CEWB_Nomenclature__2[[#This Row],[Component]],T_Planning[Article],T_Planning[Etat Machine],"VERIF")</f>
        <v>VERIF</v>
      </c>
      <c r="CT2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7" spans="1:98" hidden="1" x14ac:dyDescent="0.3">
      <c r="A287">
        <v>0</v>
      </c>
      <c r="B287">
        <v>539941</v>
      </c>
      <c r="C287" t="s">
        <v>36</v>
      </c>
      <c r="D287">
        <v>25</v>
      </c>
      <c r="E287" t="s">
        <v>3761</v>
      </c>
      <c r="F287" t="s">
        <v>3950</v>
      </c>
      <c r="G287" t="s">
        <v>2775</v>
      </c>
      <c r="H287" t="s">
        <v>195</v>
      </c>
      <c r="I287">
        <v>4307</v>
      </c>
      <c r="J287">
        <v>8600</v>
      </c>
      <c r="K287">
        <v>0</v>
      </c>
      <c r="L287">
        <v>14407</v>
      </c>
      <c r="M287">
        <v>0</v>
      </c>
      <c r="N287">
        <v>290505</v>
      </c>
      <c r="O287">
        <v>256807</v>
      </c>
      <c r="P287">
        <v>151500</v>
      </c>
      <c r="Q287">
        <v>80800</v>
      </c>
      <c r="R287">
        <v>288785</v>
      </c>
      <c r="S287">
        <v>303192</v>
      </c>
      <c r="T287" t="s">
        <v>3765</v>
      </c>
      <c r="U287">
        <v>116800</v>
      </c>
      <c r="V287" s="162">
        <v>1</v>
      </c>
      <c r="W287">
        <v>373607</v>
      </c>
      <c r="X287" s="162">
        <v>0.79999839403437301</v>
      </c>
      <c r="Y287">
        <v>4</v>
      </c>
      <c r="Z287">
        <v>20</v>
      </c>
      <c r="AA287">
        <v>0</v>
      </c>
      <c r="AB287">
        <v>0</v>
      </c>
      <c r="AC287">
        <v>24</v>
      </c>
      <c r="AD287">
        <v>9318</v>
      </c>
      <c r="AE287">
        <v>162</v>
      </c>
      <c r="AF287">
        <v>66574</v>
      </c>
      <c r="AG287">
        <v>107.75</v>
      </c>
      <c r="AH287" s="191"/>
      <c r="AI287" s="191" t="s">
        <v>0</v>
      </c>
      <c r="AJ287" t="s">
        <v>0</v>
      </c>
      <c r="AK287" s="191"/>
      <c r="AL287" s="162">
        <v>0.226561835119441</v>
      </c>
      <c r="AM287" s="162">
        <v>0</v>
      </c>
      <c r="AN287" s="162">
        <v>0.37135376538675202</v>
      </c>
      <c r="AO287" s="162">
        <v>0.356190924084758</v>
      </c>
      <c r="AP287" s="162">
        <v>0.32718130778500099</v>
      </c>
      <c r="AQ287" s="162">
        <v>0.34458547101353798</v>
      </c>
      <c r="AR287" s="178">
        <v>31</v>
      </c>
      <c r="AS287" s="178">
        <v>28</v>
      </c>
      <c r="AT287" s="178">
        <v>0</v>
      </c>
      <c r="AU287" s="178">
        <v>0</v>
      </c>
      <c r="AV287" s="178">
        <v>59</v>
      </c>
      <c r="AW287" s="180">
        <v>0</v>
      </c>
      <c r="AX287">
        <v>1</v>
      </c>
      <c r="AY287">
        <v>1</v>
      </c>
      <c r="AZ287">
        <v>1</v>
      </c>
      <c r="BA287">
        <v>1</v>
      </c>
      <c r="BB287">
        <v>1</v>
      </c>
      <c r="BC287">
        <v>0</v>
      </c>
      <c r="BD287" s="165">
        <v>1720</v>
      </c>
      <c r="BE287" s="165">
        <v>251</v>
      </c>
      <c r="BF287" s="165">
        <v>0</v>
      </c>
      <c r="BG287" s="165" t="s">
        <v>0</v>
      </c>
      <c r="BH287" s="165">
        <v>0</v>
      </c>
      <c r="BI287" s="165" t="s">
        <v>0</v>
      </c>
      <c r="BJ287" s="165">
        <v>0</v>
      </c>
      <c r="BK287" s="165" t="s">
        <v>0</v>
      </c>
      <c r="BL287" s="165">
        <v>0</v>
      </c>
      <c r="BM287" s="165" t="s">
        <v>0</v>
      </c>
      <c r="BN287" s="165">
        <v>270291</v>
      </c>
      <c r="BO287" s="165">
        <v>74</v>
      </c>
      <c r="BP287" s="165">
        <v>0</v>
      </c>
      <c r="BQ287" s="165" t="s">
        <v>0</v>
      </c>
      <c r="BR287" s="165">
        <v>2791</v>
      </c>
      <c r="BS287" s="165">
        <v>9</v>
      </c>
      <c r="BT287" s="165">
        <v>13359</v>
      </c>
      <c r="BU287" s="165">
        <v>8</v>
      </c>
      <c r="BV287" s="165" t="s">
        <v>0</v>
      </c>
      <c r="BW287" s="165" t="s">
        <v>0</v>
      </c>
      <c r="BX287" s="165" t="s">
        <v>0</v>
      </c>
      <c r="BY287" s="163" t="s">
        <v>0</v>
      </c>
      <c r="BZ287">
        <v>2344</v>
      </c>
      <c r="CA287">
        <v>9</v>
      </c>
      <c r="CB287">
        <v>14407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14407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 t="str">
        <f>_xlfn.XLOOKUP(DB_CEWB_Nomenclature__2[[#This Row],[Component]],T_Planning[Article],T_Planning[PLANIF],"VERIF")</f>
        <v>VERIF</v>
      </c>
      <c r="CS287" t="str">
        <f>_xlfn.XLOOKUP(DB_CEWB_Nomenclature__2[[#This Row],[Component]],T_Planning[Article],T_Planning[Etat Machine],"VERIF")</f>
        <v>VERIF</v>
      </c>
      <c r="CT2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8" spans="1:98" hidden="1" x14ac:dyDescent="0.3">
      <c r="A288">
        <v>1</v>
      </c>
      <c r="B288">
        <v>695126</v>
      </c>
      <c r="C288" t="s">
        <v>3766</v>
      </c>
      <c r="D288">
        <v>40</v>
      </c>
      <c r="E288" t="s">
        <v>3761</v>
      </c>
      <c r="F288" t="s">
        <v>3950</v>
      </c>
      <c r="G288" t="s">
        <v>2775</v>
      </c>
      <c r="H288" t="s">
        <v>195</v>
      </c>
      <c r="I288">
        <v>0</v>
      </c>
      <c r="J288">
        <v>0</v>
      </c>
      <c r="K288" t="s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t="s">
        <v>3765</v>
      </c>
      <c r="U288">
        <v>0</v>
      </c>
      <c r="V288" s="162" t="s">
        <v>0</v>
      </c>
      <c r="W288">
        <v>0</v>
      </c>
      <c r="X288" s="162" t="s">
        <v>0</v>
      </c>
      <c r="Y288">
        <v>4</v>
      </c>
      <c r="Z288">
        <v>20</v>
      </c>
      <c r="AA288">
        <v>0</v>
      </c>
      <c r="AB288">
        <v>0</v>
      </c>
      <c r="AC288">
        <v>24</v>
      </c>
      <c r="AD288" t="s">
        <v>0</v>
      </c>
      <c r="AE288" t="s">
        <v>0</v>
      </c>
      <c r="AF288" t="s">
        <v>0</v>
      </c>
      <c r="AG288" t="s">
        <v>0</v>
      </c>
      <c r="AH288" s="191"/>
      <c r="AI288" s="191" t="s">
        <v>0</v>
      </c>
      <c r="AJ288" t="s">
        <v>0</v>
      </c>
      <c r="AK288" s="191"/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178">
        <v>0</v>
      </c>
      <c r="AS288" s="178">
        <v>0</v>
      </c>
      <c r="AT288" s="178">
        <v>0</v>
      </c>
      <c r="AU288" s="178">
        <v>0</v>
      </c>
      <c r="AV288" s="178">
        <v>0</v>
      </c>
      <c r="AW288" s="180">
        <v>0</v>
      </c>
      <c r="AX288">
        <v>1</v>
      </c>
      <c r="AY288">
        <v>1</v>
      </c>
      <c r="AZ288">
        <v>0</v>
      </c>
      <c r="BA288">
        <v>0</v>
      </c>
      <c r="BB288">
        <v>1</v>
      </c>
      <c r="BC288">
        <v>0</v>
      </c>
      <c r="BD288" s="165">
        <v>0</v>
      </c>
      <c r="BE288" s="165" t="s">
        <v>0</v>
      </c>
      <c r="BF288" s="165">
        <v>0</v>
      </c>
      <c r="BG288" s="165" t="s">
        <v>0</v>
      </c>
      <c r="BH288" s="165">
        <v>0</v>
      </c>
      <c r="BI288" s="165" t="s">
        <v>0</v>
      </c>
      <c r="BJ288" s="165">
        <v>0</v>
      </c>
      <c r="BK288" s="165" t="s">
        <v>0</v>
      </c>
      <c r="BL288" s="165">
        <v>0</v>
      </c>
      <c r="BM288" s="165" t="s">
        <v>0</v>
      </c>
      <c r="BN288" s="165" t="s">
        <v>0</v>
      </c>
      <c r="BO288" s="165" t="s">
        <v>0</v>
      </c>
      <c r="BP288" s="165" t="s">
        <v>0</v>
      </c>
      <c r="BQ288" s="165" t="s">
        <v>0</v>
      </c>
      <c r="BR288" s="165">
        <v>0</v>
      </c>
      <c r="BS288" s="165">
        <v>0</v>
      </c>
      <c r="BT288" s="165">
        <v>0</v>
      </c>
      <c r="BU288" s="165" t="s">
        <v>0</v>
      </c>
      <c r="BV288" s="165" t="s">
        <v>0</v>
      </c>
      <c r="BW288" s="165" t="s">
        <v>0</v>
      </c>
      <c r="BX288" s="165" t="s">
        <v>0</v>
      </c>
      <c r="BY288" s="163" t="s">
        <v>0</v>
      </c>
      <c r="BZ288">
        <v>0</v>
      </c>
      <c r="CA288" t="s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 t="str">
        <f>_xlfn.XLOOKUP(DB_CEWB_Nomenclature__2[[#This Row],[Component]],T_Planning[Article],T_Planning[PLANIF],"VERIF")</f>
        <v>VERIF</v>
      </c>
      <c r="CS288" t="str">
        <f>_xlfn.XLOOKUP(DB_CEWB_Nomenclature__2[[#This Row],[Component]],T_Planning[Article],T_Planning[Etat Machine],"VERIF")</f>
        <v>VERIF</v>
      </c>
      <c r="CT2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89" spans="1:98" hidden="1" x14ac:dyDescent="0.3">
      <c r="A289">
        <v>0</v>
      </c>
      <c r="B289">
        <v>540521</v>
      </c>
      <c r="C289" t="s">
        <v>144</v>
      </c>
      <c r="D289">
        <v>55</v>
      </c>
      <c r="E289" t="s">
        <v>3761</v>
      </c>
      <c r="F289" t="s">
        <v>3952</v>
      </c>
      <c r="G289" t="s">
        <v>2862</v>
      </c>
      <c r="H289" t="s">
        <v>143</v>
      </c>
      <c r="I289">
        <v>0</v>
      </c>
      <c r="J289">
        <v>200</v>
      </c>
      <c r="K289">
        <v>0</v>
      </c>
      <c r="L289">
        <v>16160</v>
      </c>
      <c r="M289">
        <v>0</v>
      </c>
      <c r="N289">
        <v>0</v>
      </c>
      <c r="O289">
        <v>1010</v>
      </c>
      <c r="P289">
        <v>1010</v>
      </c>
      <c r="Q289">
        <v>1010</v>
      </c>
      <c r="R289">
        <v>0</v>
      </c>
      <c r="S289">
        <v>16160</v>
      </c>
      <c r="T289" t="s">
        <v>3767</v>
      </c>
      <c r="U289">
        <v>0</v>
      </c>
      <c r="V289" s="162" t="s">
        <v>0</v>
      </c>
      <c r="W289">
        <v>1010</v>
      </c>
      <c r="X289" s="162">
        <v>1</v>
      </c>
      <c r="Y289">
        <v>1</v>
      </c>
      <c r="Z289">
        <v>0</v>
      </c>
      <c r="AA289">
        <v>0</v>
      </c>
      <c r="AB289">
        <v>0</v>
      </c>
      <c r="AC289">
        <v>1</v>
      </c>
      <c r="AD289" t="s">
        <v>0</v>
      </c>
      <c r="AE289" t="s">
        <v>0</v>
      </c>
      <c r="AF289" t="s">
        <v>0</v>
      </c>
      <c r="AG289" t="s">
        <v>0</v>
      </c>
      <c r="AH289" s="191"/>
      <c r="AI289" s="191" t="s">
        <v>0</v>
      </c>
      <c r="AJ289" t="s">
        <v>0</v>
      </c>
      <c r="AK289" s="191"/>
      <c r="AL289" s="162">
        <v>0</v>
      </c>
      <c r="AM289" s="162">
        <v>5.4311576941400701E-2</v>
      </c>
      <c r="AN289" s="162">
        <v>0.115058622013526</v>
      </c>
      <c r="AO289" s="162">
        <v>0</v>
      </c>
      <c r="AP289" s="162">
        <v>0</v>
      </c>
      <c r="AQ289" s="162">
        <v>0.10068536387410899</v>
      </c>
      <c r="AR289" s="178">
        <v>0</v>
      </c>
      <c r="AS289" s="178">
        <v>0</v>
      </c>
      <c r="AT289" s="178">
        <v>0</v>
      </c>
      <c r="AU289" s="178">
        <v>0</v>
      </c>
      <c r="AV289" s="178">
        <v>0</v>
      </c>
      <c r="AW289" s="180">
        <v>0</v>
      </c>
      <c r="AX289">
        <v>1</v>
      </c>
      <c r="AY289">
        <v>0</v>
      </c>
      <c r="AZ289">
        <v>0</v>
      </c>
      <c r="BA289">
        <v>0</v>
      </c>
      <c r="BB289">
        <v>1</v>
      </c>
      <c r="BC289">
        <v>0</v>
      </c>
      <c r="BD289" s="165">
        <v>0</v>
      </c>
      <c r="BE289" s="165" t="s">
        <v>0</v>
      </c>
      <c r="BF289" s="165" t="s">
        <v>0</v>
      </c>
      <c r="BG289" s="165" t="s">
        <v>0</v>
      </c>
      <c r="BH289" s="165" t="s">
        <v>0</v>
      </c>
      <c r="BI289" s="165" t="s">
        <v>0</v>
      </c>
      <c r="BJ289" s="165">
        <v>0</v>
      </c>
      <c r="BK289" s="165" t="s">
        <v>0</v>
      </c>
      <c r="BL289" s="165">
        <v>0</v>
      </c>
      <c r="BM289" s="165" t="s">
        <v>0</v>
      </c>
      <c r="BN289" s="165" t="s">
        <v>0</v>
      </c>
      <c r="BO289" s="165" t="s">
        <v>0</v>
      </c>
      <c r="BP289" s="165" t="s">
        <v>0</v>
      </c>
      <c r="BQ289" s="165" t="s">
        <v>0</v>
      </c>
      <c r="BR289" s="165">
        <v>0</v>
      </c>
      <c r="BS289" s="165">
        <v>0</v>
      </c>
      <c r="BT289" s="165">
        <v>0</v>
      </c>
      <c r="BU289" s="165" t="s">
        <v>0</v>
      </c>
      <c r="BV289" s="165" t="s">
        <v>0</v>
      </c>
      <c r="BW289" s="165" t="s">
        <v>0</v>
      </c>
      <c r="BX289" s="165" t="s">
        <v>0</v>
      </c>
      <c r="BY289" s="163" t="s">
        <v>0</v>
      </c>
      <c r="BZ289">
        <v>0</v>
      </c>
      <c r="CA289" t="s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 t="str">
        <f>_xlfn.XLOOKUP(DB_CEWB_Nomenclature__2[[#This Row],[Component]],T_Planning[Article],T_Planning[PLANIF],"VERIF")</f>
        <v>VERIF</v>
      </c>
      <c r="CS289" t="str">
        <f>_xlfn.XLOOKUP(DB_CEWB_Nomenclature__2[[#This Row],[Component]],T_Planning[Article],T_Planning[Etat Machine],"VERIF")</f>
        <v>VERIF</v>
      </c>
      <c r="CT2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0" spans="1:98" hidden="1" x14ac:dyDescent="0.3">
      <c r="A290">
        <v>0</v>
      </c>
      <c r="B290">
        <v>540584</v>
      </c>
      <c r="C290" t="s">
        <v>162</v>
      </c>
      <c r="D290">
        <v>55</v>
      </c>
      <c r="E290" t="s">
        <v>3761</v>
      </c>
      <c r="F290" t="s">
        <v>3952</v>
      </c>
      <c r="G290" t="s">
        <v>2862</v>
      </c>
      <c r="H290" t="s">
        <v>143</v>
      </c>
      <c r="I290">
        <v>0</v>
      </c>
      <c r="J290">
        <v>100</v>
      </c>
      <c r="K290">
        <v>0</v>
      </c>
      <c r="L290">
        <v>13069</v>
      </c>
      <c r="M290">
        <v>0</v>
      </c>
      <c r="N290">
        <v>0</v>
      </c>
      <c r="O290">
        <v>800</v>
      </c>
      <c r="P290">
        <v>800</v>
      </c>
      <c r="Q290">
        <v>800</v>
      </c>
      <c r="R290">
        <v>0</v>
      </c>
      <c r="S290">
        <v>13069</v>
      </c>
      <c r="T290" t="s">
        <v>3767</v>
      </c>
      <c r="U290">
        <v>800</v>
      </c>
      <c r="V290" s="162">
        <v>1</v>
      </c>
      <c r="W290">
        <v>1600</v>
      </c>
      <c r="X290" s="162">
        <v>1</v>
      </c>
      <c r="Y290">
        <v>3</v>
      </c>
      <c r="Z290">
        <v>0</v>
      </c>
      <c r="AA290">
        <v>0</v>
      </c>
      <c r="AB290">
        <v>0</v>
      </c>
      <c r="AC290">
        <v>3</v>
      </c>
      <c r="AD290" t="s">
        <v>0</v>
      </c>
      <c r="AE290" t="s">
        <v>0</v>
      </c>
      <c r="AF290" t="s">
        <v>0</v>
      </c>
      <c r="AG290" t="s">
        <v>0</v>
      </c>
      <c r="AH290" s="191"/>
      <c r="AI290" s="191" t="s">
        <v>0</v>
      </c>
      <c r="AJ290" t="s">
        <v>0</v>
      </c>
      <c r="AK290" s="191"/>
      <c r="AL290" s="162">
        <v>0.14582446179323399</v>
      </c>
      <c r="AM290" s="162">
        <v>0</v>
      </c>
      <c r="AN290" s="162">
        <v>2.2156059082824201E-2</v>
      </c>
      <c r="AO290" s="162">
        <v>0</v>
      </c>
      <c r="AP290" s="162">
        <v>1.02961469058486E-2</v>
      </c>
      <c r="AQ290" s="162">
        <v>0.20700840157396599</v>
      </c>
      <c r="AR290" s="178">
        <v>0</v>
      </c>
      <c r="AS290" s="178">
        <v>0</v>
      </c>
      <c r="AT290" s="178">
        <v>0</v>
      </c>
      <c r="AU290" s="178">
        <v>0</v>
      </c>
      <c r="AV290" s="178">
        <v>0</v>
      </c>
      <c r="AW290" s="180">
        <v>0</v>
      </c>
      <c r="AX290">
        <v>1</v>
      </c>
      <c r="AY290">
        <v>2</v>
      </c>
      <c r="AZ290">
        <v>0</v>
      </c>
      <c r="BA290">
        <v>0</v>
      </c>
      <c r="BB290">
        <v>1</v>
      </c>
      <c r="BC290">
        <v>0</v>
      </c>
      <c r="BD290" s="165">
        <v>0</v>
      </c>
      <c r="BE290" s="165" t="s">
        <v>0</v>
      </c>
      <c r="BF290" s="165">
        <v>0</v>
      </c>
      <c r="BG290" s="165" t="s">
        <v>0</v>
      </c>
      <c r="BH290" s="165">
        <v>0</v>
      </c>
      <c r="BI290" s="165" t="s">
        <v>0</v>
      </c>
      <c r="BJ290" s="165">
        <v>0</v>
      </c>
      <c r="BK290" s="165" t="s">
        <v>0</v>
      </c>
      <c r="BL290" s="165">
        <v>0</v>
      </c>
      <c r="BM290" s="165" t="s">
        <v>0</v>
      </c>
      <c r="BN290" s="165" t="s">
        <v>0</v>
      </c>
      <c r="BO290" s="165" t="s">
        <v>0</v>
      </c>
      <c r="BP290" s="165" t="s">
        <v>0</v>
      </c>
      <c r="BQ290" s="165" t="s">
        <v>0</v>
      </c>
      <c r="BR290" s="165">
        <v>0</v>
      </c>
      <c r="BS290" s="165">
        <v>0</v>
      </c>
      <c r="BT290" s="165">
        <v>0</v>
      </c>
      <c r="BU290" s="165" t="s">
        <v>0</v>
      </c>
      <c r="BV290" s="165" t="s">
        <v>0</v>
      </c>
      <c r="BW290" s="165" t="s">
        <v>0</v>
      </c>
      <c r="BX290" s="165" t="s">
        <v>0</v>
      </c>
      <c r="BY290" s="163" t="s">
        <v>0</v>
      </c>
      <c r="BZ290">
        <v>0</v>
      </c>
      <c r="CA290" t="s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 t="str">
        <f>_xlfn.XLOOKUP(DB_CEWB_Nomenclature__2[[#This Row],[Component]],T_Planning[Article],T_Planning[PLANIF],"VERIF")</f>
        <v>VERIF</v>
      </c>
      <c r="CS290" t="str">
        <f>_xlfn.XLOOKUP(DB_CEWB_Nomenclature__2[[#This Row],[Component]],T_Planning[Article],T_Planning[Etat Machine],"VERIF")</f>
        <v>VERIF</v>
      </c>
      <c r="CT2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1" spans="1:98" hidden="1" x14ac:dyDescent="0.3">
      <c r="A291">
        <v>0</v>
      </c>
      <c r="B291">
        <v>540585</v>
      </c>
      <c r="C291" t="s">
        <v>312</v>
      </c>
      <c r="D291">
        <v>55</v>
      </c>
      <c r="E291" t="s">
        <v>3761</v>
      </c>
      <c r="F291" t="s">
        <v>3950</v>
      </c>
      <c r="G291" t="s">
        <v>2775</v>
      </c>
      <c r="H291" t="s">
        <v>143</v>
      </c>
      <c r="I291">
        <v>0</v>
      </c>
      <c r="J291">
        <v>0</v>
      </c>
      <c r="K291">
        <v>0</v>
      </c>
      <c r="L291">
        <v>64847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64847</v>
      </c>
      <c r="T291" t="s">
        <v>3789</v>
      </c>
      <c r="U291">
        <v>0</v>
      </c>
      <c r="V291" s="162" t="s">
        <v>0</v>
      </c>
      <c r="W291">
        <v>0</v>
      </c>
      <c r="X291" s="162" t="s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 t="s">
        <v>0</v>
      </c>
      <c r="AE291" t="s">
        <v>0</v>
      </c>
      <c r="AF291" t="s">
        <v>0</v>
      </c>
      <c r="AG291" t="s">
        <v>0</v>
      </c>
      <c r="AH291" s="191"/>
      <c r="AI291" s="191" t="s">
        <v>0</v>
      </c>
      <c r="AJ291" t="s">
        <v>0</v>
      </c>
      <c r="AK291" s="191"/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178">
        <v>0</v>
      </c>
      <c r="AS291" s="178">
        <v>0</v>
      </c>
      <c r="AT291" s="178">
        <v>0</v>
      </c>
      <c r="AU291" s="178">
        <v>0</v>
      </c>
      <c r="AV291" s="178">
        <v>0</v>
      </c>
      <c r="AW291" s="180">
        <v>0</v>
      </c>
      <c r="AX291">
        <v>1</v>
      </c>
      <c r="AY291">
        <v>0</v>
      </c>
      <c r="AZ291">
        <v>0</v>
      </c>
      <c r="BA291">
        <v>0</v>
      </c>
      <c r="BB291">
        <v>1</v>
      </c>
      <c r="BC291">
        <v>0</v>
      </c>
      <c r="BD291" s="165">
        <v>0</v>
      </c>
      <c r="BE291" s="165" t="s">
        <v>0</v>
      </c>
      <c r="BF291" s="165" t="s">
        <v>0</v>
      </c>
      <c r="BG291" s="165" t="s">
        <v>0</v>
      </c>
      <c r="BH291" s="165" t="s">
        <v>0</v>
      </c>
      <c r="BI291" s="165" t="s">
        <v>0</v>
      </c>
      <c r="BJ291" s="165">
        <v>0</v>
      </c>
      <c r="BK291" s="165" t="s">
        <v>0</v>
      </c>
      <c r="BL291" s="165">
        <v>0</v>
      </c>
      <c r="BM291" s="165" t="s">
        <v>0</v>
      </c>
      <c r="BN291" s="165" t="s">
        <v>0</v>
      </c>
      <c r="BO291" s="165" t="s">
        <v>0</v>
      </c>
      <c r="BP291" s="165" t="s">
        <v>0</v>
      </c>
      <c r="BQ291" s="165" t="s">
        <v>0</v>
      </c>
      <c r="BR291" s="165">
        <v>0</v>
      </c>
      <c r="BS291" s="165">
        <v>0</v>
      </c>
      <c r="BT291" s="165">
        <v>0</v>
      </c>
      <c r="BU291" s="165" t="s">
        <v>0</v>
      </c>
      <c r="BV291" s="165" t="s">
        <v>0</v>
      </c>
      <c r="BW291" s="165" t="s">
        <v>0</v>
      </c>
      <c r="BX291" s="165" t="s">
        <v>0</v>
      </c>
      <c r="BY291" s="163" t="s">
        <v>0</v>
      </c>
      <c r="BZ291">
        <v>0</v>
      </c>
      <c r="CA291" t="s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 t="str">
        <f>_xlfn.XLOOKUP(DB_CEWB_Nomenclature__2[[#This Row],[Component]],T_Planning[Article],T_Planning[PLANIF],"VERIF")</f>
        <v>VERIF</v>
      </c>
      <c r="CS291" t="str">
        <f>_xlfn.XLOOKUP(DB_CEWB_Nomenclature__2[[#This Row],[Component]],T_Planning[Article],T_Planning[Etat Machine],"VERIF")</f>
        <v>VERIF</v>
      </c>
      <c r="CT2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2" spans="1:98" hidden="1" x14ac:dyDescent="0.3">
      <c r="A292">
        <v>0</v>
      </c>
      <c r="B292">
        <v>540996</v>
      </c>
      <c r="C292" t="s">
        <v>1214</v>
      </c>
      <c r="D292">
        <v>40</v>
      </c>
      <c r="E292" t="s">
        <v>3761</v>
      </c>
      <c r="F292" t="s">
        <v>3950</v>
      </c>
      <c r="G292" t="s">
        <v>2775</v>
      </c>
      <c r="H292" t="s">
        <v>3421</v>
      </c>
      <c r="I292">
        <v>0</v>
      </c>
      <c r="J292">
        <v>0</v>
      </c>
      <c r="K292">
        <v>0</v>
      </c>
      <c r="L292">
        <v>1808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1808</v>
      </c>
      <c r="T292" t="s">
        <v>3789</v>
      </c>
      <c r="U292">
        <v>0</v>
      </c>
      <c r="V292" s="162" t="s">
        <v>0</v>
      </c>
      <c r="W292">
        <v>0</v>
      </c>
      <c r="X292" s="162" t="s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 t="s">
        <v>0</v>
      </c>
      <c r="AE292" t="s">
        <v>0</v>
      </c>
      <c r="AF292" t="s">
        <v>0</v>
      </c>
      <c r="AG292" t="s">
        <v>0</v>
      </c>
      <c r="AH292" s="191"/>
      <c r="AI292" s="191" t="s">
        <v>0</v>
      </c>
      <c r="AJ292" t="s">
        <v>0</v>
      </c>
      <c r="AK292" s="191"/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178">
        <v>0</v>
      </c>
      <c r="AS292" s="178">
        <v>0</v>
      </c>
      <c r="AT292" s="178">
        <v>0</v>
      </c>
      <c r="AU292" s="178">
        <v>0</v>
      </c>
      <c r="AV292" s="178">
        <v>0</v>
      </c>
      <c r="AW292" s="180">
        <v>0</v>
      </c>
      <c r="AX292">
        <v>1</v>
      </c>
      <c r="AY292">
        <v>0</v>
      </c>
      <c r="AZ292">
        <v>0</v>
      </c>
      <c r="BA292">
        <v>0</v>
      </c>
      <c r="BB292">
        <v>1</v>
      </c>
      <c r="BC292">
        <v>0</v>
      </c>
      <c r="BD292" s="165">
        <v>0</v>
      </c>
      <c r="BE292" s="165" t="s">
        <v>0</v>
      </c>
      <c r="BF292" s="165" t="s">
        <v>0</v>
      </c>
      <c r="BG292" s="165" t="s">
        <v>0</v>
      </c>
      <c r="BH292" s="165" t="s">
        <v>0</v>
      </c>
      <c r="BI292" s="165" t="s">
        <v>0</v>
      </c>
      <c r="BJ292" s="165">
        <v>0</v>
      </c>
      <c r="BK292" s="165" t="s">
        <v>0</v>
      </c>
      <c r="BL292" s="165">
        <v>0</v>
      </c>
      <c r="BM292" s="165" t="s">
        <v>0</v>
      </c>
      <c r="BN292" s="165" t="s">
        <v>0</v>
      </c>
      <c r="BO292" s="165" t="s">
        <v>0</v>
      </c>
      <c r="BP292" s="165" t="s">
        <v>0</v>
      </c>
      <c r="BQ292" s="165" t="s">
        <v>0</v>
      </c>
      <c r="BR292" s="165">
        <v>0</v>
      </c>
      <c r="BS292" s="165">
        <v>0</v>
      </c>
      <c r="BT292" s="165">
        <v>0</v>
      </c>
      <c r="BU292" s="165" t="s">
        <v>0</v>
      </c>
      <c r="BV292" s="165" t="s">
        <v>0</v>
      </c>
      <c r="BW292" s="165" t="s">
        <v>0</v>
      </c>
      <c r="BX292" s="165" t="s">
        <v>0</v>
      </c>
      <c r="BY292" s="163" t="s">
        <v>0</v>
      </c>
      <c r="BZ292">
        <v>0</v>
      </c>
      <c r="CA292" t="s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 t="str">
        <f>_xlfn.XLOOKUP(DB_CEWB_Nomenclature__2[[#This Row],[Component]],T_Planning[Article],T_Planning[PLANIF],"VERIF")</f>
        <v>VERIF</v>
      </c>
      <c r="CS292" t="str">
        <f>_xlfn.XLOOKUP(DB_CEWB_Nomenclature__2[[#This Row],[Component]],T_Planning[Article],T_Planning[Etat Machine],"VERIF")</f>
        <v>VERIF</v>
      </c>
      <c r="CT2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3" spans="1:98" hidden="1" x14ac:dyDescent="0.3">
      <c r="A293">
        <v>0</v>
      </c>
      <c r="B293">
        <v>541075</v>
      </c>
      <c r="C293" t="s">
        <v>1226</v>
      </c>
      <c r="D293">
        <v>55</v>
      </c>
      <c r="E293" t="s">
        <v>3761</v>
      </c>
      <c r="F293" t="s">
        <v>3952</v>
      </c>
      <c r="G293" t="s">
        <v>2862</v>
      </c>
      <c r="H293" t="s">
        <v>192</v>
      </c>
      <c r="I293">
        <v>0</v>
      </c>
      <c r="J293">
        <v>0</v>
      </c>
      <c r="K293">
        <v>0</v>
      </c>
      <c r="L293">
        <v>0</v>
      </c>
      <c r="M293">
        <v>9970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t="s">
        <v>3767</v>
      </c>
      <c r="U293">
        <v>0</v>
      </c>
      <c r="V293" s="162" t="s">
        <v>0</v>
      </c>
      <c r="W293">
        <v>0</v>
      </c>
      <c r="X293" s="162" t="s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 t="s">
        <v>0</v>
      </c>
      <c r="AE293" t="s">
        <v>0</v>
      </c>
      <c r="AF293" t="s">
        <v>0</v>
      </c>
      <c r="AG293" t="s">
        <v>0</v>
      </c>
      <c r="AH293" s="191"/>
      <c r="AI293" s="191" t="s">
        <v>0</v>
      </c>
      <c r="AJ293" t="s">
        <v>0</v>
      </c>
      <c r="AK293" s="191"/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178">
        <v>0</v>
      </c>
      <c r="AS293" s="178">
        <v>0</v>
      </c>
      <c r="AT293" s="178">
        <v>0</v>
      </c>
      <c r="AU293" s="178">
        <v>0</v>
      </c>
      <c r="AV293" s="178">
        <v>0</v>
      </c>
      <c r="AW293" s="180">
        <v>0</v>
      </c>
      <c r="AX293">
        <v>1</v>
      </c>
      <c r="AY293">
        <v>1</v>
      </c>
      <c r="AZ293">
        <v>1</v>
      </c>
      <c r="BA293">
        <v>1</v>
      </c>
      <c r="BB293">
        <v>1</v>
      </c>
      <c r="BC293">
        <v>0</v>
      </c>
      <c r="BD293" s="165">
        <v>0</v>
      </c>
      <c r="BE293" s="165" t="s">
        <v>0</v>
      </c>
      <c r="BF293" s="165">
        <v>0</v>
      </c>
      <c r="BG293" s="165" t="s">
        <v>0</v>
      </c>
      <c r="BH293" s="165">
        <v>0</v>
      </c>
      <c r="BI293" s="165" t="s">
        <v>0</v>
      </c>
      <c r="BJ293" s="165">
        <v>0</v>
      </c>
      <c r="BK293" s="165" t="s">
        <v>0</v>
      </c>
      <c r="BL293" s="165">
        <v>0</v>
      </c>
      <c r="BM293" s="165" t="s">
        <v>0</v>
      </c>
      <c r="BN293" s="165">
        <v>0</v>
      </c>
      <c r="BO293" s="165" t="s">
        <v>0</v>
      </c>
      <c r="BP293" s="165">
        <v>0</v>
      </c>
      <c r="BQ293" s="165" t="s">
        <v>0</v>
      </c>
      <c r="BR293" s="165">
        <v>0</v>
      </c>
      <c r="BS293" s="165" t="s">
        <v>0</v>
      </c>
      <c r="BT293" s="165">
        <v>0</v>
      </c>
      <c r="BU293" s="165" t="s">
        <v>0</v>
      </c>
      <c r="BV293" s="165" t="s">
        <v>0</v>
      </c>
      <c r="BW293" s="165" t="s">
        <v>0</v>
      </c>
      <c r="BX293" s="165" t="s">
        <v>0</v>
      </c>
      <c r="BY293" s="163" t="s">
        <v>0</v>
      </c>
      <c r="BZ293">
        <v>0</v>
      </c>
      <c r="CA293" t="s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 t="str">
        <f>_xlfn.XLOOKUP(DB_CEWB_Nomenclature__2[[#This Row],[Component]],T_Planning[Article],T_Planning[PLANIF],"VERIF")</f>
        <v>VERIF</v>
      </c>
      <c r="CS293" t="str">
        <f>_xlfn.XLOOKUP(DB_CEWB_Nomenclature__2[[#This Row],[Component]],T_Planning[Article],T_Planning[Etat Machine],"VERIF")</f>
        <v>VERIF</v>
      </c>
      <c r="CT2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4" spans="1:98" hidden="1" x14ac:dyDescent="0.3">
      <c r="A294">
        <v>1</v>
      </c>
      <c r="B294">
        <v>541077</v>
      </c>
      <c r="C294" t="s">
        <v>3842</v>
      </c>
      <c r="D294">
        <v>57</v>
      </c>
      <c r="E294" t="s">
        <v>3761</v>
      </c>
      <c r="F294" t="s">
        <v>3952</v>
      </c>
      <c r="G294" t="s">
        <v>2862</v>
      </c>
      <c r="H294" t="s">
        <v>192</v>
      </c>
      <c r="I294">
        <v>0</v>
      </c>
      <c r="J294">
        <v>0</v>
      </c>
      <c r="K294" t="s">
        <v>0</v>
      </c>
      <c r="L294">
        <v>37010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37010</v>
      </c>
      <c r="T294" t="s">
        <v>3767</v>
      </c>
      <c r="U294">
        <v>0</v>
      </c>
      <c r="V294" s="162" t="s">
        <v>0</v>
      </c>
      <c r="W294">
        <v>0</v>
      </c>
      <c r="X294" s="162" t="s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 t="s">
        <v>0</v>
      </c>
      <c r="AE294" t="s">
        <v>0</v>
      </c>
      <c r="AF294" t="s">
        <v>0</v>
      </c>
      <c r="AG294" t="s">
        <v>0</v>
      </c>
      <c r="AH294" s="191"/>
      <c r="AI294" s="191" t="s">
        <v>0</v>
      </c>
      <c r="AJ294" t="s">
        <v>0</v>
      </c>
      <c r="AK294" s="191"/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178">
        <v>0</v>
      </c>
      <c r="AS294" s="178">
        <v>0</v>
      </c>
      <c r="AT294" s="178">
        <v>0</v>
      </c>
      <c r="AU294" s="178">
        <v>0</v>
      </c>
      <c r="AV294" s="178">
        <v>0</v>
      </c>
      <c r="AW294" s="180">
        <v>0</v>
      </c>
      <c r="AX294">
        <v>1</v>
      </c>
      <c r="AY294">
        <v>1</v>
      </c>
      <c r="AZ294">
        <v>0</v>
      </c>
      <c r="BA294">
        <v>0</v>
      </c>
      <c r="BB294">
        <v>1</v>
      </c>
      <c r="BC294">
        <v>0</v>
      </c>
      <c r="BD294" s="165">
        <v>0</v>
      </c>
      <c r="BE294" s="165" t="s">
        <v>0</v>
      </c>
      <c r="BF294" s="165">
        <v>0</v>
      </c>
      <c r="BG294" s="165" t="s">
        <v>0</v>
      </c>
      <c r="BH294" s="165">
        <v>0</v>
      </c>
      <c r="BI294" s="165" t="s">
        <v>0</v>
      </c>
      <c r="BJ294" s="165">
        <v>0</v>
      </c>
      <c r="BK294" s="165" t="s">
        <v>0</v>
      </c>
      <c r="BL294" s="165">
        <v>0</v>
      </c>
      <c r="BM294" s="165" t="s">
        <v>0</v>
      </c>
      <c r="BN294" s="165" t="s">
        <v>0</v>
      </c>
      <c r="BO294" s="165" t="s">
        <v>0</v>
      </c>
      <c r="BP294" s="165" t="s">
        <v>0</v>
      </c>
      <c r="BQ294" s="165" t="s">
        <v>0</v>
      </c>
      <c r="BR294" s="165">
        <v>0</v>
      </c>
      <c r="BS294" s="165">
        <v>0</v>
      </c>
      <c r="BT294" s="165">
        <v>0</v>
      </c>
      <c r="BU294" s="165" t="s">
        <v>0</v>
      </c>
      <c r="BV294" s="165" t="s">
        <v>0</v>
      </c>
      <c r="BW294" s="165" t="s">
        <v>0</v>
      </c>
      <c r="BX294" s="165" t="s">
        <v>0</v>
      </c>
      <c r="BY294" s="163" t="s">
        <v>0</v>
      </c>
      <c r="BZ294">
        <v>0</v>
      </c>
      <c r="CA294" t="s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 t="str">
        <f>_xlfn.XLOOKUP(DB_CEWB_Nomenclature__2[[#This Row],[Component]],T_Planning[Article],T_Planning[PLANIF],"VERIF")</f>
        <v>VERIF</v>
      </c>
      <c r="CS294" t="str">
        <f>_xlfn.XLOOKUP(DB_CEWB_Nomenclature__2[[#This Row],[Component]],T_Planning[Article],T_Planning[Etat Machine],"VERIF")</f>
        <v>VERIF</v>
      </c>
      <c r="CT2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5" spans="1:98" hidden="1" x14ac:dyDescent="0.3">
      <c r="A295">
        <v>0</v>
      </c>
      <c r="B295">
        <v>541078</v>
      </c>
      <c r="C295" t="s">
        <v>1209</v>
      </c>
      <c r="D295">
        <v>55</v>
      </c>
      <c r="E295" t="s">
        <v>3761</v>
      </c>
      <c r="F295" t="s">
        <v>3952</v>
      </c>
      <c r="G295" t="s">
        <v>2862</v>
      </c>
      <c r="H295" t="s">
        <v>192</v>
      </c>
      <c r="I295">
        <v>0</v>
      </c>
      <c r="J295">
        <v>0</v>
      </c>
      <c r="K295">
        <v>0</v>
      </c>
      <c r="L295">
        <v>74290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74290</v>
      </c>
      <c r="T295" t="s">
        <v>3767</v>
      </c>
      <c r="U295">
        <v>0</v>
      </c>
      <c r="V295" s="162" t="s">
        <v>0</v>
      </c>
      <c r="W295">
        <v>0</v>
      </c>
      <c r="X295" s="162" t="s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 t="s">
        <v>0</v>
      </c>
      <c r="AE295" t="s">
        <v>0</v>
      </c>
      <c r="AF295" t="s">
        <v>0</v>
      </c>
      <c r="AG295" t="s">
        <v>0</v>
      </c>
      <c r="AH295" s="191"/>
      <c r="AI295" s="191" t="s">
        <v>0</v>
      </c>
      <c r="AJ295" t="s">
        <v>0</v>
      </c>
      <c r="AK295" s="191"/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178">
        <v>0</v>
      </c>
      <c r="AS295" s="178">
        <v>0</v>
      </c>
      <c r="AT295" s="178">
        <v>0</v>
      </c>
      <c r="AU295" s="178">
        <v>0</v>
      </c>
      <c r="AV295" s="178">
        <v>0</v>
      </c>
      <c r="AW295" s="180">
        <v>0</v>
      </c>
      <c r="AX295">
        <v>1</v>
      </c>
      <c r="AY295">
        <v>0</v>
      </c>
      <c r="AZ295">
        <v>0</v>
      </c>
      <c r="BA295">
        <v>0</v>
      </c>
      <c r="BB295">
        <v>1</v>
      </c>
      <c r="BC295">
        <v>0</v>
      </c>
      <c r="BD295" s="165">
        <v>0</v>
      </c>
      <c r="BE295" s="165" t="s">
        <v>0</v>
      </c>
      <c r="BF295" s="165" t="s">
        <v>0</v>
      </c>
      <c r="BG295" s="165" t="s">
        <v>0</v>
      </c>
      <c r="BH295" s="165" t="s">
        <v>0</v>
      </c>
      <c r="BI295" s="165" t="s">
        <v>0</v>
      </c>
      <c r="BJ295" s="165">
        <v>0</v>
      </c>
      <c r="BK295" s="165" t="s">
        <v>0</v>
      </c>
      <c r="BL295" s="165">
        <v>0</v>
      </c>
      <c r="BM295" s="165" t="s">
        <v>0</v>
      </c>
      <c r="BN295" s="165" t="s">
        <v>0</v>
      </c>
      <c r="BO295" s="165" t="s">
        <v>0</v>
      </c>
      <c r="BP295" s="165" t="s">
        <v>0</v>
      </c>
      <c r="BQ295" s="165" t="s">
        <v>0</v>
      </c>
      <c r="BR295" s="165">
        <v>0</v>
      </c>
      <c r="BS295" s="165">
        <v>0</v>
      </c>
      <c r="BT295" s="165">
        <v>0</v>
      </c>
      <c r="BU295" s="165" t="s">
        <v>0</v>
      </c>
      <c r="BV295" s="165" t="s">
        <v>0</v>
      </c>
      <c r="BW295" s="165" t="s">
        <v>0</v>
      </c>
      <c r="BX295" s="165" t="s">
        <v>0</v>
      </c>
      <c r="BY295" s="163" t="s">
        <v>0</v>
      </c>
      <c r="BZ295">
        <v>0</v>
      </c>
      <c r="CA295" t="s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 t="str">
        <f>_xlfn.XLOOKUP(DB_CEWB_Nomenclature__2[[#This Row],[Component]],T_Planning[Article],T_Planning[PLANIF],"VERIF")</f>
        <v>VERIF</v>
      </c>
      <c r="CS295" t="str">
        <f>_xlfn.XLOOKUP(DB_CEWB_Nomenclature__2[[#This Row],[Component]],T_Planning[Article],T_Planning[Etat Machine],"VERIF")</f>
        <v>VERIF</v>
      </c>
      <c r="CT2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6" spans="1:98" hidden="1" x14ac:dyDescent="0.3">
      <c r="A296">
        <v>2</v>
      </c>
      <c r="B296">
        <v>859354</v>
      </c>
      <c r="C296" t="s">
        <v>3954</v>
      </c>
      <c r="D296">
        <v>40</v>
      </c>
      <c r="E296" t="s">
        <v>3761</v>
      </c>
      <c r="F296" t="s">
        <v>3950</v>
      </c>
      <c r="G296" t="s">
        <v>2775</v>
      </c>
      <c r="H296" t="s">
        <v>2541</v>
      </c>
      <c r="I296">
        <v>0</v>
      </c>
      <c r="J296">
        <v>0</v>
      </c>
      <c r="K296" t="s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t="s">
        <v>3765</v>
      </c>
      <c r="U296">
        <v>0</v>
      </c>
      <c r="V296" s="162" t="s">
        <v>0</v>
      </c>
      <c r="W296">
        <v>0</v>
      </c>
      <c r="X296" s="162" t="s">
        <v>0</v>
      </c>
      <c r="Y296">
        <v>24</v>
      </c>
      <c r="Z296">
        <v>4</v>
      </c>
      <c r="AA296">
        <v>15</v>
      </c>
      <c r="AB296">
        <v>0</v>
      </c>
      <c r="AC296">
        <v>43</v>
      </c>
      <c r="AD296" t="s">
        <v>0</v>
      </c>
      <c r="AE296" t="s">
        <v>0</v>
      </c>
      <c r="AF296" t="s">
        <v>0</v>
      </c>
      <c r="AG296" t="s">
        <v>0</v>
      </c>
      <c r="AH296" s="191"/>
      <c r="AI296" s="191" t="s">
        <v>0</v>
      </c>
      <c r="AJ296" t="s">
        <v>0</v>
      </c>
      <c r="AK296" s="191"/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178">
        <v>0</v>
      </c>
      <c r="AS296" s="178">
        <v>0</v>
      </c>
      <c r="AT296" s="178">
        <v>0</v>
      </c>
      <c r="AU296" s="178">
        <v>0</v>
      </c>
      <c r="AV296" s="178">
        <v>0</v>
      </c>
      <c r="AW296" s="180">
        <v>0</v>
      </c>
      <c r="AX296">
        <v>1</v>
      </c>
      <c r="AY296">
        <v>2</v>
      </c>
      <c r="AZ296">
        <v>0</v>
      </c>
      <c r="BA296">
        <v>0</v>
      </c>
      <c r="BB296">
        <v>1</v>
      </c>
      <c r="BC296">
        <v>0</v>
      </c>
      <c r="BD296" s="165">
        <v>0</v>
      </c>
      <c r="BE296" s="165" t="s">
        <v>0</v>
      </c>
      <c r="BF296" s="165">
        <v>0</v>
      </c>
      <c r="BG296" s="165" t="s">
        <v>0</v>
      </c>
      <c r="BH296" s="165">
        <v>0</v>
      </c>
      <c r="BI296" s="165" t="s">
        <v>0</v>
      </c>
      <c r="BJ296" s="165">
        <v>0</v>
      </c>
      <c r="BK296" s="165" t="s">
        <v>0</v>
      </c>
      <c r="BL296" s="165">
        <v>0</v>
      </c>
      <c r="BM296" s="165" t="s">
        <v>0</v>
      </c>
      <c r="BN296" s="165" t="s">
        <v>0</v>
      </c>
      <c r="BO296" s="165" t="s">
        <v>0</v>
      </c>
      <c r="BP296" s="165" t="s">
        <v>0</v>
      </c>
      <c r="BQ296" s="165" t="s">
        <v>0</v>
      </c>
      <c r="BR296" s="165">
        <v>0</v>
      </c>
      <c r="BS296" s="165">
        <v>0</v>
      </c>
      <c r="BT296" s="165">
        <v>0</v>
      </c>
      <c r="BU296" s="165" t="s">
        <v>0</v>
      </c>
      <c r="BV296" s="165" t="s">
        <v>0</v>
      </c>
      <c r="BW296" s="165" t="s">
        <v>0</v>
      </c>
      <c r="BX296" s="165" t="s">
        <v>0</v>
      </c>
      <c r="BY296" s="163" t="s">
        <v>0</v>
      </c>
      <c r="BZ296">
        <v>0</v>
      </c>
      <c r="CA296" t="s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 t="str">
        <f>_xlfn.XLOOKUP(DB_CEWB_Nomenclature__2[[#This Row],[Component]],T_Planning[Article],T_Planning[PLANIF],"VERIF")</f>
        <v>VERIF</v>
      </c>
      <c r="CS296" t="str">
        <f>_xlfn.XLOOKUP(DB_CEWB_Nomenclature__2[[#This Row],[Component]],T_Planning[Article],T_Planning[Etat Machine],"VERIF")</f>
        <v>VERIF</v>
      </c>
      <c r="CT2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7" spans="1:98" hidden="1" x14ac:dyDescent="0.3">
      <c r="A297">
        <v>0</v>
      </c>
      <c r="B297">
        <v>542905</v>
      </c>
      <c r="C297" t="s">
        <v>1579</v>
      </c>
      <c r="D297">
        <v>40</v>
      </c>
      <c r="E297" t="s">
        <v>3761</v>
      </c>
      <c r="F297" t="s">
        <v>3950</v>
      </c>
      <c r="G297" t="s">
        <v>2775</v>
      </c>
      <c r="H297" t="s">
        <v>111</v>
      </c>
      <c r="I297">
        <v>0</v>
      </c>
      <c r="J297">
        <v>0</v>
      </c>
      <c r="K297">
        <v>0</v>
      </c>
      <c r="L297">
        <v>28580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28580</v>
      </c>
      <c r="T297" t="s">
        <v>3785</v>
      </c>
      <c r="U297">
        <v>0</v>
      </c>
      <c r="V297" s="162" t="s">
        <v>0</v>
      </c>
      <c r="W297">
        <v>0</v>
      </c>
      <c r="X297" s="162" t="s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 t="s">
        <v>0</v>
      </c>
      <c r="AE297" t="s">
        <v>0</v>
      </c>
      <c r="AF297" t="s">
        <v>0</v>
      </c>
      <c r="AG297" t="s">
        <v>0</v>
      </c>
      <c r="AH297" s="191"/>
      <c r="AI297" s="191" t="s">
        <v>0</v>
      </c>
      <c r="AJ297" t="s">
        <v>0</v>
      </c>
      <c r="AK297" s="191"/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178">
        <v>0</v>
      </c>
      <c r="AS297" s="178">
        <v>0</v>
      </c>
      <c r="AT297" s="178">
        <v>0</v>
      </c>
      <c r="AU297" s="178">
        <v>0</v>
      </c>
      <c r="AV297" s="178">
        <v>0</v>
      </c>
      <c r="AW297" s="180">
        <v>0</v>
      </c>
      <c r="AX297">
        <v>1</v>
      </c>
      <c r="AY297">
        <v>0</v>
      </c>
      <c r="AZ297">
        <v>0</v>
      </c>
      <c r="BA297">
        <v>0</v>
      </c>
      <c r="BB297">
        <v>1</v>
      </c>
      <c r="BC297">
        <v>0</v>
      </c>
      <c r="BD297" s="165">
        <v>0</v>
      </c>
      <c r="BE297" s="165" t="s">
        <v>0</v>
      </c>
      <c r="BF297" s="165" t="s">
        <v>0</v>
      </c>
      <c r="BG297" s="165" t="s">
        <v>0</v>
      </c>
      <c r="BH297" s="165" t="s">
        <v>0</v>
      </c>
      <c r="BI297" s="165" t="s">
        <v>0</v>
      </c>
      <c r="BJ297" s="165">
        <v>0</v>
      </c>
      <c r="BK297" s="165" t="s">
        <v>0</v>
      </c>
      <c r="BL297" s="165">
        <v>0</v>
      </c>
      <c r="BM297" s="165" t="s">
        <v>0</v>
      </c>
      <c r="BN297" s="165" t="s">
        <v>0</v>
      </c>
      <c r="BO297" s="165" t="s">
        <v>0</v>
      </c>
      <c r="BP297" s="165" t="s">
        <v>0</v>
      </c>
      <c r="BQ297" s="165" t="s">
        <v>0</v>
      </c>
      <c r="BR297" s="165">
        <v>0</v>
      </c>
      <c r="BS297" s="165">
        <v>0</v>
      </c>
      <c r="BT297" s="165">
        <v>0</v>
      </c>
      <c r="BU297" s="165" t="s">
        <v>0</v>
      </c>
      <c r="BV297" s="165" t="s">
        <v>0</v>
      </c>
      <c r="BW297" s="165" t="s">
        <v>0</v>
      </c>
      <c r="BX297" s="165" t="s">
        <v>0</v>
      </c>
      <c r="BY297" s="163" t="s">
        <v>0</v>
      </c>
      <c r="BZ297">
        <v>0</v>
      </c>
      <c r="CA297" t="s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 t="str">
        <f>_xlfn.XLOOKUP(DB_CEWB_Nomenclature__2[[#This Row],[Component]],T_Planning[Article],T_Planning[PLANIF],"VERIF")</f>
        <v>VERIF</v>
      </c>
      <c r="CS297" t="str">
        <f>_xlfn.XLOOKUP(DB_CEWB_Nomenclature__2[[#This Row],[Component]],T_Planning[Article],T_Planning[Etat Machine],"VERIF")</f>
        <v>VERIF</v>
      </c>
      <c r="CT2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8" spans="1:98" hidden="1" x14ac:dyDescent="0.3">
      <c r="A298">
        <v>0</v>
      </c>
      <c r="B298">
        <v>543655</v>
      </c>
      <c r="C298" t="s">
        <v>1232</v>
      </c>
      <c r="D298">
        <v>55</v>
      </c>
      <c r="E298" t="s">
        <v>3761</v>
      </c>
      <c r="F298" t="s">
        <v>3952</v>
      </c>
      <c r="G298" t="s">
        <v>2862</v>
      </c>
      <c r="H298" t="s">
        <v>192</v>
      </c>
      <c r="I298">
        <v>0</v>
      </c>
      <c r="J298">
        <v>0</v>
      </c>
      <c r="K298">
        <v>0</v>
      </c>
      <c r="L298">
        <v>0</v>
      </c>
      <c r="M298">
        <v>55719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t="s">
        <v>3767</v>
      </c>
      <c r="U298">
        <v>0</v>
      </c>
      <c r="V298" s="162" t="s">
        <v>0</v>
      </c>
      <c r="W298">
        <v>0</v>
      </c>
      <c r="X298" s="162" t="s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 t="s">
        <v>0</v>
      </c>
      <c r="AE298" t="s">
        <v>0</v>
      </c>
      <c r="AF298" t="s">
        <v>0</v>
      </c>
      <c r="AG298" t="s">
        <v>0</v>
      </c>
      <c r="AH298" s="191"/>
      <c r="AI298" s="191" t="s">
        <v>0</v>
      </c>
      <c r="AJ298" t="s">
        <v>0</v>
      </c>
      <c r="AK298" s="191"/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178">
        <v>0</v>
      </c>
      <c r="AS298" s="178">
        <v>0</v>
      </c>
      <c r="AT298" s="178">
        <v>0</v>
      </c>
      <c r="AU298" s="178">
        <v>0</v>
      </c>
      <c r="AV298" s="178">
        <v>0</v>
      </c>
      <c r="AW298" s="180">
        <v>0</v>
      </c>
      <c r="AX298">
        <v>1</v>
      </c>
      <c r="AY298">
        <v>1</v>
      </c>
      <c r="AZ298">
        <v>1</v>
      </c>
      <c r="BA298">
        <v>1</v>
      </c>
      <c r="BB298">
        <v>1</v>
      </c>
      <c r="BC298">
        <v>0</v>
      </c>
      <c r="BD298" s="165">
        <v>0</v>
      </c>
      <c r="BE298" s="165" t="s">
        <v>0</v>
      </c>
      <c r="BF298" s="165">
        <v>0</v>
      </c>
      <c r="BG298" s="165" t="s">
        <v>0</v>
      </c>
      <c r="BH298" s="165">
        <v>0</v>
      </c>
      <c r="BI298" s="165" t="s">
        <v>0</v>
      </c>
      <c r="BJ298" s="165">
        <v>0</v>
      </c>
      <c r="BK298" s="165" t="s">
        <v>0</v>
      </c>
      <c r="BL298" s="165">
        <v>0</v>
      </c>
      <c r="BM298" s="165" t="s">
        <v>0</v>
      </c>
      <c r="BN298" s="165">
        <v>0</v>
      </c>
      <c r="BO298" s="165" t="s">
        <v>0</v>
      </c>
      <c r="BP298" s="165">
        <v>0</v>
      </c>
      <c r="BQ298" s="165" t="s">
        <v>0</v>
      </c>
      <c r="BR298" s="165">
        <v>0</v>
      </c>
      <c r="BS298" s="165" t="s">
        <v>0</v>
      </c>
      <c r="BT298" s="165">
        <v>0</v>
      </c>
      <c r="BU298" s="165" t="s">
        <v>0</v>
      </c>
      <c r="BV298" s="165" t="s">
        <v>0</v>
      </c>
      <c r="BW298" s="165" t="s">
        <v>0</v>
      </c>
      <c r="BX298" s="165" t="s">
        <v>0</v>
      </c>
      <c r="BY298" s="163" t="s">
        <v>0</v>
      </c>
      <c r="BZ298">
        <v>0</v>
      </c>
      <c r="CA298" t="s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 t="str">
        <f>_xlfn.XLOOKUP(DB_CEWB_Nomenclature__2[[#This Row],[Component]],T_Planning[Article],T_Planning[PLANIF],"VERIF")</f>
        <v>VERIF</v>
      </c>
      <c r="CS298" t="str">
        <f>_xlfn.XLOOKUP(DB_CEWB_Nomenclature__2[[#This Row],[Component]],T_Planning[Article],T_Planning[Etat Machine],"VERIF")</f>
        <v>VERIF</v>
      </c>
      <c r="CT2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299" spans="1:98" hidden="1" x14ac:dyDescent="0.3">
      <c r="A299">
        <v>0</v>
      </c>
      <c r="B299">
        <v>544825</v>
      </c>
      <c r="C299" t="s">
        <v>1885</v>
      </c>
      <c r="D299">
        <v>55</v>
      </c>
      <c r="E299" t="s">
        <v>3761</v>
      </c>
      <c r="F299" t="s">
        <v>3950</v>
      </c>
      <c r="G299" t="s">
        <v>2775</v>
      </c>
      <c r="H299" t="s">
        <v>2283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t="s">
        <v>3794</v>
      </c>
      <c r="U299">
        <v>0</v>
      </c>
      <c r="V299" s="162" t="s">
        <v>0</v>
      </c>
      <c r="W299">
        <v>0</v>
      </c>
      <c r="X299" s="162" t="s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 t="s">
        <v>0</v>
      </c>
      <c r="AE299" t="s">
        <v>0</v>
      </c>
      <c r="AF299" t="s">
        <v>0</v>
      </c>
      <c r="AG299" t="s">
        <v>0</v>
      </c>
      <c r="AH299" s="191"/>
      <c r="AI299" s="191" t="s">
        <v>0</v>
      </c>
      <c r="AJ299" t="s">
        <v>0</v>
      </c>
      <c r="AK299" s="191"/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178">
        <v>0</v>
      </c>
      <c r="AS299" s="178">
        <v>0</v>
      </c>
      <c r="AT299" s="178">
        <v>0</v>
      </c>
      <c r="AU299" s="178">
        <v>0</v>
      </c>
      <c r="AV299" s="178">
        <v>0</v>
      </c>
      <c r="AW299" s="180">
        <v>0</v>
      </c>
      <c r="AX299">
        <v>1</v>
      </c>
      <c r="AY299">
        <v>0</v>
      </c>
      <c r="AZ299">
        <v>0</v>
      </c>
      <c r="BA299">
        <v>0</v>
      </c>
      <c r="BB299">
        <v>1</v>
      </c>
      <c r="BC299">
        <v>0</v>
      </c>
      <c r="BD299" s="165">
        <v>0</v>
      </c>
      <c r="BE299" s="165" t="s">
        <v>0</v>
      </c>
      <c r="BF299" s="165" t="s">
        <v>0</v>
      </c>
      <c r="BG299" s="165" t="s">
        <v>0</v>
      </c>
      <c r="BH299" s="165" t="s">
        <v>0</v>
      </c>
      <c r="BI299" s="165" t="s">
        <v>0</v>
      </c>
      <c r="BJ299" s="165">
        <v>0</v>
      </c>
      <c r="BK299" s="165" t="s">
        <v>0</v>
      </c>
      <c r="BL299" s="165">
        <v>0</v>
      </c>
      <c r="BM299" s="165" t="s">
        <v>0</v>
      </c>
      <c r="BN299" s="165" t="s">
        <v>0</v>
      </c>
      <c r="BO299" s="165" t="s">
        <v>0</v>
      </c>
      <c r="BP299" s="165" t="s">
        <v>0</v>
      </c>
      <c r="BQ299" s="165" t="s">
        <v>0</v>
      </c>
      <c r="BR299" s="165">
        <v>0</v>
      </c>
      <c r="BS299" s="165">
        <v>0</v>
      </c>
      <c r="BT299" s="165">
        <v>0</v>
      </c>
      <c r="BU299" s="165" t="s">
        <v>0</v>
      </c>
      <c r="BV299" s="165" t="s">
        <v>0</v>
      </c>
      <c r="BW299" s="165" t="s">
        <v>0</v>
      </c>
      <c r="BX299" s="165" t="s">
        <v>0</v>
      </c>
      <c r="BY299" s="163" t="s">
        <v>0</v>
      </c>
      <c r="BZ299">
        <v>0</v>
      </c>
      <c r="CA299" t="s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 t="str">
        <f>_xlfn.XLOOKUP(DB_CEWB_Nomenclature__2[[#This Row],[Component]],T_Planning[Article],T_Planning[PLANIF],"VERIF")</f>
        <v>VERIF</v>
      </c>
      <c r="CS299" t="str">
        <f>_xlfn.XLOOKUP(DB_CEWB_Nomenclature__2[[#This Row],[Component]],T_Planning[Article],T_Planning[Etat Machine],"VERIF")</f>
        <v>VERIF</v>
      </c>
      <c r="CT2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0" spans="1:98" hidden="1" x14ac:dyDescent="0.3">
      <c r="A300">
        <v>0</v>
      </c>
      <c r="B300">
        <v>545994</v>
      </c>
      <c r="C300" t="s">
        <v>2240</v>
      </c>
      <c r="D300">
        <v>40</v>
      </c>
      <c r="E300" t="s">
        <v>3761</v>
      </c>
      <c r="F300" t="s">
        <v>3950</v>
      </c>
      <c r="G300" t="s">
        <v>2775</v>
      </c>
      <c r="H300" t="s">
        <v>1170</v>
      </c>
      <c r="I300">
        <v>0</v>
      </c>
      <c r="J300">
        <v>0</v>
      </c>
      <c r="K300">
        <v>0</v>
      </c>
      <c r="L300">
        <v>1322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1322</v>
      </c>
      <c r="T300" t="s">
        <v>3789</v>
      </c>
      <c r="U300">
        <v>1000</v>
      </c>
      <c r="V300" s="162">
        <v>1</v>
      </c>
      <c r="W300">
        <v>1000</v>
      </c>
      <c r="X300" s="162">
        <v>1</v>
      </c>
      <c r="Y300">
        <v>0</v>
      </c>
      <c r="Z300">
        <v>0</v>
      </c>
      <c r="AA300">
        <v>0</v>
      </c>
      <c r="AB300">
        <v>0</v>
      </c>
      <c r="AC300">
        <v>0</v>
      </c>
      <c r="AD300" t="s">
        <v>0</v>
      </c>
      <c r="AE300" t="s">
        <v>0</v>
      </c>
      <c r="AF300" t="s">
        <v>0</v>
      </c>
      <c r="AG300" t="s">
        <v>0</v>
      </c>
      <c r="AH300" s="191"/>
      <c r="AI300" s="191" t="s">
        <v>0</v>
      </c>
      <c r="AJ300" t="s">
        <v>0</v>
      </c>
      <c r="AK300" s="191"/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178">
        <v>0</v>
      </c>
      <c r="AS300" s="178">
        <v>0</v>
      </c>
      <c r="AT300" s="178">
        <v>0</v>
      </c>
      <c r="AU300" s="178">
        <v>0</v>
      </c>
      <c r="AV300" s="178">
        <v>0</v>
      </c>
      <c r="AW300" s="180">
        <v>0</v>
      </c>
      <c r="AX300">
        <v>1</v>
      </c>
      <c r="AY300">
        <v>0</v>
      </c>
      <c r="AZ300">
        <v>0</v>
      </c>
      <c r="BA300">
        <v>0</v>
      </c>
      <c r="BB300">
        <v>1</v>
      </c>
      <c r="BC300">
        <v>0</v>
      </c>
      <c r="BD300" s="165">
        <v>0</v>
      </c>
      <c r="BE300" s="165" t="s">
        <v>0</v>
      </c>
      <c r="BF300" s="165" t="s">
        <v>0</v>
      </c>
      <c r="BG300" s="165" t="s">
        <v>0</v>
      </c>
      <c r="BH300" s="165" t="s">
        <v>0</v>
      </c>
      <c r="BI300" s="165" t="s">
        <v>0</v>
      </c>
      <c r="BJ300" s="165">
        <v>0</v>
      </c>
      <c r="BK300" s="165" t="s">
        <v>0</v>
      </c>
      <c r="BL300" s="165">
        <v>0</v>
      </c>
      <c r="BM300" s="165" t="s">
        <v>0</v>
      </c>
      <c r="BN300" s="165" t="s">
        <v>0</v>
      </c>
      <c r="BO300" s="165" t="s">
        <v>0</v>
      </c>
      <c r="BP300" s="165" t="s">
        <v>0</v>
      </c>
      <c r="BQ300" s="165" t="s">
        <v>0</v>
      </c>
      <c r="BR300" s="165">
        <v>0</v>
      </c>
      <c r="BS300" s="165">
        <v>0</v>
      </c>
      <c r="BT300" s="165">
        <v>0</v>
      </c>
      <c r="BU300" s="165" t="s">
        <v>0</v>
      </c>
      <c r="BV300" s="165" t="s">
        <v>0</v>
      </c>
      <c r="BW300" s="165" t="s">
        <v>0</v>
      </c>
      <c r="BX300" s="165" t="s">
        <v>0</v>
      </c>
      <c r="BY300" s="163" t="s">
        <v>0</v>
      </c>
      <c r="BZ300">
        <v>0</v>
      </c>
      <c r="CA300" t="s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1010</v>
      </c>
      <c r="CQ300">
        <v>1010</v>
      </c>
      <c r="CR300" t="str">
        <f>_xlfn.XLOOKUP(DB_CEWB_Nomenclature__2[[#This Row],[Component]],T_Planning[Article],T_Planning[PLANIF],"VERIF")</f>
        <v>VERIF</v>
      </c>
      <c r="CS300" t="str">
        <f>_xlfn.XLOOKUP(DB_CEWB_Nomenclature__2[[#This Row],[Component]],T_Planning[Article],T_Planning[Etat Machine],"VERIF")</f>
        <v>VERIF</v>
      </c>
      <c r="CT3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1" spans="1:98" hidden="1" x14ac:dyDescent="0.3">
      <c r="A301">
        <v>0</v>
      </c>
      <c r="B301">
        <v>548783</v>
      </c>
      <c r="C301" t="s">
        <v>1258</v>
      </c>
      <c r="D301">
        <v>55</v>
      </c>
      <c r="E301" t="s">
        <v>3761</v>
      </c>
      <c r="F301" t="s">
        <v>3950</v>
      </c>
      <c r="G301" t="s">
        <v>2775</v>
      </c>
      <c r="H301" t="s">
        <v>192</v>
      </c>
      <c r="I301">
        <v>0</v>
      </c>
      <c r="J301">
        <v>0</v>
      </c>
      <c r="K301">
        <v>0</v>
      </c>
      <c r="L301">
        <v>30090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30090</v>
      </c>
      <c r="T301" t="s">
        <v>3765</v>
      </c>
      <c r="U301">
        <v>0</v>
      </c>
      <c r="V301" s="162" t="s">
        <v>0</v>
      </c>
      <c r="W301">
        <v>0</v>
      </c>
      <c r="X301" s="162" t="s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 t="s">
        <v>0</v>
      </c>
      <c r="AE301" t="s">
        <v>0</v>
      </c>
      <c r="AF301" t="s">
        <v>0</v>
      </c>
      <c r="AG301" t="s">
        <v>0</v>
      </c>
      <c r="AH301" s="191"/>
      <c r="AI301" s="191" t="s">
        <v>0</v>
      </c>
      <c r="AJ301" t="s">
        <v>0</v>
      </c>
      <c r="AK301" s="191"/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178">
        <v>0</v>
      </c>
      <c r="AS301" s="178">
        <v>0</v>
      </c>
      <c r="AT301" s="178">
        <v>0</v>
      </c>
      <c r="AU301" s="178">
        <v>0</v>
      </c>
      <c r="AV301" s="178">
        <v>0</v>
      </c>
      <c r="AW301" s="180">
        <v>0</v>
      </c>
      <c r="AX301">
        <v>1</v>
      </c>
      <c r="AY301">
        <v>0</v>
      </c>
      <c r="AZ301">
        <v>0</v>
      </c>
      <c r="BA301">
        <v>0</v>
      </c>
      <c r="BB301">
        <v>1</v>
      </c>
      <c r="BC301">
        <v>0</v>
      </c>
      <c r="BD301" s="165">
        <v>0</v>
      </c>
      <c r="BE301" s="165" t="s">
        <v>0</v>
      </c>
      <c r="BF301" s="165" t="s">
        <v>0</v>
      </c>
      <c r="BG301" s="165" t="s">
        <v>0</v>
      </c>
      <c r="BH301" s="165" t="s">
        <v>0</v>
      </c>
      <c r="BI301" s="165" t="s">
        <v>0</v>
      </c>
      <c r="BJ301" s="165">
        <v>0</v>
      </c>
      <c r="BK301" s="165" t="s">
        <v>0</v>
      </c>
      <c r="BL301" s="165">
        <v>0</v>
      </c>
      <c r="BM301" s="165" t="s">
        <v>0</v>
      </c>
      <c r="BN301" s="165" t="s">
        <v>0</v>
      </c>
      <c r="BO301" s="165" t="s">
        <v>0</v>
      </c>
      <c r="BP301" s="165" t="s">
        <v>0</v>
      </c>
      <c r="BQ301" s="165" t="s">
        <v>0</v>
      </c>
      <c r="BR301" s="165">
        <v>0</v>
      </c>
      <c r="BS301" s="165">
        <v>0</v>
      </c>
      <c r="BT301" s="165">
        <v>0</v>
      </c>
      <c r="BU301" s="165" t="s">
        <v>0</v>
      </c>
      <c r="BV301" s="165" t="s">
        <v>0</v>
      </c>
      <c r="BW301" s="165" t="s">
        <v>0</v>
      </c>
      <c r="BX301" s="165" t="s">
        <v>0</v>
      </c>
      <c r="BY301" s="163" t="s">
        <v>0</v>
      </c>
      <c r="BZ301">
        <v>0</v>
      </c>
      <c r="CA301" t="s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 t="str">
        <f>_xlfn.XLOOKUP(DB_CEWB_Nomenclature__2[[#This Row],[Component]],T_Planning[Article],T_Planning[PLANIF],"VERIF")</f>
        <v>VERIF</v>
      </c>
      <c r="CS301" t="str">
        <f>_xlfn.XLOOKUP(DB_CEWB_Nomenclature__2[[#This Row],[Component]],T_Planning[Article],T_Planning[Etat Machine],"VERIF")</f>
        <v>VERIF</v>
      </c>
      <c r="CT3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2" spans="1:98" hidden="1" x14ac:dyDescent="0.3">
      <c r="A302">
        <v>0</v>
      </c>
      <c r="B302">
        <v>549477</v>
      </c>
      <c r="C302" t="s">
        <v>1218</v>
      </c>
      <c r="D302">
        <v>40</v>
      </c>
      <c r="E302" t="s">
        <v>3761</v>
      </c>
      <c r="F302" t="s">
        <v>3952</v>
      </c>
      <c r="G302" t="s">
        <v>2862</v>
      </c>
      <c r="H302" t="s">
        <v>3421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t="s">
        <v>3767</v>
      </c>
      <c r="U302">
        <v>0</v>
      </c>
      <c r="V302" s="162" t="s">
        <v>0</v>
      </c>
      <c r="W302">
        <v>0</v>
      </c>
      <c r="X302" s="162" t="s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 t="s">
        <v>0</v>
      </c>
      <c r="AE302" t="s">
        <v>0</v>
      </c>
      <c r="AF302" t="s">
        <v>0</v>
      </c>
      <c r="AG302" t="s">
        <v>0</v>
      </c>
      <c r="AH302" s="191"/>
      <c r="AI302" s="191" t="s">
        <v>0</v>
      </c>
      <c r="AJ302" t="s">
        <v>0</v>
      </c>
      <c r="AK302" s="191"/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178">
        <v>0</v>
      </c>
      <c r="AS302" s="178">
        <v>0</v>
      </c>
      <c r="AT302" s="178">
        <v>0</v>
      </c>
      <c r="AU302" s="178">
        <v>0</v>
      </c>
      <c r="AV302" s="178">
        <v>0</v>
      </c>
      <c r="AW302" s="180">
        <v>0</v>
      </c>
      <c r="AX302">
        <v>1</v>
      </c>
      <c r="AY302">
        <v>0</v>
      </c>
      <c r="AZ302">
        <v>0</v>
      </c>
      <c r="BA302">
        <v>0</v>
      </c>
      <c r="BB302">
        <v>1</v>
      </c>
      <c r="BC302">
        <v>0</v>
      </c>
      <c r="BD302" s="165">
        <v>0</v>
      </c>
      <c r="BE302" s="165" t="s">
        <v>0</v>
      </c>
      <c r="BF302" s="165" t="s">
        <v>0</v>
      </c>
      <c r="BG302" s="165" t="s">
        <v>0</v>
      </c>
      <c r="BH302" s="165" t="s">
        <v>0</v>
      </c>
      <c r="BI302" s="165" t="s">
        <v>0</v>
      </c>
      <c r="BJ302" s="165">
        <v>0</v>
      </c>
      <c r="BK302" s="165" t="s">
        <v>0</v>
      </c>
      <c r="BL302" s="165">
        <v>0</v>
      </c>
      <c r="BM302" s="165" t="s">
        <v>0</v>
      </c>
      <c r="BN302" s="165" t="s">
        <v>0</v>
      </c>
      <c r="BO302" s="165" t="s">
        <v>0</v>
      </c>
      <c r="BP302" s="165" t="s">
        <v>0</v>
      </c>
      <c r="BQ302" s="165" t="s">
        <v>0</v>
      </c>
      <c r="BR302" s="165">
        <v>0</v>
      </c>
      <c r="BS302" s="165">
        <v>0</v>
      </c>
      <c r="BT302" s="165">
        <v>0</v>
      </c>
      <c r="BU302" s="165" t="s">
        <v>0</v>
      </c>
      <c r="BV302" s="165" t="s">
        <v>0</v>
      </c>
      <c r="BW302" s="165" t="s">
        <v>0</v>
      </c>
      <c r="BX302" s="165" t="s">
        <v>0</v>
      </c>
      <c r="BY302" s="163" t="s">
        <v>0</v>
      </c>
      <c r="BZ302">
        <v>0</v>
      </c>
      <c r="CA302" t="s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 t="str">
        <f>_xlfn.XLOOKUP(DB_CEWB_Nomenclature__2[[#This Row],[Component]],T_Planning[Article],T_Planning[PLANIF],"VERIF")</f>
        <v>VERIF</v>
      </c>
      <c r="CS302" t="str">
        <f>_xlfn.XLOOKUP(DB_CEWB_Nomenclature__2[[#This Row],[Component]],T_Planning[Article],T_Planning[Etat Machine],"VERIF")</f>
        <v>VERIF</v>
      </c>
      <c r="CT3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3" spans="1:98" hidden="1" x14ac:dyDescent="0.3">
      <c r="A303">
        <v>0</v>
      </c>
      <c r="B303">
        <v>553397</v>
      </c>
      <c r="C303" t="s">
        <v>1197</v>
      </c>
      <c r="D303">
        <v>55</v>
      </c>
      <c r="E303" t="s">
        <v>3761</v>
      </c>
      <c r="F303" t="s">
        <v>3952</v>
      </c>
      <c r="G303" t="s">
        <v>2862</v>
      </c>
      <c r="H303" t="s">
        <v>192</v>
      </c>
      <c r="I303">
        <v>0</v>
      </c>
      <c r="J303">
        <v>0</v>
      </c>
      <c r="K303">
        <v>0</v>
      </c>
      <c r="L303">
        <v>0</v>
      </c>
      <c r="M303">
        <v>2020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t="s">
        <v>3767</v>
      </c>
      <c r="U303">
        <v>0</v>
      </c>
      <c r="V303" s="162" t="s">
        <v>0</v>
      </c>
      <c r="W303">
        <v>0</v>
      </c>
      <c r="X303" s="162" t="s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 t="s">
        <v>0</v>
      </c>
      <c r="AE303" t="s">
        <v>0</v>
      </c>
      <c r="AF303" t="s">
        <v>0</v>
      </c>
      <c r="AG303" t="s">
        <v>0</v>
      </c>
      <c r="AH303" s="191"/>
      <c r="AI303" s="191" t="s">
        <v>0</v>
      </c>
      <c r="AJ303" t="s">
        <v>0</v>
      </c>
      <c r="AK303" s="191"/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178">
        <v>0</v>
      </c>
      <c r="AS303" s="178">
        <v>0</v>
      </c>
      <c r="AT303" s="178">
        <v>0</v>
      </c>
      <c r="AU303" s="178">
        <v>0</v>
      </c>
      <c r="AV303" s="178">
        <v>0</v>
      </c>
      <c r="AW303" s="180">
        <v>0</v>
      </c>
      <c r="AX303">
        <v>1</v>
      </c>
      <c r="AY303">
        <v>1</v>
      </c>
      <c r="AZ303">
        <v>1</v>
      </c>
      <c r="BA303">
        <v>1</v>
      </c>
      <c r="BB303">
        <v>1</v>
      </c>
      <c r="BC303">
        <v>0</v>
      </c>
      <c r="BD303" s="165">
        <v>0</v>
      </c>
      <c r="BE303" s="165" t="s">
        <v>0</v>
      </c>
      <c r="BF303" s="165">
        <v>0</v>
      </c>
      <c r="BG303" s="165" t="s">
        <v>0</v>
      </c>
      <c r="BH303" s="165">
        <v>0</v>
      </c>
      <c r="BI303" s="165" t="s">
        <v>0</v>
      </c>
      <c r="BJ303" s="165">
        <v>0</v>
      </c>
      <c r="BK303" s="165" t="s">
        <v>0</v>
      </c>
      <c r="BL303" s="165">
        <v>0</v>
      </c>
      <c r="BM303" s="165" t="s">
        <v>0</v>
      </c>
      <c r="BN303" s="165">
        <v>0</v>
      </c>
      <c r="BO303" s="165" t="s">
        <v>0</v>
      </c>
      <c r="BP303" s="165">
        <v>0</v>
      </c>
      <c r="BQ303" s="165" t="s">
        <v>0</v>
      </c>
      <c r="BR303" s="165">
        <v>0</v>
      </c>
      <c r="BS303" s="165" t="s">
        <v>0</v>
      </c>
      <c r="BT303" s="165">
        <v>0</v>
      </c>
      <c r="BU303" s="165" t="s">
        <v>0</v>
      </c>
      <c r="BV303" s="165" t="s">
        <v>0</v>
      </c>
      <c r="BW303" s="165" t="s">
        <v>0</v>
      </c>
      <c r="BX303" s="165" t="s">
        <v>0</v>
      </c>
      <c r="BY303" s="163" t="s">
        <v>0</v>
      </c>
      <c r="BZ303">
        <v>0</v>
      </c>
      <c r="CA303" t="s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f>_xlfn.XLOOKUP(DB_CEWB_Nomenclature__2[[#This Row],[Component]],T_Planning[Article],T_Planning[PLANIF],"VERIF")</f>
        <v>0</v>
      </c>
      <c r="CS303" t="str">
        <f>_xlfn.XLOOKUP(DB_CEWB_Nomenclature__2[[#This Row],[Component]],T_Planning[Article],T_Planning[Etat Machine],"VERIF")</f>
        <v/>
      </c>
      <c r="CT3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4" spans="1:98" hidden="1" x14ac:dyDescent="0.3">
      <c r="A304">
        <v>0</v>
      </c>
      <c r="B304">
        <v>556235</v>
      </c>
      <c r="C304" t="s">
        <v>1064</v>
      </c>
      <c r="D304">
        <v>55</v>
      </c>
      <c r="E304" t="s">
        <v>3761</v>
      </c>
      <c r="F304" t="s">
        <v>3952</v>
      </c>
      <c r="G304" t="s">
        <v>2862</v>
      </c>
      <c r="H304" t="s">
        <v>29</v>
      </c>
      <c r="I304">
        <v>0</v>
      </c>
      <c r="J304">
        <v>0</v>
      </c>
      <c r="K304">
        <v>0</v>
      </c>
      <c r="L304">
        <v>25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25</v>
      </c>
      <c r="T304" t="s">
        <v>3767</v>
      </c>
      <c r="U304">
        <v>0</v>
      </c>
      <c r="V304" s="162" t="s">
        <v>0</v>
      </c>
      <c r="W304">
        <v>0</v>
      </c>
      <c r="X304" s="162" t="s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 t="s">
        <v>0</v>
      </c>
      <c r="AE304" t="s">
        <v>0</v>
      </c>
      <c r="AF304" t="s">
        <v>0</v>
      </c>
      <c r="AG304" t="s">
        <v>0</v>
      </c>
      <c r="AH304" s="191"/>
      <c r="AI304" s="191" t="s">
        <v>0</v>
      </c>
      <c r="AJ304" t="s">
        <v>0</v>
      </c>
      <c r="AK304" s="191"/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178">
        <v>0</v>
      </c>
      <c r="AS304" s="178">
        <v>0</v>
      </c>
      <c r="AT304" s="178">
        <v>0</v>
      </c>
      <c r="AU304" s="178">
        <v>0</v>
      </c>
      <c r="AV304" s="178">
        <v>0</v>
      </c>
      <c r="AW304" s="180">
        <v>0</v>
      </c>
      <c r="AX304">
        <v>1</v>
      </c>
      <c r="AY304">
        <v>1</v>
      </c>
      <c r="AZ304">
        <v>0</v>
      </c>
      <c r="BA304">
        <v>0</v>
      </c>
      <c r="BB304">
        <v>1</v>
      </c>
      <c r="BC304">
        <v>0</v>
      </c>
      <c r="BD304" s="165">
        <v>0</v>
      </c>
      <c r="BE304" s="165" t="s">
        <v>0</v>
      </c>
      <c r="BF304" s="165">
        <v>0</v>
      </c>
      <c r="BG304" s="165" t="s">
        <v>0</v>
      </c>
      <c r="BH304" s="165">
        <v>0</v>
      </c>
      <c r="BI304" s="165" t="s">
        <v>0</v>
      </c>
      <c r="BJ304" s="165">
        <v>0</v>
      </c>
      <c r="BK304" s="165" t="s">
        <v>0</v>
      </c>
      <c r="BL304" s="165">
        <v>0</v>
      </c>
      <c r="BM304" s="165" t="s">
        <v>0</v>
      </c>
      <c r="BN304" s="165" t="s">
        <v>0</v>
      </c>
      <c r="BO304" s="165" t="s">
        <v>0</v>
      </c>
      <c r="BP304" s="165" t="s">
        <v>0</v>
      </c>
      <c r="BQ304" s="165" t="s">
        <v>0</v>
      </c>
      <c r="BR304" s="165">
        <v>0</v>
      </c>
      <c r="BS304" s="165">
        <v>0</v>
      </c>
      <c r="BT304" s="165">
        <v>0</v>
      </c>
      <c r="BU304" s="165" t="s">
        <v>0</v>
      </c>
      <c r="BV304" s="165" t="s">
        <v>0</v>
      </c>
      <c r="BW304" s="165" t="s">
        <v>0</v>
      </c>
      <c r="BX304" s="165" t="s">
        <v>0</v>
      </c>
      <c r="BY304" s="163" t="s">
        <v>0</v>
      </c>
      <c r="BZ304">
        <v>0</v>
      </c>
      <c r="CA304" t="s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 t="str">
        <f>_xlfn.XLOOKUP(DB_CEWB_Nomenclature__2[[#This Row],[Component]],T_Planning[Article],T_Planning[PLANIF],"VERIF")</f>
        <v>VERIF</v>
      </c>
      <c r="CS304" t="str">
        <f>_xlfn.XLOOKUP(DB_CEWB_Nomenclature__2[[#This Row],[Component]],T_Planning[Article],T_Planning[Etat Machine],"VERIF")</f>
        <v>VERIF</v>
      </c>
      <c r="CT3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5" spans="1:98" hidden="1" x14ac:dyDescent="0.3">
      <c r="A305">
        <v>0</v>
      </c>
      <c r="B305">
        <v>558996</v>
      </c>
      <c r="C305" t="s">
        <v>1214</v>
      </c>
      <c r="D305">
        <v>40</v>
      </c>
      <c r="E305" t="s">
        <v>3761</v>
      </c>
      <c r="F305" t="s">
        <v>3952</v>
      </c>
      <c r="G305" t="s">
        <v>2862</v>
      </c>
      <c r="H305" t="s">
        <v>3421</v>
      </c>
      <c r="I305">
        <v>0</v>
      </c>
      <c r="J305">
        <v>0</v>
      </c>
      <c r="K305">
        <v>0</v>
      </c>
      <c r="L305">
        <v>3105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3105</v>
      </c>
      <c r="T305" t="s">
        <v>3767</v>
      </c>
      <c r="U305">
        <v>0</v>
      </c>
      <c r="V305" s="162" t="s">
        <v>0</v>
      </c>
      <c r="W305">
        <v>0</v>
      </c>
      <c r="X305" s="162" t="s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 t="s">
        <v>0</v>
      </c>
      <c r="AE305" t="s">
        <v>0</v>
      </c>
      <c r="AF305" t="s">
        <v>0</v>
      </c>
      <c r="AG305" t="s">
        <v>0</v>
      </c>
      <c r="AH305" s="191"/>
      <c r="AI305" s="191" t="s">
        <v>0</v>
      </c>
      <c r="AJ305" t="s">
        <v>0</v>
      </c>
      <c r="AK305" s="191"/>
      <c r="AL305" s="162">
        <v>0</v>
      </c>
      <c r="AM305" s="162">
        <v>0</v>
      </c>
      <c r="AN305" s="162">
        <v>0.134101536406146</v>
      </c>
      <c r="AO305" s="162">
        <v>0</v>
      </c>
      <c r="AP305" s="162">
        <v>0</v>
      </c>
      <c r="AQ305" s="162">
        <v>0.134101536406146</v>
      </c>
      <c r="AR305" s="178">
        <v>0</v>
      </c>
      <c r="AS305" s="178">
        <v>0</v>
      </c>
      <c r="AT305" s="178">
        <v>0</v>
      </c>
      <c r="AU305" s="178">
        <v>0</v>
      </c>
      <c r="AV305" s="178">
        <v>0</v>
      </c>
      <c r="AW305" s="180">
        <v>0</v>
      </c>
      <c r="AX305">
        <v>1</v>
      </c>
      <c r="AY305">
        <v>0</v>
      </c>
      <c r="AZ305">
        <v>0</v>
      </c>
      <c r="BA305">
        <v>0</v>
      </c>
      <c r="BB305">
        <v>1</v>
      </c>
      <c r="BC305">
        <v>0</v>
      </c>
      <c r="BD305" s="165">
        <v>0</v>
      </c>
      <c r="BE305" s="165" t="s">
        <v>0</v>
      </c>
      <c r="BF305" s="165" t="s">
        <v>0</v>
      </c>
      <c r="BG305" s="165" t="s">
        <v>0</v>
      </c>
      <c r="BH305" s="165" t="s">
        <v>0</v>
      </c>
      <c r="BI305" s="165" t="s">
        <v>0</v>
      </c>
      <c r="BJ305" s="165">
        <v>0</v>
      </c>
      <c r="BK305" s="165" t="s">
        <v>0</v>
      </c>
      <c r="BL305" s="165">
        <v>0</v>
      </c>
      <c r="BM305" s="165" t="s">
        <v>0</v>
      </c>
      <c r="BN305" s="165" t="s">
        <v>0</v>
      </c>
      <c r="BO305" s="165" t="s">
        <v>0</v>
      </c>
      <c r="BP305" s="165" t="s">
        <v>0</v>
      </c>
      <c r="BQ305" s="165" t="s">
        <v>0</v>
      </c>
      <c r="BR305" s="165">
        <v>0</v>
      </c>
      <c r="BS305" s="165">
        <v>0</v>
      </c>
      <c r="BT305" s="165">
        <v>0</v>
      </c>
      <c r="BU305" s="165" t="s">
        <v>0</v>
      </c>
      <c r="BV305" s="165" t="s">
        <v>0</v>
      </c>
      <c r="BW305" s="165" t="s">
        <v>0</v>
      </c>
      <c r="BX305" s="165" t="s">
        <v>0</v>
      </c>
      <c r="BY305" s="163" t="s">
        <v>0</v>
      </c>
      <c r="BZ305">
        <v>0</v>
      </c>
      <c r="CA305" t="s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 t="str">
        <f>_xlfn.XLOOKUP(DB_CEWB_Nomenclature__2[[#This Row],[Component]],T_Planning[Article],T_Planning[PLANIF],"VERIF")</f>
        <v>VERIF</v>
      </c>
      <c r="CS305" t="str">
        <f>_xlfn.XLOOKUP(DB_CEWB_Nomenclature__2[[#This Row],[Component]],T_Planning[Article],T_Planning[Etat Machine],"VERIF")</f>
        <v>VERIF</v>
      </c>
      <c r="CT3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6" spans="1:98" hidden="1" x14ac:dyDescent="0.3">
      <c r="A306">
        <v>0</v>
      </c>
      <c r="B306">
        <v>559404</v>
      </c>
      <c r="C306" t="s">
        <v>1214</v>
      </c>
      <c r="D306">
        <v>40</v>
      </c>
      <c r="E306" t="s">
        <v>3761</v>
      </c>
      <c r="F306" t="s">
        <v>3952</v>
      </c>
      <c r="G306" t="s">
        <v>2862</v>
      </c>
      <c r="H306" t="s">
        <v>3421</v>
      </c>
      <c r="I306">
        <v>0</v>
      </c>
      <c r="J306">
        <v>0</v>
      </c>
      <c r="K306">
        <v>0</v>
      </c>
      <c r="L306">
        <v>6000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6000</v>
      </c>
      <c r="T306" t="s">
        <v>3767</v>
      </c>
      <c r="U306">
        <v>0</v>
      </c>
      <c r="V306" s="162" t="s">
        <v>0</v>
      </c>
      <c r="W306">
        <v>0</v>
      </c>
      <c r="X306" s="162" t="s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 t="s">
        <v>0</v>
      </c>
      <c r="AE306" t="s">
        <v>0</v>
      </c>
      <c r="AF306" t="s">
        <v>0</v>
      </c>
      <c r="AG306" t="s">
        <v>0</v>
      </c>
      <c r="AH306" s="191"/>
      <c r="AI306" s="191" t="s">
        <v>0</v>
      </c>
      <c r="AJ306" t="s">
        <v>0</v>
      </c>
      <c r="AK306" s="191"/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178">
        <v>0</v>
      </c>
      <c r="AS306" s="178">
        <v>0</v>
      </c>
      <c r="AT306" s="178">
        <v>0</v>
      </c>
      <c r="AU306" s="178">
        <v>0</v>
      </c>
      <c r="AV306" s="178">
        <v>0</v>
      </c>
      <c r="AW306" s="180">
        <v>0</v>
      </c>
      <c r="AX306">
        <v>1</v>
      </c>
      <c r="AY306">
        <v>0</v>
      </c>
      <c r="AZ306">
        <v>0</v>
      </c>
      <c r="BA306">
        <v>0</v>
      </c>
      <c r="BB306">
        <v>1</v>
      </c>
      <c r="BC306">
        <v>0</v>
      </c>
      <c r="BD306" s="165">
        <v>0</v>
      </c>
      <c r="BE306" s="165" t="s">
        <v>0</v>
      </c>
      <c r="BF306" s="165" t="s">
        <v>0</v>
      </c>
      <c r="BG306" s="165" t="s">
        <v>0</v>
      </c>
      <c r="BH306" s="165" t="s">
        <v>0</v>
      </c>
      <c r="BI306" s="165" t="s">
        <v>0</v>
      </c>
      <c r="BJ306" s="165">
        <v>0</v>
      </c>
      <c r="BK306" s="165" t="s">
        <v>0</v>
      </c>
      <c r="BL306" s="165">
        <v>0</v>
      </c>
      <c r="BM306" s="165" t="s">
        <v>0</v>
      </c>
      <c r="BN306" s="165" t="s">
        <v>0</v>
      </c>
      <c r="BO306" s="165" t="s">
        <v>0</v>
      </c>
      <c r="BP306" s="165" t="s">
        <v>0</v>
      </c>
      <c r="BQ306" s="165" t="s">
        <v>0</v>
      </c>
      <c r="BR306" s="165">
        <v>0</v>
      </c>
      <c r="BS306" s="165">
        <v>0</v>
      </c>
      <c r="BT306" s="165">
        <v>0</v>
      </c>
      <c r="BU306" s="165" t="s">
        <v>0</v>
      </c>
      <c r="BV306" s="165" t="s">
        <v>0</v>
      </c>
      <c r="BW306" s="165" t="s">
        <v>0</v>
      </c>
      <c r="BX306" s="165" t="s">
        <v>0</v>
      </c>
      <c r="BY306" s="163" t="s">
        <v>0</v>
      </c>
      <c r="BZ306">
        <v>0</v>
      </c>
      <c r="CA306" t="s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 t="str">
        <f>_xlfn.XLOOKUP(DB_CEWB_Nomenclature__2[[#This Row],[Component]],T_Planning[Article],T_Planning[PLANIF],"VERIF")</f>
        <v>VERIF</v>
      </c>
      <c r="CS306" t="str">
        <f>_xlfn.XLOOKUP(DB_CEWB_Nomenclature__2[[#This Row],[Component]],T_Planning[Article],T_Planning[Etat Machine],"VERIF")</f>
        <v>VERIF</v>
      </c>
      <c r="CT3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7" spans="1:98" hidden="1" x14ac:dyDescent="0.3">
      <c r="A307">
        <v>0</v>
      </c>
      <c r="B307">
        <v>560192</v>
      </c>
      <c r="C307" t="s">
        <v>2291</v>
      </c>
      <c r="D307">
        <v>25</v>
      </c>
      <c r="E307" t="s">
        <v>3761</v>
      </c>
      <c r="F307" t="s">
        <v>3950</v>
      </c>
      <c r="G307" t="s">
        <v>2775</v>
      </c>
      <c r="H307" t="s">
        <v>1165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t="s">
        <v>3828</v>
      </c>
      <c r="U307">
        <v>0</v>
      </c>
      <c r="V307" s="162" t="s">
        <v>0</v>
      </c>
      <c r="W307">
        <v>0</v>
      </c>
      <c r="X307" s="162" t="s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 t="s">
        <v>0</v>
      </c>
      <c r="AE307" t="s">
        <v>0</v>
      </c>
      <c r="AF307" t="s">
        <v>0</v>
      </c>
      <c r="AG307" t="s">
        <v>0</v>
      </c>
      <c r="AH307" s="191"/>
      <c r="AI307" s="191" t="s">
        <v>0</v>
      </c>
      <c r="AJ307" t="s">
        <v>0</v>
      </c>
      <c r="AK307" s="191"/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178">
        <v>0</v>
      </c>
      <c r="AS307" s="178">
        <v>0</v>
      </c>
      <c r="AT307" s="178">
        <v>0</v>
      </c>
      <c r="AU307" s="178">
        <v>0</v>
      </c>
      <c r="AV307" s="178">
        <v>0</v>
      </c>
      <c r="AW307" s="180">
        <v>0</v>
      </c>
      <c r="AX307">
        <v>1</v>
      </c>
      <c r="AY307">
        <v>0</v>
      </c>
      <c r="AZ307">
        <v>0</v>
      </c>
      <c r="BA307">
        <v>0</v>
      </c>
      <c r="BB307">
        <v>1</v>
      </c>
      <c r="BC307">
        <v>0</v>
      </c>
      <c r="BD307" s="165">
        <v>0</v>
      </c>
      <c r="BE307" s="165" t="s">
        <v>0</v>
      </c>
      <c r="BF307" s="165" t="s">
        <v>0</v>
      </c>
      <c r="BG307" s="165" t="s">
        <v>0</v>
      </c>
      <c r="BH307" s="165" t="s">
        <v>0</v>
      </c>
      <c r="BI307" s="165" t="s">
        <v>0</v>
      </c>
      <c r="BJ307" s="165">
        <v>0</v>
      </c>
      <c r="BK307" s="165" t="s">
        <v>0</v>
      </c>
      <c r="BL307" s="165">
        <v>0</v>
      </c>
      <c r="BM307" s="165" t="s">
        <v>0</v>
      </c>
      <c r="BN307" s="165" t="s">
        <v>0</v>
      </c>
      <c r="BO307" s="165" t="s">
        <v>0</v>
      </c>
      <c r="BP307" s="165" t="s">
        <v>0</v>
      </c>
      <c r="BQ307" s="165" t="s">
        <v>0</v>
      </c>
      <c r="BR307" s="165">
        <v>0</v>
      </c>
      <c r="BS307" s="165">
        <v>0</v>
      </c>
      <c r="BT307" s="165">
        <v>0</v>
      </c>
      <c r="BU307" s="165" t="s">
        <v>0</v>
      </c>
      <c r="BV307" s="165" t="s">
        <v>0</v>
      </c>
      <c r="BW307" s="165" t="s">
        <v>0</v>
      </c>
      <c r="BX307" s="165" t="s">
        <v>0</v>
      </c>
      <c r="BY307" s="163" t="s">
        <v>0</v>
      </c>
      <c r="BZ307">
        <v>0</v>
      </c>
      <c r="CA307" t="s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 t="str">
        <f>_xlfn.XLOOKUP(DB_CEWB_Nomenclature__2[[#This Row],[Component]],T_Planning[Article],T_Planning[PLANIF],"VERIF")</f>
        <v>VERIF</v>
      </c>
      <c r="CS307" t="str">
        <f>_xlfn.XLOOKUP(DB_CEWB_Nomenclature__2[[#This Row],[Component]],T_Planning[Article],T_Planning[Etat Machine],"VERIF")</f>
        <v>VERIF</v>
      </c>
      <c r="CT3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8" spans="1:98" hidden="1" x14ac:dyDescent="0.3">
      <c r="A308">
        <v>0</v>
      </c>
      <c r="B308">
        <v>562311</v>
      </c>
      <c r="C308" t="s">
        <v>2378</v>
      </c>
      <c r="D308">
        <v>55</v>
      </c>
      <c r="E308" t="s">
        <v>3761</v>
      </c>
      <c r="F308" t="s">
        <v>3950</v>
      </c>
      <c r="G308" t="s">
        <v>2775</v>
      </c>
      <c r="H308" t="s">
        <v>192</v>
      </c>
      <c r="I308">
        <v>0</v>
      </c>
      <c r="J308">
        <v>0</v>
      </c>
      <c r="K308">
        <v>0</v>
      </c>
      <c r="L308">
        <v>47505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47505</v>
      </c>
      <c r="T308" t="s">
        <v>3828</v>
      </c>
      <c r="U308">
        <v>0</v>
      </c>
      <c r="V308" s="162" t="s">
        <v>0</v>
      </c>
      <c r="W308">
        <v>0</v>
      </c>
      <c r="X308" s="162" t="s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 t="s">
        <v>0</v>
      </c>
      <c r="AE308" t="s">
        <v>0</v>
      </c>
      <c r="AF308" t="s">
        <v>0</v>
      </c>
      <c r="AG308" t="s">
        <v>0</v>
      </c>
      <c r="AH308" s="191"/>
      <c r="AI308" s="191" t="s">
        <v>0</v>
      </c>
      <c r="AJ308" t="s">
        <v>0</v>
      </c>
      <c r="AK308" s="191"/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178">
        <v>0</v>
      </c>
      <c r="AS308" s="178">
        <v>0</v>
      </c>
      <c r="AT308" s="178">
        <v>0</v>
      </c>
      <c r="AU308" s="178">
        <v>0</v>
      </c>
      <c r="AV308" s="178">
        <v>0</v>
      </c>
      <c r="AW308" s="180">
        <v>0</v>
      </c>
      <c r="AX308">
        <v>1</v>
      </c>
      <c r="AY308">
        <v>0</v>
      </c>
      <c r="AZ308">
        <v>0</v>
      </c>
      <c r="BA308">
        <v>0</v>
      </c>
      <c r="BB308">
        <v>1</v>
      </c>
      <c r="BC308">
        <v>0</v>
      </c>
      <c r="BD308" s="165">
        <v>0</v>
      </c>
      <c r="BE308" s="165" t="s">
        <v>0</v>
      </c>
      <c r="BF308" s="165" t="s">
        <v>0</v>
      </c>
      <c r="BG308" s="165" t="s">
        <v>0</v>
      </c>
      <c r="BH308" s="165" t="s">
        <v>0</v>
      </c>
      <c r="BI308" s="165" t="s">
        <v>0</v>
      </c>
      <c r="BJ308" s="165">
        <v>0</v>
      </c>
      <c r="BK308" s="165" t="s">
        <v>0</v>
      </c>
      <c r="BL308" s="165">
        <v>0</v>
      </c>
      <c r="BM308" s="165" t="s">
        <v>0</v>
      </c>
      <c r="BN308" s="165" t="s">
        <v>0</v>
      </c>
      <c r="BO308" s="165" t="s">
        <v>0</v>
      </c>
      <c r="BP308" s="165" t="s">
        <v>0</v>
      </c>
      <c r="BQ308" s="165" t="s">
        <v>0</v>
      </c>
      <c r="BR308" s="165">
        <v>0</v>
      </c>
      <c r="BS308" s="165">
        <v>0</v>
      </c>
      <c r="BT308" s="165">
        <v>0</v>
      </c>
      <c r="BU308" s="165" t="s">
        <v>0</v>
      </c>
      <c r="BV308" s="165" t="s">
        <v>0</v>
      </c>
      <c r="BW308" s="165" t="s">
        <v>0</v>
      </c>
      <c r="BX308" s="165" t="s">
        <v>0</v>
      </c>
      <c r="BY308" s="163" t="s">
        <v>0</v>
      </c>
      <c r="BZ308">
        <v>0</v>
      </c>
      <c r="CA308" t="s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 t="str">
        <f>_xlfn.XLOOKUP(DB_CEWB_Nomenclature__2[[#This Row],[Component]],T_Planning[Article],T_Planning[PLANIF],"VERIF")</f>
        <v>VERIF</v>
      </c>
      <c r="CS308" t="str">
        <f>_xlfn.XLOOKUP(DB_CEWB_Nomenclature__2[[#This Row],[Component]],T_Planning[Article],T_Planning[Etat Machine],"VERIF")</f>
        <v>VERIF</v>
      </c>
      <c r="CT3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09" spans="1:98" hidden="1" x14ac:dyDescent="0.3">
      <c r="A309">
        <v>0</v>
      </c>
      <c r="B309">
        <v>564126</v>
      </c>
      <c r="C309" t="s">
        <v>2294</v>
      </c>
      <c r="D309">
        <v>40</v>
      </c>
      <c r="E309" t="s">
        <v>3761</v>
      </c>
      <c r="F309" t="s">
        <v>3950</v>
      </c>
      <c r="G309" t="s">
        <v>2775</v>
      </c>
      <c r="H309" t="s">
        <v>3421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t="s">
        <v>3789</v>
      </c>
      <c r="U309">
        <v>0</v>
      </c>
      <c r="V309" s="162" t="s">
        <v>0</v>
      </c>
      <c r="W309">
        <v>0</v>
      </c>
      <c r="X309" s="162" t="s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 t="s">
        <v>0</v>
      </c>
      <c r="AE309" t="s">
        <v>0</v>
      </c>
      <c r="AF309" t="s">
        <v>0</v>
      </c>
      <c r="AG309" t="s">
        <v>0</v>
      </c>
      <c r="AH309" s="191"/>
      <c r="AI309" s="191" t="s">
        <v>0</v>
      </c>
      <c r="AJ309" t="s">
        <v>0</v>
      </c>
      <c r="AK309" s="191"/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178">
        <v>0</v>
      </c>
      <c r="AS309" s="178">
        <v>0</v>
      </c>
      <c r="AT309" s="178">
        <v>0</v>
      </c>
      <c r="AU309" s="178">
        <v>0</v>
      </c>
      <c r="AV309" s="178">
        <v>0</v>
      </c>
      <c r="AW309" s="180">
        <v>0</v>
      </c>
      <c r="AX309">
        <v>1</v>
      </c>
      <c r="AY309">
        <v>0</v>
      </c>
      <c r="AZ309">
        <v>0</v>
      </c>
      <c r="BA309">
        <v>0</v>
      </c>
      <c r="BB309">
        <v>1</v>
      </c>
      <c r="BC309">
        <v>0</v>
      </c>
      <c r="BD309" s="165">
        <v>0</v>
      </c>
      <c r="BE309" s="165" t="s">
        <v>0</v>
      </c>
      <c r="BF309" s="165" t="s">
        <v>0</v>
      </c>
      <c r="BG309" s="165" t="s">
        <v>0</v>
      </c>
      <c r="BH309" s="165" t="s">
        <v>0</v>
      </c>
      <c r="BI309" s="165" t="s">
        <v>0</v>
      </c>
      <c r="BJ309" s="165">
        <v>0</v>
      </c>
      <c r="BK309" s="165" t="s">
        <v>0</v>
      </c>
      <c r="BL309" s="165">
        <v>0</v>
      </c>
      <c r="BM309" s="165" t="s">
        <v>0</v>
      </c>
      <c r="BN309" s="165" t="s">
        <v>0</v>
      </c>
      <c r="BO309" s="165" t="s">
        <v>0</v>
      </c>
      <c r="BP309" s="165" t="s">
        <v>0</v>
      </c>
      <c r="BQ309" s="165" t="s">
        <v>0</v>
      </c>
      <c r="BR309" s="165">
        <v>0</v>
      </c>
      <c r="BS309" s="165">
        <v>0</v>
      </c>
      <c r="BT309" s="165">
        <v>0</v>
      </c>
      <c r="BU309" s="165" t="s">
        <v>0</v>
      </c>
      <c r="BV309" s="165" t="s">
        <v>0</v>
      </c>
      <c r="BW309" s="165" t="s">
        <v>0</v>
      </c>
      <c r="BX309" s="165" t="s">
        <v>0</v>
      </c>
      <c r="BY309" s="163" t="s">
        <v>0</v>
      </c>
      <c r="BZ309">
        <v>0</v>
      </c>
      <c r="CA309" t="s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 t="str">
        <f>_xlfn.XLOOKUP(DB_CEWB_Nomenclature__2[[#This Row],[Component]],T_Planning[Article],T_Planning[PLANIF],"VERIF")</f>
        <v>VERIF</v>
      </c>
      <c r="CS309" t="str">
        <f>_xlfn.XLOOKUP(DB_CEWB_Nomenclature__2[[#This Row],[Component]],T_Planning[Article],T_Planning[Etat Machine],"VERIF")</f>
        <v>VERIF</v>
      </c>
      <c r="CT3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0" spans="1:98" hidden="1" x14ac:dyDescent="0.3">
      <c r="A310">
        <v>0</v>
      </c>
      <c r="B310">
        <v>565029</v>
      </c>
      <c r="C310" t="s">
        <v>1060</v>
      </c>
      <c r="D310">
        <v>40</v>
      </c>
      <c r="E310" t="s">
        <v>3761</v>
      </c>
      <c r="F310" t="s">
        <v>3950</v>
      </c>
      <c r="G310" t="s">
        <v>2775</v>
      </c>
      <c r="H310" t="s">
        <v>38</v>
      </c>
      <c r="I310">
        <v>0</v>
      </c>
      <c r="J310">
        <v>2400</v>
      </c>
      <c r="K310">
        <v>0</v>
      </c>
      <c r="L310">
        <v>13112</v>
      </c>
      <c r="M310">
        <v>0</v>
      </c>
      <c r="N310">
        <v>179988</v>
      </c>
      <c r="O310">
        <v>121200</v>
      </c>
      <c r="P310">
        <v>40400</v>
      </c>
      <c r="Q310">
        <v>20200</v>
      </c>
      <c r="R310">
        <v>135273</v>
      </c>
      <c r="S310">
        <v>148385</v>
      </c>
      <c r="T310" t="s">
        <v>3765</v>
      </c>
      <c r="U310">
        <v>32100</v>
      </c>
      <c r="V310" s="162">
        <v>1</v>
      </c>
      <c r="W310">
        <v>153300</v>
      </c>
      <c r="X310" s="162">
        <v>0.967938682322244</v>
      </c>
      <c r="Y310">
        <v>0</v>
      </c>
      <c r="Z310">
        <v>0</v>
      </c>
      <c r="AA310">
        <v>0</v>
      </c>
      <c r="AB310">
        <v>0</v>
      </c>
      <c r="AC310">
        <v>0</v>
      </c>
      <c r="AD310" t="s">
        <v>0</v>
      </c>
      <c r="AE310" t="s">
        <v>0</v>
      </c>
      <c r="AF310">
        <v>10199</v>
      </c>
      <c r="AG310">
        <v>146</v>
      </c>
      <c r="AH310" s="191"/>
      <c r="AI310" s="191" t="s">
        <v>0</v>
      </c>
      <c r="AJ310" t="s">
        <v>0</v>
      </c>
      <c r="AK310" s="191"/>
      <c r="AL310" s="162">
        <v>0</v>
      </c>
      <c r="AM310" s="162">
        <v>2.7144001846061E-2</v>
      </c>
      <c r="AN310" s="162">
        <v>9.8301852127278003E-2</v>
      </c>
      <c r="AO310" s="162">
        <v>0.49254560557515398</v>
      </c>
      <c r="AP310" s="162">
        <v>0.54512933142796904</v>
      </c>
      <c r="AQ310" s="162">
        <v>0.21837349682124299</v>
      </c>
      <c r="AR310" s="178">
        <v>0</v>
      </c>
      <c r="AS310" s="178">
        <v>0</v>
      </c>
      <c r="AT310" s="178">
        <v>0</v>
      </c>
      <c r="AU310" s="178">
        <v>0</v>
      </c>
      <c r="AV310" s="178">
        <v>0</v>
      </c>
      <c r="AW310" s="180">
        <v>1</v>
      </c>
      <c r="AX310">
        <v>1</v>
      </c>
      <c r="AY310">
        <v>0</v>
      </c>
      <c r="AZ310">
        <v>0</v>
      </c>
      <c r="BA310">
        <v>0</v>
      </c>
      <c r="BB310">
        <v>1</v>
      </c>
      <c r="BC310">
        <v>0</v>
      </c>
      <c r="BD310" s="165">
        <v>44715</v>
      </c>
      <c r="BE310" s="165">
        <v>7.666666666666667</v>
      </c>
      <c r="BF310" s="165" t="s">
        <v>0</v>
      </c>
      <c r="BG310" s="165" t="s">
        <v>0</v>
      </c>
      <c r="BH310" s="165" t="s">
        <v>0</v>
      </c>
      <c r="BI310" s="165" t="s">
        <v>0</v>
      </c>
      <c r="BJ310" s="165">
        <v>0</v>
      </c>
      <c r="BK310" s="165" t="s">
        <v>0</v>
      </c>
      <c r="BL310" s="165">
        <v>0</v>
      </c>
      <c r="BM310" s="165" t="s">
        <v>0</v>
      </c>
      <c r="BN310" s="165" t="s">
        <v>0</v>
      </c>
      <c r="BO310" s="165" t="s">
        <v>0</v>
      </c>
      <c r="BP310" s="165" t="s">
        <v>0</v>
      </c>
      <c r="BQ310" s="165" t="s">
        <v>0</v>
      </c>
      <c r="BR310" s="165">
        <v>0</v>
      </c>
      <c r="BS310" s="165">
        <v>0</v>
      </c>
      <c r="BT310" s="165">
        <v>118995</v>
      </c>
      <c r="BU310" s="165">
        <v>43</v>
      </c>
      <c r="BV310" s="165" t="s">
        <v>0</v>
      </c>
      <c r="BW310" s="165" t="s">
        <v>0</v>
      </c>
      <c r="BX310" s="165" t="s">
        <v>0</v>
      </c>
      <c r="BY310" s="163" t="s">
        <v>0</v>
      </c>
      <c r="BZ310">
        <v>16278</v>
      </c>
      <c r="CA310">
        <v>9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 t="str">
        <f>_xlfn.XLOOKUP(DB_CEWB_Nomenclature__2[[#This Row],[Component]],T_Planning[Article],T_Planning[PLANIF],"VERIF")</f>
        <v>VERIF</v>
      </c>
      <c r="CS310" t="str">
        <f>_xlfn.XLOOKUP(DB_CEWB_Nomenclature__2[[#This Row],[Component]],T_Planning[Article],T_Planning[Etat Machine],"VERIF")</f>
        <v>VERIF</v>
      </c>
      <c r="CT3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1" spans="1:98" hidden="1" x14ac:dyDescent="0.3">
      <c r="A311">
        <v>0</v>
      </c>
      <c r="B311">
        <v>565045</v>
      </c>
      <c r="C311" t="s">
        <v>332</v>
      </c>
      <c r="D311">
        <v>40</v>
      </c>
      <c r="E311" t="s">
        <v>3761</v>
      </c>
      <c r="F311" t="s">
        <v>3950</v>
      </c>
      <c r="G311" t="s">
        <v>2775</v>
      </c>
      <c r="H311" t="s">
        <v>38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t="s">
        <v>3765</v>
      </c>
      <c r="U311">
        <v>0</v>
      </c>
      <c r="V311" s="162" t="s">
        <v>0</v>
      </c>
      <c r="W311">
        <v>0</v>
      </c>
      <c r="X311" s="162" t="s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 t="s">
        <v>0</v>
      </c>
      <c r="AE311" t="s">
        <v>0</v>
      </c>
      <c r="AF311" t="s">
        <v>0</v>
      </c>
      <c r="AG311" t="s">
        <v>0</v>
      </c>
      <c r="AH311" s="191"/>
      <c r="AI311" s="191" t="s">
        <v>0</v>
      </c>
      <c r="AJ311" t="s">
        <v>0</v>
      </c>
      <c r="AK311" s="191"/>
      <c r="AL311" s="162">
        <v>0</v>
      </c>
      <c r="AM311" s="162">
        <v>6.6036003782141306E-2</v>
      </c>
      <c r="AN311" s="162">
        <v>0.22452642544693999</v>
      </c>
      <c r="AO311" s="162">
        <v>0.13476891242916</v>
      </c>
      <c r="AP311" s="162">
        <v>0</v>
      </c>
      <c r="AQ311" s="162">
        <v>0.16116819382957501</v>
      </c>
      <c r="AR311" s="178">
        <v>0</v>
      </c>
      <c r="AS311" s="178">
        <v>0</v>
      </c>
      <c r="AT311" s="178">
        <v>0</v>
      </c>
      <c r="AU311" s="178">
        <v>0</v>
      </c>
      <c r="AV311" s="178">
        <v>0</v>
      </c>
      <c r="AW311" s="180">
        <v>0</v>
      </c>
      <c r="AX311">
        <v>1</v>
      </c>
      <c r="AY311">
        <v>0</v>
      </c>
      <c r="AZ311">
        <v>0</v>
      </c>
      <c r="BA311">
        <v>0</v>
      </c>
      <c r="BB311">
        <v>1</v>
      </c>
      <c r="BC311">
        <v>0</v>
      </c>
      <c r="BD311" s="165">
        <v>0</v>
      </c>
      <c r="BE311" s="165" t="s">
        <v>0</v>
      </c>
      <c r="BF311" s="165" t="s">
        <v>0</v>
      </c>
      <c r="BG311" s="165" t="s">
        <v>0</v>
      </c>
      <c r="BH311" s="165" t="s">
        <v>0</v>
      </c>
      <c r="BI311" s="165" t="s">
        <v>0</v>
      </c>
      <c r="BJ311" s="165">
        <v>0</v>
      </c>
      <c r="BK311" s="165" t="s">
        <v>0</v>
      </c>
      <c r="BL311" s="165">
        <v>0</v>
      </c>
      <c r="BM311" s="165" t="s">
        <v>0</v>
      </c>
      <c r="BN311" s="165" t="s">
        <v>0</v>
      </c>
      <c r="BO311" s="165" t="s">
        <v>0</v>
      </c>
      <c r="BP311" s="165" t="s">
        <v>0</v>
      </c>
      <c r="BQ311" s="165" t="s">
        <v>0</v>
      </c>
      <c r="BR311" s="165">
        <v>0</v>
      </c>
      <c r="BS311" s="165">
        <v>0</v>
      </c>
      <c r="BT311" s="165">
        <v>0</v>
      </c>
      <c r="BU311" s="165" t="s">
        <v>0</v>
      </c>
      <c r="BV311" s="165" t="s">
        <v>0</v>
      </c>
      <c r="BW311" s="165" t="s">
        <v>0</v>
      </c>
      <c r="BX311" s="165" t="s">
        <v>0</v>
      </c>
      <c r="BY311" s="163" t="s">
        <v>0</v>
      </c>
      <c r="BZ311">
        <v>0</v>
      </c>
      <c r="CA311" t="s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 t="str">
        <f>_xlfn.XLOOKUP(DB_CEWB_Nomenclature__2[[#This Row],[Component]],T_Planning[Article],T_Planning[PLANIF],"VERIF")</f>
        <v>VERIF</v>
      </c>
      <c r="CS311" t="str">
        <f>_xlfn.XLOOKUP(DB_CEWB_Nomenclature__2[[#This Row],[Component]],T_Planning[Article],T_Planning[Etat Machine],"VERIF")</f>
        <v>VERIF</v>
      </c>
      <c r="CT3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2" spans="1:98" hidden="1" x14ac:dyDescent="0.3">
      <c r="A312">
        <v>0</v>
      </c>
      <c r="B312">
        <v>565912</v>
      </c>
      <c r="C312" t="s">
        <v>34</v>
      </c>
      <c r="D312">
        <v>40</v>
      </c>
      <c r="E312" t="s">
        <v>3761</v>
      </c>
      <c r="F312" t="s">
        <v>3952</v>
      </c>
      <c r="G312" t="s">
        <v>2862</v>
      </c>
      <c r="H312" t="s">
        <v>195</v>
      </c>
      <c r="I312">
        <v>0</v>
      </c>
      <c r="J312">
        <v>18100</v>
      </c>
      <c r="K312">
        <v>0</v>
      </c>
      <c r="L312">
        <v>26885</v>
      </c>
      <c r="M312">
        <v>0</v>
      </c>
      <c r="N312">
        <v>92404</v>
      </c>
      <c r="O312">
        <v>383700</v>
      </c>
      <c r="P312">
        <v>268200</v>
      </c>
      <c r="Q312">
        <v>180200</v>
      </c>
      <c r="R312">
        <v>62262</v>
      </c>
      <c r="S312">
        <v>89147</v>
      </c>
      <c r="T312" t="s">
        <v>3767</v>
      </c>
      <c r="U312">
        <v>108200</v>
      </c>
      <c r="V312" s="162">
        <v>0.82390942698706116</v>
      </c>
      <c r="W312">
        <v>491900</v>
      </c>
      <c r="X312" s="162">
        <v>0.18122992478145963</v>
      </c>
      <c r="Y312">
        <v>4</v>
      </c>
      <c r="Z312">
        <v>20</v>
      </c>
      <c r="AA312">
        <v>0</v>
      </c>
      <c r="AB312">
        <v>0</v>
      </c>
      <c r="AC312">
        <v>24</v>
      </c>
      <c r="AD312" t="s">
        <v>0</v>
      </c>
      <c r="AE312" t="s">
        <v>0</v>
      </c>
      <c r="AF312">
        <v>34603</v>
      </c>
      <c r="AG312">
        <v>63</v>
      </c>
      <c r="AH312" s="191"/>
      <c r="AI312" s="191" t="s">
        <v>0</v>
      </c>
      <c r="AJ312" t="s">
        <v>0</v>
      </c>
      <c r="AK312" s="191"/>
      <c r="AL312" s="162">
        <v>0.179043392056462</v>
      </c>
      <c r="AM312" s="162">
        <v>4.6029790570052603E-2</v>
      </c>
      <c r="AN312" s="162">
        <v>0.21996755380472999</v>
      </c>
      <c r="AO312" s="162">
        <v>0.22376980460974299</v>
      </c>
      <c r="AP312" s="162">
        <v>0.33326598737715601</v>
      </c>
      <c r="AQ312" s="162">
        <v>0.25592245166397498</v>
      </c>
      <c r="AR312" s="178">
        <v>0</v>
      </c>
      <c r="AS312" s="178">
        <v>9</v>
      </c>
      <c r="AT312" s="178">
        <v>20</v>
      </c>
      <c r="AU312" s="178">
        <v>0</v>
      </c>
      <c r="AV312" s="178">
        <v>29</v>
      </c>
      <c r="AW312" s="180">
        <v>1</v>
      </c>
      <c r="AX312">
        <v>1</v>
      </c>
      <c r="AY312">
        <v>1</v>
      </c>
      <c r="AZ312">
        <v>1</v>
      </c>
      <c r="BA312">
        <v>1</v>
      </c>
      <c r="BB312">
        <v>1</v>
      </c>
      <c r="BC312">
        <v>0</v>
      </c>
      <c r="BD312" s="165">
        <v>30142</v>
      </c>
      <c r="BE312" s="165">
        <v>19.666666666666668</v>
      </c>
      <c r="BF312" s="165">
        <v>0</v>
      </c>
      <c r="BG312" s="165" t="s">
        <v>0</v>
      </c>
      <c r="BH312" s="165">
        <v>55060</v>
      </c>
      <c r="BI312" s="165">
        <v>19</v>
      </c>
      <c r="BJ312" s="165">
        <v>0</v>
      </c>
      <c r="BK312" s="165" t="s">
        <v>0</v>
      </c>
      <c r="BL312" s="165">
        <v>7202</v>
      </c>
      <c r="BM312" s="165">
        <v>2</v>
      </c>
      <c r="BN312" s="165">
        <v>0</v>
      </c>
      <c r="BO312" s="165" t="s">
        <v>0</v>
      </c>
      <c r="BP312" s="165">
        <v>0</v>
      </c>
      <c r="BQ312" s="165" t="s">
        <v>0</v>
      </c>
      <c r="BR312" s="165">
        <v>0</v>
      </c>
      <c r="BS312" s="165" t="s">
        <v>0</v>
      </c>
      <c r="BT312" s="165">
        <v>0</v>
      </c>
      <c r="BU312" s="165" t="s">
        <v>0</v>
      </c>
      <c r="BV312" s="165" t="s">
        <v>0</v>
      </c>
      <c r="BW312" s="165" t="s">
        <v>0</v>
      </c>
      <c r="BX312" s="165" t="s">
        <v>0</v>
      </c>
      <c r="BY312" s="163" t="s">
        <v>0</v>
      </c>
      <c r="BZ312">
        <v>0</v>
      </c>
      <c r="CA312" t="s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 t="str">
        <f>_xlfn.XLOOKUP(DB_CEWB_Nomenclature__2[[#This Row],[Component]],T_Planning[Article],T_Planning[PLANIF],"VERIF")</f>
        <v>SWITCH-VERSION</v>
      </c>
      <c r="CS312" t="str">
        <f>_xlfn.XLOOKUP(DB_CEWB_Nomenclature__2[[#This Row],[Component]],T_Planning[Article],T_Planning[Etat Machine],"VERIF")</f>
        <v>VERIF</v>
      </c>
      <c r="CT3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3" spans="1:98" hidden="1" x14ac:dyDescent="0.3">
      <c r="A313">
        <v>0</v>
      </c>
      <c r="B313">
        <v>568939</v>
      </c>
      <c r="C313" t="s">
        <v>1234</v>
      </c>
      <c r="D313">
        <v>40</v>
      </c>
      <c r="E313" t="s">
        <v>3761</v>
      </c>
      <c r="F313" t="s">
        <v>3950</v>
      </c>
      <c r="G313" t="s">
        <v>2775</v>
      </c>
      <c r="H313" t="s">
        <v>3421</v>
      </c>
      <c r="I313">
        <v>0</v>
      </c>
      <c r="J313">
        <v>0</v>
      </c>
      <c r="K313">
        <v>0</v>
      </c>
      <c r="L313">
        <v>3957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3957</v>
      </c>
      <c r="T313" t="s">
        <v>3789</v>
      </c>
      <c r="U313">
        <v>0</v>
      </c>
      <c r="V313" s="162" t="s">
        <v>0</v>
      </c>
      <c r="W313">
        <v>0</v>
      </c>
      <c r="X313" s="162" t="s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 t="s">
        <v>0</v>
      </c>
      <c r="AE313" t="s">
        <v>0</v>
      </c>
      <c r="AF313" t="s">
        <v>0</v>
      </c>
      <c r="AG313" t="s">
        <v>0</v>
      </c>
      <c r="AH313" s="191"/>
      <c r="AI313" s="191" t="s">
        <v>0</v>
      </c>
      <c r="AJ313" t="s">
        <v>0</v>
      </c>
      <c r="AK313" s="191"/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178">
        <v>0</v>
      </c>
      <c r="AS313" s="178">
        <v>0</v>
      </c>
      <c r="AT313" s="178">
        <v>0</v>
      </c>
      <c r="AU313" s="178">
        <v>0</v>
      </c>
      <c r="AV313" s="178">
        <v>0</v>
      </c>
      <c r="AW313" s="180">
        <v>0</v>
      </c>
      <c r="AX313">
        <v>1</v>
      </c>
      <c r="AY313">
        <v>0</v>
      </c>
      <c r="AZ313">
        <v>0</v>
      </c>
      <c r="BA313">
        <v>0</v>
      </c>
      <c r="BB313">
        <v>1</v>
      </c>
      <c r="BC313">
        <v>0</v>
      </c>
      <c r="BD313" s="165">
        <v>0</v>
      </c>
      <c r="BE313" s="165" t="s">
        <v>0</v>
      </c>
      <c r="BF313" s="165" t="s">
        <v>0</v>
      </c>
      <c r="BG313" s="165" t="s">
        <v>0</v>
      </c>
      <c r="BH313" s="165" t="s">
        <v>0</v>
      </c>
      <c r="BI313" s="165" t="s">
        <v>0</v>
      </c>
      <c r="BJ313" s="165">
        <v>0</v>
      </c>
      <c r="BK313" s="165" t="s">
        <v>0</v>
      </c>
      <c r="BL313" s="165">
        <v>0</v>
      </c>
      <c r="BM313" s="165" t="s">
        <v>0</v>
      </c>
      <c r="BN313" s="165" t="s">
        <v>0</v>
      </c>
      <c r="BO313" s="165" t="s">
        <v>0</v>
      </c>
      <c r="BP313" s="165" t="s">
        <v>0</v>
      </c>
      <c r="BQ313" s="165" t="s">
        <v>0</v>
      </c>
      <c r="BR313" s="165">
        <v>0</v>
      </c>
      <c r="BS313" s="165">
        <v>0</v>
      </c>
      <c r="BT313" s="165">
        <v>0</v>
      </c>
      <c r="BU313" s="165" t="s">
        <v>0</v>
      </c>
      <c r="BV313" s="165" t="s">
        <v>0</v>
      </c>
      <c r="BW313" s="165" t="s">
        <v>0</v>
      </c>
      <c r="BX313" s="165" t="s">
        <v>0</v>
      </c>
      <c r="BY313" s="163" t="s">
        <v>0</v>
      </c>
      <c r="BZ313">
        <v>0</v>
      </c>
      <c r="CA313" t="s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 t="str">
        <f>_xlfn.XLOOKUP(DB_CEWB_Nomenclature__2[[#This Row],[Component]],T_Planning[Article],T_Planning[PLANIF],"VERIF")</f>
        <v>VERIF</v>
      </c>
      <c r="CS313" t="str">
        <f>_xlfn.XLOOKUP(DB_CEWB_Nomenclature__2[[#This Row],[Component]],T_Planning[Article],T_Planning[Etat Machine],"VERIF")</f>
        <v>VERIF</v>
      </c>
      <c r="CT3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4" spans="1:98" hidden="1" x14ac:dyDescent="0.3">
      <c r="A314">
        <v>2</v>
      </c>
      <c r="B314">
        <v>859356</v>
      </c>
      <c r="C314" t="s">
        <v>3955</v>
      </c>
      <c r="D314">
        <v>40</v>
      </c>
      <c r="E314" t="s">
        <v>3761</v>
      </c>
      <c r="F314" t="s">
        <v>3950</v>
      </c>
      <c r="G314" t="s">
        <v>2775</v>
      </c>
      <c r="H314" t="s">
        <v>2339</v>
      </c>
      <c r="I314">
        <v>0</v>
      </c>
      <c r="J314">
        <v>1300</v>
      </c>
      <c r="K314" t="s">
        <v>0</v>
      </c>
      <c r="L314">
        <v>0</v>
      </c>
      <c r="M314">
        <v>0</v>
      </c>
      <c r="N314">
        <v>0</v>
      </c>
      <c r="O314">
        <v>56000</v>
      </c>
      <c r="P314">
        <v>26000</v>
      </c>
      <c r="Q314">
        <v>0</v>
      </c>
      <c r="R314">
        <v>0</v>
      </c>
      <c r="S314">
        <v>0</v>
      </c>
      <c r="T314" t="s">
        <v>3767</v>
      </c>
      <c r="U314">
        <v>6000</v>
      </c>
      <c r="V314" s="162">
        <v>0</v>
      </c>
      <c r="W314">
        <v>62000</v>
      </c>
      <c r="X314" s="162">
        <v>0</v>
      </c>
      <c r="Y314">
        <v>14</v>
      </c>
      <c r="Z314">
        <v>2</v>
      </c>
      <c r="AA314">
        <v>12</v>
      </c>
      <c r="AB314">
        <v>0</v>
      </c>
      <c r="AC314">
        <v>28</v>
      </c>
      <c r="AD314" t="s">
        <v>0</v>
      </c>
      <c r="AE314" t="s">
        <v>0</v>
      </c>
      <c r="AF314" t="s">
        <v>0</v>
      </c>
      <c r="AG314" t="s">
        <v>0</v>
      </c>
      <c r="AH314" s="191"/>
      <c r="AI314" s="191" t="s">
        <v>0</v>
      </c>
      <c r="AJ314" t="s">
        <v>0</v>
      </c>
      <c r="AK314" s="191"/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178">
        <v>0</v>
      </c>
      <c r="AS314" s="178">
        <v>0</v>
      </c>
      <c r="AT314" s="178">
        <v>0</v>
      </c>
      <c r="AU314" s="178">
        <v>0</v>
      </c>
      <c r="AV314" s="178">
        <v>0</v>
      </c>
      <c r="AW314" s="180">
        <v>0</v>
      </c>
      <c r="AX314">
        <v>1</v>
      </c>
      <c r="AY314">
        <v>2</v>
      </c>
      <c r="AZ314">
        <v>0</v>
      </c>
      <c r="BA314">
        <v>0</v>
      </c>
      <c r="BB314">
        <v>1</v>
      </c>
      <c r="BC314">
        <v>0</v>
      </c>
      <c r="BD314" s="165">
        <v>0</v>
      </c>
      <c r="BE314" s="165" t="s">
        <v>0</v>
      </c>
      <c r="BF314" s="165">
        <v>0</v>
      </c>
      <c r="BG314" s="165" t="s">
        <v>0</v>
      </c>
      <c r="BH314" s="165">
        <v>0</v>
      </c>
      <c r="BI314" s="165" t="s">
        <v>0</v>
      </c>
      <c r="BJ314" s="165">
        <v>0</v>
      </c>
      <c r="BK314" s="165" t="s">
        <v>0</v>
      </c>
      <c r="BL314" s="165">
        <v>0</v>
      </c>
      <c r="BM314" s="165" t="s">
        <v>0</v>
      </c>
      <c r="BN314" s="165" t="s">
        <v>0</v>
      </c>
      <c r="BO314" s="165" t="s">
        <v>0</v>
      </c>
      <c r="BP314" s="165" t="s">
        <v>0</v>
      </c>
      <c r="BQ314" s="165" t="s">
        <v>0</v>
      </c>
      <c r="BR314" s="165">
        <v>0</v>
      </c>
      <c r="BS314" s="165">
        <v>0</v>
      </c>
      <c r="BT314" s="165">
        <v>0</v>
      </c>
      <c r="BU314" s="165" t="s">
        <v>0</v>
      </c>
      <c r="BV314" s="165" t="s">
        <v>0</v>
      </c>
      <c r="BW314" s="165" t="s">
        <v>0</v>
      </c>
      <c r="BX314" s="165" t="s">
        <v>0</v>
      </c>
      <c r="BY314" s="163" t="s">
        <v>0</v>
      </c>
      <c r="BZ314">
        <v>0</v>
      </c>
      <c r="CA314" t="s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 t="str">
        <f>_xlfn.XLOOKUP(DB_CEWB_Nomenclature__2[[#This Row],[Component]],T_Planning[Article],T_Planning[PLANIF],"VERIF")</f>
        <v>A PLANIFIER</v>
      </c>
      <c r="CS314" t="str">
        <f>_xlfn.XLOOKUP(DB_CEWB_Nomenclature__2[[#This Row],[Component]],T_Planning[Article],T_Planning[Etat Machine],"VERIF")</f>
        <v>VERIF</v>
      </c>
      <c r="CT3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5" spans="1:98" hidden="1" x14ac:dyDescent="0.3">
      <c r="A315">
        <v>0</v>
      </c>
      <c r="B315">
        <v>571028</v>
      </c>
      <c r="C315" t="s">
        <v>109</v>
      </c>
      <c r="D315">
        <v>40</v>
      </c>
      <c r="E315" t="s">
        <v>3761</v>
      </c>
      <c r="F315" t="s">
        <v>3950</v>
      </c>
      <c r="G315" t="s">
        <v>2775</v>
      </c>
      <c r="H315" t="s">
        <v>956</v>
      </c>
      <c r="I315">
        <v>0</v>
      </c>
      <c r="J315">
        <v>400</v>
      </c>
      <c r="K315">
        <v>0</v>
      </c>
      <c r="L315">
        <v>0</v>
      </c>
      <c r="M315">
        <v>0</v>
      </c>
      <c r="N315">
        <v>0</v>
      </c>
      <c r="O315">
        <v>3400</v>
      </c>
      <c r="P315">
        <v>3400</v>
      </c>
      <c r="Q315">
        <v>3400</v>
      </c>
      <c r="R315">
        <v>0</v>
      </c>
      <c r="S315">
        <v>0</v>
      </c>
      <c r="T315" t="s">
        <v>3794</v>
      </c>
      <c r="U315">
        <v>700</v>
      </c>
      <c r="V315" s="162">
        <v>0</v>
      </c>
      <c r="W315">
        <v>4100</v>
      </c>
      <c r="X315" s="162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 t="s">
        <v>0</v>
      </c>
      <c r="AE315" t="s">
        <v>0</v>
      </c>
      <c r="AF315" t="s">
        <v>0</v>
      </c>
      <c r="AG315" t="s">
        <v>0</v>
      </c>
      <c r="AH315" s="191"/>
      <c r="AI315" s="191" t="s">
        <v>0</v>
      </c>
      <c r="AJ315" t="s">
        <v>0</v>
      </c>
      <c r="AK315" s="191"/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178">
        <v>0</v>
      </c>
      <c r="AS315" s="178">
        <v>0</v>
      </c>
      <c r="AT315" s="178">
        <v>0</v>
      </c>
      <c r="AU315" s="178">
        <v>0</v>
      </c>
      <c r="AV315" s="178">
        <v>0</v>
      </c>
      <c r="AW315" s="180">
        <v>0</v>
      </c>
      <c r="AX315">
        <v>1</v>
      </c>
      <c r="AY315">
        <v>0</v>
      </c>
      <c r="AZ315">
        <v>0</v>
      </c>
      <c r="BA315">
        <v>0</v>
      </c>
      <c r="BB315">
        <v>1</v>
      </c>
      <c r="BC315">
        <v>0</v>
      </c>
      <c r="BD315" s="165">
        <v>0</v>
      </c>
      <c r="BE315" s="165" t="s">
        <v>0</v>
      </c>
      <c r="BF315" s="165" t="s">
        <v>0</v>
      </c>
      <c r="BG315" s="165" t="s">
        <v>0</v>
      </c>
      <c r="BH315" s="165" t="s">
        <v>0</v>
      </c>
      <c r="BI315" s="165" t="s">
        <v>0</v>
      </c>
      <c r="BJ315" s="165">
        <v>0</v>
      </c>
      <c r="BK315" s="165" t="s">
        <v>0</v>
      </c>
      <c r="BL315" s="165">
        <v>0</v>
      </c>
      <c r="BM315" s="165" t="s">
        <v>0</v>
      </c>
      <c r="BN315" s="165" t="s">
        <v>0</v>
      </c>
      <c r="BO315" s="165" t="s">
        <v>0</v>
      </c>
      <c r="BP315" s="165" t="s">
        <v>0</v>
      </c>
      <c r="BQ315" s="165" t="s">
        <v>0</v>
      </c>
      <c r="BR315" s="165">
        <v>0</v>
      </c>
      <c r="BS315" s="165">
        <v>0</v>
      </c>
      <c r="BT315" s="165">
        <v>0</v>
      </c>
      <c r="BU315" s="165" t="s">
        <v>0</v>
      </c>
      <c r="BV315" s="165" t="s">
        <v>0</v>
      </c>
      <c r="BW315" s="165" t="s">
        <v>0</v>
      </c>
      <c r="BX315" s="165" t="s">
        <v>0</v>
      </c>
      <c r="BY315" s="163" t="s">
        <v>0</v>
      </c>
      <c r="BZ315">
        <v>0</v>
      </c>
      <c r="CA315" t="s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 t="str">
        <f>_xlfn.XLOOKUP(DB_CEWB_Nomenclature__2[[#This Row],[Component]],T_Planning[Article],T_Planning[PLANIF],"VERIF")</f>
        <v>VERIF</v>
      </c>
      <c r="CS315" t="str">
        <f>_xlfn.XLOOKUP(DB_CEWB_Nomenclature__2[[#This Row],[Component]],T_Planning[Article],T_Planning[Etat Machine],"VERIF")</f>
        <v>VERIF</v>
      </c>
      <c r="CT3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6" spans="1:98" hidden="1" x14ac:dyDescent="0.3">
      <c r="A316">
        <v>0</v>
      </c>
      <c r="B316">
        <v>572709</v>
      </c>
      <c r="C316" t="s">
        <v>189</v>
      </c>
      <c r="D316">
        <v>40</v>
      </c>
      <c r="E316" t="s">
        <v>3761</v>
      </c>
      <c r="F316" t="s">
        <v>3950</v>
      </c>
      <c r="G316" t="s">
        <v>2775</v>
      </c>
      <c r="H316" t="s">
        <v>38</v>
      </c>
      <c r="I316">
        <v>0</v>
      </c>
      <c r="J316">
        <v>2600</v>
      </c>
      <c r="K316">
        <v>0</v>
      </c>
      <c r="L316">
        <v>22400</v>
      </c>
      <c r="M316">
        <v>0</v>
      </c>
      <c r="N316">
        <v>188094</v>
      </c>
      <c r="O316">
        <v>109080</v>
      </c>
      <c r="P316">
        <v>43430</v>
      </c>
      <c r="Q316">
        <v>25250</v>
      </c>
      <c r="R316">
        <v>137594</v>
      </c>
      <c r="S316">
        <v>159994</v>
      </c>
      <c r="T316" t="s">
        <v>3785</v>
      </c>
      <c r="U316">
        <v>25900</v>
      </c>
      <c r="V316" s="162">
        <v>1</v>
      </c>
      <c r="W316">
        <v>134980</v>
      </c>
      <c r="X316" s="162">
        <v>1</v>
      </c>
      <c r="Y316">
        <v>0</v>
      </c>
      <c r="Z316">
        <v>0</v>
      </c>
      <c r="AA316">
        <v>0</v>
      </c>
      <c r="AB316">
        <v>0</v>
      </c>
      <c r="AC316">
        <v>0</v>
      </c>
      <c r="AD316" t="s">
        <v>0</v>
      </c>
      <c r="AE316" t="s">
        <v>0</v>
      </c>
      <c r="AF316">
        <v>21827</v>
      </c>
      <c r="AG316">
        <v>19</v>
      </c>
      <c r="AH316" s="191"/>
      <c r="AI316" s="191" t="s">
        <v>0</v>
      </c>
      <c r="AJ316" t="s">
        <v>0</v>
      </c>
      <c r="AK316" s="191"/>
      <c r="AL316" s="162">
        <v>1.21882750013635E-2</v>
      </c>
      <c r="AM316" s="162">
        <v>0.12982894544901</v>
      </c>
      <c r="AN316" s="162">
        <v>4.6165446701991802E-3</v>
      </c>
      <c r="AO316" s="162">
        <v>8.4610472541506998E-2</v>
      </c>
      <c r="AP316" s="162">
        <v>0</v>
      </c>
      <c r="AQ316" s="162">
        <v>7.6308354611588705E-2</v>
      </c>
      <c r="AR316" s="178">
        <v>0</v>
      </c>
      <c r="AS316" s="178">
        <v>0</v>
      </c>
      <c r="AT316" s="178">
        <v>0</v>
      </c>
      <c r="AU316" s="178">
        <v>0</v>
      </c>
      <c r="AV316" s="178">
        <v>0</v>
      </c>
      <c r="AW316" s="180">
        <v>0</v>
      </c>
      <c r="AX316">
        <v>1</v>
      </c>
      <c r="AY316">
        <v>0</v>
      </c>
      <c r="AZ316">
        <v>0</v>
      </c>
      <c r="BA316">
        <v>0</v>
      </c>
      <c r="BB316">
        <v>1</v>
      </c>
      <c r="BC316">
        <v>0</v>
      </c>
      <c r="BD316" s="165">
        <v>50500</v>
      </c>
      <c r="BE316" s="165">
        <v>2.5</v>
      </c>
      <c r="BF316" s="165" t="s">
        <v>0</v>
      </c>
      <c r="BG316" s="165" t="s">
        <v>0</v>
      </c>
      <c r="BH316" s="165" t="s">
        <v>0</v>
      </c>
      <c r="BI316" s="165" t="s">
        <v>0</v>
      </c>
      <c r="BJ316" s="165">
        <v>0</v>
      </c>
      <c r="BK316" s="165" t="s">
        <v>0</v>
      </c>
      <c r="BL316" s="165">
        <v>0</v>
      </c>
      <c r="BM316" s="165" t="s">
        <v>0</v>
      </c>
      <c r="BN316" s="165" t="s">
        <v>0</v>
      </c>
      <c r="BO316" s="165" t="s">
        <v>0</v>
      </c>
      <c r="BP316" s="165" t="s">
        <v>0</v>
      </c>
      <c r="BQ316" s="165" t="s">
        <v>0</v>
      </c>
      <c r="BR316" s="165">
        <v>23510</v>
      </c>
      <c r="BS316" s="165">
        <v>2</v>
      </c>
      <c r="BT316" s="165">
        <v>114084</v>
      </c>
      <c r="BU316" s="165">
        <v>22</v>
      </c>
      <c r="BV316" s="165" t="s">
        <v>0</v>
      </c>
      <c r="BW316" s="165" t="s">
        <v>0</v>
      </c>
      <c r="BX316" s="165" t="s">
        <v>0</v>
      </c>
      <c r="BY316" s="163" t="s">
        <v>0</v>
      </c>
      <c r="BZ316">
        <v>0</v>
      </c>
      <c r="CA316" t="s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 t="str">
        <f>_xlfn.XLOOKUP(DB_CEWB_Nomenclature__2[[#This Row],[Component]],T_Planning[Article],T_Planning[PLANIF],"VERIF")</f>
        <v>VERIF</v>
      </c>
      <c r="CS316" t="str">
        <f>_xlfn.XLOOKUP(DB_CEWB_Nomenclature__2[[#This Row],[Component]],T_Planning[Article],T_Planning[Etat Machine],"VERIF")</f>
        <v>VERIF</v>
      </c>
      <c r="CT3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7" spans="1:98" hidden="1" x14ac:dyDescent="0.3">
      <c r="A317">
        <v>0</v>
      </c>
      <c r="B317">
        <v>572874</v>
      </c>
      <c r="C317" t="s">
        <v>1253</v>
      </c>
      <c r="D317">
        <v>40</v>
      </c>
      <c r="E317" t="s">
        <v>3761</v>
      </c>
      <c r="F317" t="s">
        <v>3952</v>
      </c>
      <c r="G317" t="s">
        <v>2862</v>
      </c>
      <c r="H317" t="s">
        <v>3421</v>
      </c>
      <c r="I317">
        <v>0</v>
      </c>
      <c r="J317">
        <v>0</v>
      </c>
      <c r="K317">
        <v>0</v>
      </c>
      <c r="L317">
        <v>12511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12511</v>
      </c>
      <c r="T317" t="s">
        <v>3767</v>
      </c>
      <c r="U317">
        <v>0</v>
      </c>
      <c r="V317" s="162" t="s">
        <v>0</v>
      </c>
      <c r="W317">
        <v>0</v>
      </c>
      <c r="X317" s="162" t="s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 t="s">
        <v>0</v>
      </c>
      <c r="AE317" t="s">
        <v>0</v>
      </c>
      <c r="AF317" t="s">
        <v>0</v>
      </c>
      <c r="AG317" t="s">
        <v>0</v>
      </c>
      <c r="AH317" s="191"/>
      <c r="AI317" s="191" t="s">
        <v>0</v>
      </c>
      <c r="AJ317" t="s">
        <v>0</v>
      </c>
      <c r="AK317" s="191"/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178">
        <v>0</v>
      </c>
      <c r="AS317" s="178">
        <v>0</v>
      </c>
      <c r="AT317" s="178">
        <v>0</v>
      </c>
      <c r="AU317" s="178">
        <v>0</v>
      </c>
      <c r="AV317" s="178">
        <v>0</v>
      </c>
      <c r="AW317" s="180">
        <v>0</v>
      </c>
      <c r="AX317">
        <v>1</v>
      </c>
      <c r="AY317">
        <v>0</v>
      </c>
      <c r="AZ317">
        <v>0</v>
      </c>
      <c r="BA317">
        <v>0</v>
      </c>
      <c r="BB317">
        <v>1</v>
      </c>
      <c r="BC317">
        <v>0</v>
      </c>
      <c r="BD317" s="165">
        <v>0</v>
      </c>
      <c r="BE317" s="165" t="s">
        <v>0</v>
      </c>
      <c r="BF317" s="165" t="s">
        <v>0</v>
      </c>
      <c r="BG317" s="165" t="s">
        <v>0</v>
      </c>
      <c r="BH317" s="165" t="s">
        <v>0</v>
      </c>
      <c r="BI317" s="165" t="s">
        <v>0</v>
      </c>
      <c r="BJ317" s="165">
        <v>0</v>
      </c>
      <c r="BK317" s="165" t="s">
        <v>0</v>
      </c>
      <c r="BL317" s="165">
        <v>0</v>
      </c>
      <c r="BM317" s="165" t="s">
        <v>0</v>
      </c>
      <c r="BN317" s="165" t="s">
        <v>0</v>
      </c>
      <c r="BO317" s="165" t="s">
        <v>0</v>
      </c>
      <c r="BP317" s="165" t="s">
        <v>0</v>
      </c>
      <c r="BQ317" s="165" t="s">
        <v>0</v>
      </c>
      <c r="BR317" s="165">
        <v>0</v>
      </c>
      <c r="BS317" s="165">
        <v>0</v>
      </c>
      <c r="BT317" s="165">
        <v>0</v>
      </c>
      <c r="BU317" s="165" t="s">
        <v>0</v>
      </c>
      <c r="BV317" s="165" t="s">
        <v>0</v>
      </c>
      <c r="BW317" s="165" t="s">
        <v>0</v>
      </c>
      <c r="BX317" s="165" t="s">
        <v>0</v>
      </c>
      <c r="BY317" s="163" t="s">
        <v>0</v>
      </c>
      <c r="BZ317">
        <v>0</v>
      </c>
      <c r="CA317" t="s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 t="str">
        <f>_xlfn.XLOOKUP(DB_CEWB_Nomenclature__2[[#This Row],[Component]],T_Planning[Article],T_Planning[PLANIF],"VERIF")</f>
        <v>VERIF</v>
      </c>
      <c r="CS317" t="str">
        <f>_xlfn.XLOOKUP(DB_CEWB_Nomenclature__2[[#This Row],[Component]],T_Planning[Article],T_Planning[Etat Machine],"VERIF")</f>
        <v>VERIF</v>
      </c>
      <c r="CT3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8" spans="1:98" hidden="1" x14ac:dyDescent="0.3">
      <c r="A318">
        <v>0</v>
      </c>
      <c r="B318">
        <v>582245</v>
      </c>
      <c r="C318" t="s">
        <v>1265</v>
      </c>
      <c r="D318">
        <v>55</v>
      </c>
      <c r="E318" t="s">
        <v>3761</v>
      </c>
      <c r="F318" t="s">
        <v>3952</v>
      </c>
      <c r="G318" t="s">
        <v>2862</v>
      </c>
      <c r="H318" t="s">
        <v>192</v>
      </c>
      <c r="I318">
        <v>0</v>
      </c>
      <c r="J318">
        <v>0</v>
      </c>
      <c r="K318">
        <v>0</v>
      </c>
      <c r="L318">
        <v>11180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11180</v>
      </c>
      <c r="T318" t="s">
        <v>3767</v>
      </c>
      <c r="U318">
        <v>0</v>
      </c>
      <c r="V318" s="162" t="s">
        <v>0</v>
      </c>
      <c r="W318">
        <v>0</v>
      </c>
      <c r="X318" s="162" t="s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 t="s">
        <v>0</v>
      </c>
      <c r="AE318" t="s">
        <v>0</v>
      </c>
      <c r="AF318" t="s">
        <v>0</v>
      </c>
      <c r="AG318" t="s">
        <v>0</v>
      </c>
      <c r="AH318" s="191"/>
      <c r="AI318" s="191" t="s">
        <v>0</v>
      </c>
      <c r="AJ318" t="s">
        <v>0</v>
      </c>
      <c r="AK318" s="191"/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178">
        <v>0</v>
      </c>
      <c r="AS318" s="178">
        <v>0</v>
      </c>
      <c r="AT318" s="178">
        <v>0</v>
      </c>
      <c r="AU318" s="178">
        <v>0</v>
      </c>
      <c r="AV318" s="178">
        <v>0</v>
      </c>
      <c r="AW318" s="180">
        <v>0</v>
      </c>
      <c r="AX318">
        <v>1</v>
      </c>
      <c r="AY318">
        <v>1</v>
      </c>
      <c r="AZ318">
        <v>0</v>
      </c>
      <c r="BA318">
        <v>0</v>
      </c>
      <c r="BB318">
        <v>1</v>
      </c>
      <c r="BC318">
        <v>0</v>
      </c>
      <c r="BD318" s="165">
        <v>0</v>
      </c>
      <c r="BE318" s="165" t="s">
        <v>0</v>
      </c>
      <c r="BF318" s="165">
        <v>0</v>
      </c>
      <c r="BG318" s="165" t="s">
        <v>0</v>
      </c>
      <c r="BH318" s="165">
        <v>0</v>
      </c>
      <c r="BI318" s="165" t="s">
        <v>0</v>
      </c>
      <c r="BJ318" s="165">
        <v>0</v>
      </c>
      <c r="BK318" s="165" t="s">
        <v>0</v>
      </c>
      <c r="BL318" s="165">
        <v>0</v>
      </c>
      <c r="BM318" s="165" t="s">
        <v>0</v>
      </c>
      <c r="BN318" s="165" t="s">
        <v>0</v>
      </c>
      <c r="BO318" s="165" t="s">
        <v>0</v>
      </c>
      <c r="BP318" s="165" t="s">
        <v>0</v>
      </c>
      <c r="BQ318" s="165" t="s">
        <v>0</v>
      </c>
      <c r="BR318" s="165">
        <v>0</v>
      </c>
      <c r="BS318" s="165">
        <v>0</v>
      </c>
      <c r="BT318" s="165">
        <v>0</v>
      </c>
      <c r="BU318" s="165" t="s">
        <v>0</v>
      </c>
      <c r="BV318" s="165" t="s">
        <v>0</v>
      </c>
      <c r="BW318" s="165" t="s">
        <v>0</v>
      </c>
      <c r="BX318" s="165" t="s">
        <v>0</v>
      </c>
      <c r="BY318" s="163" t="s">
        <v>0</v>
      </c>
      <c r="BZ318">
        <v>0</v>
      </c>
      <c r="CA318" t="s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 t="str">
        <f>_xlfn.XLOOKUP(DB_CEWB_Nomenclature__2[[#This Row],[Component]],T_Planning[Article],T_Planning[PLANIF],"VERIF")</f>
        <v>VERIF</v>
      </c>
      <c r="CS318" t="str">
        <f>_xlfn.XLOOKUP(DB_CEWB_Nomenclature__2[[#This Row],[Component]],T_Planning[Article],T_Planning[Etat Machine],"VERIF")</f>
        <v>VERIF</v>
      </c>
      <c r="CT3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19" spans="1:98" hidden="1" x14ac:dyDescent="0.3">
      <c r="A319">
        <v>0</v>
      </c>
      <c r="B319">
        <v>582247</v>
      </c>
      <c r="C319" t="s">
        <v>3135</v>
      </c>
      <c r="D319">
        <v>55</v>
      </c>
      <c r="E319" t="s">
        <v>3761</v>
      </c>
      <c r="F319" t="s">
        <v>3952</v>
      </c>
      <c r="G319" t="s">
        <v>2862</v>
      </c>
      <c r="H319" t="s">
        <v>192</v>
      </c>
      <c r="I319">
        <v>0</v>
      </c>
      <c r="J319">
        <v>0</v>
      </c>
      <c r="K319">
        <v>0</v>
      </c>
      <c r="L319">
        <v>7585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7585</v>
      </c>
      <c r="T319" t="s">
        <v>3767</v>
      </c>
      <c r="U319">
        <v>0</v>
      </c>
      <c r="V319" s="162" t="s">
        <v>0</v>
      </c>
      <c r="W319">
        <v>0</v>
      </c>
      <c r="X319" s="162" t="s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 t="s">
        <v>0</v>
      </c>
      <c r="AE319" t="s">
        <v>0</v>
      </c>
      <c r="AF319" t="s">
        <v>0</v>
      </c>
      <c r="AG319" t="s">
        <v>0</v>
      </c>
      <c r="AH319" s="191"/>
      <c r="AI319" s="191" t="s">
        <v>0</v>
      </c>
      <c r="AJ319" t="s">
        <v>0</v>
      </c>
      <c r="AK319" s="191"/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178">
        <v>0</v>
      </c>
      <c r="AS319" s="178">
        <v>0</v>
      </c>
      <c r="AT319" s="178">
        <v>0</v>
      </c>
      <c r="AU319" s="178">
        <v>0</v>
      </c>
      <c r="AV319" s="178">
        <v>0</v>
      </c>
      <c r="AW319" s="180">
        <v>0</v>
      </c>
      <c r="AX319">
        <v>1</v>
      </c>
      <c r="AY319">
        <v>1</v>
      </c>
      <c r="AZ319">
        <v>0</v>
      </c>
      <c r="BA319">
        <v>0</v>
      </c>
      <c r="BB319">
        <v>1</v>
      </c>
      <c r="BC319">
        <v>0</v>
      </c>
      <c r="BD319" s="165">
        <v>0</v>
      </c>
      <c r="BE319" s="165" t="s">
        <v>0</v>
      </c>
      <c r="BF319" s="165">
        <v>0</v>
      </c>
      <c r="BG319" s="165" t="s">
        <v>0</v>
      </c>
      <c r="BH319" s="165">
        <v>0</v>
      </c>
      <c r="BI319" s="165" t="s">
        <v>0</v>
      </c>
      <c r="BJ319" s="165">
        <v>0</v>
      </c>
      <c r="BK319" s="165" t="s">
        <v>0</v>
      </c>
      <c r="BL319" s="165">
        <v>0</v>
      </c>
      <c r="BM319" s="165" t="s">
        <v>0</v>
      </c>
      <c r="BN319" s="165" t="s">
        <v>0</v>
      </c>
      <c r="BO319" s="165" t="s">
        <v>0</v>
      </c>
      <c r="BP319" s="165" t="s">
        <v>0</v>
      </c>
      <c r="BQ319" s="165" t="s">
        <v>0</v>
      </c>
      <c r="BR319" s="165">
        <v>0</v>
      </c>
      <c r="BS319" s="165">
        <v>0</v>
      </c>
      <c r="BT319" s="165">
        <v>0</v>
      </c>
      <c r="BU319" s="165" t="s">
        <v>0</v>
      </c>
      <c r="BV319" s="165" t="s">
        <v>0</v>
      </c>
      <c r="BW319" s="165" t="s">
        <v>0</v>
      </c>
      <c r="BX319" s="165" t="s">
        <v>0</v>
      </c>
      <c r="BY319" s="163" t="s">
        <v>0</v>
      </c>
      <c r="BZ319">
        <v>0</v>
      </c>
      <c r="CA319" t="s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 t="str">
        <f>_xlfn.XLOOKUP(DB_CEWB_Nomenclature__2[[#This Row],[Component]],T_Planning[Article],T_Planning[PLANIF],"VERIF")</f>
        <v>VERIF</v>
      </c>
      <c r="CS319" t="str">
        <f>_xlfn.XLOOKUP(DB_CEWB_Nomenclature__2[[#This Row],[Component]],T_Planning[Article],T_Planning[Etat Machine],"VERIF")</f>
        <v>VERIF</v>
      </c>
      <c r="CT3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0" spans="1:98" hidden="1" x14ac:dyDescent="0.3">
      <c r="A320">
        <v>0</v>
      </c>
      <c r="B320">
        <v>583640</v>
      </c>
      <c r="C320" t="s">
        <v>1253</v>
      </c>
      <c r="D320">
        <v>40</v>
      </c>
      <c r="E320" t="s">
        <v>3761</v>
      </c>
      <c r="F320" t="s">
        <v>3952</v>
      </c>
      <c r="G320" t="s">
        <v>2862</v>
      </c>
      <c r="H320" t="s">
        <v>3421</v>
      </c>
      <c r="I320">
        <v>0</v>
      </c>
      <c r="J320">
        <v>0</v>
      </c>
      <c r="K320">
        <v>0</v>
      </c>
      <c r="L320">
        <v>528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528</v>
      </c>
      <c r="T320" t="s">
        <v>3767</v>
      </c>
      <c r="U320">
        <v>0</v>
      </c>
      <c r="V320" s="162" t="s">
        <v>0</v>
      </c>
      <c r="W320">
        <v>0</v>
      </c>
      <c r="X320" s="162" t="s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 t="s">
        <v>0</v>
      </c>
      <c r="AE320" t="s">
        <v>0</v>
      </c>
      <c r="AF320" t="s">
        <v>0</v>
      </c>
      <c r="AG320" t="s">
        <v>0</v>
      </c>
      <c r="AH320" s="191"/>
      <c r="AI320" s="191" t="s">
        <v>0</v>
      </c>
      <c r="AJ320" t="s">
        <v>0</v>
      </c>
      <c r="AK320" s="191"/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178">
        <v>0</v>
      </c>
      <c r="AS320" s="178">
        <v>0</v>
      </c>
      <c r="AT320" s="178">
        <v>0</v>
      </c>
      <c r="AU320" s="178">
        <v>0</v>
      </c>
      <c r="AV320" s="178">
        <v>0</v>
      </c>
      <c r="AW320" s="180">
        <v>0</v>
      </c>
      <c r="AX320">
        <v>1</v>
      </c>
      <c r="AY320">
        <v>0</v>
      </c>
      <c r="AZ320">
        <v>0</v>
      </c>
      <c r="BA320">
        <v>0</v>
      </c>
      <c r="BB320">
        <v>1</v>
      </c>
      <c r="BC320">
        <v>0</v>
      </c>
      <c r="BD320" s="165">
        <v>0</v>
      </c>
      <c r="BE320" s="165" t="s">
        <v>0</v>
      </c>
      <c r="BF320" s="165" t="s">
        <v>0</v>
      </c>
      <c r="BG320" s="165" t="s">
        <v>0</v>
      </c>
      <c r="BH320" s="165" t="s">
        <v>0</v>
      </c>
      <c r="BI320" s="165" t="s">
        <v>0</v>
      </c>
      <c r="BJ320" s="165">
        <v>0</v>
      </c>
      <c r="BK320" s="165" t="s">
        <v>0</v>
      </c>
      <c r="BL320" s="165">
        <v>0</v>
      </c>
      <c r="BM320" s="165" t="s">
        <v>0</v>
      </c>
      <c r="BN320" s="165" t="s">
        <v>0</v>
      </c>
      <c r="BO320" s="165" t="s">
        <v>0</v>
      </c>
      <c r="BP320" s="165" t="s">
        <v>0</v>
      </c>
      <c r="BQ320" s="165" t="s">
        <v>0</v>
      </c>
      <c r="BR320" s="165">
        <v>0</v>
      </c>
      <c r="BS320" s="165">
        <v>0</v>
      </c>
      <c r="BT320" s="165">
        <v>0</v>
      </c>
      <c r="BU320" s="165" t="s">
        <v>0</v>
      </c>
      <c r="BV320" s="165" t="s">
        <v>0</v>
      </c>
      <c r="BW320" s="165" t="s">
        <v>0</v>
      </c>
      <c r="BX320" s="165" t="s">
        <v>0</v>
      </c>
      <c r="BY320" s="163" t="s">
        <v>0</v>
      </c>
      <c r="BZ320">
        <v>0</v>
      </c>
      <c r="CA320" t="s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 t="str">
        <f>_xlfn.XLOOKUP(DB_CEWB_Nomenclature__2[[#This Row],[Component]],T_Planning[Article],T_Planning[PLANIF],"VERIF")</f>
        <v>VERIF</v>
      </c>
      <c r="CS320" t="str">
        <f>_xlfn.XLOOKUP(DB_CEWB_Nomenclature__2[[#This Row],[Component]],T_Planning[Article],T_Planning[Etat Machine],"VERIF")</f>
        <v>VERIF</v>
      </c>
      <c r="CT3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1" spans="1:98" hidden="1" x14ac:dyDescent="0.3">
      <c r="A321">
        <v>0</v>
      </c>
      <c r="B321">
        <v>587280</v>
      </c>
      <c r="C321" t="s">
        <v>2300</v>
      </c>
      <c r="D321">
        <v>55</v>
      </c>
      <c r="E321" t="s">
        <v>3761</v>
      </c>
      <c r="F321" t="s">
        <v>3950</v>
      </c>
      <c r="G321" t="s">
        <v>2775</v>
      </c>
      <c r="H321" t="s">
        <v>2299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t="s">
        <v>3789</v>
      </c>
      <c r="U321">
        <v>0</v>
      </c>
      <c r="V321" s="162" t="s">
        <v>0</v>
      </c>
      <c r="W321">
        <v>0</v>
      </c>
      <c r="X321" s="162" t="s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 t="s">
        <v>0</v>
      </c>
      <c r="AE321" t="s">
        <v>0</v>
      </c>
      <c r="AF321" t="s">
        <v>0</v>
      </c>
      <c r="AG321" t="s">
        <v>0</v>
      </c>
      <c r="AH321" s="191"/>
      <c r="AI321" s="191" t="s">
        <v>0</v>
      </c>
      <c r="AJ321" t="s">
        <v>0</v>
      </c>
      <c r="AK321" s="191"/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178">
        <v>0</v>
      </c>
      <c r="AS321" s="178">
        <v>0</v>
      </c>
      <c r="AT321" s="178">
        <v>0</v>
      </c>
      <c r="AU321" s="178">
        <v>0</v>
      </c>
      <c r="AV321" s="178">
        <v>0</v>
      </c>
      <c r="AW321" s="180">
        <v>0</v>
      </c>
      <c r="AX321">
        <v>1</v>
      </c>
      <c r="AY321">
        <v>0</v>
      </c>
      <c r="AZ321">
        <v>0</v>
      </c>
      <c r="BA321">
        <v>0</v>
      </c>
      <c r="BB321">
        <v>1</v>
      </c>
      <c r="BC321">
        <v>0</v>
      </c>
      <c r="BD321" s="165">
        <v>0</v>
      </c>
      <c r="BE321" s="165" t="s">
        <v>0</v>
      </c>
      <c r="BF321" s="165" t="s">
        <v>0</v>
      </c>
      <c r="BG321" s="165" t="s">
        <v>0</v>
      </c>
      <c r="BH321" s="165" t="s">
        <v>0</v>
      </c>
      <c r="BI321" s="165" t="s">
        <v>0</v>
      </c>
      <c r="BJ321" s="165">
        <v>0</v>
      </c>
      <c r="BK321" s="165" t="s">
        <v>0</v>
      </c>
      <c r="BL321" s="165">
        <v>0</v>
      </c>
      <c r="BM321" s="165" t="s">
        <v>0</v>
      </c>
      <c r="BN321" s="165" t="s">
        <v>0</v>
      </c>
      <c r="BO321" s="165" t="s">
        <v>0</v>
      </c>
      <c r="BP321" s="165" t="s">
        <v>0</v>
      </c>
      <c r="BQ321" s="165" t="s">
        <v>0</v>
      </c>
      <c r="BR321" s="165">
        <v>0</v>
      </c>
      <c r="BS321" s="165">
        <v>0</v>
      </c>
      <c r="BT321" s="165">
        <v>0</v>
      </c>
      <c r="BU321" s="165" t="s">
        <v>0</v>
      </c>
      <c r="BV321" s="165" t="s">
        <v>0</v>
      </c>
      <c r="BW321" s="165" t="s">
        <v>0</v>
      </c>
      <c r="BX321" s="165" t="s">
        <v>0</v>
      </c>
      <c r="BY321" s="163" t="s">
        <v>0</v>
      </c>
      <c r="BZ321">
        <v>0</v>
      </c>
      <c r="CA321" t="s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 t="str">
        <f>_xlfn.XLOOKUP(DB_CEWB_Nomenclature__2[[#This Row],[Component]],T_Planning[Article],T_Planning[PLANIF],"VERIF")</f>
        <v>VERIF</v>
      </c>
      <c r="CS321" t="str">
        <f>_xlfn.XLOOKUP(DB_CEWB_Nomenclature__2[[#This Row],[Component]],T_Planning[Article],T_Planning[Etat Machine],"VERIF")</f>
        <v>VERIF</v>
      </c>
      <c r="CT3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2" spans="1:98" hidden="1" x14ac:dyDescent="0.3">
      <c r="A322">
        <v>0</v>
      </c>
      <c r="B322">
        <v>587337</v>
      </c>
      <c r="C322" t="s">
        <v>1248</v>
      </c>
      <c r="D322">
        <v>40</v>
      </c>
      <c r="E322" t="s">
        <v>3761</v>
      </c>
      <c r="F322" t="s">
        <v>3952</v>
      </c>
      <c r="G322" t="s">
        <v>2862</v>
      </c>
      <c r="H322" t="s">
        <v>3421</v>
      </c>
      <c r="I322">
        <v>0</v>
      </c>
      <c r="J322">
        <v>0</v>
      </c>
      <c r="K322">
        <v>0</v>
      </c>
      <c r="L322">
        <v>1190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1190</v>
      </c>
      <c r="T322" t="s">
        <v>3767</v>
      </c>
      <c r="U322">
        <v>0</v>
      </c>
      <c r="V322" s="162" t="s">
        <v>0</v>
      </c>
      <c r="W322">
        <v>0</v>
      </c>
      <c r="X322" s="162" t="s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 t="s">
        <v>0</v>
      </c>
      <c r="AE322" t="s">
        <v>0</v>
      </c>
      <c r="AF322" t="s">
        <v>0</v>
      </c>
      <c r="AG322" t="s">
        <v>0</v>
      </c>
      <c r="AH322" s="191"/>
      <c r="AI322" s="191" t="s">
        <v>0</v>
      </c>
      <c r="AJ322" t="s">
        <v>0</v>
      </c>
      <c r="AK322" s="191"/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178">
        <v>0</v>
      </c>
      <c r="AS322" s="178">
        <v>0</v>
      </c>
      <c r="AT322" s="178">
        <v>0</v>
      </c>
      <c r="AU322" s="178">
        <v>0</v>
      </c>
      <c r="AV322" s="178">
        <v>0</v>
      </c>
      <c r="AW322" s="180">
        <v>0</v>
      </c>
      <c r="AX322">
        <v>1</v>
      </c>
      <c r="AY322">
        <v>0</v>
      </c>
      <c r="AZ322">
        <v>0</v>
      </c>
      <c r="BA322">
        <v>0</v>
      </c>
      <c r="BB322">
        <v>1</v>
      </c>
      <c r="BC322">
        <v>0</v>
      </c>
      <c r="BD322" s="165">
        <v>0</v>
      </c>
      <c r="BE322" s="165" t="s">
        <v>0</v>
      </c>
      <c r="BF322" s="165" t="s">
        <v>0</v>
      </c>
      <c r="BG322" s="165" t="s">
        <v>0</v>
      </c>
      <c r="BH322" s="165" t="s">
        <v>0</v>
      </c>
      <c r="BI322" s="165" t="s">
        <v>0</v>
      </c>
      <c r="BJ322" s="165">
        <v>0</v>
      </c>
      <c r="BK322" s="165" t="s">
        <v>0</v>
      </c>
      <c r="BL322" s="165">
        <v>0</v>
      </c>
      <c r="BM322" s="165" t="s">
        <v>0</v>
      </c>
      <c r="BN322" s="165" t="s">
        <v>0</v>
      </c>
      <c r="BO322" s="165" t="s">
        <v>0</v>
      </c>
      <c r="BP322" s="165" t="s">
        <v>0</v>
      </c>
      <c r="BQ322" s="165" t="s">
        <v>0</v>
      </c>
      <c r="BR322" s="165">
        <v>0</v>
      </c>
      <c r="BS322" s="165">
        <v>0</v>
      </c>
      <c r="BT322" s="165">
        <v>0</v>
      </c>
      <c r="BU322" s="165" t="s">
        <v>0</v>
      </c>
      <c r="BV322" s="165" t="s">
        <v>0</v>
      </c>
      <c r="BW322" s="165" t="s">
        <v>0</v>
      </c>
      <c r="BX322" s="165" t="s">
        <v>0</v>
      </c>
      <c r="BY322" s="163" t="s">
        <v>0</v>
      </c>
      <c r="BZ322">
        <v>0</v>
      </c>
      <c r="CA322" t="s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 t="str">
        <f>_xlfn.XLOOKUP(DB_CEWB_Nomenclature__2[[#This Row],[Component]],T_Planning[Article],T_Planning[PLANIF],"VERIF")</f>
        <v>VERIF</v>
      </c>
      <c r="CS322" t="str">
        <f>_xlfn.XLOOKUP(DB_CEWB_Nomenclature__2[[#This Row],[Component]],T_Planning[Article],T_Planning[Etat Machine],"VERIF")</f>
        <v>VERIF</v>
      </c>
      <c r="CT3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3" spans="1:98" hidden="1" x14ac:dyDescent="0.3">
      <c r="A323">
        <v>2</v>
      </c>
      <c r="B323">
        <v>859357</v>
      </c>
      <c r="C323" t="s">
        <v>3968</v>
      </c>
      <c r="D323">
        <v>40</v>
      </c>
      <c r="E323" t="s">
        <v>3761</v>
      </c>
      <c r="F323" t="s">
        <v>3950</v>
      </c>
      <c r="G323" t="s">
        <v>2775</v>
      </c>
      <c r="H323" t="s">
        <v>38</v>
      </c>
      <c r="I323">
        <v>0</v>
      </c>
      <c r="J323">
        <v>5400</v>
      </c>
      <c r="K323" t="s">
        <v>0</v>
      </c>
      <c r="L323">
        <v>0</v>
      </c>
      <c r="M323">
        <v>0</v>
      </c>
      <c r="N323">
        <v>0</v>
      </c>
      <c r="O323">
        <v>280000</v>
      </c>
      <c r="P323">
        <v>20000</v>
      </c>
      <c r="Q323">
        <v>0</v>
      </c>
      <c r="R323">
        <v>0</v>
      </c>
      <c r="S323">
        <v>0</v>
      </c>
      <c r="T323" t="s">
        <v>3789</v>
      </c>
      <c r="U323">
        <v>58000</v>
      </c>
      <c r="V323" s="162">
        <v>0</v>
      </c>
      <c r="W323">
        <v>338000</v>
      </c>
      <c r="X323" s="162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 t="s">
        <v>0</v>
      </c>
      <c r="AE323" t="s">
        <v>0</v>
      </c>
      <c r="AF323" t="s">
        <v>0</v>
      </c>
      <c r="AG323" t="s">
        <v>0</v>
      </c>
      <c r="AH323" s="191"/>
      <c r="AI323" s="191" t="s">
        <v>0</v>
      </c>
      <c r="AJ323" t="s">
        <v>0</v>
      </c>
      <c r="AK323" s="191"/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178">
        <v>0</v>
      </c>
      <c r="AS323" s="178">
        <v>0</v>
      </c>
      <c r="AT323" s="178">
        <v>0</v>
      </c>
      <c r="AU323" s="178">
        <v>0</v>
      </c>
      <c r="AV323" s="178">
        <v>0</v>
      </c>
      <c r="AW323" s="180">
        <v>0</v>
      </c>
      <c r="AX323">
        <v>1</v>
      </c>
      <c r="AY323">
        <v>0</v>
      </c>
      <c r="AZ323">
        <v>0</v>
      </c>
      <c r="BA323">
        <v>0</v>
      </c>
      <c r="BB323">
        <v>1</v>
      </c>
      <c r="BC323">
        <v>0</v>
      </c>
      <c r="BD323" s="165">
        <v>0</v>
      </c>
      <c r="BE323" s="165" t="s">
        <v>0</v>
      </c>
      <c r="BF323" s="165" t="s">
        <v>0</v>
      </c>
      <c r="BG323" s="165" t="s">
        <v>0</v>
      </c>
      <c r="BH323" s="165" t="s">
        <v>0</v>
      </c>
      <c r="BI323" s="165" t="s">
        <v>0</v>
      </c>
      <c r="BJ323" s="165">
        <v>0</v>
      </c>
      <c r="BK323" s="165" t="s">
        <v>0</v>
      </c>
      <c r="BL323" s="165">
        <v>0</v>
      </c>
      <c r="BM323" s="165" t="s">
        <v>0</v>
      </c>
      <c r="BN323" s="165" t="s">
        <v>0</v>
      </c>
      <c r="BO323" s="165" t="s">
        <v>0</v>
      </c>
      <c r="BP323" s="165" t="s">
        <v>0</v>
      </c>
      <c r="BQ323" s="165" t="s">
        <v>0</v>
      </c>
      <c r="BR323" s="165">
        <v>0</v>
      </c>
      <c r="BS323" s="165">
        <v>0</v>
      </c>
      <c r="BT323" s="165">
        <v>0</v>
      </c>
      <c r="BU323" s="165" t="s">
        <v>0</v>
      </c>
      <c r="BV323" s="165" t="s">
        <v>0</v>
      </c>
      <c r="BW323" s="165" t="s">
        <v>0</v>
      </c>
      <c r="BX323" s="165" t="s">
        <v>0</v>
      </c>
      <c r="BY323" s="163" t="s">
        <v>0</v>
      </c>
      <c r="BZ323">
        <v>0</v>
      </c>
      <c r="CA323" t="s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 t="str">
        <f>_xlfn.XLOOKUP(DB_CEWB_Nomenclature__2[[#This Row],[Component]],T_Planning[Article],T_Planning[PLANIF],"VERIF")</f>
        <v>VERIF</v>
      </c>
      <c r="CS323" t="str">
        <f>_xlfn.XLOOKUP(DB_CEWB_Nomenclature__2[[#This Row],[Component]],T_Planning[Article],T_Planning[Etat Machine],"VERIF")</f>
        <v>VERIF</v>
      </c>
      <c r="CT3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4" spans="1:98" hidden="1" x14ac:dyDescent="0.3">
      <c r="A324">
        <v>0</v>
      </c>
      <c r="B324">
        <v>589436</v>
      </c>
      <c r="C324" t="s">
        <v>1248</v>
      </c>
      <c r="D324">
        <v>40</v>
      </c>
      <c r="E324" t="s">
        <v>3761</v>
      </c>
      <c r="F324" t="s">
        <v>3952</v>
      </c>
      <c r="G324" t="s">
        <v>2862</v>
      </c>
      <c r="H324" t="s">
        <v>3421</v>
      </c>
      <c r="I324">
        <v>0</v>
      </c>
      <c r="J324">
        <v>0</v>
      </c>
      <c r="K324">
        <v>0</v>
      </c>
      <c r="L324">
        <v>1070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1070</v>
      </c>
      <c r="T324" t="s">
        <v>3767</v>
      </c>
      <c r="U324">
        <v>0</v>
      </c>
      <c r="V324" s="162" t="s">
        <v>0</v>
      </c>
      <c r="W324">
        <v>0</v>
      </c>
      <c r="X324" s="162" t="s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 t="s">
        <v>0</v>
      </c>
      <c r="AE324" t="s">
        <v>0</v>
      </c>
      <c r="AF324" t="s">
        <v>0</v>
      </c>
      <c r="AG324" t="s">
        <v>0</v>
      </c>
      <c r="AH324" s="191"/>
      <c r="AI324" s="191" t="s">
        <v>0</v>
      </c>
      <c r="AJ324" t="s">
        <v>0</v>
      </c>
      <c r="AK324" s="191"/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178">
        <v>0</v>
      </c>
      <c r="AS324" s="178">
        <v>0</v>
      </c>
      <c r="AT324" s="178">
        <v>0</v>
      </c>
      <c r="AU324" s="178">
        <v>0</v>
      </c>
      <c r="AV324" s="178">
        <v>0</v>
      </c>
      <c r="AW324" s="180">
        <v>0</v>
      </c>
      <c r="AX324">
        <v>1</v>
      </c>
      <c r="AY324">
        <v>0</v>
      </c>
      <c r="AZ324">
        <v>0</v>
      </c>
      <c r="BA324">
        <v>0</v>
      </c>
      <c r="BB324">
        <v>1</v>
      </c>
      <c r="BC324">
        <v>0</v>
      </c>
      <c r="BD324" s="165">
        <v>0</v>
      </c>
      <c r="BE324" s="165" t="s">
        <v>0</v>
      </c>
      <c r="BF324" s="165" t="s">
        <v>0</v>
      </c>
      <c r="BG324" s="165" t="s">
        <v>0</v>
      </c>
      <c r="BH324" s="165" t="s">
        <v>0</v>
      </c>
      <c r="BI324" s="165" t="s">
        <v>0</v>
      </c>
      <c r="BJ324" s="165">
        <v>0</v>
      </c>
      <c r="BK324" s="165" t="s">
        <v>0</v>
      </c>
      <c r="BL324" s="165">
        <v>0</v>
      </c>
      <c r="BM324" s="165" t="s">
        <v>0</v>
      </c>
      <c r="BN324" s="165" t="s">
        <v>0</v>
      </c>
      <c r="BO324" s="165" t="s">
        <v>0</v>
      </c>
      <c r="BP324" s="165" t="s">
        <v>0</v>
      </c>
      <c r="BQ324" s="165" t="s">
        <v>0</v>
      </c>
      <c r="BR324" s="165">
        <v>0</v>
      </c>
      <c r="BS324" s="165">
        <v>0</v>
      </c>
      <c r="BT324" s="165">
        <v>0</v>
      </c>
      <c r="BU324" s="165" t="s">
        <v>0</v>
      </c>
      <c r="BV324" s="165" t="s">
        <v>0</v>
      </c>
      <c r="BW324" s="165" t="s">
        <v>0</v>
      </c>
      <c r="BX324" s="165" t="s">
        <v>0</v>
      </c>
      <c r="BY324" s="163" t="s">
        <v>0</v>
      </c>
      <c r="BZ324">
        <v>0</v>
      </c>
      <c r="CA324" t="s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 t="str">
        <f>_xlfn.XLOOKUP(DB_CEWB_Nomenclature__2[[#This Row],[Component]],T_Planning[Article],T_Planning[PLANIF],"VERIF")</f>
        <v>VERIF</v>
      </c>
      <c r="CS324" t="str">
        <f>_xlfn.XLOOKUP(DB_CEWB_Nomenclature__2[[#This Row],[Component]],T_Planning[Article],T_Planning[Etat Machine],"VERIF")</f>
        <v>VERIF</v>
      </c>
      <c r="CT3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5" spans="1:98" hidden="1" x14ac:dyDescent="0.3">
      <c r="A325">
        <v>0</v>
      </c>
      <c r="B325">
        <v>589438</v>
      </c>
      <c r="C325" t="s">
        <v>1248</v>
      </c>
      <c r="D325">
        <v>40</v>
      </c>
      <c r="E325" t="s">
        <v>3761</v>
      </c>
      <c r="F325" t="s">
        <v>3952</v>
      </c>
      <c r="G325" t="s">
        <v>2862</v>
      </c>
      <c r="H325" t="s">
        <v>3421</v>
      </c>
      <c r="I325">
        <v>0</v>
      </c>
      <c r="J325">
        <v>0</v>
      </c>
      <c r="K325">
        <v>0</v>
      </c>
      <c r="L325">
        <v>11220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11220</v>
      </c>
      <c r="T325" t="s">
        <v>3767</v>
      </c>
      <c r="U325">
        <v>0</v>
      </c>
      <c r="V325" s="162" t="s">
        <v>0</v>
      </c>
      <c r="W325">
        <v>0</v>
      </c>
      <c r="X325" s="162" t="s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 t="s">
        <v>0</v>
      </c>
      <c r="AE325" t="s">
        <v>0</v>
      </c>
      <c r="AF325" t="s">
        <v>0</v>
      </c>
      <c r="AG325" t="s">
        <v>0</v>
      </c>
      <c r="AH325" s="191"/>
      <c r="AI325" s="191" t="s">
        <v>0</v>
      </c>
      <c r="AJ325" t="s">
        <v>0</v>
      </c>
      <c r="AK325" s="191"/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178">
        <v>0</v>
      </c>
      <c r="AS325" s="178">
        <v>0</v>
      </c>
      <c r="AT325" s="178">
        <v>0</v>
      </c>
      <c r="AU325" s="178">
        <v>0</v>
      </c>
      <c r="AV325" s="178">
        <v>0</v>
      </c>
      <c r="AW325" s="180">
        <v>0</v>
      </c>
      <c r="AX325">
        <v>1</v>
      </c>
      <c r="AY325">
        <v>0</v>
      </c>
      <c r="AZ325">
        <v>0</v>
      </c>
      <c r="BA325">
        <v>0</v>
      </c>
      <c r="BB325">
        <v>1</v>
      </c>
      <c r="BC325">
        <v>0</v>
      </c>
      <c r="BD325" s="165">
        <v>0</v>
      </c>
      <c r="BE325" s="165" t="s">
        <v>0</v>
      </c>
      <c r="BF325" s="165" t="s">
        <v>0</v>
      </c>
      <c r="BG325" s="165" t="s">
        <v>0</v>
      </c>
      <c r="BH325" s="165" t="s">
        <v>0</v>
      </c>
      <c r="BI325" s="165" t="s">
        <v>0</v>
      </c>
      <c r="BJ325" s="165">
        <v>0</v>
      </c>
      <c r="BK325" s="165" t="s">
        <v>0</v>
      </c>
      <c r="BL325" s="165">
        <v>0</v>
      </c>
      <c r="BM325" s="165" t="s">
        <v>0</v>
      </c>
      <c r="BN325" s="165" t="s">
        <v>0</v>
      </c>
      <c r="BO325" s="165" t="s">
        <v>0</v>
      </c>
      <c r="BP325" s="165" t="s">
        <v>0</v>
      </c>
      <c r="BQ325" s="165" t="s">
        <v>0</v>
      </c>
      <c r="BR325" s="165">
        <v>0</v>
      </c>
      <c r="BS325" s="165">
        <v>0</v>
      </c>
      <c r="BT325" s="165">
        <v>0</v>
      </c>
      <c r="BU325" s="165" t="s">
        <v>0</v>
      </c>
      <c r="BV325" s="165" t="s">
        <v>0</v>
      </c>
      <c r="BW325" s="165" t="s">
        <v>0</v>
      </c>
      <c r="BX325" s="165" t="s">
        <v>0</v>
      </c>
      <c r="BY325" s="163" t="s">
        <v>0</v>
      </c>
      <c r="BZ325">
        <v>0</v>
      </c>
      <c r="CA325" t="s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 t="str">
        <f>_xlfn.XLOOKUP(DB_CEWB_Nomenclature__2[[#This Row],[Component]],T_Planning[Article],T_Planning[PLANIF],"VERIF")</f>
        <v>VERIF</v>
      </c>
      <c r="CS325" t="str">
        <f>_xlfn.XLOOKUP(DB_CEWB_Nomenclature__2[[#This Row],[Component]],T_Planning[Article],T_Planning[Etat Machine],"VERIF")</f>
        <v>VERIF</v>
      </c>
      <c r="CT3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6" spans="1:98" hidden="1" x14ac:dyDescent="0.3">
      <c r="A326">
        <v>0</v>
      </c>
      <c r="B326">
        <v>591096</v>
      </c>
      <c r="C326" t="s">
        <v>40</v>
      </c>
      <c r="D326">
        <v>40</v>
      </c>
      <c r="E326" t="s">
        <v>3761</v>
      </c>
      <c r="F326" t="s">
        <v>3950</v>
      </c>
      <c r="G326" t="s">
        <v>2775</v>
      </c>
      <c r="H326" t="s">
        <v>195</v>
      </c>
      <c r="I326">
        <v>0</v>
      </c>
      <c r="J326">
        <v>3700</v>
      </c>
      <c r="K326">
        <v>0</v>
      </c>
      <c r="L326">
        <v>13585</v>
      </c>
      <c r="M326">
        <v>0</v>
      </c>
      <c r="N326">
        <v>78795</v>
      </c>
      <c r="O326">
        <v>188000</v>
      </c>
      <c r="P326">
        <v>45000</v>
      </c>
      <c r="Q326">
        <v>11000</v>
      </c>
      <c r="R326">
        <v>38395</v>
      </c>
      <c r="S326">
        <v>51980</v>
      </c>
      <c r="T326" t="s">
        <v>3765</v>
      </c>
      <c r="U326">
        <v>44600</v>
      </c>
      <c r="V326" s="162">
        <v>1</v>
      </c>
      <c r="W326">
        <v>232600</v>
      </c>
      <c r="X326" s="162">
        <v>0.2234737747205503</v>
      </c>
      <c r="Y326">
        <v>0</v>
      </c>
      <c r="Z326">
        <v>0</v>
      </c>
      <c r="AA326">
        <v>0</v>
      </c>
      <c r="AB326">
        <v>0</v>
      </c>
      <c r="AC326">
        <v>0</v>
      </c>
      <c r="AD326" t="s">
        <v>0</v>
      </c>
      <c r="AE326" t="s">
        <v>0</v>
      </c>
      <c r="AF326" t="s">
        <v>0</v>
      </c>
      <c r="AG326" t="s">
        <v>0</v>
      </c>
      <c r="AH326" s="191"/>
      <c r="AI326" s="191" t="s">
        <v>0</v>
      </c>
      <c r="AJ326" t="s">
        <v>0</v>
      </c>
      <c r="AK326" s="191"/>
      <c r="AL326" s="162">
        <v>3.3187505513952199E-2</v>
      </c>
      <c r="AM326" s="162">
        <v>0.17633333333333301</v>
      </c>
      <c r="AN326" s="162">
        <v>0.252090648062818</v>
      </c>
      <c r="AO326" s="162">
        <v>0.26618049505300401</v>
      </c>
      <c r="AP326" s="162">
        <v>0.190950705780185</v>
      </c>
      <c r="AQ326" s="162">
        <v>0.22273063706886001</v>
      </c>
      <c r="AR326" s="178">
        <v>0</v>
      </c>
      <c r="AS326" s="178">
        <v>0</v>
      </c>
      <c r="AT326" s="178">
        <v>0</v>
      </c>
      <c r="AU326" s="178">
        <v>0</v>
      </c>
      <c r="AV326" s="178">
        <v>0</v>
      </c>
      <c r="AW326" s="180">
        <v>1</v>
      </c>
      <c r="AX326">
        <v>1</v>
      </c>
      <c r="AY326">
        <v>1</v>
      </c>
      <c r="AZ326">
        <v>1</v>
      </c>
      <c r="BA326">
        <v>1</v>
      </c>
      <c r="BB326">
        <v>1</v>
      </c>
      <c r="BC326">
        <v>0</v>
      </c>
      <c r="BD326" s="165">
        <v>40400</v>
      </c>
      <c r="BE326" s="165">
        <v>11</v>
      </c>
      <c r="BF326" s="165">
        <v>0</v>
      </c>
      <c r="BG326" s="165" t="s">
        <v>0</v>
      </c>
      <c r="BH326" s="165">
        <v>38395</v>
      </c>
      <c r="BI326" s="165">
        <v>18</v>
      </c>
      <c r="BJ326" s="165">
        <v>0</v>
      </c>
      <c r="BK326" s="165" t="s">
        <v>0</v>
      </c>
      <c r="BL326" s="165">
        <v>0</v>
      </c>
      <c r="BM326" s="165" t="s">
        <v>0</v>
      </c>
      <c r="BN326" s="165">
        <v>0</v>
      </c>
      <c r="BO326" s="165" t="s">
        <v>0</v>
      </c>
      <c r="BP326" s="165">
        <v>0</v>
      </c>
      <c r="BQ326" s="165" t="s">
        <v>0</v>
      </c>
      <c r="BR326" s="165">
        <v>0</v>
      </c>
      <c r="BS326" s="165" t="s">
        <v>0</v>
      </c>
      <c r="BT326" s="165">
        <v>0</v>
      </c>
      <c r="BU326" s="165" t="s">
        <v>0</v>
      </c>
      <c r="BV326" s="165" t="s">
        <v>0</v>
      </c>
      <c r="BW326" s="165" t="s">
        <v>0</v>
      </c>
      <c r="BX326" s="165" t="s">
        <v>0</v>
      </c>
      <c r="BY326" s="163" t="s">
        <v>0</v>
      </c>
      <c r="BZ326">
        <v>0</v>
      </c>
      <c r="CA326" t="s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 t="str">
        <f>_xlfn.XLOOKUP(DB_CEWB_Nomenclature__2[[#This Row],[Component]],T_Planning[Article],T_Planning[PLANIF],"VERIF")</f>
        <v>VERIF</v>
      </c>
      <c r="CS326" t="str">
        <f>_xlfn.XLOOKUP(DB_CEWB_Nomenclature__2[[#This Row],[Component]],T_Planning[Article],T_Planning[Etat Machine],"VERIF")</f>
        <v>VERIF</v>
      </c>
      <c r="CT3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7" spans="1:98" hidden="1" x14ac:dyDescent="0.3">
      <c r="A327">
        <v>0</v>
      </c>
      <c r="B327">
        <v>591103</v>
      </c>
      <c r="C327" t="s">
        <v>1055</v>
      </c>
      <c r="D327">
        <v>40</v>
      </c>
      <c r="E327" t="s">
        <v>3761</v>
      </c>
      <c r="F327" t="s">
        <v>3950</v>
      </c>
      <c r="G327" t="s">
        <v>2775</v>
      </c>
      <c r="H327" t="s">
        <v>195</v>
      </c>
      <c r="I327">
        <v>0</v>
      </c>
      <c r="J327">
        <v>3400</v>
      </c>
      <c r="K327">
        <v>0</v>
      </c>
      <c r="L327">
        <v>69229</v>
      </c>
      <c r="M327">
        <v>0</v>
      </c>
      <c r="N327">
        <v>0</v>
      </c>
      <c r="O327">
        <v>176000</v>
      </c>
      <c r="P327">
        <v>44000</v>
      </c>
      <c r="Q327">
        <v>22000</v>
      </c>
      <c r="R327">
        <v>0</v>
      </c>
      <c r="S327">
        <v>69229</v>
      </c>
      <c r="T327" t="s">
        <v>3765</v>
      </c>
      <c r="U327">
        <v>41900</v>
      </c>
      <c r="V327" s="162">
        <v>1</v>
      </c>
      <c r="W327">
        <v>217900</v>
      </c>
      <c r="X327" s="162">
        <v>0.31770995869664986</v>
      </c>
      <c r="Y327">
        <v>0</v>
      </c>
      <c r="Z327">
        <v>0</v>
      </c>
      <c r="AA327">
        <v>0</v>
      </c>
      <c r="AB327">
        <v>0</v>
      </c>
      <c r="AC327">
        <v>0</v>
      </c>
      <c r="AD327" t="s">
        <v>0</v>
      </c>
      <c r="AE327" t="s">
        <v>0</v>
      </c>
      <c r="AF327" t="s">
        <v>0</v>
      </c>
      <c r="AG327" t="s">
        <v>0</v>
      </c>
      <c r="AH327" s="191"/>
      <c r="AI327" s="191" t="s">
        <v>0</v>
      </c>
      <c r="AJ327" t="s">
        <v>0</v>
      </c>
      <c r="AK327" s="191"/>
      <c r="AL327" s="162">
        <v>0.17342233461009299</v>
      </c>
      <c r="AM327" s="162">
        <v>0.10973882879334999</v>
      </c>
      <c r="AN327" s="162">
        <v>0.27316445997480798</v>
      </c>
      <c r="AO327" s="162">
        <v>0.12340592105019101</v>
      </c>
      <c r="AP327" s="162">
        <v>0.11942621665808199</v>
      </c>
      <c r="AQ327" s="162">
        <v>0.18894849276050299</v>
      </c>
      <c r="AR327" s="178">
        <v>0</v>
      </c>
      <c r="AS327" s="178">
        <v>0</v>
      </c>
      <c r="AT327" s="178">
        <v>0</v>
      </c>
      <c r="AU327" s="178">
        <v>0</v>
      </c>
      <c r="AV327" s="178">
        <v>0</v>
      </c>
      <c r="AW327" s="180">
        <v>0</v>
      </c>
      <c r="AX327">
        <v>1</v>
      </c>
      <c r="AY327">
        <v>1</v>
      </c>
      <c r="AZ327">
        <v>1</v>
      </c>
      <c r="BA327">
        <v>1</v>
      </c>
      <c r="BB327">
        <v>1</v>
      </c>
      <c r="BC327">
        <v>0</v>
      </c>
      <c r="BD327" s="165">
        <v>0</v>
      </c>
      <c r="BE327" s="165" t="s">
        <v>0</v>
      </c>
      <c r="BF327" s="165">
        <v>0</v>
      </c>
      <c r="BG327" s="165" t="s">
        <v>0</v>
      </c>
      <c r="BH327" s="165">
        <v>0</v>
      </c>
      <c r="BI327" s="165" t="s">
        <v>0</v>
      </c>
      <c r="BJ327" s="165">
        <v>0</v>
      </c>
      <c r="BK327" s="165" t="s">
        <v>0</v>
      </c>
      <c r="BL327" s="165">
        <v>0</v>
      </c>
      <c r="BM327" s="165" t="s">
        <v>0</v>
      </c>
      <c r="BN327" s="165">
        <v>0</v>
      </c>
      <c r="BO327" s="165" t="s">
        <v>0</v>
      </c>
      <c r="BP327" s="165">
        <v>0</v>
      </c>
      <c r="BQ327" s="165" t="s">
        <v>0</v>
      </c>
      <c r="BR327" s="165">
        <v>0</v>
      </c>
      <c r="BS327" s="165" t="s">
        <v>0</v>
      </c>
      <c r="BT327" s="165">
        <v>0</v>
      </c>
      <c r="BU327" s="165" t="s">
        <v>0</v>
      </c>
      <c r="BV327" s="165" t="s">
        <v>0</v>
      </c>
      <c r="BW327" s="165" t="s">
        <v>0</v>
      </c>
      <c r="BX327" s="165" t="s">
        <v>0</v>
      </c>
      <c r="BY327" s="163" t="s">
        <v>0</v>
      </c>
      <c r="BZ327">
        <v>0</v>
      </c>
      <c r="CA327" t="s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 t="str">
        <f>_xlfn.XLOOKUP(DB_CEWB_Nomenclature__2[[#This Row],[Component]],T_Planning[Article],T_Planning[PLANIF],"VERIF")</f>
        <v>VERIF</v>
      </c>
      <c r="CS327" t="str">
        <f>_xlfn.XLOOKUP(DB_CEWB_Nomenclature__2[[#This Row],[Component]],T_Planning[Article],T_Planning[Etat Machine],"VERIF")</f>
        <v>VERIF</v>
      </c>
      <c r="CT3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8" spans="1:98" hidden="1" x14ac:dyDescent="0.3">
      <c r="A328">
        <v>0</v>
      </c>
      <c r="B328">
        <v>592178</v>
      </c>
      <c r="C328" t="s">
        <v>383</v>
      </c>
      <c r="D328">
        <v>55</v>
      </c>
      <c r="E328" t="s">
        <v>3761</v>
      </c>
      <c r="F328" t="s">
        <v>3950</v>
      </c>
      <c r="G328" t="s">
        <v>2775</v>
      </c>
      <c r="H328" t="s">
        <v>2750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t="s">
        <v>3789</v>
      </c>
      <c r="U328">
        <v>0</v>
      </c>
      <c r="V328" s="162" t="s">
        <v>0</v>
      </c>
      <c r="W328">
        <v>0</v>
      </c>
      <c r="X328" s="162" t="s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 t="s">
        <v>0</v>
      </c>
      <c r="AE328" t="s">
        <v>0</v>
      </c>
      <c r="AF328" t="s">
        <v>0</v>
      </c>
      <c r="AG328" t="s">
        <v>0</v>
      </c>
      <c r="AH328" s="191"/>
      <c r="AI328" s="191" t="s">
        <v>0</v>
      </c>
      <c r="AJ328" t="s">
        <v>0</v>
      </c>
      <c r="AK328" s="191"/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178">
        <v>0</v>
      </c>
      <c r="AS328" s="178">
        <v>0</v>
      </c>
      <c r="AT328" s="178">
        <v>0</v>
      </c>
      <c r="AU328" s="178">
        <v>0</v>
      </c>
      <c r="AV328" s="178">
        <v>0</v>
      </c>
      <c r="AW328" s="180">
        <v>0</v>
      </c>
      <c r="AX328">
        <v>1</v>
      </c>
      <c r="AY328">
        <v>0</v>
      </c>
      <c r="AZ328">
        <v>0</v>
      </c>
      <c r="BA328">
        <v>0</v>
      </c>
      <c r="BB328">
        <v>1</v>
      </c>
      <c r="BC328">
        <v>0</v>
      </c>
      <c r="BD328" s="165">
        <v>0</v>
      </c>
      <c r="BE328" s="165" t="s">
        <v>0</v>
      </c>
      <c r="BF328" s="165" t="s">
        <v>0</v>
      </c>
      <c r="BG328" s="165" t="s">
        <v>0</v>
      </c>
      <c r="BH328" s="165" t="s">
        <v>0</v>
      </c>
      <c r="BI328" s="165" t="s">
        <v>0</v>
      </c>
      <c r="BJ328" s="165">
        <v>0</v>
      </c>
      <c r="BK328" s="165" t="s">
        <v>0</v>
      </c>
      <c r="BL328" s="165">
        <v>0</v>
      </c>
      <c r="BM328" s="165" t="s">
        <v>0</v>
      </c>
      <c r="BN328" s="165" t="s">
        <v>0</v>
      </c>
      <c r="BO328" s="165" t="s">
        <v>0</v>
      </c>
      <c r="BP328" s="165" t="s">
        <v>0</v>
      </c>
      <c r="BQ328" s="165" t="s">
        <v>0</v>
      </c>
      <c r="BR328" s="165">
        <v>0</v>
      </c>
      <c r="BS328" s="165">
        <v>0</v>
      </c>
      <c r="BT328" s="165">
        <v>0</v>
      </c>
      <c r="BU328" s="165" t="s">
        <v>0</v>
      </c>
      <c r="BV328" s="165" t="s">
        <v>0</v>
      </c>
      <c r="BW328" s="165" t="s">
        <v>0</v>
      </c>
      <c r="BX328" s="165" t="s">
        <v>0</v>
      </c>
      <c r="BY328" s="163" t="s">
        <v>0</v>
      </c>
      <c r="BZ328">
        <v>0</v>
      </c>
      <c r="CA328" t="s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 t="str">
        <f>_xlfn.XLOOKUP(DB_CEWB_Nomenclature__2[[#This Row],[Component]],T_Planning[Article],T_Planning[PLANIF],"VERIF")</f>
        <v>VERIF</v>
      </c>
      <c r="CS328" t="str">
        <f>_xlfn.XLOOKUP(DB_CEWB_Nomenclature__2[[#This Row],[Component]],T_Planning[Article],T_Planning[Etat Machine],"VERIF")</f>
        <v>VERIF</v>
      </c>
      <c r="CT3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29" spans="1:98" hidden="1" x14ac:dyDescent="0.3">
      <c r="A329">
        <v>0</v>
      </c>
      <c r="B329">
        <v>592219</v>
      </c>
      <c r="C329" t="s">
        <v>1191</v>
      </c>
      <c r="D329">
        <v>40</v>
      </c>
      <c r="E329" t="s">
        <v>3761</v>
      </c>
      <c r="F329" t="s">
        <v>3952</v>
      </c>
      <c r="G329" t="s">
        <v>2862</v>
      </c>
      <c r="H329" t="s">
        <v>3421</v>
      </c>
      <c r="I329">
        <v>0</v>
      </c>
      <c r="J329">
        <v>0</v>
      </c>
      <c r="K329">
        <v>0</v>
      </c>
      <c r="L329">
        <v>3925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3925</v>
      </c>
      <c r="T329" t="s">
        <v>3767</v>
      </c>
      <c r="U329">
        <v>0</v>
      </c>
      <c r="V329" s="162" t="s">
        <v>0</v>
      </c>
      <c r="W329">
        <v>0</v>
      </c>
      <c r="X329" s="162" t="s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 t="s">
        <v>0</v>
      </c>
      <c r="AE329" t="s">
        <v>0</v>
      </c>
      <c r="AF329" t="s">
        <v>0</v>
      </c>
      <c r="AG329" t="s">
        <v>0</v>
      </c>
      <c r="AH329" s="191"/>
      <c r="AI329" s="191" t="s">
        <v>0</v>
      </c>
      <c r="AJ329" t="s">
        <v>0</v>
      </c>
      <c r="AK329" s="191"/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178">
        <v>0</v>
      </c>
      <c r="AS329" s="178">
        <v>0</v>
      </c>
      <c r="AT329" s="178">
        <v>0</v>
      </c>
      <c r="AU329" s="178">
        <v>0</v>
      </c>
      <c r="AV329" s="178">
        <v>0</v>
      </c>
      <c r="AW329" s="180">
        <v>0</v>
      </c>
      <c r="AX329">
        <v>1</v>
      </c>
      <c r="AY329">
        <v>0</v>
      </c>
      <c r="AZ329">
        <v>0</v>
      </c>
      <c r="BA329">
        <v>0</v>
      </c>
      <c r="BB329">
        <v>1</v>
      </c>
      <c r="BC329">
        <v>0</v>
      </c>
      <c r="BD329" s="165">
        <v>0</v>
      </c>
      <c r="BE329" s="165" t="s">
        <v>0</v>
      </c>
      <c r="BF329" s="165" t="s">
        <v>0</v>
      </c>
      <c r="BG329" s="165" t="s">
        <v>0</v>
      </c>
      <c r="BH329" s="165" t="s">
        <v>0</v>
      </c>
      <c r="BI329" s="165" t="s">
        <v>0</v>
      </c>
      <c r="BJ329" s="165">
        <v>0</v>
      </c>
      <c r="BK329" s="165" t="s">
        <v>0</v>
      </c>
      <c r="BL329" s="165">
        <v>0</v>
      </c>
      <c r="BM329" s="165" t="s">
        <v>0</v>
      </c>
      <c r="BN329" s="165" t="s">
        <v>0</v>
      </c>
      <c r="BO329" s="165" t="s">
        <v>0</v>
      </c>
      <c r="BP329" s="165" t="s">
        <v>0</v>
      </c>
      <c r="BQ329" s="165" t="s">
        <v>0</v>
      </c>
      <c r="BR329" s="165">
        <v>0</v>
      </c>
      <c r="BS329" s="165">
        <v>0</v>
      </c>
      <c r="BT329" s="165">
        <v>0</v>
      </c>
      <c r="BU329" s="165" t="s">
        <v>0</v>
      </c>
      <c r="BV329" s="165" t="s">
        <v>0</v>
      </c>
      <c r="BW329" s="165" t="s">
        <v>0</v>
      </c>
      <c r="BX329" s="165" t="s">
        <v>0</v>
      </c>
      <c r="BY329" s="163" t="s">
        <v>0</v>
      </c>
      <c r="BZ329">
        <v>0</v>
      </c>
      <c r="CA329" t="s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 t="str">
        <f>_xlfn.XLOOKUP(DB_CEWB_Nomenclature__2[[#This Row],[Component]],T_Planning[Article],T_Planning[PLANIF],"VERIF")</f>
        <v>VERIF</v>
      </c>
      <c r="CS329" t="str">
        <f>_xlfn.XLOOKUP(DB_CEWB_Nomenclature__2[[#This Row],[Component]],T_Planning[Article],T_Planning[Etat Machine],"VERIF")</f>
        <v>VERIF</v>
      </c>
      <c r="CT3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0" spans="1:98" hidden="1" x14ac:dyDescent="0.3">
      <c r="A330">
        <v>0</v>
      </c>
      <c r="B330">
        <v>594710</v>
      </c>
      <c r="C330" t="s">
        <v>2474</v>
      </c>
      <c r="D330">
        <v>40</v>
      </c>
      <c r="E330" t="s">
        <v>3761</v>
      </c>
      <c r="F330" t="s">
        <v>3950</v>
      </c>
      <c r="G330" t="s">
        <v>2775</v>
      </c>
      <c r="H330" t="s">
        <v>1215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t="s">
        <v>3765</v>
      </c>
      <c r="U330">
        <v>0</v>
      </c>
      <c r="V330" s="162" t="s">
        <v>0</v>
      </c>
      <c r="W330">
        <v>0</v>
      </c>
      <c r="X330" s="162" t="s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 t="s">
        <v>0</v>
      </c>
      <c r="AE330" t="s">
        <v>0</v>
      </c>
      <c r="AF330" t="s">
        <v>0</v>
      </c>
      <c r="AG330" t="s">
        <v>0</v>
      </c>
      <c r="AH330" s="191"/>
      <c r="AI330" s="191" t="s">
        <v>0</v>
      </c>
      <c r="AJ330" t="s">
        <v>0</v>
      </c>
      <c r="AK330" s="191"/>
      <c r="AL330" s="162">
        <v>0</v>
      </c>
      <c r="AM330" s="162">
        <v>0</v>
      </c>
      <c r="AN330" s="162">
        <v>9.91199401039215E-2</v>
      </c>
      <c r="AO330" s="162">
        <v>0.51278928136419</v>
      </c>
      <c r="AP330" s="162">
        <v>0</v>
      </c>
      <c r="AQ330" s="162">
        <v>0.16341730309765501</v>
      </c>
      <c r="AR330" s="178">
        <v>0</v>
      </c>
      <c r="AS330" s="178">
        <v>0</v>
      </c>
      <c r="AT330" s="178">
        <v>0</v>
      </c>
      <c r="AU330" s="178">
        <v>0</v>
      </c>
      <c r="AV330" s="178">
        <v>0</v>
      </c>
      <c r="AW330" s="180">
        <v>0</v>
      </c>
      <c r="AX330">
        <v>1</v>
      </c>
      <c r="AY330">
        <v>0</v>
      </c>
      <c r="AZ330">
        <v>0</v>
      </c>
      <c r="BA330">
        <v>0</v>
      </c>
      <c r="BB330">
        <v>1</v>
      </c>
      <c r="BC330">
        <v>0</v>
      </c>
      <c r="BD330" s="165">
        <v>0</v>
      </c>
      <c r="BE330" s="165" t="s">
        <v>0</v>
      </c>
      <c r="BF330" s="165" t="s">
        <v>0</v>
      </c>
      <c r="BG330" s="165" t="s">
        <v>0</v>
      </c>
      <c r="BH330" s="165" t="s">
        <v>0</v>
      </c>
      <c r="BI330" s="165" t="s">
        <v>0</v>
      </c>
      <c r="BJ330" s="165">
        <v>0</v>
      </c>
      <c r="BK330" s="165" t="s">
        <v>0</v>
      </c>
      <c r="BL330" s="165">
        <v>0</v>
      </c>
      <c r="BM330" s="165" t="s">
        <v>0</v>
      </c>
      <c r="BN330" s="165" t="s">
        <v>0</v>
      </c>
      <c r="BO330" s="165" t="s">
        <v>0</v>
      </c>
      <c r="BP330" s="165" t="s">
        <v>0</v>
      </c>
      <c r="BQ330" s="165" t="s">
        <v>0</v>
      </c>
      <c r="BR330" s="165">
        <v>0</v>
      </c>
      <c r="BS330" s="165">
        <v>0</v>
      </c>
      <c r="BT330" s="165">
        <v>0</v>
      </c>
      <c r="BU330" s="165" t="s">
        <v>0</v>
      </c>
      <c r="BV330" s="165" t="s">
        <v>0</v>
      </c>
      <c r="BW330" s="165" t="s">
        <v>0</v>
      </c>
      <c r="BX330" s="165" t="s">
        <v>0</v>
      </c>
      <c r="BY330" s="163" t="s">
        <v>0</v>
      </c>
      <c r="BZ330">
        <v>0</v>
      </c>
      <c r="CA330" t="s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 t="str">
        <f>_xlfn.XLOOKUP(DB_CEWB_Nomenclature__2[[#This Row],[Component]],T_Planning[Article],T_Planning[PLANIF],"VERIF")</f>
        <v>VERIF</v>
      </c>
      <c r="CS330" t="str">
        <f>_xlfn.XLOOKUP(DB_CEWB_Nomenclature__2[[#This Row],[Component]],T_Planning[Article],T_Planning[Etat Machine],"VERIF")</f>
        <v>VERIF</v>
      </c>
      <c r="CT3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1" spans="1:98" hidden="1" x14ac:dyDescent="0.3">
      <c r="A331">
        <v>0</v>
      </c>
      <c r="B331">
        <v>599485</v>
      </c>
      <c r="C331" t="s">
        <v>2061</v>
      </c>
      <c r="D331">
        <v>40</v>
      </c>
      <c r="E331" t="s">
        <v>3761</v>
      </c>
      <c r="F331" t="s">
        <v>3950</v>
      </c>
      <c r="G331" t="s">
        <v>2775</v>
      </c>
      <c r="H331" t="s">
        <v>2062</v>
      </c>
      <c r="I331">
        <v>0</v>
      </c>
      <c r="J331">
        <v>0</v>
      </c>
      <c r="K331">
        <v>0</v>
      </c>
      <c r="L331">
        <v>0</v>
      </c>
      <c r="M331">
        <v>584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t="s">
        <v>3828</v>
      </c>
      <c r="U331">
        <v>0</v>
      </c>
      <c r="V331" s="162" t="s">
        <v>0</v>
      </c>
      <c r="W331">
        <v>0</v>
      </c>
      <c r="X331" s="162" t="s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 t="s">
        <v>0</v>
      </c>
      <c r="AE331" t="s">
        <v>0</v>
      </c>
      <c r="AF331" t="s">
        <v>0</v>
      </c>
      <c r="AG331" t="s">
        <v>0</v>
      </c>
      <c r="AH331" s="191"/>
      <c r="AI331" s="191" t="s">
        <v>0</v>
      </c>
      <c r="AJ331" t="s">
        <v>0</v>
      </c>
      <c r="AK331" s="191"/>
      <c r="AL331" s="162">
        <v>0</v>
      </c>
      <c r="AM331" s="162">
        <v>0.705346294046172</v>
      </c>
      <c r="AN331" s="162">
        <v>4.6600000000000003E-2</v>
      </c>
      <c r="AO331" s="162">
        <v>0</v>
      </c>
      <c r="AP331" s="162">
        <v>0</v>
      </c>
      <c r="AQ331" s="162">
        <v>0.18473363371322599</v>
      </c>
      <c r="AR331" s="178">
        <v>0</v>
      </c>
      <c r="AS331" s="178">
        <v>0</v>
      </c>
      <c r="AT331" s="178">
        <v>0</v>
      </c>
      <c r="AU331" s="178">
        <v>0</v>
      </c>
      <c r="AV331" s="178">
        <v>0</v>
      </c>
      <c r="AW331" s="180">
        <v>0</v>
      </c>
      <c r="AX331">
        <v>1</v>
      </c>
      <c r="AY331">
        <v>0</v>
      </c>
      <c r="AZ331">
        <v>0</v>
      </c>
      <c r="BA331">
        <v>0</v>
      </c>
      <c r="BB331">
        <v>1</v>
      </c>
      <c r="BC331">
        <v>0</v>
      </c>
      <c r="BD331" s="165">
        <v>0</v>
      </c>
      <c r="BE331" s="165" t="s">
        <v>0</v>
      </c>
      <c r="BF331" s="165" t="s">
        <v>0</v>
      </c>
      <c r="BG331" s="165" t="s">
        <v>0</v>
      </c>
      <c r="BH331" s="165" t="s">
        <v>0</v>
      </c>
      <c r="BI331" s="165" t="s">
        <v>0</v>
      </c>
      <c r="BJ331" s="165">
        <v>0</v>
      </c>
      <c r="BK331" s="165" t="s">
        <v>0</v>
      </c>
      <c r="BL331" s="165">
        <v>0</v>
      </c>
      <c r="BM331" s="165" t="s">
        <v>0</v>
      </c>
      <c r="BN331" s="165" t="s">
        <v>0</v>
      </c>
      <c r="BO331" s="165" t="s">
        <v>0</v>
      </c>
      <c r="BP331" s="165" t="s">
        <v>0</v>
      </c>
      <c r="BQ331" s="165" t="s">
        <v>0</v>
      </c>
      <c r="BR331" s="165">
        <v>0</v>
      </c>
      <c r="BS331" s="165">
        <v>0</v>
      </c>
      <c r="BT331" s="165">
        <v>0</v>
      </c>
      <c r="BU331" s="165" t="s">
        <v>0</v>
      </c>
      <c r="BV331" s="165" t="s">
        <v>0</v>
      </c>
      <c r="BW331" s="165" t="s">
        <v>0</v>
      </c>
      <c r="BX331" s="165" t="s">
        <v>0</v>
      </c>
      <c r="BY331" s="163" t="s">
        <v>0</v>
      </c>
      <c r="BZ331">
        <v>0</v>
      </c>
      <c r="CA331" t="s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 t="str">
        <f>_xlfn.XLOOKUP(DB_CEWB_Nomenclature__2[[#This Row],[Component]],T_Planning[Article],T_Planning[PLANIF],"VERIF")</f>
        <v>VERIF</v>
      </c>
      <c r="CS331" t="str">
        <f>_xlfn.XLOOKUP(DB_CEWB_Nomenclature__2[[#This Row],[Component]],T_Planning[Article],T_Planning[Etat Machine],"VERIF")</f>
        <v>VERIF</v>
      </c>
      <c r="CT3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2" spans="1:98" hidden="1" x14ac:dyDescent="0.3">
      <c r="A332">
        <v>0</v>
      </c>
      <c r="B332">
        <v>601670</v>
      </c>
      <c r="C332" t="s">
        <v>1248</v>
      </c>
      <c r="D332">
        <v>40</v>
      </c>
      <c r="E332" t="s">
        <v>3761</v>
      </c>
      <c r="F332" t="s">
        <v>3950</v>
      </c>
      <c r="G332" t="s">
        <v>2775</v>
      </c>
      <c r="H332" t="s">
        <v>3421</v>
      </c>
      <c r="I332">
        <v>0</v>
      </c>
      <c r="J332">
        <v>0</v>
      </c>
      <c r="K332">
        <v>0</v>
      </c>
      <c r="L332">
        <v>6240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6240</v>
      </c>
      <c r="T332" t="s">
        <v>3789</v>
      </c>
      <c r="U332">
        <v>0</v>
      </c>
      <c r="V332" s="162" t="s">
        <v>0</v>
      </c>
      <c r="W332">
        <v>0</v>
      </c>
      <c r="X332" s="162" t="s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 t="s">
        <v>0</v>
      </c>
      <c r="AE332" t="s">
        <v>0</v>
      </c>
      <c r="AF332" t="s">
        <v>0</v>
      </c>
      <c r="AG332" t="s">
        <v>0</v>
      </c>
      <c r="AH332" s="191"/>
      <c r="AI332" s="191" t="s">
        <v>0</v>
      </c>
      <c r="AJ332" t="s">
        <v>0</v>
      </c>
      <c r="AK332" s="191"/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178">
        <v>0</v>
      </c>
      <c r="AS332" s="178">
        <v>0</v>
      </c>
      <c r="AT332" s="178">
        <v>0</v>
      </c>
      <c r="AU332" s="178">
        <v>0</v>
      </c>
      <c r="AV332" s="178">
        <v>0</v>
      </c>
      <c r="AW332" s="180">
        <v>0</v>
      </c>
      <c r="AX332">
        <v>1</v>
      </c>
      <c r="AY332">
        <v>0</v>
      </c>
      <c r="AZ332">
        <v>0</v>
      </c>
      <c r="BA332">
        <v>0</v>
      </c>
      <c r="BB332">
        <v>1</v>
      </c>
      <c r="BC332">
        <v>0</v>
      </c>
      <c r="BD332" s="165">
        <v>0</v>
      </c>
      <c r="BE332" s="165" t="s">
        <v>0</v>
      </c>
      <c r="BF332" s="165" t="s">
        <v>0</v>
      </c>
      <c r="BG332" s="165" t="s">
        <v>0</v>
      </c>
      <c r="BH332" s="165" t="s">
        <v>0</v>
      </c>
      <c r="BI332" s="165" t="s">
        <v>0</v>
      </c>
      <c r="BJ332" s="165">
        <v>0</v>
      </c>
      <c r="BK332" s="165" t="s">
        <v>0</v>
      </c>
      <c r="BL332" s="165">
        <v>0</v>
      </c>
      <c r="BM332" s="165" t="s">
        <v>0</v>
      </c>
      <c r="BN332" s="165" t="s">
        <v>0</v>
      </c>
      <c r="BO332" s="165" t="s">
        <v>0</v>
      </c>
      <c r="BP332" s="165" t="s">
        <v>0</v>
      </c>
      <c r="BQ332" s="165" t="s">
        <v>0</v>
      </c>
      <c r="BR332" s="165">
        <v>0</v>
      </c>
      <c r="BS332" s="165">
        <v>0</v>
      </c>
      <c r="BT332" s="165">
        <v>0</v>
      </c>
      <c r="BU332" s="165" t="s">
        <v>0</v>
      </c>
      <c r="BV332" s="165" t="s">
        <v>0</v>
      </c>
      <c r="BW332" s="165" t="s">
        <v>0</v>
      </c>
      <c r="BX332" s="165" t="s">
        <v>0</v>
      </c>
      <c r="BY332" s="163" t="s">
        <v>0</v>
      </c>
      <c r="BZ332">
        <v>0</v>
      </c>
      <c r="CA332" t="s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 t="str">
        <f>_xlfn.XLOOKUP(DB_CEWB_Nomenclature__2[[#This Row],[Component]],T_Planning[Article],T_Planning[PLANIF],"VERIF")</f>
        <v>VERIF</v>
      </c>
      <c r="CS332" t="str">
        <f>_xlfn.XLOOKUP(DB_CEWB_Nomenclature__2[[#This Row],[Component]],T_Planning[Article],T_Planning[Etat Machine],"VERIF")</f>
        <v>VERIF</v>
      </c>
      <c r="CT3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3" spans="1:98" hidden="1" x14ac:dyDescent="0.3">
      <c r="A333">
        <v>0</v>
      </c>
      <c r="B333">
        <v>601671</v>
      </c>
      <c r="C333" t="s">
        <v>1248</v>
      </c>
      <c r="D333">
        <v>40</v>
      </c>
      <c r="E333" t="s">
        <v>3761</v>
      </c>
      <c r="F333" t="s">
        <v>3950</v>
      </c>
      <c r="G333" t="s">
        <v>2775</v>
      </c>
      <c r="H333" t="s">
        <v>3421</v>
      </c>
      <c r="I333">
        <v>0</v>
      </c>
      <c r="J333">
        <v>0</v>
      </c>
      <c r="K333">
        <v>0</v>
      </c>
      <c r="L333">
        <v>7595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7595</v>
      </c>
      <c r="T333" t="s">
        <v>3789</v>
      </c>
      <c r="U333">
        <v>0</v>
      </c>
      <c r="V333" s="162" t="s">
        <v>0</v>
      </c>
      <c r="W333">
        <v>0</v>
      </c>
      <c r="X333" s="162" t="s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 t="s">
        <v>0</v>
      </c>
      <c r="AE333" t="s">
        <v>0</v>
      </c>
      <c r="AF333" t="s">
        <v>0</v>
      </c>
      <c r="AG333" t="s">
        <v>0</v>
      </c>
      <c r="AH333" s="191"/>
      <c r="AI333" s="191" t="s">
        <v>0</v>
      </c>
      <c r="AJ333" t="s">
        <v>0</v>
      </c>
      <c r="AK333" s="191"/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178">
        <v>0</v>
      </c>
      <c r="AS333" s="178">
        <v>0</v>
      </c>
      <c r="AT333" s="178">
        <v>0</v>
      </c>
      <c r="AU333" s="178">
        <v>0</v>
      </c>
      <c r="AV333" s="178">
        <v>0</v>
      </c>
      <c r="AW333" s="180">
        <v>0</v>
      </c>
      <c r="AX333">
        <v>1</v>
      </c>
      <c r="AY333">
        <v>0</v>
      </c>
      <c r="AZ333">
        <v>0</v>
      </c>
      <c r="BA333">
        <v>0</v>
      </c>
      <c r="BB333">
        <v>1</v>
      </c>
      <c r="BC333">
        <v>0</v>
      </c>
      <c r="BD333" s="165">
        <v>0</v>
      </c>
      <c r="BE333" s="165" t="s">
        <v>0</v>
      </c>
      <c r="BF333" s="165" t="s">
        <v>0</v>
      </c>
      <c r="BG333" s="165" t="s">
        <v>0</v>
      </c>
      <c r="BH333" s="165" t="s">
        <v>0</v>
      </c>
      <c r="BI333" s="165" t="s">
        <v>0</v>
      </c>
      <c r="BJ333" s="165">
        <v>0</v>
      </c>
      <c r="BK333" s="165" t="s">
        <v>0</v>
      </c>
      <c r="BL333" s="165">
        <v>0</v>
      </c>
      <c r="BM333" s="165" t="s">
        <v>0</v>
      </c>
      <c r="BN333" s="165" t="s">
        <v>0</v>
      </c>
      <c r="BO333" s="165" t="s">
        <v>0</v>
      </c>
      <c r="BP333" s="165" t="s">
        <v>0</v>
      </c>
      <c r="BQ333" s="165" t="s">
        <v>0</v>
      </c>
      <c r="BR333" s="165">
        <v>0</v>
      </c>
      <c r="BS333" s="165">
        <v>0</v>
      </c>
      <c r="BT333" s="165">
        <v>0</v>
      </c>
      <c r="BU333" s="165" t="s">
        <v>0</v>
      </c>
      <c r="BV333" s="165" t="s">
        <v>0</v>
      </c>
      <c r="BW333" s="165" t="s">
        <v>0</v>
      </c>
      <c r="BX333" s="165" t="s">
        <v>0</v>
      </c>
      <c r="BY333" s="163" t="s">
        <v>0</v>
      </c>
      <c r="BZ333">
        <v>0</v>
      </c>
      <c r="CA333" t="s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 t="str">
        <f>_xlfn.XLOOKUP(DB_CEWB_Nomenclature__2[[#This Row],[Component]],T_Planning[Article],T_Planning[PLANIF],"VERIF")</f>
        <v>VERIF</v>
      </c>
      <c r="CS333" t="str">
        <f>_xlfn.XLOOKUP(DB_CEWB_Nomenclature__2[[#This Row],[Component]],T_Planning[Article],T_Planning[Etat Machine],"VERIF")</f>
        <v>VERIF</v>
      </c>
      <c r="CT3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4" spans="1:98" hidden="1" x14ac:dyDescent="0.3">
      <c r="A334">
        <v>0</v>
      </c>
      <c r="B334">
        <v>608583</v>
      </c>
      <c r="C334" t="s">
        <v>1234</v>
      </c>
      <c r="D334">
        <v>40</v>
      </c>
      <c r="E334" t="s">
        <v>3761</v>
      </c>
      <c r="F334" t="s">
        <v>3950</v>
      </c>
      <c r="G334" t="s">
        <v>2775</v>
      </c>
      <c r="H334" t="s">
        <v>3421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3789</v>
      </c>
      <c r="U334">
        <v>0</v>
      </c>
      <c r="V334" s="162" t="s">
        <v>0</v>
      </c>
      <c r="W334">
        <v>0</v>
      </c>
      <c r="X334" s="162" t="s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 t="s">
        <v>0</v>
      </c>
      <c r="AE334" t="s">
        <v>0</v>
      </c>
      <c r="AF334" t="s">
        <v>0</v>
      </c>
      <c r="AG334" t="s">
        <v>0</v>
      </c>
      <c r="AH334" s="191"/>
      <c r="AI334" s="191" t="s">
        <v>0</v>
      </c>
      <c r="AJ334" t="s">
        <v>0</v>
      </c>
      <c r="AK334" s="191"/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178">
        <v>0</v>
      </c>
      <c r="AS334" s="178">
        <v>0</v>
      </c>
      <c r="AT334" s="178">
        <v>0</v>
      </c>
      <c r="AU334" s="178">
        <v>0</v>
      </c>
      <c r="AV334" s="178">
        <v>0</v>
      </c>
      <c r="AW334" s="180">
        <v>0</v>
      </c>
      <c r="AX334">
        <v>1</v>
      </c>
      <c r="AY334">
        <v>0</v>
      </c>
      <c r="AZ334">
        <v>0</v>
      </c>
      <c r="BA334">
        <v>0</v>
      </c>
      <c r="BB334">
        <v>1</v>
      </c>
      <c r="BC334">
        <v>0</v>
      </c>
      <c r="BD334" s="165">
        <v>0</v>
      </c>
      <c r="BE334" s="165" t="s">
        <v>0</v>
      </c>
      <c r="BF334" s="165" t="s">
        <v>0</v>
      </c>
      <c r="BG334" s="165" t="s">
        <v>0</v>
      </c>
      <c r="BH334" s="165" t="s">
        <v>0</v>
      </c>
      <c r="BI334" s="165" t="s">
        <v>0</v>
      </c>
      <c r="BJ334" s="165">
        <v>0</v>
      </c>
      <c r="BK334" s="165" t="s">
        <v>0</v>
      </c>
      <c r="BL334" s="165">
        <v>0</v>
      </c>
      <c r="BM334" s="165" t="s">
        <v>0</v>
      </c>
      <c r="BN334" s="165" t="s">
        <v>0</v>
      </c>
      <c r="BO334" s="165" t="s">
        <v>0</v>
      </c>
      <c r="BP334" s="165" t="s">
        <v>0</v>
      </c>
      <c r="BQ334" s="165" t="s">
        <v>0</v>
      </c>
      <c r="BR334" s="165">
        <v>0</v>
      </c>
      <c r="BS334" s="165">
        <v>0</v>
      </c>
      <c r="BT334" s="165">
        <v>0</v>
      </c>
      <c r="BU334" s="165" t="s">
        <v>0</v>
      </c>
      <c r="BV334" s="165" t="s">
        <v>0</v>
      </c>
      <c r="BW334" s="165" t="s">
        <v>0</v>
      </c>
      <c r="BX334" s="165" t="s">
        <v>0</v>
      </c>
      <c r="BY334" s="163" t="s">
        <v>0</v>
      </c>
      <c r="BZ334">
        <v>0</v>
      </c>
      <c r="CA334" t="s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 t="str">
        <f>_xlfn.XLOOKUP(DB_CEWB_Nomenclature__2[[#This Row],[Component]],T_Planning[Article],T_Planning[PLANIF],"VERIF")</f>
        <v>VERIF</v>
      </c>
      <c r="CS334" t="str">
        <f>_xlfn.XLOOKUP(DB_CEWB_Nomenclature__2[[#This Row],[Component]],T_Planning[Article],T_Planning[Etat Machine],"VERIF")</f>
        <v>VERIF</v>
      </c>
      <c r="CT3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5" spans="1:98" hidden="1" x14ac:dyDescent="0.3">
      <c r="A335">
        <v>0</v>
      </c>
      <c r="B335">
        <v>610119</v>
      </c>
      <c r="C335" t="s">
        <v>2306</v>
      </c>
      <c r="D335">
        <v>55</v>
      </c>
      <c r="E335" t="s">
        <v>3761</v>
      </c>
      <c r="F335" t="s">
        <v>3950</v>
      </c>
      <c r="G335" t="s">
        <v>2775</v>
      </c>
      <c r="H335" t="s">
        <v>2305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t="s">
        <v>3789</v>
      </c>
      <c r="U335">
        <v>0</v>
      </c>
      <c r="V335" s="162" t="s">
        <v>0</v>
      </c>
      <c r="W335">
        <v>0</v>
      </c>
      <c r="X335" s="162" t="s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 t="s">
        <v>0</v>
      </c>
      <c r="AE335" t="s">
        <v>0</v>
      </c>
      <c r="AF335" t="s">
        <v>0</v>
      </c>
      <c r="AG335" t="s">
        <v>0</v>
      </c>
      <c r="AH335" s="191"/>
      <c r="AI335" s="191" t="s">
        <v>0</v>
      </c>
      <c r="AJ335" t="s">
        <v>0</v>
      </c>
      <c r="AK335" s="191"/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178">
        <v>0</v>
      </c>
      <c r="AS335" s="178">
        <v>0</v>
      </c>
      <c r="AT335" s="178">
        <v>0</v>
      </c>
      <c r="AU335" s="178">
        <v>0</v>
      </c>
      <c r="AV335" s="178">
        <v>0</v>
      </c>
      <c r="AW335" s="180">
        <v>0</v>
      </c>
      <c r="AX335">
        <v>1</v>
      </c>
      <c r="AY335">
        <v>0</v>
      </c>
      <c r="AZ335">
        <v>0</v>
      </c>
      <c r="BA335">
        <v>0</v>
      </c>
      <c r="BB335">
        <v>1</v>
      </c>
      <c r="BC335">
        <v>0</v>
      </c>
      <c r="BD335" s="165">
        <v>0</v>
      </c>
      <c r="BE335" s="165" t="s">
        <v>0</v>
      </c>
      <c r="BF335" s="165" t="s">
        <v>0</v>
      </c>
      <c r="BG335" s="165" t="s">
        <v>0</v>
      </c>
      <c r="BH335" s="165" t="s">
        <v>0</v>
      </c>
      <c r="BI335" s="165" t="s">
        <v>0</v>
      </c>
      <c r="BJ335" s="165">
        <v>0</v>
      </c>
      <c r="BK335" s="165" t="s">
        <v>0</v>
      </c>
      <c r="BL335" s="165">
        <v>0</v>
      </c>
      <c r="BM335" s="165" t="s">
        <v>0</v>
      </c>
      <c r="BN335" s="165" t="s">
        <v>0</v>
      </c>
      <c r="BO335" s="165" t="s">
        <v>0</v>
      </c>
      <c r="BP335" s="165" t="s">
        <v>0</v>
      </c>
      <c r="BQ335" s="165" t="s">
        <v>0</v>
      </c>
      <c r="BR335" s="165">
        <v>0</v>
      </c>
      <c r="BS335" s="165">
        <v>0</v>
      </c>
      <c r="BT335" s="165">
        <v>0</v>
      </c>
      <c r="BU335" s="165" t="s">
        <v>0</v>
      </c>
      <c r="BV335" s="165" t="s">
        <v>0</v>
      </c>
      <c r="BW335" s="165" t="s">
        <v>0</v>
      </c>
      <c r="BX335" s="165" t="s">
        <v>0</v>
      </c>
      <c r="BY335" s="163" t="s">
        <v>0</v>
      </c>
      <c r="BZ335">
        <v>0</v>
      </c>
      <c r="CA335" t="s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 t="str">
        <f>_xlfn.XLOOKUP(DB_CEWB_Nomenclature__2[[#This Row],[Component]],T_Planning[Article],T_Planning[PLANIF],"VERIF")</f>
        <v>VERIF</v>
      </c>
      <c r="CS335" t="str">
        <f>_xlfn.XLOOKUP(DB_CEWB_Nomenclature__2[[#This Row],[Component]],T_Planning[Article],T_Planning[Etat Machine],"VERIF")</f>
        <v>VERIF</v>
      </c>
      <c r="CT3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6" spans="1:98" hidden="1" x14ac:dyDescent="0.3">
      <c r="A336">
        <v>0</v>
      </c>
      <c r="B336">
        <v>616125</v>
      </c>
      <c r="C336" t="s">
        <v>383</v>
      </c>
      <c r="D336">
        <v>55</v>
      </c>
      <c r="E336" t="s">
        <v>3761</v>
      </c>
      <c r="F336" t="s">
        <v>3950</v>
      </c>
      <c r="G336" t="s">
        <v>2775</v>
      </c>
      <c r="H336" t="s">
        <v>2751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t="s">
        <v>3789</v>
      </c>
      <c r="U336">
        <v>0</v>
      </c>
      <c r="V336" s="162" t="s">
        <v>0</v>
      </c>
      <c r="W336">
        <v>0</v>
      </c>
      <c r="X336" s="162" t="s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 t="s">
        <v>0</v>
      </c>
      <c r="AE336" t="s">
        <v>0</v>
      </c>
      <c r="AF336" t="s">
        <v>0</v>
      </c>
      <c r="AG336" t="s">
        <v>0</v>
      </c>
      <c r="AH336" s="191"/>
      <c r="AI336" s="191" t="s">
        <v>0</v>
      </c>
      <c r="AJ336" t="s">
        <v>0</v>
      </c>
      <c r="AK336" s="191"/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178">
        <v>0</v>
      </c>
      <c r="AS336" s="178">
        <v>0</v>
      </c>
      <c r="AT336" s="178">
        <v>0</v>
      </c>
      <c r="AU336" s="178">
        <v>0</v>
      </c>
      <c r="AV336" s="178">
        <v>0</v>
      </c>
      <c r="AW336" s="180">
        <v>0</v>
      </c>
      <c r="AX336">
        <v>1</v>
      </c>
      <c r="AY336">
        <v>0</v>
      </c>
      <c r="AZ336">
        <v>0</v>
      </c>
      <c r="BA336">
        <v>0</v>
      </c>
      <c r="BB336">
        <v>1</v>
      </c>
      <c r="BC336">
        <v>0</v>
      </c>
      <c r="BD336" s="165">
        <v>0</v>
      </c>
      <c r="BE336" s="165" t="s">
        <v>0</v>
      </c>
      <c r="BF336" s="165" t="s">
        <v>0</v>
      </c>
      <c r="BG336" s="165" t="s">
        <v>0</v>
      </c>
      <c r="BH336" s="165" t="s">
        <v>0</v>
      </c>
      <c r="BI336" s="165" t="s">
        <v>0</v>
      </c>
      <c r="BJ336" s="165">
        <v>0</v>
      </c>
      <c r="BK336" s="165" t="s">
        <v>0</v>
      </c>
      <c r="BL336" s="165">
        <v>0</v>
      </c>
      <c r="BM336" s="165" t="s">
        <v>0</v>
      </c>
      <c r="BN336" s="165" t="s">
        <v>0</v>
      </c>
      <c r="BO336" s="165" t="s">
        <v>0</v>
      </c>
      <c r="BP336" s="165" t="s">
        <v>0</v>
      </c>
      <c r="BQ336" s="165" t="s">
        <v>0</v>
      </c>
      <c r="BR336" s="165">
        <v>0</v>
      </c>
      <c r="BS336" s="165">
        <v>0</v>
      </c>
      <c r="BT336" s="165">
        <v>0</v>
      </c>
      <c r="BU336" s="165" t="s">
        <v>0</v>
      </c>
      <c r="BV336" s="165" t="s">
        <v>0</v>
      </c>
      <c r="BW336" s="165" t="s">
        <v>0</v>
      </c>
      <c r="BX336" s="165" t="s">
        <v>0</v>
      </c>
      <c r="BY336" s="163" t="s">
        <v>0</v>
      </c>
      <c r="BZ336">
        <v>0</v>
      </c>
      <c r="CA336" t="s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 t="str">
        <f>_xlfn.XLOOKUP(DB_CEWB_Nomenclature__2[[#This Row],[Component]],T_Planning[Article],T_Planning[PLANIF],"VERIF")</f>
        <v>VERIF</v>
      </c>
      <c r="CS336" t="str">
        <f>_xlfn.XLOOKUP(DB_CEWB_Nomenclature__2[[#This Row],[Component]],T_Planning[Article],T_Planning[Etat Machine],"VERIF")</f>
        <v>VERIF</v>
      </c>
      <c r="CT3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7" spans="1:98" hidden="1" x14ac:dyDescent="0.3">
      <c r="A337">
        <v>0</v>
      </c>
      <c r="B337">
        <v>624503</v>
      </c>
      <c r="C337" t="s">
        <v>1180</v>
      </c>
      <c r="D337">
        <v>50</v>
      </c>
      <c r="E337" t="s">
        <v>3761</v>
      </c>
      <c r="F337" t="s">
        <v>3952</v>
      </c>
      <c r="G337" t="s">
        <v>2862</v>
      </c>
      <c r="H337" t="s">
        <v>1181</v>
      </c>
      <c r="I337">
        <v>0</v>
      </c>
      <c r="J337">
        <v>0</v>
      </c>
      <c r="K337">
        <v>0</v>
      </c>
      <c r="L337">
        <v>24059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24059</v>
      </c>
      <c r="T337" t="s">
        <v>3767</v>
      </c>
      <c r="U337">
        <v>0</v>
      </c>
      <c r="V337" s="162" t="s">
        <v>0</v>
      </c>
      <c r="W337">
        <v>0</v>
      </c>
      <c r="X337" s="162" t="s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 t="s">
        <v>0</v>
      </c>
      <c r="AE337" t="s">
        <v>0</v>
      </c>
      <c r="AF337" t="s">
        <v>0</v>
      </c>
      <c r="AG337" t="s">
        <v>0</v>
      </c>
      <c r="AH337" s="191"/>
      <c r="AI337" s="191" t="s">
        <v>0</v>
      </c>
      <c r="AJ337" t="s">
        <v>0</v>
      </c>
      <c r="AK337" s="191"/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178">
        <v>0</v>
      </c>
      <c r="AS337" s="178">
        <v>0</v>
      </c>
      <c r="AT337" s="178">
        <v>0</v>
      </c>
      <c r="AU337" s="178">
        <v>0</v>
      </c>
      <c r="AV337" s="178">
        <v>0</v>
      </c>
      <c r="AW337" s="180">
        <v>0</v>
      </c>
      <c r="AX337">
        <v>1</v>
      </c>
      <c r="AY337">
        <v>0</v>
      </c>
      <c r="AZ337">
        <v>0</v>
      </c>
      <c r="BA337">
        <v>0</v>
      </c>
      <c r="BB337">
        <v>1</v>
      </c>
      <c r="BC337">
        <v>0</v>
      </c>
      <c r="BD337" s="165">
        <v>0</v>
      </c>
      <c r="BE337" s="165" t="s">
        <v>0</v>
      </c>
      <c r="BF337" s="165" t="s">
        <v>0</v>
      </c>
      <c r="BG337" s="165" t="s">
        <v>0</v>
      </c>
      <c r="BH337" s="165" t="s">
        <v>0</v>
      </c>
      <c r="BI337" s="165" t="s">
        <v>0</v>
      </c>
      <c r="BJ337" s="165">
        <v>0</v>
      </c>
      <c r="BK337" s="165" t="s">
        <v>0</v>
      </c>
      <c r="BL337" s="165">
        <v>0</v>
      </c>
      <c r="BM337" s="165" t="s">
        <v>0</v>
      </c>
      <c r="BN337" s="165" t="s">
        <v>0</v>
      </c>
      <c r="BO337" s="165" t="s">
        <v>0</v>
      </c>
      <c r="BP337" s="165" t="s">
        <v>0</v>
      </c>
      <c r="BQ337" s="165" t="s">
        <v>0</v>
      </c>
      <c r="BR337" s="165">
        <v>0</v>
      </c>
      <c r="BS337" s="165">
        <v>0</v>
      </c>
      <c r="BT337" s="165">
        <v>0</v>
      </c>
      <c r="BU337" s="165" t="s">
        <v>0</v>
      </c>
      <c r="BV337" s="165" t="s">
        <v>0</v>
      </c>
      <c r="BW337" s="165" t="s">
        <v>0</v>
      </c>
      <c r="BX337" s="165" t="s">
        <v>0</v>
      </c>
      <c r="BY337" s="163" t="s">
        <v>0</v>
      </c>
      <c r="BZ337">
        <v>0</v>
      </c>
      <c r="CA337" t="s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 t="str">
        <f>_xlfn.XLOOKUP(DB_CEWB_Nomenclature__2[[#This Row],[Component]],T_Planning[Article],T_Planning[PLANIF],"VERIF")</f>
        <v>VERIF</v>
      </c>
      <c r="CS337" t="str">
        <f>_xlfn.XLOOKUP(DB_CEWB_Nomenclature__2[[#This Row],[Component]],T_Planning[Article],T_Planning[Etat Machine],"VERIF")</f>
        <v>VERIF</v>
      </c>
      <c r="CT3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8" spans="1:98" hidden="1" x14ac:dyDescent="0.3">
      <c r="A338">
        <v>0</v>
      </c>
      <c r="B338">
        <v>628033</v>
      </c>
      <c r="C338" t="s">
        <v>2440</v>
      </c>
      <c r="D338">
        <v>40</v>
      </c>
      <c r="E338" t="s">
        <v>3761</v>
      </c>
      <c r="F338" t="s">
        <v>3950</v>
      </c>
      <c r="G338" t="s">
        <v>2775</v>
      </c>
      <c r="H338" t="s">
        <v>1322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t="s">
        <v>3767</v>
      </c>
      <c r="U338">
        <v>0</v>
      </c>
      <c r="V338" s="162" t="s">
        <v>0</v>
      </c>
      <c r="W338">
        <v>0</v>
      </c>
      <c r="X338" s="162" t="s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 t="s">
        <v>0</v>
      </c>
      <c r="AE338" t="s">
        <v>0</v>
      </c>
      <c r="AF338" t="s">
        <v>0</v>
      </c>
      <c r="AG338" t="s">
        <v>0</v>
      </c>
      <c r="AH338" s="191"/>
      <c r="AI338" s="191" t="s">
        <v>0</v>
      </c>
      <c r="AJ338" t="s">
        <v>0</v>
      </c>
      <c r="AK338" s="191"/>
      <c r="AL338" s="162">
        <v>0.243304413428895</v>
      </c>
      <c r="AM338" s="162">
        <v>0.12992298790950099</v>
      </c>
      <c r="AN338" s="162">
        <v>0.42321318909726502</v>
      </c>
      <c r="AO338" s="162">
        <v>0</v>
      </c>
      <c r="AP338" s="162">
        <v>0</v>
      </c>
      <c r="AQ338" s="162">
        <v>0.22041638683680301</v>
      </c>
      <c r="AR338" s="178">
        <v>0</v>
      </c>
      <c r="AS338" s="178">
        <v>0</v>
      </c>
      <c r="AT338" s="178">
        <v>0</v>
      </c>
      <c r="AU338" s="178">
        <v>0</v>
      </c>
      <c r="AV338" s="178">
        <v>0</v>
      </c>
      <c r="AW338" s="180">
        <v>0</v>
      </c>
      <c r="AX338">
        <v>1</v>
      </c>
      <c r="AY338">
        <v>1</v>
      </c>
      <c r="AZ338">
        <v>1</v>
      </c>
      <c r="BA338">
        <v>1</v>
      </c>
      <c r="BB338">
        <v>1</v>
      </c>
      <c r="BC338">
        <v>0</v>
      </c>
      <c r="BD338" s="165">
        <v>0</v>
      </c>
      <c r="BE338" s="165" t="s">
        <v>0</v>
      </c>
      <c r="BF338" s="165">
        <v>0</v>
      </c>
      <c r="BG338" s="165" t="s">
        <v>0</v>
      </c>
      <c r="BH338" s="165">
        <v>0</v>
      </c>
      <c r="BI338" s="165" t="s">
        <v>0</v>
      </c>
      <c r="BJ338" s="165">
        <v>0</v>
      </c>
      <c r="BK338" s="165" t="s">
        <v>0</v>
      </c>
      <c r="BL338" s="165">
        <v>0</v>
      </c>
      <c r="BM338" s="165" t="s">
        <v>0</v>
      </c>
      <c r="BN338" s="165">
        <v>0</v>
      </c>
      <c r="BO338" s="165" t="s">
        <v>0</v>
      </c>
      <c r="BP338" s="165">
        <v>0</v>
      </c>
      <c r="BQ338" s="165" t="s">
        <v>0</v>
      </c>
      <c r="BR338" s="165">
        <v>0</v>
      </c>
      <c r="BS338" s="165" t="s">
        <v>0</v>
      </c>
      <c r="BT338" s="165">
        <v>0</v>
      </c>
      <c r="BU338" s="165" t="s">
        <v>0</v>
      </c>
      <c r="BV338" s="165" t="s">
        <v>0</v>
      </c>
      <c r="BW338" s="165" t="s">
        <v>0</v>
      </c>
      <c r="BX338" s="165" t="s">
        <v>0</v>
      </c>
      <c r="BY338" s="163" t="s">
        <v>0</v>
      </c>
      <c r="BZ338">
        <v>0</v>
      </c>
      <c r="CA338" t="s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 t="str">
        <f>_xlfn.XLOOKUP(DB_CEWB_Nomenclature__2[[#This Row],[Component]],T_Planning[Article],T_Planning[PLANIF],"VERIF")</f>
        <v>VERIF</v>
      </c>
      <c r="CS338" t="str">
        <f>_xlfn.XLOOKUP(DB_CEWB_Nomenclature__2[[#This Row],[Component]],T_Planning[Article],T_Planning[Etat Machine],"VERIF")</f>
        <v>VERIF</v>
      </c>
      <c r="CT3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39" spans="1:98" hidden="1" x14ac:dyDescent="0.3">
      <c r="A339">
        <v>0</v>
      </c>
      <c r="B339">
        <v>628558</v>
      </c>
      <c r="C339" t="s">
        <v>292</v>
      </c>
      <c r="D339">
        <v>40</v>
      </c>
      <c r="E339" t="s">
        <v>3761</v>
      </c>
      <c r="F339" t="s">
        <v>3952</v>
      </c>
      <c r="G339" t="s">
        <v>2862</v>
      </c>
      <c r="H339" t="s">
        <v>111</v>
      </c>
      <c r="I339">
        <v>0</v>
      </c>
      <c r="J339">
        <v>0</v>
      </c>
      <c r="K339">
        <v>0</v>
      </c>
      <c r="L339">
        <v>253844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253844</v>
      </c>
      <c r="T339" t="s">
        <v>3785</v>
      </c>
      <c r="U339">
        <v>8400</v>
      </c>
      <c r="V339" s="162">
        <v>1</v>
      </c>
      <c r="W339">
        <v>8400</v>
      </c>
      <c r="X339" s="162">
        <v>1</v>
      </c>
      <c r="Y339">
        <v>0</v>
      </c>
      <c r="Z339">
        <v>0</v>
      </c>
      <c r="AA339">
        <v>0</v>
      </c>
      <c r="AB339">
        <v>0</v>
      </c>
      <c r="AC339">
        <v>0</v>
      </c>
      <c r="AD339" t="s">
        <v>0</v>
      </c>
      <c r="AE339" t="s">
        <v>0</v>
      </c>
      <c r="AF339" t="s">
        <v>0</v>
      </c>
      <c r="AG339" t="s">
        <v>0</v>
      </c>
      <c r="AH339" s="191"/>
      <c r="AI339" s="191" t="s">
        <v>0</v>
      </c>
      <c r="AJ339" t="s">
        <v>0</v>
      </c>
      <c r="AK339" s="191"/>
      <c r="AL339" s="162">
        <v>3.7795132030751501E-2</v>
      </c>
      <c r="AM339" s="162">
        <v>5.6209310079040203E-2</v>
      </c>
      <c r="AN339" s="162">
        <v>-0.85762648109836404</v>
      </c>
      <c r="AO339" s="162">
        <v>0.142826288990405</v>
      </c>
      <c r="AP339" s="162">
        <v>0</v>
      </c>
      <c r="AQ339" s="162">
        <v>4.69676117359452E-2</v>
      </c>
      <c r="AR339" s="178">
        <v>0</v>
      </c>
      <c r="AS339" s="178">
        <v>0</v>
      </c>
      <c r="AT339" s="178">
        <v>0</v>
      </c>
      <c r="AU339" s="178">
        <v>0</v>
      </c>
      <c r="AV339" s="178">
        <v>0</v>
      </c>
      <c r="AW339" s="180">
        <v>0</v>
      </c>
      <c r="AX339">
        <v>1</v>
      </c>
      <c r="AY339">
        <v>0</v>
      </c>
      <c r="AZ339">
        <v>0</v>
      </c>
      <c r="BA339">
        <v>0</v>
      </c>
      <c r="BB339">
        <v>1</v>
      </c>
      <c r="BC339">
        <v>0</v>
      </c>
      <c r="BD339" s="165">
        <v>0</v>
      </c>
      <c r="BE339" s="165" t="s">
        <v>0</v>
      </c>
      <c r="BF339" s="165" t="s">
        <v>0</v>
      </c>
      <c r="BG339" s="165" t="s">
        <v>0</v>
      </c>
      <c r="BH339" s="165" t="s">
        <v>0</v>
      </c>
      <c r="BI339" s="165" t="s">
        <v>0</v>
      </c>
      <c r="BJ339" s="165">
        <v>0</v>
      </c>
      <c r="BK339" s="165" t="s">
        <v>0</v>
      </c>
      <c r="BL339" s="165">
        <v>0</v>
      </c>
      <c r="BM339" s="165" t="s">
        <v>0</v>
      </c>
      <c r="BN339" s="165" t="s">
        <v>0</v>
      </c>
      <c r="BO339" s="165" t="s">
        <v>0</v>
      </c>
      <c r="BP339" s="165" t="s">
        <v>0</v>
      </c>
      <c r="BQ339" s="165" t="s">
        <v>0</v>
      </c>
      <c r="BR339" s="165">
        <v>0</v>
      </c>
      <c r="BS339" s="165">
        <v>0</v>
      </c>
      <c r="BT339" s="165">
        <v>0</v>
      </c>
      <c r="BU339" s="165" t="s">
        <v>0</v>
      </c>
      <c r="BV339" s="165" t="s">
        <v>0</v>
      </c>
      <c r="BW339" s="165" t="s">
        <v>0</v>
      </c>
      <c r="BX339" s="165" t="s">
        <v>0</v>
      </c>
      <c r="BY339" s="163" t="s">
        <v>0</v>
      </c>
      <c r="BZ339">
        <v>0</v>
      </c>
      <c r="CA339" t="s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 t="str">
        <f>_xlfn.XLOOKUP(DB_CEWB_Nomenclature__2[[#This Row],[Component]],T_Planning[Article],T_Planning[PLANIF],"VERIF")</f>
        <v>VERIF</v>
      </c>
      <c r="CS339" t="str">
        <f>_xlfn.XLOOKUP(DB_CEWB_Nomenclature__2[[#This Row],[Component]],T_Planning[Article],T_Planning[Etat Machine],"VERIF")</f>
        <v>VERIF</v>
      </c>
      <c r="CT3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0" spans="1:98" hidden="1" x14ac:dyDescent="0.3">
      <c r="A340">
        <v>0</v>
      </c>
      <c r="B340">
        <v>632883</v>
      </c>
      <c r="C340" t="s">
        <v>141</v>
      </c>
      <c r="D340">
        <v>40</v>
      </c>
      <c r="E340" t="s">
        <v>3761</v>
      </c>
      <c r="F340" t="s">
        <v>3950</v>
      </c>
      <c r="G340" t="s">
        <v>2775</v>
      </c>
      <c r="H340" t="s">
        <v>38</v>
      </c>
      <c r="I340">
        <v>0</v>
      </c>
      <c r="J340">
        <v>1600</v>
      </c>
      <c r="K340">
        <v>0</v>
      </c>
      <c r="L340">
        <v>142041</v>
      </c>
      <c r="M340">
        <v>0</v>
      </c>
      <c r="N340">
        <v>0</v>
      </c>
      <c r="O340">
        <v>80000</v>
      </c>
      <c r="P340">
        <v>10000</v>
      </c>
      <c r="Q340">
        <v>0</v>
      </c>
      <c r="R340">
        <v>0</v>
      </c>
      <c r="S340">
        <v>142041</v>
      </c>
      <c r="T340" t="s">
        <v>3792</v>
      </c>
      <c r="U340">
        <v>10100</v>
      </c>
      <c r="V340" s="162">
        <v>1</v>
      </c>
      <c r="W340">
        <v>90100</v>
      </c>
      <c r="X340" s="162">
        <v>1</v>
      </c>
      <c r="Y340">
        <v>0</v>
      </c>
      <c r="Z340">
        <v>0</v>
      </c>
      <c r="AA340">
        <v>0</v>
      </c>
      <c r="AB340">
        <v>0</v>
      </c>
      <c r="AC340">
        <v>0</v>
      </c>
      <c r="AD340" t="s">
        <v>0</v>
      </c>
      <c r="AE340" t="s">
        <v>0</v>
      </c>
      <c r="AF340" t="s">
        <v>0</v>
      </c>
      <c r="AG340" t="s">
        <v>0</v>
      </c>
      <c r="AH340" s="191"/>
      <c r="AI340" s="191" t="s">
        <v>0</v>
      </c>
      <c r="AJ340" t="s">
        <v>0</v>
      </c>
      <c r="AK340" s="191"/>
      <c r="AL340" s="162">
        <v>1.91291603995526E-3</v>
      </c>
      <c r="AM340" s="162">
        <v>6.95942618998066E-3</v>
      </c>
      <c r="AN340" s="162">
        <v>7.85293337955505E-3</v>
      </c>
      <c r="AO340" s="162">
        <v>0</v>
      </c>
      <c r="AP340" s="162">
        <v>0</v>
      </c>
      <c r="AQ340" s="162">
        <v>5.7620886452219898E-3</v>
      </c>
      <c r="AR340" s="178">
        <v>0</v>
      </c>
      <c r="AS340" s="178">
        <v>0</v>
      </c>
      <c r="AT340" s="178">
        <v>0</v>
      </c>
      <c r="AU340" s="178">
        <v>0</v>
      </c>
      <c r="AV340" s="178">
        <v>0</v>
      </c>
      <c r="AW340" s="180">
        <v>0</v>
      </c>
      <c r="AX340">
        <v>1</v>
      </c>
      <c r="AY340">
        <v>0</v>
      </c>
      <c r="AZ340">
        <v>0</v>
      </c>
      <c r="BA340">
        <v>0</v>
      </c>
      <c r="BB340">
        <v>1</v>
      </c>
      <c r="BC340">
        <v>0</v>
      </c>
      <c r="BD340" s="165">
        <v>0</v>
      </c>
      <c r="BE340" s="165" t="s">
        <v>0</v>
      </c>
      <c r="BF340" s="165" t="s">
        <v>0</v>
      </c>
      <c r="BG340" s="165" t="s">
        <v>0</v>
      </c>
      <c r="BH340" s="165" t="s">
        <v>0</v>
      </c>
      <c r="BI340" s="165" t="s">
        <v>0</v>
      </c>
      <c r="BJ340" s="165">
        <v>0</v>
      </c>
      <c r="BK340" s="165" t="s">
        <v>0</v>
      </c>
      <c r="BL340" s="165">
        <v>0</v>
      </c>
      <c r="BM340" s="165" t="s">
        <v>0</v>
      </c>
      <c r="BN340" s="165" t="s">
        <v>0</v>
      </c>
      <c r="BO340" s="165" t="s">
        <v>0</v>
      </c>
      <c r="BP340" s="165" t="s">
        <v>0</v>
      </c>
      <c r="BQ340" s="165" t="s">
        <v>0</v>
      </c>
      <c r="BR340" s="165">
        <v>0</v>
      </c>
      <c r="BS340" s="165">
        <v>0</v>
      </c>
      <c r="BT340" s="165">
        <v>0</v>
      </c>
      <c r="BU340" s="165" t="s">
        <v>0</v>
      </c>
      <c r="BV340" s="165" t="s">
        <v>0</v>
      </c>
      <c r="BW340" s="165" t="s">
        <v>0</v>
      </c>
      <c r="BX340" s="165" t="s">
        <v>0</v>
      </c>
      <c r="BY340" s="163" t="s">
        <v>0</v>
      </c>
      <c r="BZ340">
        <v>0</v>
      </c>
      <c r="CA340" t="s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 t="str">
        <f>_xlfn.XLOOKUP(DB_CEWB_Nomenclature__2[[#This Row],[Component]],T_Planning[Article],T_Planning[PLANIF],"VERIF")</f>
        <v>VERIF</v>
      </c>
      <c r="CS340" t="str">
        <f>_xlfn.XLOOKUP(DB_CEWB_Nomenclature__2[[#This Row],[Component]],T_Planning[Article],T_Planning[Etat Machine],"VERIF")</f>
        <v>VERIF</v>
      </c>
      <c r="CT3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1" spans="1:98" hidden="1" x14ac:dyDescent="0.3">
      <c r="A341">
        <v>2</v>
      </c>
      <c r="B341">
        <v>859503</v>
      </c>
      <c r="C341" t="s">
        <v>3969</v>
      </c>
      <c r="D341">
        <v>40</v>
      </c>
      <c r="E341" t="s">
        <v>3761</v>
      </c>
      <c r="F341" t="s">
        <v>3950</v>
      </c>
      <c r="G341" t="s">
        <v>2775</v>
      </c>
      <c r="H341" t="s">
        <v>38</v>
      </c>
      <c r="I341">
        <v>0</v>
      </c>
      <c r="J341">
        <v>0</v>
      </c>
      <c r="K341" t="s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t="s">
        <v>3765</v>
      </c>
      <c r="U341">
        <v>8400</v>
      </c>
      <c r="V341" s="162">
        <v>0</v>
      </c>
      <c r="W341">
        <v>8400</v>
      </c>
      <c r="X341" s="162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 t="s">
        <v>0</v>
      </c>
      <c r="AE341" t="s">
        <v>0</v>
      </c>
      <c r="AF341" t="s">
        <v>0</v>
      </c>
      <c r="AG341" t="s">
        <v>0</v>
      </c>
      <c r="AH341" s="191"/>
      <c r="AI341" s="191" t="s">
        <v>0</v>
      </c>
      <c r="AJ341" t="s">
        <v>0</v>
      </c>
      <c r="AK341" s="191"/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178">
        <v>0</v>
      </c>
      <c r="AS341" s="178">
        <v>0</v>
      </c>
      <c r="AT341" s="178">
        <v>0</v>
      </c>
      <c r="AU341" s="178">
        <v>0</v>
      </c>
      <c r="AV341" s="178">
        <v>0</v>
      </c>
      <c r="AW341" s="180">
        <v>0</v>
      </c>
      <c r="AX341">
        <v>1</v>
      </c>
      <c r="AY341">
        <v>1</v>
      </c>
      <c r="AZ341">
        <v>0</v>
      </c>
      <c r="BA341">
        <v>0</v>
      </c>
      <c r="BB341">
        <v>1</v>
      </c>
      <c r="BC341">
        <v>0</v>
      </c>
      <c r="BD341" s="165">
        <v>0</v>
      </c>
      <c r="BE341" s="165" t="s">
        <v>0</v>
      </c>
      <c r="BF341" s="165">
        <v>0</v>
      </c>
      <c r="BG341" s="165" t="s">
        <v>0</v>
      </c>
      <c r="BH341" s="165">
        <v>0</v>
      </c>
      <c r="BI341" s="165" t="s">
        <v>0</v>
      </c>
      <c r="BJ341" s="165">
        <v>0</v>
      </c>
      <c r="BK341" s="165" t="s">
        <v>0</v>
      </c>
      <c r="BL341" s="165">
        <v>0</v>
      </c>
      <c r="BM341" s="165" t="s">
        <v>0</v>
      </c>
      <c r="BN341" s="165" t="s">
        <v>0</v>
      </c>
      <c r="BO341" s="165" t="s">
        <v>0</v>
      </c>
      <c r="BP341" s="165" t="s">
        <v>0</v>
      </c>
      <c r="BQ341" s="165" t="s">
        <v>0</v>
      </c>
      <c r="BR341" s="165">
        <v>0</v>
      </c>
      <c r="BS341" s="165">
        <v>0</v>
      </c>
      <c r="BT341" s="165">
        <v>0</v>
      </c>
      <c r="BU341" s="165" t="s">
        <v>0</v>
      </c>
      <c r="BV341" s="165" t="s">
        <v>0</v>
      </c>
      <c r="BW341" s="165" t="s">
        <v>0</v>
      </c>
      <c r="BX341" s="165" t="s">
        <v>0</v>
      </c>
      <c r="BY341" s="163" t="s">
        <v>0</v>
      </c>
      <c r="BZ341">
        <v>0</v>
      </c>
      <c r="CA341" t="s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 t="str">
        <f>_xlfn.XLOOKUP(DB_CEWB_Nomenclature__2[[#This Row],[Component]],T_Planning[Article],T_Planning[PLANIF],"VERIF")</f>
        <v>VERIF</v>
      </c>
      <c r="CS341" t="str">
        <f>_xlfn.XLOOKUP(DB_CEWB_Nomenclature__2[[#This Row],[Component]],T_Planning[Article],T_Planning[Etat Machine],"VERIF")</f>
        <v>VERIF</v>
      </c>
      <c r="CT3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2" spans="1:98" hidden="1" x14ac:dyDescent="0.3">
      <c r="A342">
        <v>0</v>
      </c>
      <c r="B342">
        <v>636005</v>
      </c>
      <c r="C342" t="s">
        <v>1203</v>
      </c>
      <c r="D342">
        <v>55</v>
      </c>
      <c r="E342" t="s">
        <v>3761</v>
      </c>
      <c r="F342" t="s">
        <v>3952</v>
      </c>
      <c r="G342" t="s">
        <v>2862</v>
      </c>
      <c r="H342" t="s">
        <v>46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t="s">
        <v>3767</v>
      </c>
      <c r="U342">
        <v>0</v>
      </c>
      <c r="V342" s="162" t="s">
        <v>0</v>
      </c>
      <c r="W342">
        <v>0</v>
      </c>
      <c r="X342" s="162" t="s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 t="s">
        <v>0</v>
      </c>
      <c r="AE342" t="s">
        <v>0</v>
      </c>
      <c r="AF342" t="s">
        <v>0</v>
      </c>
      <c r="AG342" t="s">
        <v>0</v>
      </c>
      <c r="AH342" s="191"/>
      <c r="AI342" s="191" t="s">
        <v>0</v>
      </c>
      <c r="AJ342" t="s">
        <v>0</v>
      </c>
      <c r="AK342" s="191"/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178">
        <v>0</v>
      </c>
      <c r="AS342" s="178">
        <v>0</v>
      </c>
      <c r="AT342" s="178">
        <v>0</v>
      </c>
      <c r="AU342" s="178">
        <v>0</v>
      </c>
      <c r="AV342" s="178">
        <v>0</v>
      </c>
      <c r="AW342" s="180">
        <v>0</v>
      </c>
      <c r="AX342">
        <v>1</v>
      </c>
      <c r="AY342">
        <v>1</v>
      </c>
      <c r="AZ342">
        <v>0</v>
      </c>
      <c r="BA342">
        <v>0</v>
      </c>
      <c r="BB342">
        <v>1</v>
      </c>
      <c r="BC342">
        <v>0</v>
      </c>
      <c r="BD342" s="165">
        <v>0</v>
      </c>
      <c r="BE342" s="165" t="s">
        <v>0</v>
      </c>
      <c r="BF342" s="165">
        <v>0</v>
      </c>
      <c r="BG342" s="165" t="s">
        <v>0</v>
      </c>
      <c r="BH342" s="165">
        <v>0</v>
      </c>
      <c r="BI342" s="165" t="s">
        <v>0</v>
      </c>
      <c r="BJ342" s="165">
        <v>0</v>
      </c>
      <c r="BK342" s="165" t="s">
        <v>0</v>
      </c>
      <c r="BL342" s="165">
        <v>0</v>
      </c>
      <c r="BM342" s="165" t="s">
        <v>0</v>
      </c>
      <c r="BN342" s="165" t="s">
        <v>0</v>
      </c>
      <c r="BO342" s="165" t="s">
        <v>0</v>
      </c>
      <c r="BP342" s="165" t="s">
        <v>0</v>
      </c>
      <c r="BQ342" s="165" t="s">
        <v>0</v>
      </c>
      <c r="BR342" s="165">
        <v>0</v>
      </c>
      <c r="BS342" s="165">
        <v>0</v>
      </c>
      <c r="BT342" s="165">
        <v>0</v>
      </c>
      <c r="BU342" s="165" t="s">
        <v>0</v>
      </c>
      <c r="BV342" s="165" t="s">
        <v>0</v>
      </c>
      <c r="BW342" s="165" t="s">
        <v>0</v>
      </c>
      <c r="BX342" s="165" t="s">
        <v>0</v>
      </c>
      <c r="BY342" s="163" t="s">
        <v>0</v>
      </c>
      <c r="BZ342">
        <v>0</v>
      </c>
      <c r="CA342" t="s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 t="str">
        <f>_xlfn.XLOOKUP(DB_CEWB_Nomenclature__2[[#This Row],[Component]],T_Planning[Article],T_Planning[PLANIF],"VERIF")</f>
        <v>VERIF</v>
      </c>
      <c r="CS342" t="str">
        <f>_xlfn.XLOOKUP(DB_CEWB_Nomenclature__2[[#This Row],[Component]],T_Planning[Article],T_Planning[Etat Machine],"VERIF")</f>
        <v>VERIF</v>
      </c>
      <c r="CT3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3" spans="1:98" hidden="1" x14ac:dyDescent="0.3">
      <c r="A343">
        <v>0</v>
      </c>
      <c r="B343">
        <v>641424</v>
      </c>
      <c r="C343" t="s">
        <v>1207</v>
      </c>
      <c r="D343">
        <v>55</v>
      </c>
      <c r="E343" t="s">
        <v>3761</v>
      </c>
      <c r="F343" t="s">
        <v>3952</v>
      </c>
      <c r="G343" t="s">
        <v>2862</v>
      </c>
      <c r="H343" t="s">
        <v>46</v>
      </c>
      <c r="I343">
        <v>0</v>
      </c>
      <c r="J343">
        <v>0</v>
      </c>
      <c r="K343">
        <v>0</v>
      </c>
      <c r="L343">
        <v>205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205</v>
      </c>
      <c r="T343" t="s">
        <v>3767</v>
      </c>
      <c r="U343">
        <v>0</v>
      </c>
      <c r="V343" s="162" t="s">
        <v>0</v>
      </c>
      <c r="W343">
        <v>0</v>
      </c>
      <c r="X343" s="162" t="s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 t="s">
        <v>0</v>
      </c>
      <c r="AE343" t="s">
        <v>0</v>
      </c>
      <c r="AF343" t="s">
        <v>0</v>
      </c>
      <c r="AG343" t="s">
        <v>0</v>
      </c>
      <c r="AH343" s="191"/>
      <c r="AI343" s="191" t="s">
        <v>0</v>
      </c>
      <c r="AJ343" t="s">
        <v>0</v>
      </c>
      <c r="AK343" s="191"/>
      <c r="AL343" s="162">
        <v>0</v>
      </c>
      <c r="AM343" s="162">
        <v>0</v>
      </c>
      <c r="AN343" s="162">
        <v>0</v>
      </c>
      <c r="AO343" s="162">
        <v>0</v>
      </c>
      <c r="AP343" s="162">
        <v>0.97652220768224196</v>
      </c>
      <c r="AQ343" s="162">
        <v>0.97652220768224196</v>
      </c>
      <c r="AR343" s="178">
        <v>0</v>
      </c>
      <c r="AS343" s="178">
        <v>0</v>
      </c>
      <c r="AT343" s="178">
        <v>0</v>
      </c>
      <c r="AU343" s="178">
        <v>0</v>
      </c>
      <c r="AV343" s="178">
        <v>0</v>
      </c>
      <c r="AW343" s="180">
        <v>0</v>
      </c>
      <c r="AX343">
        <v>1</v>
      </c>
      <c r="AY343">
        <v>1</v>
      </c>
      <c r="AZ343">
        <v>1</v>
      </c>
      <c r="BA343">
        <v>2</v>
      </c>
      <c r="BB343">
        <v>1</v>
      </c>
      <c r="BC343">
        <v>0</v>
      </c>
      <c r="BD343" s="165">
        <v>0</v>
      </c>
      <c r="BE343" s="165" t="s">
        <v>0</v>
      </c>
      <c r="BF343" s="165">
        <v>0</v>
      </c>
      <c r="BG343" s="165" t="s">
        <v>0</v>
      </c>
      <c r="BH343" s="165">
        <v>0</v>
      </c>
      <c r="BI343" s="165" t="s">
        <v>0</v>
      </c>
      <c r="BJ343" s="165">
        <v>0</v>
      </c>
      <c r="BK343" s="165" t="s">
        <v>0</v>
      </c>
      <c r="BL343" s="165">
        <v>0</v>
      </c>
      <c r="BM343" s="165" t="s">
        <v>0</v>
      </c>
      <c r="BN343" s="165">
        <v>0</v>
      </c>
      <c r="BO343" s="165" t="s">
        <v>0</v>
      </c>
      <c r="BP343" s="165">
        <v>0</v>
      </c>
      <c r="BQ343" s="165" t="s">
        <v>0</v>
      </c>
      <c r="BR343" s="165">
        <v>0</v>
      </c>
      <c r="BS343" s="165" t="s">
        <v>0</v>
      </c>
      <c r="BT343" s="165">
        <v>0</v>
      </c>
      <c r="BU343" s="165" t="s">
        <v>0</v>
      </c>
      <c r="BV343" s="165" t="s">
        <v>0</v>
      </c>
      <c r="BW343" s="165" t="s">
        <v>0</v>
      </c>
      <c r="BX343" s="165" t="s">
        <v>0</v>
      </c>
      <c r="BY343" s="163" t="s">
        <v>0</v>
      </c>
      <c r="BZ343">
        <v>0</v>
      </c>
      <c r="CA343" t="s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 t="str">
        <f>_xlfn.XLOOKUP(DB_CEWB_Nomenclature__2[[#This Row],[Component]],T_Planning[Article],T_Planning[PLANIF],"VERIF")</f>
        <v>VERIF</v>
      </c>
      <c r="CS343" t="str">
        <f>_xlfn.XLOOKUP(DB_CEWB_Nomenclature__2[[#This Row],[Component]],T_Planning[Article],T_Planning[Etat Machine],"VERIF")</f>
        <v>VERIF</v>
      </c>
      <c r="CT3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4" spans="1:98" hidden="1" x14ac:dyDescent="0.3">
      <c r="A344">
        <v>0</v>
      </c>
      <c r="B344">
        <v>641428</v>
      </c>
      <c r="C344" t="s">
        <v>1201</v>
      </c>
      <c r="D344">
        <v>55</v>
      </c>
      <c r="E344" t="s">
        <v>3761</v>
      </c>
      <c r="F344" t="s">
        <v>3952</v>
      </c>
      <c r="G344" t="s">
        <v>2862</v>
      </c>
      <c r="H344" t="s">
        <v>46</v>
      </c>
      <c r="I344">
        <v>0</v>
      </c>
      <c r="J344">
        <v>0</v>
      </c>
      <c r="K344">
        <v>0</v>
      </c>
      <c r="L344">
        <v>1899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1899</v>
      </c>
      <c r="T344" t="s">
        <v>3767</v>
      </c>
      <c r="U344">
        <v>0</v>
      </c>
      <c r="V344" s="162" t="s">
        <v>0</v>
      </c>
      <c r="W344">
        <v>0</v>
      </c>
      <c r="X344" s="162" t="s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 t="s">
        <v>0</v>
      </c>
      <c r="AE344" t="s">
        <v>0</v>
      </c>
      <c r="AF344" t="s">
        <v>0</v>
      </c>
      <c r="AG344" t="s">
        <v>0</v>
      </c>
      <c r="AH344" s="191"/>
      <c r="AI344" s="191" t="s">
        <v>0</v>
      </c>
      <c r="AJ344" t="s">
        <v>0</v>
      </c>
      <c r="AK344" s="191"/>
      <c r="AL344" s="162">
        <v>0</v>
      </c>
      <c r="AM344" s="162">
        <v>0</v>
      </c>
      <c r="AN344" s="162">
        <v>0</v>
      </c>
      <c r="AO344" s="162">
        <v>0</v>
      </c>
      <c r="AP344" s="162">
        <v>0</v>
      </c>
      <c r="AQ344" s="162">
        <v>0</v>
      </c>
      <c r="AR344" s="178">
        <v>0</v>
      </c>
      <c r="AS344" s="178">
        <v>0</v>
      </c>
      <c r="AT344" s="178">
        <v>0</v>
      </c>
      <c r="AU344" s="178">
        <v>0</v>
      </c>
      <c r="AV344" s="178">
        <v>0</v>
      </c>
      <c r="AW344" s="180">
        <v>0</v>
      </c>
      <c r="AX344">
        <v>1</v>
      </c>
      <c r="AY344">
        <v>0</v>
      </c>
      <c r="AZ344">
        <v>0</v>
      </c>
      <c r="BA344">
        <v>0</v>
      </c>
      <c r="BB344">
        <v>1</v>
      </c>
      <c r="BC344">
        <v>0</v>
      </c>
      <c r="BD344" s="165">
        <v>0</v>
      </c>
      <c r="BE344" s="165" t="s">
        <v>0</v>
      </c>
      <c r="BF344" s="165" t="s">
        <v>0</v>
      </c>
      <c r="BG344" s="165" t="s">
        <v>0</v>
      </c>
      <c r="BH344" s="165" t="s">
        <v>0</v>
      </c>
      <c r="BI344" s="165" t="s">
        <v>0</v>
      </c>
      <c r="BJ344" s="165">
        <v>0</v>
      </c>
      <c r="BK344" s="165" t="s">
        <v>0</v>
      </c>
      <c r="BL344" s="165">
        <v>0</v>
      </c>
      <c r="BM344" s="165" t="s">
        <v>0</v>
      </c>
      <c r="BN344" s="165" t="s">
        <v>0</v>
      </c>
      <c r="BO344" s="165" t="s">
        <v>0</v>
      </c>
      <c r="BP344" s="165" t="s">
        <v>0</v>
      </c>
      <c r="BQ344" s="165" t="s">
        <v>0</v>
      </c>
      <c r="BR344" s="165">
        <v>0</v>
      </c>
      <c r="BS344" s="165">
        <v>0</v>
      </c>
      <c r="BT344" s="165">
        <v>0</v>
      </c>
      <c r="BU344" s="165" t="s">
        <v>0</v>
      </c>
      <c r="BV344" s="165" t="s">
        <v>0</v>
      </c>
      <c r="BW344" s="165" t="s">
        <v>0</v>
      </c>
      <c r="BX344" s="165" t="s">
        <v>0</v>
      </c>
      <c r="BY344" s="163" t="s">
        <v>0</v>
      </c>
      <c r="BZ344">
        <v>0</v>
      </c>
      <c r="CA344" t="s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 t="str">
        <f>_xlfn.XLOOKUP(DB_CEWB_Nomenclature__2[[#This Row],[Component]],T_Planning[Article],T_Planning[PLANIF],"VERIF")</f>
        <v>VERIF</v>
      </c>
      <c r="CS344" t="str">
        <f>_xlfn.XLOOKUP(DB_CEWB_Nomenclature__2[[#This Row],[Component]],T_Planning[Article],T_Planning[Etat Machine],"VERIF")</f>
        <v>VERIF</v>
      </c>
      <c r="CT3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5" spans="1:98" hidden="1" x14ac:dyDescent="0.3">
      <c r="A345">
        <v>0</v>
      </c>
      <c r="B345">
        <v>645196</v>
      </c>
      <c r="C345" t="s">
        <v>189</v>
      </c>
      <c r="D345">
        <v>40</v>
      </c>
      <c r="E345" t="s">
        <v>3761</v>
      </c>
      <c r="F345" t="s">
        <v>3952</v>
      </c>
      <c r="G345" t="s">
        <v>2862</v>
      </c>
      <c r="H345" t="s">
        <v>155</v>
      </c>
      <c r="I345">
        <v>0</v>
      </c>
      <c r="J345">
        <v>2000</v>
      </c>
      <c r="K345">
        <v>0</v>
      </c>
      <c r="L345">
        <v>16781</v>
      </c>
      <c r="M345">
        <v>0</v>
      </c>
      <c r="N345">
        <v>14140</v>
      </c>
      <c r="O345">
        <v>46235</v>
      </c>
      <c r="P345">
        <v>25530</v>
      </c>
      <c r="Q345">
        <v>19975</v>
      </c>
      <c r="R345">
        <v>0</v>
      </c>
      <c r="S345">
        <v>16781</v>
      </c>
      <c r="T345" t="s">
        <v>3767</v>
      </c>
      <c r="U345">
        <v>12400</v>
      </c>
      <c r="V345" s="162">
        <v>1</v>
      </c>
      <c r="W345">
        <v>58635</v>
      </c>
      <c r="X345" s="162">
        <v>0.28619425257951736</v>
      </c>
      <c r="Y345">
        <v>3</v>
      </c>
      <c r="Z345">
        <v>7</v>
      </c>
      <c r="AA345">
        <v>5</v>
      </c>
      <c r="AB345">
        <v>9</v>
      </c>
      <c r="AC345">
        <v>24</v>
      </c>
      <c r="AD345" t="s">
        <v>0</v>
      </c>
      <c r="AE345" t="s">
        <v>0</v>
      </c>
      <c r="AF345" t="s">
        <v>0</v>
      </c>
      <c r="AG345" t="s">
        <v>0</v>
      </c>
      <c r="AH345" s="191"/>
      <c r="AI345" s="191" t="s">
        <v>0</v>
      </c>
      <c r="AJ345" t="s">
        <v>0</v>
      </c>
      <c r="AK345" s="191"/>
      <c r="AL345" s="162">
        <v>2.95304317967208E-2</v>
      </c>
      <c r="AM345" s="162">
        <v>3.6849187454714799E-2</v>
      </c>
      <c r="AN345" s="162">
        <v>0.42024317577904802</v>
      </c>
      <c r="AO345" s="162">
        <v>9.3434854805394693E-2</v>
      </c>
      <c r="AP345" s="162">
        <v>0</v>
      </c>
      <c r="AQ345" s="162">
        <v>9.7401089821504194E-2</v>
      </c>
      <c r="AR345" s="178">
        <v>0</v>
      </c>
      <c r="AS345" s="178">
        <v>0</v>
      </c>
      <c r="AT345" s="178">
        <v>0</v>
      </c>
      <c r="AU345" s="178">
        <v>0</v>
      </c>
      <c r="AV345" s="178">
        <v>0</v>
      </c>
      <c r="AW345" s="180">
        <v>1</v>
      </c>
      <c r="AX345">
        <v>1</v>
      </c>
      <c r="AY345">
        <v>0</v>
      </c>
      <c r="AZ345">
        <v>0</v>
      </c>
      <c r="BA345">
        <v>0</v>
      </c>
      <c r="BB345">
        <v>1</v>
      </c>
      <c r="BC345">
        <v>0</v>
      </c>
      <c r="BD345" s="165">
        <v>14140</v>
      </c>
      <c r="BE345" s="165">
        <v>14.5</v>
      </c>
      <c r="BF345" s="165" t="s">
        <v>0</v>
      </c>
      <c r="BG345" s="165" t="s">
        <v>0</v>
      </c>
      <c r="BH345" s="165" t="s">
        <v>0</v>
      </c>
      <c r="BI345" s="165" t="s">
        <v>0</v>
      </c>
      <c r="BJ345" s="165">
        <v>0</v>
      </c>
      <c r="BK345" s="165" t="s">
        <v>0</v>
      </c>
      <c r="BL345" s="165">
        <v>0</v>
      </c>
      <c r="BM345" s="165" t="s">
        <v>0</v>
      </c>
      <c r="BN345" s="165" t="s">
        <v>0</v>
      </c>
      <c r="BO345" s="165" t="s">
        <v>0</v>
      </c>
      <c r="BP345" s="165" t="s">
        <v>0</v>
      </c>
      <c r="BQ345" s="165" t="s">
        <v>0</v>
      </c>
      <c r="BR345" s="165">
        <v>0</v>
      </c>
      <c r="BS345" s="165">
        <v>0</v>
      </c>
      <c r="BT345" s="165">
        <v>0</v>
      </c>
      <c r="BU345" s="165" t="s">
        <v>0</v>
      </c>
      <c r="BV345" s="165" t="s">
        <v>0</v>
      </c>
      <c r="BW345" s="165" t="s">
        <v>0</v>
      </c>
      <c r="BX345" s="165" t="s">
        <v>0</v>
      </c>
      <c r="BY345" s="163" t="s">
        <v>0</v>
      </c>
      <c r="BZ345">
        <v>0</v>
      </c>
      <c r="CA345" t="s">
        <v>0</v>
      </c>
      <c r="CB345">
        <v>12644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12644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505</v>
      </c>
      <c r="CP345">
        <v>0</v>
      </c>
      <c r="CQ345">
        <v>505</v>
      </c>
      <c r="CR345" t="str">
        <f>_xlfn.XLOOKUP(DB_CEWB_Nomenclature__2[[#This Row],[Component]],T_Planning[Article],T_Planning[PLANIF],"VERIF")</f>
        <v>STOP</v>
      </c>
      <c r="CS345" t="str">
        <f>_xlfn.XLOOKUP(DB_CEWB_Nomenclature__2[[#This Row],[Component]],T_Planning[Article],T_Planning[Etat Machine],"VERIF")</f>
        <v>PROD</v>
      </c>
      <c r="CT3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6" spans="1:98" hidden="1" x14ac:dyDescent="0.3">
      <c r="A346">
        <v>0</v>
      </c>
      <c r="B346">
        <v>645199</v>
      </c>
      <c r="C346" t="s">
        <v>87</v>
      </c>
      <c r="D346">
        <v>40</v>
      </c>
      <c r="E346" t="s">
        <v>3761</v>
      </c>
      <c r="F346" t="s">
        <v>3952</v>
      </c>
      <c r="G346" t="s">
        <v>2862</v>
      </c>
      <c r="H346" t="s">
        <v>155</v>
      </c>
      <c r="I346">
        <v>0</v>
      </c>
      <c r="J346">
        <v>2000</v>
      </c>
      <c r="K346">
        <v>0</v>
      </c>
      <c r="L346">
        <v>8775</v>
      </c>
      <c r="M346">
        <v>22145</v>
      </c>
      <c r="N346">
        <v>0</v>
      </c>
      <c r="O346">
        <v>45330</v>
      </c>
      <c r="P346">
        <v>25130</v>
      </c>
      <c r="Q346">
        <v>19070</v>
      </c>
      <c r="R346">
        <v>0</v>
      </c>
      <c r="S346">
        <v>8775</v>
      </c>
      <c r="T346" t="s">
        <v>3767</v>
      </c>
      <c r="U346">
        <v>12000</v>
      </c>
      <c r="V346" s="162">
        <v>0.73124999999999996</v>
      </c>
      <c r="W346">
        <v>57330</v>
      </c>
      <c r="X346" s="162">
        <v>0.15306122448979592</v>
      </c>
      <c r="Y346">
        <v>0</v>
      </c>
      <c r="Z346">
        <v>6</v>
      </c>
      <c r="AA346">
        <v>9</v>
      </c>
      <c r="AB346">
        <v>1</v>
      </c>
      <c r="AC346">
        <v>16</v>
      </c>
      <c r="AD346" t="s">
        <v>0</v>
      </c>
      <c r="AE346" t="s">
        <v>0</v>
      </c>
      <c r="AF346" t="s">
        <v>0</v>
      </c>
      <c r="AG346" t="s">
        <v>0</v>
      </c>
      <c r="AH346" s="191"/>
      <c r="AI346" s="191" t="s">
        <v>0</v>
      </c>
      <c r="AJ346" t="s">
        <v>0</v>
      </c>
      <c r="AK346" s="191"/>
      <c r="AL346" s="162">
        <v>6.2120650842048299E-3</v>
      </c>
      <c r="AM346" s="162">
        <v>0</v>
      </c>
      <c r="AN346" s="162">
        <v>0</v>
      </c>
      <c r="AO346" s="162">
        <v>0.16797642436149299</v>
      </c>
      <c r="AP346" s="162">
        <v>0</v>
      </c>
      <c r="AQ346" s="162">
        <v>9.3097489876406397E-2</v>
      </c>
      <c r="AR346" s="178">
        <v>0</v>
      </c>
      <c r="AS346" s="178">
        <v>0</v>
      </c>
      <c r="AT346" s="178">
        <v>0</v>
      </c>
      <c r="AU346" s="178">
        <v>0</v>
      </c>
      <c r="AV346" s="178">
        <v>0</v>
      </c>
      <c r="AW346" s="180">
        <v>0</v>
      </c>
      <c r="AX346">
        <v>1</v>
      </c>
      <c r="AY346">
        <v>0</v>
      </c>
      <c r="AZ346">
        <v>0</v>
      </c>
      <c r="BA346">
        <v>0</v>
      </c>
      <c r="BB346">
        <v>1</v>
      </c>
      <c r="BC346">
        <v>0</v>
      </c>
      <c r="BD346" s="165">
        <v>0</v>
      </c>
      <c r="BE346" s="165" t="s">
        <v>0</v>
      </c>
      <c r="BF346" s="165" t="s">
        <v>0</v>
      </c>
      <c r="BG346" s="165" t="s">
        <v>0</v>
      </c>
      <c r="BH346" s="165" t="s">
        <v>0</v>
      </c>
      <c r="BI346" s="165" t="s">
        <v>0</v>
      </c>
      <c r="BJ346" s="165">
        <v>0</v>
      </c>
      <c r="BK346" s="165" t="s">
        <v>0</v>
      </c>
      <c r="BL346" s="165">
        <v>0</v>
      </c>
      <c r="BM346" s="165" t="s">
        <v>0</v>
      </c>
      <c r="BN346" s="165" t="s">
        <v>0</v>
      </c>
      <c r="BO346" s="165" t="s">
        <v>0</v>
      </c>
      <c r="BP346" s="165" t="s">
        <v>0</v>
      </c>
      <c r="BQ346" s="165" t="s">
        <v>0</v>
      </c>
      <c r="BR346" s="165">
        <v>0</v>
      </c>
      <c r="BS346" s="165">
        <v>0</v>
      </c>
      <c r="BT346" s="165">
        <v>0</v>
      </c>
      <c r="BU346" s="165" t="s">
        <v>0</v>
      </c>
      <c r="BV346" s="165" t="s">
        <v>0</v>
      </c>
      <c r="BW346" s="165" t="s">
        <v>0</v>
      </c>
      <c r="BX346" s="165" t="s">
        <v>0</v>
      </c>
      <c r="BY346" s="163" t="s">
        <v>0</v>
      </c>
      <c r="BZ346">
        <v>0</v>
      </c>
      <c r="CA346" t="s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505</v>
      </c>
      <c r="CP346">
        <v>0</v>
      </c>
      <c r="CQ346">
        <v>505</v>
      </c>
      <c r="CR346" t="str">
        <f>_xlfn.XLOOKUP(DB_CEWB_Nomenclature__2[[#This Row],[Component]],T_Planning[Article],T_Planning[PLANIF],"VERIF")</f>
        <v>PLANIF EXTERNE</v>
      </c>
      <c r="CS346" t="str">
        <f>_xlfn.XLOOKUP(DB_CEWB_Nomenclature__2[[#This Row],[Component]],T_Planning[Article],T_Planning[Etat Machine],"VERIF")</f>
        <v>VERIF</v>
      </c>
      <c r="CT3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7" spans="1:98" hidden="1" x14ac:dyDescent="0.3">
      <c r="A347">
        <v>0</v>
      </c>
      <c r="B347">
        <v>645991</v>
      </c>
      <c r="C347" t="s">
        <v>2154</v>
      </c>
      <c r="D347">
        <v>40</v>
      </c>
      <c r="E347" t="s">
        <v>3761</v>
      </c>
      <c r="F347" t="s">
        <v>3950</v>
      </c>
      <c r="G347" t="s">
        <v>2775</v>
      </c>
      <c r="H347" t="s">
        <v>195</v>
      </c>
      <c r="I347">
        <v>0</v>
      </c>
      <c r="J347">
        <v>4100</v>
      </c>
      <c r="K347">
        <v>0</v>
      </c>
      <c r="L347">
        <v>9090</v>
      </c>
      <c r="M347">
        <v>21373</v>
      </c>
      <c r="N347">
        <v>0</v>
      </c>
      <c r="O347">
        <v>161600</v>
      </c>
      <c r="P347">
        <v>70700</v>
      </c>
      <c r="Q347">
        <v>40400</v>
      </c>
      <c r="R347">
        <v>0</v>
      </c>
      <c r="S347">
        <v>9090</v>
      </c>
      <c r="T347" t="s">
        <v>3789</v>
      </c>
      <c r="U347">
        <v>79800</v>
      </c>
      <c r="V347" s="162">
        <v>0.11390977443609022</v>
      </c>
      <c r="W347">
        <v>241400</v>
      </c>
      <c r="X347" s="162">
        <v>3.7655343827671911E-2</v>
      </c>
      <c r="Y347">
        <v>3</v>
      </c>
      <c r="Z347">
        <v>8</v>
      </c>
      <c r="AA347">
        <v>3</v>
      </c>
      <c r="AB347">
        <v>0</v>
      </c>
      <c r="AC347">
        <v>14</v>
      </c>
      <c r="AD347" t="s">
        <v>0</v>
      </c>
      <c r="AE347" t="s">
        <v>0</v>
      </c>
      <c r="AF347" t="s">
        <v>0</v>
      </c>
      <c r="AG347" t="s">
        <v>0</v>
      </c>
      <c r="AH347" s="191"/>
      <c r="AI347" s="191" t="s">
        <v>0</v>
      </c>
      <c r="AJ347" t="s">
        <v>0</v>
      </c>
      <c r="AK347" s="191"/>
      <c r="AL347" s="162">
        <v>0</v>
      </c>
      <c r="AM347" s="162">
        <v>0.15366336633663399</v>
      </c>
      <c r="AN347" s="162">
        <v>9.8562737026958003E-2</v>
      </c>
      <c r="AO347" s="162">
        <v>4.7733772565987299E-2</v>
      </c>
      <c r="AP347" s="162">
        <v>0.64844519408188905</v>
      </c>
      <c r="AQ347" s="162">
        <v>0.17804974412303001</v>
      </c>
      <c r="AR347" s="178">
        <v>0</v>
      </c>
      <c r="AS347" s="178">
        <v>0</v>
      </c>
      <c r="AT347" s="178">
        <v>0</v>
      </c>
      <c r="AU347" s="178">
        <v>0</v>
      </c>
      <c r="AV347" s="178">
        <v>0</v>
      </c>
      <c r="AW347" s="180">
        <v>0</v>
      </c>
      <c r="AX347">
        <v>1</v>
      </c>
      <c r="AY347">
        <v>0</v>
      </c>
      <c r="AZ347">
        <v>0</v>
      </c>
      <c r="BA347">
        <v>0</v>
      </c>
      <c r="BB347">
        <v>1</v>
      </c>
      <c r="BC347">
        <v>0</v>
      </c>
      <c r="BD347" s="165">
        <v>0</v>
      </c>
      <c r="BE347" s="165" t="s">
        <v>0</v>
      </c>
      <c r="BF347" s="165" t="s">
        <v>0</v>
      </c>
      <c r="BG347" s="165" t="s">
        <v>0</v>
      </c>
      <c r="BH347" s="165" t="s">
        <v>0</v>
      </c>
      <c r="BI347" s="165" t="s">
        <v>0</v>
      </c>
      <c r="BJ347" s="165">
        <v>0</v>
      </c>
      <c r="BK347" s="165" t="s">
        <v>0</v>
      </c>
      <c r="BL347" s="165">
        <v>0</v>
      </c>
      <c r="BM347" s="165" t="s">
        <v>0</v>
      </c>
      <c r="BN347" s="165" t="s">
        <v>0</v>
      </c>
      <c r="BO347" s="165" t="s">
        <v>0</v>
      </c>
      <c r="BP347" s="165" t="s">
        <v>0</v>
      </c>
      <c r="BQ347" s="165" t="s">
        <v>0</v>
      </c>
      <c r="BR347" s="165">
        <v>0</v>
      </c>
      <c r="BS347" s="165">
        <v>0</v>
      </c>
      <c r="BT347" s="165">
        <v>0</v>
      </c>
      <c r="BU347" s="165" t="s">
        <v>0</v>
      </c>
      <c r="BV347" s="165" t="s">
        <v>0</v>
      </c>
      <c r="BW347" s="165" t="s">
        <v>0</v>
      </c>
      <c r="BX347" s="165" t="s">
        <v>0</v>
      </c>
      <c r="BY347" s="163" t="s">
        <v>0</v>
      </c>
      <c r="BZ347">
        <v>0</v>
      </c>
      <c r="CA347" t="s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 t="str">
        <f>_xlfn.XLOOKUP(DB_CEWB_Nomenclature__2[[#This Row],[Component]],T_Planning[Article],T_Planning[PLANIF],"VERIF")</f>
        <v>VERIF</v>
      </c>
      <c r="CS347" t="str">
        <f>_xlfn.XLOOKUP(DB_CEWB_Nomenclature__2[[#This Row],[Component]],T_Planning[Article],T_Planning[Etat Machine],"VERIF")</f>
        <v>VERIF</v>
      </c>
      <c r="CT3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8" spans="1:98" hidden="1" x14ac:dyDescent="0.3">
      <c r="A348">
        <v>0</v>
      </c>
      <c r="B348">
        <v>646055</v>
      </c>
      <c r="C348" t="s">
        <v>2095</v>
      </c>
      <c r="D348">
        <v>40</v>
      </c>
      <c r="E348" t="s">
        <v>3761</v>
      </c>
      <c r="F348" t="s">
        <v>3950</v>
      </c>
      <c r="G348" t="s">
        <v>2775</v>
      </c>
      <c r="H348" t="s">
        <v>3421</v>
      </c>
      <c r="I348">
        <v>0</v>
      </c>
      <c r="J348">
        <v>0</v>
      </c>
      <c r="K348">
        <v>0</v>
      </c>
      <c r="L348">
        <v>3150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3150</v>
      </c>
      <c r="T348" t="s">
        <v>3789</v>
      </c>
      <c r="U348">
        <v>0</v>
      </c>
      <c r="V348" s="162" t="s">
        <v>0</v>
      </c>
      <c r="W348">
        <v>0</v>
      </c>
      <c r="X348" s="162" t="s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 t="s">
        <v>0</v>
      </c>
      <c r="AE348" t="s">
        <v>0</v>
      </c>
      <c r="AF348" t="s">
        <v>0</v>
      </c>
      <c r="AG348" t="s">
        <v>0</v>
      </c>
      <c r="AH348" s="191"/>
      <c r="AI348" s="191" t="s">
        <v>0</v>
      </c>
      <c r="AJ348" t="s">
        <v>0</v>
      </c>
      <c r="AK348" s="191"/>
      <c r="AL348" s="162">
        <v>0</v>
      </c>
      <c r="AM348" s="162">
        <v>0</v>
      </c>
      <c r="AN348" s="162">
        <v>0</v>
      </c>
      <c r="AO348" s="162">
        <v>0</v>
      </c>
      <c r="AP348" s="162">
        <v>0</v>
      </c>
      <c r="AQ348" s="162">
        <v>0</v>
      </c>
      <c r="AR348" s="178">
        <v>0</v>
      </c>
      <c r="AS348" s="178">
        <v>0</v>
      </c>
      <c r="AT348" s="178">
        <v>0</v>
      </c>
      <c r="AU348" s="178">
        <v>0</v>
      </c>
      <c r="AV348" s="178">
        <v>0</v>
      </c>
      <c r="AW348" s="180">
        <v>0</v>
      </c>
      <c r="AX348">
        <v>1</v>
      </c>
      <c r="AY348">
        <v>0</v>
      </c>
      <c r="AZ348">
        <v>0</v>
      </c>
      <c r="BA348">
        <v>0</v>
      </c>
      <c r="BB348">
        <v>1</v>
      </c>
      <c r="BC348">
        <v>0</v>
      </c>
      <c r="BD348" s="165">
        <v>0</v>
      </c>
      <c r="BE348" s="165" t="s">
        <v>0</v>
      </c>
      <c r="BF348" s="165" t="s">
        <v>0</v>
      </c>
      <c r="BG348" s="165" t="s">
        <v>0</v>
      </c>
      <c r="BH348" s="165" t="s">
        <v>0</v>
      </c>
      <c r="BI348" s="165" t="s">
        <v>0</v>
      </c>
      <c r="BJ348" s="165">
        <v>0</v>
      </c>
      <c r="BK348" s="165" t="s">
        <v>0</v>
      </c>
      <c r="BL348" s="165">
        <v>0</v>
      </c>
      <c r="BM348" s="165" t="s">
        <v>0</v>
      </c>
      <c r="BN348" s="165" t="s">
        <v>0</v>
      </c>
      <c r="BO348" s="165" t="s">
        <v>0</v>
      </c>
      <c r="BP348" s="165" t="s">
        <v>0</v>
      </c>
      <c r="BQ348" s="165" t="s">
        <v>0</v>
      </c>
      <c r="BR348" s="165">
        <v>0</v>
      </c>
      <c r="BS348" s="165">
        <v>0</v>
      </c>
      <c r="BT348" s="165">
        <v>0</v>
      </c>
      <c r="BU348" s="165" t="s">
        <v>0</v>
      </c>
      <c r="BV348" s="165" t="s">
        <v>0</v>
      </c>
      <c r="BW348" s="165" t="s">
        <v>0</v>
      </c>
      <c r="BX348" s="165" t="s">
        <v>0</v>
      </c>
      <c r="BY348" s="163" t="s">
        <v>0</v>
      </c>
      <c r="BZ348">
        <v>0</v>
      </c>
      <c r="CA348" t="s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 t="str">
        <f>_xlfn.XLOOKUP(DB_CEWB_Nomenclature__2[[#This Row],[Component]],T_Planning[Article],T_Planning[PLANIF],"VERIF")</f>
        <v>VERIF</v>
      </c>
      <c r="CS348" t="str">
        <f>_xlfn.XLOOKUP(DB_CEWB_Nomenclature__2[[#This Row],[Component]],T_Planning[Article],T_Planning[Etat Machine],"VERIF")</f>
        <v>VERIF</v>
      </c>
      <c r="CT3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49" spans="1:98" hidden="1" x14ac:dyDescent="0.3">
      <c r="A349">
        <v>0</v>
      </c>
      <c r="B349">
        <v>648552</v>
      </c>
      <c r="C349" t="s">
        <v>120</v>
      </c>
      <c r="D349">
        <v>40</v>
      </c>
      <c r="E349" t="s">
        <v>3761</v>
      </c>
      <c r="F349" t="s">
        <v>3952</v>
      </c>
      <c r="G349" t="s">
        <v>2862</v>
      </c>
      <c r="H349" t="s">
        <v>231</v>
      </c>
      <c r="I349">
        <v>40400</v>
      </c>
      <c r="J349">
        <v>7600</v>
      </c>
      <c r="K349">
        <v>0</v>
      </c>
      <c r="L349">
        <v>400</v>
      </c>
      <c r="M349">
        <v>0</v>
      </c>
      <c r="N349">
        <v>10100</v>
      </c>
      <c r="O349">
        <v>156000</v>
      </c>
      <c r="P349">
        <v>44900</v>
      </c>
      <c r="Q349">
        <v>34800</v>
      </c>
      <c r="R349">
        <v>0</v>
      </c>
      <c r="S349">
        <v>400</v>
      </c>
      <c r="T349" t="s">
        <v>3767</v>
      </c>
      <c r="U349">
        <v>24700</v>
      </c>
      <c r="V349" s="162">
        <v>0</v>
      </c>
      <c r="W349">
        <v>180700</v>
      </c>
      <c r="X349" s="162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 t="s">
        <v>0</v>
      </c>
      <c r="AE349" t="s">
        <v>0</v>
      </c>
      <c r="AF349" t="s">
        <v>0</v>
      </c>
      <c r="AG349" t="s">
        <v>0</v>
      </c>
      <c r="AH349" s="191"/>
      <c r="AI349" s="191" t="s">
        <v>0</v>
      </c>
      <c r="AJ349" t="s">
        <v>0</v>
      </c>
      <c r="AK349" s="191"/>
      <c r="AL349" s="162">
        <v>7.5965466323198094E-3</v>
      </c>
      <c r="AM349" s="162">
        <v>1.44642632542496E-2</v>
      </c>
      <c r="AN349" s="162">
        <v>0</v>
      </c>
      <c r="AO349" s="162">
        <v>1.8417863307502998E-2</v>
      </c>
      <c r="AP349" s="162">
        <v>5.4943125965454297E-3</v>
      </c>
      <c r="AQ349" s="162">
        <v>1.11518018865123E-2</v>
      </c>
      <c r="AR349" s="178">
        <v>0</v>
      </c>
      <c r="AS349" s="178">
        <v>0</v>
      </c>
      <c r="AT349" s="178">
        <v>0</v>
      </c>
      <c r="AU349" s="178">
        <v>0</v>
      </c>
      <c r="AV349" s="178">
        <v>0</v>
      </c>
      <c r="AW349" s="180">
        <v>0</v>
      </c>
      <c r="AX349">
        <v>1</v>
      </c>
      <c r="AY349">
        <v>0</v>
      </c>
      <c r="AZ349">
        <v>0</v>
      </c>
      <c r="BA349">
        <v>0</v>
      </c>
      <c r="BB349">
        <v>1</v>
      </c>
      <c r="BC349">
        <v>0</v>
      </c>
      <c r="BD349" s="165">
        <v>10100</v>
      </c>
      <c r="BE349" s="165">
        <v>5</v>
      </c>
      <c r="BF349" s="165" t="s">
        <v>0</v>
      </c>
      <c r="BG349" s="165" t="s">
        <v>0</v>
      </c>
      <c r="BH349" s="165" t="s">
        <v>0</v>
      </c>
      <c r="BI349" s="165" t="s">
        <v>0</v>
      </c>
      <c r="BJ349" s="165">
        <v>0</v>
      </c>
      <c r="BK349" s="165" t="s">
        <v>0</v>
      </c>
      <c r="BL349" s="165">
        <v>0</v>
      </c>
      <c r="BM349" s="165" t="s">
        <v>0</v>
      </c>
      <c r="BN349" s="165" t="s">
        <v>0</v>
      </c>
      <c r="BO349" s="165" t="s">
        <v>0</v>
      </c>
      <c r="BP349" s="165" t="s">
        <v>0</v>
      </c>
      <c r="BQ349" s="165" t="s">
        <v>0</v>
      </c>
      <c r="BR349" s="165">
        <v>0</v>
      </c>
      <c r="BS349" s="165">
        <v>0</v>
      </c>
      <c r="BT349" s="165">
        <v>0</v>
      </c>
      <c r="BU349" s="165" t="s">
        <v>0</v>
      </c>
      <c r="BV349" s="165" t="s">
        <v>0</v>
      </c>
      <c r="BW349" s="165" t="s">
        <v>0</v>
      </c>
      <c r="BX349" s="165" t="s">
        <v>0</v>
      </c>
      <c r="BY349" s="163" t="s">
        <v>0</v>
      </c>
      <c r="BZ349">
        <v>0</v>
      </c>
      <c r="CA349" t="s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 t="str">
        <f>_xlfn.XLOOKUP(DB_CEWB_Nomenclature__2[[#This Row],[Component]],T_Planning[Article],T_Planning[PLANIF],"VERIF")</f>
        <v>PROD</v>
      </c>
      <c r="CS349" t="str">
        <f>_xlfn.XLOOKUP(DB_CEWB_Nomenclature__2[[#This Row],[Component]],T_Planning[Article],T_Planning[Etat Machine],"VERIF")</f>
        <v>MET</v>
      </c>
      <c r="CT3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0" spans="1:98" hidden="1" x14ac:dyDescent="0.3">
      <c r="A350">
        <v>1</v>
      </c>
      <c r="B350">
        <v>653403</v>
      </c>
      <c r="C350" t="s">
        <v>3809</v>
      </c>
      <c r="D350">
        <v>40</v>
      </c>
      <c r="E350" t="s">
        <v>3761</v>
      </c>
      <c r="F350" t="s">
        <v>3952</v>
      </c>
      <c r="G350" t="s">
        <v>2862</v>
      </c>
      <c r="H350" t="s">
        <v>152</v>
      </c>
      <c r="I350">
        <v>0</v>
      </c>
      <c r="J350">
        <v>200</v>
      </c>
      <c r="K350" t="s">
        <v>0</v>
      </c>
      <c r="L350">
        <v>0</v>
      </c>
      <c r="M350">
        <v>0</v>
      </c>
      <c r="N350">
        <v>0</v>
      </c>
      <c r="O350">
        <v>5850</v>
      </c>
      <c r="P350">
        <v>800</v>
      </c>
      <c r="Q350">
        <v>800</v>
      </c>
      <c r="R350">
        <v>0</v>
      </c>
      <c r="S350">
        <v>0</v>
      </c>
      <c r="T350" t="s">
        <v>3767</v>
      </c>
      <c r="U350">
        <v>800</v>
      </c>
      <c r="V350" s="162">
        <v>0</v>
      </c>
      <c r="W350">
        <v>6650</v>
      </c>
      <c r="X350" s="162">
        <v>0</v>
      </c>
      <c r="Y350">
        <v>0</v>
      </c>
      <c r="Z350">
        <v>1</v>
      </c>
      <c r="AA350">
        <v>0</v>
      </c>
      <c r="AB350">
        <v>0</v>
      </c>
      <c r="AC350">
        <v>1</v>
      </c>
      <c r="AD350" t="s">
        <v>0</v>
      </c>
      <c r="AE350" t="s">
        <v>0</v>
      </c>
      <c r="AF350" t="s">
        <v>0</v>
      </c>
      <c r="AG350" t="s">
        <v>0</v>
      </c>
      <c r="AH350" s="191"/>
      <c r="AI350" s="191" t="s">
        <v>0</v>
      </c>
      <c r="AJ350" t="s">
        <v>0</v>
      </c>
      <c r="AK350" s="191"/>
      <c r="AL350" s="162">
        <v>0</v>
      </c>
      <c r="AM350" s="162">
        <v>0</v>
      </c>
      <c r="AN350" s="162">
        <v>0</v>
      </c>
      <c r="AO350" s="162">
        <v>0.245763791565805</v>
      </c>
      <c r="AP350" s="162">
        <v>7.9867986798679902E-2</v>
      </c>
      <c r="AQ350" s="162">
        <v>0.168152569966664</v>
      </c>
      <c r="AR350" s="178">
        <v>0</v>
      </c>
      <c r="AS350" s="178">
        <v>0</v>
      </c>
      <c r="AT350" s="178">
        <v>0</v>
      </c>
      <c r="AU350" s="178">
        <v>0</v>
      </c>
      <c r="AV350" s="178">
        <v>0</v>
      </c>
      <c r="AW350" s="180">
        <v>0</v>
      </c>
      <c r="AX350">
        <v>1</v>
      </c>
      <c r="AY350">
        <v>1</v>
      </c>
      <c r="AZ350">
        <v>0</v>
      </c>
      <c r="BA350">
        <v>0</v>
      </c>
      <c r="BB350">
        <v>1</v>
      </c>
      <c r="BC350">
        <v>0</v>
      </c>
      <c r="BD350" s="165">
        <v>0</v>
      </c>
      <c r="BE350" s="165" t="s">
        <v>0</v>
      </c>
      <c r="BF350" s="165">
        <v>0</v>
      </c>
      <c r="BG350" s="165" t="s">
        <v>0</v>
      </c>
      <c r="BH350" s="165">
        <v>0</v>
      </c>
      <c r="BI350" s="165" t="s">
        <v>0</v>
      </c>
      <c r="BJ350" s="165">
        <v>0</v>
      </c>
      <c r="BK350" s="165" t="s">
        <v>0</v>
      </c>
      <c r="BL350" s="165">
        <v>0</v>
      </c>
      <c r="BM350" s="165" t="s">
        <v>0</v>
      </c>
      <c r="BN350" s="165" t="s">
        <v>0</v>
      </c>
      <c r="BO350" s="165" t="s">
        <v>0</v>
      </c>
      <c r="BP350" s="165" t="s">
        <v>0</v>
      </c>
      <c r="BQ350" s="165" t="s">
        <v>0</v>
      </c>
      <c r="BR350" s="165">
        <v>0</v>
      </c>
      <c r="BS350" s="165">
        <v>0</v>
      </c>
      <c r="BT350" s="165">
        <v>0</v>
      </c>
      <c r="BU350" s="165" t="s">
        <v>0</v>
      </c>
      <c r="BV350" s="165" t="s">
        <v>0</v>
      </c>
      <c r="BW350" s="165" t="s">
        <v>0</v>
      </c>
      <c r="BX350" s="165" t="s">
        <v>0</v>
      </c>
      <c r="BY350" s="163" t="s">
        <v>0</v>
      </c>
      <c r="BZ350">
        <v>0</v>
      </c>
      <c r="CA350" t="s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 t="str">
        <f>_xlfn.XLOOKUP(DB_CEWB_Nomenclature__2[[#This Row],[Component]],T_Planning[Article],T_Planning[PLANIF],"VERIF")</f>
        <v>PLANIF EXTERNE</v>
      </c>
      <c r="CS350" t="str">
        <f>_xlfn.XLOOKUP(DB_CEWB_Nomenclature__2[[#This Row],[Component]],T_Planning[Article],T_Planning[Etat Machine],"VERIF")</f>
        <v>VERIF</v>
      </c>
      <c r="CT3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1" spans="1:98" hidden="1" x14ac:dyDescent="0.3">
      <c r="A351">
        <v>0</v>
      </c>
      <c r="B351">
        <v>653423</v>
      </c>
      <c r="C351" t="s">
        <v>206</v>
      </c>
      <c r="D351">
        <v>25</v>
      </c>
      <c r="E351" t="s">
        <v>3761</v>
      </c>
      <c r="F351" t="s">
        <v>3952</v>
      </c>
      <c r="G351" t="s">
        <v>2862</v>
      </c>
      <c r="H351" t="s">
        <v>152</v>
      </c>
      <c r="I351">
        <v>0</v>
      </c>
      <c r="J351">
        <v>500</v>
      </c>
      <c r="K351">
        <v>0</v>
      </c>
      <c r="L351">
        <v>3103</v>
      </c>
      <c r="M351">
        <v>0</v>
      </c>
      <c r="N351">
        <v>43893</v>
      </c>
      <c r="O351">
        <v>14015</v>
      </c>
      <c r="P351">
        <v>6945</v>
      </c>
      <c r="Q351">
        <v>4925</v>
      </c>
      <c r="R351">
        <v>43893</v>
      </c>
      <c r="S351">
        <v>46996</v>
      </c>
      <c r="T351" t="s">
        <v>3767</v>
      </c>
      <c r="U351">
        <v>2400</v>
      </c>
      <c r="V351" s="162">
        <v>1</v>
      </c>
      <c r="W351">
        <v>16415</v>
      </c>
      <c r="X351" s="162">
        <v>1</v>
      </c>
      <c r="Y351">
        <v>9</v>
      </c>
      <c r="Z351">
        <v>0</v>
      </c>
      <c r="AA351">
        <v>0</v>
      </c>
      <c r="AB351">
        <v>7</v>
      </c>
      <c r="AC351">
        <v>16</v>
      </c>
      <c r="AD351" t="s">
        <v>0</v>
      </c>
      <c r="AE351" t="s">
        <v>0</v>
      </c>
      <c r="AF351" t="s">
        <v>0</v>
      </c>
      <c r="AG351" t="s">
        <v>0</v>
      </c>
      <c r="AH351" s="191"/>
      <c r="AI351" s="191" t="s">
        <v>0</v>
      </c>
      <c r="AJ351" t="s">
        <v>0</v>
      </c>
      <c r="AK351" s="191"/>
      <c r="AL351" s="162">
        <v>3.9813519813519799E-2</v>
      </c>
      <c r="AM351" s="162">
        <v>0</v>
      </c>
      <c r="AN351" s="162">
        <v>0</v>
      </c>
      <c r="AO351" s="162">
        <v>0</v>
      </c>
      <c r="AP351" s="162">
        <v>0</v>
      </c>
      <c r="AQ351" s="162">
        <v>1.4410097192224599E-2</v>
      </c>
      <c r="AR351" s="178">
        <v>0</v>
      </c>
      <c r="AS351" s="178">
        <v>0</v>
      </c>
      <c r="AT351" s="178">
        <v>0</v>
      </c>
      <c r="AU351" s="178">
        <v>0</v>
      </c>
      <c r="AV351" s="178">
        <v>0</v>
      </c>
      <c r="AW351" s="180">
        <v>0</v>
      </c>
      <c r="AX351">
        <v>1</v>
      </c>
      <c r="AY351">
        <v>1</v>
      </c>
      <c r="AZ351">
        <v>0</v>
      </c>
      <c r="BA351">
        <v>0</v>
      </c>
      <c r="BB351">
        <v>1</v>
      </c>
      <c r="BC351">
        <v>0</v>
      </c>
      <c r="BD351" s="165">
        <v>0</v>
      </c>
      <c r="BE351" s="165" t="s">
        <v>0</v>
      </c>
      <c r="BF351" s="165">
        <v>0</v>
      </c>
      <c r="BG351" s="165" t="s">
        <v>0</v>
      </c>
      <c r="BH351" s="165">
        <v>0</v>
      </c>
      <c r="BI351" s="165" t="s">
        <v>0</v>
      </c>
      <c r="BJ351" s="165">
        <v>0</v>
      </c>
      <c r="BK351" s="165" t="s">
        <v>0</v>
      </c>
      <c r="BL351" s="165">
        <v>0</v>
      </c>
      <c r="BM351" s="165" t="s">
        <v>0</v>
      </c>
      <c r="BN351" s="165" t="s">
        <v>0</v>
      </c>
      <c r="BO351" s="165" t="s">
        <v>0</v>
      </c>
      <c r="BP351" s="165" t="s">
        <v>0</v>
      </c>
      <c r="BQ351" s="165" t="s">
        <v>0</v>
      </c>
      <c r="BR351" s="165">
        <v>11300</v>
      </c>
      <c r="BS351" s="165">
        <v>10</v>
      </c>
      <c r="BT351" s="165">
        <v>32593</v>
      </c>
      <c r="BU351" s="165">
        <v>22</v>
      </c>
      <c r="BV351" s="165" t="s">
        <v>0</v>
      </c>
      <c r="BW351" s="165" t="s">
        <v>0</v>
      </c>
      <c r="BX351" s="165" t="s">
        <v>0</v>
      </c>
      <c r="BY351" s="163" t="s">
        <v>0</v>
      </c>
      <c r="BZ351">
        <v>0</v>
      </c>
      <c r="CA351" t="s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 t="str">
        <f>_xlfn.XLOOKUP(DB_CEWB_Nomenclature__2[[#This Row],[Component]],T_Planning[Article],T_Planning[PLANIF],"VERIF")</f>
        <v>STOP</v>
      </c>
      <c r="CS351" t="str">
        <f>_xlfn.XLOOKUP(DB_CEWB_Nomenclature__2[[#This Row],[Component]],T_Planning[Article],T_Planning[Etat Machine],"VERIF")</f>
        <v>STOP</v>
      </c>
      <c r="CT3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2" spans="1:98" hidden="1" x14ac:dyDescent="0.3">
      <c r="A352">
        <v>0</v>
      </c>
      <c r="B352">
        <v>653424</v>
      </c>
      <c r="C352" t="s">
        <v>204</v>
      </c>
      <c r="D352">
        <v>40</v>
      </c>
      <c r="E352" t="s">
        <v>3807</v>
      </c>
      <c r="F352" t="s">
        <v>3951</v>
      </c>
      <c r="G352" t="s">
        <v>2862</v>
      </c>
      <c r="H352" t="s">
        <v>152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t="s">
        <v>3767</v>
      </c>
      <c r="U352">
        <v>0</v>
      </c>
      <c r="V352" s="162" t="s">
        <v>0</v>
      </c>
      <c r="W352">
        <v>0</v>
      </c>
      <c r="X352" s="162" t="s">
        <v>0</v>
      </c>
      <c r="Y352">
        <v>0</v>
      </c>
      <c r="Z352">
        <v>0</v>
      </c>
      <c r="AA352">
        <v>0</v>
      </c>
      <c r="AB352">
        <v>1</v>
      </c>
      <c r="AC352">
        <v>1</v>
      </c>
      <c r="AD352" t="s">
        <v>0</v>
      </c>
      <c r="AE352" t="s">
        <v>0</v>
      </c>
      <c r="AF352" t="s">
        <v>0</v>
      </c>
      <c r="AG352" t="s">
        <v>0</v>
      </c>
      <c r="AH352" s="191"/>
      <c r="AI352" s="191" t="s">
        <v>0</v>
      </c>
      <c r="AJ352" t="s">
        <v>0</v>
      </c>
      <c r="AK352" s="191"/>
      <c r="AL352" s="162">
        <v>0</v>
      </c>
      <c r="AM352" s="162">
        <v>0</v>
      </c>
      <c r="AN352" s="162">
        <v>0</v>
      </c>
      <c r="AO352" s="162">
        <v>0</v>
      </c>
      <c r="AP352" s="162">
        <v>0</v>
      </c>
      <c r="AQ352" s="162">
        <v>0</v>
      </c>
      <c r="AR352" s="178">
        <v>0</v>
      </c>
      <c r="AS352" s="178">
        <v>0</v>
      </c>
      <c r="AT352" s="178">
        <v>0</v>
      </c>
      <c r="AU352" s="178">
        <v>0</v>
      </c>
      <c r="AV352" s="178">
        <v>0</v>
      </c>
      <c r="AW352" s="180">
        <v>0</v>
      </c>
      <c r="AX352">
        <v>1</v>
      </c>
      <c r="AY352">
        <v>0</v>
      </c>
      <c r="AZ352">
        <v>0</v>
      </c>
      <c r="BA352">
        <v>0</v>
      </c>
      <c r="BB352">
        <v>1</v>
      </c>
      <c r="BC352">
        <v>0</v>
      </c>
      <c r="BD352" s="165">
        <v>0</v>
      </c>
      <c r="BE352" s="165" t="s">
        <v>0</v>
      </c>
      <c r="BF352" s="165" t="s">
        <v>0</v>
      </c>
      <c r="BG352" s="165" t="s">
        <v>0</v>
      </c>
      <c r="BH352" s="165" t="s">
        <v>0</v>
      </c>
      <c r="BI352" s="165" t="s">
        <v>0</v>
      </c>
      <c r="BJ352" s="165">
        <v>0</v>
      </c>
      <c r="BK352" s="165" t="s">
        <v>0</v>
      </c>
      <c r="BL352" s="165">
        <v>0</v>
      </c>
      <c r="BM352" s="165" t="s">
        <v>0</v>
      </c>
      <c r="BN352" s="165" t="s">
        <v>0</v>
      </c>
      <c r="BO352" s="165" t="s">
        <v>0</v>
      </c>
      <c r="BP352" s="165" t="s">
        <v>0</v>
      </c>
      <c r="BQ352" s="165" t="s">
        <v>0</v>
      </c>
      <c r="BR352" s="165">
        <v>0</v>
      </c>
      <c r="BS352" s="165">
        <v>0</v>
      </c>
      <c r="BT352" s="165">
        <v>0</v>
      </c>
      <c r="BU352" s="165" t="s">
        <v>0</v>
      </c>
      <c r="BV352" s="165" t="s">
        <v>0</v>
      </c>
      <c r="BW352" s="165" t="s">
        <v>0</v>
      </c>
      <c r="BX352" s="165" t="s">
        <v>0</v>
      </c>
      <c r="BY352" s="163" t="s">
        <v>0</v>
      </c>
      <c r="BZ352">
        <v>0</v>
      </c>
      <c r="CA352" t="s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 t="str">
        <f>_xlfn.XLOOKUP(DB_CEWB_Nomenclature__2[[#This Row],[Component]],T_Planning[Article],T_Planning[PLANIF],"VERIF")</f>
        <v>VERIF</v>
      </c>
      <c r="CS352" t="str">
        <f>_xlfn.XLOOKUP(DB_CEWB_Nomenclature__2[[#This Row],[Component]],T_Planning[Article],T_Planning[Etat Machine],"VERIF")</f>
        <v>VERIF</v>
      </c>
      <c r="CT3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3" spans="1:98" hidden="1" x14ac:dyDescent="0.3">
      <c r="A353">
        <v>1</v>
      </c>
      <c r="B353">
        <v>653429</v>
      </c>
      <c r="C353" t="s">
        <v>3843</v>
      </c>
      <c r="D353">
        <v>40</v>
      </c>
      <c r="E353" t="s">
        <v>3807</v>
      </c>
      <c r="F353" t="s">
        <v>3952</v>
      </c>
      <c r="G353" t="s">
        <v>2862</v>
      </c>
      <c r="H353" t="s">
        <v>152</v>
      </c>
      <c r="I353">
        <v>0</v>
      </c>
      <c r="J353">
        <v>700</v>
      </c>
      <c r="K353" t="s">
        <v>0</v>
      </c>
      <c r="L353">
        <v>0</v>
      </c>
      <c r="M353">
        <v>0</v>
      </c>
      <c r="N353">
        <v>0</v>
      </c>
      <c r="O353">
        <v>16550</v>
      </c>
      <c r="P353">
        <v>6450</v>
      </c>
      <c r="Q353">
        <v>6450</v>
      </c>
      <c r="R353">
        <v>0</v>
      </c>
      <c r="S353">
        <v>0</v>
      </c>
      <c r="T353" t="s">
        <v>3767</v>
      </c>
      <c r="U353">
        <v>1400</v>
      </c>
      <c r="V353" s="162">
        <v>0</v>
      </c>
      <c r="W353">
        <v>17950</v>
      </c>
      <c r="X353" s="162">
        <v>0</v>
      </c>
      <c r="Y353">
        <v>13</v>
      </c>
      <c r="Z353">
        <v>0</v>
      </c>
      <c r="AA353">
        <v>0</v>
      </c>
      <c r="AB353">
        <v>0</v>
      </c>
      <c r="AC353">
        <v>13</v>
      </c>
      <c r="AD353" t="s">
        <v>0</v>
      </c>
      <c r="AE353" t="s">
        <v>0</v>
      </c>
      <c r="AF353" t="s">
        <v>0</v>
      </c>
      <c r="AG353" t="s">
        <v>0</v>
      </c>
      <c r="AH353" s="191"/>
      <c r="AI353" s="191" t="s">
        <v>0</v>
      </c>
      <c r="AJ353" t="s">
        <v>0</v>
      </c>
      <c r="AK353" s="191"/>
      <c r="AL353" s="162">
        <v>0</v>
      </c>
      <c r="AM353" s="162">
        <v>0</v>
      </c>
      <c r="AN353" s="162">
        <v>0</v>
      </c>
      <c r="AO353" s="162">
        <v>0</v>
      </c>
      <c r="AP353" s="162">
        <v>0</v>
      </c>
      <c r="AQ353" s="162">
        <v>0</v>
      </c>
      <c r="AR353" s="178">
        <v>0</v>
      </c>
      <c r="AS353" s="178">
        <v>0</v>
      </c>
      <c r="AT353" s="178">
        <v>0</v>
      </c>
      <c r="AU353" s="178">
        <v>0</v>
      </c>
      <c r="AV353" s="178">
        <v>0</v>
      </c>
      <c r="AW353" s="180">
        <v>0</v>
      </c>
      <c r="AX353">
        <v>1</v>
      </c>
      <c r="AY353">
        <v>1</v>
      </c>
      <c r="AZ353">
        <v>0</v>
      </c>
      <c r="BA353">
        <v>0</v>
      </c>
      <c r="BB353">
        <v>1</v>
      </c>
      <c r="BC353">
        <v>0</v>
      </c>
      <c r="BD353" s="165">
        <v>0</v>
      </c>
      <c r="BE353" s="165" t="s">
        <v>0</v>
      </c>
      <c r="BF353" s="165">
        <v>0</v>
      </c>
      <c r="BG353" s="165" t="s">
        <v>0</v>
      </c>
      <c r="BH353" s="165">
        <v>0</v>
      </c>
      <c r="BI353" s="165" t="s">
        <v>0</v>
      </c>
      <c r="BJ353" s="165">
        <v>0</v>
      </c>
      <c r="BK353" s="165" t="s">
        <v>0</v>
      </c>
      <c r="BL353" s="165">
        <v>0</v>
      </c>
      <c r="BM353" s="165" t="s">
        <v>0</v>
      </c>
      <c r="BN353" s="165" t="s">
        <v>0</v>
      </c>
      <c r="BO353" s="165" t="s">
        <v>0</v>
      </c>
      <c r="BP353" s="165" t="s">
        <v>0</v>
      </c>
      <c r="BQ353" s="165" t="s">
        <v>0</v>
      </c>
      <c r="BR353" s="165">
        <v>0</v>
      </c>
      <c r="BS353" s="165">
        <v>0</v>
      </c>
      <c r="BT353" s="165">
        <v>0</v>
      </c>
      <c r="BU353" s="165" t="s">
        <v>0</v>
      </c>
      <c r="BV353" s="165" t="s">
        <v>0</v>
      </c>
      <c r="BW353" s="165" t="s">
        <v>0</v>
      </c>
      <c r="BX353" s="165" t="s">
        <v>0</v>
      </c>
      <c r="BY353" s="163" t="s">
        <v>0</v>
      </c>
      <c r="BZ353">
        <v>0</v>
      </c>
      <c r="CA353" t="s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 t="str">
        <f>_xlfn.XLOOKUP(DB_CEWB_Nomenclature__2[[#This Row],[Component]],T_Planning[Article],T_Planning[PLANIF],"VERIF")</f>
        <v>PLANIF EXTERNE</v>
      </c>
      <c r="CS353" t="str">
        <f>_xlfn.XLOOKUP(DB_CEWB_Nomenclature__2[[#This Row],[Component]],T_Planning[Article],T_Planning[Etat Machine],"VERIF")</f>
        <v>VERIF</v>
      </c>
      <c r="CT3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4" spans="1:98" hidden="1" x14ac:dyDescent="0.3">
      <c r="A354">
        <v>1</v>
      </c>
      <c r="B354">
        <v>653434</v>
      </c>
      <c r="C354" t="s">
        <v>3806</v>
      </c>
      <c r="D354">
        <v>40</v>
      </c>
      <c r="E354" t="s">
        <v>3807</v>
      </c>
      <c r="F354" t="s">
        <v>3952</v>
      </c>
      <c r="G354" t="s">
        <v>2862</v>
      </c>
      <c r="H354" t="s">
        <v>152</v>
      </c>
      <c r="I354">
        <v>5050</v>
      </c>
      <c r="J354">
        <v>900</v>
      </c>
      <c r="K354" t="s">
        <v>0</v>
      </c>
      <c r="L354">
        <v>1864</v>
      </c>
      <c r="M354">
        <v>0</v>
      </c>
      <c r="N354">
        <v>0</v>
      </c>
      <c r="O354">
        <v>18350</v>
      </c>
      <c r="P354">
        <v>8250</v>
      </c>
      <c r="Q354">
        <v>3200</v>
      </c>
      <c r="R354">
        <v>0</v>
      </c>
      <c r="S354">
        <v>1864</v>
      </c>
      <c r="T354" t="s">
        <v>3767</v>
      </c>
      <c r="U354">
        <v>3200</v>
      </c>
      <c r="V354" s="162">
        <v>0</v>
      </c>
      <c r="W354">
        <v>21550</v>
      </c>
      <c r="X354" s="162">
        <v>0</v>
      </c>
      <c r="Y354">
        <v>0</v>
      </c>
      <c r="Z354">
        <v>0</v>
      </c>
      <c r="AA354">
        <v>0</v>
      </c>
      <c r="AB354">
        <v>4</v>
      </c>
      <c r="AC354">
        <v>4</v>
      </c>
      <c r="AD354" t="s">
        <v>0</v>
      </c>
      <c r="AE354" t="s">
        <v>0</v>
      </c>
      <c r="AF354" t="s">
        <v>0</v>
      </c>
      <c r="AG354" t="s">
        <v>0</v>
      </c>
      <c r="AH354" s="191"/>
      <c r="AI354" s="191" t="s">
        <v>0</v>
      </c>
      <c r="AJ354" t="s">
        <v>0</v>
      </c>
      <c r="AK354" s="191"/>
      <c r="AL354" s="162">
        <v>0</v>
      </c>
      <c r="AM354" s="162">
        <v>0</v>
      </c>
      <c r="AN354" s="162">
        <v>0</v>
      </c>
      <c r="AO354" s="162">
        <v>0</v>
      </c>
      <c r="AP354" s="162">
        <v>0</v>
      </c>
      <c r="AQ354" s="162">
        <v>0</v>
      </c>
      <c r="AR354" s="178">
        <v>0</v>
      </c>
      <c r="AS354" s="178">
        <v>0</v>
      </c>
      <c r="AT354" s="178">
        <v>0</v>
      </c>
      <c r="AU354" s="178">
        <v>0</v>
      </c>
      <c r="AV354" s="178">
        <v>0</v>
      </c>
      <c r="AW354" s="180">
        <v>0</v>
      </c>
      <c r="AX354">
        <v>1</v>
      </c>
      <c r="AY354">
        <v>1</v>
      </c>
      <c r="AZ354">
        <v>0</v>
      </c>
      <c r="BA354">
        <v>0</v>
      </c>
      <c r="BB354">
        <v>1</v>
      </c>
      <c r="BC354">
        <v>0</v>
      </c>
      <c r="BD354" s="165">
        <v>0</v>
      </c>
      <c r="BE354" s="165" t="s">
        <v>0</v>
      </c>
      <c r="BF354" s="165">
        <v>0</v>
      </c>
      <c r="BG354" s="165" t="s">
        <v>0</v>
      </c>
      <c r="BH354" s="165">
        <v>0</v>
      </c>
      <c r="BI354" s="165" t="s">
        <v>0</v>
      </c>
      <c r="BJ354" s="165">
        <v>0</v>
      </c>
      <c r="BK354" s="165" t="s">
        <v>0</v>
      </c>
      <c r="BL354" s="165">
        <v>0</v>
      </c>
      <c r="BM354" s="165" t="s">
        <v>0</v>
      </c>
      <c r="BN354" s="165" t="s">
        <v>0</v>
      </c>
      <c r="BO354" s="165" t="s">
        <v>0</v>
      </c>
      <c r="BP354" s="165" t="s">
        <v>0</v>
      </c>
      <c r="BQ354" s="165" t="s">
        <v>0</v>
      </c>
      <c r="BR354" s="165">
        <v>0</v>
      </c>
      <c r="BS354" s="165">
        <v>0</v>
      </c>
      <c r="BT354" s="165">
        <v>0</v>
      </c>
      <c r="BU354" s="165" t="s">
        <v>0</v>
      </c>
      <c r="BV354" s="165" t="s">
        <v>0</v>
      </c>
      <c r="BW354" s="165" t="s">
        <v>0</v>
      </c>
      <c r="BX354" s="165" t="s">
        <v>0</v>
      </c>
      <c r="BY354" s="163" t="s">
        <v>0</v>
      </c>
      <c r="BZ354">
        <v>0</v>
      </c>
      <c r="CA354" t="s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 t="str">
        <f>_xlfn.XLOOKUP(DB_CEWB_Nomenclature__2[[#This Row],[Component]],T_Planning[Article],T_Planning[PLANIF],"VERIF")</f>
        <v>PLANIF EXTERNE</v>
      </c>
      <c r="CS354" t="str">
        <f>_xlfn.XLOOKUP(DB_CEWB_Nomenclature__2[[#This Row],[Component]],T_Planning[Article],T_Planning[Etat Machine],"VERIF")</f>
        <v>VERIF</v>
      </c>
      <c r="CT3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5" spans="1:98" hidden="1" x14ac:dyDescent="0.3">
      <c r="A355">
        <v>1</v>
      </c>
      <c r="B355">
        <v>653470</v>
      </c>
      <c r="C355" t="s">
        <v>3779</v>
      </c>
      <c r="D355">
        <v>40</v>
      </c>
      <c r="E355" t="s">
        <v>3761</v>
      </c>
      <c r="F355" t="s">
        <v>3952</v>
      </c>
      <c r="G355" t="s">
        <v>2862</v>
      </c>
      <c r="H355" t="s">
        <v>152</v>
      </c>
      <c r="I355">
        <v>0</v>
      </c>
      <c r="J355">
        <v>300</v>
      </c>
      <c r="K355" t="s">
        <v>0</v>
      </c>
      <c r="L355">
        <v>0</v>
      </c>
      <c r="M355">
        <v>0</v>
      </c>
      <c r="N355">
        <v>36748</v>
      </c>
      <c r="O355">
        <v>7650</v>
      </c>
      <c r="P355">
        <v>2600</v>
      </c>
      <c r="Q355">
        <v>2600</v>
      </c>
      <c r="R355">
        <v>19868</v>
      </c>
      <c r="S355">
        <v>19868</v>
      </c>
      <c r="T355" t="s">
        <v>3767</v>
      </c>
      <c r="U355">
        <v>2600</v>
      </c>
      <c r="V355" s="162">
        <v>1</v>
      </c>
      <c r="W355">
        <v>10250</v>
      </c>
      <c r="X355" s="162">
        <v>1</v>
      </c>
      <c r="Y355">
        <v>4</v>
      </c>
      <c r="Z355">
        <v>0</v>
      </c>
      <c r="AA355">
        <v>13</v>
      </c>
      <c r="AB355">
        <v>5</v>
      </c>
      <c r="AC355">
        <v>22</v>
      </c>
      <c r="AD355" t="s">
        <v>0</v>
      </c>
      <c r="AE355" t="s">
        <v>0</v>
      </c>
      <c r="AF355" t="s">
        <v>0</v>
      </c>
      <c r="AG355" t="s">
        <v>0</v>
      </c>
      <c r="AH355" s="191"/>
      <c r="AI355" s="191" t="s">
        <v>0</v>
      </c>
      <c r="AJ355" t="s">
        <v>0</v>
      </c>
      <c r="AK355" s="191"/>
      <c r="AL355" s="162">
        <v>0</v>
      </c>
      <c r="AM355" s="162">
        <v>0</v>
      </c>
      <c r="AN355" s="162">
        <v>0.200192424188433</v>
      </c>
      <c r="AO355" s="162">
        <v>0.52997052079921403</v>
      </c>
      <c r="AP355" s="162">
        <v>0</v>
      </c>
      <c r="AQ355" s="162">
        <v>0.36334173568599198</v>
      </c>
      <c r="AR355" s="178">
        <v>0</v>
      </c>
      <c r="AS355" s="178">
        <v>0</v>
      </c>
      <c r="AT355" s="178">
        <v>0</v>
      </c>
      <c r="AU355" s="178">
        <v>0</v>
      </c>
      <c r="AV355" s="178">
        <v>0</v>
      </c>
      <c r="AW355" s="180">
        <v>0</v>
      </c>
      <c r="AX355">
        <v>1</v>
      </c>
      <c r="AY355">
        <v>1</v>
      </c>
      <c r="AZ355">
        <v>1</v>
      </c>
      <c r="BA355">
        <v>1</v>
      </c>
      <c r="BB355">
        <v>1</v>
      </c>
      <c r="BC355">
        <v>0</v>
      </c>
      <c r="BD355" s="165">
        <v>16880</v>
      </c>
      <c r="BE355" s="165">
        <v>0</v>
      </c>
      <c r="BF355" s="165">
        <v>0</v>
      </c>
      <c r="BG355" s="165" t="s">
        <v>0</v>
      </c>
      <c r="BH355" s="165">
        <v>0</v>
      </c>
      <c r="BI355" s="165" t="s">
        <v>0</v>
      </c>
      <c r="BJ355" s="165">
        <v>0</v>
      </c>
      <c r="BK355" s="165" t="s">
        <v>0</v>
      </c>
      <c r="BL355" s="165">
        <v>0</v>
      </c>
      <c r="BM355" s="165" t="s">
        <v>0</v>
      </c>
      <c r="BN355" s="165">
        <v>13428</v>
      </c>
      <c r="BO355" s="165">
        <v>30</v>
      </c>
      <c r="BP355" s="165">
        <v>0</v>
      </c>
      <c r="BQ355" s="165" t="s">
        <v>0</v>
      </c>
      <c r="BR355" s="165">
        <v>6440</v>
      </c>
      <c r="BS355" s="165">
        <v>2</v>
      </c>
      <c r="BT355" s="165">
        <v>0</v>
      </c>
      <c r="BU355" s="165" t="s">
        <v>0</v>
      </c>
      <c r="BV355" s="165" t="s">
        <v>0</v>
      </c>
      <c r="BW355" s="165" t="s">
        <v>0</v>
      </c>
      <c r="BX355" s="165" t="s">
        <v>0</v>
      </c>
      <c r="BY355" s="163" t="s">
        <v>0</v>
      </c>
      <c r="BZ355">
        <v>0</v>
      </c>
      <c r="CA355" t="s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 t="str">
        <f>_xlfn.XLOOKUP(DB_CEWB_Nomenclature__2[[#This Row],[Component]],T_Planning[Article],T_Planning[PLANIF],"VERIF")</f>
        <v>VERIF</v>
      </c>
      <c r="CS355" t="str">
        <f>_xlfn.XLOOKUP(DB_CEWB_Nomenclature__2[[#This Row],[Component]],T_Planning[Article],T_Planning[Etat Machine],"VERIF")</f>
        <v>VERIF</v>
      </c>
      <c r="CT3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6" spans="1:98" hidden="1" x14ac:dyDescent="0.3">
      <c r="A356">
        <v>1</v>
      </c>
      <c r="B356">
        <v>653694</v>
      </c>
      <c r="C356" t="s">
        <v>3809</v>
      </c>
      <c r="D356">
        <v>55</v>
      </c>
      <c r="E356" t="s">
        <v>3761</v>
      </c>
      <c r="F356" t="s">
        <v>3952</v>
      </c>
      <c r="G356" t="s">
        <v>2862</v>
      </c>
      <c r="H356" t="s">
        <v>202</v>
      </c>
      <c r="I356">
        <v>0</v>
      </c>
      <c r="J356">
        <v>0</v>
      </c>
      <c r="K356" t="s">
        <v>0</v>
      </c>
      <c r="L356">
        <v>10337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10337</v>
      </c>
      <c r="T356" t="s">
        <v>3767</v>
      </c>
      <c r="U356">
        <v>0</v>
      </c>
      <c r="V356" s="162" t="s">
        <v>0</v>
      </c>
      <c r="W356">
        <v>0</v>
      </c>
      <c r="X356" s="162" t="s">
        <v>0</v>
      </c>
      <c r="Y356">
        <v>0</v>
      </c>
      <c r="Z356">
        <v>1</v>
      </c>
      <c r="AA356">
        <v>0</v>
      </c>
      <c r="AB356">
        <v>2</v>
      </c>
      <c r="AC356">
        <v>3</v>
      </c>
      <c r="AD356" t="s">
        <v>0</v>
      </c>
      <c r="AE356" t="s">
        <v>0</v>
      </c>
      <c r="AF356" t="s">
        <v>0</v>
      </c>
      <c r="AG356" t="s">
        <v>0</v>
      </c>
      <c r="AH356" s="191"/>
      <c r="AI356" s="191" t="s">
        <v>0</v>
      </c>
      <c r="AJ356" t="s">
        <v>0</v>
      </c>
      <c r="AK356" s="191"/>
      <c r="AL356" s="162">
        <v>0</v>
      </c>
      <c r="AM356" s="162">
        <v>0</v>
      </c>
      <c r="AN356" s="162">
        <v>0</v>
      </c>
      <c r="AO356" s="162">
        <v>0</v>
      </c>
      <c r="AP356" s="162">
        <v>0</v>
      </c>
      <c r="AQ356" s="162">
        <v>0</v>
      </c>
      <c r="AR356" s="178">
        <v>0</v>
      </c>
      <c r="AS356" s="178">
        <v>0</v>
      </c>
      <c r="AT356" s="178">
        <v>0</v>
      </c>
      <c r="AU356" s="178">
        <v>0</v>
      </c>
      <c r="AV356" s="178">
        <v>0</v>
      </c>
      <c r="AW356" s="180">
        <v>0</v>
      </c>
      <c r="AX356">
        <v>1</v>
      </c>
      <c r="AY356">
        <v>1</v>
      </c>
      <c r="AZ356">
        <v>0</v>
      </c>
      <c r="BA356">
        <v>0</v>
      </c>
      <c r="BB356">
        <v>1</v>
      </c>
      <c r="BC356">
        <v>0</v>
      </c>
      <c r="BD356" s="165">
        <v>0</v>
      </c>
      <c r="BE356" s="165" t="s">
        <v>0</v>
      </c>
      <c r="BF356" s="165">
        <v>0</v>
      </c>
      <c r="BG356" s="165" t="s">
        <v>0</v>
      </c>
      <c r="BH356" s="165">
        <v>0</v>
      </c>
      <c r="BI356" s="165" t="s">
        <v>0</v>
      </c>
      <c r="BJ356" s="165">
        <v>0</v>
      </c>
      <c r="BK356" s="165" t="s">
        <v>0</v>
      </c>
      <c r="BL356" s="165">
        <v>0</v>
      </c>
      <c r="BM356" s="165" t="s">
        <v>0</v>
      </c>
      <c r="BN356" s="165" t="s">
        <v>0</v>
      </c>
      <c r="BO356" s="165" t="s">
        <v>0</v>
      </c>
      <c r="BP356" s="165" t="s">
        <v>0</v>
      </c>
      <c r="BQ356" s="165" t="s">
        <v>0</v>
      </c>
      <c r="BR356" s="165">
        <v>0</v>
      </c>
      <c r="BS356" s="165">
        <v>0</v>
      </c>
      <c r="BT356" s="165">
        <v>0</v>
      </c>
      <c r="BU356" s="165" t="s">
        <v>0</v>
      </c>
      <c r="BV356" s="165" t="s">
        <v>0</v>
      </c>
      <c r="BW356" s="165" t="s">
        <v>0</v>
      </c>
      <c r="BX356" s="165" t="s">
        <v>0</v>
      </c>
      <c r="BY356" s="163" t="s">
        <v>0</v>
      </c>
      <c r="BZ356">
        <v>0</v>
      </c>
      <c r="CA356" t="s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 t="str">
        <f>_xlfn.XLOOKUP(DB_CEWB_Nomenclature__2[[#This Row],[Component]],T_Planning[Article],T_Planning[PLANIF],"VERIF")</f>
        <v>VERIF</v>
      </c>
      <c r="CS356" t="str">
        <f>_xlfn.XLOOKUP(DB_CEWB_Nomenclature__2[[#This Row],[Component]],T_Planning[Article],T_Planning[Etat Machine],"VERIF")</f>
        <v>VERIF</v>
      </c>
      <c r="CT3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7" spans="1:98" hidden="1" x14ac:dyDescent="0.3">
      <c r="A357">
        <v>0</v>
      </c>
      <c r="B357">
        <v>658607</v>
      </c>
      <c r="C357" t="s">
        <v>141</v>
      </c>
      <c r="D357">
        <v>40</v>
      </c>
      <c r="E357" t="s">
        <v>3761</v>
      </c>
      <c r="F357" t="s">
        <v>3950</v>
      </c>
      <c r="G357" t="s">
        <v>2775</v>
      </c>
      <c r="H357" t="s">
        <v>220</v>
      </c>
      <c r="I357">
        <v>0</v>
      </c>
      <c r="J357">
        <v>0</v>
      </c>
      <c r="K357">
        <v>0</v>
      </c>
      <c r="L357">
        <v>69786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69786</v>
      </c>
      <c r="T357" t="s">
        <v>3792</v>
      </c>
      <c r="U357">
        <v>76500</v>
      </c>
      <c r="V357" s="162">
        <v>0.91223529411764703</v>
      </c>
      <c r="W357">
        <v>76500</v>
      </c>
      <c r="X357" s="162">
        <v>0.91223529411764703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0</v>
      </c>
      <c r="AE357" t="s">
        <v>0</v>
      </c>
      <c r="AF357" t="s">
        <v>0</v>
      </c>
      <c r="AG357" t="s">
        <v>0</v>
      </c>
      <c r="AH357" s="191"/>
      <c r="AI357" s="191" t="s">
        <v>0</v>
      </c>
      <c r="AJ357" t="s">
        <v>0</v>
      </c>
      <c r="AK357" s="191"/>
      <c r="AL357" s="162">
        <v>5.9627252909208199E-3</v>
      </c>
      <c r="AM357" s="162">
        <v>2.0870944194981499E-2</v>
      </c>
      <c r="AN357" s="162">
        <v>3.14602247730272E-2</v>
      </c>
      <c r="AO357" s="162">
        <v>0.10602799759940799</v>
      </c>
      <c r="AP357" s="162">
        <v>7.4831803646330797E-3</v>
      </c>
      <c r="AQ357" s="162">
        <v>2.89189988095526E-2</v>
      </c>
      <c r="AR357" s="178">
        <v>0</v>
      </c>
      <c r="AS357" s="178">
        <v>0</v>
      </c>
      <c r="AT357" s="178">
        <v>0</v>
      </c>
      <c r="AU357" s="178">
        <v>0</v>
      </c>
      <c r="AV357" s="178">
        <v>0</v>
      </c>
      <c r="AW357" s="180">
        <v>1</v>
      </c>
      <c r="AX357">
        <v>1</v>
      </c>
      <c r="AY357">
        <v>0</v>
      </c>
      <c r="AZ357">
        <v>0</v>
      </c>
      <c r="BA357">
        <v>0</v>
      </c>
      <c r="BB357">
        <v>1</v>
      </c>
      <c r="BC357">
        <v>0</v>
      </c>
      <c r="BD357" s="165">
        <v>0</v>
      </c>
      <c r="BE357" s="165" t="s">
        <v>0</v>
      </c>
      <c r="BF357" s="165" t="s">
        <v>0</v>
      </c>
      <c r="BG357" s="165" t="s">
        <v>0</v>
      </c>
      <c r="BH357" s="165" t="s">
        <v>0</v>
      </c>
      <c r="BI357" s="165" t="s">
        <v>0</v>
      </c>
      <c r="BJ357" s="165">
        <v>0</v>
      </c>
      <c r="BK357" s="165" t="s">
        <v>0</v>
      </c>
      <c r="BL357" s="165">
        <v>0</v>
      </c>
      <c r="BM357" s="165" t="s">
        <v>0</v>
      </c>
      <c r="BN357" s="165" t="s">
        <v>0</v>
      </c>
      <c r="BO357" s="165" t="s">
        <v>0</v>
      </c>
      <c r="BP357" s="165" t="s">
        <v>0</v>
      </c>
      <c r="BQ357" s="165" t="s">
        <v>0</v>
      </c>
      <c r="BR357" s="165">
        <v>0</v>
      </c>
      <c r="BS357" s="165">
        <v>0</v>
      </c>
      <c r="BT357" s="165">
        <v>0</v>
      </c>
      <c r="BU357" s="165" t="s">
        <v>0</v>
      </c>
      <c r="BV357" s="165" t="s">
        <v>0</v>
      </c>
      <c r="BW357" s="165" t="s">
        <v>0</v>
      </c>
      <c r="BX357" s="165" t="s">
        <v>0</v>
      </c>
      <c r="BY357" s="163" t="s">
        <v>0</v>
      </c>
      <c r="BZ357">
        <v>0</v>
      </c>
      <c r="CA357" t="s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 t="str">
        <f>_xlfn.XLOOKUP(DB_CEWB_Nomenclature__2[[#This Row],[Component]],T_Planning[Article],T_Planning[PLANIF],"VERIF")</f>
        <v>VERIF</v>
      </c>
      <c r="CS357" t="str">
        <f>_xlfn.XLOOKUP(DB_CEWB_Nomenclature__2[[#This Row],[Component]],T_Planning[Article],T_Planning[Etat Machine],"VERIF")</f>
        <v>VERIF</v>
      </c>
      <c r="CT3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8" spans="1:98" hidden="1" x14ac:dyDescent="0.3">
      <c r="A358">
        <v>0</v>
      </c>
      <c r="B358">
        <v>660807</v>
      </c>
      <c r="C358" t="s">
        <v>115</v>
      </c>
      <c r="D358">
        <v>40</v>
      </c>
      <c r="E358" t="s">
        <v>3761</v>
      </c>
      <c r="F358" t="s">
        <v>3952</v>
      </c>
      <c r="G358" t="s">
        <v>2862</v>
      </c>
      <c r="H358" t="s">
        <v>114</v>
      </c>
      <c r="I358">
        <v>0</v>
      </c>
      <c r="J358">
        <v>100</v>
      </c>
      <c r="K358">
        <v>0</v>
      </c>
      <c r="L358">
        <v>0</v>
      </c>
      <c r="M358">
        <v>0</v>
      </c>
      <c r="N358">
        <v>0</v>
      </c>
      <c r="O358">
        <v>900</v>
      </c>
      <c r="P358">
        <v>900</v>
      </c>
      <c r="Q358">
        <v>900</v>
      </c>
      <c r="R358">
        <v>0</v>
      </c>
      <c r="S358">
        <v>0</v>
      </c>
      <c r="T358" t="s">
        <v>3767</v>
      </c>
      <c r="U358">
        <v>900</v>
      </c>
      <c r="V358" s="162">
        <v>0</v>
      </c>
      <c r="W358">
        <v>1800</v>
      </c>
      <c r="X358" s="162">
        <v>0</v>
      </c>
      <c r="Y358">
        <v>0</v>
      </c>
      <c r="Z358">
        <v>0</v>
      </c>
      <c r="AA358">
        <v>0</v>
      </c>
      <c r="AB358">
        <v>1</v>
      </c>
      <c r="AC358">
        <v>1</v>
      </c>
      <c r="AD358" t="s">
        <v>0</v>
      </c>
      <c r="AE358" t="s">
        <v>0</v>
      </c>
      <c r="AF358" t="s">
        <v>0</v>
      </c>
      <c r="AG358" t="s">
        <v>0</v>
      </c>
      <c r="AH358" s="191"/>
      <c r="AI358" s="191" t="s">
        <v>0</v>
      </c>
      <c r="AJ358" t="s">
        <v>0</v>
      </c>
      <c r="AK358" s="191"/>
      <c r="AL358" s="162">
        <v>0</v>
      </c>
      <c r="AM358" s="162">
        <v>0.258316652368697</v>
      </c>
      <c r="AN358" s="162">
        <v>0.27770727580372201</v>
      </c>
      <c r="AO358" s="162">
        <v>0</v>
      </c>
      <c r="AP358" s="162">
        <v>0</v>
      </c>
      <c r="AQ358" s="162">
        <v>0.36431656633676801</v>
      </c>
      <c r="AR358" s="178">
        <v>0</v>
      </c>
      <c r="AS358" s="178">
        <v>0</v>
      </c>
      <c r="AT358" s="178">
        <v>0</v>
      </c>
      <c r="AU358" s="178">
        <v>0</v>
      </c>
      <c r="AV358" s="178">
        <v>0</v>
      </c>
      <c r="AW358" s="180">
        <v>0</v>
      </c>
      <c r="AX358">
        <v>1</v>
      </c>
      <c r="AY358">
        <v>1</v>
      </c>
      <c r="AZ358">
        <v>0</v>
      </c>
      <c r="BA358">
        <v>0</v>
      </c>
      <c r="BB358">
        <v>1</v>
      </c>
      <c r="BC358">
        <v>0</v>
      </c>
      <c r="BD358" s="165">
        <v>0</v>
      </c>
      <c r="BE358" s="165" t="s">
        <v>0</v>
      </c>
      <c r="BF358" s="165">
        <v>0</v>
      </c>
      <c r="BG358" s="165" t="s">
        <v>0</v>
      </c>
      <c r="BH358" s="165">
        <v>0</v>
      </c>
      <c r="BI358" s="165" t="s">
        <v>0</v>
      </c>
      <c r="BJ358" s="165">
        <v>0</v>
      </c>
      <c r="BK358" s="165" t="s">
        <v>0</v>
      </c>
      <c r="BL358" s="165">
        <v>0</v>
      </c>
      <c r="BM358" s="165" t="s">
        <v>0</v>
      </c>
      <c r="BN358" s="165" t="s">
        <v>0</v>
      </c>
      <c r="BO358" s="165" t="s">
        <v>0</v>
      </c>
      <c r="BP358" s="165" t="s">
        <v>0</v>
      </c>
      <c r="BQ358" s="165" t="s">
        <v>0</v>
      </c>
      <c r="BR358" s="165">
        <v>0</v>
      </c>
      <c r="BS358" s="165">
        <v>0</v>
      </c>
      <c r="BT358" s="165">
        <v>0</v>
      </c>
      <c r="BU358" s="165" t="s">
        <v>0</v>
      </c>
      <c r="BV358" s="165" t="s">
        <v>0</v>
      </c>
      <c r="BW358" s="165" t="s">
        <v>0</v>
      </c>
      <c r="BX358" s="165" t="s">
        <v>0</v>
      </c>
      <c r="BY358" s="163" t="s">
        <v>0</v>
      </c>
      <c r="BZ358">
        <v>0</v>
      </c>
      <c r="CA358" t="s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 t="str">
        <f>_xlfn.XLOOKUP(DB_CEWB_Nomenclature__2[[#This Row],[Component]],T_Planning[Article],T_Planning[PLANIF],"VERIF")</f>
        <v>A PLANIFIER</v>
      </c>
      <c r="CS358" t="str">
        <f>_xlfn.XLOOKUP(DB_CEWB_Nomenclature__2[[#This Row],[Component]],T_Planning[Article],T_Planning[Etat Machine],"VERIF")</f>
        <v>VERIF</v>
      </c>
      <c r="CT3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59" spans="1:98" hidden="1" x14ac:dyDescent="0.3">
      <c r="A359">
        <v>0</v>
      </c>
      <c r="B359">
        <v>660816</v>
      </c>
      <c r="C359" t="s">
        <v>2464</v>
      </c>
      <c r="D359">
        <v>40</v>
      </c>
      <c r="E359" t="s">
        <v>3761</v>
      </c>
      <c r="F359" t="s">
        <v>3952</v>
      </c>
      <c r="G359" t="s">
        <v>2862</v>
      </c>
      <c r="H359" t="s">
        <v>114</v>
      </c>
      <c r="I359">
        <v>0</v>
      </c>
      <c r="J359">
        <v>100</v>
      </c>
      <c r="K359">
        <v>0</v>
      </c>
      <c r="L359">
        <v>40158</v>
      </c>
      <c r="M359">
        <v>0</v>
      </c>
      <c r="N359">
        <v>0</v>
      </c>
      <c r="O359">
        <v>5050</v>
      </c>
      <c r="P359">
        <v>0</v>
      </c>
      <c r="Q359">
        <v>0</v>
      </c>
      <c r="R359">
        <v>0</v>
      </c>
      <c r="S359">
        <v>40158</v>
      </c>
      <c r="T359" t="s">
        <v>3767</v>
      </c>
      <c r="U359">
        <v>0</v>
      </c>
      <c r="V359" s="162" t="s">
        <v>0</v>
      </c>
      <c r="W359">
        <v>5050</v>
      </c>
      <c r="X359" s="162">
        <v>1</v>
      </c>
      <c r="Y359">
        <v>0</v>
      </c>
      <c r="Z359">
        <v>0</v>
      </c>
      <c r="AA359">
        <v>0</v>
      </c>
      <c r="AB359">
        <v>0</v>
      </c>
      <c r="AC359">
        <v>0</v>
      </c>
      <c r="AD359" t="s">
        <v>0</v>
      </c>
      <c r="AE359" t="s">
        <v>0</v>
      </c>
      <c r="AF359" t="s">
        <v>0</v>
      </c>
      <c r="AG359" t="s">
        <v>0</v>
      </c>
      <c r="AH359" s="191"/>
      <c r="AI359" s="191" t="s">
        <v>0</v>
      </c>
      <c r="AJ359" t="s">
        <v>0</v>
      </c>
      <c r="AK359" s="191"/>
      <c r="AL359" s="162">
        <v>0</v>
      </c>
      <c r="AM359" s="162">
        <v>0</v>
      </c>
      <c r="AN359" s="162">
        <v>0</v>
      </c>
      <c r="AO359" s="162">
        <v>0</v>
      </c>
      <c r="AP359" s="162">
        <v>0</v>
      </c>
      <c r="AQ359" s="162">
        <v>0</v>
      </c>
      <c r="AR359" s="178">
        <v>0</v>
      </c>
      <c r="AS359" s="178">
        <v>0</v>
      </c>
      <c r="AT359" s="178">
        <v>0</v>
      </c>
      <c r="AU359" s="178">
        <v>0</v>
      </c>
      <c r="AV359" s="178">
        <v>0</v>
      </c>
      <c r="AW359" s="180">
        <v>0</v>
      </c>
      <c r="AX359">
        <v>1</v>
      </c>
      <c r="AY359">
        <v>1</v>
      </c>
      <c r="AZ359">
        <v>0</v>
      </c>
      <c r="BA359">
        <v>0</v>
      </c>
      <c r="BB359">
        <v>1</v>
      </c>
      <c r="BC359">
        <v>0</v>
      </c>
      <c r="BD359" s="165">
        <v>0</v>
      </c>
      <c r="BE359" s="165" t="s">
        <v>0</v>
      </c>
      <c r="BF359" s="165">
        <v>0</v>
      </c>
      <c r="BG359" s="165" t="s">
        <v>0</v>
      </c>
      <c r="BH359" s="165">
        <v>0</v>
      </c>
      <c r="BI359" s="165" t="s">
        <v>0</v>
      </c>
      <c r="BJ359" s="165">
        <v>0</v>
      </c>
      <c r="BK359" s="165" t="s">
        <v>0</v>
      </c>
      <c r="BL359" s="165">
        <v>0</v>
      </c>
      <c r="BM359" s="165" t="s">
        <v>0</v>
      </c>
      <c r="BN359" s="165" t="s">
        <v>0</v>
      </c>
      <c r="BO359" s="165" t="s">
        <v>0</v>
      </c>
      <c r="BP359" s="165" t="s">
        <v>0</v>
      </c>
      <c r="BQ359" s="165" t="s">
        <v>0</v>
      </c>
      <c r="BR359" s="165">
        <v>0</v>
      </c>
      <c r="BS359" s="165">
        <v>0</v>
      </c>
      <c r="BT359" s="165">
        <v>0</v>
      </c>
      <c r="BU359" s="165" t="s">
        <v>0</v>
      </c>
      <c r="BV359" s="165" t="s">
        <v>0</v>
      </c>
      <c r="BW359" s="165" t="s">
        <v>0</v>
      </c>
      <c r="BX359" s="165" t="s">
        <v>0</v>
      </c>
      <c r="BY359" s="163" t="s">
        <v>0</v>
      </c>
      <c r="BZ359">
        <v>0</v>
      </c>
      <c r="CA359" t="s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 t="str">
        <f>_xlfn.XLOOKUP(DB_CEWB_Nomenclature__2[[#This Row],[Component]],T_Planning[Article],T_Planning[PLANIF],"VERIF")</f>
        <v>VERIF</v>
      </c>
      <c r="CS359" t="str">
        <f>_xlfn.XLOOKUP(DB_CEWB_Nomenclature__2[[#This Row],[Component]],T_Planning[Article],T_Planning[Etat Machine],"VERIF")</f>
        <v>VERIF</v>
      </c>
      <c r="CT3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0" spans="1:98" hidden="1" x14ac:dyDescent="0.3">
      <c r="A360">
        <v>2</v>
      </c>
      <c r="B360">
        <v>865410</v>
      </c>
      <c r="C360" t="s">
        <v>3968</v>
      </c>
      <c r="D360">
        <v>40</v>
      </c>
      <c r="E360" t="s">
        <v>3761</v>
      </c>
      <c r="F360" t="s">
        <v>3950</v>
      </c>
      <c r="G360" t="s">
        <v>2775</v>
      </c>
      <c r="H360" t="s">
        <v>19</v>
      </c>
      <c r="I360">
        <v>0</v>
      </c>
      <c r="J360">
        <v>0</v>
      </c>
      <c r="K360" t="s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t="s">
        <v>3789</v>
      </c>
      <c r="U360">
        <v>0</v>
      </c>
      <c r="V360" s="162" t="s">
        <v>0</v>
      </c>
      <c r="W360">
        <v>0</v>
      </c>
      <c r="X360" s="162" t="s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 t="s">
        <v>0</v>
      </c>
      <c r="AE360" t="s">
        <v>0</v>
      </c>
      <c r="AF360" t="s">
        <v>0</v>
      </c>
      <c r="AG360" t="s">
        <v>0</v>
      </c>
      <c r="AH360" s="191"/>
      <c r="AI360" s="191" t="s">
        <v>0</v>
      </c>
      <c r="AJ360" t="s">
        <v>0</v>
      </c>
      <c r="AK360" s="191"/>
      <c r="AL360" s="162">
        <v>0</v>
      </c>
      <c r="AM360" s="162">
        <v>0</v>
      </c>
      <c r="AN360" s="162">
        <v>0</v>
      </c>
      <c r="AO360" s="162">
        <v>0</v>
      </c>
      <c r="AP360" s="162">
        <v>0</v>
      </c>
      <c r="AQ360" s="162">
        <v>0</v>
      </c>
      <c r="AR360" s="178">
        <v>0</v>
      </c>
      <c r="AS360" s="178">
        <v>0</v>
      </c>
      <c r="AT360" s="178">
        <v>0</v>
      </c>
      <c r="AU360" s="178">
        <v>0</v>
      </c>
      <c r="AV360" s="178">
        <v>0</v>
      </c>
      <c r="AW360" s="180">
        <v>0</v>
      </c>
      <c r="AX360">
        <v>1</v>
      </c>
      <c r="AY360">
        <v>0</v>
      </c>
      <c r="AZ360">
        <v>0</v>
      </c>
      <c r="BA360">
        <v>0</v>
      </c>
      <c r="BB360">
        <v>1</v>
      </c>
      <c r="BC360">
        <v>0</v>
      </c>
      <c r="BD360" s="165">
        <v>0</v>
      </c>
      <c r="BE360" s="165" t="s">
        <v>0</v>
      </c>
      <c r="BF360" s="165" t="s">
        <v>0</v>
      </c>
      <c r="BG360" s="165" t="s">
        <v>0</v>
      </c>
      <c r="BH360" s="165" t="s">
        <v>0</v>
      </c>
      <c r="BI360" s="165" t="s">
        <v>0</v>
      </c>
      <c r="BJ360" s="165">
        <v>0</v>
      </c>
      <c r="BK360" s="165" t="s">
        <v>0</v>
      </c>
      <c r="BL360" s="165">
        <v>0</v>
      </c>
      <c r="BM360" s="165" t="s">
        <v>0</v>
      </c>
      <c r="BN360" s="165" t="s">
        <v>0</v>
      </c>
      <c r="BO360" s="165" t="s">
        <v>0</v>
      </c>
      <c r="BP360" s="165" t="s">
        <v>0</v>
      </c>
      <c r="BQ360" s="165" t="s">
        <v>0</v>
      </c>
      <c r="BR360" s="165">
        <v>0</v>
      </c>
      <c r="BS360" s="165">
        <v>0</v>
      </c>
      <c r="BT360" s="165">
        <v>0</v>
      </c>
      <c r="BU360" s="165" t="s">
        <v>0</v>
      </c>
      <c r="BV360" s="165" t="s">
        <v>0</v>
      </c>
      <c r="BW360" s="165" t="s">
        <v>0</v>
      </c>
      <c r="BX360" s="165" t="s">
        <v>0</v>
      </c>
      <c r="BY360" s="163" t="s">
        <v>0</v>
      </c>
      <c r="BZ360">
        <v>0</v>
      </c>
      <c r="CA360" t="s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 t="str">
        <f>_xlfn.XLOOKUP(DB_CEWB_Nomenclature__2[[#This Row],[Component]],T_Planning[Article],T_Planning[PLANIF],"VERIF")</f>
        <v>VERIF</v>
      </c>
      <c r="CS360" t="str">
        <f>_xlfn.XLOOKUP(DB_CEWB_Nomenclature__2[[#This Row],[Component]],T_Planning[Article],T_Planning[Etat Machine],"VERIF")</f>
        <v>VERIF</v>
      </c>
      <c r="CT3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1" spans="1:98" hidden="1" x14ac:dyDescent="0.3">
      <c r="A361">
        <v>0</v>
      </c>
      <c r="B361">
        <v>665869</v>
      </c>
      <c r="C361" t="s">
        <v>112</v>
      </c>
      <c r="D361">
        <v>40</v>
      </c>
      <c r="E361" t="s">
        <v>3761</v>
      </c>
      <c r="F361" t="s">
        <v>3952</v>
      </c>
      <c r="G361" t="s">
        <v>2862</v>
      </c>
      <c r="H361" t="s">
        <v>111</v>
      </c>
      <c r="I361">
        <v>0</v>
      </c>
      <c r="J361">
        <v>2000</v>
      </c>
      <c r="K361">
        <v>0</v>
      </c>
      <c r="L361">
        <v>7303</v>
      </c>
      <c r="M361">
        <v>0</v>
      </c>
      <c r="N361">
        <v>0</v>
      </c>
      <c r="O361">
        <v>20000</v>
      </c>
      <c r="P361">
        <v>20000</v>
      </c>
      <c r="Q361">
        <v>20000</v>
      </c>
      <c r="R361">
        <v>0</v>
      </c>
      <c r="S361">
        <v>7303</v>
      </c>
      <c r="T361" t="s">
        <v>3785</v>
      </c>
      <c r="U361">
        <v>6500</v>
      </c>
      <c r="V361" s="162">
        <v>1</v>
      </c>
      <c r="W361">
        <v>26500</v>
      </c>
      <c r="X361" s="162">
        <v>0.27558490566037736</v>
      </c>
      <c r="Y361">
        <v>0</v>
      </c>
      <c r="Z361">
        <v>0</v>
      </c>
      <c r="AA361">
        <v>0</v>
      </c>
      <c r="AB361">
        <v>0</v>
      </c>
      <c r="AC361">
        <v>0</v>
      </c>
      <c r="AD361" t="s">
        <v>0</v>
      </c>
      <c r="AE361" t="s">
        <v>0</v>
      </c>
      <c r="AF361" t="s">
        <v>0</v>
      </c>
      <c r="AG361" t="s">
        <v>0</v>
      </c>
      <c r="AH361" s="191"/>
      <c r="AI361" s="191" t="s">
        <v>0</v>
      </c>
      <c r="AJ361" t="s">
        <v>0</v>
      </c>
      <c r="AK361" s="191"/>
      <c r="AL361" s="162">
        <v>1.3697721224095599E-2</v>
      </c>
      <c r="AM361" s="162">
        <v>3.3465497799279801E-3</v>
      </c>
      <c r="AN361" s="162">
        <v>6.2367953652562501E-2</v>
      </c>
      <c r="AO361" s="162">
        <v>0.17810296071684101</v>
      </c>
      <c r="AP361" s="162">
        <v>7.47583145398176E-2</v>
      </c>
      <c r="AQ361" s="162">
        <v>5.2509448751678303E-2</v>
      </c>
      <c r="AR361" s="178">
        <v>0</v>
      </c>
      <c r="AS361" s="178">
        <v>0</v>
      </c>
      <c r="AT361" s="178">
        <v>0</v>
      </c>
      <c r="AU361" s="178">
        <v>0</v>
      </c>
      <c r="AV361" s="178">
        <v>0</v>
      </c>
      <c r="AW361" s="180">
        <v>0</v>
      </c>
      <c r="AX361">
        <v>1</v>
      </c>
      <c r="AY361">
        <v>0</v>
      </c>
      <c r="AZ361">
        <v>0</v>
      </c>
      <c r="BA361">
        <v>0</v>
      </c>
      <c r="BB361">
        <v>1</v>
      </c>
      <c r="BC361">
        <v>0</v>
      </c>
      <c r="BD361" s="165">
        <v>0</v>
      </c>
      <c r="BE361" s="165" t="s">
        <v>0</v>
      </c>
      <c r="BF361" s="165" t="s">
        <v>0</v>
      </c>
      <c r="BG361" s="165" t="s">
        <v>0</v>
      </c>
      <c r="BH361" s="165" t="s">
        <v>0</v>
      </c>
      <c r="BI361" s="165" t="s">
        <v>0</v>
      </c>
      <c r="BJ361" s="165">
        <v>0</v>
      </c>
      <c r="BK361" s="165" t="s">
        <v>0</v>
      </c>
      <c r="BL361" s="165">
        <v>0</v>
      </c>
      <c r="BM361" s="165" t="s">
        <v>0</v>
      </c>
      <c r="BN361" s="165" t="s">
        <v>0</v>
      </c>
      <c r="BO361" s="165" t="s">
        <v>0</v>
      </c>
      <c r="BP361" s="165" t="s">
        <v>0</v>
      </c>
      <c r="BQ361" s="165" t="s">
        <v>0</v>
      </c>
      <c r="BR361" s="165">
        <v>0</v>
      </c>
      <c r="BS361" s="165">
        <v>0</v>
      </c>
      <c r="BT361" s="165">
        <v>0</v>
      </c>
      <c r="BU361" s="165" t="s">
        <v>0</v>
      </c>
      <c r="BV361" s="165" t="s">
        <v>0</v>
      </c>
      <c r="BW361" s="165" t="s">
        <v>0</v>
      </c>
      <c r="BX361" s="165" t="s">
        <v>0</v>
      </c>
      <c r="BY361" s="163" t="s">
        <v>0</v>
      </c>
      <c r="BZ361">
        <v>0</v>
      </c>
      <c r="CA361" t="s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15000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15000</v>
      </c>
      <c r="CR361" t="str">
        <f>_xlfn.XLOOKUP(DB_CEWB_Nomenclature__2[[#This Row],[Component]],T_Planning[Article],T_Planning[PLANIF],"VERIF")</f>
        <v>VERIF</v>
      </c>
      <c r="CS361" t="str">
        <f>_xlfn.XLOOKUP(DB_CEWB_Nomenclature__2[[#This Row],[Component]],T_Planning[Article],T_Planning[Etat Machine],"VERIF")</f>
        <v>VERIF</v>
      </c>
      <c r="CT3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362" spans="1:98" hidden="1" x14ac:dyDescent="0.3">
      <c r="A362">
        <v>1</v>
      </c>
      <c r="B362">
        <v>840864</v>
      </c>
      <c r="C362" t="s">
        <v>3850</v>
      </c>
      <c r="D362">
        <v>40</v>
      </c>
      <c r="E362" t="s">
        <v>3761</v>
      </c>
      <c r="F362" t="s">
        <v>3952</v>
      </c>
      <c r="G362" t="s">
        <v>2862</v>
      </c>
      <c r="H362" t="s">
        <v>240</v>
      </c>
      <c r="I362">
        <v>0</v>
      </c>
      <c r="J362">
        <v>0</v>
      </c>
      <c r="K362" t="s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t="s">
        <v>3767</v>
      </c>
      <c r="U362">
        <v>0</v>
      </c>
      <c r="V362" s="162" t="s">
        <v>0</v>
      </c>
      <c r="W362">
        <v>0</v>
      </c>
      <c r="X362" s="162" t="s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 t="s">
        <v>0</v>
      </c>
      <c r="AE362" t="s">
        <v>0</v>
      </c>
      <c r="AF362" t="s">
        <v>0</v>
      </c>
      <c r="AG362" t="s">
        <v>0</v>
      </c>
      <c r="AH362" s="191"/>
      <c r="AI362" s="191" t="s">
        <v>0</v>
      </c>
      <c r="AJ362" t="s">
        <v>0</v>
      </c>
      <c r="AK362" s="191"/>
      <c r="AL362" s="162">
        <v>0</v>
      </c>
      <c r="AM362" s="162">
        <v>0</v>
      </c>
      <c r="AN362" s="162">
        <v>0</v>
      </c>
      <c r="AO362" s="162">
        <v>0</v>
      </c>
      <c r="AP362" s="162">
        <v>0</v>
      </c>
      <c r="AQ362" s="162">
        <v>0</v>
      </c>
      <c r="AR362" s="178">
        <v>0</v>
      </c>
      <c r="AS362" s="178">
        <v>0</v>
      </c>
      <c r="AT362" s="178">
        <v>0</v>
      </c>
      <c r="AU362" s="178">
        <v>0</v>
      </c>
      <c r="AV362" s="178">
        <v>0</v>
      </c>
      <c r="AW362" s="180">
        <v>0</v>
      </c>
      <c r="AX362">
        <v>1</v>
      </c>
      <c r="AY362">
        <v>0</v>
      </c>
      <c r="AZ362">
        <v>0</v>
      </c>
      <c r="BA362">
        <v>0</v>
      </c>
      <c r="BB362">
        <v>1</v>
      </c>
      <c r="BC362">
        <v>0</v>
      </c>
      <c r="BD362" s="165">
        <v>0</v>
      </c>
      <c r="BE362" s="165" t="s">
        <v>0</v>
      </c>
      <c r="BF362" s="165" t="s">
        <v>0</v>
      </c>
      <c r="BG362" s="165" t="s">
        <v>0</v>
      </c>
      <c r="BH362" s="165" t="s">
        <v>0</v>
      </c>
      <c r="BI362" s="165" t="s">
        <v>0</v>
      </c>
      <c r="BJ362" s="165">
        <v>0</v>
      </c>
      <c r="BK362" s="165" t="s">
        <v>0</v>
      </c>
      <c r="BL362" s="165">
        <v>0</v>
      </c>
      <c r="BM362" s="165" t="s">
        <v>0</v>
      </c>
      <c r="BN362" s="165" t="s">
        <v>0</v>
      </c>
      <c r="BO362" s="165" t="s">
        <v>0</v>
      </c>
      <c r="BP362" s="165" t="s">
        <v>0</v>
      </c>
      <c r="BQ362" s="165" t="s">
        <v>0</v>
      </c>
      <c r="BR362" s="165">
        <v>0</v>
      </c>
      <c r="BS362" s="165">
        <v>0</v>
      </c>
      <c r="BT362" s="165">
        <v>0</v>
      </c>
      <c r="BU362" s="165" t="s">
        <v>0</v>
      </c>
      <c r="BV362" s="165" t="s">
        <v>0</v>
      </c>
      <c r="BW362" s="165" t="s">
        <v>0</v>
      </c>
      <c r="BX362" s="165" t="s">
        <v>0</v>
      </c>
      <c r="BY362" s="163" t="s">
        <v>0</v>
      </c>
      <c r="BZ362">
        <v>0</v>
      </c>
      <c r="CA362" t="s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 t="str">
        <f>_xlfn.XLOOKUP(DB_CEWB_Nomenclature__2[[#This Row],[Component]],T_Planning[Article],T_Planning[PLANIF],"VERIF")</f>
        <v>VERIF</v>
      </c>
      <c r="CS362" t="str">
        <f>_xlfn.XLOOKUP(DB_CEWB_Nomenclature__2[[#This Row],[Component]],T_Planning[Article],T_Planning[Etat Machine],"VERIF")</f>
        <v>VERIF</v>
      </c>
      <c r="CT3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3" spans="1:98" hidden="1" x14ac:dyDescent="0.3">
      <c r="A363">
        <v>0</v>
      </c>
      <c r="B363">
        <v>671290</v>
      </c>
      <c r="C363" t="s">
        <v>273</v>
      </c>
      <c r="D363">
        <v>40</v>
      </c>
      <c r="E363" t="s">
        <v>3761</v>
      </c>
      <c r="F363" t="s">
        <v>3952</v>
      </c>
      <c r="G363" t="s">
        <v>2862</v>
      </c>
      <c r="H363" t="s">
        <v>111</v>
      </c>
      <c r="I363">
        <v>0</v>
      </c>
      <c r="J363">
        <v>0</v>
      </c>
      <c r="K363">
        <v>0</v>
      </c>
      <c r="L363">
        <v>203041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203041</v>
      </c>
      <c r="T363" t="s">
        <v>3785</v>
      </c>
      <c r="U363">
        <v>10500</v>
      </c>
      <c r="V363" s="162">
        <v>1</v>
      </c>
      <c r="W363">
        <v>10500</v>
      </c>
      <c r="X363" s="162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 t="s">
        <v>0</v>
      </c>
      <c r="AE363" t="s">
        <v>0</v>
      </c>
      <c r="AF363" t="s">
        <v>0</v>
      </c>
      <c r="AG363" t="s">
        <v>0</v>
      </c>
      <c r="AH363" s="191"/>
      <c r="AI363" s="191" t="s">
        <v>0</v>
      </c>
      <c r="AJ363" t="s">
        <v>0</v>
      </c>
      <c r="AK363" s="191"/>
      <c r="AL363" s="162">
        <v>1.8156268968212399E-2</v>
      </c>
      <c r="AM363" s="162">
        <v>1.8528744946012199E-2</v>
      </c>
      <c r="AN363" s="162">
        <v>0</v>
      </c>
      <c r="AO363" s="162">
        <v>0</v>
      </c>
      <c r="AP363" s="162">
        <v>0</v>
      </c>
      <c r="AQ363" s="162">
        <v>4.5855542407460197E-2</v>
      </c>
      <c r="AR363" s="178">
        <v>0</v>
      </c>
      <c r="AS363" s="178">
        <v>0</v>
      </c>
      <c r="AT363" s="178">
        <v>0</v>
      </c>
      <c r="AU363" s="178">
        <v>0</v>
      </c>
      <c r="AV363" s="178">
        <v>0</v>
      </c>
      <c r="AW363" s="180">
        <v>0</v>
      </c>
      <c r="AX363">
        <v>1</v>
      </c>
      <c r="AY363">
        <v>0</v>
      </c>
      <c r="AZ363">
        <v>0</v>
      </c>
      <c r="BA363">
        <v>0</v>
      </c>
      <c r="BB363">
        <v>1</v>
      </c>
      <c r="BC363">
        <v>0</v>
      </c>
      <c r="BD363" s="165">
        <v>0</v>
      </c>
      <c r="BE363" s="165" t="s">
        <v>0</v>
      </c>
      <c r="BF363" s="165" t="s">
        <v>0</v>
      </c>
      <c r="BG363" s="165" t="s">
        <v>0</v>
      </c>
      <c r="BH363" s="165" t="s">
        <v>0</v>
      </c>
      <c r="BI363" s="165" t="s">
        <v>0</v>
      </c>
      <c r="BJ363" s="165">
        <v>0</v>
      </c>
      <c r="BK363" s="165" t="s">
        <v>0</v>
      </c>
      <c r="BL363" s="165">
        <v>0</v>
      </c>
      <c r="BM363" s="165" t="s">
        <v>0</v>
      </c>
      <c r="BN363" s="165" t="s">
        <v>0</v>
      </c>
      <c r="BO363" s="165" t="s">
        <v>0</v>
      </c>
      <c r="BP363" s="165" t="s">
        <v>0</v>
      </c>
      <c r="BQ363" s="165" t="s">
        <v>0</v>
      </c>
      <c r="BR363" s="165">
        <v>0</v>
      </c>
      <c r="BS363" s="165">
        <v>0</v>
      </c>
      <c r="BT363" s="165">
        <v>0</v>
      </c>
      <c r="BU363" s="165" t="s">
        <v>0</v>
      </c>
      <c r="BV363" s="165" t="s">
        <v>0</v>
      </c>
      <c r="BW363" s="165" t="s">
        <v>0</v>
      </c>
      <c r="BX363" s="165" t="s">
        <v>0</v>
      </c>
      <c r="BY363" s="163" t="s">
        <v>0</v>
      </c>
      <c r="BZ363">
        <v>0</v>
      </c>
      <c r="CA363" t="s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 t="str">
        <f>_xlfn.XLOOKUP(DB_CEWB_Nomenclature__2[[#This Row],[Component]],T_Planning[Article],T_Planning[PLANIF],"VERIF")</f>
        <v>VERIF</v>
      </c>
      <c r="CS363" t="str">
        <f>_xlfn.XLOOKUP(DB_CEWB_Nomenclature__2[[#This Row],[Component]],T_Planning[Article],T_Planning[Etat Machine],"VERIF")</f>
        <v>VERIF</v>
      </c>
      <c r="CT3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4" spans="1:98" hidden="1" x14ac:dyDescent="0.3">
      <c r="A364">
        <v>0</v>
      </c>
      <c r="B364">
        <v>671514</v>
      </c>
      <c r="C364" t="s">
        <v>87</v>
      </c>
      <c r="D364">
        <v>57</v>
      </c>
      <c r="E364" t="s">
        <v>3761</v>
      </c>
      <c r="F364" t="s">
        <v>3950</v>
      </c>
      <c r="G364" t="s">
        <v>2775</v>
      </c>
      <c r="H364" t="s">
        <v>986</v>
      </c>
      <c r="I364">
        <v>0</v>
      </c>
      <c r="J364">
        <v>0</v>
      </c>
      <c r="K364">
        <v>0</v>
      </c>
      <c r="L364">
        <v>8118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8118</v>
      </c>
      <c r="T364" t="s">
        <v>3765</v>
      </c>
      <c r="U364">
        <v>0</v>
      </c>
      <c r="V364" s="162" t="s">
        <v>0</v>
      </c>
      <c r="W364">
        <v>0</v>
      </c>
      <c r="X364" s="162" t="s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 t="s">
        <v>0</v>
      </c>
      <c r="AE364" t="s">
        <v>0</v>
      </c>
      <c r="AF364" t="s">
        <v>0</v>
      </c>
      <c r="AG364" t="s">
        <v>0</v>
      </c>
      <c r="AH364" s="191"/>
      <c r="AI364" s="191" t="s">
        <v>0</v>
      </c>
      <c r="AJ364" t="s">
        <v>0</v>
      </c>
      <c r="AK364" s="191"/>
      <c r="AL364" s="162">
        <v>0</v>
      </c>
      <c r="AM364" s="162">
        <v>0</v>
      </c>
      <c r="AN364" s="162">
        <v>0</v>
      </c>
      <c r="AO364" s="162">
        <v>0</v>
      </c>
      <c r="AP364" s="162">
        <v>0</v>
      </c>
      <c r="AQ364" s="162">
        <v>0</v>
      </c>
      <c r="AR364" s="178">
        <v>0</v>
      </c>
      <c r="AS364" s="178">
        <v>0</v>
      </c>
      <c r="AT364" s="178">
        <v>0</v>
      </c>
      <c r="AU364" s="178">
        <v>0</v>
      </c>
      <c r="AV364" s="178">
        <v>0</v>
      </c>
      <c r="AW364" s="180">
        <v>0</v>
      </c>
      <c r="AX364">
        <v>1</v>
      </c>
      <c r="AY364">
        <v>0</v>
      </c>
      <c r="AZ364">
        <v>0</v>
      </c>
      <c r="BA364">
        <v>0</v>
      </c>
      <c r="BB364">
        <v>1</v>
      </c>
      <c r="BC364">
        <v>0</v>
      </c>
      <c r="BD364" s="165">
        <v>0</v>
      </c>
      <c r="BE364" s="165" t="s">
        <v>0</v>
      </c>
      <c r="BF364" s="165" t="s">
        <v>0</v>
      </c>
      <c r="BG364" s="165" t="s">
        <v>0</v>
      </c>
      <c r="BH364" s="165" t="s">
        <v>0</v>
      </c>
      <c r="BI364" s="165" t="s">
        <v>0</v>
      </c>
      <c r="BJ364" s="165">
        <v>0</v>
      </c>
      <c r="BK364" s="165" t="s">
        <v>0</v>
      </c>
      <c r="BL364" s="165">
        <v>0</v>
      </c>
      <c r="BM364" s="165" t="s">
        <v>0</v>
      </c>
      <c r="BN364" s="165" t="s">
        <v>0</v>
      </c>
      <c r="BO364" s="165" t="s">
        <v>0</v>
      </c>
      <c r="BP364" s="165" t="s">
        <v>0</v>
      </c>
      <c r="BQ364" s="165" t="s">
        <v>0</v>
      </c>
      <c r="BR364" s="165">
        <v>0</v>
      </c>
      <c r="BS364" s="165">
        <v>0</v>
      </c>
      <c r="BT364" s="165">
        <v>0</v>
      </c>
      <c r="BU364" s="165" t="s">
        <v>0</v>
      </c>
      <c r="BV364" s="165" t="s">
        <v>0</v>
      </c>
      <c r="BW364" s="165" t="s">
        <v>0</v>
      </c>
      <c r="BX364" s="165" t="s">
        <v>0</v>
      </c>
      <c r="BY364" s="163" t="s">
        <v>0</v>
      </c>
      <c r="BZ364">
        <v>0</v>
      </c>
      <c r="CA364" t="s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 t="str">
        <f>_xlfn.XLOOKUP(DB_CEWB_Nomenclature__2[[#This Row],[Component]],T_Planning[Article],T_Planning[PLANIF],"VERIF")</f>
        <v>VERIF</v>
      </c>
      <c r="CS364" t="str">
        <f>_xlfn.XLOOKUP(DB_CEWB_Nomenclature__2[[#This Row],[Component]],T_Planning[Article],T_Planning[Etat Machine],"VERIF")</f>
        <v>VERIF</v>
      </c>
      <c r="CT3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5" spans="1:98" hidden="1" x14ac:dyDescent="0.3">
      <c r="A365">
        <v>0</v>
      </c>
      <c r="B365">
        <v>671562</v>
      </c>
      <c r="C365" t="s">
        <v>349</v>
      </c>
      <c r="D365">
        <v>55</v>
      </c>
      <c r="E365" t="s">
        <v>3761</v>
      </c>
      <c r="F365" t="s">
        <v>3952</v>
      </c>
      <c r="G365" t="s">
        <v>2862</v>
      </c>
      <c r="H365" t="s">
        <v>1012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t="s">
        <v>3767</v>
      </c>
      <c r="U365">
        <v>0</v>
      </c>
      <c r="V365" s="162" t="s">
        <v>0</v>
      </c>
      <c r="W365">
        <v>0</v>
      </c>
      <c r="X365" s="162" t="s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 t="s">
        <v>0</v>
      </c>
      <c r="AE365" t="s">
        <v>0</v>
      </c>
      <c r="AF365" t="s">
        <v>0</v>
      </c>
      <c r="AG365" t="s">
        <v>0</v>
      </c>
      <c r="AH365" s="191"/>
      <c r="AI365" s="191" t="s">
        <v>0</v>
      </c>
      <c r="AJ365" t="s">
        <v>0</v>
      </c>
      <c r="AK365" s="191"/>
      <c r="AL365" s="162">
        <v>0</v>
      </c>
      <c r="AM365" s="162">
        <v>0</v>
      </c>
      <c r="AN365" s="162">
        <v>0</v>
      </c>
      <c r="AO365" s="162">
        <v>0</v>
      </c>
      <c r="AP365" s="162">
        <v>0</v>
      </c>
      <c r="AQ365" s="162">
        <v>0</v>
      </c>
      <c r="AR365" s="178">
        <v>0</v>
      </c>
      <c r="AS365" s="178">
        <v>0</v>
      </c>
      <c r="AT365" s="178">
        <v>0</v>
      </c>
      <c r="AU365" s="178">
        <v>0</v>
      </c>
      <c r="AV365" s="178">
        <v>0</v>
      </c>
      <c r="AW365" s="180">
        <v>0</v>
      </c>
      <c r="AX365">
        <v>1</v>
      </c>
      <c r="AY365">
        <v>0</v>
      </c>
      <c r="AZ365">
        <v>0</v>
      </c>
      <c r="BA365">
        <v>0</v>
      </c>
      <c r="BB365">
        <v>1</v>
      </c>
      <c r="BC365">
        <v>0</v>
      </c>
      <c r="BD365" s="165">
        <v>0</v>
      </c>
      <c r="BE365" s="165" t="s">
        <v>0</v>
      </c>
      <c r="BF365" s="165" t="s">
        <v>0</v>
      </c>
      <c r="BG365" s="165" t="s">
        <v>0</v>
      </c>
      <c r="BH365" s="165" t="s">
        <v>0</v>
      </c>
      <c r="BI365" s="165" t="s">
        <v>0</v>
      </c>
      <c r="BJ365" s="165">
        <v>0</v>
      </c>
      <c r="BK365" s="165" t="s">
        <v>0</v>
      </c>
      <c r="BL365" s="165">
        <v>0</v>
      </c>
      <c r="BM365" s="165" t="s">
        <v>0</v>
      </c>
      <c r="BN365" s="165" t="s">
        <v>0</v>
      </c>
      <c r="BO365" s="165" t="s">
        <v>0</v>
      </c>
      <c r="BP365" s="165" t="s">
        <v>0</v>
      </c>
      <c r="BQ365" s="165" t="s">
        <v>0</v>
      </c>
      <c r="BR365" s="165">
        <v>0</v>
      </c>
      <c r="BS365" s="165">
        <v>0</v>
      </c>
      <c r="BT365" s="165">
        <v>0</v>
      </c>
      <c r="BU365" s="165" t="s">
        <v>0</v>
      </c>
      <c r="BV365" s="165" t="s">
        <v>0</v>
      </c>
      <c r="BW365" s="165" t="s">
        <v>0</v>
      </c>
      <c r="BX365" s="165" t="s">
        <v>0</v>
      </c>
      <c r="BY365" s="163" t="s">
        <v>0</v>
      </c>
      <c r="BZ365">
        <v>0</v>
      </c>
      <c r="CA365" t="s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 t="str">
        <f>_xlfn.XLOOKUP(DB_CEWB_Nomenclature__2[[#This Row],[Component]],T_Planning[Article],T_Planning[PLANIF],"VERIF")</f>
        <v>VERIF</v>
      </c>
      <c r="CS365" t="str">
        <f>_xlfn.XLOOKUP(DB_CEWB_Nomenclature__2[[#This Row],[Component]],T_Planning[Article],T_Planning[Etat Machine],"VERIF")</f>
        <v>VERIF</v>
      </c>
      <c r="CT3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6" spans="1:98" hidden="1" x14ac:dyDescent="0.3">
      <c r="A366">
        <v>2</v>
      </c>
      <c r="B366">
        <v>865411</v>
      </c>
      <c r="C366" t="s">
        <v>8661</v>
      </c>
      <c r="D366">
        <v>40</v>
      </c>
      <c r="E366" t="s">
        <v>3761</v>
      </c>
      <c r="F366" t="s">
        <v>3950</v>
      </c>
      <c r="G366" t="s">
        <v>2775</v>
      </c>
      <c r="H366" t="s">
        <v>20</v>
      </c>
      <c r="I366">
        <v>0</v>
      </c>
      <c r="J366">
        <v>0</v>
      </c>
      <c r="K366" t="s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t="s">
        <v>3789</v>
      </c>
      <c r="U366">
        <v>0</v>
      </c>
      <c r="V366" s="162" t="s">
        <v>0</v>
      </c>
      <c r="W366">
        <v>0</v>
      </c>
      <c r="X366" s="162" t="s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 t="s">
        <v>0</v>
      </c>
      <c r="AE366" t="s">
        <v>0</v>
      </c>
      <c r="AF366" t="s">
        <v>0</v>
      </c>
      <c r="AG366" t="s">
        <v>0</v>
      </c>
      <c r="AH366" s="191"/>
      <c r="AI366" s="191" t="s">
        <v>0</v>
      </c>
      <c r="AJ366" t="s">
        <v>0</v>
      </c>
      <c r="AK366" s="191"/>
      <c r="AL366" s="162">
        <v>0</v>
      </c>
      <c r="AM366" s="162">
        <v>0</v>
      </c>
      <c r="AN366" s="162">
        <v>0</v>
      </c>
      <c r="AO366" s="162">
        <v>0</v>
      </c>
      <c r="AP366" s="162">
        <v>0</v>
      </c>
      <c r="AQ366" s="162">
        <v>0</v>
      </c>
      <c r="AR366" s="178">
        <v>0</v>
      </c>
      <c r="AS366" s="178">
        <v>0</v>
      </c>
      <c r="AT366" s="178">
        <v>0</v>
      </c>
      <c r="AU366" s="178">
        <v>0</v>
      </c>
      <c r="AV366" s="178">
        <v>0</v>
      </c>
      <c r="AW366" s="180">
        <v>0</v>
      </c>
      <c r="AX366">
        <v>1</v>
      </c>
      <c r="AY366">
        <v>0</v>
      </c>
      <c r="AZ366">
        <v>0</v>
      </c>
      <c r="BA366">
        <v>0</v>
      </c>
      <c r="BB366">
        <v>1</v>
      </c>
      <c r="BC366">
        <v>0</v>
      </c>
      <c r="BD366" s="165">
        <v>0</v>
      </c>
      <c r="BE366" s="165" t="s">
        <v>0</v>
      </c>
      <c r="BF366" s="165" t="s">
        <v>0</v>
      </c>
      <c r="BG366" s="165" t="s">
        <v>0</v>
      </c>
      <c r="BH366" s="165" t="s">
        <v>0</v>
      </c>
      <c r="BI366" s="165" t="s">
        <v>0</v>
      </c>
      <c r="BJ366" s="165">
        <v>0</v>
      </c>
      <c r="BK366" s="165" t="s">
        <v>0</v>
      </c>
      <c r="BL366" s="165">
        <v>0</v>
      </c>
      <c r="BM366" s="165" t="s">
        <v>0</v>
      </c>
      <c r="BN366" s="165" t="s">
        <v>0</v>
      </c>
      <c r="BO366" s="165" t="s">
        <v>0</v>
      </c>
      <c r="BP366" s="165" t="s">
        <v>0</v>
      </c>
      <c r="BQ366" s="165" t="s">
        <v>0</v>
      </c>
      <c r="BR366" s="165">
        <v>0</v>
      </c>
      <c r="BS366" s="165">
        <v>0</v>
      </c>
      <c r="BT366" s="165">
        <v>0</v>
      </c>
      <c r="BU366" s="165" t="s">
        <v>0</v>
      </c>
      <c r="BV366" s="165" t="s">
        <v>0</v>
      </c>
      <c r="BW366" s="165" t="s">
        <v>0</v>
      </c>
      <c r="BX366" s="165" t="s">
        <v>0</v>
      </c>
      <c r="BY366" s="163" t="s">
        <v>0</v>
      </c>
      <c r="BZ366">
        <v>0</v>
      </c>
      <c r="CA366" t="s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 t="str">
        <f>_xlfn.XLOOKUP(DB_CEWB_Nomenclature__2[[#This Row],[Component]],T_Planning[Article],T_Planning[PLANIF],"VERIF")</f>
        <v>VERIF</v>
      </c>
      <c r="CS366" t="str">
        <f>_xlfn.XLOOKUP(DB_CEWB_Nomenclature__2[[#This Row],[Component]],T_Planning[Article],T_Planning[Etat Machine],"VERIF")</f>
        <v>VERIF</v>
      </c>
      <c r="CT3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7" spans="1:98" hidden="1" x14ac:dyDescent="0.3">
      <c r="A367">
        <v>2</v>
      </c>
      <c r="B367">
        <v>859361</v>
      </c>
      <c r="C367" t="s">
        <v>3962</v>
      </c>
      <c r="D367">
        <v>40</v>
      </c>
      <c r="E367" t="s">
        <v>3761</v>
      </c>
      <c r="F367" t="s">
        <v>3952</v>
      </c>
      <c r="G367" t="s">
        <v>2862</v>
      </c>
      <c r="H367" t="s">
        <v>155</v>
      </c>
      <c r="I367">
        <v>0</v>
      </c>
      <c r="J367">
        <v>2700</v>
      </c>
      <c r="K367" t="s">
        <v>0</v>
      </c>
      <c r="L367">
        <v>0</v>
      </c>
      <c r="M367">
        <v>0</v>
      </c>
      <c r="N367">
        <v>0</v>
      </c>
      <c r="O367">
        <v>40600</v>
      </c>
      <c r="P367">
        <v>26600</v>
      </c>
      <c r="Q367">
        <v>26600</v>
      </c>
      <c r="R367">
        <v>0</v>
      </c>
      <c r="S367">
        <v>0</v>
      </c>
      <c r="T367" t="s">
        <v>3767</v>
      </c>
      <c r="U367">
        <v>5600</v>
      </c>
      <c r="V367" s="162">
        <v>0</v>
      </c>
      <c r="W367">
        <v>46200</v>
      </c>
      <c r="X367" s="162">
        <v>0</v>
      </c>
      <c r="Y367">
        <v>7</v>
      </c>
      <c r="Z367">
        <v>2</v>
      </c>
      <c r="AA367">
        <v>0</v>
      </c>
      <c r="AB367">
        <v>0</v>
      </c>
      <c r="AC367">
        <v>9</v>
      </c>
      <c r="AD367" t="s">
        <v>0</v>
      </c>
      <c r="AE367" t="s">
        <v>0</v>
      </c>
      <c r="AF367" t="s">
        <v>0</v>
      </c>
      <c r="AG367" t="s">
        <v>0</v>
      </c>
      <c r="AH367" s="191"/>
      <c r="AI367" s="191" t="s">
        <v>0</v>
      </c>
      <c r="AJ367" t="s">
        <v>0</v>
      </c>
      <c r="AK367" s="191"/>
      <c r="AL367" s="162">
        <v>0</v>
      </c>
      <c r="AM367" s="162">
        <v>0</v>
      </c>
      <c r="AN367" s="162">
        <v>0</v>
      </c>
      <c r="AO367" s="162">
        <v>0</v>
      </c>
      <c r="AP367" s="162">
        <v>0</v>
      </c>
      <c r="AQ367" s="162">
        <v>0</v>
      </c>
      <c r="AR367" s="178">
        <v>0</v>
      </c>
      <c r="AS367" s="178">
        <v>0</v>
      </c>
      <c r="AT367" s="178">
        <v>0</v>
      </c>
      <c r="AU367" s="178">
        <v>0</v>
      </c>
      <c r="AV367" s="178">
        <v>0</v>
      </c>
      <c r="AW367" s="180">
        <v>0</v>
      </c>
      <c r="AX367">
        <v>1</v>
      </c>
      <c r="AY367">
        <v>0</v>
      </c>
      <c r="AZ367">
        <v>0</v>
      </c>
      <c r="BA367">
        <v>0</v>
      </c>
      <c r="BB367">
        <v>1</v>
      </c>
      <c r="BC367">
        <v>0</v>
      </c>
      <c r="BD367" s="165">
        <v>0</v>
      </c>
      <c r="BE367" s="165" t="s">
        <v>0</v>
      </c>
      <c r="BF367" s="165" t="s">
        <v>0</v>
      </c>
      <c r="BG367" s="165" t="s">
        <v>0</v>
      </c>
      <c r="BH367" s="165" t="s">
        <v>0</v>
      </c>
      <c r="BI367" s="165" t="s">
        <v>0</v>
      </c>
      <c r="BJ367" s="165">
        <v>0</v>
      </c>
      <c r="BK367" s="165" t="s">
        <v>0</v>
      </c>
      <c r="BL367" s="165">
        <v>0</v>
      </c>
      <c r="BM367" s="165" t="s">
        <v>0</v>
      </c>
      <c r="BN367" s="165" t="s">
        <v>0</v>
      </c>
      <c r="BO367" s="165" t="s">
        <v>0</v>
      </c>
      <c r="BP367" s="165" t="s">
        <v>0</v>
      </c>
      <c r="BQ367" s="165" t="s">
        <v>0</v>
      </c>
      <c r="BR367" s="165">
        <v>0</v>
      </c>
      <c r="BS367" s="165">
        <v>0</v>
      </c>
      <c r="BT367" s="165">
        <v>0</v>
      </c>
      <c r="BU367" s="165" t="s">
        <v>0</v>
      </c>
      <c r="BV367" s="165" t="s">
        <v>0</v>
      </c>
      <c r="BW367" s="165" t="s">
        <v>0</v>
      </c>
      <c r="BX367" s="165" t="s">
        <v>0</v>
      </c>
      <c r="BY367" s="163" t="s">
        <v>0</v>
      </c>
      <c r="BZ367">
        <v>0</v>
      </c>
      <c r="CA367" t="s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 t="str">
        <f>_xlfn.XLOOKUP(DB_CEWB_Nomenclature__2[[#This Row],[Component]],T_Planning[Article],T_Planning[PLANIF],"VERIF")</f>
        <v>A PLANIFIER</v>
      </c>
      <c r="CS367" t="str">
        <f>_xlfn.XLOOKUP(DB_CEWB_Nomenclature__2[[#This Row],[Component]],T_Planning[Article],T_Planning[Etat Machine],"VERIF")</f>
        <v>VERIF</v>
      </c>
      <c r="CT3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8" spans="1:98" hidden="1" x14ac:dyDescent="0.3">
      <c r="A368">
        <v>0</v>
      </c>
      <c r="B368">
        <v>675963</v>
      </c>
      <c r="C368" t="s">
        <v>1164</v>
      </c>
      <c r="D368">
        <v>40</v>
      </c>
      <c r="E368" t="s">
        <v>3761</v>
      </c>
      <c r="F368" t="s">
        <v>3952</v>
      </c>
      <c r="G368" t="s">
        <v>2862</v>
      </c>
      <c r="H368" t="s">
        <v>3421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t="s">
        <v>3767</v>
      </c>
      <c r="U368">
        <v>0</v>
      </c>
      <c r="V368" s="162" t="s">
        <v>0</v>
      </c>
      <c r="W368">
        <v>0</v>
      </c>
      <c r="X368" s="162" t="s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 t="s">
        <v>0</v>
      </c>
      <c r="AE368" t="s">
        <v>0</v>
      </c>
      <c r="AF368" t="s">
        <v>0</v>
      </c>
      <c r="AG368" t="s">
        <v>0</v>
      </c>
      <c r="AH368" s="191"/>
      <c r="AI368" s="191" t="s">
        <v>0</v>
      </c>
      <c r="AJ368" t="s">
        <v>0</v>
      </c>
      <c r="AK368" s="191"/>
      <c r="AL368" s="162">
        <v>0</v>
      </c>
      <c r="AM368" s="162">
        <v>0</v>
      </c>
      <c r="AN368" s="162">
        <v>0</v>
      </c>
      <c r="AO368" s="162">
        <v>0</v>
      </c>
      <c r="AP368" s="162">
        <v>0</v>
      </c>
      <c r="AQ368" s="162">
        <v>0</v>
      </c>
      <c r="AR368" s="178">
        <v>0</v>
      </c>
      <c r="AS368" s="178">
        <v>0</v>
      </c>
      <c r="AT368" s="178">
        <v>0</v>
      </c>
      <c r="AU368" s="178">
        <v>0</v>
      </c>
      <c r="AV368" s="178">
        <v>0</v>
      </c>
      <c r="AW368" s="180">
        <v>0</v>
      </c>
      <c r="AX368">
        <v>1</v>
      </c>
      <c r="AY368">
        <v>1</v>
      </c>
      <c r="AZ368">
        <v>0</v>
      </c>
      <c r="BA368">
        <v>0</v>
      </c>
      <c r="BB368">
        <v>1</v>
      </c>
      <c r="BC368">
        <v>0</v>
      </c>
      <c r="BD368" s="165">
        <v>0</v>
      </c>
      <c r="BE368" s="165" t="s">
        <v>0</v>
      </c>
      <c r="BF368" s="165">
        <v>0</v>
      </c>
      <c r="BG368" s="165" t="s">
        <v>0</v>
      </c>
      <c r="BH368" s="165">
        <v>0</v>
      </c>
      <c r="BI368" s="165" t="s">
        <v>0</v>
      </c>
      <c r="BJ368" s="165">
        <v>0</v>
      </c>
      <c r="BK368" s="165" t="s">
        <v>0</v>
      </c>
      <c r="BL368" s="165">
        <v>0</v>
      </c>
      <c r="BM368" s="165" t="s">
        <v>0</v>
      </c>
      <c r="BN368" s="165" t="s">
        <v>0</v>
      </c>
      <c r="BO368" s="165" t="s">
        <v>0</v>
      </c>
      <c r="BP368" s="165" t="s">
        <v>0</v>
      </c>
      <c r="BQ368" s="165" t="s">
        <v>0</v>
      </c>
      <c r="BR368" s="165">
        <v>0</v>
      </c>
      <c r="BS368" s="165">
        <v>0</v>
      </c>
      <c r="BT368" s="165">
        <v>0</v>
      </c>
      <c r="BU368" s="165" t="s">
        <v>0</v>
      </c>
      <c r="BV368" s="165" t="s">
        <v>0</v>
      </c>
      <c r="BW368" s="165" t="s">
        <v>0</v>
      </c>
      <c r="BX368" s="165" t="s">
        <v>0</v>
      </c>
      <c r="BY368" s="163" t="s">
        <v>0</v>
      </c>
      <c r="BZ368">
        <v>0</v>
      </c>
      <c r="CA368" t="s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 t="str">
        <f>_xlfn.XLOOKUP(DB_CEWB_Nomenclature__2[[#This Row],[Component]],T_Planning[Article],T_Planning[PLANIF],"VERIF")</f>
        <v>VERIF</v>
      </c>
      <c r="CS368" t="str">
        <f>_xlfn.XLOOKUP(DB_CEWB_Nomenclature__2[[#This Row],[Component]],T_Planning[Article],T_Planning[Etat Machine],"VERIF")</f>
        <v>VERIF</v>
      </c>
      <c r="CT3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69" spans="1:98" hidden="1" x14ac:dyDescent="0.3">
      <c r="A369">
        <v>0</v>
      </c>
      <c r="B369">
        <v>676378</v>
      </c>
      <c r="C369" t="s">
        <v>2053</v>
      </c>
      <c r="D369">
        <v>40</v>
      </c>
      <c r="E369" t="s">
        <v>3761</v>
      </c>
      <c r="F369" t="s">
        <v>3950</v>
      </c>
      <c r="G369" t="s">
        <v>2775</v>
      </c>
      <c r="H369" t="s">
        <v>2296</v>
      </c>
      <c r="I369">
        <v>0</v>
      </c>
      <c r="J369">
        <v>0</v>
      </c>
      <c r="K369">
        <v>0</v>
      </c>
      <c r="L369">
        <v>1094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1094</v>
      </c>
      <c r="T369" t="s">
        <v>3828</v>
      </c>
      <c r="U369">
        <v>0</v>
      </c>
      <c r="V369" s="162" t="s">
        <v>0</v>
      </c>
      <c r="W369">
        <v>0</v>
      </c>
      <c r="X369" s="162" t="s">
        <v>0</v>
      </c>
      <c r="Y369">
        <v>0</v>
      </c>
      <c r="Z369">
        <v>17</v>
      </c>
      <c r="AA369">
        <v>0</v>
      </c>
      <c r="AB369">
        <v>0</v>
      </c>
      <c r="AC369">
        <v>17</v>
      </c>
      <c r="AD369" t="s">
        <v>0</v>
      </c>
      <c r="AE369" t="s">
        <v>0</v>
      </c>
      <c r="AF369" t="s">
        <v>0</v>
      </c>
      <c r="AG369" t="s">
        <v>0</v>
      </c>
      <c r="AH369" s="191"/>
      <c r="AI369" s="191" t="s">
        <v>0</v>
      </c>
      <c r="AJ369" t="s">
        <v>0</v>
      </c>
      <c r="AK369" s="191"/>
      <c r="AL369" s="162">
        <v>0</v>
      </c>
      <c r="AM369" s="162">
        <v>0</v>
      </c>
      <c r="AN369" s="162">
        <v>0</v>
      </c>
      <c r="AO369" s="162">
        <v>0</v>
      </c>
      <c r="AP369" s="162">
        <v>0</v>
      </c>
      <c r="AQ369" s="162">
        <v>0</v>
      </c>
      <c r="AR369" s="178">
        <v>0</v>
      </c>
      <c r="AS369" s="178">
        <v>0</v>
      </c>
      <c r="AT369" s="178">
        <v>0</v>
      </c>
      <c r="AU369" s="178">
        <v>0</v>
      </c>
      <c r="AV369" s="178">
        <v>0</v>
      </c>
      <c r="AW369" s="180">
        <v>0</v>
      </c>
      <c r="AX369">
        <v>1</v>
      </c>
      <c r="AY369">
        <v>0</v>
      </c>
      <c r="AZ369">
        <v>0</v>
      </c>
      <c r="BA369">
        <v>0</v>
      </c>
      <c r="BB369">
        <v>1</v>
      </c>
      <c r="BC369">
        <v>0</v>
      </c>
      <c r="BD369" s="165">
        <v>0</v>
      </c>
      <c r="BE369" s="165" t="s">
        <v>0</v>
      </c>
      <c r="BF369" s="165" t="s">
        <v>0</v>
      </c>
      <c r="BG369" s="165" t="s">
        <v>0</v>
      </c>
      <c r="BH369" s="165" t="s">
        <v>0</v>
      </c>
      <c r="BI369" s="165" t="s">
        <v>0</v>
      </c>
      <c r="BJ369" s="165">
        <v>0</v>
      </c>
      <c r="BK369" s="165" t="s">
        <v>0</v>
      </c>
      <c r="BL369" s="165">
        <v>0</v>
      </c>
      <c r="BM369" s="165" t="s">
        <v>0</v>
      </c>
      <c r="BN369" s="165" t="s">
        <v>0</v>
      </c>
      <c r="BO369" s="165" t="s">
        <v>0</v>
      </c>
      <c r="BP369" s="165" t="s">
        <v>0</v>
      </c>
      <c r="BQ369" s="165" t="s">
        <v>0</v>
      </c>
      <c r="BR369" s="165">
        <v>0</v>
      </c>
      <c r="BS369" s="165">
        <v>0</v>
      </c>
      <c r="BT369" s="165">
        <v>0</v>
      </c>
      <c r="BU369" s="165" t="s">
        <v>0</v>
      </c>
      <c r="BV369" s="165" t="s">
        <v>0</v>
      </c>
      <c r="BW369" s="165" t="s">
        <v>0</v>
      </c>
      <c r="BX369" s="165" t="s">
        <v>0</v>
      </c>
      <c r="BY369" s="163" t="s">
        <v>0</v>
      </c>
      <c r="BZ369">
        <v>0</v>
      </c>
      <c r="CA369" t="s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 t="str">
        <f>_xlfn.XLOOKUP(DB_CEWB_Nomenclature__2[[#This Row],[Component]],T_Planning[Article],T_Planning[PLANIF],"VERIF")</f>
        <v>VERIF</v>
      </c>
      <c r="CS369" t="str">
        <f>_xlfn.XLOOKUP(DB_CEWB_Nomenclature__2[[#This Row],[Component]],T_Planning[Article],T_Planning[Etat Machine],"VERIF")</f>
        <v>VERIF</v>
      </c>
      <c r="CT3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0" spans="1:98" hidden="1" x14ac:dyDescent="0.3">
      <c r="A370">
        <v>0</v>
      </c>
      <c r="B370">
        <v>679108</v>
      </c>
      <c r="C370" t="s">
        <v>45</v>
      </c>
      <c r="D370">
        <v>55</v>
      </c>
      <c r="E370" t="s">
        <v>3761</v>
      </c>
      <c r="F370" t="s">
        <v>3950</v>
      </c>
      <c r="G370" t="s">
        <v>2775</v>
      </c>
      <c r="H370" t="s">
        <v>334</v>
      </c>
      <c r="I370">
        <v>0</v>
      </c>
      <c r="J370">
        <v>1200</v>
      </c>
      <c r="K370">
        <v>0</v>
      </c>
      <c r="L370">
        <v>20825</v>
      </c>
      <c r="M370">
        <v>0</v>
      </c>
      <c r="N370">
        <v>0</v>
      </c>
      <c r="O370">
        <v>25250</v>
      </c>
      <c r="P370">
        <v>22220</v>
      </c>
      <c r="Q370">
        <v>0</v>
      </c>
      <c r="R370">
        <v>0</v>
      </c>
      <c r="S370">
        <v>20825</v>
      </c>
      <c r="T370" t="s">
        <v>3765</v>
      </c>
      <c r="U370">
        <v>11200</v>
      </c>
      <c r="V370" s="162">
        <v>1</v>
      </c>
      <c r="W370">
        <v>36450</v>
      </c>
      <c r="X370" s="162">
        <v>0.57133058984910834</v>
      </c>
      <c r="Y370">
        <v>0</v>
      </c>
      <c r="Z370">
        <v>0</v>
      </c>
      <c r="AA370">
        <v>0</v>
      </c>
      <c r="AB370">
        <v>0</v>
      </c>
      <c r="AC370">
        <v>0</v>
      </c>
      <c r="AD370" t="s">
        <v>0</v>
      </c>
      <c r="AE370" t="s">
        <v>0</v>
      </c>
      <c r="AF370" t="s">
        <v>0</v>
      </c>
      <c r="AG370" t="s">
        <v>0</v>
      </c>
      <c r="AH370" s="191"/>
      <c r="AI370" s="191" t="s">
        <v>0</v>
      </c>
      <c r="AJ370" t="s">
        <v>0</v>
      </c>
      <c r="AK370" s="191"/>
      <c r="AL370" s="162">
        <v>0</v>
      </c>
      <c r="AM370" s="162">
        <v>0.274549098196393</v>
      </c>
      <c r="AN370" s="162">
        <v>0.33753978137539797</v>
      </c>
      <c r="AO370" s="162">
        <v>0.17803335250143801</v>
      </c>
      <c r="AP370" s="162">
        <v>0</v>
      </c>
      <c r="AQ370" s="162">
        <v>0.28504616026566099</v>
      </c>
      <c r="AR370" s="178">
        <v>0</v>
      </c>
      <c r="AS370" s="178">
        <v>23</v>
      </c>
      <c r="AT370" s="178">
        <v>0</v>
      </c>
      <c r="AU370" s="178">
        <v>0</v>
      </c>
      <c r="AV370" s="178">
        <v>23</v>
      </c>
      <c r="AW370" s="180">
        <v>0</v>
      </c>
      <c r="AX370">
        <v>1</v>
      </c>
      <c r="AY370">
        <v>1</v>
      </c>
      <c r="AZ370">
        <v>0</v>
      </c>
      <c r="BA370">
        <v>0</v>
      </c>
      <c r="BB370">
        <v>1</v>
      </c>
      <c r="BC370">
        <v>0</v>
      </c>
      <c r="BD370" s="165">
        <v>0</v>
      </c>
      <c r="BE370" s="165" t="s">
        <v>0</v>
      </c>
      <c r="BF370" s="165">
        <v>0</v>
      </c>
      <c r="BG370" s="165" t="s">
        <v>0</v>
      </c>
      <c r="BH370" s="165">
        <v>0</v>
      </c>
      <c r="BI370" s="165" t="s">
        <v>0</v>
      </c>
      <c r="BJ370" s="165">
        <v>0</v>
      </c>
      <c r="BK370" s="165" t="s">
        <v>0</v>
      </c>
      <c r="BL370" s="165">
        <v>0</v>
      </c>
      <c r="BM370" s="165" t="s">
        <v>0</v>
      </c>
      <c r="BN370" s="165" t="s">
        <v>0</v>
      </c>
      <c r="BO370" s="165" t="s">
        <v>0</v>
      </c>
      <c r="BP370" s="165" t="s">
        <v>0</v>
      </c>
      <c r="BQ370" s="165" t="s">
        <v>0</v>
      </c>
      <c r="BR370" s="165">
        <v>0</v>
      </c>
      <c r="BS370" s="165">
        <v>0</v>
      </c>
      <c r="BT370" s="165">
        <v>0</v>
      </c>
      <c r="BU370" s="165" t="s">
        <v>0</v>
      </c>
      <c r="BV370" s="165" t="s">
        <v>0</v>
      </c>
      <c r="BW370" s="165" t="s">
        <v>0</v>
      </c>
      <c r="BX370" s="165" t="s">
        <v>0</v>
      </c>
      <c r="BY370" s="163" t="s">
        <v>0</v>
      </c>
      <c r="BZ370">
        <v>0</v>
      </c>
      <c r="CA370" t="s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 t="str">
        <f>_xlfn.XLOOKUP(DB_CEWB_Nomenclature__2[[#This Row],[Component]],T_Planning[Article],T_Planning[PLANIF],"VERIF")</f>
        <v>VERIF</v>
      </c>
      <c r="CS370" t="str">
        <f>_xlfn.XLOOKUP(DB_CEWB_Nomenclature__2[[#This Row],[Component]],T_Planning[Article],T_Planning[Etat Machine],"VERIF")</f>
        <v>VERIF</v>
      </c>
      <c r="CT3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1" spans="1:98" hidden="1" x14ac:dyDescent="0.3">
      <c r="A371">
        <v>0</v>
      </c>
      <c r="B371">
        <v>679121</v>
      </c>
      <c r="C371" t="s">
        <v>36</v>
      </c>
      <c r="D371">
        <v>55</v>
      </c>
      <c r="E371" t="s">
        <v>3761</v>
      </c>
      <c r="F371" t="s">
        <v>3950</v>
      </c>
      <c r="G371" t="s">
        <v>2775</v>
      </c>
      <c r="H371" t="s">
        <v>334</v>
      </c>
      <c r="I371">
        <v>0</v>
      </c>
      <c r="J371">
        <v>1200</v>
      </c>
      <c r="K371">
        <v>0</v>
      </c>
      <c r="L371">
        <v>65955</v>
      </c>
      <c r="M371">
        <v>0</v>
      </c>
      <c r="N371">
        <v>0</v>
      </c>
      <c r="O371">
        <v>40690</v>
      </c>
      <c r="P371">
        <v>20490</v>
      </c>
      <c r="Q371">
        <v>11400</v>
      </c>
      <c r="R371">
        <v>0</v>
      </c>
      <c r="S371">
        <v>65955</v>
      </c>
      <c r="T371" t="s">
        <v>3767</v>
      </c>
      <c r="U371">
        <v>11400</v>
      </c>
      <c r="V371" s="162">
        <v>1</v>
      </c>
      <c r="W371">
        <v>52090</v>
      </c>
      <c r="X371" s="162">
        <v>1</v>
      </c>
      <c r="Y371">
        <v>0</v>
      </c>
      <c r="Z371">
        <v>0</v>
      </c>
      <c r="AA371">
        <v>0</v>
      </c>
      <c r="AB371">
        <v>0</v>
      </c>
      <c r="AC371">
        <v>0</v>
      </c>
      <c r="AD371" t="s">
        <v>0</v>
      </c>
      <c r="AE371" t="s">
        <v>0</v>
      </c>
      <c r="AF371" t="s">
        <v>0</v>
      </c>
      <c r="AG371" t="s">
        <v>0</v>
      </c>
      <c r="AH371" s="191"/>
      <c r="AI371" s="191" t="s">
        <v>0</v>
      </c>
      <c r="AJ371" t="s">
        <v>0</v>
      </c>
      <c r="AK371" s="191"/>
      <c r="AL371" s="162">
        <v>0.13061255657679199</v>
      </c>
      <c r="AM371" s="162">
        <v>0.26063654832156302</v>
      </c>
      <c r="AN371" s="162">
        <v>0.119740755451789</v>
      </c>
      <c r="AO371" s="162">
        <v>0.28870841487279802</v>
      </c>
      <c r="AP371" s="162">
        <v>0</v>
      </c>
      <c r="AQ371" s="162">
        <v>0.196579401229381</v>
      </c>
      <c r="AR371" s="178">
        <v>0</v>
      </c>
      <c r="AS371" s="178">
        <v>0</v>
      </c>
      <c r="AT371" s="178">
        <v>0</v>
      </c>
      <c r="AU371" s="178">
        <v>0</v>
      </c>
      <c r="AV371" s="178">
        <v>0</v>
      </c>
      <c r="AW371" s="180">
        <v>0</v>
      </c>
      <c r="AX371">
        <v>1</v>
      </c>
      <c r="AY371">
        <v>1</v>
      </c>
      <c r="AZ371">
        <v>0</v>
      </c>
      <c r="BA371">
        <v>0</v>
      </c>
      <c r="BB371">
        <v>1</v>
      </c>
      <c r="BC371">
        <v>0</v>
      </c>
      <c r="BD371" s="165">
        <v>0</v>
      </c>
      <c r="BE371" s="165" t="s">
        <v>0</v>
      </c>
      <c r="BF371" s="165">
        <v>0</v>
      </c>
      <c r="BG371" s="165" t="s">
        <v>0</v>
      </c>
      <c r="BH371" s="165">
        <v>0</v>
      </c>
      <c r="BI371" s="165" t="s">
        <v>0</v>
      </c>
      <c r="BJ371" s="165">
        <v>0</v>
      </c>
      <c r="BK371" s="165" t="s">
        <v>0</v>
      </c>
      <c r="BL371" s="165">
        <v>0</v>
      </c>
      <c r="BM371" s="165" t="s">
        <v>0</v>
      </c>
      <c r="BN371" s="165" t="s">
        <v>0</v>
      </c>
      <c r="BO371" s="165" t="s">
        <v>0</v>
      </c>
      <c r="BP371" s="165" t="s">
        <v>0</v>
      </c>
      <c r="BQ371" s="165" t="s">
        <v>0</v>
      </c>
      <c r="BR371" s="165">
        <v>0</v>
      </c>
      <c r="BS371" s="165">
        <v>0</v>
      </c>
      <c r="BT371" s="165">
        <v>0</v>
      </c>
      <c r="BU371" s="165" t="s">
        <v>0</v>
      </c>
      <c r="BV371" s="165" t="s">
        <v>0</v>
      </c>
      <c r="BW371" s="165" t="s">
        <v>0</v>
      </c>
      <c r="BX371" s="165" t="s">
        <v>0</v>
      </c>
      <c r="BY371" s="163" t="s">
        <v>0</v>
      </c>
      <c r="BZ371">
        <v>0</v>
      </c>
      <c r="CA371" t="s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4040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4040</v>
      </c>
      <c r="CR371" t="str">
        <f>_xlfn.XLOOKUP(DB_CEWB_Nomenclature__2[[#This Row],[Component]],T_Planning[Article],T_Planning[PLANIF],"VERIF")</f>
        <v>VERIF</v>
      </c>
      <c r="CS371" t="str">
        <f>_xlfn.XLOOKUP(DB_CEWB_Nomenclature__2[[#This Row],[Component]],T_Planning[Article],T_Planning[Etat Machine],"VERIF")</f>
        <v>VERIF</v>
      </c>
      <c r="CT3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2" spans="1:98" hidden="1" x14ac:dyDescent="0.3">
      <c r="A372">
        <v>1</v>
      </c>
      <c r="B372">
        <v>773150</v>
      </c>
      <c r="C372" t="s">
        <v>3851</v>
      </c>
      <c r="D372">
        <v>55</v>
      </c>
      <c r="E372" t="s">
        <v>3761</v>
      </c>
      <c r="F372" t="s">
        <v>3950</v>
      </c>
      <c r="G372" t="s">
        <v>2775</v>
      </c>
      <c r="H372" t="s">
        <v>334</v>
      </c>
      <c r="I372">
        <v>0</v>
      </c>
      <c r="J372">
        <v>0</v>
      </c>
      <c r="K372" t="s">
        <v>0</v>
      </c>
      <c r="L372">
        <v>124097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124097</v>
      </c>
      <c r="T372" t="s">
        <v>3765</v>
      </c>
      <c r="U372">
        <v>0</v>
      </c>
      <c r="V372" s="162" t="s">
        <v>0</v>
      </c>
      <c r="W372">
        <v>0</v>
      </c>
      <c r="X372" s="162" t="s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 t="s">
        <v>0</v>
      </c>
      <c r="AE372" t="s">
        <v>0</v>
      </c>
      <c r="AF372" t="s">
        <v>0</v>
      </c>
      <c r="AG372" t="s">
        <v>0</v>
      </c>
      <c r="AH372" s="191"/>
      <c r="AI372" s="191" t="s">
        <v>0</v>
      </c>
      <c r="AJ372" t="s">
        <v>0</v>
      </c>
      <c r="AK372" s="191"/>
      <c r="AL372" s="162">
        <v>0</v>
      </c>
      <c r="AM372" s="162">
        <v>0</v>
      </c>
      <c r="AN372" s="162">
        <v>0</v>
      </c>
      <c r="AO372" s="162">
        <v>0</v>
      </c>
      <c r="AP372" s="162">
        <v>0</v>
      </c>
      <c r="AQ372" s="162">
        <v>0</v>
      </c>
      <c r="AR372" s="178">
        <v>0</v>
      </c>
      <c r="AS372" s="178">
        <v>0</v>
      </c>
      <c r="AT372" s="178">
        <v>0</v>
      </c>
      <c r="AU372" s="178">
        <v>0</v>
      </c>
      <c r="AV372" s="178">
        <v>0</v>
      </c>
      <c r="AW372" s="180">
        <v>0</v>
      </c>
      <c r="AX372">
        <v>1</v>
      </c>
      <c r="AY372">
        <v>1</v>
      </c>
      <c r="AZ372">
        <v>0</v>
      </c>
      <c r="BA372">
        <v>0</v>
      </c>
      <c r="BB372">
        <v>1</v>
      </c>
      <c r="BC372">
        <v>0</v>
      </c>
      <c r="BD372" s="165">
        <v>0</v>
      </c>
      <c r="BE372" s="165" t="s">
        <v>0</v>
      </c>
      <c r="BF372" s="165">
        <v>0</v>
      </c>
      <c r="BG372" s="165" t="s">
        <v>0</v>
      </c>
      <c r="BH372" s="165">
        <v>0</v>
      </c>
      <c r="BI372" s="165" t="s">
        <v>0</v>
      </c>
      <c r="BJ372" s="165">
        <v>0</v>
      </c>
      <c r="BK372" s="165" t="s">
        <v>0</v>
      </c>
      <c r="BL372" s="165">
        <v>0</v>
      </c>
      <c r="BM372" s="165" t="s">
        <v>0</v>
      </c>
      <c r="BN372" s="165" t="s">
        <v>0</v>
      </c>
      <c r="BO372" s="165" t="s">
        <v>0</v>
      </c>
      <c r="BP372" s="165" t="s">
        <v>0</v>
      </c>
      <c r="BQ372" s="165" t="s">
        <v>0</v>
      </c>
      <c r="BR372" s="165">
        <v>0</v>
      </c>
      <c r="BS372" s="165">
        <v>0</v>
      </c>
      <c r="BT372" s="165">
        <v>0</v>
      </c>
      <c r="BU372" s="165" t="s">
        <v>0</v>
      </c>
      <c r="BV372" s="165" t="s">
        <v>0</v>
      </c>
      <c r="BW372" s="165" t="s">
        <v>0</v>
      </c>
      <c r="BX372" s="165" t="s">
        <v>0</v>
      </c>
      <c r="BY372" s="163" t="s">
        <v>0</v>
      </c>
      <c r="BZ372">
        <v>0</v>
      </c>
      <c r="CA372" t="s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 t="str">
        <f>_xlfn.XLOOKUP(DB_CEWB_Nomenclature__2[[#This Row],[Component]],T_Planning[Article],T_Planning[PLANIF],"VERIF")</f>
        <v>VERIF</v>
      </c>
      <c r="CS372" t="str">
        <f>_xlfn.XLOOKUP(DB_CEWB_Nomenclature__2[[#This Row],[Component]],T_Planning[Article],T_Planning[Etat Machine],"VERIF")</f>
        <v>VERIF</v>
      </c>
      <c r="CT3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3" spans="1:98" hidden="1" x14ac:dyDescent="0.3">
      <c r="A373">
        <v>0</v>
      </c>
      <c r="B373">
        <v>679123</v>
      </c>
      <c r="C373" t="s">
        <v>22</v>
      </c>
      <c r="D373">
        <v>55</v>
      </c>
      <c r="E373" t="s">
        <v>3761</v>
      </c>
      <c r="F373" t="s">
        <v>3950</v>
      </c>
      <c r="G373" t="s">
        <v>2775</v>
      </c>
      <c r="H373" t="s">
        <v>334</v>
      </c>
      <c r="I373">
        <v>0</v>
      </c>
      <c r="J373">
        <v>600</v>
      </c>
      <c r="K373">
        <v>0</v>
      </c>
      <c r="L373">
        <v>0</v>
      </c>
      <c r="M373">
        <v>0</v>
      </c>
      <c r="N373">
        <v>0</v>
      </c>
      <c r="O373">
        <v>30260</v>
      </c>
      <c r="P373">
        <v>10060</v>
      </c>
      <c r="Q373">
        <v>4000</v>
      </c>
      <c r="R373">
        <v>0</v>
      </c>
      <c r="S373">
        <v>0</v>
      </c>
      <c r="T373" t="s">
        <v>3765</v>
      </c>
      <c r="U373">
        <v>8300</v>
      </c>
      <c r="V373" s="162">
        <v>0</v>
      </c>
      <c r="W373">
        <v>38560</v>
      </c>
      <c r="X373" s="162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 t="s">
        <v>0</v>
      </c>
      <c r="AE373" t="s">
        <v>0</v>
      </c>
      <c r="AF373" t="s">
        <v>0</v>
      </c>
      <c r="AG373" t="s">
        <v>0</v>
      </c>
      <c r="AH373" s="191"/>
      <c r="AI373" s="191" t="s">
        <v>0</v>
      </c>
      <c r="AJ373" t="s">
        <v>0</v>
      </c>
      <c r="AK373" s="191"/>
      <c r="AL373" s="162">
        <v>0</v>
      </c>
      <c r="AM373" s="162">
        <v>1</v>
      </c>
      <c r="AN373" s="162">
        <v>0.65543480079647998</v>
      </c>
      <c r="AO373" s="162">
        <v>0.231138216953334</v>
      </c>
      <c r="AP373" s="162">
        <v>0</v>
      </c>
      <c r="AQ373" s="162">
        <v>0.57342916631014496</v>
      </c>
      <c r="AR373" s="178">
        <v>0</v>
      </c>
      <c r="AS373" s="178">
        <v>0</v>
      </c>
      <c r="AT373" s="178">
        <v>0</v>
      </c>
      <c r="AU373" s="178">
        <v>0</v>
      </c>
      <c r="AV373" s="178">
        <v>0</v>
      </c>
      <c r="AW373" s="180">
        <v>0</v>
      </c>
      <c r="AX373">
        <v>1</v>
      </c>
      <c r="AY373">
        <v>1</v>
      </c>
      <c r="AZ373">
        <v>0</v>
      </c>
      <c r="BA373">
        <v>0</v>
      </c>
      <c r="BB373">
        <v>1</v>
      </c>
      <c r="BC373">
        <v>0</v>
      </c>
      <c r="BD373" s="165">
        <v>0</v>
      </c>
      <c r="BE373" s="165" t="s">
        <v>0</v>
      </c>
      <c r="BF373" s="165">
        <v>0</v>
      </c>
      <c r="BG373" s="165" t="s">
        <v>0</v>
      </c>
      <c r="BH373" s="165">
        <v>0</v>
      </c>
      <c r="BI373" s="165" t="s">
        <v>0</v>
      </c>
      <c r="BJ373" s="165">
        <v>0</v>
      </c>
      <c r="BK373" s="165" t="s">
        <v>0</v>
      </c>
      <c r="BL373" s="165">
        <v>0</v>
      </c>
      <c r="BM373" s="165" t="s">
        <v>0</v>
      </c>
      <c r="BN373" s="165" t="s">
        <v>0</v>
      </c>
      <c r="BO373" s="165" t="s">
        <v>0</v>
      </c>
      <c r="BP373" s="165" t="s">
        <v>0</v>
      </c>
      <c r="BQ373" s="165" t="s">
        <v>0</v>
      </c>
      <c r="BR373" s="165">
        <v>0</v>
      </c>
      <c r="BS373" s="165">
        <v>0</v>
      </c>
      <c r="BT373" s="165">
        <v>0</v>
      </c>
      <c r="BU373" s="165" t="s">
        <v>0</v>
      </c>
      <c r="BV373" s="165" t="s">
        <v>0</v>
      </c>
      <c r="BW373" s="165" t="s">
        <v>0</v>
      </c>
      <c r="BX373" s="165" t="s">
        <v>0</v>
      </c>
      <c r="BY373" s="163" t="s">
        <v>0</v>
      </c>
      <c r="BZ373">
        <v>0</v>
      </c>
      <c r="CA373" t="s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 t="str">
        <f>_xlfn.XLOOKUP(DB_CEWB_Nomenclature__2[[#This Row],[Component]],T_Planning[Article],T_Planning[PLANIF],"VERIF")</f>
        <v>A PLANIFIER</v>
      </c>
      <c r="CS373" t="str">
        <f>_xlfn.XLOOKUP(DB_CEWB_Nomenclature__2[[#This Row],[Component]],T_Planning[Article],T_Planning[Etat Machine],"VERIF")</f>
        <v>VERIF</v>
      </c>
      <c r="CT3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4" spans="1:98" hidden="1" x14ac:dyDescent="0.3">
      <c r="A374">
        <v>0</v>
      </c>
      <c r="B374">
        <v>679130</v>
      </c>
      <c r="C374" t="s">
        <v>216</v>
      </c>
      <c r="D374">
        <v>55</v>
      </c>
      <c r="E374" t="s">
        <v>3761</v>
      </c>
      <c r="F374" t="s">
        <v>3950</v>
      </c>
      <c r="G374" t="s">
        <v>2775</v>
      </c>
      <c r="H374" t="s">
        <v>334</v>
      </c>
      <c r="I374">
        <v>0</v>
      </c>
      <c r="J374">
        <v>600</v>
      </c>
      <c r="K374">
        <v>0</v>
      </c>
      <c r="L374">
        <v>68488</v>
      </c>
      <c r="M374">
        <v>0</v>
      </c>
      <c r="N374">
        <v>0</v>
      </c>
      <c r="O374">
        <v>30300</v>
      </c>
      <c r="P374">
        <v>10100</v>
      </c>
      <c r="Q374">
        <v>0</v>
      </c>
      <c r="R374">
        <v>0</v>
      </c>
      <c r="S374">
        <v>68488</v>
      </c>
      <c r="T374" t="s">
        <v>3765</v>
      </c>
      <c r="U374">
        <v>13800</v>
      </c>
      <c r="V374" s="162">
        <v>1</v>
      </c>
      <c r="W374">
        <v>44100</v>
      </c>
      <c r="X374" s="162">
        <v>1</v>
      </c>
      <c r="Y374">
        <v>0</v>
      </c>
      <c r="Z374">
        <v>0</v>
      </c>
      <c r="AA374">
        <v>0</v>
      </c>
      <c r="AB374">
        <v>0</v>
      </c>
      <c r="AC374">
        <v>0</v>
      </c>
      <c r="AD374" t="s">
        <v>0</v>
      </c>
      <c r="AE374" t="s">
        <v>0</v>
      </c>
      <c r="AF374" t="s">
        <v>0</v>
      </c>
      <c r="AG374" t="s">
        <v>0</v>
      </c>
      <c r="AH374" s="191"/>
      <c r="AI374" s="191" t="s">
        <v>0</v>
      </c>
      <c r="AJ374" t="s">
        <v>0</v>
      </c>
      <c r="AK374" s="191"/>
      <c r="AL374" s="162">
        <v>0</v>
      </c>
      <c r="AM374" s="162">
        <v>0</v>
      </c>
      <c r="AN374" s="162">
        <v>0.33990273867417498</v>
      </c>
      <c r="AO374" s="162">
        <v>0.24122291062138901</v>
      </c>
      <c r="AP374" s="162">
        <v>0</v>
      </c>
      <c r="AQ374" s="162">
        <v>0.26129465540758601</v>
      </c>
      <c r="AR374" s="178">
        <v>0</v>
      </c>
      <c r="AS374" s="178">
        <v>0</v>
      </c>
      <c r="AT374" s="178">
        <v>0</v>
      </c>
      <c r="AU374" s="178">
        <v>0</v>
      </c>
      <c r="AV374" s="178">
        <v>0</v>
      </c>
      <c r="AW374" s="180">
        <v>0</v>
      </c>
      <c r="AX374">
        <v>1</v>
      </c>
      <c r="AY374">
        <v>1</v>
      </c>
      <c r="AZ374">
        <v>0</v>
      </c>
      <c r="BA374">
        <v>0</v>
      </c>
      <c r="BB374">
        <v>1</v>
      </c>
      <c r="BC374">
        <v>0</v>
      </c>
      <c r="BD374" s="165">
        <v>0</v>
      </c>
      <c r="BE374" s="165" t="s">
        <v>0</v>
      </c>
      <c r="BF374" s="165">
        <v>0</v>
      </c>
      <c r="BG374" s="165" t="s">
        <v>0</v>
      </c>
      <c r="BH374" s="165">
        <v>0</v>
      </c>
      <c r="BI374" s="165" t="s">
        <v>0</v>
      </c>
      <c r="BJ374" s="165">
        <v>0</v>
      </c>
      <c r="BK374" s="165" t="s">
        <v>0</v>
      </c>
      <c r="BL374" s="165">
        <v>0</v>
      </c>
      <c r="BM374" s="165" t="s">
        <v>0</v>
      </c>
      <c r="BN374" s="165" t="s">
        <v>0</v>
      </c>
      <c r="BO374" s="165" t="s">
        <v>0</v>
      </c>
      <c r="BP374" s="165" t="s">
        <v>0</v>
      </c>
      <c r="BQ374" s="165" t="s">
        <v>0</v>
      </c>
      <c r="BR374" s="165">
        <v>0</v>
      </c>
      <c r="BS374" s="165">
        <v>0</v>
      </c>
      <c r="BT374" s="165">
        <v>0</v>
      </c>
      <c r="BU374" s="165" t="s">
        <v>0</v>
      </c>
      <c r="BV374" s="165" t="s">
        <v>0</v>
      </c>
      <c r="BW374" s="165" t="s">
        <v>0</v>
      </c>
      <c r="BX374" s="165" t="s">
        <v>0</v>
      </c>
      <c r="BY374" s="163" t="s">
        <v>0</v>
      </c>
      <c r="BZ374">
        <v>0</v>
      </c>
      <c r="CA374" t="s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8080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8080</v>
      </c>
      <c r="CR374" t="str">
        <f>_xlfn.XLOOKUP(DB_CEWB_Nomenclature__2[[#This Row],[Component]],T_Planning[Article],T_Planning[PLANIF],"VERIF")</f>
        <v>VERIF</v>
      </c>
      <c r="CS374" t="str">
        <f>_xlfn.XLOOKUP(DB_CEWB_Nomenclature__2[[#This Row],[Component]],T_Planning[Article],T_Planning[Etat Machine],"VERIF")</f>
        <v>VERIF</v>
      </c>
      <c r="CT3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5" spans="1:98" hidden="1" x14ac:dyDescent="0.3">
      <c r="A375">
        <v>0</v>
      </c>
      <c r="B375">
        <v>684018</v>
      </c>
      <c r="C375" t="s">
        <v>2380</v>
      </c>
      <c r="D375">
        <v>40</v>
      </c>
      <c r="E375" t="s">
        <v>3761</v>
      </c>
      <c r="F375" t="s">
        <v>3950</v>
      </c>
      <c r="G375" t="s">
        <v>2775</v>
      </c>
      <c r="H375" t="s">
        <v>231</v>
      </c>
      <c r="I375">
        <v>0</v>
      </c>
      <c r="J375">
        <v>1000</v>
      </c>
      <c r="K375">
        <v>0</v>
      </c>
      <c r="L375">
        <v>20922</v>
      </c>
      <c r="M375">
        <v>0</v>
      </c>
      <c r="N375">
        <v>48968</v>
      </c>
      <c r="O375">
        <v>48480</v>
      </c>
      <c r="P375">
        <v>11110</v>
      </c>
      <c r="Q375">
        <v>1010</v>
      </c>
      <c r="R375">
        <v>48968</v>
      </c>
      <c r="S375">
        <v>69890</v>
      </c>
      <c r="T375" t="s">
        <v>3789</v>
      </c>
      <c r="U375">
        <v>17800</v>
      </c>
      <c r="V375" s="162">
        <v>1</v>
      </c>
      <c r="W375">
        <v>66280</v>
      </c>
      <c r="X375" s="162">
        <v>1</v>
      </c>
      <c r="Y375">
        <v>0</v>
      </c>
      <c r="Z375">
        <v>3</v>
      </c>
      <c r="AA375">
        <v>7</v>
      </c>
      <c r="AB375">
        <v>0</v>
      </c>
      <c r="AC375">
        <v>10</v>
      </c>
      <c r="AD375" t="s">
        <v>0</v>
      </c>
      <c r="AE375" t="s">
        <v>0</v>
      </c>
      <c r="AF375" t="s">
        <v>0</v>
      </c>
      <c r="AG375" t="s">
        <v>0</v>
      </c>
      <c r="AH375" s="191"/>
      <c r="AI375" s="191" t="s">
        <v>0</v>
      </c>
      <c r="AJ375" t="s">
        <v>0</v>
      </c>
      <c r="AK375" s="191"/>
      <c r="AL375" s="162">
        <v>0.149008319861204</v>
      </c>
      <c r="AM375" s="162">
        <v>0.324252970118805</v>
      </c>
      <c r="AN375" s="162">
        <v>0</v>
      </c>
      <c r="AO375" s="162">
        <v>0</v>
      </c>
      <c r="AP375" s="162">
        <v>0.27031155355402797</v>
      </c>
      <c r="AQ375" s="162">
        <v>0.27423185579639497</v>
      </c>
      <c r="AR375" s="178">
        <v>0</v>
      </c>
      <c r="AS375" s="178">
        <v>0</v>
      </c>
      <c r="AT375" s="178">
        <v>0</v>
      </c>
      <c r="AU375" s="178">
        <v>0</v>
      </c>
      <c r="AV375" s="178">
        <v>0</v>
      </c>
      <c r="AW375" s="180">
        <v>1</v>
      </c>
      <c r="AX375">
        <v>1</v>
      </c>
      <c r="AY375">
        <v>0</v>
      </c>
      <c r="AZ375">
        <v>0</v>
      </c>
      <c r="BA375">
        <v>0</v>
      </c>
      <c r="BB375">
        <v>1</v>
      </c>
      <c r="BC375">
        <v>0</v>
      </c>
      <c r="BD375" s="165">
        <v>0</v>
      </c>
      <c r="BE375" s="165" t="s">
        <v>0</v>
      </c>
      <c r="BF375" s="165" t="s">
        <v>0</v>
      </c>
      <c r="BG375" s="165" t="s">
        <v>0</v>
      </c>
      <c r="BH375" s="165" t="s">
        <v>0</v>
      </c>
      <c r="BI375" s="165" t="s">
        <v>0</v>
      </c>
      <c r="BJ375" s="165">
        <v>0</v>
      </c>
      <c r="BK375" s="165" t="s">
        <v>0</v>
      </c>
      <c r="BL375" s="165">
        <v>0</v>
      </c>
      <c r="BM375" s="165" t="s">
        <v>0</v>
      </c>
      <c r="BN375" s="165" t="s">
        <v>0</v>
      </c>
      <c r="BO375" s="165" t="s">
        <v>0</v>
      </c>
      <c r="BP375" s="165" t="s">
        <v>0</v>
      </c>
      <c r="BQ375" s="165" t="s">
        <v>0</v>
      </c>
      <c r="BR375" s="165">
        <v>0</v>
      </c>
      <c r="BS375" s="165">
        <v>0</v>
      </c>
      <c r="BT375" s="165">
        <v>48968</v>
      </c>
      <c r="BU375" s="165">
        <v>35</v>
      </c>
      <c r="BV375" s="165" t="s">
        <v>0</v>
      </c>
      <c r="BW375" s="165" t="s">
        <v>0</v>
      </c>
      <c r="BX375" s="165" t="s">
        <v>0</v>
      </c>
      <c r="BY375" s="163" t="s">
        <v>0</v>
      </c>
      <c r="BZ375">
        <v>0</v>
      </c>
      <c r="CA375" t="s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 t="str">
        <f>_xlfn.XLOOKUP(DB_CEWB_Nomenclature__2[[#This Row],[Component]],T_Planning[Article],T_Planning[PLANIF],"VERIF")</f>
        <v>VERIF</v>
      </c>
      <c r="CS375" t="str">
        <f>_xlfn.XLOOKUP(DB_CEWB_Nomenclature__2[[#This Row],[Component]],T_Planning[Article],T_Planning[Etat Machine],"VERIF")</f>
        <v>VERIF</v>
      </c>
      <c r="CT3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6" spans="1:98" hidden="1" x14ac:dyDescent="0.3">
      <c r="A376">
        <v>0</v>
      </c>
      <c r="B376">
        <v>684129</v>
      </c>
      <c r="C376" t="s">
        <v>55</v>
      </c>
      <c r="D376">
        <v>40</v>
      </c>
      <c r="E376" t="s">
        <v>3761</v>
      </c>
      <c r="F376" t="s">
        <v>3950</v>
      </c>
      <c r="G376" t="s">
        <v>2775</v>
      </c>
      <c r="H376" t="s">
        <v>38</v>
      </c>
      <c r="I376">
        <v>0</v>
      </c>
      <c r="J376">
        <v>3100</v>
      </c>
      <c r="K376">
        <v>0</v>
      </c>
      <c r="L376">
        <v>37130</v>
      </c>
      <c r="M376">
        <v>0</v>
      </c>
      <c r="N376">
        <v>165635</v>
      </c>
      <c r="O376">
        <v>131180</v>
      </c>
      <c r="P376">
        <v>60480</v>
      </c>
      <c r="Q376">
        <v>28280</v>
      </c>
      <c r="R376">
        <v>102615</v>
      </c>
      <c r="S376">
        <v>139745</v>
      </c>
      <c r="T376" t="s">
        <v>3765</v>
      </c>
      <c r="U376">
        <v>34800</v>
      </c>
      <c r="V376" s="162">
        <v>1</v>
      </c>
      <c r="W376">
        <v>165980</v>
      </c>
      <c r="X376" s="162">
        <v>0.8419387878057597</v>
      </c>
      <c r="Y376">
        <v>0</v>
      </c>
      <c r="Z376">
        <v>0</v>
      </c>
      <c r="AA376">
        <v>0</v>
      </c>
      <c r="AB376">
        <v>0</v>
      </c>
      <c r="AC376">
        <v>0</v>
      </c>
      <c r="AD376" t="s">
        <v>0</v>
      </c>
      <c r="AE376" t="s">
        <v>0</v>
      </c>
      <c r="AF376">
        <v>10522</v>
      </c>
      <c r="AG376">
        <v>33</v>
      </c>
      <c r="AH376" s="191"/>
      <c r="AI376" s="191" t="s">
        <v>0</v>
      </c>
      <c r="AJ376" t="s">
        <v>0</v>
      </c>
      <c r="AK376" s="191"/>
      <c r="AL376" s="162">
        <v>0</v>
      </c>
      <c r="AM376" s="162">
        <v>3.8355237751488601E-2</v>
      </c>
      <c r="AN376" s="162">
        <v>0.15071053696422901</v>
      </c>
      <c r="AO376" s="162">
        <v>0.29054352407522599</v>
      </c>
      <c r="AP376" s="162">
        <v>0.64286555404493995</v>
      </c>
      <c r="AQ376" s="162">
        <v>0.17946108735419899</v>
      </c>
      <c r="AR376" s="178">
        <v>0</v>
      </c>
      <c r="AS376" s="178">
        <v>0</v>
      </c>
      <c r="AT376" s="178">
        <v>0</v>
      </c>
      <c r="AU376" s="178">
        <v>0</v>
      </c>
      <c r="AV376" s="178">
        <v>0</v>
      </c>
      <c r="AW376" s="180">
        <v>2</v>
      </c>
      <c r="AX376">
        <v>1</v>
      </c>
      <c r="AY376">
        <v>1</v>
      </c>
      <c r="AZ376">
        <v>1</v>
      </c>
      <c r="BA376">
        <v>1</v>
      </c>
      <c r="BB376">
        <v>1</v>
      </c>
      <c r="BC376">
        <v>0</v>
      </c>
      <c r="BD376" s="165">
        <v>63020</v>
      </c>
      <c r="BE376" s="165">
        <v>41</v>
      </c>
      <c r="BF376" s="165">
        <v>0</v>
      </c>
      <c r="BG376" s="165" t="s">
        <v>0</v>
      </c>
      <c r="BH376" s="165">
        <v>26935</v>
      </c>
      <c r="BI376" s="165">
        <v>58</v>
      </c>
      <c r="BJ376" s="165">
        <v>0</v>
      </c>
      <c r="BK376" s="165" t="s">
        <v>0</v>
      </c>
      <c r="BL376" s="165">
        <v>12400</v>
      </c>
      <c r="BM376" s="165">
        <v>54</v>
      </c>
      <c r="BN376" s="165">
        <v>50021</v>
      </c>
      <c r="BO376" s="165">
        <v>48</v>
      </c>
      <c r="BP376" s="165">
        <v>12860</v>
      </c>
      <c r="BQ376" s="165">
        <v>0</v>
      </c>
      <c r="BR376" s="165">
        <v>0</v>
      </c>
      <c r="BS376" s="165" t="s">
        <v>0</v>
      </c>
      <c r="BT376" s="165">
        <v>399</v>
      </c>
      <c r="BU376" s="165">
        <v>53</v>
      </c>
      <c r="BV376" s="165" t="s">
        <v>0</v>
      </c>
      <c r="BW376" s="165" t="s">
        <v>0</v>
      </c>
      <c r="BX376" s="165" t="s">
        <v>0</v>
      </c>
      <c r="BY376" s="163" t="s">
        <v>0</v>
      </c>
      <c r="BZ376">
        <v>0</v>
      </c>
      <c r="CA376" t="s">
        <v>0</v>
      </c>
      <c r="CB376">
        <v>10446</v>
      </c>
      <c r="CC376">
        <v>0</v>
      </c>
      <c r="CD376">
        <v>0</v>
      </c>
      <c r="CE376">
        <v>0</v>
      </c>
      <c r="CF376">
        <v>0</v>
      </c>
      <c r="CG376">
        <v>11255</v>
      </c>
      <c r="CH376">
        <v>0</v>
      </c>
      <c r="CI376">
        <v>21701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 t="str">
        <f>_xlfn.XLOOKUP(DB_CEWB_Nomenclature__2[[#This Row],[Component]],T_Planning[Article],T_Planning[PLANIF],"VERIF")</f>
        <v>VERIF</v>
      </c>
      <c r="CS376" t="str">
        <f>_xlfn.XLOOKUP(DB_CEWB_Nomenclature__2[[#This Row],[Component]],T_Planning[Article],T_Planning[Etat Machine],"VERIF")</f>
        <v>VERIF</v>
      </c>
      <c r="CT3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7" spans="1:98" hidden="1" x14ac:dyDescent="0.3">
      <c r="A377">
        <v>1</v>
      </c>
      <c r="B377">
        <v>685295</v>
      </c>
      <c r="C377" t="s">
        <v>3764</v>
      </c>
      <c r="D377">
        <v>55</v>
      </c>
      <c r="E377" t="s">
        <v>3761</v>
      </c>
      <c r="F377" t="s">
        <v>3952</v>
      </c>
      <c r="G377" t="s">
        <v>2862</v>
      </c>
      <c r="H377" t="s">
        <v>989</v>
      </c>
      <c r="I377">
        <v>0</v>
      </c>
      <c r="J377">
        <v>0</v>
      </c>
      <c r="K377" t="s">
        <v>0</v>
      </c>
      <c r="L377">
        <v>10963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10963</v>
      </c>
      <c r="T377" t="s">
        <v>3767</v>
      </c>
      <c r="U377">
        <v>0</v>
      </c>
      <c r="V377" s="162" t="s">
        <v>0</v>
      </c>
      <c r="W377">
        <v>0</v>
      </c>
      <c r="X377" s="162" t="s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 t="s">
        <v>0</v>
      </c>
      <c r="AE377" t="s">
        <v>0</v>
      </c>
      <c r="AF377" t="s">
        <v>0</v>
      </c>
      <c r="AG377" t="s">
        <v>0</v>
      </c>
      <c r="AH377" s="191"/>
      <c r="AI377" s="191" t="s">
        <v>0</v>
      </c>
      <c r="AJ377" t="s">
        <v>0</v>
      </c>
      <c r="AK377" s="191"/>
      <c r="AL377" s="162">
        <v>0</v>
      </c>
      <c r="AM377" s="162">
        <v>0</v>
      </c>
      <c r="AN377" s="162">
        <v>0</v>
      </c>
      <c r="AO377" s="162">
        <v>0</v>
      </c>
      <c r="AP377" s="162">
        <v>0</v>
      </c>
      <c r="AQ377" s="162">
        <v>0</v>
      </c>
      <c r="AR377" s="178">
        <v>0</v>
      </c>
      <c r="AS377" s="178">
        <v>0</v>
      </c>
      <c r="AT377" s="178">
        <v>0</v>
      </c>
      <c r="AU377" s="178">
        <v>0</v>
      </c>
      <c r="AV377" s="178">
        <v>0</v>
      </c>
      <c r="AW377" s="180">
        <v>0</v>
      </c>
      <c r="AX377">
        <v>1</v>
      </c>
      <c r="AY377">
        <v>1</v>
      </c>
      <c r="AZ377">
        <v>1</v>
      </c>
      <c r="BA377">
        <v>1</v>
      </c>
      <c r="BB377">
        <v>1</v>
      </c>
      <c r="BC377">
        <v>0</v>
      </c>
      <c r="BD377" s="165">
        <v>0</v>
      </c>
      <c r="BE377" s="165" t="s">
        <v>0</v>
      </c>
      <c r="BF377" s="165">
        <v>0</v>
      </c>
      <c r="BG377" s="165" t="s">
        <v>0</v>
      </c>
      <c r="BH377" s="165">
        <v>0</v>
      </c>
      <c r="BI377" s="165" t="s">
        <v>0</v>
      </c>
      <c r="BJ377" s="165">
        <v>0</v>
      </c>
      <c r="BK377" s="165" t="s">
        <v>0</v>
      </c>
      <c r="BL377" s="165">
        <v>0</v>
      </c>
      <c r="BM377" s="165" t="s">
        <v>0</v>
      </c>
      <c r="BN377" s="165">
        <v>0</v>
      </c>
      <c r="BO377" s="165" t="s">
        <v>0</v>
      </c>
      <c r="BP377" s="165">
        <v>0</v>
      </c>
      <c r="BQ377" s="165" t="s">
        <v>0</v>
      </c>
      <c r="BR377" s="165">
        <v>0</v>
      </c>
      <c r="BS377" s="165" t="s">
        <v>0</v>
      </c>
      <c r="BT377" s="165">
        <v>0</v>
      </c>
      <c r="BU377" s="165" t="s">
        <v>0</v>
      </c>
      <c r="BV377" s="165" t="s">
        <v>0</v>
      </c>
      <c r="BW377" s="165" t="s">
        <v>0</v>
      </c>
      <c r="BX377" s="165" t="s">
        <v>0</v>
      </c>
      <c r="BY377" s="163" t="s">
        <v>0</v>
      </c>
      <c r="BZ377">
        <v>0</v>
      </c>
      <c r="CA377" t="s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 t="str">
        <f>_xlfn.XLOOKUP(DB_CEWB_Nomenclature__2[[#This Row],[Component]],T_Planning[Article],T_Planning[PLANIF],"VERIF")</f>
        <v>VERIF</v>
      </c>
      <c r="CS377" t="str">
        <f>_xlfn.XLOOKUP(DB_CEWB_Nomenclature__2[[#This Row],[Component]],T_Planning[Article],T_Planning[Etat Machine],"VERIF")</f>
        <v>VERIF</v>
      </c>
      <c r="CT3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8" spans="1:98" hidden="1" x14ac:dyDescent="0.3">
      <c r="A378">
        <v>1</v>
      </c>
      <c r="B378">
        <v>685336</v>
      </c>
      <c r="C378" t="s">
        <v>3852</v>
      </c>
      <c r="D378">
        <v>55</v>
      </c>
      <c r="E378" t="s">
        <v>3761</v>
      </c>
      <c r="F378" t="s">
        <v>3952</v>
      </c>
      <c r="G378" t="s">
        <v>2862</v>
      </c>
      <c r="H378" t="s">
        <v>989</v>
      </c>
      <c r="I378">
        <v>0</v>
      </c>
      <c r="J378">
        <v>0</v>
      </c>
      <c r="K378" t="s">
        <v>0</v>
      </c>
      <c r="L378">
        <v>11295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11295</v>
      </c>
      <c r="T378" t="s">
        <v>3767</v>
      </c>
      <c r="U378">
        <v>0</v>
      </c>
      <c r="V378" s="162" t="s">
        <v>0</v>
      </c>
      <c r="W378">
        <v>0</v>
      </c>
      <c r="X378" s="162" t="s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 t="s">
        <v>0</v>
      </c>
      <c r="AE378" t="s">
        <v>0</v>
      </c>
      <c r="AF378" t="s">
        <v>0</v>
      </c>
      <c r="AG378" t="s">
        <v>0</v>
      </c>
      <c r="AH378" s="191"/>
      <c r="AI378" s="191" t="s">
        <v>0</v>
      </c>
      <c r="AJ378" t="s">
        <v>0</v>
      </c>
      <c r="AK378" s="191"/>
      <c r="AL378" s="162">
        <v>0</v>
      </c>
      <c r="AM378" s="162">
        <v>0</v>
      </c>
      <c r="AN378" s="162">
        <v>0</v>
      </c>
      <c r="AO378" s="162">
        <v>0</v>
      </c>
      <c r="AP378" s="162">
        <v>0</v>
      </c>
      <c r="AQ378" s="162">
        <v>0</v>
      </c>
      <c r="AR378" s="178">
        <v>0</v>
      </c>
      <c r="AS378" s="178">
        <v>0</v>
      </c>
      <c r="AT378" s="178">
        <v>0</v>
      </c>
      <c r="AU378" s="178">
        <v>0</v>
      </c>
      <c r="AV378" s="178">
        <v>0</v>
      </c>
      <c r="AW378" s="180">
        <v>0</v>
      </c>
      <c r="AX378">
        <v>1</v>
      </c>
      <c r="AY378">
        <v>1</v>
      </c>
      <c r="AZ378">
        <v>0</v>
      </c>
      <c r="BA378">
        <v>0</v>
      </c>
      <c r="BB378">
        <v>1</v>
      </c>
      <c r="BC378">
        <v>0</v>
      </c>
      <c r="BD378" s="165">
        <v>0</v>
      </c>
      <c r="BE378" s="165" t="s">
        <v>0</v>
      </c>
      <c r="BF378" s="165">
        <v>0</v>
      </c>
      <c r="BG378" s="165" t="s">
        <v>0</v>
      </c>
      <c r="BH378" s="165">
        <v>0</v>
      </c>
      <c r="BI378" s="165" t="s">
        <v>0</v>
      </c>
      <c r="BJ378" s="165">
        <v>0</v>
      </c>
      <c r="BK378" s="165" t="s">
        <v>0</v>
      </c>
      <c r="BL378" s="165">
        <v>0</v>
      </c>
      <c r="BM378" s="165" t="s">
        <v>0</v>
      </c>
      <c r="BN378" s="165" t="s">
        <v>0</v>
      </c>
      <c r="BO378" s="165" t="s">
        <v>0</v>
      </c>
      <c r="BP378" s="165" t="s">
        <v>0</v>
      </c>
      <c r="BQ378" s="165" t="s">
        <v>0</v>
      </c>
      <c r="BR378" s="165">
        <v>0</v>
      </c>
      <c r="BS378" s="165">
        <v>0</v>
      </c>
      <c r="BT378" s="165">
        <v>0</v>
      </c>
      <c r="BU378" s="165" t="s">
        <v>0</v>
      </c>
      <c r="BV378" s="165" t="s">
        <v>0</v>
      </c>
      <c r="BW378" s="165" t="s">
        <v>0</v>
      </c>
      <c r="BX378" s="165" t="s">
        <v>0</v>
      </c>
      <c r="BY378" s="163" t="s">
        <v>0</v>
      </c>
      <c r="BZ378">
        <v>0</v>
      </c>
      <c r="CA378" t="s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 t="str">
        <f>_xlfn.XLOOKUP(DB_CEWB_Nomenclature__2[[#This Row],[Component]],T_Planning[Article],T_Planning[PLANIF],"VERIF")</f>
        <v>VERIF</v>
      </c>
      <c r="CS378" t="str">
        <f>_xlfn.XLOOKUP(DB_CEWB_Nomenclature__2[[#This Row],[Component]],T_Planning[Article],T_Planning[Etat Machine],"VERIF")</f>
        <v>VERIF</v>
      </c>
      <c r="CT3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79" spans="1:98" hidden="1" x14ac:dyDescent="0.3">
      <c r="A379">
        <v>0</v>
      </c>
      <c r="B379">
        <v>685340</v>
      </c>
      <c r="C379" t="s">
        <v>998</v>
      </c>
      <c r="D379">
        <v>55</v>
      </c>
      <c r="E379" t="s">
        <v>3761</v>
      </c>
      <c r="F379" t="s">
        <v>3952</v>
      </c>
      <c r="G379" t="s">
        <v>2862</v>
      </c>
      <c r="H379" t="s">
        <v>989</v>
      </c>
      <c r="I379">
        <v>0</v>
      </c>
      <c r="J379">
        <v>100</v>
      </c>
      <c r="K379">
        <v>0</v>
      </c>
      <c r="L379">
        <v>28898</v>
      </c>
      <c r="M379">
        <v>0</v>
      </c>
      <c r="N379">
        <v>0</v>
      </c>
      <c r="O379">
        <v>1109</v>
      </c>
      <c r="P379">
        <v>806</v>
      </c>
      <c r="Q379">
        <v>301</v>
      </c>
      <c r="R379">
        <v>0</v>
      </c>
      <c r="S379">
        <v>28898</v>
      </c>
      <c r="T379" t="s">
        <v>3767</v>
      </c>
      <c r="U379">
        <v>200</v>
      </c>
      <c r="V379" s="162">
        <v>1</v>
      </c>
      <c r="W379">
        <v>1309</v>
      </c>
      <c r="X379" s="162">
        <v>1</v>
      </c>
      <c r="Y379">
        <v>0</v>
      </c>
      <c r="Z379">
        <v>0</v>
      </c>
      <c r="AA379">
        <v>0</v>
      </c>
      <c r="AB379">
        <v>0</v>
      </c>
      <c r="AC379">
        <v>0</v>
      </c>
      <c r="AD379" t="s">
        <v>0</v>
      </c>
      <c r="AE379" t="s">
        <v>0</v>
      </c>
      <c r="AF379" t="s">
        <v>0</v>
      </c>
      <c r="AG379" t="s">
        <v>0</v>
      </c>
      <c r="AH379" s="191"/>
      <c r="AI379" s="191" t="s">
        <v>0</v>
      </c>
      <c r="AJ379" t="s">
        <v>0</v>
      </c>
      <c r="AK379" s="191"/>
      <c r="AL379" s="162">
        <v>0</v>
      </c>
      <c r="AM379" s="162">
        <v>0</v>
      </c>
      <c r="AN379" s="162">
        <v>0</v>
      </c>
      <c r="AO379" s="162">
        <v>0</v>
      </c>
      <c r="AP379" s="162">
        <v>0</v>
      </c>
      <c r="AQ379" s="162">
        <v>0</v>
      </c>
      <c r="AR379" s="178">
        <v>0</v>
      </c>
      <c r="AS379" s="178">
        <v>0</v>
      </c>
      <c r="AT379" s="178">
        <v>0</v>
      </c>
      <c r="AU379" s="178">
        <v>0</v>
      </c>
      <c r="AV379" s="178">
        <v>0</v>
      </c>
      <c r="AW379" s="180">
        <v>0</v>
      </c>
      <c r="AX379">
        <v>1</v>
      </c>
      <c r="AY379">
        <v>1</v>
      </c>
      <c r="AZ379">
        <v>0</v>
      </c>
      <c r="BA379">
        <v>0</v>
      </c>
      <c r="BB379">
        <v>1</v>
      </c>
      <c r="BC379">
        <v>0</v>
      </c>
      <c r="BD379" s="165">
        <v>0</v>
      </c>
      <c r="BE379" s="165" t="s">
        <v>0</v>
      </c>
      <c r="BF379" s="165">
        <v>0</v>
      </c>
      <c r="BG379" s="165" t="s">
        <v>0</v>
      </c>
      <c r="BH379" s="165">
        <v>0</v>
      </c>
      <c r="BI379" s="165" t="s">
        <v>0</v>
      </c>
      <c r="BJ379" s="165">
        <v>0</v>
      </c>
      <c r="BK379" s="165" t="s">
        <v>0</v>
      </c>
      <c r="BL379" s="165">
        <v>0</v>
      </c>
      <c r="BM379" s="165" t="s">
        <v>0</v>
      </c>
      <c r="BN379" s="165" t="s">
        <v>0</v>
      </c>
      <c r="BO379" s="165" t="s">
        <v>0</v>
      </c>
      <c r="BP379" s="165" t="s">
        <v>0</v>
      </c>
      <c r="BQ379" s="165" t="s">
        <v>0</v>
      </c>
      <c r="BR379" s="165">
        <v>0</v>
      </c>
      <c r="BS379" s="165">
        <v>0</v>
      </c>
      <c r="BT379" s="165">
        <v>0</v>
      </c>
      <c r="BU379" s="165" t="s">
        <v>0</v>
      </c>
      <c r="BV379" s="165" t="s">
        <v>0</v>
      </c>
      <c r="BW379" s="165" t="s">
        <v>0</v>
      </c>
      <c r="BX379" s="165" t="s">
        <v>0</v>
      </c>
      <c r="BY379" s="163" t="s">
        <v>0</v>
      </c>
      <c r="BZ379">
        <v>0</v>
      </c>
      <c r="CA379" t="s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 t="str">
        <f>_xlfn.XLOOKUP(DB_CEWB_Nomenclature__2[[#This Row],[Component]],T_Planning[Article],T_Planning[PLANIF],"VERIF")</f>
        <v>VERIF</v>
      </c>
      <c r="CS379" t="str">
        <f>_xlfn.XLOOKUP(DB_CEWB_Nomenclature__2[[#This Row],[Component]],T_Planning[Article],T_Planning[Etat Machine],"VERIF")</f>
        <v>VERIF</v>
      </c>
      <c r="CT3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0" spans="1:98" hidden="1" x14ac:dyDescent="0.3">
      <c r="A380">
        <v>2</v>
      </c>
      <c r="B380">
        <v>865428</v>
      </c>
      <c r="C380" t="s">
        <v>8662</v>
      </c>
      <c r="D380">
        <v>40</v>
      </c>
      <c r="E380" t="s">
        <v>3761</v>
      </c>
      <c r="F380" t="s">
        <v>3952</v>
      </c>
      <c r="G380" t="s">
        <v>2862</v>
      </c>
      <c r="H380" t="s">
        <v>989</v>
      </c>
      <c r="I380">
        <v>0</v>
      </c>
      <c r="J380">
        <v>0</v>
      </c>
      <c r="K380" t="s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t="s">
        <v>3767</v>
      </c>
      <c r="U380">
        <v>0</v>
      </c>
      <c r="V380" s="162" t="s">
        <v>0</v>
      </c>
      <c r="W380">
        <v>0</v>
      </c>
      <c r="X380" s="162" t="s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 t="s">
        <v>0</v>
      </c>
      <c r="AE380" t="s">
        <v>0</v>
      </c>
      <c r="AF380" t="s">
        <v>0</v>
      </c>
      <c r="AG380" t="s">
        <v>0</v>
      </c>
      <c r="AH380" s="191"/>
      <c r="AI380" s="191" t="s">
        <v>0</v>
      </c>
      <c r="AJ380" t="s">
        <v>0</v>
      </c>
      <c r="AK380" s="191"/>
      <c r="AL380" s="162">
        <v>0</v>
      </c>
      <c r="AM380" s="162">
        <v>0</v>
      </c>
      <c r="AN380" s="162">
        <v>0</v>
      </c>
      <c r="AO380" s="162">
        <v>0</v>
      </c>
      <c r="AP380" s="162">
        <v>0</v>
      </c>
      <c r="AQ380" s="162">
        <v>0</v>
      </c>
      <c r="AR380" s="178">
        <v>0</v>
      </c>
      <c r="AS380" s="178">
        <v>0</v>
      </c>
      <c r="AT380" s="178">
        <v>0</v>
      </c>
      <c r="AU380" s="178">
        <v>0</v>
      </c>
      <c r="AV380" s="178">
        <v>0</v>
      </c>
      <c r="AW380" s="180">
        <v>0</v>
      </c>
      <c r="AX380">
        <v>1</v>
      </c>
      <c r="AY380">
        <v>1</v>
      </c>
      <c r="AZ380">
        <v>0</v>
      </c>
      <c r="BA380">
        <v>0</v>
      </c>
      <c r="BB380">
        <v>1</v>
      </c>
      <c r="BC380">
        <v>0</v>
      </c>
      <c r="BD380" s="165">
        <v>0</v>
      </c>
      <c r="BE380" s="165" t="s">
        <v>0</v>
      </c>
      <c r="BF380" s="165">
        <v>0</v>
      </c>
      <c r="BG380" s="165" t="s">
        <v>0</v>
      </c>
      <c r="BH380" s="165">
        <v>0</v>
      </c>
      <c r="BI380" s="165" t="s">
        <v>0</v>
      </c>
      <c r="BJ380" s="165">
        <v>0</v>
      </c>
      <c r="BK380" s="165" t="s">
        <v>0</v>
      </c>
      <c r="BL380" s="165">
        <v>0</v>
      </c>
      <c r="BM380" s="165" t="s">
        <v>0</v>
      </c>
      <c r="BN380" s="165" t="s">
        <v>0</v>
      </c>
      <c r="BO380" s="165" t="s">
        <v>0</v>
      </c>
      <c r="BP380" s="165" t="s">
        <v>0</v>
      </c>
      <c r="BQ380" s="165" t="s">
        <v>0</v>
      </c>
      <c r="BR380" s="165">
        <v>0</v>
      </c>
      <c r="BS380" s="165">
        <v>0</v>
      </c>
      <c r="BT380" s="165">
        <v>0</v>
      </c>
      <c r="BU380" s="165" t="s">
        <v>0</v>
      </c>
      <c r="BV380" s="165" t="s">
        <v>0</v>
      </c>
      <c r="BW380" s="165" t="s">
        <v>0</v>
      </c>
      <c r="BX380" s="165" t="s">
        <v>0</v>
      </c>
      <c r="BY380" s="163" t="s">
        <v>0</v>
      </c>
      <c r="BZ380">
        <v>0</v>
      </c>
      <c r="CA380" t="s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 t="str">
        <f>_xlfn.XLOOKUP(DB_CEWB_Nomenclature__2[[#This Row],[Component]],T_Planning[Article],T_Planning[PLANIF],"VERIF")</f>
        <v>VERIF</v>
      </c>
      <c r="CS380" t="str">
        <f>_xlfn.XLOOKUP(DB_CEWB_Nomenclature__2[[#This Row],[Component]],T_Planning[Article],T_Planning[Etat Machine],"VERIF")</f>
        <v>VERIF</v>
      </c>
      <c r="CT3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1" spans="1:98" hidden="1" x14ac:dyDescent="0.3">
      <c r="A381">
        <v>2</v>
      </c>
      <c r="B381">
        <v>859362</v>
      </c>
      <c r="C381" t="s">
        <v>3955</v>
      </c>
      <c r="D381">
        <v>40</v>
      </c>
      <c r="E381" t="s">
        <v>3761</v>
      </c>
      <c r="F381" t="s">
        <v>3952</v>
      </c>
      <c r="G381" t="s">
        <v>2862</v>
      </c>
      <c r="H381" t="s">
        <v>23</v>
      </c>
      <c r="I381">
        <v>0</v>
      </c>
      <c r="J381">
        <v>800</v>
      </c>
      <c r="K381" t="s">
        <v>0</v>
      </c>
      <c r="L381">
        <v>0</v>
      </c>
      <c r="M381">
        <v>0</v>
      </c>
      <c r="N381">
        <v>0</v>
      </c>
      <c r="O381">
        <v>40000</v>
      </c>
      <c r="P381">
        <v>0</v>
      </c>
      <c r="Q381">
        <v>0</v>
      </c>
      <c r="R381">
        <v>0</v>
      </c>
      <c r="S381">
        <v>0</v>
      </c>
      <c r="T381" t="s">
        <v>3765</v>
      </c>
      <c r="U381">
        <v>12000</v>
      </c>
      <c r="V381" s="162">
        <v>0</v>
      </c>
      <c r="W381">
        <v>52000</v>
      </c>
      <c r="X381" s="162">
        <v>0</v>
      </c>
      <c r="Y381">
        <v>0</v>
      </c>
      <c r="Z381">
        <v>4</v>
      </c>
      <c r="AA381">
        <v>7</v>
      </c>
      <c r="AB381">
        <v>0</v>
      </c>
      <c r="AC381">
        <v>11</v>
      </c>
      <c r="AD381" t="s">
        <v>0</v>
      </c>
      <c r="AE381" t="s">
        <v>0</v>
      </c>
      <c r="AF381" t="s">
        <v>0</v>
      </c>
      <c r="AG381" t="s">
        <v>0</v>
      </c>
      <c r="AH381" s="191"/>
      <c r="AI381" s="191" t="s">
        <v>0</v>
      </c>
      <c r="AJ381" t="s">
        <v>0</v>
      </c>
      <c r="AK381" s="191"/>
      <c r="AL381" s="162">
        <v>0</v>
      </c>
      <c r="AM381" s="162">
        <v>0</v>
      </c>
      <c r="AN381" s="162">
        <v>0</v>
      </c>
      <c r="AO381" s="162">
        <v>0</v>
      </c>
      <c r="AP381" s="162">
        <v>0</v>
      </c>
      <c r="AQ381" s="162">
        <v>0</v>
      </c>
      <c r="AR381" s="178">
        <v>0</v>
      </c>
      <c r="AS381" s="178">
        <v>0</v>
      </c>
      <c r="AT381" s="178">
        <v>0</v>
      </c>
      <c r="AU381" s="178">
        <v>0</v>
      </c>
      <c r="AV381" s="178">
        <v>0</v>
      </c>
      <c r="AW381" s="180">
        <v>0</v>
      </c>
      <c r="AX381">
        <v>1</v>
      </c>
      <c r="AY381">
        <v>2</v>
      </c>
      <c r="AZ381">
        <v>0</v>
      </c>
      <c r="BA381">
        <v>0</v>
      </c>
      <c r="BB381">
        <v>1</v>
      </c>
      <c r="BC381">
        <v>0</v>
      </c>
      <c r="BD381" s="165">
        <v>0</v>
      </c>
      <c r="BE381" s="165" t="s">
        <v>0</v>
      </c>
      <c r="BF381" s="165">
        <v>0</v>
      </c>
      <c r="BG381" s="165" t="s">
        <v>0</v>
      </c>
      <c r="BH381" s="165">
        <v>0</v>
      </c>
      <c r="BI381" s="165" t="s">
        <v>0</v>
      </c>
      <c r="BJ381" s="165">
        <v>0</v>
      </c>
      <c r="BK381" s="165" t="s">
        <v>0</v>
      </c>
      <c r="BL381" s="165">
        <v>0</v>
      </c>
      <c r="BM381" s="165" t="s">
        <v>0</v>
      </c>
      <c r="BN381" s="165" t="s">
        <v>0</v>
      </c>
      <c r="BO381" s="165" t="s">
        <v>0</v>
      </c>
      <c r="BP381" s="165" t="s">
        <v>0</v>
      </c>
      <c r="BQ381" s="165" t="s">
        <v>0</v>
      </c>
      <c r="BR381" s="165">
        <v>0</v>
      </c>
      <c r="BS381" s="165">
        <v>0</v>
      </c>
      <c r="BT381" s="165">
        <v>0</v>
      </c>
      <c r="BU381" s="165" t="s">
        <v>0</v>
      </c>
      <c r="BV381" s="165" t="s">
        <v>0</v>
      </c>
      <c r="BW381" s="165" t="s">
        <v>0</v>
      </c>
      <c r="BX381" s="165" t="s">
        <v>0</v>
      </c>
      <c r="BY381" s="163" t="s">
        <v>0</v>
      </c>
      <c r="BZ381">
        <v>0</v>
      </c>
      <c r="CA381" t="s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 t="str">
        <f>_xlfn.XLOOKUP(DB_CEWB_Nomenclature__2[[#This Row],[Component]],T_Planning[Article],T_Planning[PLANIF],"VERIF")</f>
        <v>A PLANIFIER</v>
      </c>
      <c r="CS381" t="str">
        <f>_xlfn.XLOOKUP(DB_CEWB_Nomenclature__2[[#This Row],[Component]],T_Planning[Article],T_Planning[Etat Machine],"VERIF")</f>
        <v>VERIF</v>
      </c>
      <c r="CT3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2" spans="1:98" hidden="1" x14ac:dyDescent="0.3">
      <c r="A382">
        <v>0</v>
      </c>
      <c r="B382">
        <v>686700</v>
      </c>
      <c r="C382" t="s">
        <v>160</v>
      </c>
      <c r="D382">
        <v>40</v>
      </c>
      <c r="E382" t="s">
        <v>3761</v>
      </c>
      <c r="F382" t="s">
        <v>3950</v>
      </c>
      <c r="G382" t="s">
        <v>2775</v>
      </c>
      <c r="H382" t="s">
        <v>23</v>
      </c>
      <c r="I382">
        <v>0</v>
      </c>
      <c r="J382">
        <v>2800</v>
      </c>
      <c r="K382">
        <v>0</v>
      </c>
      <c r="L382">
        <v>7356</v>
      </c>
      <c r="M382">
        <v>0</v>
      </c>
      <c r="N382">
        <v>46036</v>
      </c>
      <c r="O382">
        <v>101840</v>
      </c>
      <c r="P382">
        <v>46290</v>
      </c>
      <c r="Q382">
        <v>27100</v>
      </c>
      <c r="R382">
        <v>35936</v>
      </c>
      <c r="S382">
        <v>43292</v>
      </c>
      <c r="T382" t="s">
        <v>3789</v>
      </c>
      <c r="U382">
        <v>21500</v>
      </c>
      <c r="V382" s="162">
        <v>1</v>
      </c>
      <c r="W382">
        <v>123340</v>
      </c>
      <c r="X382" s="162">
        <v>0.35099724339224908</v>
      </c>
      <c r="Y382">
        <v>11</v>
      </c>
      <c r="Z382">
        <v>0</v>
      </c>
      <c r="AA382">
        <v>3</v>
      </c>
      <c r="AB382">
        <v>0</v>
      </c>
      <c r="AC382">
        <v>14</v>
      </c>
      <c r="AD382" t="s">
        <v>0</v>
      </c>
      <c r="AE382" t="s">
        <v>0</v>
      </c>
      <c r="AF382" t="s">
        <v>0</v>
      </c>
      <c r="AG382" t="s">
        <v>0</v>
      </c>
      <c r="AH382" s="191"/>
      <c r="AI382" s="191" t="s">
        <v>0</v>
      </c>
      <c r="AJ382" t="s">
        <v>0</v>
      </c>
      <c r="AK382" s="191"/>
      <c r="AL382" s="162">
        <v>0</v>
      </c>
      <c r="AM382" s="162">
        <v>0</v>
      </c>
      <c r="AN382" s="162">
        <v>0</v>
      </c>
      <c r="AO382" s="162">
        <v>0</v>
      </c>
      <c r="AP382" s="162">
        <v>0</v>
      </c>
      <c r="AQ382" s="162">
        <v>0</v>
      </c>
      <c r="AR382" s="178">
        <v>0</v>
      </c>
      <c r="AS382" s="178">
        <v>0</v>
      </c>
      <c r="AT382" s="178">
        <v>0</v>
      </c>
      <c r="AU382" s="178">
        <v>0</v>
      </c>
      <c r="AV382" s="178">
        <v>0</v>
      </c>
      <c r="AW382" s="180">
        <v>0</v>
      </c>
      <c r="AX382">
        <v>1</v>
      </c>
      <c r="AY382">
        <v>0</v>
      </c>
      <c r="AZ382">
        <v>0</v>
      </c>
      <c r="BA382">
        <v>0</v>
      </c>
      <c r="BB382">
        <v>1</v>
      </c>
      <c r="BC382">
        <v>0</v>
      </c>
      <c r="BD382" s="165">
        <v>10100</v>
      </c>
      <c r="BE382" s="165">
        <v>4</v>
      </c>
      <c r="BF382" s="165" t="s">
        <v>0</v>
      </c>
      <c r="BG382" s="165" t="s">
        <v>0</v>
      </c>
      <c r="BH382" s="165" t="s">
        <v>0</v>
      </c>
      <c r="BI382" s="165" t="s">
        <v>0</v>
      </c>
      <c r="BJ382" s="165">
        <v>0</v>
      </c>
      <c r="BK382" s="165" t="s">
        <v>0</v>
      </c>
      <c r="BL382" s="165">
        <v>0</v>
      </c>
      <c r="BM382" s="165" t="s">
        <v>0</v>
      </c>
      <c r="BN382" s="165" t="s">
        <v>0</v>
      </c>
      <c r="BO382" s="165" t="s">
        <v>0</v>
      </c>
      <c r="BP382" s="165" t="s">
        <v>0</v>
      </c>
      <c r="BQ382" s="165" t="s">
        <v>0</v>
      </c>
      <c r="BR382" s="165">
        <v>10328</v>
      </c>
      <c r="BS382" s="165">
        <v>4</v>
      </c>
      <c r="BT382" s="165">
        <v>25608</v>
      </c>
      <c r="BU382" s="165">
        <v>22</v>
      </c>
      <c r="BV382" s="165" t="s">
        <v>0</v>
      </c>
      <c r="BW382" s="165" t="s">
        <v>0</v>
      </c>
      <c r="BX382" s="165" t="s">
        <v>0</v>
      </c>
      <c r="BY382" s="163" t="s">
        <v>0</v>
      </c>
      <c r="BZ382">
        <v>0</v>
      </c>
      <c r="CA382" t="s">
        <v>0</v>
      </c>
      <c r="CB382">
        <v>0</v>
      </c>
      <c r="CC382">
        <v>0</v>
      </c>
      <c r="CD382">
        <v>0</v>
      </c>
      <c r="CE382">
        <v>0</v>
      </c>
      <c r="CF382">
        <v>9376</v>
      </c>
      <c r="CG382">
        <v>0</v>
      </c>
      <c r="CH382">
        <v>0</v>
      </c>
      <c r="CI382">
        <v>9376</v>
      </c>
      <c r="CJ382">
        <v>2328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2328</v>
      </c>
      <c r="CR382" t="str">
        <f>_xlfn.XLOOKUP(DB_CEWB_Nomenclature__2[[#This Row],[Component]],T_Planning[Article],T_Planning[PLANIF],"VERIF")</f>
        <v>VERIF</v>
      </c>
      <c r="CS382" t="str">
        <f>_xlfn.XLOOKUP(DB_CEWB_Nomenclature__2[[#This Row],[Component]],T_Planning[Article],T_Planning[Etat Machine],"VERIF")</f>
        <v>VERIF</v>
      </c>
      <c r="CT3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3" spans="1:98" hidden="1" x14ac:dyDescent="0.3">
      <c r="A383">
        <v>0</v>
      </c>
      <c r="B383">
        <v>688641</v>
      </c>
      <c r="C383" t="s">
        <v>992</v>
      </c>
      <c r="D383">
        <v>55</v>
      </c>
      <c r="E383" t="s">
        <v>3761</v>
      </c>
      <c r="F383" t="s">
        <v>3952</v>
      </c>
      <c r="G383" t="s">
        <v>2862</v>
      </c>
      <c r="H383" t="s">
        <v>989</v>
      </c>
      <c r="I383">
        <v>0</v>
      </c>
      <c r="J383">
        <v>0</v>
      </c>
      <c r="K383">
        <v>0</v>
      </c>
      <c r="L383">
        <v>8991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8991</v>
      </c>
      <c r="T383" t="s">
        <v>3767</v>
      </c>
      <c r="U383">
        <v>0</v>
      </c>
      <c r="V383" s="162" t="s">
        <v>0</v>
      </c>
      <c r="W383">
        <v>0</v>
      </c>
      <c r="X383" s="162" t="s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 t="s">
        <v>0</v>
      </c>
      <c r="AE383" t="s">
        <v>0</v>
      </c>
      <c r="AF383" t="s">
        <v>0</v>
      </c>
      <c r="AG383" t="s">
        <v>0</v>
      </c>
      <c r="AH383" s="191"/>
      <c r="AI383" s="191" t="s">
        <v>0</v>
      </c>
      <c r="AJ383" t="s">
        <v>0</v>
      </c>
      <c r="AK383" s="191"/>
      <c r="AL383" s="162">
        <v>0</v>
      </c>
      <c r="AM383" s="162">
        <v>0</v>
      </c>
      <c r="AN383" s="162">
        <v>0</v>
      </c>
      <c r="AO383" s="162">
        <v>0</v>
      </c>
      <c r="AP383" s="162">
        <v>0</v>
      </c>
      <c r="AQ383" s="162">
        <v>0</v>
      </c>
      <c r="AR383" s="178">
        <v>0</v>
      </c>
      <c r="AS383" s="178">
        <v>0</v>
      </c>
      <c r="AT383" s="178">
        <v>0</v>
      </c>
      <c r="AU383" s="178">
        <v>0</v>
      </c>
      <c r="AV383" s="178">
        <v>0</v>
      </c>
      <c r="AW383" s="180">
        <v>0</v>
      </c>
      <c r="AX383">
        <v>1</v>
      </c>
      <c r="AY383">
        <v>1</v>
      </c>
      <c r="AZ383">
        <v>0</v>
      </c>
      <c r="BA383">
        <v>0</v>
      </c>
      <c r="BB383">
        <v>1</v>
      </c>
      <c r="BC383">
        <v>0</v>
      </c>
      <c r="BD383" s="165">
        <v>0</v>
      </c>
      <c r="BE383" s="165" t="s">
        <v>0</v>
      </c>
      <c r="BF383" s="165">
        <v>0</v>
      </c>
      <c r="BG383" s="165" t="s">
        <v>0</v>
      </c>
      <c r="BH383" s="165">
        <v>0</v>
      </c>
      <c r="BI383" s="165" t="s">
        <v>0</v>
      </c>
      <c r="BJ383" s="165">
        <v>0</v>
      </c>
      <c r="BK383" s="165" t="s">
        <v>0</v>
      </c>
      <c r="BL383" s="165">
        <v>0</v>
      </c>
      <c r="BM383" s="165" t="s">
        <v>0</v>
      </c>
      <c r="BN383" s="165" t="s">
        <v>0</v>
      </c>
      <c r="BO383" s="165" t="s">
        <v>0</v>
      </c>
      <c r="BP383" s="165" t="s">
        <v>0</v>
      </c>
      <c r="BQ383" s="165" t="s">
        <v>0</v>
      </c>
      <c r="BR383" s="165">
        <v>0</v>
      </c>
      <c r="BS383" s="165">
        <v>0</v>
      </c>
      <c r="BT383" s="165">
        <v>0</v>
      </c>
      <c r="BU383" s="165" t="s">
        <v>0</v>
      </c>
      <c r="BV383" s="165" t="s">
        <v>0</v>
      </c>
      <c r="BW383" s="165" t="s">
        <v>0</v>
      </c>
      <c r="BX383" s="165" t="s">
        <v>0</v>
      </c>
      <c r="BY383" s="163" t="s">
        <v>0</v>
      </c>
      <c r="BZ383">
        <v>0</v>
      </c>
      <c r="CA383" t="s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 t="str">
        <f>_xlfn.XLOOKUP(DB_CEWB_Nomenclature__2[[#This Row],[Component]],T_Planning[Article],T_Planning[PLANIF],"VERIF")</f>
        <v>VERIF</v>
      </c>
      <c r="CS383" t="str">
        <f>_xlfn.XLOOKUP(DB_CEWB_Nomenclature__2[[#This Row],[Component]],T_Planning[Article],T_Planning[Etat Machine],"VERIF")</f>
        <v>VERIF</v>
      </c>
      <c r="CT3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4" spans="1:98" hidden="1" x14ac:dyDescent="0.3">
      <c r="A384">
        <v>0</v>
      </c>
      <c r="B384">
        <v>688894</v>
      </c>
      <c r="C384" t="s">
        <v>141</v>
      </c>
      <c r="D384">
        <v>55</v>
      </c>
      <c r="E384" t="s">
        <v>3761</v>
      </c>
      <c r="F384" t="s">
        <v>3950</v>
      </c>
      <c r="G384" t="s">
        <v>2775</v>
      </c>
      <c r="H384" t="s">
        <v>2330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t="s">
        <v>3794</v>
      </c>
      <c r="U384">
        <v>2100</v>
      </c>
      <c r="V384" s="162">
        <v>0</v>
      </c>
      <c r="W384">
        <v>2100</v>
      </c>
      <c r="X384" s="162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 t="s">
        <v>0</v>
      </c>
      <c r="AE384" t="s">
        <v>0</v>
      </c>
      <c r="AF384" t="s">
        <v>0</v>
      </c>
      <c r="AG384" t="s">
        <v>0</v>
      </c>
      <c r="AH384" s="191"/>
      <c r="AI384" s="191" t="s">
        <v>0</v>
      </c>
      <c r="AJ384" t="s">
        <v>0</v>
      </c>
      <c r="AK384" s="191"/>
      <c r="AL384" s="162">
        <v>0</v>
      </c>
      <c r="AM384" s="162">
        <v>0</v>
      </c>
      <c r="AN384" s="162">
        <v>0</v>
      </c>
      <c r="AO384" s="162">
        <v>0</v>
      </c>
      <c r="AP384" s="162">
        <v>0</v>
      </c>
      <c r="AQ384" s="162">
        <v>0</v>
      </c>
      <c r="AR384" s="178">
        <v>0</v>
      </c>
      <c r="AS384" s="178">
        <v>0</v>
      </c>
      <c r="AT384" s="178">
        <v>0</v>
      </c>
      <c r="AU384" s="178">
        <v>0</v>
      </c>
      <c r="AV384" s="178">
        <v>0</v>
      </c>
      <c r="AW384" s="180">
        <v>0</v>
      </c>
      <c r="AX384">
        <v>1</v>
      </c>
      <c r="AY384">
        <v>0</v>
      </c>
      <c r="AZ384">
        <v>0</v>
      </c>
      <c r="BA384">
        <v>0</v>
      </c>
      <c r="BB384">
        <v>1</v>
      </c>
      <c r="BC384">
        <v>0</v>
      </c>
      <c r="BD384" s="165">
        <v>0</v>
      </c>
      <c r="BE384" s="165" t="s">
        <v>0</v>
      </c>
      <c r="BF384" s="165" t="s">
        <v>0</v>
      </c>
      <c r="BG384" s="165" t="s">
        <v>0</v>
      </c>
      <c r="BH384" s="165" t="s">
        <v>0</v>
      </c>
      <c r="BI384" s="165" t="s">
        <v>0</v>
      </c>
      <c r="BJ384" s="165">
        <v>0</v>
      </c>
      <c r="BK384" s="165" t="s">
        <v>0</v>
      </c>
      <c r="BL384" s="165">
        <v>0</v>
      </c>
      <c r="BM384" s="165" t="s">
        <v>0</v>
      </c>
      <c r="BN384" s="165" t="s">
        <v>0</v>
      </c>
      <c r="BO384" s="165" t="s">
        <v>0</v>
      </c>
      <c r="BP384" s="165" t="s">
        <v>0</v>
      </c>
      <c r="BQ384" s="165" t="s">
        <v>0</v>
      </c>
      <c r="BR384" s="165">
        <v>0</v>
      </c>
      <c r="BS384" s="165">
        <v>0</v>
      </c>
      <c r="BT384" s="165">
        <v>0</v>
      </c>
      <c r="BU384" s="165" t="s">
        <v>0</v>
      </c>
      <c r="BV384" s="165" t="s">
        <v>0</v>
      </c>
      <c r="BW384" s="165" t="s">
        <v>0</v>
      </c>
      <c r="BX384" s="165" t="s">
        <v>0</v>
      </c>
      <c r="BY384" s="163" t="s">
        <v>0</v>
      </c>
      <c r="BZ384">
        <v>0</v>
      </c>
      <c r="CA384" t="s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 t="str">
        <f>_xlfn.XLOOKUP(DB_CEWB_Nomenclature__2[[#This Row],[Component]],T_Planning[Article],T_Planning[PLANIF],"VERIF")</f>
        <v>VERIF</v>
      </c>
      <c r="CS384" t="str">
        <f>_xlfn.XLOOKUP(DB_CEWB_Nomenclature__2[[#This Row],[Component]],T_Planning[Article],T_Planning[Etat Machine],"VERIF")</f>
        <v>VERIF</v>
      </c>
      <c r="CT3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5" spans="1:98" hidden="1" x14ac:dyDescent="0.3">
      <c r="A385">
        <v>0</v>
      </c>
      <c r="B385">
        <v>689524</v>
      </c>
      <c r="C385" t="s">
        <v>325</v>
      </c>
      <c r="D385">
        <v>50</v>
      </c>
      <c r="E385" t="s">
        <v>3761</v>
      </c>
      <c r="F385" t="s">
        <v>3950</v>
      </c>
      <c r="G385" t="s">
        <v>2775</v>
      </c>
      <c r="H385" t="s">
        <v>31</v>
      </c>
      <c r="I385">
        <v>0</v>
      </c>
      <c r="J385">
        <v>3800</v>
      </c>
      <c r="K385">
        <v>0</v>
      </c>
      <c r="L385">
        <v>128098</v>
      </c>
      <c r="M385">
        <v>0</v>
      </c>
      <c r="N385">
        <v>168060</v>
      </c>
      <c r="O385">
        <v>196950</v>
      </c>
      <c r="P385">
        <v>75750</v>
      </c>
      <c r="Q385">
        <v>15150</v>
      </c>
      <c r="R385">
        <v>75062</v>
      </c>
      <c r="S385">
        <v>203160</v>
      </c>
      <c r="T385" t="s">
        <v>3785</v>
      </c>
      <c r="U385">
        <v>60500</v>
      </c>
      <c r="V385" s="162">
        <v>1</v>
      </c>
      <c r="W385">
        <v>257450</v>
      </c>
      <c r="X385" s="162">
        <v>0.7891241017673335</v>
      </c>
      <c r="Y385">
        <v>0</v>
      </c>
      <c r="Z385">
        <v>0</v>
      </c>
      <c r="AA385">
        <v>0</v>
      </c>
      <c r="AB385">
        <v>0</v>
      </c>
      <c r="AC385">
        <v>0</v>
      </c>
      <c r="AD385" t="s">
        <v>0</v>
      </c>
      <c r="AE385" t="s">
        <v>0</v>
      </c>
      <c r="AF385" t="s">
        <v>0</v>
      </c>
      <c r="AG385" t="s">
        <v>0</v>
      </c>
      <c r="AH385" s="191"/>
      <c r="AI385" s="191" t="s">
        <v>0</v>
      </c>
      <c r="AJ385" t="s">
        <v>0</v>
      </c>
      <c r="AK385" s="191"/>
      <c r="AL385" s="162">
        <v>3.4647803803634199E-2</v>
      </c>
      <c r="AM385" s="162">
        <v>0.64474498502853606</v>
      </c>
      <c r="AN385" s="162">
        <v>0.14793019143026601</v>
      </c>
      <c r="AO385" s="162">
        <v>0.17453972228717099</v>
      </c>
      <c r="AP385" s="162">
        <v>0.38127708200399502</v>
      </c>
      <c r="AQ385" s="162">
        <v>0.25877365288080101</v>
      </c>
      <c r="AR385" s="178">
        <v>0</v>
      </c>
      <c r="AS385" s="178">
        <v>0</v>
      </c>
      <c r="AT385" s="178">
        <v>0</v>
      </c>
      <c r="AU385" s="178">
        <v>0</v>
      </c>
      <c r="AV385" s="178">
        <v>0</v>
      </c>
      <c r="AW385" s="180">
        <v>1</v>
      </c>
      <c r="AX385">
        <v>1</v>
      </c>
      <c r="AY385">
        <v>0</v>
      </c>
      <c r="AZ385">
        <v>0</v>
      </c>
      <c r="BA385">
        <v>0</v>
      </c>
      <c r="BB385">
        <v>1</v>
      </c>
      <c r="BC385">
        <v>0</v>
      </c>
      <c r="BD385" s="165">
        <v>92998</v>
      </c>
      <c r="BE385" s="165">
        <v>6.666666666666667</v>
      </c>
      <c r="BF385" s="165" t="s">
        <v>0</v>
      </c>
      <c r="BG385" s="165" t="s">
        <v>0</v>
      </c>
      <c r="BH385" s="165" t="s">
        <v>0</v>
      </c>
      <c r="BI385" s="165" t="s">
        <v>0</v>
      </c>
      <c r="BJ385" s="165">
        <v>0</v>
      </c>
      <c r="BK385" s="165" t="s">
        <v>0</v>
      </c>
      <c r="BL385" s="165">
        <v>0</v>
      </c>
      <c r="BM385" s="165" t="s">
        <v>0</v>
      </c>
      <c r="BN385" s="165" t="s">
        <v>0</v>
      </c>
      <c r="BO385" s="165" t="s">
        <v>0</v>
      </c>
      <c r="BP385" s="165" t="s">
        <v>0</v>
      </c>
      <c r="BQ385" s="165" t="s">
        <v>0</v>
      </c>
      <c r="BR385" s="165">
        <v>13278</v>
      </c>
      <c r="BS385" s="165">
        <v>0</v>
      </c>
      <c r="BT385" s="165">
        <v>61784</v>
      </c>
      <c r="BU385" s="165">
        <v>26</v>
      </c>
      <c r="BV385" s="165" t="s">
        <v>0</v>
      </c>
      <c r="BW385" s="165" t="s">
        <v>0</v>
      </c>
      <c r="BX385" s="165" t="s">
        <v>0</v>
      </c>
      <c r="BY385" s="163" t="s">
        <v>0</v>
      </c>
      <c r="BZ385">
        <v>0</v>
      </c>
      <c r="CA385" t="s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 t="str">
        <f>_xlfn.XLOOKUP(DB_CEWB_Nomenclature__2[[#This Row],[Component]],T_Planning[Article],T_Planning[PLANIF],"VERIF")</f>
        <v>VERIF</v>
      </c>
      <c r="CS385" t="str">
        <f>_xlfn.XLOOKUP(DB_CEWB_Nomenclature__2[[#This Row],[Component]],T_Planning[Article],T_Planning[Etat Machine],"VERIF")</f>
        <v>VERIF</v>
      </c>
      <c r="CT3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6" spans="1:98" hidden="1" x14ac:dyDescent="0.3">
      <c r="A386">
        <v>0</v>
      </c>
      <c r="B386">
        <v>689608</v>
      </c>
      <c r="C386" t="s">
        <v>1842</v>
      </c>
      <c r="D386">
        <v>55</v>
      </c>
      <c r="E386" t="s">
        <v>3761</v>
      </c>
      <c r="F386" t="s">
        <v>3952</v>
      </c>
      <c r="G386" t="s">
        <v>2862</v>
      </c>
      <c r="H386" t="s">
        <v>986</v>
      </c>
      <c r="I386">
        <v>0</v>
      </c>
      <c r="J386">
        <v>0</v>
      </c>
      <c r="K386">
        <v>0</v>
      </c>
      <c r="L386">
        <v>9085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9085</v>
      </c>
      <c r="T386" t="s">
        <v>3767</v>
      </c>
      <c r="U386">
        <v>0</v>
      </c>
      <c r="V386" s="162" t="s">
        <v>0</v>
      </c>
      <c r="W386">
        <v>0</v>
      </c>
      <c r="X386" s="162" t="s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 t="s">
        <v>0</v>
      </c>
      <c r="AE386" t="s">
        <v>0</v>
      </c>
      <c r="AF386" t="s">
        <v>0</v>
      </c>
      <c r="AG386" t="s">
        <v>0</v>
      </c>
      <c r="AH386" s="191"/>
      <c r="AI386" s="191" t="s">
        <v>0</v>
      </c>
      <c r="AJ386" t="s">
        <v>0</v>
      </c>
      <c r="AK386" s="191"/>
      <c r="AL386" s="162">
        <v>0</v>
      </c>
      <c r="AM386" s="162">
        <v>0</v>
      </c>
      <c r="AN386" s="162">
        <v>0</v>
      </c>
      <c r="AO386" s="162">
        <v>0</v>
      </c>
      <c r="AP386" s="162">
        <v>0.57189092411513598</v>
      </c>
      <c r="AQ386" s="162">
        <v>0.57189092411513598</v>
      </c>
      <c r="AR386" s="178">
        <v>0</v>
      </c>
      <c r="AS386" s="178">
        <v>0</v>
      </c>
      <c r="AT386" s="178">
        <v>0</v>
      </c>
      <c r="AU386" s="178">
        <v>0</v>
      </c>
      <c r="AV386" s="178">
        <v>0</v>
      </c>
      <c r="AW386" s="180">
        <v>0</v>
      </c>
      <c r="AX386">
        <v>1</v>
      </c>
      <c r="AY386">
        <v>1</v>
      </c>
      <c r="AZ386">
        <v>0</v>
      </c>
      <c r="BA386">
        <v>0</v>
      </c>
      <c r="BB386">
        <v>1</v>
      </c>
      <c r="BC386">
        <v>0</v>
      </c>
      <c r="BD386" s="165">
        <v>0</v>
      </c>
      <c r="BE386" s="165" t="s">
        <v>0</v>
      </c>
      <c r="BF386" s="165">
        <v>0</v>
      </c>
      <c r="BG386" s="165" t="s">
        <v>0</v>
      </c>
      <c r="BH386" s="165">
        <v>0</v>
      </c>
      <c r="BI386" s="165" t="s">
        <v>0</v>
      </c>
      <c r="BJ386" s="165">
        <v>0</v>
      </c>
      <c r="BK386" s="165" t="s">
        <v>0</v>
      </c>
      <c r="BL386" s="165">
        <v>0</v>
      </c>
      <c r="BM386" s="165" t="s">
        <v>0</v>
      </c>
      <c r="BN386" s="165" t="s">
        <v>0</v>
      </c>
      <c r="BO386" s="165" t="s">
        <v>0</v>
      </c>
      <c r="BP386" s="165" t="s">
        <v>0</v>
      </c>
      <c r="BQ386" s="165" t="s">
        <v>0</v>
      </c>
      <c r="BR386" s="165">
        <v>0</v>
      </c>
      <c r="BS386" s="165">
        <v>0</v>
      </c>
      <c r="BT386" s="165">
        <v>0</v>
      </c>
      <c r="BU386" s="165" t="s">
        <v>0</v>
      </c>
      <c r="BV386" s="165" t="s">
        <v>0</v>
      </c>
      <c r="BW386" s="165" t="s">
        <v>0</v>
      </c>
      <c r="BX386" s="165" t="s">
        <v>0</v>
      </c>
      <c r="BY386" s="163" t="s">
        <v>0</v>
      </c>
      <c r="BZ386">
        <v>0</v>
      </c>
      <c r="CA386" t="s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 t="str">
        <f>_xlfn.XLOOKUP(DB_CEWB_Nomenclature__2[[#This Row],[Component]],T_Planning[Article],T_Planning[PLANIF],"VERIF")</f>
        <v>VERIF</v>
      </c>
      <c r="CS386" t="str">
        <f>_xlfn.XLOOKUP(DB_CEWB_Nomenclature__2[[#This Row],[Component]],T_Planning[Article],T_Planning[Etat Machine],"VERIF")</f>
        <v>VERIF</v>
      </c>
      <c r="CT3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7" spans="1:98" hidden="1" x14ac:dyDescent="0.3">
      <c r="A387">
        <v>0</v>
      </c>
      <c r="B387">
        <v>695579</v>
      </c>
      <c r="C387" t="s">
        <v>1016</v>
      </c>
      <c r="D387">
        <v>40</v>
      </c>
      <c r="E387" t="s">
        <v>3761</v>
      </c>
      <c r="F387" t="s">
        <v>3952</v>
      </c>
      <c r="G387" t="s">
        <v>2862</v>
      </c>
      <c r="H387" t="s">
        <v>111</v>
      </c>
      <c r="I387">
        <v>0</v>
      </c>
      <c r="J387">
        <v>0</v>
      </c>
      <c r="K387">
        <v>0</v>
      </c>
      <c r="L387">
        <v>10535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10535</v>
      </c>
      <c r="T387" t="s">
        <v>3767</v>
      </c>
      <c r="U387">
        <v>0</v>
      </c>
      <c r="V387" s="162" t="s">
        <v>0</v>
      </c>
      <c r="W387">
        <v>0</v>
      </c>
      <c r="X387" s="162" t="s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 t="s">
        <v>0</v>
      </c>
      <c r="AE387" t="s">
        <v>0</v>
      </c>
      <c r="AF387" t="s">
        <v>0</v>
      </c>
      <c r="AG387" t="s">
        <v>0</v>
      </c>
      <c r="AH387" s="191"/>
      <c r="AI387" s="191" t="s">
        <v>0</v>
      </c>
      <c r="AJ387" t="s">
        <v>0</v>
      </c>
      <c r="AK387" s="191"/>
      <c r="AL387" s="162">
        <v>0</v>
      </c>
      <c r="AM387" s="162">
        <v>0</v>
      </c>
      <c r="AN387" s="162">
        <v>0</v>
      </c>
      <c r="AO387" s="162">
        <v>0</v>
      </c>
      <c r="AP387" s="162">
        <v>0</v>
      </c>
      <c r="AQ387" s="162">
        <v>0</v>
      </c>
      <c r="AR387" s="178">
        <v>0</v>
      </c>
      <c r="AS387" s="178">
        <v>0</v>
      </c>
      <c r="AT387" s="178">
        <v>0</v>
      </c>
      <c r="AU387" s="178">
        <v>0</v>
      </c>
      <c r="AV387" s="178">
        <v>0</v>
      </c>
      <c r="AW387" s="180">
        <v>0</v>
      </c>
      <c r="AX387">
        <v>1</v>
      </c>
      <c r="AY387">
        <v>0</v>
      </c>
      <c r="AZ387">
        <v>0</v>
      </c>
      <c r="BA387">
        <v>0</v>
      </c>
      <c r="BB387">
        <v>1</v>
      </c>
      <c r="BC387">
        <v>0</v>
      </c>
      <c r="BD387" s="165">
        <v>0</v>
      </c>
      <c r="BE387" s="165" t="s">
        <v>0</v>
      </c>
      <c r="BF387" s="165" t="s">
        <v>0</v>
      </c>
      <c r="BG387" s="165" t="s">
        <v>0</v>
      </c>
      <c r="BH387" s="165" t="s">
        <v>0</v>
      </c>
      <c r="BI387" s="165" t="s">
        <v>0</v>
      </c>
      <c r="BJ387" s="165">
        <v>0</v>
      </c>
      <c r="BK387" s="165" t="s">
        <v>0</v>
      </c>
      <c r="BL387" s="165">
        <v>0</v>
      </c>
      <c r="BM387" s="165" t="s">
        <v>0</v>
      </c>
      <c r="BN387" s="165" t="s">
        <v>0</v>
      </c>
      <c r="BO387" s="165" t="s">
        <v>0</v>
      </c>
      <c r="BP387" s="165" t="s">
        <v>0</v>
      </c>
      <c r="BQ387" s="165" t="s">
        <v>0</v>
      </c>
      <c r="BR387" s="165">
        <v>0</v>
      </c>
      <c r="BS387" s="165">
        <v>0</v>
      </c>
      <c r="BT387" s="165">
        <v>0</v>
      </c>
      <c r="BU387" s="165" t="s">
        <v>0</v>
      </c>
      <c r="BV387" s="165" t="s">
        <v>0</v>
      </c>
      <c r="BW387" s="165" t="s">
        <v>0</v>
      </c>
      <c r="BX387" s="165" t="s">
        <v>0</v>
      </c>
      <c r="BY387" s="163" t="s">
        <v>0</v>
      </c>
      <c r="BZ387">
        <v>0</v>
      </c>
      <c r="CA387" t="s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 t="str">
        <f>_xlfn.XLOOKUP(DB_CEWB_Nomenclature__2[[#This Row],[Component]],T_Planning[Article],T_Planning[PLANIF],"VERIF")</f>
        <v>VERIF</v>
      </c>
      <c r="CS387" t="str">
        <f>_xlfn.XLOOKUP(DB_CEWB_Nomenclature__2[[#This Row],[Component]],T_Planning[Article],T_Planning[Etat Machine],"VERIF")</f>
        <v>VERIF</v>
      </c>
      <c r="CT3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8" spans="1:98" hidden="1" x14ac:dyDescent="0.3">
      <c r="A388">
        <v>0</v>
      </c>
      <c r="B388">
        <v>695663</v>
      </c>
      <c r="C388" t="s">
        <v>1020</v>
      </c>
      <c r="D388">
        <v>40</v>
      </c>
      <c r="E388" t="s">
        <v>3761</v>
      </c>
      <c r="F388" t="s">
        <v>3952</v>
      </c>
      <c r="G388" t="s">
        <v>2862</v>
      </c>
      <c r="H388" t="s">
        <v>1018</v>
      </c>
      <c r="I388">
        <v>0</v>
      </c>
      <c r="J388">
        <v>0</v>
      </c>
      <c r="K388">
        <v>0</v>
      </c>
      <c r="L388">
        <v>1691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1691</v>
      </c>
      <c r="T388" t="s">
        <v>3767</v>
      </c>
      <c r="U388">
        <v>0</v>
      </c>
      <c r="V388" s="162" t="s">
        <v>0</v>
      </c>
      <c r="W388">
        <v>0</v>
      </c>
      <c r="X388" s="162" t="s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 t="s">
        <v>0</v>
      </c>
      <c r="AE388" t="s">
        <v>0</v>
      </c>
      <c r="AF388" t="s">
        <v>0</v>
      </c>
      <c r="AG388" t="s">
        <v>0</v>
      </c>
      <c r="AH388" s="191"/>
      <c r="AI388" s="191" t="s">
        <v>0</v>
      </c>
      <c r="AJ388" t="s">
        <v>0</v>
      </c>
      <c r="AK388" s="191"/>
      <c r="AL388" s="162">
        <v>0</v>
      </c>
      <c r="AM388" s="162">
        <v>0</v>
      </c>
      <c r="AN388" s="162">
        <v>0</v>
      </c>
      <c r="AO388" s="162">
        <v>0</v>
      </c>
      <c r="AP388" s="162">
        <v>0</v>
      </c>
      <c r="AQ388" s="162">
        <v>0</v>
      </c>
      <c r="AR388" s="178">
        <v>0</v>
      </c>
      <c r="AS388" s="178">
        <v>0</v>
      </c>
      <c r="AT388" s="178">
        <v>0</v>
      </c>
      <c r="AU388" s="178">
        <v>0</v>
      </c>
      <c r="AV388" s="178">
        <v>0</v>
      </c>
      <c r="AW388" s="180">
        <v>0</v>
      </c>
      <c r="AX388">
        <v>1</v>
      </c>
      <c r="AY388">
        <v>1</v>
      </c>
      <c r="AZ388">
        <v>1</v>
      </c>
      <c r="BA388">
        <v>1</v>
      </c>
      <c r="BB388">
        <v>1</v>
      </c>
      <c r="BC388">
        <v>0</v>
      </c>
      <c r="BD388" s="165">
        <v>0</v>
      </c>
      <c r="BE388" s="165" t="s">
        <v>0</v>
      </c>
      <c r="BF388" s="165">
        <v>0</v>
      </c>
      <c r="BG388" s="165" t="s">
        <v>0</v>
      </c>
      <c r="BH388" s="165">
        <v>0</v>
      </c>
      <c r="BI388" s="165" t="s">
        <v>0</v>
      </c>
      <c r="BJ388" s="165">
        <v>0</v>
      </c>
      <c r="BK388" s="165" t="s">
        <v>0</v>
      </c>
      <c r="BL388" s="165">
        <v>0</v>
      </c>
      <c r="BM388" s="165" t="s">
        <v>0</v>
      </c>
      <c r="BN388" s="165">
        <v>0</v>
      </c>
      <c r="BO388" s="165" t="s">
        <v>0</v>
      </c>
      <c r="BP388" s="165">
        <v>0</v>
      </c>
      <c r="BQ388" s="165" t="s">
        <v>0</v>
      </c>
      <c r="BR388" s="165">
        <v>0</v>
      </c>
      <c r="BS388" s="165" t="s">
        <v>0</v>
      </c>
      <c r="BT388" s="165">
        <v>0</v>
      </c>
      <c r="BU388" s="165" t="s">
        <v>0</v>
      </c>
      <c r="BV388" s="165" t="s">
        <v>0</v>
      </c>
      <c r="BW388" s="165" t="s">
        <v>0</v>
      </c>
      <c r="BX388" s="165" t="s">
        <v>0</v>
      </c>
      <c r="BY388" s="163" t="s">
        <v>0</v>
      </c>
      <c r="BZ388">
        <v>0</v>
      </c>
      <c r="CA388" t="s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 t="str">
        <f>_xlfn.XLOOKUP(DB_CEWB_Nomenclature__2[[#This Row],[Component]],T_Planning[Article],T_Planning[PLANIF],"VERIF")</f>
        <v>VERIF</v>
      </c>
      <c r="CS388" t="str">
        <f>_xlfn.XLOOKUP(DB_CEWB_Nomenclature__2[[#This Row],[Component]],T_Planning[Article],T_Planning[Etat Machine],"VERIF")</f>
        <v>VERIF</v>
      </c>
      <c r="CT3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89" spans="1:98" hidden="1" x14ac:dyDescent="0.3">
      <c r="A389">
        <v>0</v>
      </c>
      <c r="B389">
        <v>697656</v>
      </c>
      <c r="C389" t="s">
        <v>981</v>
      </c>
      <c r="D389">
        <v>55</v>
      </c>
      <c r="E389" t="s">
        <v>3761</v>
      </c>
      <c r="F389" t="s">
        <v>3952</v>
      </c>
      <c r="G389" t="s">
        <v>2862</v>
      </c>
      <c r="H389" t="s">
        <v>982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t="s">
        <v>3767</v>
      </c>
      <c r="U389">
        <v>0</v>
      </c>
      <c r="V389" s="162" t="s">
        <v>0</v>
      </c>
      <c r="W389">
        <v>0</v>
      </c>
      <c r="X389" s="162" t="s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 t="s">
        <v>0</v>
      </c>
      <c r="AE389" t="s">
        <v>0</v>
      </c>
      <c r="AF389" t="s">
        <v>0</v>
      </c>
      <c r="AG389" t="s">
        <v>0</v>
      </c>
      <c r="AH389" s="191"/>
      <c r="AI389" s="191" t="s">
        <v>0</v>
      </c>
      <c r="AJ389" t="s">
        <v>0</v>
      </c>
      <c r="AK389" s="191"/>
      <c r="AL389" s="162">
        <v>0</v>
      </c>
      <c r="AM389" s="162">
        <v>0</v>
      </c>
      <c r="AN389" s="162">
        <v>0</v>
      </c>
      <c r="AO389" s="162">
        <v>0</v>
      </c>
      <c r="AP389" s="162">
        <v>0</v>
      </c>
      <c r="AQ389" s="162">
        <v>0</v>
      </c>
      <c r="AR389" s="178">
        <v>0</v>
      </c>
      <c r="AS389" s="178">
        <v>0</v>
      </c>
      <c r="AT389" s="178">
        <v>0</v>
      </c>
      <c r="AU389" s="178">
        <v>0</v>
      </c>
      <c r="AV389" s="178">
        <v>0</v>
      </c>
      <c r="AW389" s="180">
        <v>0</v>
      </c>
      <c r="AX389">
        <v>1</v>
      </c>
      <c r="AY389">
        <v>0</v>
      </c>
      <c r="AZ389">
        <v>0</v>
      </c>
      <c r="BA389">
        <v>0</v>
      </c>
      <c r="BB389">
        <v>1</v>
      </c>
      <c r="BC389">
        <v>0</v>
      </c>
      <c r="BD389" s="165">
        <v>0</v>
      </c>
      <c r="BE389" s="165" t="s">
        <v>0</v>
      </c>
      <c r="BF389" s="165" t="s">
        <v>0</v>
      </c>
      <c r="BG389" s="165" t="s">
        <v>0</v>
      </c>
      <c r="BH389" s="165" t="s">
        <v>0</v>
      </c>
      <c r="BI389" s="165" t="s">
        <v>0</v>
      </c>
      <c r="BJ389" s="165">
        <v>0</v>
      </c>
      <c r="BK389" s="165" t="s">
        <v>0</v>
      </c>
      <c r="BL389" s="165">
        <v>0</v>
      </c>
      <c r="BM389" s="165" t="s">
        <v>0</v>
      </c>
      <c r="BN389" s="165" t="s">
        <v>0</v>
      </c>
      <c r="BO389" s="165" t="s">
        <v>0</v>
      </c>
      <c r="BP389" s="165" t="s">
        <v>0</v>
      </c>
      <c r="BQ389" s="165" t="s">
        <v>0</v>
      </c>
      <c r="BR389" s="165">
        <v>0</v>
      </c>
      <c r="BS389" s="165">
        <v>0</v>
      </c>
      <c r="BT389" s="165">
        <v>0</v>
      </c>
      <c r="BU389" s="165" t="s">
        <v>0</v>
      </c>
      <c r="BV389" s="165" t="s">
        <v>0</v>
      </c>
      <c r="BW389" s="165" t="s">
        <v>0</v>
      </c>
      <c r="BX389" s="165" t="s">
        <v>0</v>
      </c>
      <c r="BY389" s="163" t="s">
        <v>0</v>
      </c>
      <c r="BZ389">
        <v>0</v>
      </c>
      <c r="CA389" t="s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 t="str">
        <f>_xlfn.XLOOKUP(DB_CEWB_Nomenclature__2[[#This Row],[Component]],T_Planning[Article],T_Planning[PLANIF],"VERIF")</f>
        <v>VERIF</v>
      </c>
      <c r="CS389" t="str">
        <f>_xlfn.XLOOKUP(DB_CEWB_Nomenclature__2[[#This Row],[Component]],T_Planning[Article],T_Planning[Etat Machine],"VERIF")</f>
        <v>VERIF</v>
      </c>
      <c r="CT3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0" spans="1:98" hidden="1" x14ac:dyDescent="0.3">
      <c r="A390">
        <v>0</v>
      </c>
      <c r="B390">
        <v>699754</v>
      </c>
      <c r="C390" t="s">
        <v>1124</v>
      </c>
      <c r="D390">
        <v>55</v>
      </c>
      <c r="E390" t="s">
        <v>3761</v>
      </c>
      <c r="F390" t="s">
        <v>3950</v>
      </c>
      <c r="G390" t="s">
        <v>2775</v>
      </c>
      <c r="H390" t="s">
        <v>918</v>
      </c>
      <c r="I390">
        <v>0</v>
      </c>
      <c r="J390">
        <v>0</v>
      </c>
      <c r="K390">
        <v>0</v>
      </c>
      <c r="L390">
        <v>0</v>
      </c>
      <c r="M390">
        <v>1605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t="s">
        <v>3765</v>
      </c>
      <c r="U390">
        <v>0</v>
      </c>
      <c r="V390" s="162" t="s">
        <v>0</v>
      </c>
      <c r="W390">
        <v>0</v>
      </c>
      <c r="X390" s="162" t="s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 t="s">
        <v>0</v>
      </c>
      <c r="AE390" t="s">
        <v>0</v>
      </c>
      <c r="AF390" t="s">
        <v>0</v>
      </c>
      <c r="AG390" t="s">
        <v>0</v>
      </c>
      <c r="AH390" s="191"/>
      <c r="AI390" s="191" t="s">
        <v>0</v>
      </c>
      <c r="AJ390" t="s">
        <v>0</v>
      </c>
      <c r="AK390" s="191"/>
      <c r="AL390" s="162">
        <v>0</v>
      </c>
      <c r="AM390" s="162">
        <v>0</v>
      </c>
      <c r="AN390" s="162">
        <v>0</v>
      </c>
      <c r="AO390" s="162">
        <v>0</v>
      </c>
      <c r="AP390" s="162">
        <v>0</v>
      </c>
      <c r="AQ390" s="162">
        <v>0</v>
      </c>
      <c r="AR390" s="178">
        <v>0</v>
      </c>
      <c r="AS390" s="178">
        <v>0</v>
      </c>
      <c r="AT390" s="178">
        <v>0</v>
      </c>
      <c r="AU390" s="178">
        <v>0</v>
      </c>
      <c r="AV390" s="178">
        <v>0</v>
      </c>
      <c r="AW390" s="180">
        <v>0</v>
      </c>
      <c r="AX390">
        <v>1</v>
      </c>
      <c r="AY390">
        <v>1</v>
      </c>
      <c r="AZ390">
        <v>1</v>
      </c>
      <c r="BA390">
        <v>1</v>
      </c>
      <c r="BB390">
        <v>1</v>
      </c>
      <c r="BC390">
        <v>0</v>
      </c>
      <c r="BD390" s="165">
        <v>0</v>
      </c>
      <c r="BE390" s="165" t="s">
        <v>0</v>
      </c>
      <c r="BF390" s="165">
        <v>0</v>
      </c>
      <c r="BG390" s="165" t="s">
        <v>0</v>
      </c>
      <c r="BH390" s="165">
        <v>0</v>
      </c>
      <c r="BI390" s="165" t="s">
        <v>0</v>
      </c>
      <c r="BJ390" s="165">
        <v>0</v>
      </c>
      <c r="BK390" s="165" t="s">
        <v>0</v>
      </c>
      <c r="BL390" s="165">
        <v>0</v>
      </c>
      <c r="BM390" s="165" t="s">
        <v>0</v>
      </c>
      <c r="BN390" s="165">
        <v>0</v>
      </c>
      <c r="BO390" s="165" t="s">
        <v>0</v>
      </c>
      <c r="BP390" s="165">
        <v>0</v>
      </c>
      <c r="BQ390" s="165" t="s">
        <v>0</v>
      </c>
      <c r="BR390" s="165">
        <v>0</v>
      </c>
      <c r="BS390" s="165" t="s">
        <v>0</v>
      </c>
      <c r="BT390" s="165">
        <v>0</v>
      </c>
      <c r="BU390" s="165" t="s">
        <v>0</v>
      </c>
      <c r="BV390" s="165" t="s">
        <v>0</v>
      </c>
      <c r="BW390" s="165" t="s">
        <v>0</v>
      </c>
      <c r="BX390" s="165" t="s">
        <v>0</v>
      </c>
      <c r="BY390" s="163" t="s">
        <v>0</v>
      </c>
      <c r="BZ390">
        <v>0</v>
      </c>
      <c r="CA390" t="s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 t="str">
        <f>_xlfn.XLOOKUP(DB_CEWB_Nomenclature__2[[#This Row],[Component]],T_Planning[Article],T_Planning[PLANIF],"VERIF")</f>
        <v>VERIF</v>
      </c>
      <c r="CS390" t="str">
        <f>_xlfn.XLOOKUP(DB_CEWB_Nomenclature__2[[#This Row],[Component]],T_Planning[Article],T_Planning[Etat Machine],"VERIF")</f>
        <v>VERIF</v>
      </c>
      <c r="CT3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1" spans="1:98" hidden="1" x14ac:dyDescent="0.3">
      <c r="A391">
        <v>0</v>
      </c>
      <c r="B391">
        <v>700648</v>
      </c>
      <c r="C391" t="s">
        <v>176</v>
      </c>
      <c r="D391">
        <v>40</v>
      </c>
      <c r="E391" t="s">
        <v>3761</v>
      </c>
      <c r="F391" t="s">
        <v>3950</v>
      </c>
      <c r="G391" t="s">
        <v>2775</v>
      </c>
      <c r="H391" t="s">
        <v>111</v>
      </c>
      <c r="I391">
        <v>0</v>
      </c>
      <c r="J391">
        <v>600</v>
      </c>
      <c r="K391">
        <v>0</v>
      </c>
      <c r="L391">
        <v>171835</v>
      </c>
      <c r="M391">
        <v>0</v>
      </c>
      <c r="N391">
        <v>0</v>
      </c>
      <c r="O391">
        <v>25250</v>
      </c>
      <c r="P391">
        <v>10100</v>
      </c>
      <c r="Q391">
        <v>0</v>
      </c>
      <c r="R391">
        <v>0</v>
      </c>
      <c r="S391">
        <v>171835</v>
      </c>
      <c r="T391" t="s">
        <v>3785</v>
      </c>
      <c r="U391">
        <v>6500</v>
      </c>
      <c r="V391" s="162">
        <v>1</v>
      </c>
      <c r="W391">
        <v>31750</v>
      </c>
      <c r="X391" s="162">
        <v>1</v>
      </c>
      <c r="Y391">
        <v>0</v>
      </c>
      <c r="Z391">
        <v>0</v>
      </c>
      <c r="AA391">
        <v>4</v>
      </c>
      <c r="AB391">
        <v>0</v>
      </c>
      <c r="AC391">
        <v>4</v>
      </c>
      <c r="AD391" t="s">
        <v>0</v>
      </c>
      <c r="AE391" t="s">
        <v>0</v>
      </c>
      <c r="AF391" t="s">
        <v>0</v>
      </c>
      <c r="AG391" t="s">
        <v>0</v>
      </c>
      <c r="AH391" s="191"/>
      <c r="AI391" s="191" t="s">
        <v>0</v>
      </c>
      <c r="AJ391" t="s">
        <v>0</v>
      </c>
      <c r="AK391" s="191"/>
      <c r="AL391" s="162">
        <v>0.10260684045603</v>
      </c>
      <c r="AM391" s="162">
        <v>0</v>
      </c>
      <c r="AN391" s="162">
        <v>1.17495006462225E-3</v>
      </c>
      <c r="AO391" s="162">
        <v>0</v>
      </c>
      <c r="AP391" s="162">
        <v>5.17231485318966E-2</v>
      </c>
      <c r="AQ391" s="162">
        <v>6.6044851071248606E-2</v>
      </c>
      <c r="AR391" s="178">
        <v>0</v>
      </c>
      <c r="AS391" s="178">
        <v>0</v>
      </c>
      <c r="AT391" s="178">
        <v>0</v>
      </c>
      <c r="AU391" s="178">
        <v>0</v>
      </c>
      <c r="AV391" s="178">
        <v>0</v>
      </c>
      <c r="AW391" s="180">
        <v>1</v>
      </c>
      <c r="AX391">
        <v>1</v>
      </c>
      <c r="AY391">
        <v>0</v>
      </c>
      <c r="AZ391">
        <v>0</v>
      </c>
      <c r="BA391">
        <v>0</v>
      </c>
      <c r="BB391">
        <v>1</v>
      </c>
      <c r="BC391">
        <v>0</v>
      </c>
      <c r="BD391" s="165">
        <v>0</v>
      </c>
      <c r="BE391" s="165" t="s">
        <v>0</v>
      </c>
      <c r="BF391" s="165" t="s">
        <v>0</v>
      </c>
      <c r="BG391" s="165" t="s">
        <v>0</v>
      </c>
      <c r="BH391" s="165" t="s">
        <v>0</v>
      </c>
      <c r="BI391" s="165" t="s">
        <v>0</v>
      </c>
      <c r="BJ391" s="165">
        <v>0</v>
      </c>
      <c r="BK391" s="165" t="s">
        <v>0</v>
      </c>
      <c r="BL391" s="165">
        <v>0</v>
      </c>
      <c r="BM391" s="165" t="s">
        <v>0</v>
      </c>
      <c r="BN391" s="165" t="s">
        <v>0</v>
      </c>
      <c r="BO391" s="165" t="s">
        <v>0</v>
      </c>
      <c r="BP391" s="165" t="s">
        <v>0</v>
      </c>
      <c r="BQ391" s="165" t="s">
        <v>0</v>
      </c>
      <c r="BR391" s="165">
        <v>0</v>
      </c>
      <c r="BS391" s="165">
        <v>0</v>
      </c>
      <c r="BT391" s="165">
        <v>0</v>
      </c>
      <c r="BU391" s="165" t="s">
        <v>0</v>
      </c>
      <c r="BV391" s="165" t="s">
        <v>0</v>
      </c>
      <c r="BW391" s="165" t="s">
        <v>0</v>
      </c>
      <c r="BX391" s="165" t="s">
        <v>0</v>
      </c>
      <c r="BY391" s="163" t="s">
        <v>0</v>
      </c>
      <c r="BZ391">
        <v>0</v>
      </c>
      <c r="CA391" t="s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 t="str">
        <f>_xlfn.XLOOKUP(DB_CEWB_Nomenclature__2[[#This Row],[Component]],T_Planning[Article],T_Planning[PLANIF],"VERIF")</f>
        <v>VERIF</v>
      </c>
      <c r="CS391" t="str">
        <f>_xlfn.XLOOKUP(DB_CEWB_Nomenclature__2[[#This Row],[Component]],T_Planning[Article],T_Planning[Etat Machine],"VERIF")</f>
        <v>VERIF</v>
      </c>
      <c r="CT3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2" spans="1:98" hidden="1" x14ac:dyDescent="0.3">
      <c r="A392">
        <v>0</v>
      </c>
      <c r="B392">
        <v>703455</v>
      </c>
      <c r="C392" t="s">
        <v>382</v>
      </c>
      <c r="D392">
        <v>40</v>
      </c>
      <c r="E392" t="s">
        <v>3761</v>
      </c>
      <c r="F392" t="s">
        <v>3950</v>
      </c>
      <c r="G392" t="s">
        <v>2775</v>
      </c>
      <c r="H392" t="s">
        <v>131</v>
      </c>
      <c r="I392">
        <v>0</v>
      </c>
      <c r="J392">
        <v>0</v>
      </c>
      <c r="K392">
        <v>0</v>
      </c>
      <c r="L392">
        <v>0</v>
      </c>
      <c r="M392">
        <v>55197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t="s">
        <v>3765</v>
      </c>
      <c r="U392">
        <v>0</v>
      </c>
      <c r="V392" s="162" t="s">
        <v>0</v>
      </c>
      <c r="W392">
        <v>0</v>
      </c>
      <c r="X392" s="162" t="s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 t="s">
        <v>0</v>
      </c>
      <c r="AE392" t="s">
        <v>0</v>
      </c>
      <c r="AF392" t="s">
        <v>0</v>
      </c>
      <c r="AG392" t="s">
        <v>0</v>
      </c>
      <c r="AH392" s="191"/>
      <c r="AI392" s="191" t="s">
        <v>0</v>
      </c>
      <c r="AJ392" t="s">
        <v>0</v>
      </c>
      <c r="AK392" s="191"/>
      <c r="AL392" s="162">
        <v>0</v>
      </c>
      <c r="AM392" s="162">
        <v>0</v>
      </c>
      <c r="AN392" s="162">
        <v>0</v>
      </c>
      <c r="AO392" s="162">
        <v>0</v>
      </c>
      <c r="AP392" s="162">
        <v>0</v>
      </c>
      <c r="AQ392" s="162">
        <v>0</v>
      </c>
      <c r="AR392" s="178">
        <v>0</v>
      </c>
      <c r="AS392" s="178">
        <v>0</v>
      </c>
      <c r="AT392" s="178">
        <v>0</v>
      </c>
      <c r="AU392" s="178">
        <v>0</v>
      </c>
      <c r="AV392" s="178">
        <v>0</v>
      </c>
      <c r="AW392" s="180">
        <v>0</v>
      </c>
      <c r="AX392">
        <v>1</v>
      </c>
      <c r="AY392">
        <v>1</v>
      </c>
      <c r="AZ392">
        <v>0</v>
      </c>
      <c r="BA392">
        <v>0</v>
      </c>
      <c r="BB392">
        <v>1</v>
      </c>
      <c r="BC392">
        <v>0</v>
      </c>
      <c r="BD392" s="165">
        <v>0</v>
      </c>
      <c r="BE392" s="165" t="s">
        <v>0</v>
      </c>
      <c r="BF392" s="165">
        <v>0</v>
      </c>
      <c r="BG392" s="165" t="s">
        <v>0</v>
      </c>
      <c r="BH392" s="165">
        <v>0</v>
      </c>
      <c r="BI392" s="165" t="s">
        <v>0</v>
      </c>
      <c r="BJ392" s="165">
        <v>0</v>
      </c>
      <c r="BK392" s="165" t="s">
        <v>0</v>
      </c>
      <c r="BL392" s="165">
        <v>0</v>
      </c>
      <c r="BM392" s="165" t="s">
        <v>0</v>
      </c>
      <c r="BN392" s="165" t="s">
        <v>0</v>
      </c>
      <c r="BO392" s="165" t="s">
        <v>0</v>
      </c>
      <c r="BP392" s="165" t="s">
        <v>0</v>
      </c>
      <c r="BQ392" s="165" t="s">
        <v>0</v>
      </c>
      <c r="BR392" s="165">
        <v>0</v>
      </c>
      <c r="BS392" s="165">
        <v>0</v>
      </c>
      <c r="BT392" s="165">
        <v>0</v>
      </c>
      <c r="BU392" s="165" t="s">
        <v>0</v>
      </c>
      <c r="BV392" s="165" t="s">
        <v>0</v>
      </c>
      <c r="BW392" s="165" t="s">
        <v>0</v>
      </c>
      <c r="BX392" s="165" t="s">
        <v>0</v>
      </c>
      <c r="BY392" s="163" t="s">
        <v>0</v>
      </c>
      <c r="BZ392">
        <v>0</v>
      </c>
      <c r="CA392" t="s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 t="str">
        <f>_xlfn.XLOOKUP(DB_CEWB_Nomenclature__2[[#This Row],[Component]],T_Planning[Article],T_Planning[PLANIF],"VERIF")</f>
        <v>VERIF</v>
      </c>
      <c r="CS392" t="str">
        <f>_xlfn.XLOOKUP(DB_CEWB_Nomenclature__2[[#This Row],[Component]],T_Planning[Article],T_Planning[Etat Machine],"VERIF")</f>
        <v>VERIF</v>
      </c>
      <c r="CT3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3" spans="1:98" hidden="1" x14ac:dyDescent="0.3">
      <c r="A393">
        <v>0</v>
      </c>
      <c r="B393">
        <v>703459</v>
      </c>
      <c r="C393" t="s">
        <v>132</v>
      </c>
      <c r="D393">
        <v>40</v>
      </c>
      <c r="E393" t="s">
        <v>3761</v>
      </c>
      <c r="F393" t="s">
        <v>3950</v>
      </c>
      <c r="G393" t="s">
        <v>2775</v>
      </c>
      <c r="H393" t="s">
        <v>131</v>
      </c>
      <c r="I393">
        <v>0</v>
      </c>
      <c r="J393">
        <v>600</v>
      </c>
      <c r="K393">
        <v>0</v>
      </c>
      <c r="L393">
        <v>11835</v>
      </c>
      <c r="M393">
        <v>394</v>
      </c>
      <c r="N393">
        <v>0</v>
      </c>
      <c r="O393">
        <v>15150</v>
      </c>
      <c r="P393">
        <v>10100</v>
      </c>
      <c r="Q393">
        <v>5050</v>
      </c>
      <c r="R393">
        <v>0</v>
      </c>
      <c r="S393">
        <v>11835</v>
      </c>
      <c r="T393" t="s">
        <v>3765</v>
      </c>
      <c r="U393">
        <v>3900</v>
      </c>
      <c r="V393" s="162">
        <v>1</v>
      </c>
      <c r="W393">
        <v>19050</v>
      </c>
      <c r="X393" s="162">
        <v>0.62125984251968502</v>
      </c>
      <c r="Y393">
        <v>0</v>
      </c>
      <c r="Z393">
        <v>0</v>
      </c>
      <c r="AA393">
        <v>0</v>
      </c>
      <c r="AB393">
        <v>0</v>
      </c>
      <c r="AC393">
        <v>0</v>
      </c>
      <c r="AD393" t="s">
        <v>0</v>
      </c>
      <c r="AE393" t="s">
        <v>0</v>
      </c>
      <c r="AF393" t="s">
        <v>0</v>
      </c>
      <c r="AG393" t="s">
        <v>0</v>
      </c>
      <c r="AH393" s="191"/>
      <c r="AI393" s="191" t="s">
        <v>0</v>
      </c>
      <c r="AJ393" t="s">
        <v>0</v>
      </c>
      <c r="AK393" s="191"/>
      <c r="AL393" s="162">
        <v>5.1919568339738403E-2</v>
      </c>
      <c r="AM393" s="162">
        <v>7.4600617973834701E-2</v>
      </c>
      <c r="AN393" s="162">
        <v>0.242288207854742</v>
      </c>
      <c r="AO393" s="162">
        <v>0.21311723211286501</v>
      </c>
      <c r="AP393" s="162">
        <v>0</v>
      </c>
      <c r="AQ393" s="162">
        <v>0.139597695721976</v>
      </c>
      <c r="AR393" s="178">
        <v>0</v>
      </c>
      <c r="AS393" s="178">
        <v>0</v>
      </c>
      <c r="AT393" s="178">
        <v>0</v>
      </c>
      <c r="AU393" s="178">
        <v>0</v>
      </c>
      <c r="AV393" s="178">
        <v>0</v>
      </c>
      <c r="AW393" s="180">
        <v>0</v>
      </c>
      <c r="AX393">
        <v>1</v>
      </c>
      <c r="AY393">
        <v>1</v>
      </c>
      <c r="AZ393">
        <v>0</v>
      </c>
      <c r="BA393">
        <v>0</v>
      </c>
      <c r="BB393">
        <v>1</v>
      </c>
      <c r="BC393">
        <v>0</v>
      </c>
      <c r="BD393" s="165">
        <v>0</v>
      </c>
      <c r="BE393" s="165" t="s">
        <v>0</v>
      </c>
      <c r="BF393" s="165">
        <v>0</v>
      </c>
      <c r="BG393" s="165" t="s">
        <v>0</v>
      </c>
      <c r="BH393" s="165">
        <v>0</v>
      </c>
      <c r="BI393" s="165" t="s">
        <v>0</v>
      </c>
      <c r="BJ393" s="165">
        <v>0</v>
      </c>
      <c r="BK393" s="165" t="s">
        <v>0</v>
      </c>
      <c r="BL393" s="165">
        <v>0</v>
      </c>
      <c r="BM393" s="165" t="s">
        <v>0</v>
      </c>
      <c r="BN393" s="165" t="s">
        <v>0</v>
      </c>
      <c r="BO393" s="165" t="s">
        <v>0</v>
      </c>
      <c r="BP393" s="165" t="s">
        <v>0</v>
      </c>
      <c r="BQ393" s="165" t="s">
        <v>0</v>
      </c>
      <c r="BR393" s="165">
        <v>0</v>
      </c>
      <c r="BS393" s="165">
        <v>0</v>
      </c>
      <c r="BT393" s="165">
        <v>0</v>
      </c>
      <c r="BU393" s="165" t="s">
        <v>0</v>
      </c>
      <c r="BV393" s="165" t="s">
        <v>0</v>
      </c>
      <c r="BW393" s="165" t="s">
        <v>0</v>
      </c>
      <c r="BX393" s="165" t="s">
        <v>0</v>
      </c>
      <c r="BY393" s="163" t="s">
        <v>0</v>
      </c>
      <c r="BZ393">
        <v>0</v>
      </c>
      <c r="CA393" t="s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 t="str">
        <f>_xlfn.XLOOKUP(DB_CEWB_Nomenclature__2[[#This Row],[Component]],T_Planning[Article],T_Planning[PLANIF],"VERIF")</f>
        <v>A PLANIFIER</v>
      </c>
      <c r="CS393" t="str">
        <f>_xlfn.XLOOKUP(DB_CEWB_Nomenclature__2[[#This Row],[Component]],T_Planning[Article],T_Planning[Etat Machine],"VERIF")</f>
        <v>VERIF</v>
      </c>
      <c r="CT3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4" spans="1:98" hidden="1" x14ac:dyDescent="0.3">
      <c r="A394">
        <v>0</v>
      </c>
      <c r="B394">
        <v>703462</v>
      </c>
      <c r="C394" t="s">
        <v>246</v>
      </c>
      <c r="D394">
        <v>40</v>
      </c>
      <c r="E394" t="s">
        <v>3761</v>
      </c>
      <c r="F394" t="s">
        <v>3950</v>
      </c>
      <c r="G394" t="s">
        <v>2775</v>
      </c>
      <c r="H394" t="s">
        <v>131</v>
      </c>
      <c r="I394">
        <v>0</v>
      </c>
      <c r="J394">
        <v>0</v>
      </c>
      <c r="K394">
        <v>0</v>
      </c>
      <c r="L394">
        <v>0</v>
      </c>
      <c r="M394">
        <v>7670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t="s">
        <v>3767</v>
      </c>
      <c r="U394">
        <v>0</v>
      </c>
      <c r="V394" s="162" t="s">
        <v>0</v>
      </c>
      <c r="W394">
        <v>0</v>
      </c>
      <c r="X394" s="162" t="s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 t="s">
        <v>0</v>
      </c>
      <c r="AE394" t="s">
        <v>0</v>
      </c>
      <c r="AF394" t="s">
        <v>0</v>
      </c>
      <c r="AG394" t="s">
        <v>0</v>
      </c>
      <c r="AH394" s="191"/>
      <c r="AI394" s="191" t="s">
        <v>0</v>
      </c>
      <c r="AJ394" t="s">
        <v>0</v>
      </c>
      <c r="AK394" s="191"/>
      <c r="AL394" s="162">
        <v>7.1822487510543001E-2</v>
      </c>
      <c r="AM394" s="162">
        <v>0.31059460319987298</v>
      </c>
      <c r="AN394" s="162">
        <v>1.19314558979809</v>
      </c>
      <c r="AO394" s="162">
        <v>2.2376392417432101E-2</v>
      </c>
      <c r="AP394" s="162">
        <v>0</v>
      </c>
      <c r="AQ394" s="162">
        <v>0.17434378844458001</v>
      </c>
      <c r="AR394" s="178">
        <v>0</v>
      </c>
      <c r="AS394" s="178">
        <v>0</v>
      </c>
      <c r="AT394" s="178">
        <v>0</v>
      </c>
      <c r="AU394" s="178">
        <v>0</v>
      </c>
      <c r="AV394" s="178">
        <v>0</v>
      </c>
      <c r="AW394" s="180">
        <v>0</v>
      </c>
      <c r="AX394">
        <v>1</v>
      </c>
      <c r="AY394">
        <v>1</v>
      </c>
      <c r="AZ394">
        <v>0</v>
      </c>
      <c r="BA394">
        <v>0</v>
      </c>
      <c r="BB394">
        <v>1</v>
      </c>
      <c r="BC394">
        <v>0</v>
      </c>
      <c r="BD394" s="165">
        <v>0</v>
      </c>
      <c r="BE394" s="165" t="s">
        <v>0</v>
      </c>
      <c r="BF394" s="165">
        <v>0</v>
      </c>
      <c r="BG394" s="165" t="s">
        <v>0</v>
      </c>
      <c r="BH394" s="165">
        <v>0</v>
      </c>
      <c r="BI394" s="165" t="s">
        <v>0</v>
      </c>
      <c r="BJ394" s="165">
        <v>0</v>
      </c>
      <c r="BK394" s="165" t="s">
        <v>0</v>
      </c>
      <c r="BL394" s="165">
        <v>0</v>
      </c>
      <c r="BM394" s="165" t="s">
        <v>0</v>
      </c>
      <c r="BN394" s="165" t="s">
        <v>0</v>
      </c>
      <c r="BO394" s="165" t="s">
        <v>0</v>
      </c>
      <c r="BP394" s="165" t="s">
        <v>0</v>
      </c>
      <c r="BQ394" s="165" t="s">
        <v>0</v>
      </c>
      <c r="BR394" s="165">
        <v>0</v>
      </c>
      <c r="BS394" s="165">
        <v>0</v>
      </c>
      <c r="BT394" s="165">
        <v>0</v>
      </c>
      <c r="BU394" s="165" t="s">
        <v>0</v>
      </c>
      <c r="BV394" s="165" t="s">
        <v>0</v>
      </c>
      <c r="BW394" s="165" t="s">
        <v>0</v>
      </c>
      <c r="BX394" s="165" t="s">
        <v>0</v>
      </c>
      <c r="BY394" s="163" t="s">
        <v>0</v>
      </c>
      <c r="BZ394">
        <v>0</v>
      </c>
      <c r="CA394" t="s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 t="str">
        <f>_xlfn.XLOOKUP(DB_CEWB_Nomenclature__2[[#This Row],[Component]],T_Planning[Article],T_Planning[PLANIF],"VERIF")</f>
        <v>VERIF</v>
      </c>
      <c r="CS394" t="str">
        <f>_xlfn.XLOOKUP(DB_CEWB_Nomenclature__2[[#This Row],[Component]],T_Planning[Article],T_Planning[Etat Machine],"VERIF")</f>
        <v>VERIF</v>
      </c>
      <c r="CT3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5" spans="1:98" hidden="1" x14ac:dyDescent="0.3">
      <c r="A395">
        <v>0</v>
      </c>
      <c r="B395">
        <v>703478</v>
      </c>
      <c r="C395" t="s">
        <v>1025</v>
      </c>
      <c r="D395">
        <v>40</v>
      </c>
      <c r="E395" t="s">
        <v>3761</v>
      </c>
      <c r="F395" t="s">
        <v>3952</v>
      </c>
      <c r="G395" t="s">
        <v>2862</v>
      </c>
      <c r="H395" t="s">
        <v>131</v>
      </c>
      <c r="I395">
        <v>10100</v>
      </c>
      <c r="J395">
        <v>1400</v>
      </c>
      <c r="K395">
        <v>0</v>
      </c>
      <c r="L395">
        <v>1462</v>
      </c>
      <c r="M395">
        <v>0</v>
      </c>
      <c r="N395">
        <v>0</v>
      </c>
      <c r="O395">
        <v>34200</v>
      </c>
      <c r="P395">
        <v>3900</v>
      </c>
      <c r="Q395">
        <v>3900</v>
      </c>
      <c r="R395">
        <v>0</v>
      </c>
      <c r="S395">
        <v>1462</v>
      </c>
      <c r="T395" t="s">
        <v>3767</v>
      </c>
      <c r="U395">
        <v>3900</v>
      </c>
      <c r="V395" s="162">
        <v>0</v>
      </c>
      <c r="W395">
        <v>38100</v>
      </c>
      <c r="X395" s="162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 t="s">
        <v>0</v>
      </c>
      <c r="AE395" t="s">
        <v>0</v>
      </c>
      <c r="AF395" t="s">
        <v>0</v>
      </c>
      <c r="AG395" t="s">
        <v>0</v>
      </c>
      <c r="AH395" s="191"/>
      <c r="AI395" s="191" t="s">
        <v>0</v>
      </c>
      <c r="AJ395" t="s">
        <v>0</v>
      </c>
      <c r="AK395" s="191"/>
      <c r="AL395" s="162">
        <v>0</v>
      </c>
      <c r="AM395" s="162">
        <v>0</v>
      </c>
      <c r="AN395" s="162">
        <v>0</v>
      </c>
      <c r="AO395" s="162">
        <v>0</v>
      </c>
      <c r="AP395" s="162">
        <v>0</v>
      </c>
      <c r="AQ395" s="162">
        <v>0</v>
      </c>
      <c r="AR395" s="178">
        <v>0</v>
      </c>
      <c r="AS395" s="178">
        <v>0</v>
      </c>
      <c r="AT395" s="178">
        <v>0</v>
      </c>
      <c r="AU395" s="178">
        <v>0</v>
      </c>
      <c r="AV395" s="178">
        <v>0</v>
      </c>
      <c r="AW395" s="180">
        <v>0</v>
      </c>
      <c r="AX395">
        <v>1</v>
      </c>
      <c r="AY395">
        <v>1</v>
      </c>
      <c r="AZ395">
        <v>0</v>
      </c>
      <c r="BA395">
        <v>0</v>
      </c>
      <c r="BB395">
        <v>1</v>
      </c>
      <c r="BC395">
        <v>0</v>
      </c>
      <c r="BD395" s="165">
        <v>0</v>
      </c>
      <c r="BE395" s="165" t="s">
        <v>0</v>
      </c>
      <c r="BF395" s="165">
        <v>0</v>
      </c>
      <c r="BG395" s="165" t="s">
        <v>0</v>
      </c>
      <c r="BH395" s="165">
        <v>0</v>
      </c>
      <c r="BI395" s="165" t="s">
        <v>0</v>
      </c>
      <c r="BJ395" s="165">
        <v>0</v>
      </c>
      <c r="BK395" s="165" t="s">
        <v>0</v>
      </c>
      <c r="BL395" s="165">
        <v>0</v>
      </c>
      <c r="BM395" s="165" t="s">
        <v>0</v>
      </c>
      <c r="BN395" s="165" t="s">
        <v>0</v>
      </c>
      <c r="BO395" s="165" t="s">
        <v>0</v>
      </c>
      <c r="BP395" s="165" t="s">
        <v>0</v>
      </c>
      <c r="BQ395" s="165" t="s">
        <v>0</v>
      </c>
      <c r="BR395" s="165">
        <v>0</v>
      </c>
      <c r="BS395" s="165">
        <v>0</v>
      </c>
      <c r="BT395" s="165">
        <v>0</v>
      </c>
      <c r="BU395" s="165" t="s">
        <v>0</v>
      </c>
      <c r="BV395" s="165" t="s">
        <v>0</v>
      </c>
      <c r="BW395" s="165" t="s">
        <v>0</v>
      </c>
      <c r="BX395" s="165" t="s">
        <v>0</v>
      </c>
      <c r="BY395" s="163" t="s">
        <v>0</v>
      </c>
      <c r="BZ395">
        <v>0</v>
      </c>
      <c r="CA395" t="s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 t="str">
        <f>_xlfn.XLOOKUP(DB_CEWB_Nomenclature__2[[#This Row],[Component]],T_Planning[Article],T_Planning[PLANIF],"VERIF")</f>
        <v>A PLANIFIER</v>
      </c>
      <c r="CS395" t="str">
        <f>_xlfn.XLOOKUP(DB_CEWB_Nomenclature__2[[#This Row],[Component]],T_Planning[Article],T_Planning[Etat Machine],"VERIF")</f>
        <v>VERIF</v>
      </c>
      <c r="CT3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6" spans="1:98" hidden="1" x14ac:dyDescent="0.3">
      <c r="A396">
        <v>1</v>
      </c>
      <c r="B396">
        <v>703530</v>
      </c>
      <c r="C396" t="s">
        <v>3783</v>
      </c>
      <c r="D396">
        <v>40</v>
      </c>
      <c r="E396" t="s">
        <v>3761</v>
      </c>
      <c r="F396" t="s">
        <v>3952</v>
      </c>
      <c r="G396" t="s">
        <v>2862</v>
      </c>
      <c r="H396" t="s">
        <v>152</v>
      </c>
      <c r="I396">
        <v>5050</v>
      </c>
      <c r="J396">
        <v>900</v>
      </c>
      <c r="K396" t="s">
        <v>0</v>
      </c>
      <c r="L396">
        <v>11640</v>
      </c>
      <c r="M396">
        <v>789</v>
      </c>
      <c r="N396">
        <v>22380</v>
      </c>
      <c r="O396">
        <v>19050</v>
      </c>
      <c r="P396">
        <v>8950</v>
      </c>
      <c r="Q396">
        <v>3900</v>
      </c>
      <c r="R396">
        <v>22380</v>
      </c>
      <c r="S396">
        <v>34020</v>
      </c>
      <c r="T396" t="s">
        <v>3767</v>
      </c>
      <c r="U396">
        <v>3900</v>
      </c>
      <c r="V396" s="162">
        <v>1</v>
      </c>
      <c r="W396">
        <v>22950</v>
      </c>
      <c r="X396" s="162">
        <v>1</v>
      </c>
      <c r="Y396">
        <v>13</v>
      </c>
      <c r="Z396">
        <v>0</v>
      </c>
      <c r="AA396">
        <v>0</v>
      </c>
      <c r="AB396">
        <v>4</v>
      </c>
      <c r="AC396">
        <v>17</v>
      </c>
      <c r="AD396" t="s">
        <v>0</v>
      </c>
      <c r="AE396" t="s">
        <v>0</v>
      </c>
      <c r="AF396" t="s">
        <v>0</v>
      </c>
      <c r="AG396" t="s">
        <v>0</v>
      </c>
      <c r="AH396" s="191"/>
      <c r="AI396" s="191" t="s">
        <v>0</v>
      </c>
      <c r="AJ396" t="s">
        <v>0</v>
      </c>
      <c r="AK396" s="191"/>
      <c r="AL396" s="162">
        <v>0</v>
      </c>
      <c r="AM396" s="162">
        <v>0</v>
      </c>
      <c r="AN396" s="162">
        <v>0.41573054164770101</v>
      </c>
      <c r="AO396" s="162">
        <v>0.18415637860082301</v>
      </c>
      <c r="AP396" s="162">
        <v>0</v>
      </c>
      <c r="AQ396" s="162">
        <v>0.372418999126715</v>
      </c>
      <c r="AR396" s="178">
        <v>0</v>
      </c>
      <c r="AS396" s="178">
        <v>0</v>
      </c>
      <c r="AT396" s="178">
        <v>0</v>
      </c>
      <c r="AU396" s="178">
        <v>0</v>
      </c>
      <c r="AV396" s="178">
        <v>0</v>
      </c>
      <c r="AW396" s="180">
        <v>0</v>
      </c>
      <c r="AX396">
        <v>1</v>
      </c>
      <c r="AY396">
        <v>1</v>
      </c>
      <c r="AZ396">
        <v>0</v>
      </c>
      <c r="BA396">
        <v>0</v>
      </c>
      <c r="BB396">
        <v>1</v>
      </c>
      <c r="BC396">
        <v>0</v>
      </c>
      <c r="BD396" s="165">
        <v>0</v>
      </c>
      <c r="BE396" s="165" t="s">
        <v>0</v>
      </c>
      <c r="BF396" s="165">
        <v>0</v>
      </c>
      <c r="BG396" s="165" t="s">
        <v>0</v>
      </c>
      <c r="BH396" s="165">
        <v>0</v>
      </c>
      <c r="BI396" s="165" t="s">
        <v>0</v>
      </c>
      <c r="BJ396" s="165">
        <v>0</v>
      </c>
      <c r="BK396" s="165" t="s">
        <v>0</v>
      </c>
      <c r="BL396" s="165">
        <v>0</v>
      </c>
      <c r="BM396" s="165" t="s">
        <v>0</v>
      </c>
      <c r="BN396" s="165" t="s">
        <v>0</v>
      </c>
      <c r="BO396" s="165" t="s">
        <v>0</v>
      </c>
      <c r="BP396" s="165" t="s">
        <v>0</v>
      </c>
      <c r="BQ396" s="165" t="s">
        <v>0</v>
      </c>
      <c r="BR396" s="165">
        <v>0</v>
      </c>
      <c r="BS396" s="165">
        <v>0</v>
      </c>
      <c r="BT396" s="165">
        <v>22380</v>
      </c>
      <c r="BU396" s="165">
        <v>24</v>
      </c>
      <c r="BV396" s="165" t="s">
        <v>0</v>
      </c>
      <c r="BW396" s="165" t="s">
        <v>0</v>
      </c>
      <c r="BX396" s="165" t="s">
        <v>0</v>
      </c>
      <c r="BY396" s="163" t="s">
        <v>0</v>
      </c>
      <c r="BZ396">
        <v>0</v>
      </c>
      <c r="CA396" t="s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 t="str">
        <f>_xlfn.XLOOKUP(DB_CEWB_Nomenclature__2[[#This Row],[Component]],T_Planning[Article],T_Planning[PLANIF],"VERIF")</f>
        <v>VERIF</v>
      </c>
      <c r="CS396" t="str">
        <f>_xlfn.XLOOKUP(DB_CEWB_Nomenclature__2[[#This Row],[Component]],T_Planning[Article],T_Planning[Etat Machine],"VERIF")</f>
        <v>VERIF</v>
      </c>
      <c r="CT3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7" spans="1:98" hidden="1" x14ac:dyDescent="0.3">
      <c r="A397">
        <v>1</v>
      </c>
      <c r="B397">
        <v>703592</v>
      </c>
      <c r="C397" t="s">
        <v>3812</v>
      </c>
      <c r="D397">
        <v>40</v>
      </c>
      <c r="E397" t="s">
        <v>3761</v>
      </c>
      <c r="F397" t="s">
        <v>3952</v>
      </c>
      <c r="G397" t="s">
        <v>2862</v>
      </c>
      <c r="H397" t="s">
        <v>125</v>
      </c>
      <c r="I397">
        <v>0</v>
      </c>
      <c r="J397">
        <v>1100</v>
      </c>
      <c r="K397" t="s">
        <v>0</v>
      </c>
      <c r="L397">
        <v>0</v>
      </c>
      <c r="M397">
        <v>0</v>
      </c>
      <c r="N397">
        <v>13000</v>
      </c>
      <c r="O397">
        <v>10100</v>
      </c>
      <c r="P397">
        <v>10100</v>
      </c>
      <c r="Q397">
        <v>10100</v>
      </c>
      <c r="R397">
        <v>0</v>
      </c>
      <c r="S397">
        <v>0</v>
      </c>
      <c r="T397" t="s">
        <v>3765</v>
      </c>
      <c r="U397">
        <v>2400</v>
      </c>
      <c r="V397" s="162">
        <v>0</v>
      </c>
      <c r="W397">
        <v>12500</v>
      </c>
      <c r="X397" s="162">
        <v>0</v>
      </c>
      <c r="Y397">
        <v>1</v>
      </c>
      <c r="Z397">
        <v>0</v>
      </c>
      <c r="AA397">
        <v>0</v>
      </c>
      <c r="AB397">
        <v>0</v>
      </c>
      <c r="AC397">
        <v>1</v>
      </c>
      <c r="AD397" t="s">
        <v>0</v>
      </c>
      <c r="AE397" t="s">
        <v>0</v>
      </c>
      <c r="AF397" t="s">
        <v>0</v>
      </c>
      <c r="AG397" t="s">
        <v>0</v>
      </c>
      <c r="AH397" s="191"/>
      <c r="AI397" s="191" t="s">
        <v>0</v>
      </c>
      <c r="AJ397" t="s">
        <v>0</v>
      </c>
      <c r="AK397" s="191"/>
      <c r="AL397" s="162">
        <v>0.77833653146297899</v>
      </c>
      <c r="AM397" s="162">
        <v>0.55418415206121896</v>
      </c>
      <c r="AN397" s="162">
        <v>0.77999296252113404</v>
      </c>
      <c r="AO397" s="162">
        <v>0</v>
      </c>
      <c r="AP397" s="162">
        <v>0</v>
      </c>
      <c r="AQ397" s="162">
        <v>0.75230538922155699</v>
      </c>
      <c r="AR397" s="178">
        <v>0</v>
      </c>
      <c r="AS397" s="178">
        <v>0</v>
      </c>
      <c r="AT397" s="178">
        <v>0</v>
      </c>
      <c r="AU397" s="178">
        <v>0</v>
      </c>
      <c r="AV397" s="178">
        <v>0</v>
      </c>
      <c r="AW397" s="180">
        <v>0</v>
      </c>
      <c r="AX397">
        <v>1</v>
      </c>
      <c r="AY397">
        <v>1</v>
      </c>
      <c r="AZ397">
        <v>1</v>
      </c>
      <c r="BA397">
        <v>2</v>
      </c>
      <c r="BB397">
        <v>1</v>
      </c>
      <c r="BC397">
        <v>0</v>
      </c>
      <c r="BD397" s="165">
        <v>13000</v>
      </c>
      <c r="BE397" s="165">
        <v>16</v>
      </c>
      <c r="BF397" s="165">
        <v>0</v>
      </c>
      <c r="BG397" s="165" t="s">
        <v>0</v>
      </c>
      <c r="BH397" s="165">
        <v>0</v>
      </c>
      <c r="BI397" s="165" t="s">
        <v>0</v>
      </c>
      <c r="BJ397" s="165">
        <v>0</v>
      </c>
      <c r="BK397" s="165" t="s">
        <v>0</v>
      </c>
      <c r="BL397" s="165">
        <v>0</v>
      </c>
      <c r="BM397" s="165" t="s">
        <v>0</v>
      </c>
      <c r="BN397" s="165">
        <v>0</v>
      </c>
      <c r="BO397" s="165" t="s">
        <v>0</v>
      </c>
      <c r="BP397" s="165">
        <v>0</v>
      </c>
      <c r="BQ397" s="165" t="s">
        <v>0</v>
      </c>
      <c r="BR397" s="165">
        <v>0</v>
      </c>
      <c r="BS397" s="165" t="s">
        <v>0</v>
      </c>
      <c r="BT397" s="165">
        <v>0</v>
      </c>
      <c r="BU397" s="165" t="s">
        <v>0</v>
      </c>
      <c r="BV397" s="165" t="s">
        <v>0</v>
      </c>
      <c r="BW397" s="165" t="s">
        <v>0</v>
      </c>
      <c r="BX397" s="165" t="s">
        <v>0</v>
      </c>
      <c r="BY397" s="163" t="s">
        <v>0</v>
      </c>
      <c r="BZ397">
        <v>0</v>
      </c>
      <c r="CA397" t="s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 t="str">
        <f>_xlfn.XLOOKUP(DB_CEWB_Nomenclature__2[[#This Row],[Component]],T_Planning[Article],T_Planning[PLANIF],"VERIF")</f>
        <v>MET</v>
      </c>
      <c r="CS397" t="str">
        <f>_xlfn.XLOOKUP(DB_CEWB_Nomenclature__2[[#This Row],[Component]],T_Planning[Article],T_Planning[Etat Machine],"VERIF")</f>
        <v>MET</v>
      </c>
      <c r="CT3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8" spans="1:98" hidden="1" x14ac:dyDescent="0.3">
      <c r="A398">
        <v>0</v>
      </c>
      <c r="B398">
        <v>703594</v>
      </c>
      <c r="C398" t="s">
        <v>112</v>
      </c>
      <c r="D398">
        <v>40</v>
      </c>
      <c r="E398" t="s">
        <v>3761</v>
      </c>
      <c r="F398" t="s">
        <v>3952</v>
      </c>
      <c r="G398" t="s">
        <v>2862</v>
      </c>
      <c r="H398" t="s">
        <v>111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t="s">
        <v>3767</v>
      </c>
      <c r="U398">
        <v>0</v>
      </c>
      <c r="V398" s="162" t="s">
        <v>0</v>
      </c>
      <c r="W398">
        <v>0</v>
      </c>
      <c r="X398" s="162" t="s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 t="s">
        <v>0</v>
      </c>
      <c r="AE398" t="s">
        <v>0</v>
      </c>
      <c r="AF398" t="s">
        <v>0</v>
      </c>
      <c r="AG398" t="s">
        <v>0</v>
      </c>
      <c r="AH398" s="191"/>
      <c r="AI398" s="191" t="s">
        <v>0</v>
      </c>
      <c r="AJ398" t="s">
        <v>0</v>
      </c>
      <c r="AK398" s="191"/>
      <c r="AL398" s="162">
        <v>0</v>
      </c>
      <c r="AM398" s="162">
        <v>0</v>
      </c>
      <c r="AN398" s="162">
        <v>0</v>
      </c>
      <c r="AO398" s="162">
        <v>0</v>
      </c>
      <c r="AP398" s="162">
        <v>0</v>
      </c>
      <c r="AQ398" s="162">
        <v>0</v>
      </c>
      <c r="AR398" s="178">
        <v>0</v>
      </c>
      <c r="AS398" s="178">
        <v>0</v>
      </c>
      <c r="AT398" s="178">
        <v>0</v>
      </c>
      <c r="AU398" s="178">
        <v>0</v>
      </c>
      <c r="AV398" s="178">
        <v>0</v>
      </c>
      <c r="AW398" s="180">
        <v>0</v>
      </c>
      <c r="AX398">
        <v>1</v>
      </c>
      <c r="AY398">
        <v>0</v>
      </c>
      <c r="AZ398">
        <v>0</v>
      </c>
      <c r="BA398">
        <v>0</v>
      </c>
      <c r="BB398">
        <v>1</v>
      </c>
      <c r="BC398">
        <v>0</v>
      </c>
      <c r="BD398" s="165">
        <v>0</v>
      </c>
      <c r="BE398" s="165" t="s">
        <v>0</v>
      </c>
      <c r="BF398" s="165" t="s">
        <v>0</v>
      </c>
      <c r="BG398" s="165" t="s">
        <v>0</v>
      </c>
      <c r="BH398" s="165" t="s">
        <v>0</v>
      </c>
      <c r="BI398" s="165" t="s">
        <v>0</v>
      </c>
      <c r="BJ398" s="165">
        <v>0</v>
      </c>
      <c r="BK398" s="165" t="s">
        <v>0</v>
      </c>
      <c r="BL398" s="165">
        <v>0</v>
      </c>
      <c r="BM398" s="165" t="s">
        <v>0</v>
      </c>
      <c r="BN398" s="165" t="s">
        <v>0</v>
      </c>
      <c r="BO398" s="165" t="s">
        <v>0</v>
      </c>
      <c r="BP398" s="165" t="s">
        <v>0</v>
      </c>
      <c r="BQ398" s="165" t="s">
        <v>0</v>
      </c>
      <c r="BR398" s="165">
        <v>0</v>
      </c>
      <c r="BS398" s="165">
        <v>0</v>
      </c>
      <c r="BT398" s="165">
        <v>0</v>
      </c>
      <c r="BU398" s="165" t="s">
        <v>0</v>
      </c>
      <c r="BV398" s="165" t="s">
        <v>0</v>
      </c>
      <c r="BW398" s="165" t="s">
        <v>0</v>
      </c>
      <c r="BX398" s="165" t="s">
        <v>0</v>
      </c>
      <c r="BY398" s="163" t="s">
        <v>0</v>
      </c>
      <c r="BZ398">
        <v>0</v>
      </c>
      <c r="CA398" t="s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 t="str">
        <f>_xlfn.XLOOKUP(DB_CEWB_Nomenclature__2[[#This Row],[Component]],T_Planning[Article],T_Planning[PLANIF],"VERIF")</f>
        <v>VERIF</v>
      </c>
      <c r="CS398" t="str">
        <f>_xlfn.XLOOKUP(DB_CEWB_Nomenclature__2[[#This Row],[Component]],T_Planning[Article],T_Planning[Etat Machine],"VERIF")</f>
        <v>VERIF</v>
      </c>
      <c r="CT3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399" spans="1:98" hidden="1" x14ac:dyDescent="0.3">
      <c r="A399">
        <v>0</v>
      </c>
      <c r="B399">
        <v>705250</v>
      </c>
      <c r="C399" t="s">
        <v>1117</v>
      </c>
      <c r="D399">
        <v>40</v>
      </c>
      <c r="E399" t="s">
        <v>3761</v>
      </c>
      <c r="F399" t="s">
        <v>3950</v>
      </c>
      <c r="G399" t="s">
        <v>2775</v>
      </c>
      <c r="H399" t="s">
        <v>30</v>
      </c>
      <c r="I399">
        <v>0</v>
      </c>
      <c r="J399">
        <v>0</v>
      </c>
      <c r="K399">
        <v>0</v>
      </c>
      <c r="L399">
        <v>0</v>
      </c>
      <c r="M399">
        <v>9565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t="s">
        <v>3765</v>
      </c>
      <c r="U399">
        <v>0</v>
      </c>
      <c r="V399" s="162" t="s">
        <v>0</v>
      </c>
      <c r="W399">
        <v>0</v>
      </c>
      <c r="X399" s="162" t="s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 t="s">
        <v>0</v>
      </c>
      <c r="AE399" t="s">
        <v>0</v>
      </c>
      <c r="AF399" t="s">
        <v>0</v>
      </c>
      <c r="AG399" t="s">
        <v>0</v>
      </c>
      <c r="AH399" s="191"/>
      <c r="AI399" s="191" t="s">
        <v>0</v>
      </c>
      <c r="AJ399" t="s">
        <v>0</v>
      </c>
      <c r="AK399" s="191"/>
      <c r="AL399" s="162">
        <v>0</v>
      </c>
      <c r="AM399" s="162">
        <v>0</v>
      </c>
      <c r="AN399" s="162">
        <v>0</v>
      </c>
      <c r="AO399" s="162">
        <v>0.18690055977466399</v>
      </c>
      <c r="AP399" s="162">
        <v>0.36186962976292197</v>
      </c>
      <c r="AQ399" s="162">
        <v>0.44341236375208798</v>
      </c>
      <c r="AR399" s="178">
        <v>0</v>
      </c>
      <c r="AS399" s="178">
        <v>0</v>
      </c>
      <c r="AT399" s="178">
        <v>0</v>
      </c>
      <c r="AU399" s="178">
        <v>0</v>
      </c>
      <c r="AV399" s="178">
        <v>0</v>
      </c>
      <c r="AW399" s="180">
        <v>0</v>
      </c>
      <c r="AX399">
        <v>1</v>
      </c>
      <c r="AY399">
        <v>1</v>
      </c>
      <c r="AZ399">
        <v>1</v>
      </c>
      <c r="BA399">
        <v>1</v>
      </c>
      <c r="BB399">
        <v>1</v>
      </c>
      <c r="BC399">
        <v>0</v>
      </c>
      <c r="BD399" s="165">
        <v>0</v>
      </c>
      <c r="BE399" s="165" t="s">
        <v>0</v>
      </c>
      <c r="BF399" s="165">
        <v>0</v>
      </c>
      <c r="BG399" s="165" t="s">
        <v>0</v>
      </c>
      <c r="BH399" s="165">
        <v>0</v>
      </c>
      <c r="BI399" s="165" t="s">
        <v>0</v>
      </c>
      <c r="BJ399" s="165">
        <v>0</v>
      </c>
      <c r="BK399" s="165" t="s">
        <v>0</v>
      </c>
      <c r="BL399" s="165">
        <v>0</v>
      </c>
      <c r="BM399" s="165" t="s">
        <v>0</v>
      </c>
      <c r="BN399" s="165">
        <v>0</v>
      </c>
      <c r="BO399" s="165" t="s">
        <v>0</v>
      </c>
      <c r="BP399" s="165">
        <v>0</v>
      </c>
      <c r="BQ399" s="165" t="s">
        <v>0</v>
      </c>
      <c r="BR399" s="165">
        <v>0</v>
      </c>
      <c r="BS399" s="165" t="s">
        <v>0</v>
      </c>
      <c r="BT399" s="165">
        <v>0</v>
      </c>
      <c r="BU399" s="165" t="s">
        <v>0</v>
      </c>
      <c r="BV399" s="165" t="s">
        <v>0</v>
      </c>
      <c r="BW399" s="165" t="s">
        <v>0</v>
      </c>
      <c r="BX399" s="165" t="s">
        <v>0</v>
      </c>
      <c r="BY399" s="163" t="s">
        <v>0</v>
      </c>
      <c r="BZ399">
        <v>0</v>
      </c>
      <c r="CA399" t="s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 t="str">
        <f>_xlfn.XLOOKUP(DB_CEWB_Nomenclature__2[[#This Row],[Component]],T_Planning[Article],T_Planning[PLANIF],"VERIF")</f>
        <v>VERIF</v>
      </c>
      <c r="CS399" t="str">
        <f>_xlfn.XLOOKUP(DB_CEWB_Nomenclature__2[[#This Row],[Component]],T_Planning[Article],T_Planning[Etat Machine],"VERIF")</f>
        <v>VERIF</v>
      </c>
      <c r="CT3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0" spans="1:98" hidden="1" x14ac:dyDescent="0.3">
      <c r="A400">
        <v>0</v>
      </c>
      <c r="B400">
        <v>705252</v>
      </c>
      <c r="C400" t="s">
        <v>846</v>
      </c>
      <c r="D400">
        <v>40</v>
      </c>
      <c r="E400" t="s">
        <v>3761</v>
      </c>
      <c r="F400" t="s">
        <v>3950</v>
      </c>
      <c r="G400" t="s">
        <v>2775</v>
      </c>
      <c r="H400" t="s">
        <v>30</v>
      </c>
      <c r="I400">
        <v>0</v>
      </c>
      <c r="J400">
        <v>600</v>
      </c>
      <c r="K400">
        <v>0</v>
      </c>
      <c r="L400">
        <v>52362</v>
      </c>
      <c r="M400">
        <v>273</v>
      </c>
      <c r="N400">
        <v>0</v>
      </c>
      <c r="O400">
        <v>5050</v>
      </c>
      <c r="P400">
        <v>5050</v>
      </c>
      <c r="Q400">
        <v>5050</v>
      </c>
      <c r="R400">
        <v>0</v>
      </c>
      <c r="S400">
        <v>52362</v>
      </c>
      <c r="T400" t="s">
        <v>3765</v>
      </c>
      <c r="U400">
        <v>1900</v>
      </c>
      <c r="V400" s="162">
        <v>1</v>
      </c>
      <c r="W400">
        <v>6950</v>
      </c>
      <c r="X400" s="162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 t="s">
        <v>0</v>
      </c>
      <c r="AE400" t="s">
        <v>0</v>
      </c>
      <c r="AF400">
        <v>36207</v>
      </c>
      <c r="AG400">
        <v>64</v>
      </c>
      <c r="AH400" s="191"/>
      <c r="AI400" s="191" t="s">
        <v>0</v>
      </c>
      <c r="AJ400" t="s">
        <v>0</v>
      </c>
      <c r="AK400" s="191"/>
      <c r="AL400" s="162">
        <v>0.31887645641482698</v>
      </c>
      <c r="AM400" s="162">
        <v>0.259019269150564</v>
      </c>
      <c r="AN400" s="162">
        <v>0.51709324457960704</v>
      </c>
      <c r="AO400" s="162">
        <v>0.40115923335152398</v>
      </c>
      <c r="AP400" s="162">
        <v>0.13995543952213699</v>
      </c>
      <c r="AQ400" s="162">
        <v>0.35812590494040603</v>
      </c>
      <c r="AR400" s="178">
        <v>0</v>
      </c>
      <c r="AS400" s="178">
        <v>0</v>
      </c>
      <c r="AT400" s="178">
        <v>0</v>
      </c>
      <c r="AU400" s="178">
        <v>0</v>
      </c>
      <c r="AV400" s="178">
        <v>0</v>
      </c>
      <c r="AW400" s="180">
        <v>0</v>
      </c>
      <c r="AX400">
        <v>1</v>
      </c>
      <c r="AY400">
        <v>1</v>
      </c>
      <c r="AZ400">
        <v>1</v>
      </c>
      <c r="BA400">
        <v>1</v>
      </c>
      <c r="BB400">
        <v>1</v>
      </c>
      <c r="BC400">
        <v>0</v>
      </c>
      <c r="BD400" s="165">
        <v>0</v>
      </c>
      <c r="BE400" s="165" t="s">
        <v>0</v>
      </c>
      <c r="BF400" s="165">
        <v>0</v>
      </c>
      <c r="BG400" s="165" t="s">
        <v>0</v>
      </c>
      <c r="BH400" s="165">
        <v>0</v>
      </c>
      <c r="BI400" s="165" t="s">
        <v>0</v>
      </c>
      <c r="BJ400" s="165">
        <v>0</v>
      </c>
      <c r="BK400" s="165" t="s">
        <v>0</v>
      </c>
      <c r="BL400" s="165">
        <v>0</v>
      </c>
      <c r="BM400" s="165" t="s">
        <v>0</v>
      </c>
      <c r="BN400" s="165">
        <v>0</v>
      </c>
      <c r="BO400" s="165" t="s">
        <v>0</v>
      </c>
      <c r="BP400" s="165">
        <v>0</v>
      </c>
      <c r="BQ400" s="165" t="s">
        <v>0</v>
      </c>
      <c r="BR400" s="165">
        <v>0</v>
      </c>
      <c r="BS400" s="165" t="s">
        <v>0</v>
      </c>
      <c r="BT400" s="165">
        <v>0</v>
      </c>
      <c r="BU400" s="165" t="s">
        <v>0</v>
      </c>
      <c r="BV400" s="165" t="s">
        <v>0</v>
      </c>
      <c r="BW400" s="165" t="s">
        <v>0</v>
      </c>
      <c r="BX400" s="165" t="s">
        <v>0</v>
      </c>
      <c r="BY400" s="163" t="s">
        <v>0</v>
      </c>
      <c r="BZ400">
        <v>0</v>
      </c>
      <c r="CA400" t="s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 t="str">
        <f>_xlfn.XLOOKUP(DB_CEWB_Nomenclature__2[[#This Row],[Component]],T_Planning[Article],T_Planning[PLANIF],"VERIF")</f>
        <v>VERIF</v>
      </c>
      <c r="CS400" t="str">
        <f>_xlfn.XLOOKUP(DB_CEWB_Nomenclature__2[[#This Row],[Component]],T_Planning[Article],T_Planning[Etat Machine],"VERIF")</f>
        <v>VERIF</v>
      </c>
      <c r="CT4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1" spans="1:98" hidden="1" x14ac:dyDescent="0.3">
      <c r="A401">
        <v>0</v>
      </c>
      <c r="B401">
        <v>705254</v>
      </c>
      <c r="C401" t="s">
        <v>1163</v>
      </c>
      <c r="D401">
        <v>40</v>
      </c>
      <c r="E401" t="s">
        <v>3761</v>
      </c>
      <c r="F401" t="s">
        <v>3950</v>
      </c>
      <c r="G401" t="s">
        <v>2775</v>
      </c>
      <c r="H401" t="s">
        <v>30</v>
      </c>
      <c r="I401">
        <v>0</v>
      </c>
      <c r="J401">
        <v>0</v>
      </c>
      <c r="K401">
        <v>0</v>
      </c>
      <c r="L401">
        <v>1925</v>
      </c>
      <c r="M401">
        <v>15608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1925</v>
      </c>
      <c r="T401" t="s">
        <v>3767</v>
      </c>
      <c r="U401">
        <v>0</v>
      </c>
      <c r="V401" s="162" t="s">
        <v>0</v>
      </c>
      <c r="W401">
        <v>0</v>
      </c>
      <c r="X401" s="162" t="s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 t="s">
        <v>0</v>
      </c>
      <c r="AE401" t="s">
        <v>0</v>
      </c>
      <c r="AF401" t="s">
        <v>0</v>
      </c>
      <c r="AG401" t="s">
        <v>0</v>
      </c>
      <c r="AH401" s="191"/>
      <c r="AI401" s="191" t="s">
        <v>0</v>
      </c>
      <c r="AJ401" t="s">
        <v>0</v>
      </c>
      <c r="AK401" s="191"/>
      <c r="AL401" s="162">
        <v>0</v>
      </c>
      <c r="AM401" s="162">
        <v>9.8908960829905204E-2</v>
      </c>
      <c r="AN401" s="162">
        <v>0.36197362824330098</v>
      </c>
      <c r="AO401" s="162">
        <v>0.31945854483925601</v>
      </c>
      <c r="AP401" s="162">
        <v>6.3768981402491001E-2</v>
      </c>
      <c r="AQ401" s="162">
        <v>0.20249113824340301</v>
      </c>
      <c r="AR401" s="178">
        <v>0</v>
      </c>
      <c r="AS401" s="178">
        <v>0</v>
      </c>
      <c r="AT401" s="178">
        <v>0</v>
      </c>
      <c r="AU401" s="178">
        <v>0</v>
      </c>
      <c r="AV401" s="178">
        <v>0</v>
      </c>
      <c r="AW401" s="180">
        <v>0</v>
      </c>
      <c r="AX401">
        <v>1</v>
      </c>
      <c r="AY401">
        <v>1</v>
      </c>
      <c r="AZ401">
        <v>1</v>
      </c>
      <c r="BA401">
        <v>1</v>
      </c>
      <c r="BB401">
        <v>1</v>
      </c>
      <c r="BC401">
        <v>0</v>
      </c>
      <c r="BD401" s="165">
        <v>0</v>
      </c>
      <c r="BE401" s="165" t="s">
        <v>0</v>
      </c>
      <c r="BF401" s="165">
        <v>0</v>
      </c>
      <c r="BG401" s="165" t="s">
        <v>0</v>
      </c>
      <c r="BH401" s="165">
        <v>0</v>
      </c>
      <c r="BI401" s="165" t="s">
        <v>0</v>
      </c>
      <c r="BJ401" s="165">
        <v>0</v>
      </c>
      <c r="BK401" s="165" t="s">
        <v>0</v>
      </c>
      <c r="BL401" s="165">
        <v>0</v>
      </c>
      <c r="BM401" s="165" t="s">
        <v>0</v>
      </c>
      <c r="BN401" s="165">
        <v>0</v>
      </c>
      <c r="BO401" s="165" t="s">
        <v>0</v>
      </c>
      <c r="BP401" s="165">
        <v>0</v>
      </c>
      <c r="BQ401" s="165" t="s">
        <v>0</v>
      </c>
      <c r="BR401" s="165">
        <v>0</v>
      </c>
      <c r="BS401" s="165" t="s">
        <v>0</v>
      </c>
      <c r="BT401" s="165">
        <v>0</v>
      </c>
      <c r="BU401" s="165" t="s">
        <v>0</v>
      </c>
      <c r="BV401" s="165" t="s">
        <v>0</v>
      </c>
      <c r="BW401" s="165" t="s">
        <v>0</v>
      </c>
      <c r="BX401" s="165" t="s">
        <v>0</v>
      </c>
      <c r="BY401" s="163" t="s">
        <v>0</v>
      </c>
      <c r="BZ401">
        <v>0</v>
      </c>
      <c r="CA401" t="s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 t="str">
        <f>_xlfn.XLOOKUP(DB_CEWB_Nomenclature__2[[#This Row],[Component]],T_Planning[Article],T_Planning[PLANIF],"VERIF")</f>
        <v>VERIF</v>
      </c>
      <c r="CS401" t="str">
        <f>_xlfn.XLOOKUP(DB_CEWB_Nomenclature__2[[#This Row],[Component]],T_Planning[Article],T_Planning[Etat Machine],"VERIF")</f>
        <v>VERIF</v>
      </c>
      <c r="CT4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2" spans="1:98" hidden="1" x14ac:dyDescent="0.3">
      <c r="A402">
        <v>0</v>
      </c>
      <c r="B402">
        <v>705255</v>
      </c>
      <c r="C402" t="s">
        <v>1120</v>
      </c>
      <c r="D402">
        <v>55</v>
      </c>
      <c r="E402" t="s">
        <v>3761</v>
      </c>
      <c r="F402" t="s">
        <v>3950</v>
      </c>
      <c r="G402" t="s">
        <v>2775</v>
      </c>
      <c r="H402" t="s">
        <v>30</v>
      </c>
      <c r="I402">
        <v>0</v>
      </c>
      <c r="J402">
        <v>0</v>
      </c>
      <c r="K402">
        <v>0</v>
      </c>
      <c r="L402">
        <v>0</v>
      </c>
      <c r="M402">
        <v>14170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t="s">
        <v>3765</v>
      </c>
      <c r="U402">
        <v>0</v>
      </c>
      <c r="V402" s="162" t="s">
        <v>0</v>
      </c>
      <c r="W402">
        <v>0</v>
      </c>
      <c r="X402" s="162" t="s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 t="s">
        <v>0</v>
      </c>
      <c r="AE402" t="s">
        <v>0</v>
      </c>
      <c r="AF402" t="s">
        <v>0</v>
      </c>
      <c r="AG402" t="s">
        <v>0</v>
      </c>
      <c r="AH402" s="191"/>
      <c r="AI402" s="191" t="s">
        <v>0</v>
      </c>
      <c r="AJ402" t="s">
        <v>0</v>
      </c>
      <c r="AK402" s="191"/>
      <c r="AL402" s="162">
        <v>0</v>
      </c>
      <c r="AM402" s="162">
        <v>0</v>
      </c>
      <c r="AN402" s="162">
        <v>0</v>
      </c>
      <c r="AO402" s="162">
        <v>0</v>
      </c>
      <c r="AP402" s="162">
        <v>0</v>
      </c>
      <c r="AQ402" s="162">
        <v>0</v>
      </c>
      <c r="AR402" s="178">
        <v>0</v>
      </c>
      <c r="AS402" s="178">
        <v>0</v>
      </c>
      <c r="AT402" s="178">
        <v>0</v>
      </c>
      <c r="AU402" s="178">
        <v>0</v>
      </c>
      <c r="AV402" s="178">
        <v>0</v>
      </c>
      <c r="AW402" s="180">
        <v>0</v>
      </c>
      <c r="AX402">
        <v>1</v>
      </c>
      <c r="AY402">
        <v>1</v>
      </c>
      <c r="AZ402">
        <v>1</v>
      </c>
      <c r="BA402">
        <v>1</v>
      </c>
      <c r="BB402">
        <v>1</v>
      </c>
      <c r="BC402">
        <v>0</v>
      </c>
      <c r="BD402" s="165">
        <v>0</v>
      </c>
      <c r="BE402" s="165" t="s">
        <v>0</v>
      </c>
      <c r="BF402" s="165">
        <v>0</v>
      </c>
      <c r="BG402" s="165" t="s">
        <v>0</v>
      </c>
      <c r="BH402" s="165">
        <v>0</v>
      </c>
      <c r="BI402" s="165" t="s">
        <v>0</v>
      </c>
      <c r="BJ402" s="165">
        <v>0</v>
      </c>
      <c r="BK402" s="165" t="s">
        <v>0</v>
      </c>
      <c r="BL402" s="165">
        <v>0</v>
      </c>
      <c r="BM402" s="165" t="s">
        <v>0</v>
      </c>
      <c r="BN402" s="165">
        <v>0</v>
      </c>
      <c r="BO402" s="165" t="s">
        <v>0</v>
      </c>
      <c r="BP402" s="165">
        <v>0</v>
      </c>
      <c r="BQ402" s="165" t="s">
        <v>0</v>
      </c>
      <c r="BR402" s="165">
        <v>0</v>
      </c>
      <c r="BS402" s="165" t="s">
        <v>0</v>
      </c>
      <c r="BT402" s="165">
        <v>0</v>
      </c>
      <c r="BU402" s="165" t="s">
        <v>0</v>
      </c>
      <c r="BV402" s="165" t="s">
        <v>0</v>
      </c>
      <c r="BW402" s="165" t="s">
        <v>0</v>
      </c>
      <c r="BX402" s="165" t="s">
        <v>0</v>
      </c>
      <c r="BY402" s="163" t="s">
        <v>0</v>
      </c>
      <c r="BZ402">
        <v>0</v>
      </c>
      <c r="CA402" t="s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 t="str">
        <f>_xlfn.XLOOKUP(DB_CEWB_Nomenclature__2[[#This Row],[Component]],T_Planning[Article],T_Planning[PLANIF],"VERIF")</f>
        <v>VERIF</v>
      </c>
      <c r="CS402" t="str">
        <f>_xlfn.XLOOKUP(DB_CEWB_Nomenclature__2[[#This Row],[Component]],T_Planning[Article],T_Planning[Etat Machine],"VERIF")</f>
        <v>VERIF</v>
      </c>
      <c r="CT4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3" spans="1:98" hidden="1" x14ac:dyDescent="0.3">
      <c r="A403">
        <v>0</v>
      </c>
      <c r="B403">
        <v>705256</v>
      </c>
      <c r="C403" t="s">
        <v>88</v>
      </c>
      <c r="D403">
        <v>40</v>
      </c>
      <c r="E403" t="s">
        <v>3761</v>
      </c>
      <c r="F403" t="s">
        <v>3950</v>
      </c>
      <c r="G403" t="s">
        <v>2775</v>
      </c>
      <c r="H403" t="s">
        <v>30</v>
      </c>
      <c r="I403">
        <v>10100</v>
      </c>
      <c r="J403">
        <v>2200</v>
      </c>
      <c r="K403">
        <v>0</v>
      </c>
      <c r="L403">
        <v>1304</v>
      </c>
      <c r="M403">
        <v>0</v>
      </c>
      <c r="N403">
        <v>0</v>
      </c>
      <c r="O403">
        <v>101000</v>
      </c>
      <c r="P403">
        <v>30300</v>
      </c>
      <c r="Q403">
        <v>10100</v>
      </c>
      <c r="R403">
        <v>0</v>
      </c>
      <c r="S403">
        <v>1304</v>
      </c>
      <c r="T403" t="s">
        <v>3765</v>
      </c>
      <c r="U403">
        <v>23100</v>
      </c>
      <c r="V403" s="162">
        <v>0</v>
      </c>
      <c r="W403">
        <v>124100</v>
      </c>
      <c r="X403" s="162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 t="s">
        <v>0</v>
      </c>
      <c r="AE403" t="s">
        <v>0</v>
      </c>
      <c r="AF403">
        <v>15494</v>
      </c>
      <c r="AG403">
        <v>47.5</v>
      </c>
      <c r="AH403" s="191"/>
      <c r="AI403" s="191" t="s">
        <v>0</v>
      </c>
      <c r="AJ403" t="s">
        <v>0</v>
      </c>
      <c r="AK403" s="191"/>
      <c r="AL403" s="162">
        <v>0</v>
      </c>
      <c r="AM403" s="162">
        <v>0.19843273641324</v>
      </c>
      <c r="AN403" s="162">
        <v>0.331462399525559</v>
      </c>
      <c r="AO403" s="162">
        <v>0.266691542445879</v>
      </c>
      <c r="AP403" s="162">
        <v>0.20235851923895201</v>
      </c>
      <c r="AQ403" s="162">
        <v>0.26620126833322399</v>
      </c>
      <c r="AR403" s="178">
        <v>0</v>
      </c>
      <c r="AS403" s="178">
        <v>0</v>
      </c>
      <c r="AT403" s="178">
        <v>0</v>
      </c>
      <c r="AU403" s="178">
        <v>0</v>
      </c>
      <c r="AV403" s="178">
        <v>0</v>
      </c>
      <c r="AW403" s="180">
        <v>0</v>
      </c>
      <c r="AX403">
        <v>1</v>
      </c>
      <c r="AY403">
        <v>1</v>
      </c>
      <c r="AZ403">
        <v>1</v>
      </c>
      <c r="BA403">
        <v>1</v>
      </c>
      <c r="BB403">
        <v>1</v>
      </c>
      <c r="BC403">
        <v>0</v>
      </c>
      <c r="BD403" s="165">
        <v>0</v>
      </c>
      <c r="BE403" s="165" t="s">
        <v>0</v>
      </c>
      <c r="BF403" s="165">
        <v>0</v>
      </c>
      <c r="BG403" s="165" t="s">
        <v>0</v>
      </c>
      <c r="BH403" s="165">
        <v>0</v>
      </c>
      <c r="BI403" s="165" t="s">
        <v>0</v>
      </c>
      <c r="BJ403" s="165">
        <v>0</v>
      </c>
      <c r="BK403" s="165" t="s">
        <v>0</v>
      </c>
      <c r="BL403" s="165">
        <v>0</v>
      </c>
      <c r="BM403" s="165" t="s">
        <v>0</v>
      </c>
      <c r="BN403" s="165">
        <v>0</v>
      </c>
      <c r="BO403" s="165" t="s">
        <v>0</v>
      </c>
      <c r="BP403" s="165">
        <v>0</v>
      </c>
      <c r="BQ403" s="165" t="s">
        <v>0</v>
      </c>
      <c r="BR403" s="165">
        <v>0</v>
      </c>
      <c r="BS403" s="165" t="s">
        <v>0</v>
      </c>
      <c r="BT403" s="165">
        <v>0</v>
      </c>
      <c r="BU403" s="165" t="s">
        <v>0</v>
      </c>
      <c r="BV403" s="165" t="s">
        <v>0</v>
      </c>
      <c r="BW403" s="165" t="s">
        <v>0</v>
      </c>
      <c r="BX403" s="165" t="s">
        <v>0</v>
      </c>
      <c r="BY403" s="163" t="s">
        <v>0</v>
      </c>
      <c r="BZ403">
        <v>0</v>
      </c>
      <c r="CA403" t="s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 t="str">
        <f>_xlfn.XLOOKUP(DB_CEWB_Nomenclature__2[[#This Row],[Component]],T_Planning[Article],T_Planning[PLANIF],"VERIF")</f>
        <v>VERIF</v>
      </c>
      <c r="CS403" t="str">
        <f>_xlfn.XLOOKUP(DB_CEWB_Nomenclature__2[[#This Row],[Component]],T_Planning[Article],T_Planning[Etat Machine],"VERIF")</f>
        <v>VERIF</v>
      </c>
      <c r="CT4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4" spans="1:98" hidden="1" x14ac:dyDescent="0.3">
      <c r="A404">
        <v>0</v>
      </c>
      <c r="B404">
        <v>705257</v>
      </c>
      <c r="C404" t="s">
        <v>1578</v>
      </c>
      <c r="D404">
        <v>55</v>
      </c>
      <c r="E404" t="s">
        <v>3761</v>
      </c>
      <c r="F404" t="s">
        <v>3950</v>
      </c>
      <c r="G404" t="s">
        <v>2775</v>
      </c>
      <c r="H404" t="s">
        <v>30</v>
      </c>
      <c r="I404">
        <v>0</v>
      </c>
      <c r="J404">
        <v>600</v>
      </c>
      <c r="K404">
        <v>0</v>
      </c>
      <c r="L404">
        <v>0</v>
      </c>
      <c r="M404">
        <v>0</v>
      </c>
      <c r="N404">
        <v>0</v>
      </c>
      <c r="O404">
        <v>5150</v>
      </c>
      <c r="P404">
        <v>5150</v>
      </c>
      <c r="Q404">
        <v>5150</v>
      </c>
      <c r="R404">
        <v>0</v>
      </c>
      <c r="S404">
        <v>0</v>
      </c>
      <c r="T404" t="s">
        <v>3765</v>
      </c>
      <c r="U404">
        <v>700</v>
      </c>
      <c r="V404" s="162">
        <v>0</v>
      </c>
      <c r="W404">
        <v>5850</v>
      </c>
      <c r="X404" s="162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 t="s">
        <v>0</v>
      </c>
      <c r="AE404" t="s">
        <v>0</v>
      </c>
      <c r="AF404">
        <v>12840</v>
      </c>
      <c r="AG404">
        <v>70</v>
      </c>
      <c r="AH404" s="191"/>
      <c r="AI404" s="191" t="s">
        <v>0</v>
      </c>
      <c r="AJ404" t="s">
        <v>0</v>
      </c>
      <c r="AK404" s="191"/>
      <c r="AL404" s="162">
        <v>0</v>
      </c>
      <c r="AM404" s="162">
        <v>0</v>
      </c>
      <c r="AN404" s="162">
        <v>0</v>
      </c>
      <c r="AO404" s="162">
        <v>0</v>
      </c>
      <c r="AP404" s="162">
        <v>0</v>
      </c>
      <c r="AQ404" s="162">
        <v>0</v>
      </c>
      <c r="AR404" s="178">
        <v>0</v>
      </c>
      <c r="AS404" s="178">
        <v>0</v>
      </c>
      <c r="AT404" s="178">
        <v>0</v>
      </c>
      <c r="AU404" s="178">
        <v>0</v>
      </c>
      <c r="AV404" s="178">
        <v>0</v>
      </c>
      <c r="AW404" s="180">
        <v>0</v>
      </c>
      <c r="AX404">
        <v>1</v>
      </c>
      <c r="AY404">
        <v>1</v>
      </c>
      <c r="AZ404">
        <v>1</v>
      </c>
      <c r="BA404">
        <v>1</v>
      </c>
      <c r="BB404">
        <v>1</v>
      </c>
      <c r="BC404">
        <v>0</v>
      </c>
      <c r="BD404" s="165">
        <v>0</v>
      </c>
      <c r="BE404" s="165" t="s">
        <v>0</v>
      </c>
      <c r="BF404" s="165">
        <v>0</v>
      </c>
      <c r="BG404" s="165" t="s">
        <v>0</v>
      </c>
      <c r="BH404" s="165">
        <v>0</v>
      </c>
      <c r="BI404" s="165" t="s">
        <v>0</v>
      </c>
      <c r="BJ404" s="165">
        <v>0</v>
      </c>
      <c r="BK404" s="165" t="s">
        <v>0</v>
      </c>
      <c r="BL404" s="165">
        <v>0</v>
      </c>
      <c r="BM404" s="165" t="s">
        <v>0</v>
      </c>
      <c r="BN404" s="165">
        <v>0</v>
      </c>
      <c r="BO404" s="165" t="s">
        <v>0</v>
      </c>
      <c r="BP404" s="165">
        <v>0</v>
      </c>
      <c r="BQ404" s="165" t="s">
        <v>0</v>
      </c>
      <c r="BR404" s="165">
        <v>0</v>
      </c>
      <c r="BS404" s="165" t="s">
        <v>0</v>
      </c>
      <c r="BT404" s="165">
        <v>0</v>
      </c>
      <c r="BU404" s="165" t="s">
        <v>0</v>
      </c>
      <c r="BV404" s="165" t="s">
        <v>0</v>
      </c>
      <c r="BW404" s="165" t="s">
        <v>0</v>
      </c>
      <c r="BX404" s="165" t="s">
        <v>0</v>
      </c>
      <c r="BY404" s="163" t="s">
        <v>0</v>
      </c>
      <c r="BZ404">
        <v>0</v>
      </c>
      <c r="CA404" t="s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 t="str">
        <f>_xlfn.XLOOKUP(DB_CEWB_Nomenclature__2[[#This Row],[Component]],T_Planning[Article],T_Planning[PLANIF],"VERIF")</f>
        <v>VERIF</v>
      </c>
      <c r="CS404" t="str">
        <f>_xlfn.XLOOKUP(DB_CEWB_Nomenclature__2[[#This Row],[Component]],T_Planning[Article],T_Planning[Etat Machine],"VERIF")</f>
        <v>VERIF</v>
      </c>
      <c r="CT4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5" spans="1:98" hidden="1" x14ac:dyDescent="0.3">
      <c r="A405">
        <v>0</v>
      </c>
      <c r="B405">
        <v>705258</v>
      </c>
      <c r="C405" t="s">
        <v>1576</v>
      </c>
      <c r="D405">
        <v>55</v>
      </c>
      <c r="E405" t="s">
        <v>3761</v>
      </c>
      <c r="F405" t="s">
        <v>3950</v>
      </c>
      <c r="G405" t="s">
        <v>2775</v>
      </c>
      <c r="H405" t="s">
        <v>30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t="s">
        <v>3765</v>
      </c>
      <c r="U405">
        <v>300</v>
      </c>
      <c r="V405" s="162">
        <v>0</v>
      </c>
      <c r="W405">
        <v>300</v>
      </c>
      <c r="X405" s="162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 t="s">
        <v>0</v>
      </c>
      <c r="AE405" t="s">
        <v>0</v>
      </c>
      <c r="AF405" t="s">
        <v>0</v>
      </c>
      <c r="AG405" t="s">
        <v>0</v>
      </c>
      <c r="AH405" s="191"/>
      <c r="AI405" s="191" t="s">
        <v>0</v>
      </c>
      <c r="AJ405" t="s">
        <v>0</v>
      </c>
      <c r="AK405" s="191"/>
      <c r="AL405" s="162">
        <v>0</v>
      </c>
      <c r="AM405" s="162">
        <v>0</v>
      </c>
      <c r="AN405" s="162">
        <v>0</v>
      </c>
      <c r="AO405" s="162">
        <v>0</v>
      </c>
      <c r="AP405" s="162">
        <v>0</v>
      </c>
      <c r="AQ405" s="162">
        <v>0</v>
      </c>
      <c r="AR405" s="178">
        <v>0</v>
      </c>
      <c r="AS405" s="178">
        <v>0</v>
      </c>
      <c r="AT405" s="178">
        <v>0</v>
      </c>
      <c r="AU405" s="178">
        <v>0</v>
      </c>
      <c r="AV405" s="178">
        <v>0</v>
      </c>
      <c r="AW405" s="180">
        <v>0</v>
      </c>
      <c r="AX405">
        <v>1</v>
      </c>
      <c r="AY405">
        <v>1</v>
      </c>
      <c r="AZ405">
        <v>1</v>
      </c>
      <c r="BA405">
        <v>1</v>
      </c>
      <c r="BB405">
        <v>1</v>
      </c>
      <c r="BC405">
        <v>0</v>
      </c>
      <c r="BD405" s="165">
        <v>0</v>
      </c>
      <c r="BE405" s="165" t="s">
        <v>0</v>
      </c>
      <c r="BF405" s="165">
        <v>0</v>
      </c>
      <c r="BG405" s="165" t="s">
        <v>0</v>
      </c>
      <c r="BH405" s="165">
        <v>0</v>
      </c>
      <c r="BI405" s="165" t="s">
        <v>0</v>
      </c>
      <c r="BJ405" s="165">
        <v>0</v>
      </c>
      <c r="BK405" s="165" t="s">
        <v>0</v>
      </c>
      <c r="BL405" s="165">
        <v>0</v>
      </c>
      <c r="BM405" s="165" t="s">
        <v>0</v>
      </c>
      <c r="BN405" s="165">
        <v>0</v>
      </c>
      <c r="BO405" s="165" t="s">
        <v>0</v>
      </c>
      <c r="BP405" s="165">
        <v>0</v>
      </c>
      <c r="BQ405" s="165" t="s">
        <v>0</v>
      </c>
      <c r="BR405" s="165">
        <v>0</v>
      </c>
      <c r="BS405" s="165" t="s">
        <v>0</v>
      </c>
      <c r="BT405" s="165">
        <v>0</v>
      </c>
      <c r="BU405" s="165" t="s">
        <v>0</v>
      </c>
      <c r="BV405" s="165" t="s">
        <v>0</v>
      </c>
      <c r="BW405" s="165" t="s">
        <v>0</v>
      </c>
      <c r="BX405" s="165" t="s">
        <v>0</v>
      </c>
      <c r="BY405" s="163" t="s">
        <v>0</v>
      </c>
      <c r="BZ405">
        <v>0</v>
      </c>
      <c r="CA405" t="s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 t="str">
        <f>_xlfn.XLOOKUP(DB_CEWB_Nomenclature__2[[#This Row],[Component]],T_Planning[Article],T_Planning[PLANIF],"VERIF")</f>
        <v>VERIF</v>
      </c>
      <c r="CS405" t="str">
        <f>_xlfn.XLOOKUP(DB_CEWB_Nomenclature__2[[#This Row],[Component]],T_Planning[Article],T_Planning[Etat Machine],"VERIF")</f>
        <v>VERIF</v>
      </c>
      <c r="CT4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6" spans="1:98" hidden="1" x14ac:dyDescent="0.3">
      <c r="A406">
        <v>0</v>
      </c>
      <c r="B406">
        <v>705259</v>
      </c>
      <c r="C406" t="s">
        <v>1901</v>
      </c>
      <c r="D406">
        <v>55</v>
      </c>
      <c r="E406" t="s">
        <v>3761</v>
      </c>
      <c r="F406" t="s">
        <v>3950</v>
      </c>
      <c r="G406" t="s">
        <v>2775</v>
      </c>
      <c r="H406" t="s">
        <v>30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t="s">
        <v>3767</v>
      </c>
      <c r="U406">
        <v>0</v>
      </c>
      <c r="V406" s="162" t="s">
        <v>0</v>
      </c>
      <c r="W406">
        <v>0</v>
      </c>
      <c r="X406" s="162" t="s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 t="s">
        <v>0</v>
      </c>
      <c r="AE406" t="s">
        <v>0</v>
      </c>
      <c r="AF406" t="s">
        <v>0</v>
      </c>
      <c r="AG406" t="s">
        <v>0</v>
      </c>
      <c r="AH406" s="191"/>
      <c r="AI406" s="191" t="s">
        <v>0</v>
      </c>
      <c r="AJ406" t="s">
        <v>0</v>
      </c>
      <c r="AK406" s="191"/>
      <c r="AL406" s="162">
        <v>0</v>
      </c>
      <c r="AM406" s="162">
        <v>0</v>
      </c>
      <c r="AN406" s="162">
        <v>0</v>
      </c>
      <c r="AO406" s="162">
        <v>0</v>
      </c>
      <c r="AP406" s="162">
        <v>0</v>
      </c>
      <c r="AQ406" s="162">
        <v>0</v>
      </c>
      <c r="AR406" s="178">
        <v>0</v>
      </c>
      <c r="AS406" s="178">
        <v>0</v>
      </c>
      <c r="AT406" s="178">
        <v>0</v>
      </c>
      <c r="AU406" s="178">
        <v>0</v>
      </c>
      <c r="AV406" s="178">
        <v>0</v>
      </c>
      <c r="AW406" s="180">
        <v>0</v>
      </c>
      <c r="AX406">
        <v>1</v>
      </c>
      <c r="AY406">
        <v>1</v>
      </c>
      <c r="AZ406">
        <v>1</v>
      </c>
      <c r="BA406">
        <v>1</v>
      </c>
      <c r="BB406">
        <v>1</v>
      </c>
      <c r="BC406">
        <v>0</v>
      </c>
      <c r="BD406" s="165">
        <v>0</v>
      </c>
      <c r="BE406" s="165" t="s">
        <v>0</v>
      </c>
      <c r="BF406" s="165">
        <v>0</v>
      </c>
      <c r="BG406" s="165" t="s">
        <v>0</v>
      </c>
      <c r="BH406" s="165">
        <v>0</v>
      </c>
      <c r="BI406" s="165" t="s">
        <v>0</v>
      </c>
      <c r="BJ406" s="165">
        <v>0</v>
      </c>
      <c r="BK406" s="165" t="s">
        <v>0</v>
      </c>
      <c r="BL406" s="165">
        <v>0</v>
      </c>
      <c r="BM406" s="165" t="s">
        <v>0</v>
      </c>
      <c r="BN406" s="165">
        <v>0</v>
      </c>
      <c r="BO406" s="165" t="s">
        <v>0</v>
      </c>
      <c r="BP406" s="165">
        <v>0</v>
      </c>
      <c r="BQ406" s="165" t="s">
        <v>0</v>
      </c>
      <c r="BR406" s="165">
        <v>0</v>
      </c>
      <c r="BS406" s="165" t="s">
        <v>0</v>
      </c>
      <c r="BT406" s="165">
        <v>0</v>
      </c>
      <c r="BU406" s="165" t="s">
        <v>0</v>
      </c>
      <c r="BV406" s="165" t="s">
        <v>0</v>
      </c>
      <c r="BW406" s="165" t="s">
        <v>0</v>
      </c>
      <c r="BX406" s="165" t="s">
        <v>0</v>
      </c>
      <c r="BY406" s="163" t="s">
        <v>0</v>
      </c>
      <c r="BZ406">
        <v>0</v>
      </c>
      <c r="CA406" t="s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 t="str">
        <f>_xlfn.XLOOKUP(DB_CEWB_Nomenclature__2[[#This Row],[Component]],T_Planning[Article],T_Planning[PLANIF],"VERIF")</f>
        <v>VERIF</v>
      </c>
      <c r="CS406" t="str">
        <f>_xlfn.XLOOKUP(DB_CEWB_Nomenclature__2[[#This Row],[Component]],T_Planning[Article],T_Planning[Etat Machine],"VERIF")</f>
        <v>VERIF</v>
      </c>
      <c r="CT4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7" spans="1:98" hidden="1" x14ac:dyDescent="0.3">
      <c r="A407">
        <v>0</v>
      </c>
      <c r="B407">
        <v>705260</v>
      </c>
      <c r="C407" t="s">
        <v>1114</v>
      </c>
      <c r="D407">
        <v>40</v>
      </c>
      <c r="E407" t="s">
        <v>3761</v>
      </c>
      <c r="F407" t="s">
        <v>3952</v>
      </c>
      <c r="G407" t="s">
        <v>2862</v>
      </c>
      <c r="H407" t="s">
        <v>30</v>
      </c>
      <c r="I407">
        <v>0</v>
      </c>
      <c r="J407">
        <v>200</v>
      </c>
      <c r="K407">
        <v>0</v>
      </c>
      <c r="L407">
        <v>9980</v>
      </c>
      <c r="M407">
        <v>6700</v>
      </c>
      <c r="N407">
        <v>0</v>
      </c>
      <c r="O407">
        <v>3000</v>
      </c>
      <c r="P407">
        <v>3000</v>
      </c>
      <c r="Q407">
        <v>0</v>
      </c>
      <c r="R407">
        <v>0</v>
      </c>
      <c r="S407">
        <v>9980</v>
      </c>
      <c r="T407" t="s">
        <v>3767</v>
      </c>
      <c r="U407">
        <v>0</v>
      </c>
      <c r="V407" s="162" t="s">
        <v>0</v>
      </c>
      <c r="W407">
        <v>3000</v>
      </c>
      <c r="X407" s="162">
        <v>1</v>
      </c>
      <c r="Y407">
        <v>0</v>
      </c>
      <c r="Z407">
        <v>0</v>
      </c>
      <c r="AA407">
        <v>0</v>
      </c>
      <c r="AB407">
        <v>0</v>
      </c>
      <c r="AC407">
        <v>0</v>
      </c>
      <c r="AD407" t="s">
        <v>0</v>
      </c>
      <c r="AE407" t="s">
        <v>0</v>
      </c>
      <c r="AF407" t="s">
        <v>0</v>
      </c>
      <c r="AG407" t="s">
        <v>0</v>
      </c>
      <c r="AH407" s="191"/>
      <c r="AI407" s="191" t="s">
        <v>0</v>
      </c>
      <c r="AJ407" t="s">
        <v>0</v>
      </c>
      <c r="AK407" s="191"/>
      <c r="AL407" s="162">
        <v>0</v>
      </c>
      <c r="AM407" s="162">
        <v>0.22387663710695399</v>
      </c>
      <c r="AN407" s="162">
        <v>0.31632309419328503</v>
      </c>
      <c r="AO407" s="162">
        <v>0.15662884298322199</v>
      </c>
      <c r="AP407" s="162">
        <v>0.20749570064638601</v>
      </c>
      <c r="AQ407" s="162">
        <v>0.23912343635025801</v>
      </c>
      <c r="AR407" s="178">
        <v>0</v>
      </c>
      <c r="AS407" s="178">
        <v>0</v>
      </c>
      <c r="AT407" s="178">
        <v>0</v>
      </c>
      <c r="AU407" s="178">
        <v>0</v>
      </c>
      <c r="AV407" s="178">
        <v>0</v>
      </c>
      <c r="AW407" s="180">
        <v>0</v>
      </c>
      <c r="AX407">
        <v>1</v>
      </c>
      <c r="AY407">
        <v>1</v>
      </c>
      <c r="AZ407">
        <v>1</v>
      </c>
      <c r="BA407">
        <v>1</v>
      </c>
      <c r="BB407">
        <v>1</v>
      </c>
      <c r="BC407">
        <v>0</v>
      </c>
      <c r="BD407" s="165">
        <v>0</v>
      </c>
      <c r="BE407" s="165" t="s">
        <v>0</v>
      </c>
      <c r="BF407" s="165">
        <v>0</v>
      </c>
      <c r="BG407" s="165" t="s">
        <v>0</v>
      </c>
      <c r="BH407" s="165">
        <v>0</v>
      </c>
      <c r="BI407" s="165" t="s">
        <v>0</v>
      </c>
      <c r="BJ407" s="165">
        <v>0</v>
      </c>
      <c r="BK407" s="165" t="s">
        <v>0</v>
      </c>
      <c r="BL407" s="165">
        <v>0</v>
      </c>
      <c r="BM407" s="165" t="s">
        <v>0</v>
      </c>
      <c r="BN407" s="165">
        <v>0</v>
      </c>
      <c r="BO407" s="165" t="s">
        <v>0</v>
      </c>
      <c r="BP407" s="165">
        <v>0</v>
      </c>
      <c r="BQ407" s="165" t="s">
        <v>0</v>
      </c>
      <c r="BR407" s="165">
        <v>0</v>
      </c>
      <c r="BS407" s="165" t="s">
        <v>0</v>
      </c>
      <c r="BT407" s="165">
        <v>0</v>
      </c>
      <c r="BU407" s="165" t="s">
        <v>0</v>
      </c>
      <c r="BV407" s="165" t="s">
        <v>0</v>
      </c>
      <c r="BW407" s="165" t="s">
        <v>0</v>
      </c>
      <c r="BX407" s="165" t="s">
        <v>0</v>
      </c>
      <c r="BY407" s="163" t="s">
        <v>0</v>
      </c>
      <c r="BZ407">
        <v>0</v>
      </c>
      <c r="CA407" t="s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f>_xlfn.XLOOKUP(DB_CEWB_Nomenclature__2[[#This Row],[Component]],T_Planning[Article],T_Planning[PLANIF],"VERIF")</f>
        <v>0</v>
      </c>
      <c r="CS407" t="str">
        <f>_xlfn.XLOOKUP(DB_CEWB_Nomenclature__2[[#This Row],[Component]],T_Planning[Article],T_Planning[Etat Machine],"VERIF")</f>
        <v/>
      </c>
      <c r="CT4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8" spans="1:98" hidden="1" x14ac:dyDescent="0.3">
      <c r="A408">
        <v>0</v>
      </c>
      <c r="B408">
        <v>706926</v>
      </c>
      <c r="C408" t="s">
        <v>1885</v>
      </c>
      <c r="D408">
        <v>40</v>
      </c>
      <c r="E408" t="s">
        <v>3761</v>
      </c>
      <c r="F408" t="s">
        <v>3950</v>
      </c>
      <c r="G408" t="s">
        <v>2775</v>
      </c>
      <c r="H408" t="s">
        <v>125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t="s">
        <v>3792</v>
      </c>
      <c r="U408">
        <v>0</v>
      </c>
      <c r="V408" s="162" t="s">
        <v>0</v>
      </c>
      <c r="W408">
        <v>0</v>
      </c>
      <c r="X408" s="162" t="s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 t="s">
        <v>0</v>
      </c>
      <c r="AE408" t="s">
        <v>0</v>
      </c>
      <c r="AF408" t="s">
        <v>0</v>
      </c>
      <c r="AG408" t="s">
        <v>0</v>
      </c>
      <c r="AH408" s="191"/>
      <c r="AI408" s="191" t="s">
        <v>0</v>
      </c>
      <c r="AJ408" t="s">
        <v>0</v>
      </c>
      <c r="AK408" s="191"/>
      <c r="AL408" s="162">
        <v>0</v>
      </c>
      <c r="AM408" s="162">
        <v>0</v>
      </c>
      <c r="AN408" s="162">
        <v>0</v>
      </c>
      <c r="AO408" s="162">
        <v>0</v>
      </c>
      <c r="AP408" s="162">
        <v>0</v>
      </c>
      <c r="AQ408" s="162">
        <v>0</v>
      </c>
      <c r="AR408" s="178">
        <v>0</v>
      </c>
      <c r="AS408" s="178">
        <v>0</v>
      </c>
      <c r="AT408" s="178">
        <v>0</v>
      </c>
      <c r="AU408" s="178">
        <v>0</v>
      </c>
      <c r="AV408" s="178">
        <v>0</v>
      </c>
      <c r="AW408" s="180">
        <v>0</v>
      </c>
      <c r="AX408">
        <v>1</v>
      </c>
      <c r="AY408">
        <v>0</v>
      </c>
      <c r="AZ408">
        <v>0</v>
      </c>
      <c r="BA408">
        <v>0</v>
      </c>
      <c r="BB408">
        <v>1</v>
      </c>
      <c r="BC408">
        <v>0</v>
      </c>
      <c r="BD408" s="165">
        <v>0</v>
      </c>
      <c r="BE408" s="165" t="s">
        <v>0</v>
      </c>
      <c r="BF408" s="165" t="s">
        <v>0</v>
      </c>
      <c r="BG408" s="165" t="s">
        <v>0</v>
      </c>
      <c r="BH408" s="165" t="s">
        <v>0</v>
      </c>
      <c r="BI408" s="165" t="s">
        <v>0</v>
      </c>
      <c r="BJ408" s="165">
        <v>0</v>
      </c>
      <c r="BK408" s="165" t="s">
        <v>0</v>
      </c>
      <c r="BL408" s="165">
        <v>0</v>
      </c>
      <c r="BM408" s="165" t="s">
        <v>0</v>
      </c>
      <c r="BN408" s="165" t="s">
        <v>0</v>
      </c>
      <c r="BO408" s="165" t="s">
        <v>0</v>
      </c>
      <c r="BP408" s="165" t="s">
        <v>0</v>
      </c>
      <c r="BQ408" s="165" t="s">
        <v>0</v>
      </c>
      <c r="BR408" s="165">
        <v>0</v>
      </c>
      <c r="BS408" s="165">
        <v>0</v>
      </c>
      <c r="BT408" s="165">
        <v>0</v>
      </c>
      <c r="BU408" s="165" t="s">
        <v>0</v>
      </c>
      <c r="BV408" s="165" t="s">
        <v>0</v>
      </c>
      <c r="BW408" s="165" t="s">
        <v>0</v>
      </c>
      <c r="BX408" s="165" t="s">
        <v>0</v>
      </c>
      <c r="BY408" s="163" t="s">
        <v>0</v>
      </c>
      <c r="BZ408">
        <v>0</v>
      </c>
      <c r="CA408" t="s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 t="str">
        <f>_xlfn.XLOOKUP(DB_CEWB_Nomenclature__2[[#This Row],[Component]],T_Planning[Article],T_Planning[PLANIF],"VERIF")</f>
        <v>VERIF</v>
      </c>
      <c r="CS408" t="str">
        <f>_xlfn.XLOOKUP(DB_CEWB_Nomenclature__2[[#This Row],[Component]],T_Planning[Article],T_Planning[Etat Machine],"VERIF")</f>
        <v>VERIF</v>
      </c>
      <c r="CT4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09" spans="1:98" hidden="1" x14ac:dyDescent="0.3">
      <c r="A409">
        <v>0</v>
      </c>
      <c r="B409">
        <v>708195</v>
      </c>
      <c r="C409" t="s">
        <v>109</v>
      </c>
      <c r="D409">
        <v>55</v>
      </c>
      <c r="E409" t="s">
        <v>3761</v>
      </c>
      <c r="F409" t="s">
        <v>3950</v>
      </c>
      <c r="G409" t="s">
        <v>2775</v>
      </c>
      <c r="H409" t="s">
        <v>46</v>
      </c>
      <c r="I409">
        <v>0</v>
      </c>
      <c r="J409">
        <v>1000</v>
      </c>
      <c r="K409">
        <v>0</v>
      </c>
      <c r="L409">
        <v>96401</v>
      </c>
      <c r="M409">
        <v>0</v>
      </c>
      <c r="N409">
        <v>0</v>
      </c>
      <c r="O409">
        <v>52000</v>
      </c>
      <c r="P409">
        <v>0</v>
      </c>
      <c r="Q409">
        <v>0</v>
      </c>
      <c r="R409">
        <v>0</v>
      </c>
      <c r="S409">
        <v>96401</v>
      </c>
      <c r="T409" t="s">
        <v>3792</v>
      </c>
      <c r="U409">
        <v>21800</v>
      </c>
      <c r="V409" s="162">
        <v>1</v>
      </c>
      <c r="W409">
        <v>73800</v>
      </c>
      <c r="X409" s="162">
        <v>1</v>
      </c>
      <c r="Y409">
        <v>0</v>
      </c>
      <c r="Z409">
        <v>0</v>
      </c>
      <c r="AA409">
        <v>0</v>
      </c>
      <c r="AB409">
        <v>0</v>
      </c>
      <c r="AC409">
        <v>0</v>
      </c>
      <c r="AD409" t="s">
        <v>0</v>
      </c>
      <c r="AE409" t="s">
        <v>0</v>
      </c>
      <c r="AF409" t="s">
        <v>0</v>
      </c>
      <c r="AG409" t="s">
        <v>0</v>
      </c>
      <c r="AH409" s="191"/>
      <c r="AI409" s="191" t="s">
        <v>0</v>
      </c>
      <c r="AJ409" t="s">
        <v>0</v>
      </c>
      <c r="AK409" s="191"/>
      <c r="AL409" s="162">
        <v>1.9390830164310799E-2</v>
      </c>
      <c r="AM409" s="162">
        <v>2.2706706310882601E-2</v>
      </c>
      <c r="AN409" s="162">
        <v>3.2998316774958597E-2</v>
      </c>
      <c r="AO409" s="162">
        <v>0</v>
      </c>
      <c r="AP409" s="162">
        <v>0</v>
      </c>
      <c r="AQ409" s="162">
        <v>2.3719982414239699E-2</v>
      </c>
      <c r="AR409" s="178">
        <v>0</v>
      </c>
      <c r="AS409" s="178">
        <v>0</v>
      </c>
      <c r="AT409" s="178">
        <v>0</v>
      </c>
      <c r="AU409" s="178">
        <v>0</v>
      </c>
      <c r="AV409" s="178">
        <v>0</v>
      </c>
      <c r="AW409" s="180">
        <v>0</v>
      </c>
      <c r="AX409">
        <v>1</v>
      </c>
      <c r="AY409">
        <v>0</v>
      </c>
      <c r="AZ409">
        <v>0</v>
      </c>
      <c r="BA409">
        <v>0</v>
      </c>
      <c r="BB409">
        <v>1</v>
      </c>
      <c r="BC409">
        <v>0</v>
      </c>
      <c r="BD409" s="165">
        <v>0</v>
      </c>
      <c r="BE409" s="165" t="s">
        <v>0</v>
      </c>
      <c r="BF409" s="165" t="s">
        <v>0</v>
      </c>
      <c r="BG409" s="165" t="s">
        <v>0</v>
      </c>
      <c r="BH409" s="165" t="s">
        <v>0</v>
      </c>
      <c r="BI409" s="165" t="s">
        <v>0</v>
      </c>
      <c r="BJ409" s="165">
        <v>0</v>
      </c>
      <c r="BK409" s="165" t="s">
        <v>0</v>
      </c>
      <c r="BL409" s="165">
        <v>0</v>
      </c>
      <c r="BM409" s="165" t="s">
        <v>0</v>
      </c>
      <c r="BN409" s="165" t="s">
        <v>0</v>
      </c>
      <c r="BO409" s="165" t="s">
        <v>0</v>
      </c>
      <c r="BP409" s="165" t="s">
        <v>0</v>
      </c>
      <c r="BQ409" s="165" t="s">
        <v>0</v>
      </c>
      <c r="BR409" s="165">
        <v>0</v>
      </c>
      <c r="BS409" s="165">
        <v>0</v>
      </c>
      <c r="BT409" s="165">
        <v>0</v>
      </c>
      <c r="BU409" s="165" t="s">
        <v>0</v>
      </c>
      <c r="BV409" s="165" t="s">
        <v>0</v>
      </c>
      <c r="BW409" s="165" t="s">
        <v>0</v>
      </c>
      <c r="BX409" s="165" t="s">
        <v>0</v>
      </c>
      <c r="BY409" s="163" t="s">
        <v>0</v>
      </c>
      <c r="BZ409">
        <v>0</v>
      </c>
      <c r="CA409" t="s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 t="str">
        <f>_xlfn.XLOOKUP(DB_CEWB_Nomenclature__2[[#This Row],[Component]],T_Planning[Article],T_Planning[PLANIF],"VERIF")</f>
        <v>VERIF</v>
      </c>
      <c r="CS409" t="str">
        <f>_xlfn.XLOOKUP(DB_CEWB_Nomenclature__2[[#This Row],[Component]],T_Planning[Article],T_Planning[Etat Machine],"VERIF")</f>
        <v>VERIF</v>
      </c>
      <c r="CT4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0" spans="1:98" hidden="1" x14ac:dyDescent="0.3">
      <c r="A410">
        <v>0</v>
      </c>
      <c r="B410">
        <v>708218</v>
      </c>
      <c r="C410" t="s">
        <v>109</v>
      </c>
      <c r="D410">
        <v>55</v>
      </c>
      <c r="E410" t="s">
        <v>3761</v>
      </c>
      <c r="F410" t="s">
        <v>3950</v>
      </c>
      <c r="G410" t="s">
        <v>2775</v>
      </c>
      <c r="H410" t="s">
        <v>131</v>
      </c>
      <c r="I410">
        <v>0</v>
      </c>
      <c r="J410">
        <v>0</v>
      </c>
      <c r="K410">
        <v>0</v>
      </c>
      <c r="L410">
        <v>0</v>
      </c>
      <c r="M410">
        <v>590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t="s">
        <v>3794</v>
      </c>
      <c r="U410">
        <v>0</v>
      </c>
      <c r="V410" s="162" t="s">
        <v>0</v>
      </c>
      <c r="W410">
        <v>0</v>
      </c>
      <c r="X410" s="162" t="s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 t="s">
        <v>0</v>
      </c>
      <c r="AE410" t="s">
        <v>0</v>
      </c>
      <c r="AF410" t="s">
        <v>0</v>
      </c>
      <c r="AG410" t="s">
        <v>0</v>
      </c>
      <c r="AH410" s="191"/>
      <c r="AI410" s="191" t="s">
        <v>0</v>
      </c>
      <c r="AJ410" t="s">
        <v>0</v>
      </c>
      <c r="AK410" s="191"/>
      <c r="AL410" s="162">
        <v>0</v>
      </c>
      <c r="AM410" s="162">
        <v>0</v>
      </c>
      <c r="AN410" s="162">
        <v>0</v>
      </c>
      <c r="AO410" s="162">
        <v>0</v>
      </c>
      <c r="AP410" s="162">
        <v>0</v>
      </c>
      <c r="AQ410" s="162">
        <v>0</v>
      </c>
      <c r="AR410" s="178">
        <v>0</v>
      </c>
      <c r="AS410" s="178">
        <v>0</v>
      </c>
      <c r="AT410" s="178">
        <v>0</v>
      </c>
      <c r="AU410" s="178">
        <v>0</v>
      </c>
      <c r="AV410" s="178">
        <v>0</v>
      </c>
      <c r="AW410" s="180">
        <v>0</v>
      </c>
      <c r="AX410">
        <v>1</v>
      </c>
      <c r="AY410">
        <v>0</v>
      </c>
      <c r="AZ410">
        <v>0</v>
      </c>
      <c r="BA410">
        <v>0</v>
      </c>
      <c r="BB410">
        <v>1</v>
      </c>
      <c r="BC410">
        <v>0</v>
      </c>
      <c r="BD410" s="165">
        <v>0</v>
      </c>
      <c r="BE410" s="165" t="s">
        <v>0</v>
      </c>
      <c r="BF410" s="165" t="s">
        <v>0</v>
      </c>
      <c r="BG410" s="165" t="s">
        <v>0</v>
      </c>
      <c r="BH410" s="165" t="s">
        <v>0</v>
      </c>
      <c r="BI410" s="165" t="s">
        <v>0</v>
      </c>
      <c r="BJ410" s="165">
        <v>0</v>
      </c>
      <c r="BK410" s="165" t="s">
        <v>0</v>
      </c>
      <c r="BL410" s="165">
        <v>0</v>
      </c>
      <c r="BM410" s="165" t="s">
        <v>0</v>
      </c>
      <c r="BN410" s="165" t="s">
        <v>0</v>
      </c>
      <c r="BO410" s="165" t="s">
        <v>0</v>
      </c>
      <c r="BP410" s="165" t="s">
        <v>0</v>
      </c>
      <c r="BQ410" s="165" t="s">
        <v>0</v>
      </c>
      <c r="BR410" s="165">
        <v>0</v>
      </c>
      <c r="BS410" s="165">
        <v>0</v>
      </c>
      <c r="BT410" s="165">
        <v>0</v>
      </c>
      <c r="BU410" s="165" t="s">
        <v>0</v>
      </c>
      <c r="BV410" s="165" t="s">
        <v>0</v>
      </c>
      <c r="BW410" s="165" t="s">
        <v>0</v>
      </c>
      <c r="BX410" s="165" t="s">
        <v>0</v>
      </c>
      <c r="BY410" s="163" t="s">
        <v>0</v>
      </c>
      <c r="BZ410">
        <v>0</v>
      </c>
      <c r="CA410" t="s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 t="str">
        <f>_xlfn.XLOOKUP(DB_CEWB_Nomenclature__2[[#This Row],[Component]],T_Planning[Article],T_Planning[PLANIF],"VERIF")</f>
        <v>VERIF</v>
      </c>
      <c r="CS410" t="str">
        <f>_xlfn.XLOOKUP(DB_CEWB_Nomenclature__2[[#This Row],[Component]],T_Planning[Article],T_Planning[Etat Machine],"VERIF")</f>
        <v>VERIF</v>
      </c>
      <c r="CT4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1" spans="1:98" hidden="1" x14ac:dyDescent="0.3">
      <c r="A411">
        <v>0</v>
      </c>
      <c r="B411">
        <v>708219</v>
      </c>
      <c r="C411" t="s">
        <v>109</v>
      </c>
      <c r="D411">
        <v>40</v>
      </c>
      <c r="E411" t="s">
        <v>3761</v>
      </c>
      <c r="F411" t="s">
        <v>3950</v>
      </c>
      <c r="G411" t="s">
        <v>2775</v>
      </c>
      <c r="H411" t="s">
        <v>2303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t="s">
        <v>3794</v>
      </c>
      <c r="U411">
        <v>0</v>
      </c>
      <c r="V411" s="162" t="s">
        <v>0</v>
      </c>
      <c r="W411">
        <v>0</v>
      </c>
      <c r="X411" s="162" t="s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 t="s">
        <v>0</v>
      </c>
      <c r="AE411" t="s">
        <v>0</v>
      </c>
      <c r="AF411" t="s">
        <v>0</v>
      </c>
      <c r="AG411" t="s">
        <v>0</v>
      </c>
      <c r="AH411" s="191"/>
      <c r="AI411" s="191" t="s">
        <v>0</v>
      </c>
      <c r="AJ411" t="s">
        <v>0</v>
      </c>
      <c r="AK411" s="191"/>
      <c r="AL411" s="162">
        <v>0</v>
      </c>
      <c r="AM411" s="162">
        <v>0</v>
      </c>
      <c r="AN411" s="162">
        <v>0</v>
      </c>
      <c r="AO411" s="162">
        <v>0</v>
      </c>
      <c r="AP411" s="162">
        <v>0</v>
      </c>
      <c r="AQ411" s="162">
        <v>0</v>
      </c>
      <c r="AR411" s="178">
        <v>0</v>
      </c>
      <c r="AS411" s="178">
        <v>0</v>
      </c>
      <c r="AT411" s="178">
        <v>0</v>
      </c>
      <c r="AU411" s="178">
        <v>0</v>
      </c>
      <c r="AV411" s="178">
        <v>0</v>
      </c>
      <c r="AW411" s="180">
        <v>0</v>
      </c>
      <c r="AX411">
        <v>1</v>
      </c>
      <c r="AY411">
        <v>0</v>
      </c>
      <c r="AZ411">
        <v>0</v>
      </c>
      <c r="BA411">
        <v>0</v>
      </c>
      <c r="BB411">
        <v>1</v>
      </c>
      <c r="BC411">
        <v>0</v>
      </c>
      <c r="BD411" s="165">
        <v>0</v>
      </c>
      <c r="BE411" s="165" t="s">
        <v>0</v>
      </c>
      <c r="BF411" s="165" t="s">
        <v>0</v>
      </c>
      <c r="BG411" s="165" t="s">
        <v>0</v>
      </c>
      <c r="BH411" s="165" t="s">
        <v>0</v>
      </c>
      <c r="BI411" s="165" t="s">
        <v>0</v>
      </c>
      <c r="BJ411" s="165">
        <v>0</v>
      </c>
      <c r="BK411" s="165" t="s">
        <v>0</v>
      </c>
      <c r="BL411" s="165">
        <v>0</v>
      </c>
      <c r="BM411" s="165" t="s">
        <v>0</v>
      </c>
      <c r="BN411" s="165" t="s">
        <v>0</v>
      </c>
      <c r="BO411" s="165" t="s">
        <v>0</v>
      </c>
      <c r="BP411" s="165" t="s">
        <v>0</v>
      </c>
      <c r="BQ411" s="165" t="s">
        <v>0</v>
      </c>
      <c r="BR411" s="165">
        <v>0</v>
      </c>
      <c r="BS411" s="165">
        <v>0</v>
      </c>
      <c r="BT411" s="165">
        <v>0</v>
      </c>
      <c r="BU411" s="165" t="s">
        <v>0</v>
      </c>
      <c r="BV411" s="165" t="s">
        <v>0</v>
      </c>
      <c r="BW411" s="165" t="s">
        <v>0</v>
      </c>
      <c r="BX411" s="165" t="s">
        <v>0</v>
      </c>
      <c r="BY411" s="163" t="s">
        <v>0</v>
      </c>
      <c r="BZ411">
        <v>0</v>
      </c>
      <c r="CA411" t="s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 t="str">
        <f>_xlfn.XLOOKUP(DB_CEWB_Nomenclature__2[[#This Row],[Component]],T_Planning[Article],T_Planning[PLANIF],"VERIF")</f>
        <v>VERIF</v>
      </c>
      <c r="CS411" t="str">
        <f>_xlfn.XLOOKUP(DB_CEWB_Nomenclature__2[[#This Row],[Component]],T_Planning[Article],T_Planning[Etat Machine],"VERIF")</f>
        <v>VERIF</v>
      </c>
      <c r="CT4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2" spans="1:98" hidden="1" x14ac:dyDescent="0.3">
      <c r="A412">
        <v>0</v>
      </c>
      <c r="B412">
        <v>708225</v>
      </c>
      <c r="C412" t="s">
        <v>109</v>
      </c>
      <c r="D412">
        <v>55</v>
      </c>
      <c r="E412" t="s">
        <v>3761</v>
      </c>
      <c r="F412" t="s">
        <v>3950</v>
      </c>
      <c r="G412" t="s">
        <v>2775</v>
      </c>
      <c r="H412" t="s">
        <v>31</v>
      </c>
      <c r="I412">
        <v>0</v>
      </c>
      <c r="J412">
        <v>600</v>
      </c>
      <c r="K412">
        <v>0</v>
      </c>
      <c r="L412">
        <v>0</v>
      </c>
      <c r="M412">
        <v>0</v>
      </c>
      <c r="N412">
        <v>0</v>
      </c>
      <c r="O412">
        <v>30000</v>
      </c>
      <c r="P412">
        <v>0</v>
      </c>
      <c r="Q412">
        <v>0</v>
      </c>
      <c r="R412">
        <v>0</v>
      </c>
      <c r="S412">
        <v>0</v>
      </c>
      <c r="T412" t="s">
        <v>3792</v>
      </c>
      <c r="U412">
        <v>7400</v>
      </c>
      <c r="V412" s="162">
        <v>0</v>
      </c>
      <c r="W412">
        <v>37400</v>
      </c>
      <c r="X412" s="16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 t="s">
        <v>0</v>
      </c>
      <c r="AE412" t="s">
        <v>0</v>
      </c>
      <c r="AF412" t="s">
        <v>0</v>
      </c>
      <c r="AG412" t="s">
        <v>0</v>
      </c>
      <c r="AH412" s="191"/>
      <c r="AI412" s="191" t="s">
        <v>0</v>
      </c>
      <c r="AJ412" t="s">
        <v>0</v>
      </c>
      <c r="AK412" s="191"/>
      <c r="AL412" s="162">
        <v>1.8585222093403999E-4</v>
      </c>
      <c r="AM412" s="162">
        <v>5.8987578786360399E-2</v>
      </c>
      <c r="AN412" s="162">
        <v>1.6972530912505899E-3</v>
      </c>
      <c r="AO412" s="162">
        <v>0</v>
      </c>
      <c r="AP412" s="162">
        <v>0</v>
      </c>
      <c r="AQ412" s="162">
        <v>1.9856453720500399E-2</v>
      </c>
      <c r="AR412" s="178">
        <v>0</v>
      </c>
      <c r="AS412" s="178">
        <v>0</v>
      </c>
      <c r="AT412" s="178">
        <v>0</v>
      </c>
      <c r="AU412" s="178">
        <v>0</v>
      </c>
      <c r="AV412" s="178">
        <v>0</v>
      </c>
      <c r="AW412" s="180">
        <v>0</v>
      </c>
      <c r="AX412">
        <v>1</v>
      </c>
      <c r="AY412">
        <v>0</v>
      </c>
      <c r="AZ412">
        <v>0</v>
      </c>
      <c r="BA412">
        <v>0</v>
      </c>
      <c r="BB412">
        <v>1</v>
      </c>
      <c r="BC412">
        <v>0</v>
      </c>
      <c r="BD412" s="165">
        <v>0</v>
      </c>
      <c r="BE412" s="165" t="s">
        <v>0</v>
      </c>
      <c r="BF412" s="165" t="s">
        <v>0</v>
      </c>
      <c r="BG412" s="165" t="s">
        <v>0</v>
      </c>
      <c r="BH412" s="165" t="s">
        <v>0</v>
      </c>
      <c r="BI412" s="165" t="s">
        <v>0</v>
      </c>
      <c r="BJ412" s="165">
        <v>0</v>
      </c>
      <c r="BK412" s="165" t="s">
        <v>0</v>
      </c>
      <c r="BL412" s="165">
        <v>0</v>
      </c>
      <c r="BM412" s="165" t="s">
        <v>0</v>
      </c>
      <c r="BN412" s="165" t="s">
        <v>0</v>
      </c>
      <c r="BO412" s="165" t="s">
        <v>0</v>
      </c>
      <c r="BP412" s="165" t="s">
        <v>0</v>
      </c>
      <c r="BQ412" s="165" t="s">
        <v>0</v>
      </c>
      <c r="BR412" s="165">
        <v>0</v>
      </c>
      <c r="BS412" s="165">
        <v>0</v>
      </c>
      <c r="BT412" s="165">
        <v>0</v>
      </c>
      <c r="BU412" s="165" t="s">
        <v>0</v>
      </c>
      <c r="BV412" s="165" t="s">
        <v>0</v>
      </c>
      <c r="BW412" s="165" t="s">
        <v>0</v>
      </c>
      <c r="BX412" s="165" t="s">
        <v>0</v>
      </c>
      <c r="BY412" s="163" t="s">
        <v>0</v>
      </c>
      <c r="BZ412">
        <v>0</v>
      </c>
      <c r="CA412" t="s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 t="str">
        <f>_xlfn.XLOOKUP(DB_CEWB_Nomenclature__2[[#This Row],[Component]],T_Planning[Article],T_Planning[PLANIF],"VERIF")</f>
        <v>VERIF</v>
      </c>
      <c r="CS412" t="str">
        <f>_xlfn.XLOOKUP(DB_CEWB_Nomenclature__2[[#This Row],[Component]],T_Planning[Article],T_Planning[Etat Machine],"VERIF")</f>
        <v>VERIF</v>
      </c>
      <c r="CT4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3" spans="1:98" hidden="1" x14ac:dyDescent="0.3">
      <c r="A413">
        <v>0</v>
      </c>
      <c r="B413">
        <v>708228</v>
      </c>
      <c r="C413" t="s">
        <v>109</v>
      </c>
      <c r="D413">
        <v>55</v>
      </c>
      <c r="E413" t="s">
        <v>3761</v>
      </c>
      <c r="F413" t="s">
        <v>3950</v>
      </c>
      <c r="G413" t="s">
        <v>2775</v>
      </c>
      <c r="H413" t="s">
        <v>21</v>
      </c>
      <c r="I413">
        <v>0</v>
      </c>
      <c r="J413">
        <v>0</v>
      </c>
      <c r="K413">
        <v>0</v>
      </c>
      <c r="L413">
        <v>12000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12000</v>
      </c>
      <c r="T413" t="s">
        <v>3794</v>
      </c>
      <c r="U413">
        <v>0</v>
      </c>
      <c r="V413" s="162" t="s">
        <v>0</v>
      </c>
      <c r="W413">
        <v>0</v>
      </c>
      <c r="X413" s="162" t="s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 t="s">
        <v>0</v>
      </c>
      <c r="AE413" t="s">
        <v>0</v>
      </c>
      <c r="AF413" t="s">
        <v>0</v>
      </c>
      <c r="AG413" t="s">
        <v>0</v>
      </c>
      <c r="AH413" s="191"/>
      <c r="AI413" s="191" t="s">
        <v>0</v>
      </c>
      <c r="AJ413" t="s">
        <v>0</v>
      </c>
      <c r="AK413" s="191"/>
      <c r="AL413" s="162">
        <v>2.88644290816433E-2</v>
      </c>
      <c r="AM413" s="162">
        <v>8.0119418242646706E-2</v>
      </c>
      <c r="AN413" s="162">
        <v>8.8273757628596298E-3</v>
      </c>
      <c r="AO413" s="162">
        <v>0.36847190907836003</v>
      </c>
      <c r="AP413" s="162">
        <v>1</v>
      </c>
      <c r="AQ413" s="162">
        <v>9.7159980082515293E-2</v>
      </c>
      <c r="AR413" s="178">
        <v>0</v>
      </c>
      <c r="AS413" s="178">
        <v>0</v>
      </c>
      <c r="AT413" s="178">
        <v>0</v>
      </c>
      <c r="AU413" s="178">
        <v>0</v>
      </c>
      <c r="AV413" s="178">
        <v>0</v>
      </c>
      <c r="AW413" s="180">
        <v>0</v>
      </c>
      <c r="AX413">
        <v>1</v>
      </c>
      <c r="AY413">
        <v>0</v>
      </c>
      <c r="AZ413">
        <v>0</v>
      </c>
      <c r="BA413">
        <v>0</v>
      </c>
      <c r="BB413">
        <v>1</v>
      </c>
      <c r="BC413">
        <v>0</v>
      </c>
      <c r="BD413" s="165">
        <v>0</v>
      </c>
      <c r="BE413" s="165" t="s">
        <v>0</v>
      </c>
      <c r="BF413" s="165" t="s">
        <v>0</v>
      </c>
      <c r="BG413" s="165" t="s">
        <v>0</v>
      </c>
      <c r="BH413" s="165" t="s">
        <v>0</v>
      </c>
      <c r="BI413" s="165" t="s">
        <v>0</v>
      </c>
      <c r="BJ413" s="165">
        <v>0</v>
      </c>
      <c r="BK413" s="165" t="s">
        <v>0</v>
      </c>
      <c r="BL413" s="165">
        <v>0</v>
      </c>
      <c r="BM413" s="165" t="s">
        <v>0</v>
      </c>
      <c r="BN413" s="165" t="s">
        <v>0</v>
      </c>
      <c r="BO413" s="165" t="s">
        <v>0</v>
      </c>
      <c r="BP413" s="165" t="s">
        <v>0</v>
      </c>
      <c r="BQ413" s="165" t="s">
        <v>0</v>
      </c>
      <c r="BR413" s="165">
        <v>0</v>
      </c>
      <c r="BS413" s="165">
        <v>0</v>
      </c>
      <c r="BT413" s="165">
        <v>0</v>
      </c>
      <c r="BU413" s="165" t="s">
        <v>0</v>
      </c>
      <c r="BV413" s="165" t="s">
        <v>0</v>
      </c>
      <c r="BW413" s="165" t="s">
        <v>0</v>
      </c>
      <c r="BX413" s="165" t="s">
        <v>0</v>
      </c>
      <c r="BY413" s="163" t="s">
        <v>0</v>
      </c>
      <c r="BZ413">
        <v>0</v>
      </c>
      <c r="CA413" t="s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 t="str">
        <f>_xlfn.XLOOKUP(DB_CEWB_Nomenclature__2[[#This Row],[Component]],T_Planning[Article],T_Planning[PLANIF],"VERIF")</f>
        <v>VERIF</v>
      </c>
      <c r="CS413" t="str">
        <f>_xlfn.XLOOKUP(DB_CEWB_Nomenclature__2[[#This Row],[Component]],T_Planning[Article],T_Planning[Etat Machine],"VERIF")</f>
        <v>VERIF</v>
      </c>
      <c r="CT4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4" spans="1:98" hidden="1" x14ac:dyDescent="0.3">
      <c r="A414">
        <v>0</v>
      </c>
      <c r="B414">
        <v>708229</v>
      </c>
      <c r="C414" t="s">
        <v>109</v>
      </c>
      <c r="D414">
        <v>55</v>
      </c>
      <c r="E414" t="s">
        <v>3761</v>
      </c>
      <c r="F414" t="s">
        <v>3950</v>
      </c>
      <c r="G414" t="s">
        <v>2775</v>
      </c>
      <c r="H414" t="s">
        <v>21</v>
      </c>
      <c r="I414">
        <v>0</v>
      </c>
      <c r="J414">
        <v>0</v>
      </c>
      <c r="K414">
        <v>0</v>
      </c>
      <c r="L414">
        <v>29151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29151</v>
      </c>
      <c r="T414" t="s">
        <v>3792</v>
      </c>
      <c r="U414">
        <v>0</v>
      </c>
      <c r="V414" s="162" t="s">
        <v>0</v>
      </c>
      <c r="W414">
        <v>0</v>
      </c>
      <c r="X414" s="162" t="s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 t="s">
        <v>0</v>
      </c>
      <c r="AE414" t="s">
        <v>0</v>
      </c>
      <c r="AF414" t="s">
        <v>0</v>
      </c>
      <c r="AG414" t="s">
        <v>0</v>
      </c>
      <c r="AH414" s="191"/>
      <c r="AI414" s="191" t="s">
        <v>0</v>
      </c>
      <c r="AJ414" t="s">
        <v>0</v>
      </c>
      <c r="AK414" s="191"/>
      <c r="AL414" s="162">
        <v>1.115E-2</v>
      </c>
      <c r="AM414" s="162">
        <v>0</v>
      </c>
      <c r="AN414" s="162">
        <v>3.1344958799857603E-2</v>
      </c>
      <c r="AO414" s="162">
        <v>2.00665153017172E-2</v>
      </c>
      <c r="AP414" s="162">
        <v>0</v>
      </c>
      <c r="AQ414" s="162">
        <v>1.8335326562304799E-2</v>
      </c>
      <c r="AR414" s="178">
        <v>0</v>
      </c>
      <c r="AS414" s="178">
        <v>0</v>
      </c>
      <c r="AT414" s="178">
        <v>0</v>
      </c>
      <c r="AU414" s="178">
        <v>0</v>
      </c>
      <c r="AV414" s="178">
        <v>0</v>
      </c>
      <c r="AW414" s="180">
        <v>0</v>
      </c>
      <c r="AX414">
        <v>1</v>
      </c>
      <c r="AY414">
        <v>0</v>
      </c>
      <c r="AZ414">
        <v>0</v>
      </c>
      <c r="BA414">
        <v>0</v>
      </c>
      <c r="BB414">
        <v>1</v>
      </c>
      <c r="BC414">
        <v>0</v>
      </c>
      <c r="BD414" s="165">
        <v>0</v>
      </c>
      <c r="BE414" s="165" t="s">
        <v>0</v>
      </c>
      <c r="BF414" s="165" t="s">
        <v>0</v>
      </c>
      <c r="BG414" s="165" t="s">
        <v>0</v>
      </c>
      <c r="BH414" s="165" t="s">
        <v>0</v>
      </c>
      <c r="BI414" s="165" t="s">
        <v>0</v>
      </c>
      <c r="BJ414" s="165">
        <v>0</v>
      </c>
      <c r="BK414" s="165" t="s">
        <v>0</v>
      </c>
      <c r="BL414" s="165">
        <v>0</v>
      </c>
      <c r="BM414" s="165" t="s">
        <v>0</v>
      </c>
      <c r="BN414" s="165" t="s">
        <v>0</v>
      </c>
      <c r="BO414" s="165" t="s">
        <v>0</v>
      </c>
      <c r="BP414" s="165" t="s">
        <v>0</v>
      </c>
      <c r="BQ414" s="165" t="s">
        <v>0</v>
      </c>
      <c r="BR414" s="165">
        <v>0</v>
      </c>
      <c r="BS414" s="165">
        <v>0</v>
      </c>
      <c r="BT414" s="165">
        <v>0</v>
      </c>
      <c r="BU414" s="165" t="s">
        <v>0</v>
      </c>
      <c r="BV414" s="165" t="s">
        <v>0</v>
      </c>
      <c r="BW414" s="165" t="s">
        <v>0</v>
      </c>
      <c r="BX414" s="165" t="s">
        <v>0</v>
      </c>
      <c r="BY414" s="163" t="s">
        <v>0</v>
      </c>
      <c r="BZ414">
        <v>0</v>
      </c>
      <c r="CA414" t="s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 t="str">
        <f>_xlfn.XLOOKUP(DB_CEWB_Nomenclature__2[[#This Row],[Component]],T_Planning[Article],T_Planning[PLANIF],"VERIF")</f>
        <v>VERIF</v>
      </c>
      <c r="CS414" t="str">
        <f>_xlfn.XLOOKUP(DB_CEWB_Nomenclature__2[[#This Row],[Component]],T_Planning[Article],T_Planning[Etat Machine],"VERIF")</f>
        <v>VERIF</v>
      </c>
      <c r="CT4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5" spans="1:98" hidden="1" x14ac:dyDescent="0.3">
      <c r="A415">
        <v>0</v>
      </c>
      <c r="B415">
        <v>708233</v>
      </c>
      <c r="C415" t="s">
        <v>109</v>
      </c>
      <c r="D415">
        <v>55</v>
      </c>
      <c r="E415" t="s">
        <v>3761</v>
      </c>
      <c r="F415" t="s">
        <v>3950</v>
      </c>
      <c r="G415" t="s">
        <v>2775</v>
      </c>
      <c r="H415" t="s">
        <v>31</v>
      </c>
      <c r="I415">
        <v>0</v>
      </c>
      <c r="J415">
        <v>200</v>
      </c>
      <c r="K415">
        <v>0</v>
      </c>
      <c r="L415">
        <v>6995</v>
      </c>
      <c r="M415">
        <v>0</v>
      </c>
      <c r="N415">
        <v>0</v>
      </c>
      <c r="O415">
        <v>6000</v>
      </c>
      <c r="P415">
        <v>0</v>
      </c>
      <c r="Q415">
        <v>0</v>
      </c>
      <c r="R415">
        <v>0</v>
      </c>
      <c r="S415">
        <v>6995</v>
      </c>
      <c r="T415" t="s">
        <v>3792</v>
      </c>
      <c r="U415">
        <v>7400</v>
      </c>
      <c r="V415" s="162">
        <v>0.94527027027027022</v>
      </c>
      <c r="W415">
        <v>13400</v>
      </c>
      <c r="X415" s="162">
        <v>0.52201492537313432</v>
      </c>
      <c r="Y415">
        <v>0</v>
      </c>
      <c r="Z415">
        <v>0</v>
      </c>
      <c r="AA415">
        <v>0</v>
      </c>
      <c r="AB415">
        <v>0</v>
      </c>
      <c r="AC415">
        <v>0</v>
      </c>
      <c r="AD415" t="s">
        <v>0</v>
      </c>
      <c r="AE415" t="s">
        <v>0</v>
      </c>
      <c r="AF415" t="s">
        <v>0</v>
      </c>
      <c r="AG415" t="s">
        <v>0</v>
      </c>
      <c r="AH415" s="191"/>
      <c r="AI415" s="191" t="s">
        <v>0</v>
      </c>
      <c r="AJ415" t="s">
        <v>0</v>
      </c>
      <c r="AK415" s="191"/>
      <c r="AL415" s="162">
        <v>1.1172325074109301E-2</v>
      </c>
      <c r="AM415" s="162">
        <v>6.2591819854075897E-3</v>
      </c>
      <c r="AN415" s="162">
        <v>2.1544438028243001E-2</v>
      </c>
      <c r="AO415" s="162">
        <v>3.4804288207429597E-2</v>
      </c>
      <c r="AP415" s="162">
        <v>0</v>
      </c>
      <c r="AQ415" s="162">
        <v>1.71546576293941E-2</v>
      </c>
      <c r="AR415" s="178">
        <v>0</v>
      </c>
      <c r="AS415" s="178">
        <v>0</v>
      </c>
      <c r="AT415" s="178">
        <v>0</v>
      </c>
      <c r="AU415" s="178">
        <v>0</v>
      </c>
      <c r="AV415" s="178">
        <v>0</v>
      </c>
      <c r="AW415" s="180">
        <v>0</v>
      </c>
      <c r="AX415">
        <v>1</v>
      </c>
      <c r="AY415">
        <v>0</v>
      </c>
      <c r="AZ415">
        <v>0</v>
      </c>
      <c r="BA415">
        <v>0</v>
      </c>
      <c r="BB415">
        <v>1</v>
      </c>
      <c r="BC415">
        <v>0</v>
      </c>
      <c r="BD415" s="165">
        <v>0</v>
      </c>
      <c r="BE415" s="165" t="s">
        <v>0</v>
      </c>
      <c r="BF415" s="165" t="s">
        <v>0</v>
      </c>
      <c r="BG415" s="165" t="s">
        <v>0</v>
      </c>
      <c r="BH415" s="165" t="s">
        <v>0</v>
      </c>
      <c r="BI415" s="165" t="s">
        <v>0</v>
      </c>
      <c r="BJ415" s="165">
        <v>0</v>
      </c>
      <c r="BK415" s="165" t="s">
        <v>0</v>
      </c>
      <c r="BL415" s="165">
        <v>0</v>
      </c>
      <c r="BM415" s="165" t="s">
        <v>0</v>
      </c>
      <c r="BN415" s="165" t="s">
        <v>0</v>
      </c>
      <c r="BO415" s="165" t="s">
        <v>0</v>
      </c>
      <c r="BP415" s="165" t="s">
        <v>0</v>
      </c>
      <c r="BQ415" s="165" t="s">
        <v>0</v>
      </c>
      <c r="BR415" s="165">
        <v>0</v>
      </c>
      <c r="BS415" s="165">
        <v>0</v>
      </c>
      <c r="BT415" s="165">
        <v>0</v>
      </c>
      <c r="BU415" s="165" t="s">
        <v>0</v>
      </c>
      <c r="BV415" s="165" t="s">
        <v>0</v>
      </c>
      <c r="BW415" s="165" t="s">
        <v>0</v>
      </c>
      <c r="BX415" s="165" t="s">
        <v>0</v>
      </c>
      <c r="BY415" s="163" t="s">
        <v>0</v>
      </c>
      <c r="BZ415">
        <v>0</v>
      </c>
      <c r="CA415" t="s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 t="str">
        <f>_xlfn.XLOOKUP(DB_CEWB_Nomenclature__2[[#This Row],[Component]],T_Planning[Article],T_Planning[PLANIF],"VERIF")</f>
        <v>VERIF</v>
      </c>
      <c r="CS415" t="str">
        <f>_xlfn.XLOOKUP(DB_CEWB_Nomenclature__2[[#This Row],[Component]],T_Planning[Article],T_Planning[Etat Machine],"VERIF")</f>
        <v>VERIF</v>
      </c>
      <c r="CT4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6" spans="1:98" hidden="1" x14ac:dyDescent="0.3">
      <c r="A416">
        <v>0</v>
      </c>
      <c r="B416">
        <v>708234</v>
      </c>
      <c r="C416" t="s">
        <v>109</v>
      </c>
      <c r="D416">
        <v>51</v>
      </c>
      <c r="E416" t="s">
        <v>3761</v>
      </c>
      <c r="F416" t="s">
        <v>3950</v>
      </c>
      <c r="G416" t="s">
        <v>2775</v>
      </c>
      <c r="H416" t="s">
        <v>23</v>
      </c>
      <c r="I416">
        <v>0</v>
      </c>
      <c r="J416">
        <v>0</v>
      </c>
      <c r="K416">
        <v>0</v>
      </c>
      <c r="L416">
        <v>3925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3925</v>
      </c>
      <c r="T416" t="s">
        <v>3794</v>
      </c>
      <c r="U416">
        <v>0</v>
      </c>
      <c r="V416" s="162" t="s">
        <v>0</v>
      </c>
      <c r="W416">
        <v>0</v>
      </c>
      <c r="X416" s="162" t="s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 t="s">
        <v>0</v>
      </c>
      <c r="AE416" t="s">
        <v>0</v>
      </c>
      <c r="AF416" t="s">
        <v>0</v>
      </c>
      <c r="AG416" t="s">
        <v>0</v>
      </c>
      <c r="AH416" s="191"/>
      <c r="AI416" s="191" t="s">
        <v>0</v>
      </c>
      <c r="AJ416" t="s">
        <v>0</v>
      </c>
      <c r="AK416" s="191"/>
      <c r="AL416" s="162">
        <v>4.6018371184724398E-2</v>
      </c>
      <c r="AM416" s="162">
        <v>0</v>
      </c>
      <c r="AN416" s="162">
        <v>0</v>
      </c>
      <c r="AO416" s="162">
        <v>0</v>
      </c>
      <c r="AP416" s="162">
        <v>0</v>
      </c>
      <c r="AQ416" s="162">
        <v>0.26934760595978602</v>
      </c>
      <c r="AR416" s="178">
        <v>0</v>
      </c>
      <c r="AS416" s="178">
        <v>0</v>
      </c>
      <c r="AT416" s="178">
        <v>0</v>
      </c>
      <c r="AU416" s="178">
        <v>0</v>
      </c>
      <c r="AV416" s="178">
        <v>0</v>
      </c>
      <c r="AW416" s="180">
        <v>0</v>
      </c>
      <c r="AX416">
        <v>1</v>
      </c>
      <c r="AY416">
        <v>0</v>
      </c>
      <c r="AZ416">
        <v>0</v>
      </c>
      <c r="BA416">
        <v>0</v>
      </c>
      <c r="BB416">
        <v>1</v>
      </c>
      <c r="BC416">
        <v>0</v>
      </c>
      <c r="BD416" s="165">
        <v>0</v>
      </c>
      <c r="BE416" s="165" t="s">
        <v>0</v>
      </c>
      <c r="BF416" s="165" t="s">
        <v>0</v>
      </c>
      <c r="BG416" s="165" t="s">
        <v>0</v>
      </c>
      <c r="BH416" s="165" t="s">
        <v>0</v>
      </c>
      <c r="BI416" s="165" t="s">
        <v>0</v>
      </c>
      <c r="BJ416" s="165">
        <v>0</v>
      </c>
      <c r="BK416" s="165" t="s">
        <v>0</v>
      </c>
      <c r="BL416" s="165">
        <v>0</v>
      </c>
      <c r="BM416" s="165" t="s">
        <v>0</v>
      </c>
      <c r="BN416" s="165" t="s">
        <v>0</v>
      </c>
      <c r="BO416" s="165" t="s">
        <v>0</v>
      </c>
      <c r="BP416" s="165" t="s">
        <v>0</v>
      </c>
      <c r="BQ416" s="165" t="s">
        <v>0</v>
      </c>
      <c r="BR416" s="165">
        <v>0</v>
      </c>
      <c r="BS416" s="165">
        <v>0</v>
      </c>
      <c r="BT416" s="165">
        <v>0</v>
      </c>
      <c r="BU416" s="165" t="s">
        <v>0</v>
      </c>
      <c r="BV416" s="165" t="s">
        <v>0</v>
      </c>
      <c r="BW416" s="165" t="s">
        <v>0</v>
      </c>
      <c r="BX416" s="165" t="s">
        <v>0</v>
      </c>
      <c r="BY416" s="163" t="s">
        <v>0</v>
      </c>
      <c r="BZ416">
        <v>0</v>
      </c>
      <c r="CA416" t="s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 t="str">
        <f>_xlfn.XLOOKUP(DB_CEWB_Nomenclature__2[[#This Row],[Component]],T_Planning[Article],T_Planning[PLANIF],"VERIF")</f>
        <v>VERIF</v>
      </c>
      <c r="CS416" t="str">
        <f>_xlfn.XLOOKUP(DB_CEWB_Nomenclature__2[[#This Row],[Component]],T_Planning[Article],T_Planning[Etat Machine],"VERIF")</f>
        <v>VERIF</v>
      </c>
      <c r="CT4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7" spans="1:98" hidden="1" x14ac:dyDescent="0.3">
      <c r="A417">
        <v>0</v>
      </c>
      <c r="B417">
        <v>708235</v>
      </c>
      <c r="C417" t="s">
        <v>109</v>
      </c>
      <c r="D417">
        <v>55</v>
      </c>
      <c r="E417" t="s">
        <v>3761</v>
      </c>
      <c r="F417" t="s">
        <v>3950</v>
      </c>
      <c r="G417" t="s">
        <v>2775</v>
      </c>
      <c r="H417" t="s">
        <v>25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t="s">
        <v>3794</v>
      </c>
      <c r="U417">
        <v>0</v>
      </c>
      <c r="V417" s="162" t="s">
        <v>0</v>
      </c>
      <c r="W417">
        <v>0</v>
      </c>
      <c r="X417" s="162" t="s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 t="s">
        <v>0</v>
      </c>
      <c r="AE417" t="s">
        <v>0</v>
      </c>
      <c r="AF417" t="s">
        <v>0</v>
      </c>
      <c r="AG417" t="s">
        <v>0</v>
      </c>
      <c r="AH417" s="191"/>
      <c r="AI417" s="191" t="s">
        <v>0</v>
      </c>
      <c r="AJ417" t="s">
        <v>0</v>
      </c>
      <c r="AK417" s="191"/>
      <c r="AL417" s="162">
        <v>1.1525000000000001E-2</v>
      </c>
      <c r="AM417" s="162">
        <v>0</v>
      </c>
      <c r="AN417" s="162">
        <v>0</v>
      </c>
      <c r="AO417" s="162">
        <v>0</v>
      </c>
      <c r="AP417" s="162">
        <v>0</v>
      </c>
      <c r="AQ417" s="162">
        <v>1.1525000000000001E-2</v>
      </c>
      <c r="AR417" s="178">
        <v>0</v>
      </c>
      <c r="AS417" s="178">
        <v>0</v>
      </c>
      <c r="AT417" s="178">
        <v>0</v>
      </c>
      <c r="AU417" s="178">
        <v>0</v>
      </c>
      <c r="AV417" s="178">
        <v>0</v>
      </c>
      <c r="AW417" s="180">
        <v>0</v>
      </c>
      <c r="AX417">
        <v>1</v>
      </c>
      <c r="AY417">
        <v>0</v>
      </c>
      <c r="AZ417">
        <v>0</v>
      </c>
      <c r="BA417">
        <v>0</v>
      </c>
      <c r="BB417">
        <v>1</v>
      </c>
      <c r="BC417">
        <v>0</v>
      </c>
      <c r="BD417" s="165">
        <v>0</v>
      </c>
      <c r="BE417" s="165" t="s">
        <v>0</v>
      </c>
      <c r="BF417" s="165" t="s">
        <v>0</v>
      </c>
      <c r="BG417" s="165" t="s">
        <v>0</v>
      </c>
      <c r="BH417" s="165" t="s">
        <v>0</v>
      </c>
      <c r="BI417" s="165" t="s">
        <v>0</v>
      </c>
      <c r="BJ417" s="165">
        <v>0</v>
      </c>
      <c r="BK417" s="165" t="s">
        <v>0</v>
      </c>
      <c r="BL417" s="165">
        <v>0</v>
      </c>
      <c r="BM417" s="165" t="s">
        <v>0</v>
      </c>
      <c r="BN417" s="165" t="s">
        <v>0</v>
      </c>
      <c r="BO417" s="165" t="s">
        <v>0</v>
      </c>
      <c r="BP417" s="165" t="s">
        <v>0</v>
      </c>
      <c r="BQ417" s="165" t="s">
        <v>0</v>
      </c>
      <c r="BR417" s="165">
        <v>0</v>
      </c>
      <c r="BS417" s="165">
        <v>0</v>
      </c>
      <c r="BT417" s="165">
        <v>0</v>
      </c>
      <c r="BU417" s="165" t="s">
        <v>0</v>
      </c>
      <c r="BV417" s="165" t="s">
        <v>0</v>
      </c>
      <c r="BW417" s="165" t="s">
        <v>0</v>
      </c>
      <c r="BX417" s="165" t="s">
        <v>0</v>
      </c>
      <c r="BY417" s="163" t="s">
        <v>0</v>
      </c>
      <c r="BZ417">
        <v>0</v>
      </c>
      <c r="CA417" t="s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 t="str">
        <f>_xlfn.XLOOKUP(DB_CEWB_Nomenclature__2[[#This Row],[Component]],T_Planning[Article],T_Planning[PLANIF],"VERIF")</f>
        <v>VERIF</v>
      </c>
      <c r="CS417" t="str">
        <f>_xlfn.XLOOKUP(DB_CEWB_Nomenclature__2[[#This Row],[Component]],T_Planning[Article],T_Planning[Etat Machine],"VERIF")</f>
        <v>VERIF</v>
      </c>
      <c r="CT4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8" spans="1:98" hidden="1" x14ac:dyDescent="0.3">
      <c r="A418">
        <v>0</v>
      </c>
      <c r="B418">
        <v>708236</v>
      </c>
      <c r="C418" t="s">
        <v>109</v>
      </c>
      <c r="D418">
        <v>55</v>
      </c>
      <c r="E418" t="s">
        <v>3761</v>
      </c>
      <c r="F418" t="s">
        <v>3950</v>
      </c>
      <c r="G418" t="s">
        <v>2775</v>
      </c>
      <c r="H418" t="s">
        <v>2339</v>
      </c>
      <c r="I418">
        <v>0</v>
      </c>
      <c r="J418">
        <v>0</v>
      </c>
      <c r="K418">
        <v>0</v>
      </c>
      <c r="L418">
        <v>0</v>
      </c>
      <c r="M418">
        <v>2015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3794</v>
      </c>
      <c r="U418">
        <v>0</v>
      </c>
      <c r="V418" s="162" t="s">
        <v>0</v>
      </c>
      <c r="W418">
        <v>0</v>
      </c>
      <c r="X418" s="162" t="s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 t="s">
        <v>0</v>
      </c>
      <c r="AE418" t="s">
        <v>0</v>
      </c>
      <c r="AF418" t="s">
        <v>0</v>
      </c>
      <c r="AG418" t="s">
        <v>0</v>
      </c>
      <c r="AH418" s="191"/>
      <c r="AI418" s="191" t="s">
        <v>0</v>
      </c>
      <c r="AJ418" t="s">
        <v>0</v>
      </c>
      <c r="AK418" s="191"/>
      <c r="AL418" s="162">
        <v>0</v>
      </c>
      <c r="AM418" s="162">
        <v>0</v>
      </c>
      <c r="AN418" s="162">
        <v>0</v>
      </c>
      <c r="AO418" s="162">
        <v>0</v>
      </c>
      <c r="AP418" s="162">
        <v>0</v>
      </c>
      <c r="AQ418" s="162">
        <v>0</v>
      </c>
      <c r="AR418" s="178">
        <v>0</v>
      </c>
      <c r="AS418" s="178">
        <v>0</v>
      </c>
      <c r="AT418" s="178">
        <v>0</v>
      </c>
      <c r="AU418" s="178">
        <v>0</v>
      </c>
      <c r="AV418" s="178">
        <v>0</v>
      </c>
      <c r="AW418" s="180">
        <v>0</v>
      </c>
      <c r="AX418">
        <v>1</v>
      </c>
      <c r="AY418">
        <v>0</v>
      </c>
      <c r="AZ418">
        <v>0</v>
      </c>
      <c r="BA418">
        <v>0</v>
      </c>
      <c r="BB418">
        <v>1</v>
      </c>
      <c r="BC418">
        <v>0</v>
      </c>
      <c r="BD418" s="165">
        <v>0</v>
      </c>
      <c r="BE418" s="165" t="s">
        <v>0</v>
      </c>
      <c r="BF418" s="165" t="s">
        <v>0</v>
      </c>
      <c r="BG418" s="165" t="s">
        <v>0</v>
      </c>
      <c r="BH418" s="165" t="s">
        <v>0</v>
      </c>
      <c r="BI418" s="165" t="s">
        <v>0</v>
      </c>
      <c r="BJ418" s="165">
        <v>0</v>
      </c>
      <c r="BK418" s="165" t="s">
        <v>0</v>
      </c>
      <c r="BL418" s="165">
        <v>0</v>
      </c>
      <c r="BM418" s="165" t="s">
        <v>0</v>
      </c>
      <c r="BN418" s="165" t="s">
        <v>0</v>
      </c>
      <c r="BO418" s="165" t="s">
        <v>0</v>
      </c>
      <c r="BP418" s="165" t="s">
        <v>0</v>
      </c>
      <c r="BQ418" s="165" t="s">
        <v>0</v>
      </c>
      <c r="BR418" s="165">
        <v>0</v>
      </c>
      <c r="BS418" s="165">
        <v>0</v>
      </c>
      <c r="BT418" s="165">
        <v>0</v>
      </c>
      <c r="BU418" s="165" t="s">
        <v>0</v>
      </c>
      <c r="BV418" s="165" t="s">
        <v>0</v>
      </c>
      <c r="BW418" s="165" t="s">
        <v>0</v>
      </c>
      <c r="BX418" s="165" t="s">
        <v>0</v>
      </c>
      <c r="BY418" s="163" t="s">
        <v>0</v>
      </c>
      <c r="BZ418">
        <v>0</v>
      </c>
      <c r="CA418" t="s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 t="str">
        <f>_xlfn.XLOOKUP(DB_CEWB_Nomenclature__2[[#This Row],[Component]],T_Planning[Article],T_Planning[PLANIF],"VERIF")</f>
        <v>VERIF</v>
      </c>
      <c r="CS418" t="str">
        <f>_xlfn.XLOOKUP(DB_CEWB_Nomenclature__2[[#This Row],[Component]],T_Planning[Article],T_Planning[Etat Machine],"VERIF")</f>
        <v>VERIF</v>
      </c>
      <c r="CT4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19" spans="1:98" hidden="1" x14ac:dyDescent="0.3">
      <c r="A419">
        <v>0</v>
      </c>
      <c r="B419">
        <v>708237</v>
      </c>
      <c r="C419" t="s">
        <v>109</v>
      </c>
      <c r="D419">
        <v>55</v>
      </c>
      <c r="E419" t="s">
        <v>3761</v>
      </c>
      <c r="F419" t="s">
        <v>3950</v>
      </c>
      <c r="G419" t="s">
        <v>2775</v>
      </c>
      <c r="H419" t="s">
        <v>25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t="s">
        <v>3792</v>
      </c>
      <c r="U419">
        <v>0</v>
      </c>
      <c r="V419" s="162" t="s">
        <v>0</v>
      </c>
      <c r="W419">
        <v>0</v>
      </c>
      <c r="X419" s="162" t="s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 t="s">
        <v>0</v>
      </c>
      <c r="AE419" t="s">
        <v>0</v>
      </c>
      <c r="AF419" t="s">
        <v>0</v>
      </c>
      <c r="AG419" t="s">
        <v>0</v>
      </c>
      <c r="AH419" s="191"/>
      <c r="AI419" s="191" t="s">
        <v>0</v>
      </c>
      <c r="AJ419" t="s">
        <v>0</v>
      </c>
      <c r="AK419" s="191"/>
      <c r="AL419" s="162">
        <v>0</v>
      </c>
      <c r="AM419" s="162">
        <v>0</v>
      </c>
      <c r="AN419" s="162">
        <v>0</v>
      </c>
      <c r="AO419" s="162">
        <v>0</v>
      </c>
      <c r="AP419" s="162">
        <v>0</v>
      </c>
      <c r="AQ419" s="162">
        <v>0</v>
      </c>
      <c r="AR419" s="178">
        <v>0</v>
      </c>
      <c r="AS419" s="178">
        <v>0</v>
      </c>
      <c r="AT419" s="178">
        <v>0</v>
      </c>
      <c r="AU419" s="178">
        <v>0</v>
      </c>
      <c r="AV419" s="178">
        <v>0</v>
      </c>
      <c r="AW419" s="180">
        <v>0</v>
      </c>
      <c r="AX419">
        <v>1</v>
      </c>
      <c r="AY419">
        <v>0</v>
      </c>
      <c r="AZ419">
        <v>0</v>
      </c>
      <c r="BA419">
        <v>0</v>
      </c>
      <c r="BB419">
        <v>1</v>
      </c>
      <c r="BC419">
        <v>0</v>
      </c>
      <c r="BD419" s="165">
        <v>0</v>
      </c>
      <c r="BE419" s="165" t="s">
        <v>0</v>
      </c>
      <c r="BF419" s="165" t="s">
        <v>0</v>
      </c>
      <c r="BG419" s="165" t="s">
        <v>0</v>
      </c>
      <c r="BH419" s="165" t="s">
        <v>0</v>
      </c>
      <c r="BI419" s="165" t="s">
        <v>0</v>
      </c>
      <c r="BJ419" s="165">
        <v>0</v>
      </c>
      <c r="BK419" s="165" t="s">
        <v>0</v>
      </c>
      <c r="BL419" s="165">
        <v>0</v>
      </c>
      <c r="BM419" s="165" t="s">
        <v>0</v>
      </c>
      <c r="BN419" s="165" t="s">
        <v>0</v>
      </c>
      <c r="BO419" s="165" t="s">
        <v>0</v>
      </c>
      <c r="BP419" s="165" t="s">
        <v>0</v>
      </c>
      <c r="BQ419" s="165" t="s">
        <v>0</v>
      </c>
      <c r="BR419" s="165">
        <v>0</v>
      </c>
      <c r="BS419" s="165">
        <v>0</v>
      </c>
      <c r="BT419" s="165">
        <v>0</v>
      </c>
      <c r="BU419" s="165" t="s">
        <v>0</v>
      </c>
      <c r="BV419" s="165" t="s">
        <v>0</v>
      </c>
      <c r="BW419" s="165" t="s">
        <v>0</v>
      </c>
      <c r="BX419" s="165" t="s">
        <v>0</v>
      </c>
      <c r="BY419" s="163" t="s">
        <v>0</v>
      </c>
      <c r="BZ419">
        <v>0</v>
      </c>
      <c r="CA419" t="s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 t="str">
        <f>_xlfn.XLOOKUP(DB_CEWB_Nomenclature__2[[#This Row],[Component]],T_Planning[Article],T_Planning[PLANIF],"VERIF")</f>
        <v>VERIF</v>
      </c>
      <c r="CS419" t="str">
        <f>_xlfn.XLOOKUP(DB_CEWB_Nomenclature__2[[#This Row],[Component]],T_Planning[Article],T_Planning[Etat Machine],"VERIF")</f>
        <v>VERIF</v>
      </c>
      <c r="CT4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0" spans="1:98" hidden="1" x14ac:dyDescent="0.3">
      <c r="A420">
        <v>0</v>
      </c>
      <c r="B420">
        <v>708238</v>
      </c>
      <c r="C420" t="s">
        <v>109</v>
      </c>
      <c r="D420">
        <v>40</v>
      </c>
      <c r="E420" t="s">
        <v>3761</v>
      </c>
      <c r="F420" t="s">
        <v>3950</v>
      </c>
      <c r="G420" t="s">
        <v>2775</v>
      </c>
      <c r="H420" t="s">
        <v>2286</v>
      </c>
      <c r="I420">
        <v>0</v>
      </c>
      <c r="J420">
        <v>0</v>
      </c>
      <c r="K420">
        <v>0</v>
      </c>
      <c r="L420">
        <v>23476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23476</v>
      </c>
      <c r="T420" t="s">
        <v>3792</v>
      </c>
      <c r="U420">
        <v>0</v>
      </c>
      <c r="V420" s="162" t="s">
        <v>0</v>
      </c>
      <c r="W420">
        <v>0</v>
      </c>
      <c r="X420" s="162" t="s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 t="s">
        <v>0</v>
      </c>
      <c r="AE420" t="s">
        <v>0</v>
      </c>
      <c r="AF420" t="s">
        <v>0</v>
      </c>
      <c r="AG420" t="s">
        <v>0</v>
      </c>
      <c r="AH420" s="191"/>
      <c r="AI420" s="191" t="s">
        <v>0</v>
      </c>
      <c r="AJ420" t="s">
        <v>0</v>
      </c>
      <c r="AK420" s="191"/>
      <c r="AL420" s="162">
        <v>0</v>
      </c>
      <c r="AM420" s="162">
        <v>6.4999999999999997E-3</v>
      </c>
      <c r="AN420" s="162">
        <v>9.8187499999999997E-2</v>
      </c>
      <c r="AO420" s="162">
        <v>0.45733203374449599</v>
      </c>
      <c r="AP420" s="162">
        <v>0</v>
      </c>
      <c r="AQ420" s="162">
        <v>0.13970086979376301</v>
      </c>
      <c r="AR420" s="178">
        <v>0</v>
      </c>
      <c r="AS420" s="178">
        <v>0</v>
      </c>
      <c r="AT420" s="178">
        <v>0</v>
      </c>
      <c r="AU420" s="178">
        <v>0</v>
      </c>
      <c r="AV420" s="178">
        <v>0</v>
      </c>
      <c r="AW420" s="180">
        <v>0</v>
      </c>
      <c r="AX420">
        <v>1</v>
      </c>
      <c r="AY420">
        <v>0</v>
      </c>
      <c r="AZ420">
        <v>0</v>
      </c>
      <c r="BA420">
        <v>0</v>
      </c>
      <c r="BB420">
        <v>1</v>
      </c>
      <c r="BC420">
        <v>0</v>
      </c>
      <c r="BD420" s="165">
        <v>0</v>
      </c>
      <c r="BE420" s="165" t="s">
        <v>0</v>
      </c>
      <c r="BF420" s="165" t="s">
        <v>0</v>
      </c>
      <c r="BG420" s="165" t="s">
        <v>0</v>
      </c>
      <c r="BH420" s="165" t="s">
        <v>0</v>
      </c>
      <c r="BI420" s="165" t="s">
        <v>0</v>
      </c>
      <c r="BJ420" s="165">
        <v>0</v>
      </c>
      <c r="BK420" s="165" t="s">
        <v>0</v>
      </c>
      <c r="BL420" s="165">
        <v>0</v>
      </c>
      <c r="BM420" s="165" t="s">
        <v>0</v>
      </c>
      <c r="BN420" s="165" t="s">
        <v>0</v>
      </c>
      <c r="BO420" s="165" t="s">
        <v>0</v>
      </c>
      <c r="BP420" s="165" t="s">
        <v>0</v>
      </c>
      <c r="BQ420" s="165" t="s">
        <v>0</v>
      </c>
      <c r="BR420" s="165">
        <v>0</v>
      </c>
      <c r="BS420" s="165">
        <v>0</v>
      </c>
      <c r="BT420" s="165">
        <v>0</v>
      </c>
      <c r="BU420" s="165" t="s">
        <v>0</v>
      </c>
      <c r="BV420" s="165" t="s">
        <v>0</v>
      </c>
      <c r="BW420" s="165" t="s">
        <v>0</v>
      </c>
      <c r="BX420" s="165" t="s">
        <v>0</v>
      </c>
      <c r="BY420" s="163" t="s">
        <v>0</v>
      </c>
      <c r="BZ420">
        <v>0</v>
      </c>
      <c r="CA420" t="s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 t="str">
        <f>_xlfn.XLOOKUP(DB_CEWB_Nomenclature__2[[#This Row],[Component]],T_Planning[Article],T_Planning[PLANIF],"VERIF")</f>
        <v>VERIF</v>
      </c>
      <c r="CS420" t="str">
        <f>_xlfn.XLOOKUP(DB_CEWB_Nomenclature__2[[#This Row],[Component]],T_Planning[Article],T_Planning[Etat Machine],"VERIF")</f>
        <v>VERIF</v>
      </c>
      <c r="CT4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1" spans="1:98" hidden="1" x14ac:dyDescent="0.3">
      <c r="A421">
        <v>0</v>
      </c>
      <c r="B421">
        <v>708851</v>
      </c>
      <c r="C421" t="s">
        <v>962</v>
      </c>
      <c r="D421">
        <v>55</v>
      </c>
      <c r="E421" t="s">
        <v>3761</v>
      </c>
      <c r="F421" t="s">
        <v>3952</v>
      </c>
      <c r="G421" t="s">
        <v>2862</v>
      </c>
      <c r="H421" t="s">
        <v>963</v>
      </c>
      <c r="I421">
        <v>0</v>
      </c>
      <c r="J421">
        <v>0</v>
      </c>
      <c r="K421">
        <v>0</v>
      </c>
      <c r="L421">
        <v>10489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10489</v>
      </c>
      <c r="T421" t="s">
        <v>3767</v>
      </c>
      <c r="U421">
        <v>0</v>
      </c>
      <c r="V421" s="162" t="s">
        <v>0</v>
      </c>
      <c r="W421">
        <v>0</v>
      </c>
      <c r="X421" s="162" t="s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 t="s">
        <v>0</v>
      </c>
      <c r="AE421" t="s">
        <v>0</v>
      </c>
      <c r="AF421" t="s">
        <v>0</v>
      </c>
      <c r="AG421" t="s">
        <v>0</v>
      </c>
      <c r="AH421" s="191"/>
      <c r="AI421" s="191" t="s">
        <v>0</v>
      </c>
      <c r="AJ421" t="s">
        <v>0</v>
      </c>
      <c r="AK421" s="191"/>
      <c r="AL421" s="162">
        <v>0</v>
      </c>
      <c r="AM421" s="162">
        <v>0</v>
      </c>
      <c r="AN421" s="162">
        <v>6.4488561661845897E-2</v>
      </c>
      <c r="AO421" s="162">
        <v>0</v>
      </c>
      <c r="AP421" s="162">
        <v>0</v>
      </c>
      <c r="AQ421" s="162">
        <v>6.4488561661845897E-2</v>
      </c>
      <c r="AR421" s="178">
        <v>0</v>
      </c>
      <c r="AS421" s="178">
        <v>0</v>
      </c>
      <c r="AT421" s="178">
        <v>0</v>
      </c>
      <c r="AU421" s="178">
        <v>0</v>
      </c>
      <c r="AV421" s="178">
        <v>0</v>
      </c>
      <c r="AW421" s="180">
        <v>0</v>
      </c>
      <c r="AX421">
        <v>1</v>
      </c>
      <c r="AY421">
        <v>0</v>
      </c>
      <c r="AZ421">
        <v>0</v>
      </c>
      <c r="BA421">
        <v>0</v>
      </c>
      <c r="BB421">
        <v>1</v>
      </c>
      <c r="BC421">
        <v>0</v>
      </c>
      <c r="BD421" s="165">
        <v>0</v>
      </c>
      <c r="BE421" s="165" t="s">
        <v>0</v>
      </c>
      <c r="BF421" s="165" t="s">
        <v>0</v>
      </c>
      <c r="BG421" s="165" t="s">
        <v>0</v>
      </c>
      <c r="BH421" s="165" t="s">
        <v>0</v>
      </c>
      <c r="BI421" s="165" t="s">
        <v>0</v>
      </c>
      <c r="BJ421" s="165">
        <v>0</v>
      </c>
      <c r="BK421" s="165" t="s">
        <v>0</v>
      </c>
      <c r="BL421" s="165">
        <v>0</v>
      </c>
      <c r="BM421" s="165" t="s">
        <v>0</v>
      </c>
      <c r="BN421" s="165" t="s">
        <v>0</v>
      </c>
      <c r="BO421" s="165" t="s">
        <v>0</v>
      </c>
      <c r="BP421" s="165" t="s">
        <v>0</v>
      </c>
      <c r="BQ421" s="165" t="s">
        <v>0</v>
      </c>
      <c r="BR421" s="165">
        <v>0</v>
      </c>
      <c r="BS421" s="165">
        <v>0</v>
      </c>
      <c r="BT421" s="165">
        <v>0</v>
      </c>
      <c r="BU421" s="165" t="s">
        <v>0</v>
      </c>
      <c r="BV421" s="165" t="s">
        <v>0</v>
      </c>
      <c r="BW421" s="165" t="s">
        <v>0</v>
      </c>
      <c r="BX421" s="165" t="s">
        <v>0</v>
      </c>
      <c r="BY421" s="163" t="s">
        <v>0</v>
      </c>
      <c r="BZ421">
        <v>0</v>
      </c>
      <c r="CA421" t="s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 t="str">
        <f>_xlfn.XLOOKUP(DB_CEWB_Nomenclature__2[[#This Row],[Component]],T_Planning[Article],T_Planning[PLANIF],"VERIF")</f>
        <v>VERIF</v>
      </c>
      <c r="CS421" t="str">
        <f>_xlfn.XLOOKUP(DB_CEWB_Nomenclature__2[[#This Row],[Component]],T_Planning[Article],T_Planning[Etat Machine],"VERIF")</f>
        <v>VERIF</v>
      </c>
      <c r="CT4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2" spans="1:98" hidden="1" x14ac:dyDescent="0.3">
      <c r="A422">
        <v>0</v>
      </c>
      <c r="B422">
        <v>708950</v>
      </c>
      <c r="C422" t="s">
        <v>312</v>
      </c>
      <c r="D422">
        <v>40</v>
      </c>
      <c r="E422" t="s">
        <v>3761</v>
      </c>
      <c r="F422" t="s">
        <v>3950</v>
      </c>
      <c r="G422" t="s">
        <v>2775</v>
      </c>
      <c r="H422" t="s">
        <v>91</v>
      </c>
      <c r="I422">
        <v>0</v>
      </c>
      <c r="J422">
        <v>0</v>
      </c>
      <c r="K422">
        <v>0</v>
      </c>
      <c r="L422">
        <v>1613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1613</v>
      </c>
      <c r="T422" t="s">
        <v>3789</v>
      </c>
      <c r="U422">
        <v>0</v>
      </c>
      <c r="V422" s="162" t="s">
        <v>0</v>
      </c>
      <c r="W422">
        <v>0</v>
      </c>
      <c r="X422" s="162" t="s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 t="s">
        <v>0</v>
      </c>
      <c r="AE422" t="s">
        <v>0</v>
      </c>
      <c r="AF422" t="s">
        <v>0</v>
      </c>
      <c r="AG422" t="s">
        <v>0</v>
      </c>
      <c r="AH422" s="191"/>
      <c r="AI422" s="191" t="s">
        <v>0</v>
      </c>
      <c r="AJ422" t="s">
        <v>0</v>
      </c>
      <c r="AK422" s="191"/>
      <c r="AL422" s="162">
        <v>0</v>
      </c>
      <c r="AM422" s="162">
        <v>0</v>
      </c>
      <c r="AN422" s="162">
        <v>0</v>
      </c>
      <c r="AO422" s="162">
        <v>0</v>
      </c>
      <c r="AP422" s="162">
        <v>0</v>
      </c>
      <c r="AQ422" s="162">
        <v>0</v>
      </c>
      <c r="AR422" s="178">
        <v>0</v>
      </c>
      <c r="AS422" s="178">
        <v>0</v>
      </c>
      <c r="AT422" s="178">
        <v>0</v>
      </c>
      <c r="AU422" s="178">
        <v>0</v>
      </c>
      <c r="AV422" s="178">
        <v>0</v>
      </c>
      <c r="AW422" s="180">
        <v>0</v>
      </c>
      <c r="AX422">
        <v>1</v>
      </c>
      <c r="AY422">
        <v>0</v>
      </c>
      <c r="AZ422">
        <v>0</v>
      </c>
      <c r="BA422">
        <v>0</v>
      </c>
      <c r="BB422">
        <v>1</v>
      </c>
      <c r="BC422">
        <v>0</v>
      </c>
      <c r="BD422" s="165">
        <v>0</v>
      </c>
      <c r="BE422" s="165" t="s">
        <v>0</v>
      </c>
      <c r="BF422" s="165" t="s">
        <v>0</v>
      </c>
      <c r="BG422" s="165" t="s">
        <v>0</v>
      </c>
      <c r="BH422" s="165" t="s">
        <v>0</v>
      </c>
      <c r="BI422" s="165" t="s">
        <v>0</v>
      </c>
      <c r="BJ422" s="165">
        <v>0</v>
      </c>
      <c r="BK422" s="165" t="s">
        <v>0</v>
      </c>
      <c r="BL422" s="165">
        <v>0</v>
      </c>
      <c r="BM422" s="165" t="s">
        <v>0</v>
      </c>
      <c r="BN422" s="165" t="s">
        <v>0</v>
      </c>
      <c r="BO422" s="165" t="s">
        <v>0</v>
      </c>
      <c r="BP422" s="165" t="s">
        <v>0</v>
      </c>
      <c r="BQ422" s="165" t="s">
        <v>0</v>
      </c>
      <c r="BR422" s="165">
        <v>0</v>
      </c>
      <c r="BS422" s="165">
        <v>0</v>
      </c>
      <c r="BT422" s="165">
        <v>0</v>
      </c>
      <c r="BU422" s="165" t="s">
        <v>0</v>
      </c>
      <c r="BV422" s="165" t="s">
        <v>0</v>
      </c>
      <c r="BW422" s="165" t="s">
        <v>0</v>
      </c>
      <c r="BX422" s="165" t="s">
        <v>0</v>
      </c>
      <c r="BY422" s="163" t="s">
        <v>0</v>
      </c>
      <c r="BZ422">
        <v>0</v>
      </c>
      <c r="CA422" t="s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 t="str">
        <f>_xlfn.XLOOKUP(DB_CEWB_Nomenclature__2[[#This Row],[Component]],T_Planning[Article],T_Planning[PLANIF],"VERIF")</f>
        <v>VERIF</v>
      </c>
      <c r="CS422" t="str">
        <f>_xlfn.XLOOKUP(DB_CEWB_Nomenclature__2[[#This Row],[Component]],T_Planning[Article],T_Planning[Etat Machine],"VERIF")</f>
        <v>VERIF</v>
      </c>
      <c r="CT4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3" spans="1:98" hidden="1" x14ac:dyDescent="0.3">
      <c r="A423">
        <v>0</v>
      </c>
      <c r="B423">
        <v>709156</v>
      </c>
      <c r="C423" t="s">
        <v>109</v>
      </c>
      <c r="D423">
        <v>40</v>
      </c>
      <c r="E423" t="s">
        <v>3761</v>
      </c>
      <c r="F423" t="s">
        <v>3950</v>
      </c>
      <c r="G423" t="s">
        <v>2775</v>
      </c>
      <c r="H423" t="s">
        <v>220</v>
      </c>
      <c r="I423">
        <v>0</v>
      </c>
      <c r="J423">
        <v>9400</v>
      </c>
      <c r="K423">
        <v>0</v>
      </c>
      <c r="L423">
        <v>248000</v>
      </c>
      <c r="M423">
        <v>0</v>
      </c>
      <c r="N423">
        <v>4000</v>
      </c>
      <c r="O423">
        <v>328812</v>
      </c>
      <c r="P423">
        <v>187000</v>
      </c>
      <c r="Q423">
        <v>60000</v>
      </c>
      <c r="R423">
        <v>0</v>
      </c>
      <c r="S423">
        <v>248000</v>
      </c>
      <c r="T423" t="s">
        <v>3792</v>
      </c>
      <c r="U423">
        <v>113800</v>
      </c>
      <c r="V423" s="162">
        <v>1</v>
      </c>
      <c r="W423">
        <v>442612</v>
      </c>
      <c r="X423" s="162">
        <v>0.56031015878466917</v>
      </c>
      <c r="Y423">
        <v>0</v>
      </c>
      <c r="Z423">
        <v>0</v>
      </c>
      <c r="AA423">
        <v>0</v>
      </c>
      <c r="AB423">
        <v>0</v>
      </c>
      <c r="AC423">
        <v>0</v>
      </c>
      <c r="AD423" t="s">
        <v>0</v>
      </c>
      <c r="AE423" t="s">
        <v>0</v>
      </c>
      <c r="AF423" t="s">
        <v>0</v>
      </c>
      <c r="AG423" t="s">
        <v>0</v>
      </c>
      <c r="AH423" s="191"/>
      <c r="AI423" s="191" t="s">
        <v>0</v>
      </c>
      <c r="AJ423" t="s">
        <v>0</v>
      </c>
      <c r="AK423" s="191"/>
      <c r="AL423" s="162">
        <v>3.3459160102921999E-2</v>
      </c>
      <c r="AM423" s="162">
        <v>2.0505328368893301E-2</v>
      </c>
      <c r="AN423" s="162">
        <v>1.7101517845559799E-2</v>
      </c>
      <c r="AO423" s="162">
        <v>3.2407209885636099E-2</v>
      </c>
      <c r="AP423" s="162">
        <v>8.7715106200880202E-2</v>
      </c>
      <c r="AQ423" s="162">
        <v>3.5532591494914098E-2</v>
      </c>
      <c r="AR423" s="178">
        <v>0</v>
      </c>
      <c r="AS423" s="178">
        <v>0</v>
      </c>
      <c r="AT423" s="178">
        <v>0</v>
      </c>
      <c r="AU423" s="178">
        <v>0</v>
      </c>
      <c r="AV423" s="178">
        <v>0</v>
      </c>
      <c r="AW423" s="180">
        <v>0</v>
      </c>
      <c r="AX423">
        <v>1</v>
      </c>
      <c r="AY423">
        <v>0</v>
      </c>
      <c r="AZ423">
        <v>0</v>
      </c>
      <c r="BA423">
        <v>0</v>
      </c>
      <c r="BB423">
        <v>1</v>
      </c>
      <c r="BC423">
        <v>0</v>
      </c>
      <c r="BD423" s="165">
        <v>0</v>
      </c>
      <c r="BE423" s="165" t="s">
        <v>0</v>
      </c>
      <c r="BF423" s="165" t="s">
        <v>0</v>
      </c>
      <c r="BG423" s="165" t="s">
        <v>0</v>
      </c>
      <c r="BH423" s="165" t="s">
        <v>0</v>
      </c>
      <c r="BI423" s="165" t="s">
        <v>0</v>
      </c>
      <c r="BJ423" s="165">
        <v>0</v>
      </c>
      <c r="BK423" s="165" t="s">
        <v>0</v>
      </c>
      <c r="BL423" s="165">
        <v>0</v>
      </c>
      <c r="BM423" s="165" t="s">
        <v>0</v>
      </c>
      <c r="BN423" s="165" t="s">
        <v>0</v>
      </c>
      <c r="BO423" s="165" t="s">
        <v>0</v>
      </c>
      <c r="BP423" s="165" t="s">
        <v>0</v>
      </c>
      <c r="BQ423" s="165" t="s">
        <v>0</v>
      </c>
      <c r="BR423" s="165">
        <v>0</v>
      </c>
      <c r="BS423" s="165">
        <v>0</v>
      </c>
      <c r="BT423" s="165">
        <v>0</v>
      </c>
      <c r="BU423" s="165" t="s">
        <v>0</v>
      </c>
      <c r="BV423" s="165" t="s">
        <v>0</v>
      </c>
      <c r="BW423" s="165" t="s">
        <v>0</v>
      </c>
      <c r="BX423" s="165" t="s">
        <v>0</v>
      </c>
      <c r="BY423" s="163" t="s">
        <v>0</v>
      </c>
      <c r="BZ423">
        <v>0</v>
      </c>
      <c r="CA423" t="s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6000</v>
      </c>
      <c r="CO423">
        <v>0</v>
      </c>
      <c r="CP423">
        <v>12000</v>
      </c>
      <c r="CQ423">
        <v>18000</v>
      </c>
      <c r="CR423" t="str">
        <f>_xlfn.XLOOKUP(DB_CEWB_Nomenclature__2[[#This Row],[Component]],T_Planning[Article],T_Planning[PLANIF],"VERIF")</f>
        <v>VERIF</v>
      </c>
      <c r="CS423" t="str">
        <f>_xlfn.XLOOKUP(DB_CEWB_Nomenclature__2[[#This Row],[Component]],T_Planning[Article],T_Planning[Etat Machine],"VERIF")</f>
        <v>VERIF</v>
      </c>
      <c r="CT4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4" spans="1:98" hidden="1" x14ac:dyDescent="0.3">
      <c r="A424">
        <v>0</v>
      </c>
      <c r="B424">
        <v>709160</v>
      </c>
      <c r="C424" t="s">
        <v>109</v>
      </c>
      <c r="D424">
        <v>40</v>
      </c>
      <c r="E424" t="s">
        <v>3761</v>
      </c>
      <c r="F424" t="s">
        <v>3950</v>
      </c>
      <c r="G424" t="s">
        <v>2775</v>
      </c>
      <c r="H424" t="s">
        <v>220</v>
      </c>
      <c r="I424">
        <v>0</v>
      </c>
      <c r="J424">
        <v>600</v>
      </c>
      <c r="K424">
        <v>0</v>
      </c>
      <c r="L424">
        <v>1000</v>
      </c>
      <c r="M424">
        <v>0</v>
      </c>
      <c r="N424">
        <v>13060</v>
      </c>
      <c r="O424">
        <v>30300</v>
      </c>
      <c r="P424">
        <v>6300</v>
      </c>
      <c r="Q424">
        <v>0</v>
      </c>
      <c r="R424">
        <v>0</v>
      </c>
      <c r="S424">
        <v>1000</v>
      </c>
      <c r="T424" t="s">
        <v>3794</v>
      </c>
      <c r="U424">
        <v>13000</v>
      </c>
      <c r="V424" s="162">
        <v>7.6923076923076927E-2</v>
      </c>
      <c r="W424">
        <v>43300</v>
      </c>
      <c r="X424" s="162">
        <v>2.3094688221709007E-2</v>
      </c>
      <c r="Y424">
        <v>0</v>
      </c>
      <c r="Z424">
        <v>0</v>
      </c>
      <c r="AA424">
        <v>0</v>
      </c>
      <c r="AB424">
        <v>0</v>
      </c>
      <c r="AC424">
        <v>0</v>
      </c>
      <c r="AD424" t="s">
        <v>0</v>
      </c>
      <c r="AE424" t="s">
        <v>0</v>
      </c>
      <c r="AF424" t="s">
        <v>0</v>
      </c>
      <c r="AG424" t="s">
        <v>0</v>
      </c>
      <c r="AH424" s="191"/>
      <c r="AI424" s="191" t="s">
        <v>0</v>
      </c>
      <c r="AJ424" t="s">
        <v>0</v>
      </c>
      <c r="AK424" s="191"/>
      <c r="AL424" s="162">
        <v>7.8013362684895508E-3</v>
      </c>
      <c r="AM424" s="162">
        <v>6.0254924681344198E-2</v>
      </c>
      <c r="AN424" s="162">
        <v>0.11365452454735001</v>
      </c>
      <c r="AO424" s="162">
        <v>7.1801242236024798E-2</v>
      </c>
      <c r="AP424" s="162">
        <v>0</v>
      </c>
      <c r="AQ424" s="162">
        <v>8.1577026040399098E-2</v>
      </c>
      <c r="AR424" s="178">
        <v>0</v>
      </c>
      <c r="AS424" s="178">
        <v>0</v>
      </c>
      <c r="AT424" s="178">
        <v>0</v>
      </c>
      <c r="AU424" s="178">
        <v>0</v>
      </c>
      <c r="AV424" s="178">
        <v>0</v>
      </c>
      <c r="AW424" s="180">
        <v>0</v>
      </c>
      <c r="AX424">
        <v>1</v>
      </c>
      <c r="AY424">
        <v>0</v>
      </c>
      <c r="AZ424">
        <v>0</v>
      </c>
      <c r="BA424">
        <v>0</v>
      </c>
      <c r="BB424">
        <v>1</v>
      </c>
      <c r="BC424">
        <v>0</v>
      </c>
      <c r="BD424" s="165">
        <v>13060</v>
      </c>
      <c r="BE424" s="165">
        <v>18.5</v>
      </c>
      <c r="BF424" s="165" t="s">
        <v>0</v>
      </c>
      <c r="BG424" s="165" t="s">
        <v>0</v>
      </c>
      <c r="BH424" s="165" t="s">
        <v>0</v>
      </c>
      <c r="BI424" s="165" t="s">
        <v>0</v>
      </c>
      <c r="BJ424" s="165">
        <v>0</v>
      </c>
      <c r="BK424" s="165" t="s">
        <v>0</v>
      </c>
      <c r="BL424" s="165">
        <v>0</v>
      </c>
      <c r="BM424" s="165" t="s">
        <v>0</v>
      </c>
      <c r="BN424" s="165" t="s">
        <v>0</v>
      </c>
      <c r="BO424" s="165" t="s">
        <v>0</v>
      </c>
      <c r="BP424" s="165" t="s">
        <v>0</v>
      </c>
      <c r="BQ424" s="165" t="s">
        <v>0</v>
      </c>
      <c r="BR424" s="165">
        <v>0</v>
      </c>
      <c r="BS424" s="165">
        <v>0</v>
      </c>
      <c r="BT424" s="165">
        <v>0</v>
      </c>
      <c r="BU424" s="165" t="s">
        <v>0</v>
      </c>
      <c r="BV424" s="165" t="s">
        <v>0</v>
      </c>
      <c r="BW424" s="165" t="s">
        <v>0</v>
      </c>
      <c r="BX424" s="165" t="s">
        <v>0</v>
      </c>
      <c r="BY424" s="163" t="s">
        <v>0</v>
      </c>
      <c r="BZ424">
        <v>0</v>
      </c>
      <c r="CA424" t="s">
        <v>0</v>
      </c>
      <c r="CB424">
        <v>0</v>
      </c>
      <c r="CC424">
        <v>1000</v>
      </c>
      <c r="CD424">
        <v>0</v>
      </c>
      <c r="CE424">
        <v>0</v>
      </c>
      <c r="CF424">
        <v>0</v>
      </c>
      <c r="CG424">
        <v>2000</v>
      </c>
      <c r="CH424">
        <v>0</v>
      </c>
      <c r="CI424">
        <v>3000</v>
      </c>
      <c r="CJ424">
        <v>0</v>
      </c>
      <c r="CK424">
        <v>0</v>
      </c>
      <c r="CL424">
        <v>0</v>
      </c>
      <c r="CM424">
        <v>0</v>
      </c>
      <c r="CN424">
        <v>4000</v>
      </c>
      <c r="CO424">
        <v>0</v>
      </c>
      <c r="CP424">
        <v>0</v>
      </c>
      <c r="CQ424">
        <v>4000</v>
      </c>
      <c r="CR424" t="str">
        <f>_xlfn.XLOOKUP(DB_CEWB_Nomenclature__2[[#This Row],[Component]],T_Planning[Article],T_Planning[PLANIF],"VERIF")</f>
        <v>VERIF</v>
      </c>
      <c r="CS424" t="str">
        <f>_xlfn.XLOOKUP(DB_CEWB_Nomenclature__2[[#This Row],[Component]],T_Planning[Article],T_Planning[Etat Machine],"VERIF")</f>
        <v>VERIF</v>
      </c>
      <c r="CT4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5" spans="1:98" hidden="1" x14ac:dyDescent="0.3">
      <c r="A425">
        <v>1</v>
      </c>
      <c r="B425">
        <v>732768</v>
      </c>
      <c r="C425" t="s">
        <v>3790</v>
      </c>
      <c r="D425">
        <v>40</v>
      </c>
      <c r="E425" t="s">
        <v>3761</v>
      </c>
      <c r="F425" t="s">
        <v>3952</v>
      </c>
      <c r="G425" t="s">
        <v>2862</v>
      </c>
      <c r="H425" t="s">
        <v>231</v>
      </c>
      <c r="I425">
        <v>30300</v>
      </c>
      <c r="J425">
        <v>3100</v>
      </c>
      <c r="K425" t="s">
        <v>0</v>
      </c>
      <c r="L425">
        <v>41430</v>
      </c>
      <c r="M425">
        <v>0</v>
      </c>
      <c r="N425">
        <v>54949</v>
      </c>
      <c r="O425">
        <v>121200</v>
      </c>
      <c r="P425">
        <v>30300</v>
      </c>
      <c r="Q425">
        <v>0</v>
      </c>
      <c r="R425">
        <v>26669</v>
      </c>
      <c r="S425">
        <v>68099</v>
      </c>
      <c r="T425" t="s">
        <v>3785</v>
      </c>
      <c r="U425">
        <v>32900</v>
      </c>
      <c r="V425" s="162">
        <v>1</v>
      </c>
      <c r="W425">
        <v>154100</v>
      </c>
      <c r="X425" s="162">
        <v>0.24528877352368592</v>
      </c>
      <c r="Y425">
        <v>0</v>
      </c>
      <c r="Z425">
        <v>0</v>
      </c>
      <c r="AA425">
        <v>0</v>
      </c>
      <c r="AB425">
        <v>0</v>
      </c>
      <c r="AC425">
        <v>0</v>
      </c>
      <c r="AD425" t="s">
        <v>0</v>
      </c>
      <c r="AE425" t="s">
        <v>0</v>
      </c>
      <c r="AF425" t="s">
        <v>0</v>
      </c>
      <c r="AG425" t="s">
        <v>0</v>
      </c>
      <c r="AH425" s="191"/>
      <c r="AI425" s="191" t="s">
        <v>0</v>
      </c>
      <c r="AJ425" t="s">
        <v>0</v>
      </c>
      <c r="AK425" s="191"/>
      <c r="AL425" s="162">
        <v>1.7177575515999501E-2</v>
      </c>
      <c r="AM425" s="162">
        <v>0.263179247756126</v>
      </c>
      <c r="AN425" s="162">
        <v>0.32178181838513598</v>
      </c>
      <c r="AO425" s="162">
        <v>0.47507927960270402</v>
      </c>
      <c r="AP425" s="162">
        <v>0.13836182043515999</v>
      </c>
      <c r="AQ425" s="162">
        <v>0.208234567481795</v>
      </c>
      <c r="AR425" s="178">
        <v>0</v>
      </c>
      <c r="AS425" s="178">
        <v>0</v>
      </c>
      <c r="AT425" s="178">
        <v>0</v>
      </c>
      <c r="AU425" s="178">
        <v>0</v>
      </c>
      <c r="AV425" s="178">
        <v>0</v>
      </c>
      <c r="AW425" s="180">
        <v>0</v>
      </c>
      <c r="AX425">
        <v>1</v>
      </c>
      <c r="AY425">
        <v>0</v>
      </c>
      <c r="AZ425">
        <v>0</v>
      </c>
      <c r="BA425">
        <v>0</v>
      </c>
      <c r="BB425">
        <v>1</v>
      </c>
      <c r="BC425">
        <v>0</v>
      </c>
      <c r="BD425" s="165">
        <v>28280</v>
      </c>
      <c r="BE425" s="165">
        <v>3</v>
      </c>
      <c r="BF425" s="165" t="s">
        <v>0</v>
      </c>
      <c r="BG425" s="165" t="s">
        <v>0</v>
      </c>
      <c r="BH425" s="165" t="s">
        <v>0</v>
      </c>
      <c r="BI425" s="165" t="s">
        <v>0</v>
      </c>
      <c r="BJ425" s="165">
        <v>0</v>
      </c>
      <c r="BK425" s="165" t="s">
        <v>0</v>
      </c>
      <c r="BL425" s="165">
        <v>0</v>
      </c>
      <c r="BM425" s="165" t="s">
        <v>0</v>
      </c>
      <c r="BN425" s="165" t="s">
        <v>0</v>
      </c>
      <c r="BO425" s="165" t="s">
        <v>0</v>
      </c>
      <c r="BP425" s="165" t="s">
        <v>0</v>
      </c>
      <c r="BQ425" s="165" t="s">
        <v>0</v>
      </c>
      <c r="BR425" s="165">
        <v>26669</v>
      </c>
      <c r="BS425" s="165">
        <v>2</v>
      </c>
      <c r="BT425" s="165">
        <v>0</v>
      </c>
      <c r="BU425" s="165" t="s">
        <v>0</v>
      </c>
      <c r="BV425" s="165" t="s">
        <v>0</v>
      </c>
      <c r="BW425" s="165" t="s">
        <v>0</v>
      </c>
      <c r="BX425" s="165" t="s">
        <v>0</v>
      </c>
      <c r="BY425" s="163" t="s">
        <v>0</v>
      </c>
      <c r="BZ425">
        <v>0</v>
      </c>
      <c r="CA425" t="s">
        <v>0</v>
      </c>
      <c r="CB425">
        <v>8855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10765</v>
      </c>
      <c r="CI425">
        <v>19620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 t="str">
        <f>_xlfn.XLOOKUP(DB_CEWB_Nomenclature__2[[#This Row],[Component]],T_Planning[Article],T_Planning[PLANIF],"VERIF")</f>
        <v>VERIF</v>
      </c>
      <c r="CS425" t="str">
        <f>_xlfn.XLOOKUP(DB_CEWB_Nomenclature__2[[#This Row],[Component]],T_Planning[Article],T_Planning[Etat Machine],"VERIF")</f>
        <v>VERIF</v>
      </c>
      <c r="CT4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426" spans="1:98" hidden="1" x14ac:dyDescent="0.3">
      <c r="A426">
        <v>0</v>
      </c>
      <c r="B426">
        <v>709627</v>
      </c>
      <c r="C426" t="s">
        <v>1572</v>
      </c>
      <c r="D426">
        <v>55</v>
      </c>
      <c r="E426" t="s">
        <v>3761</v>
      </c>
      <c r="F426" t="s">
        <v>3950</v>
      </c>
      <c r="G426" t="s">
        <v>2775</v>
      </c>
      <c r="H426" t="s">
        <v>30</v>
      </c>
      <c r="I426">
        <v>0</v>
      </c>
      <c r="J426">
        <v>0</v>
      </c>
      <c r="K426">
        <v>0</v>
      </c>
      <c r="L426">
        <v>0</v>
      </c>
      <c r="M426">
        <v>30013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t="s">
        <v>3765</v>
      </c>
      <c r="U426">
        <v>0</v>
      </c>
      <c r="V426" s="162" t="s">
        <v>0</v>
      </c>
      <c r="W426">
        <v>0</v>
      </c>
      <c r="X426" s="162" t="s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 t="s">
        <v>0</v>
      </c>
      <c r="AE426" t="s">
        <v>0</v>
      </c>
      <c r="AF426" t="s">
        <v>0</v>
      </c>
      <c r="AG426" t="s">
        <v>0</v>
      </c>
      <c r="AH426" s="191"/>
      <c r="AI426" s="191" t="s">
        <v>0</v>
      </c>
      <c r="AJ426" t="s">
        <v>0</v>
      </c>
      <c r="AK426" s="191"/>
      <c r="AL426" s="162">
        <v>0</v>
      </c>
      <c r="AM426" s="162">
        <v>0</v>
      </c>
      <c r="AN426" s="162">
        <v>0.75931262962264612</v>
      </c>
      <c r="AO426" s="162">
        <v>0.211254897304998</v>
      </c>
      <c r="AP426" s="162">
        <v>0</v>
      </c>
      <c r="AQ426" s="162">
        <v>0.46803462810125906</v>
      </c>
      <c r="AR426" s="178">
        <v>0</v>
      </c>
      <c r="AS426" s="178">
        <v>0</v>
      </c>
      <c r="AT426" s="178">
        <v>0</v>
      </c>
      <c r="AU426" s="178">
        <v>0</v>
      </c>
      <c r="AV426" s="178">
        <v>0</v>
      </c>
      <c r="AW426" s="180">
        <v>0</v>
      </c>
      <c r="AX426">
        <v>1</v>
      </c>
      <c r="AY426">
        <v>1</v>
      </c>
      <c r="AZ426">
        <v>1</v>
      </c>
      <c r="BA426">
        <v>1</v>
      </c>
      <c r="BB426">
        <v>1</v>
      </c>
      <c r="BC426">
        <v>0</v>
      </c>
      <c r="BD426" s="165">
        <v>0</v>
      </c>
      <c r="BE426" s="165" t="s">
        <v>0</v>
      </c>
      <c r="BF426" s="165">
        <v>0</v>
      </c>
      <c r="BG426" s="165" t="s">
        <v>0</v>
      </c>
      <c r="BH426" s="165">
        <v>0</v>
      </c>
      <c r="BI426" s="165" t="s">
        <v>0</v>
      </c>
      <c r="BJ426" s="165">
        <v>0</v>
      </c>
      <c r="BK426" s="165" t="s">
        <v>0</v>
      </c>
      <c r="BL426" s="165">
        <v>0</v>
      </c>
      <c r="BM426" s="165" t="s">
        <v>0</v>
      </c>
      <c r="BN426" s="165">
        <v>0</v>
      </c>
      <c r="BO426" s="165" t="s">
        <v>0</v>
      </c>
      <c r="BP426" s="165">
        <v>0</v>
      </c>
      <c r="BQ426" s="165" t="s">
        <v>0</v>
      </c>
      <c r="BR426" s="165">
        <v>0</v>
      </c>
      <c r="BS426" s="165" t="s">
        <v>0</v>
      </c>
      <c r="BT426" s="165">
        <v>0</v>
      </c>
      <c r="BU426" s="165" t="s">
        <v>0</v>
      </c>
      <c r="BV426" s="165" t="s">
        <v>0</v>
      </c>
      <c r="BW426" s="165" t="s">
        <v>0</v>
      </c>
      <c r="BX426" s="165" t="s">
        <v>0</v>
      </c>
      <c r="BY426" s="163" t="s">
        <v>0</v>
      </c>
      <c r="BZ426">
        <v>0</v>
      </c>
      <c r="CA426" t="s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 t="str">
        <f>_xlfn.XLOOKUP(DB_CEWB_Nomenclature__2[[#This Row],[Component]],T_Planning[Article],T_Planning[PLANIF],"VERIF")</f>
        <v>VERIF</v>
      </c>
      <c r="CS426" t="str">
        <f>_xlfn.XLOOKUP(DB_CEWB_Nomenclature__2[[#This Row],[Component]],T_Planning[Article],T_Planning[Etat Machine],"VERIF")</f>
        <v>VERIF</v>
      </c>
      <c r="CT4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7" spans="1:98" hidden="1" x14ac:dyDescent="0.3">
      <c r="A427">
        <v>0</v>
      </c>
      <c r="B427">
        <v>709631</v>
      </c>
      <c r="C427" t="s">
        <v>1103</v>
      </c>
      <c r="D427">
        <v>55</v>
      </c>
      <c r="E427" t="s">
        <v>3761</v>
      </c>
      <c r="F427" t="s">
        <v>3950</v>
      </c>
      <c r="G427" t="s">
        <v>2775</v>
      </c>
      <c r="H427" t="s">
        <v>918</v>
      </c>
      <c r="I427">
        <v>0</v>
      </c>
      <c r="J427">
        <v>0</v>
      </c>
      <c r="K427">
        <v>0</v>
      </c>
      <c r="L427">
        <v>0</v>
      </c>
      <c r="M427">
        <v>19916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t="s">
        <v>3765</v>
      </c>
      <c r="U427">
        <v>0</v>
      </c>
      <c r="V427" s="162" t="s">
        <v>0</v>
      </c>
      <c r="W427">
        <v>0</v>
      </c>
      <c r="X427" s="162" t="s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 t="s">
        <v>0</v>
      </c>
      <c r="AE427" t="s">
        <v>0</v>
      </c>
      <c r="AF427" t="s">
        <v>0</v>
      </c>
      <c r="AG427" t="s">
        <v>0</v>
      </c>
      <c r="AH427" s="191"/>
      <c r="AI427" s="191" t="s">
        <v>0</v>
      </c>
      <c r="AJ427" t="s">
        <v>0</v>
      </c>
      <c r="AK427" s="191"/>
      <c r="AL427" s="162">
        <v>0</v>
      </c>
      <c r="AM427" s="162">
        <v>0</v>
      </c>
      <c r="AN427" s="162">
        <v>0</v>
      </c>
      <c r="AO427" s="162">
        <v>0</v>
      </c>
      <c r="AP427" s="162">
        <v>0</v>
      </c>
      <c r="AQ427" s="162">
        <v>0</v>
      </c>
      <c r="AR427" s="178">
        <v>0</v>
      </c>
      <c r="AS427" s="178">
        <v>0</v>
      </c>
      <c r="AT427" s="178">
        <v>0</v>
      </c>
      <c r="AU427" s="178">
        <v>0</v>
      </c>
      <c r="AV427" s="178">
        <v>0</v>
      </c>
      <c r="AW427" s="180">
        <v>0</v>
      </c>
      <c r="AX427">
        <v>1</v>
      </c>
      <c r="AY427">
        <v>1</v>
      </c>
      <c r="AZ427">
        <v>1</v>
      </c>
      <c r="BA427">
        <v>1</v>
      </c>
      <c r="BB427">
        <v>1</v>
      </c>
      <c r="BC427">
        <v>0</v>
      </c>
      <c r="BD427" s="165">
        <v>0</v>
      </c>
      <c r="BE427" s="165" t="s">
        <v>0</v>
      </c>
      <c r="BF427" s="165">
        <v>0</v>
      </c>
      <c r="BG427" s="165" t="s">
        <v>0</v>
      </c>
      <c r="BH427" s="165">
        <v>0</v>
      </c>
      <c r="BI427" s="165" t="s">
        <v>0</v>
      </c>
      <c r="BJ427" s="165">
        <v>0</v>
      </c>
      <c r="BK427" s="165" t="s">
        <v>0</v>
      </c>
      <c r="BL427" s="165">
        <v>0</v>
      </c>
      <c r="BM427" s="165" t="s">
        <v>0</v>
      </c>
      <c r="BN427" s="165">
        <v>0</v>
      </c>
      <c r="BO427" s="165" t="s">
        <v>0</v>
      </c>
      <c r="BP427" s="165">
        <v>0</v>
      </c>
      <c r="BQ427" s="165" t="s">
        <v>0</v>
      </c>
      <c r="BR427" s="165">
        <v>0</v>
      </c>
      <c r="BS427" s="165" t="s">
        <v>0</v>
      </c>
      <c r="BT427" s="165">
        <v>0</v>
      </c>
      <c r="BU427" s="165" t="s">
        <v>0</v>
      </c>
      <c r="BV427" s="165" t="s">
        <v>0</v>
      </c>
      <c r="BW427" s="165" t="s">
        <v>0</v>
      </c>
      <c r="BX427" s="165" t="s">
        <v>0</v>
      </c>
      <c r="BY427" s="163" t="s">
        <v>0</v>
      </c>
      <c r="BZ427">
        <v>0</v>
      </c>
      <c r="CA427" t="s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 t="str">
        <f>_xlfn.XLOOKUP(DB_CEWB_Nomenclature__2[[#This Row],[Component]],T_Planning[Article],T_Planning[PLANIF],"VERIF")</f>
        <v>VERIF</v>
      </c>
      <c r="CS427" t="str">
        <f>_xlfn.XLOOKUP(DB_CEWB_Nomenclature__2[[#This Row],[Component]],T_Planning[Article],T_Planning[Etat Machine],"VERIF")</f>
        <v>VERIF</v>
      </c>
      <c r="CT4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8" spans="1:98" hidden="1" x14ac:dyDescent="0.3">
      <c r="A428">
        <v>0</v>
      </c>
      <c r="B428">
        <v>709635</v>
      </c>
      <c r="C428" t="s">
        <v>150</v>
      </c>
      <c r="D428">
        <v>40</v>
      </c>
      <c r="E428" t="s">
        <v>3761</v>
      </c>
      <c r="F428" t="s">
        <v>3952</v>
      </c>
      <c r="G428" t="s">
        <v>2862</v>
      </c>
      <c r="H428" t="s">
        <v>27</v>
      </c>
      <c r="I428">
        <v>0</v>
      </c>
      <c r="J428">
        <v>100</v>
      </c>
      <c r="K428">
        <v>0</v>
      </c>
      <c r="L428">
        <v>1040</v>
      </c>
      <c r="M428">
        <v>0</v>
      </c>
      <c r="N428">
        <v>0</v>
      </c>
      <c r="O428">
        <v>5050</v>
      </c>
      <c r="P428">
        <v>0</v>
      </c>
      <c r="Q428">
        <v>0</v>
      </c>
      <c r="R428">
        <v>0</v>
      </c>
      <c r="S428">
        <v>1040</v>
      </c>
      <c r="T428" t="s">
        <v>3767</v>
      </c>
      <c r="U428">
        <v>0</v>
      </c>
      <c r="V428" s="162" t="s">
        <v>0</v>
      </c>
      <c r="W428">
        <v>5050</v>
      </c>
      <c r="X428" s="162">
        <v>0.20594059405940593</v>
      </c>
      <c r="Y428">
        <v>0</v>
      </c>
      <c r="Z428">
        <v>0</v>
      </c>
      <c r="AA428">
        <v>0</v>
      </c>
      <c r="AB428">
        <v>0</v>
      </c>
      <c r="AC428">
        <v>0</v>
      </c>
      <c r="AD428" t="s">
        <v>0</v>
      </c>
      <c r="AE428" t="s">
        <v>0</v>
      </c>
      <c r="AF428">
        <v>39305</v>
      </c>
      <c r="AG428">
        <v>64</v>
      </c>
      <c r="AH428" s="191"/>
      <c r="AI428" s="191" t="s">
        <v>0</v>
      </c>
      <c r="AJ428" t="s">
        <v>0</v>
      </c>
      <c r="AK428" s="191"/>
      <c r="AL428" s="162">
        <v>0</v>
      </c>
      <c r="AM428" s="162">
        <v>9.91843702579666E-2</v>
      </c>
      <c r="AN428" s="162">
        <v>0.28748874887488801</v>
      </c>
      <c r="AO428" s="162">
        <v>6.2114767894102398E-2</v>
      </c>
      <c r="AP428" s="162">
        <v>0</v>
      </c>
      <c r="AQ428" s="162">
        <v>8.4044073894219903E-2</v>
      </c>
      <c r="AR428" s="178">
        <v>0</v>
      </c>
      <c r="AS428" s="178">
        <v>0</v>
      </c>
      <c r="AT428" s="178">
        <v>0</v>
      </c>
      <c r="AU428" s="178">
        <v>0</v>
      </c>
      <c r="AV428" s="178">
        <v>0</v>
      </c>
      <c r="AW428" s="180">
        <v>0</v>
      </c>
      <c r="AX428">
        <v>1</v>
      </c>
      <c r="AY428">
        <v>1</v>
      </c>
      <c r="AZ428">
        <v>0</v>
      </c>
      <c r="BA428">
        <v>0</v>
      </c>
      <c r="BB428">
        <v>1</v>
      </c>
      <c r="BC428">
        <v>0</v>
      </c>
      <c r="BD428" s="165">
        <v>0</v>
      </c>
      <c r="BE428" s="165" t="s">
        <v>0</v>
      </c>
      <c r="BF428" s="165">
        <v>0</v>
      </c>
      <c r="BG428" s="165" t="s">
        <v>0</v>
      </c>
      <c r="BH428" s="165">
        <v>0</v>
      </c>
      <c r="BI428" s="165" t="s">
        <v>0</v>
      </c>
      <c r="BJ428" s="165">
        <v>0</v>
      </c>
      <c r="BK428" s="165" t="s">
        <v>0</v>
      </c>
      <c r="BL428" s="165">
        <v>0</v>
      </c>
      <c r="BM428" s="165" t="s">
        <v>0</v>
      </c>
      <c r="BN428" s="165" t="s">
        <v>0</v>
      </c>
      <c r="BO428" s="165" t="s">
        <v>0</v>
      </c>
      <c r="BP428" s="165" t="s">
        <v>0</v>
      </c>
      <c r="BQ428" s="165" t="s">
        <v>0</v>
      </c>
      <c r="BR428" s="165">
        <v>0</v>
      </c>
      <c r="BS428" s="165">
        <v>0</v>
      </c>
      <c r="BT428" s="165">
        <v>0</v>
      </c>
      <c r="BU428" s="165" t="s">
        <v>0</v>
      </c>
      <c r="BV428" s="165" t="s">
        <v>0</v>
      </c>
      <c r="BW428" s="165" t="s">
        <v>0</v>
      </c>
      <c r="BX428" s="165" t="s">
        <v>0</v>
      </c>
      <c r="BY428" s="163" t="s">
        <v>0</v>
      </c>
      <c r="BZ428">
        <v>0</v>
      </c>
      <c r="CA428" t="s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f>_xlfn.XLOOKUP(DB_CEWB_Nomenclature__2[[#This Row],[Component]],T_Planning[Article],T_Planning[PLANIF],"VERIF")</f>
        <v>0</v>
      </c>
      <c r="CS428" t="str">
        <f>_xlfn.XLOOKUP(DB_CEWB_Nomenclature__2[[#This Row],[Component]],T_Planning[Article],T_Planning[Etat Machine],"VERIF")</f>
        <v/>
      </c>
      <c r="CT4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29" spans="1:98" hidden="1" x14ac:dyDescent="0.3">
      <c r="A429">
        <v>0</v>
      </c>
      <c r="B429">
        <v>710585</v>
      </c>
      <c r="C429" t="s">
        <v>2778</v>
      </c>
      <c r="D429">
        <v>40</v>
      </c>
      <c r="E429" t="s">
        <v>3761</v>
      </c>
      <c r="F429" t="s">
        <v>3952</v>
      </c>
      <c r="G429" t="s">
        <v>2862</v>
      </c>
      <c r="H429" t="s">
        <v>23</v>
      </c>
      <c r="I429">
        <v>0</v>
      </c>
      <c r="J429">
        <v>4000</v>
      </c>
      <c r="K429">
        <v>0</v>
      </c>
      <c r="L429">
        <v>6593</v>
      </c>
      <c r="M429">
        <v>1526</v>
      </c>
      <c r="N429">
        <v>26930</v>
      </c>
      <c r="O429">
        <v>99380</v>
      </c>
      <c r="P429">
        <v>55950</v>
      </c>
      <c r="Q429">
        <v>39790</v>
      </c>
      <c r="R429">
        <v>6730</v>
      </c>
      <c r="S429">
        <v>13323</v>
      </c>
      <c r="T429" t="s">
        <v>3767</v>
      </c>
      <c r="U429">
        <v>18700</v>
      </c>
      <c r="V429" s="162">
        <v>0.71245989304812829</v>
      </c>
      <c r="W429">
        <v>118080</v>
      </c>
      <c r="X429" s="162">
        <v>0.11283028455284552</v>
      </c>
      <c r="Y429">
        <v>9</v>
      </c>
      <c r="Z429">
        <v>5</v>
      </c>
      <c r="AA429">
        <v>4</v>
      </c>
      <c r="AB429">
        <v>8</v>
      </c>
      <c r="AC429">
        <v>26</v>
      </c>
      <c r="AD429" t="s">
        <v>0</v>
      </c>
      <c r="AE429" t="s">
        <v>0</v>
      </c>
      <c r="AF429" t="s">
        <v>0</v>
      </c>
      <c r="AG429" t="s">
        <v>0</v>
      </c>
      <c r="AH429" s="191"/>
      <c r="AI429" s="191" t="s">
        <v>0</v>
      </c>
      <c r="AJ429" t="s">
        <v>0</v>
      </c>
      <c r="AK429" s="191"/>
      <c r="AL429" s="162">
        <v>0</v>
      </c>
      <c r="AM429" s="162">
        <v>0.17973956161082499</v>
      </c>
      <c r="AN429" s="162">
        <v>0.24719578675043899</v>
      </c>
      <c r="AO429" s="162">
        <v>3.7927606572715003E-2</v>
      </c>
      <c r="AP429" s="162">
        <v>0.267560193781964</v>
      </c>
      <c r="AQ429" s="162">
        <v>0.188886683566693</v>
      </c>
      <c r="AR429" s="178">
        <v>26</v>
      </c>
      <c r="AS429" s="178">
        <v>0</v>
      </c>
      <c r="AT429" s="178">
        <v>0</v>
      </c>
      <c r="AU429" s="178">
        <v>0</v>
      </c>
      <c r="AV429" s="178">
        <v>26</v>
      </c>
      <c r="AW429" s="180">
        <v>0</v>
      </c>
      <c r="AX429">
        <v>1</v>
      </c>
      <c r="AY429">
        <v>1</v>
      </c>
      <c r="AZ429">
        <v>0</v>
      </c>
      <c r="BA429">
        <v>0</v>
      </c>
      <c r="BB429">
        <v>1</v>
      </c>
      <c r="BC429">
        <v>0</v>
      </c>
      <c r="BD429" s="165">
        <v>20200</v>
      </c>
      <c r="BE429" s="165">
        <v>8</v>
      </c>
      <c r="BF429" s="165">
        <v>0</v>
      </c>
      <c r="BG429" s="165" t="s">
        <v>0</v>
      </c>
      <c r="BH429" s="165">
        <v>0</v>
      </c>
      <c r="BI429" s="165" t="s">
        <v>0</v>
      </c>
      <c r="BJ429" s="165">
        <v>0</v>
      </c>
      <c r="BK429" s="165" t="s">
        <v>0</v>
      </c>
      <c r="BL429" s="165">
        <v>0</v>
      </c>
      <c r="BM429" s="165" t="s">
        <v>0</v>
      </c>
      <c r="BN429" s="165" t="s">
        <v>0</v>
      </c>
      <c r="BO429" s="165" t="s">
        <v>0</v>
      </c>
      <c r="BP429" s="165" t="s">
        <v>0</v>
      </c>
      <c r="BQ429" s="165" t="s">
        <v>0</v>
      </c>
      <c r="BR429" s="165">
        <v>6730</v>
      </c>
      <c r="BS429" s="165">
        <v>2</v>
      </c>
      <c r="BT429" s="165">
        <v>0</v>
      </c>
      <c r="BU429" s="165" t="s">
        <v>0</v>
      </c>
      <c r="BV429" s="165" t="s">
        <v>0</v>
      </c>
      <c r="BW429" s="165" t="s">
        <v>0</v>
      </c>
      <c r="BX429" s="165" t="s">
        <v>0</v>
      </c>
      <c r="BY429" s="163" t="s">
        <v>0</v>
      </c>
      <c r="BZ429">
        <v>0</v>
      </c>
      <c r="CA429" t="s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3030</v>
      </c>
      <c r="CK429">
        <v>1010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4040</v>
      </c>
      <c r="CR429" t="str">
        <f>_xlfn.XLOOKUP(DB_CEWB_Nomenclature__2[[#This Row],[Component]],T_Planning[Article],T_Planning[PLANIF],"VERIF")</f>
        <v>PROD</v>
      </c>
      <c r="CS429" t="str">
        <f>_xlfn.XLOOKUP(DB_CEWB_Nomenclature__2[[#This Row],[Component]],T_Planning[Article],T_Planning[Etat Machine],"VERIF")</f>
        <v>PROD</v>
      </c>
      <c r="CT4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0" spans="1:98" hidden="1" x14ac:dyDescent="0.3">
      <c r="A430">
        <v>0</v>
      </c>
      <c r="B430">
        <v>710808</v>
      </c>
      <c r="C430" t="s">
        <v>2280</v>
      </c>
      <c r="D430">
        <v>40</v>
      </c>
      <c r="E430" t="s">
        <v>3761</v>
      </c>
      <c r="F430" t="s">
        <v>3950</v>
      </c>
      <c r="G430" t="s">
        <v>2775</v>
      </c>
      <c r="H430" t="s">
        <v>91</v>
      </c>
      <c r="I430">
        <v>0</v>
      </c>
      <c r="J430">
        <v>0</v>
      </c>
      <c r="K430">
        <v>0</v>
      </c>
      <c r="L430">
        <v>9026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9026</v>
      </c>
      <c r="T430" t="s">
        <v>3789</v>
      </c>
      <c r="U430">
        <v>400</v>
      </c>
      <c r="V430" s="162">
        <v>1</v>
      </c>
      <c r="W430">
        <v>400</v>
      </c>
      <c r="X430" s="162">
        <v>1</v>
      </c>
      <c r="Y430">
        <v>0</v>
      </c>
      <c r="Z430">
        <v>0</v>
      </c>
      <c r="AA430">
        <v>0</v>
      </c>
      <c r="AB430">
        <v>0</v>
      </c>
      <c r="AC430">
        <v>0</v>
      </c>
      <c r="AD430" t="s">
        <v>0</v>
      </c>
      <c r="AE430" t="s">
        <v>0</v>
      </c>
      <c r="AF430" t="s">
        <v>0</v>
      </c>
      <c r="AG430" t="s">
        <v>0</v>
      </c>
      <c r="AH430" s="191"/>
      <c r="AI430" s="191" t="s">
        <v>0</v>
      </c>
      <c r="AJ430" t="s">
        <v>0</v>
      </c>
      <c r="AK430" s="191"/>
      <c r="AL430" s="162">
        <v>0</v>
      </c>
      <c r="AM430" s="162">
        <v>0</v>
      </c>
      <c r="AN430" s="162">
        <v>0</v>
      </c>
      <c r="AO430" s="162">
        <v>0</v>
      </c>
      <c r="AP430" s="162">
        <v>0</v>
      </c>
      <c r="AQ430" s="162">
        <v>0</v>
      </c>
      <c r="AR430" s="178">
        <v>0</v>
      </c>
      <c r="AS430" s="178">
        <v>0</v>
      </c>
      <c r="AT430" s="178">
        <v>0</v>
      </c>
      <c r="AU430" s="178">
        <v>0</v>
      </c>
      <c r="AV430" s="178">
        <v>0</v>
      </c>
      <c r="AW430" s="180">
        <v>0</v>
      </c>
      <c r="AX430">
        <v>1</v>
      </c>
      <c r="AY430">
        <v>0</v>
      </c>
      <c r="AZ430">
        <v>0</v>
      </c>
      <c r="BA430">
        <v>0</v>
      </c>
      <c r="BB430">
        <v>1</v>
      </c>
      <c r="BC430">
        <v>0</v>
      </c>
      <c r="BD430" s="165">
        <v>0</v>
      </c>
      <c r="BE430" s="165" t="s">
        <v>0</v>
      </c>
      <c r="BF430" s="165" t="s">
        <v>0</v>
      </c>
      <c r="BG430" s="165" t="s">
        <v>0</v>
      </c>
      <c r="BH430" s="165" t="s">
        <v>0</v>
      </c>
      <c r="BI430" s="165" t="s">
        <v>0</v>
      </c>
      <c r="BJ430" s="165">
        <v>0</v>
      </c>
      <c r="BK430" s="165" t="s">
        <v>0</v>
      </c>
      <c r="BL430" s="165">
        <v>0</v>
      </c>
      <c r="BM430" s="165" t="s">
        <v>0</v>
      </c>
      <c r="BN430" s="165" t="s">
        <v>0</v>
      </c>
      <c r="BO430" s="165" t="s">
        <v>0</v>
      </c>
      <c r="BP430" s="165" t="s">
        <v>0</v>
      </c>
      <c r="BQ430" s="165" t="s">
        <v>0</v>
      </c>
      <c r="BR430" s="165">
        <v>0</v>
      </c>
      <c r="BS430" s="165">
        <v>0</v>
      </c>
      <c r="BT430" s="165">
        <v>0</v>
      </c>
      <c r="BU430" s="165" t="s">
        <v>0</v>
      </c>
      <c r="BV430" s="165" t="s">
        <v>0</v>
      </c>
      <c r="BW430" s="165" t="s">
        <v>0</v>
      </c>
      <c r="BX430" s="165" t="s">
        <v>0</v>
      </c>
      <c r="BY430" s="163" t="s">
        <v>0</v>
      </c>
      <c r="BZ430">
        <v>0</v>
      </c>
      <c r="CA430" t="s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 t="str">
        <f>_xlfn.XLOOKUP(DB_CEWB_Nomenclature__2[[#This Row],[Component]],T_Planning[Article],T_Planning[PLANIF],"VERIF")</f>
        <v>VERIF</v>
      </c>
      <c r="CS430" t="str">
        <f>_xlfn.XLOOKUP(DB_CEWB_Nomenclature__2[[#This Row],[Component]],T_Planning[Article],T_Planning[Etat Machine],"VERIF")</f>
        <v>VERIF</v>
      </c>
      <c r="CT4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1" spans="1:98" hidden="1" x14ac:dyDescent="0.3">
      <c r="A431">
        <v>0</v>
      </c>
      <c r="B431">
        <v>711779</v>
      </c>
      <c r="C431" t="s">
        <v>966</v>
      </c>
      <c r="D431">
        <v>40</v>
      </c>
      <c r="E431" t="s">
        <v>3761</v>
      </c>
      <c r="F431" t="s">
        <v>3952</v>
      </c>
      <c r="G431" t="s">
        <v>2862</v>
      </c>
      <c r="H431" t="s">
        <v>111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t="s">
        <v>3767</v>
      </c>
      <c r="U431">
        <v>0</v>
      </c>
      <c r="V431" s="162" t="s">
        <v>0</v>
      </c>
      <c r="W431">
        <v>0</v>
      </c>
      <c r="X431" s="162" t="s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 t="s">
        <v>0</v>
      </c>
      <c r="AE431" t="s">
        <v>0</v>
      </c>
      <c r="AF431" t="s">
        <v>0</v>
      </c>
      <c r="AG431" t="s">
        <v>0</v>
      </c>
      <c r="AH431" s="191"/>
      <c r="AI431" s="191" t="s">
        <v>0</v>
      </c>
      <c r="AJ431" t="s">
        <v>0</v>
      </c>
      <c r="AK431" s="191"/>
      <c r="AL431" s="162">
        <v>0</v>
      </c>
      <c r="AM431" s="162">
        <v>0</v>
      </c>
      <c r="AN431" s="162">
        <v>0</v>
      </c>
      <c r="AO431" s="162">
        <v>0</v>
      </c>
      <c r="AP431" s="162">
        <v>0</v>
      </c>
      <c r="AQ431" s="162">
        <v>0.50490196078431404</v>
      </c>
      <c r="AR431" s="178">
        <v>0</v>
      </c>
      <c r="AS431" s="178">
        <v>0</v>
      </c>
      <c r="AT431" s="178">
        <v>0</v>
      </c>
      <c r="AU431" s="178">
        <v>0</v>
      </c>
      <c r="AV431" s="178">
        <v>0</v>
      </c>
      <c r="AW431" s="180">
        <v>0</v>
      </c>
      <c r="AX431">
        <v>1</v>
      </c>
      <c r="AY431">
        <v>0</v>
      </c>
      <c r="AZ431">
        <v>0</v>
      </c>
      <c r="BA431">
        <v>0</v>
      </c>
      <c r="BB431">
        <v>1</v>
      </c>
      <c r="BC431">
        <v>0</v>
      </c>
      <c r="BD431" s="165">
        <v>0</v>
      </c>
      <c r="BE431" s="165" t="s">
        <v>0</v>
      </c>
      <c r="BF431" s="165" t="s">
        <v>0</v>
      </c>
      <c r="BG431" s="165" t="s">
        <v>0</v>
      </c>
      <c r="BH431" s="165" t="s">
        <v>0</v>
      </c>
      <c r="BI431" s="165" t="s">
        <v>0</v>
      </c>
      <c r="BJ431" s="165">
        <v>0</v>
      </c>
      <c r="BK431" s="165" t="s">
        <v>0</v>
      </c>
      <c r="BL431" s="165">
        <v>0</v>
      </c>
      <c r="BM431" s="165" t="s">
        <v>0</v>
      </c>
      <c r="BN431" s="165" t="s">
        <v>0</v>
      </c>
      <c r="BO431" s="165" t="s">
        <v>0</v>
      </c>
      <c r="BP431" s="165" t="s">
        <v>0</v>
      </c>
      <c r="BQ431" s="165" t="s">
        <v>0</v>
      </c>
      <c r="BR431" s="165">
        <v>0</v>
      </c>
      <c r="BS431" s="165">
        <v>0</v>
      </c>
      <c r="BT431" s="165">
        <v>0</v>
      </c>
      <c r="BU431" s="165" t="s">
        <v>0</v>
      </c>
      <c r="BV431" s="165" t="s">
        <v>0</v>
      </c>
      <c r="BW431" s="165" t="s">
        <v>0</v>
      </c>
      <c r="BX431" s="165" t="s">
        <v>0</v>
      </c>
      <c r="BY431" s="163" t="s">
        <v>0</v>
      </c>
      <c r="BZ431">
        <v>0</v>
      </c>
      <c r="CA431" t="s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 t="str">
        <f>_xlfn.XLOOKUP(DB_CEWB_Nomenclature__2[[#This Row],[Component]],T_Planning[Article],T_Planning[PLANIF],"VERIF")</f>
        <v>VERIF</v>
      </c>
      <c r="CS431" t="str">
        <f>_xlfn.XLOOKUP(DB_CEWB_Nomenclature__2[[#This Row],[Component]],T_Planning[Article],T_Planning[Etat Machine],"VERIF")</f>
        <v>VERIF</v>
      </c>
      <c r="CT4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2" spans="1:98" hidden="1" x14ac:dyDescent="0.3">
      <c r="A432">
        <v>0</v>
      </c>
      <c r="B432">
        <v>712391</v>
      </c>
      <c r="C432" t="s">
        <v>215</v>
      </c>
      <c r="D432">
        <v>40</v>
      </c>
      <c r="E432" t="s">
        <v>3761</v>
      </c>
      <c r="F432" t="s">
        <v>3952</v>
      </c>
      <c r="G432" t="s">
        <v>2862</v>
      </c>
      <c r="H432" t="s">
        <v>114</v>
      </c>
      <c r="I432">
        <v>0</v>
      </c>
      <c r="J432">
        <v>0</v>
      </c>
      <c r="K432">
        <v>0</v>
      </c>
      <c r="L432">
        <v>12063</v>
      </c>
      <c r="M432">
        <v>988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12063</v>
      </c>
      <c r="T432" t="s">
        <v>3767</v>
      </c>
      <c r="U432">
        <v>0</v>
      </c>
      <c r="V432" s="162" t="s">
        <v>0</v>
      </c>
      <c r="W432">
        <v>0</v>
      </c>
      <c r="X432" s="162" t="s">
        <v>0</v>
      </c>
      <c r="Y432">
        <v>0</v>
      </c>
      <c r="Z432">
        <v>0</v>
      </c>
      <c r="AA432">
        <v>3</v>
      </c>
      <c r="AB432">
        <v>0</v>
      </c>
      <c r="AC432">
        <v>3</v>
      </c>
      <c r="AD432" t="s">
        <v>0</v>
      </c>
      <c r="AE432" t="s">
        <v>0</v>
      </c>
      <c r="AF432" t="s">
        <v>0</v>
      </c>
      <c r="AG432" t="s">
        <v>0</v>
      </c>
      <c r="AH432" s="191"/>
      <c r="AI432" s="191" t="s">
        <v>0</v>
      </c>
      <c r="AJ432" t="s">
        <v>0</v>
      </c>
      <c r="AK432" s="191"/>
      <c r="AL432" s="162">
        <v>0</v>
      </c>
      <c r="AM432" s="162">
        <v>0</v>
      </c>
      <c r="AN432" s="162">
        <v>0</v>
      </c>
      <c r="AO432" s="162">
        <v>0</v>
      </c>
      <c r="AP432" s="162">
        <v>0</v>
      </c>
      <c r="AQ432" s="162">
        <v>0</v>
      </c>
      <c r="AR432" s="178">
        <v>0</v>
      </c>
      <c r="AS432" s="178">
        <v>0</v>
      </c>
      <c r="AT432" s="178">
        <v>0</v>
      </c>
      <c r="AU432" s="178">
        <v>0</v>
      </c>
      <c r="AV432" s="178">
        <v>0</v>
      </c>
      <c r="AW432" s="180">
        <v>0</v>
      </c>
      <c r="AX432">
        <v>1</v>
      </c>
      <c r="AY432">
        <v>1</v>
      </c>
      <c r="AZ432">
        <v>0</v>
      </c>
      <c r="BA432">
        <v>0</v>
      </c>
      <c r="BB432">
        <v>1</v>
      </c>
      <c r="BC432">
        <v>0</v>
      </c>
      <c r="BD432" s="165">
        <v>0</v>
      </c>
      <c r="BE432" s="165" t="s">
        <v>0</v>
      </c>
      <c r="BF432" s="165">
        <v>0</v>
      </c>
      <c r="BG432" s="165" t="s">
        <v>0</v>
      </c>
      <c r="BH432" s="165">
        <v>0</v>
      </c>
      <c r="BI432" s="165" t="s">
        <v>0</v>
      </c>
      <c r="BJ432" s="165">
        <v>0</v>
      </c>
      <c r="BK432" s="165" t="s">
        <v>0</v>
      </c>
      <c r="BL432" s="165">
        <v>0</v>
      </c>
      <c r="BM432" s="165" t="s">
        <v>0</v>
      </c>
      <c r="BN432" s="165" t="s">
        <v>0</v>
      </c>
      <c r="BO432" s="165" t="s">
        <v>0</v>
      </c>
      <c r="BP432" s="165" t="s">
        <v>0</v>
      </c>
      <c r="BQ432" s="165" t="s">
        <v>0</v>
      </c>
      <c r="BR432" s="165">
        <v>0</v>
      </c>
      <c r="BS432" s="165">
        <v>0</v>
      </c>
      <c r="BT432" s="165">
        <v>0</v>
      </c>
      <c r="BU432" s="165" t="s">
        <v>0</v>
      </c>
      <c r="BV432" s="165" t="s">
        <v>0</v>
      </c>
      <c r="BW432" s="165" t="s">
        <v>0</v>
      </c>
      <c r="BX432" s="165" t="s">
        <v>0</v>
      </c>
      <c r="BY432" s="163" t="s">
        <v>0</v>
      </c>
      <c r="BZ432">
        <v>0</v>
      </c>
      <c r="CA432" t="s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 t="str">
        <f>_xlfn.XLOOKUP(DB_CEWB_Nomenclature__2[[#This Row],[Component]],T_Planning[Article],T_Planning[PLANIF],"VERIF")</f>
        <v>VERIF</v>
      </c>
      <c r="CS432" t="str">
        <f>_xlfn.XLOOKUP(DB_CEWB_Nomenclature__2[[#This Row],[Component]],T_Planning[Article],T_Planning[Etat Machine],"VERIF")</f>
        <v>VERIF</v>
      </c>
      <c r="CT4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3" spans="1:98" hidden="1" x14ac:dyDescent="0.3">
      <c r="A433">
        <v>0</v>
      </c>
      <c r="B433">
        <v>712576</v>
      </c>
      <c r="C433" t="s">
        <v>1167</v>
      </c>
      <c r="D433">
        <v>40</v>
      </c>
      <c r="E433" t="s">
        <v>3761</v>
      </c>
      <c r="F433" t="s">
        <v>3952</v>
      </c>
      <c r="G433" t="s">
        <v>2862</v>
      </c>
      <c r="H433" t="s">
        <v>114</v>
      </c>
      <c r="I433">
        <v>0</v>
      </c>
      <c r="J433">
        <v>100</v>
      </c>
      <c r="K433">
        <v>0</v>
      </c>
      <c r="L433">
        <v>2850</v>
      </c>
      <c r="M433">
        <v>29325</v>
      </c>
      <c r="N433">
        <v>0</v>
      </c>
      <c r="O433">
        <v>1610</v>
      </c>
      <c r="P433">
        <v>600</v>
      </c>
      <c r="Q433">
        <v>600</v>
      </c>
      <c r="R433">
        <v>0</v>
      </c>
      <c r="S433">
        <v>2850</v>
      </c>
      <c r="T433" t="s">
        <v>3767</v>
      </c>
      <c r="U433">
        <v>600</v>
      </c>
      <c r="V433" s="162">
        <v>1</v>
      </c>
      <c r="W433">
        <v>2210</v>
      </c>
      <c r="X433" s="162">
        <v>1</v>
      </c>
      <c r="Y433">
        <v>7</v>
      </c>
      <c r="Z433">
        <v>2</v>
      </c>
      <c r="AA433">
        <v>0</v>
      </c>
      <c r="AB433">
        <v>0</v>
      </c>
      <c r="AC433">
        <v>9</v>
      </c>
      <c r="AD433" t="s">
        <v>0</v>
      </c>
      <c r="AE433" t="s">
        <v>0</v>
      </c>
      <c r="AF433">
        <v>3834</v>
      </c>
      <c r="AG433">
        <v>74</v>
      </c>
      <c r="AH433" s="191"/>
      <c r="AI433" s="191" t="s">
        <v>0</v>
      </c>
      <c r="AJ433" t="s">
        <v>0</v>
      </c>
      <c r="AK433" s="191"/>
      <c r="AL433" s="162">
        <v>0</v>
      </c>
      <c r="AM433" s="162">
        <v>0</v>
      </c>
      <c r="AN433" s="162">
        <v>0.32485494930551501</v>
      </c>
      <c r="AO433" s="162">
        <v>0.52958143164967197</v>
      </c>
      <c r="AP433" s="162">
        <v>0.23628965467574101</v>
      </c>
      <c r="AQ433" s="162">
        <v>0.37295013020920997</v>
      </c>
      <c r="AR433" s="178">
        <v>0</v>
      </c>
      <c r="AS433" s="178">
        <v>0</v>
      </c>
      <c r="AT433" s="178">
        <v>0</v>
      </c>
      <c r="AU433" s="178">
        <v>0</v>
      </c>
      <c r="AV433" s="178">
        <v>0</v>
      </c>
      <c r="AW433" s="180">
        <v>0</v>
      </c>
      <c r="AX433">
        <v>1</v>
      </c>
      <c r="AY433">
        <v>1</v>
      </c>
      <c r="AZ433">
        <v>0</v>
      </c>
      <c r="BA433">
        <v>0</v>
      </c>
      <c r="BB433">
        <v>1</v>
      </c>
      <c r="BC433">
        <v>0</v>
      </c>
      <c r="BD433" s="165">
        <v>0</v>
      </c>
      <c r="BE433" s="165" t="s">
        <v>0</v>
      </c>
      <c r="BF433" s="165">
        <v>0</v>
      </c>
      <c r="BG433" s="165" t="s">
        <v>0</v>
      </c>
      <c r="BH433" s="165">
        <v>0</v>
      </c>
      <c r="BI433" s="165" t="s">
        <v>0</v>
      </c>
      <c r="BJ433" s="165">
        <v>0</v>
      </c>
      <c r="BK433" s="165" t="s">
        <v>0</v>
      </c>
      <c r="BL433" s="165">
        <v>0</v>
      </c>
      <c r="BM433" s="165" t="s">
        <v>0</v>
      </c>
      <c r="BN433" s="165" t="s">
        <v>0</v>
      </c>
      <c r="BO433" s="165" t="s">
        <v>0</v>
      </c>
      <c r="BP433" s="165" t="s">
        <v>0</v>
      </c>
      <c r="BQ433" s="165" t="s">
        <v>0</v>
      </c>
      <c r="BR433" s="165">
        <v>0</v>
      </c>
      <c r="BS433" s="165">
        <v>0</v>
      </c>
      <c r="BT433" s="165">
        <v>0</v>
      </c>
      <c r="BU433" s="165" t="s">
        <v>0</v>
      </c>
      <c r="BV433" s="165" t="s">
        <v>0</v>
      </c>
      <c r="BW433" s="165" t="s">
        <v>0</v>
      </c>
      <c r="BX433" s="165" t="s">
        <v>0</v>
      </c>
      <c r="BY433" s="163" t="s">
        <v>0</v>
      </c>
      <c r="BZ433">
        <v>0</v>
      </c>
      <c r="CA433" t="s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f>_xlfn.XLOOKUP(DB_CEWB_Nomenclature__2[[#This Row],[Component]],T_Planning[Article],T_Planning[PLANIF],"VERIF")</f>
        <v>0</v>
      </c>
      <c r="CS433" t="str">
        <f>_xlfn.XLOOKUP(DB_CEWB_Nomenclature__2[[#This Row],[Component]],T_Planning[Article],T_Planning[Etat Machine],"VERIF")</f>
        <v/>
      </c>
      <c r="CT4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4" spans="1:98" hidden="1" x14ac:dyDescent="0.3">
      <c r="A434">
        <v>0</v>
      </c>
      <c r="B434">
        <v>712707</v>
      </c>
      <c r="C434" t="s">
        <v>2393</v>
      </c>
      <c r="D434">
        <v>40</v>
      </c>
      <c r="E434" t="s">
        <v>3761</v>
      </c>
      <c r="F434" t="s">
        <v>3950</v>
      </c>
      <c r="G434" t="s">
        <v>2775</v>
      </c>
      <c r="H434" t="s">
        <v>91</v>
      </c>
      <c r="I434">
        <v>0</v>
      </c>
      <c r="J434">
        <v>0</v>
      </c>
      <c r="K434">
        <v>0</v>
      </c>
      <c r="L434">
        <v>2396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2396</v>
      </c>
      <c r="T434" t="s">
        <v>3789</v>
      </c>
      <c r="U434">
        <v>0</v>
      </c>
      <c r="V434" s="162" t="s">
        <v>0</v>
      </c>
      <c r="W434">
        <v>0</v>
      </c>
      <c r="X434" s="162" t="s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 t="s">
        <v>0</v>
      </c>
      <c r="AE434" t="s">
        <v>0</v>
      </c>
      <c r="AF434" t="s">
        <v>0</v>
      </c>
      <c r="AG434" t="s">
        <v>0</v>
      </c>
      <c r="AH434" s="191"/>
      <c r="AI434" s="191" t="s">
        <v>0</v>
      </c>
      <c r="AJ434" t="s">
        <v>0</v>
      </c>
      <c r="AK434" s="191"/>
      <c r="AL434" s="162">
        <v>0</v>
      </c>
      <c r="AM434" s="162">
        <v>5.9190031152648002E-2</v>
      </c>
      <c r="AN434" s="162">
        <v>6.4882400648824E-3</v>
      </c>
      <c r="AO434" s="162">
        <v>0</v>
      </c>
      <c r="AP434" s="162">
        <v>1.8050541516245501E-2</v>
      </c>
      <c r="AQ434" s="162">
        <v>2.7014127529591401E-2</v>
      </c>
      <c r="AR434" s="178">
        <v>0</v>
      </c>
      <c r="AS434" s="178">
        <v>0</v>
      </c>
      <c r="AT434" s="178">
        <v>0</v>
      </c>
      <c r="AU434" s="178">
        <v>0</v>
      </c>
      <c r="AV434" s="178">
        <v>0</v>
      </c>
      <c r="AW434" s="180">
        <v>0</v>
      </c>
      <c r="AX434">
        <v>1</v>
      </c>
      <c r="AY434">
        <v>0</v>
      </c>
      <c r="AZ434">
        <v>0</v>
      </c>
      <c r="BA434">
        <v>0</v>
      </c>
      <c r="BB434">
        <v>1</v>
      </c>
      <c r="BC434">
        <v>0</v>
      </c>
      <c r="BD434" s="165">
        <v>0</v>
      </c>
      <c r="BE434" s="165" t="s">
        <v>0</v>
      </c>
      <c r="BF434" s="165" t="s">
        <v>0</v>
      </c>
      <c r="BG434" s="165" t="s">
        <v>0</v>
      </c>
      <c r="BH434" s="165" t="s">
        <v>0</v>
      </c>
      <c r="BI434" s="165" t="s">
        <v>0</v>
      </c>
      <c r="BJ434" s="165">
        <v>0</v>
      </c>
      <c r="BK434" s="165" t="s">
        <v>0</v>
      </c>
      <c r="BL434" s="165">
        <v>0</v>
      </c>
      <c r="BM434" s="165" t="s">
        <v>0</v>
      </c>
      <c r="BN434" s="165" t="s">
        <v>0</v>
      </c>
      <c r="BO434" s="165" t="s">
        <v>0</v>
      </c>
      <c r="BP434" s="165" t="s">
        <v>0</v>
      </c>
      <c r="BQ434" s="165" t="s">
        <v>0</v>
      </c>
      <c r="BR434" s="165">
        <v>0</v>
      </c>
      <c r="BS434" s="165">
        <v>0</v>
      </c>
      <c r="BT434" s="165">
        <v>0</v>
      </c>
      <c r="BU434" s="165" t="s">
        <v>0</v>
      </c>
      <c r="BV434" s="165" t="s">
        <v>0</v>
      </c>
      <c r="BW434" s="165" t="s">
        <v>0</v>
      </c>
      <c r="BX434" s="165" t="s">
        <v>0</v>
      </c>
      <c r="BY434" s="163" t="s">
        <v>0</v>
      </c>
      <c r="BZ434">
        <v>0</v>
      </c>
      <c r="CA434" t="s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 t="str">
        <f>_xlfn.XLOOKUP(DB_CEWB_Nomenclature__2[[#This Row],[Component]],T_Planning[Article],T_Planning[PLANIF],"VERIF")</f>
        <v>VERIF</v>
      </c>
      <c r="CS434" t="str">
        <f>_xlfn.XLOOKUP(DB_CEWB_Nomenclature__2[[#This Row],[Component]],T_Planning[Article],T_Planning[Etat Machine],"VERIF")</f>
        <v>VERIF</v>
      </c>
      <c r="CT4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5" spans="1:98" hidden="1" x14ac:dyDescent="0.3">
      <c r="A435">
        <v>1</v>
      </c>
      <c r="B435">
        <v>712893</v>
      </c>
      <c r="C435" t="s">
        <v>3801</v>
      </c>
      <c r="D435">
        <v>40</v>
      </c>
      <c r="E435" t="s">
        <v>3761</v>
      </c>
      <c r="F435" t="s">
        <v>3952</v>
      </c>
      <c r="G435" t="s">
        <v>2862</v>
      </c>
      <c r="H435" t="s">
        <v>125</v>
      </c>
      <c r="I435">
        <v>0</v>
      </c>
      <c r="J435">
        <v>600</v>
      </c>
      <c r="K435" t="s">
        <v>0</v>
      </c>
      <c r="L435">
        <v>0</v>
      </c>
      <c r="M435">
        <v>0</v>
      </c>
      <c r="N435">
        <v>0</v>
      </c>
      <c r="O435">
        <v>20200</v>
      </c>
      <c r="P435">
        <v>5050</v>
      </c>
      <c r="Q435">
        <v>5050</v>
      </c>
      <c r="R435">
        <v>0</v>
      </c>
      <c r="S435">
        <v>0</v>
      </c>
      <c r="T435" t="s">
        <v>3765</v>
      </c>
      <c r="U435">
        <v>7700</v>
      </c>
      <c r="V435" s="162">
        <v>0</v>
      </c>
      <c r="W435">
        <v>27900</v>
      </c>
      <c r="X435" s="162">
        <v>0</v>
      </c>
      <c r="Y435">
        <v>1</v>
      </c>
      <c r="Z435">
        <v>4</v>
      </c>
      <c r="AA435">
        <v>21</v>
      </c>
      <c r="AB435">
        <v>1</v>
      </c>
      <c r="AC435">
        <v>27</v>
      </c>
      <c r="AD435" t="s">
        <v>0</v>
      </c>
      <c r="AE435" t="s">
        <v>0</v>
      </c>
      <c r="AF435" t="s">
        <v>0</v>
      </c>
      <c r="AG435" t="s">
        <v>0</v>
      </c>
      <c r="AH435" s="191"/>
      <c r="AI435" s="191" t="s">
        <v>0</v>
      </c>
      <c r="AJ435" t="s">
        <v>0</v>
      </c>
      <c r="AK435" s="191"/>
      <c r="AL435" s="162">
        <v>0</v>
      </c>
      <c r="AM435" s="162">
        <v>0.57737546125461303</v>
      </c>
      <c r="AN435" s="162">
        <v>0.185485204165978</v>
      </c>
      <c r="AO435" s="162">
        <v>0.58312642764921996</v>
      </c>
      <c r="AP435" s="162">
        <v>0.36052802909548098</v>
      </c>
      <c r="AQ435" s="162">
        <v>0.422034123773815</v>
      </c>
      <c r="AR435" s="178">
        <v>0</v>
      </c>
      <c r="AS435" s="178">
        <v>0</v>
      </c>
      <c r="AT435" s="178">
        <v>0</v>
      </c>
      <c r="AU435" s="178">
        <v>0</v>
      </c>
      <c r="AV435" s="178">
        <v>0</v>
      </c>
      <c r="AW435" s="180">
        <v>0</v>
      </c>
      <c r="AX435">
        <v>1</v>
      </c>
      <c r="AY435">
        <v>1</v>
      </c>
      <c r="AZ435">
        <v>1</v>
      </c>
      <c r="BA435">
        <v>2</v>
      </c>
      <c r="BB435">
        <v>1</v>
      </c>
      <c r="BC435">
        <v>0</v>
      </c>
      <c r="BD435" s="165">
        <v>0</v>
      </c>
      <c r="BE435" s="165" t="s">
        <v>0</v>
      </c>
      <c r="BF435" s="165">
        <v>0</v>
      </c>
      <c r="BG435" s="165" t="s">
        <v>0</v>
      </c>
      <c r="BH435" s="165">
        <v>0</v>
      </c>
      <c r="BI435" s="165" t="s">
        <v>0</v>
      </c>
      <c r="BJ435" s="165">
        <v>0</v>
      </c>
      <c r="BK435" s="165" t="s">
        <v>0</v>
      </c>
      <c r="BL435" s="165">
        <v>0</v>
      </c>
      <c r="BM435" s="165" t="s">
        <v>0</v>
      </c>
      <c r="BN435" s="165">
        <v>0</v>
      </c>
      <c r="BO435" s="165" t="s">
        <v>0</v>
      </c>
      <c r="BP435" s="165">
        <v>0</v>
      </c>
      <c r="BQ435" s="165" t="s">
        <v>0</v>
      </c>
      <c r="BR435" s="165">
        <v>0</v>
      </c>
      <c r="BS435" s="165" t="s">
        <v>0</v>
      </c>
      <c r="BT435" s="165">
        <v>0</v>
      </c>
      <c r="BU435" s="165" t="s">
        <v>0</v>
      </c>
      <c r="BV435" s="165" t="s">
        <v>0</v>
      </c>
      <c r="BW435" s="165" t="s">
        <v>0</v>
      </c>
      <c r="BX435" s="165" t="s">
        <v>0</v>
      </c>
      <c r="BY435" s="163" t="s">
        <v>0</v>
      </c>
      <c r="BZ435">
        <v>0</v>
      </c>
      <c r="CA435" t="s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 t="str">
        <f>_xlfn.XLOOKUP(DB_CEWB_Nomenclature__2[[#This Row],[Component]],T_Planning[Article],T_Planning[PLANIF],"VERIF")</f>
        <v>PLANIF</v>
      </c>
      <c r="CS435" t="str">
        <f>_xlfn.XLOOKUP(DB_CEWB_Nomenclature__2[[#This Row],[Component]],T_Planning[Article],T_Planning[Etat Machine],"VERIF")</f>
        <v>VERIF</v>
      </c>
      <c r="CT4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6" spans="1:98" hidden="1" x14ac:dyDescent="0.3">
      <c r="A436">
        <v>1</v>
      </c>
      <c r="B436">
        <v>712908</v>
      </c>
      <c r="C436" t="s">
        <v>3801</v>
      </c>
      <c r="D436">
        <v>55</v>
      </c>
      <c r="E436" t="s">
        <v>3761</v>
      </c>
      <c r="F436" t="s">
        <v>3952</v>
      </c>
      <c r="G436" t="s">
        <v>2862</v>
      </c>
      <c r="H436" t="s">
        <v>971</v>
      </c>
      <c r="I436">
        <v>0</v>
      </c>
      <c r="J436">
        <v>0</v>
      </c>
      <c r="K436" t="s">
        <v>0</v>
      </c>
      <c r="L436">
        <v>3137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3137</v>
      </c>
      <c r="T436" t="s">
        <v>3767</v>
      </c>
      <c r="U436">
        <v>0</v>
      </c>
      <c r="V436" s="162" t="s">
        <v>0</v>
      </c>
      <c r="W436">
        <v>0</v>
      </c>
      <c r="X436" s="162" t="s">
        <v>0</v>
      </c>
      <c r="Y436">
        <v>0</v>
      </c>
      <c r="Z436">
        <v>7</v>
      </c>
      <c r="AA436">
        <v>0</v>
      </c>
      <c r="AB436">
        <v>0</v>
      </c>
      <c r="AC436">
        <v>7</v>
      </c>
      <c r="AD436" t="s">
        <v>0</v>
      </c>
      <c r="AE436" t="s">
        <v>0</v>
      </c>
      <c r="AF436" t="s">
        <v>0</v>
      </c>
      <c r="AG436" t="s">
        <v>0</v>
      </c>
      <c r="AH436" s="191"/>
      <c r="AI436" s="191" t="s">
        <v>0</v>
      </c>
      <c r="AJ436" t="s">
        <v>0</v>
      </c>
      <c r="AK436" s="191"/>
      <c r="AL436" s="162">
        <v>0</v>
      </c>
      <c r="AM436" s="162">
        <v>0</v>
      </c>
      <c r="AN436" s="162">
        <v>0</v>
      </c>
      <c r="AO436" s="162">
        <v>0.151817237798546</v>
      </c>
      <c r="AP436" s="162">
        <v>0.41277768210780102</v>
      </c>
      <c r="AQ436" s="162">
        <v>0.249983805143486</v>
      </c>
      <c r="AR436" s="178">
        <v>0</v>
      </c>
      <c r="AS436" s="178">
        <v>0</v>
      </c>
      <c r="AT436" s="178">
        <v>0</v>
      </c>
      <c r="AU436" s="178">
        <v>0</v>
      </c>
      <c r="AV436" s="178">
        <v>0</v>
      </c>
      <c r="AW436" s="180">
        <v>0</v>
      </c>
      <c r="AX436">
        <v>1</v>
      </c>
      <c r="AY436">
        <v>1</v>
      </c>
      <c r="AZ436">
        <v>1</v>
      </c>
      <c r="BA436">
        <v>2</v>
      </c>
      <c r="BB436">
        <v>1</v>
      </c>
      <c r="BC436">
        <v>0</v>
      </c>
      <c r="BD436" s="165">
        <v>0</v>
      </c>
      <c r="BE436" s="165" t="s">
        <v>0</v>
      </c>
      <c r="BF436" s="165">
        <v>0</v>
      </c>
      <c r="BG436" s="165" t="s">
        <v>0</v>
      </c>
      <c r="BH436" s="165">
        <v>0</v>
      </c>
      <c r="BI436" s="165" t="s">
        <v>0</v>
      </c>
      <c r="BJ436" s="165">
        <v>0</v>
      </c>
      <c r="BK436" s="165" t="s">
        <v>0</v>
      </c>
      <c r="BL436" s="165">
        <v>0</v>
      </c>
      <c r="BM436" s="165" t="s">
        <v>0</v>
      </c>
      <c r="BN436" s="165">
        <v>0</v>
      </c>
      <c r="BO436" s="165" t="s">
        <v>0</v>
      </c>
      <c r="BP436" s="165">
        <v>0</v>
      </c>
      <c r="BQ436" s="165" t="s">
        <v>0</v>
      </c>
      <c r="BR436" s="165">
        <v>0</v>
      </c>
      <c r="BS436" s="165" t="s">
        <v>0</v>
      </c>
      <c r="BT436" s="165">
        <v>0</v>
      </c>
      <c r="BU436" s="165" t="s">
        <v>0</v>
      </c>
      <c r="BV436" s="165" t="s">
        <v>0</v>
      </c>
      <c r="BW436" s="165" t="s">
        <v>0</v>
      </c>
      <c r="BX436" s="165" t="s">
        <v>0</v>
      </c>
      <c r="BY436" s="163" t="s">
        <v>0</v>
      </c>
      <c r="BZ436">
        <v>0</v>
      </c>
      <c r="CA436" t="s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 t="str">
        <f>_xlfn.XLOOKUP(DB_CEWB_Nomenclature__2[[#This Row],[Component]],T_Planning[Article],T_Planning[PLANIF],"VERIF")</f>
        <v>VERIF</v>
      </c>
      <c r="CS436" t="str">
        <f>_xlfn.XLOOKUP(DB_CEWB_Nomenclature__2[[#This Row],[Component]],T_Planning[Article],T_Planning[Etat Machine],"VERIF")</f>
        <v>VERIF</v>
      </c>
      <c r="CT4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7" spans="1:98" hidden="1" x14ac:dyDescent="0.3">
      <c r="A437">
        <v>1</v>
      </c>
      <c r="B437">
        <v>712913</v>
      </c>
      <c r="C437" t="s">
        <v>3801</v>
      </c>
      <c r="D437">
        <v>55</v>
      </c>
      <c r="E437" t="s">
        <v>3761</v>
      </c>
      <c r="F437" t="s">
        <v>3952</v>
      </c>
      <c r="G437" t="s">
        <v>2862</v>
      </c>
      <c r="H437" t="s">
        <v>971</v>
      </c>
      <c r="I437">
        <v>0</v>
      </c>
      <c r="J437">
        <v>0</v>
      </c>
      <c r="K437" t="s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t="s">
        <v>3767</v>
      </c>
      <c r="U437">
        <v>0</v>
      </c>
      <c r="V437" s="162" t="s">
        <v>0</v>
      </c>
      <c r="W437">
        <v>0</v>
      </c>
      <c r="X437" s="162" t="s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 t="s">
        <v>0</v>
      </c>
      <c r="AE437" t="s">
        <v>0</v>
      </c>
      <c r="AF437" t="s">
        <v>0</v>
      </c>
      <c r="AG437" t="s">
        <v>0</v>
      </c>
      <c r="AH437" s="191"/>
      <c r="AI437" s="191" t="s">
        <v>0</v>
      </c>
      <c r="AJ437" t="s">
        <v>0</v>
      </c>
      <c r="AK437" s="191"/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178">
        <v>0</v>
      </c>
      <c r="AS437" s="178">
        <v>0</v>
      </c>
      <c r="AT437" s="178">
        <v>0</v>
      </c>
      <c r="AU437" s="178">
        <v>0</v>
      </c>
      <c r="AV437" s="178">
        <v>0</v>
      </c>
      <c r="AW437" s="180">
        <v>0</v>
      </c>
      <c r="AX437">
        <v>1</v>
      </c>
      <c r="AY437">
        <v>1</v>
      </c>
      <c r="AZ437">
        <v>1</v>
      </c>
      <c r="BA437">
        <v>2</v>
      </c>
      <c r="BB437">
        <v>1</v>
      </c>
      <c r="BC437">
        <v>0</v>
      </c>
      <c r="BD437" s="165">
        <v>0</v>
      </c>
      <c r="BE437" s="165" t="s">
        <v>0</v>
      </c>
      <c r="BF437" s="165">
        <v>0</v>
      </c>
      <c r="BG437" s="165" t="s">
        <v>0</v>
      </c>
      <c r="BH437" s="165">
        <v>0</v>
      </c>
      <c r="BI437" s="165" t="s">
        <v>0</v>
      </c>
      <c r="BJ437" s="165">
        <v>0</v>
      </c>
      <c r="BK437" s="165" t="s">
        <v>0</v>
      </c>
      <c r="BL437" s="165">
        <v>0</v>
      </c>
      <c r="BM437" s="165" t="s">
        <v>0</v>
      </c>
      <c r="BN437" s="165">
        <v>0</v>
      </c>
      <c r="BO437" s="165" t="s">
        <v>0</v>
      </c>
      <c r="BP437" s="165">
        <v>0</v>
      </c>
      <c r="BQ437" s="165" t="s">
        <v>0</v>
      </c>
      <c r="BR437" s="165">
        <v>0</v>
      </c>
      <c r="BS437" s="165" t="s">
        <v>0</v>
      </c>
      <c r="BT437" s="165">
        <v>0</v>
      </c>
      <c r="BU437" s="165" t="s">
        <v>0</v>
      </c>
      <c r="BV437" s="165" t="s">
        <v>0</v>
      </c>
      <c r="BW437" s="165" t="s">
        <v>0</v>
      </c>
      <c r="BX437" s="165" t="s">
        <v>0</v>
      </c>
      <c r="BY437" s="163" t="s">
        <v>0</v>
      </c>
      <c r="BZ437">
        <v>0</v>
      </c>
      <c r="CA437" t="s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 t="str">
        <f>_xlfn.XLOOKUP(DB_CEWB_Nomenclature__2[[#This Row],[Component]],T_Planning[Article],T_Planning[PLANIF],"VERIF")</f>
        <v>VERIF</v>
      </c>
      <c r="CS437" t="str">
        <f>_xlfn.XLOOKUP(DB_CEWB_Nomenclature__2[[#This Row],[Component]],T_Planning[Article],T_Planning[Etat Machine],"VERIF")</f>
        <v>VERIF</v>
      </c>
      <c r="CT4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8" spans="1:98" hidden="1" x14ac:dyDescent="0.3">
      <c r="A438">
        <v>0</v>
      </c>
      <c r="B438">
        <v>713231</v>
      </c>
      <c r="C438" t="s">
        <v>141</v>
      </c>
      <c r="D438">
        <v>40</v>
      </c>
      <c r="E438" t="s">
        <v>3761</v>
      </c>
      <c r="F438" t="s">
        <v>3950</v>
      </c>
      <c r="G438" t="s">
        <v>2775</v>
      </c>
      <c r="H438" t="s">
        <v>91</v>
      </c>
      <c r="I438">
        <v>0</v>
      </c>
      <c r="J438">
        <v>0</v>
      </c>
      <c r="K438">
        <v>0</v>
      </c>
      <c r="L438">
        <v>2135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2135</v>
      </c>
      <c r="T438" t="s">
        <v>3794</v>
      </c>
      <c r="U438">
        <v>800</v>
      </c>
      <c r="V438" s="162">
        <v>1</v>
      </c>
      <c r="W438">
        <v>800</v>
      </c>
      <c r="X438" s="162">
        <v>1</v>
      </c>
      <c r="Y438">
        <v>0</v>
      </c>
      <c r="Z438">
        <v>0</v>
      </c>
      <c r="AA438">
        <v>0</v>
      </c>
      <c r="AB438">
        <v>0</v>
      </c>
      <c r="AC438">
        <v>0</v>
      </c>
      <c r="AD438" t="s">
        <v>0</v>
      </c>
      <c r="AE438" t="s">
        <v>0</v>
      </c>
      <c r="AF438" t="s">
        <v>0</v>
      </c>
      <c r="AG438" t="s">
        <v>0</v>
      </c>
      <c r="AH438" s="191"/>
      <c r="AI438" s="191" t="s">
        <v>0</v>
      </c>
      <c r="AJ438" t="s">
        <v>0</v>
      </c>
      <c r="AK438" s="191"/>
      <c r="AL438" s="162">
        <v>0.34340487601583702</v>
      </c>
      <c r="AM438" s="162">
        <v>0</v>
      </c>
      <c r="AN438" s="162">
        <v>0</v>
      </c>
      <c r="AO438" s="162">
        <v>0</v>
      </c>
      <c r="AP438" s="162">
        <v>0.15404913557779801</v>
      </c>
      <c r="AQ438" s="162">
        <v>0.242325626578589</v>
      </c>
      <c r="AR438" s="178">
        <v>0</v>
      </c>
      <c r="AS438" s="178">
        <v>0</v>
      </c>
      <c r="AT438" s="178">
        <v>0</v>
      </c>
      <c r="AU438" s="178">
        <v>0</v>
      </c>
      <c r="AV438" s="178">
        <v>0</v>
      </c>
      <c r="AW438" s="180">
        <v>1</v>
      </c>
      <c r="AX438">
        <v>1</v>
      </c>
      <c r="AY438">
        <v>0</v>
      </c>
      <c r="AZ438">
        <v>0</v>
      </c>
      <c r="BA438">
        <v>0</v>
      </c>
      <c r="BB438">
        <v>1</v>
      </c>
      <c r="BC438">
        <v>0</v>
      </c>
      <c r="BD438" s="165">
        <v>0</v>
      </c>
      <c r="BE438" s="165" t="s">
        <v>0</v>
      </c>
      <c r="BF438" s="165" t="s">
        <v>0</v>
      </c>
      <c r="BG438" s="165" t="s">
        <v>0</v>
      </c>
      <c r="BH438" s="165" t="s">
        <v>0</v>
      </c>
      <c r="BI438" s="165" t="s">
        <v>0</v>
      </c>
      <c r="BJ438" s="165">
        <v>0</v>
      </c>
      <c r="BK438" s="165" t="s">
        <v>0</v>
      </c>
      <c r="BL438" s="165">
        <v>0</v>
      </c>
      <c r="BM438" s="165" t="s">
        <v>0</v>
      </c>
      <c r="BN438" s="165" t="s">
        <v>0</v>
      </c>
      <c r="BO438" s="165" t="s">
        <v>0</v>
      </c>
      <c r="BP438" s="165" t="s">
        <v>0</v>
      </c>
      <c r="BQ438" s="165" t="s">
        <v>0</v>
      </c>
      <c r="BR438" s="165">
        <v>0</v>
      </c>
      <c r="BS438" s="165">
        <v>0</v>
      </c>
      <c r="BT438" s="165">
        <v>0</v>
      </c>
      <c r="BU438" s="165" t="s">
        <v>0</v>
      </c>
      <c r="BV438" s="165" t="s">
        <v>0</v>
      </c>
      <c r="BW438" s="165" t="s">
        <v>0</v>
      </c>
      <c r="BX438" s="165" t="s">
        <v>0</v>
      </c>
      <c r="BY438" s="163" t="s">
        <v>0</v>
      </c>
      <c r="BZ438">
        <v>0</v>
      </c>
      <c r="CA438" t="s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 t="str">
        <f>_xlfn.XLOOKUP(DB_CEWB_Nomenclature__2[[#This Row],[Component]],T_Planning[Article],T_Planning[PLANIF],"VERIF")</f>
        <v>VERIF</v>
      </c>
      <c r="CS438" t="str">
        <f>_xlfn.XLOOKUP(DB_CEWB_Nomenclature__2[[#This Row],[Component]],T_Planning[Article],T_Planning[Etat Machine],"VERIF")</f>
        <v>VERIF</v>
      </c>
      <c r="CT4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39" spans="1:98" hidden="1" x14ac:dyDescent="0.3">
      <c r="A439">
        <v>0</v>
      </c>
      <c r="B439">
        <v>713263</v>
      </c>
      <c r="C439" t="s">
        <v>964</v>
      </c>
      <c r="D439">
        <v>40</v>
      </c>
      <c r="E439" t="s">
        <v>3761</v>
      </c>
      <c r="F439" t="s">
        <v>3952</v>
      </c>
      <c r="G439" t="s">
        <v>2862</v>
      </c>
      <c r="H439" t="s">
        <v>111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3767</v>
      </c>
      <c r="U439">
        <v>0</v>
      </c>
      <c r="V439" s="162" t="s">
        <v>0</v>
      </c>
      <c r="W439">
        <v>0</v>
      </c>
      <c r="X439" s="162" t="s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 t="s">
        <v>0</v>
      </c>
      <c r="AE439" t="s">
        <v>0</v>
      </c>
      <c r="AF439" t="s">
        <v>0</v>
      </c>
      <c r="AG439" t="s">
        <v>0</v>
      </c>
      <c r="AH439" s="191"/>
      <c r="AI439" s="191" t="s">
        <v>0</v>
      </c>
      <c r="AJ439" t="s">
        <v>0</v>
      </c>
      <c r="AK439" s="191"/>
      <c r="AL439" s="162">
        <v>2.1379980563653998E-2</v>
      </c>
      <c r="AM439" s="162">
        <v>0</v>
      </c>
      <c r="AN439" s="162">
        <v>0</v>
      </c>
      <c r="AO439" s="162">
        <v>0</v>
      </c>
      <c r="AP439" s="162">
        <v>0</v>
      </c>
      <c r="AQ439" s="162">
        <v>3.0126336248785201E-2</v>
      </c>
      <c r="AR439" s="178">
        <v>0</v>
      </c>
      <c r="AS439" s="178">
        <v>0</v>
      </c>
      <c r="AT439" s="178">
        <v>0</v>
      </c>
      <c r="AU439" s="178">
        <v>0</v>
      </c>
      <c r="AV439" s="178">
        <v>0</v>
      </c>
      <c r="AW439" s="180">
        <v>0</v>
      </c>
      <c r="AX439">
        <v>1</v>
      </c>
      <c r="AY439">
        <v>0</v>
      </c>
      <c r="AZ439">
        <v>0</v>
      </c>
      <c r="BA439">
        <v>0</v>
      </c>
      <c r="BB439">
        <v>1</v>
      </c>
      <c r="BC439">
        <v>0</v>
      </c>
      <c r="BD439" s="165">
        <v>0</v>
      </c>
      <c r="BE439" s="165" t="s">
        <v>0</v>
      </c>
      <c r="BF439" s="165" t="s">
        <v>0</v>
      </c>
      <c r="BG439" s="165" t="s">
        <v>0</v>
      </c>
      <c r="BH439" s="165" t="s">
        <v>0</v>
      </c>
      <c r="BI439" s="165" t="s">
        <v>0</v>
      </c>
      <c r="BJ439" s="165">
        <v>0</v>
      </c>
      <c r="BK439" s="165" t="s">
        <v>0</v>
      </c>
      <c r="BL439" s="165">
        <v>0</v>
      </c>
      <c r="BM439" s="165" t="s">
        <v>0</v>
      </c>
      <c r="BN439" s="165" t="s">
        <v>0</v>
      </c>
      <c r="BO439" s="165" t="s">
        <v>0</v>
      </c>
      <c r="BP439" s="165" t="s">
        <v>0</v>
      </c>
      <c r="BQ439" s="165" t="s">
        <v>0</v>
      </c>
      <c r="BR439" s="165">
        <v>0</v>
      </c>
      <c r="BS439" s="165">
        <v>0</v>
      </c>
      <c r="BT439" s="165">
        <v>0</v>
      </c>
      <c r="BU439" s="165" t="s">
        <v>0</v>
      </c>
      <c r="BV439" s="165" t="s">
        <v>0</v>
      </c>
      <c r="BW439" s="165" t="s">
        <v>0</v>
      </c>
      <c r="BX439" s="165" t="s">
        <v>0</v>
      </c>
      <c r="BY439" s="163" t="s">
        <v>0</v>
      </c>
      <c r="BZ439">
        <v>0</v>
      </c>
      <c r="CA439" t="s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 t="str">
        <f>_xlfn.XLOOKUP(DB_CEWB_Nomenclature__2[[#This Row],[Component]],T_Planning[Article],T_Planning[PLANIF],"VERIF")</f>
        <v>VERIF</v>
      </c>
      <c r="CS439" t="str">
        <f>_xlfn.XLOOKUP(DB_CEWB_Nomenclature__2[[#This Row],[Component]],T_Planning[Article],T_Planning[Etat Machine],"VERIF")</f>
        <v>VERIF</v>
      </c>
      <c r="CT4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0" spans="1:98" hidden="1" x14ac:dyDescent="0.3">
      <c r="A440">
        <v>0</v>
      </c>
      <c r="B440">
        <v>713265</v>
      </c>
      <c r="C440" t="s">
        <v>964</v>
      </c>
      <c r="D440">
        <v>40</v>
      </c>
      <c r="E440" t="s">
        <v>3761</v>
      </c>
      <c r="F440" t="s">
        <v>3952</v>
      </c>
      <c r="G440" t="s">
        <v>2862</v>
      </c>
      <c r="H440" t="s">
        <v>111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t="s">
        <v>3767</v>
      </c>
      <c r="U440">
        <v>0</v>
      </c>
      <c r="V440" s="162" t="s">
        <v>0</v>
      </c>
      <c r="W440">
        <v>0</v>
      </c>
      <c r="X440" s="162" t="s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 t="s">
        <v>0</v>
      </c>
      <c r="AE440" t="s">
        <v>0</v>
      </c>
      <c r="AF440" t="s">
        <v>0</v>
      </c>
      <c r="AG440" t="s">
        <v>0</v>
      </c>
      <c r="AH440" s="191"/>
      <c r="AI440" s="191" t="s">
        <v>0</v>
      </c>
      <c r="AJ440" t="s">
        <v>0</v>
      </c>
      <c r="AK440" s="191"/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178">
        <v>0</v>
      </c>
      <c r="AS440" s="178">
        <v>0</v>
      </c>
      <c r="AT440" s="178">
        <v>0</v>
      </c>
      <c r="AU440" s="178">
        <v>0</v>
      </c>
      <c r="AV440" s="178">
        <v>0</v>
      </c>
      <c r="AW440" s="180">
        <v>0</v>
      </c>
      <c r="AX440">
        <v>1</v>
      </c>
      <c r="AY440">
        <v>0</v>
      </c>
      <c r="AZ440">
        <v>0</v>
      </c>
      <c r="BA440">
        <v>0</v>
      </c>
      <c r="BB440">
        <v>1</v>
      </c>
      <c r="BC440">
        <v>0</v>
      </c>
      <c r="BD440" s="165">
        <v>0</v>
      </c>
      <c r="BE440" s="165" t="s">
        <v>0</v>
      </c>
      <c r="BF440" s="165" t="s">
        <v>0</v>
      </c>
      <c r="BG440" s="165" t="s">
        <v>0</v>
      </c>
      <c r="BH440" s="165" t="s">
        <v>0</v>
      </c>
      <c r="BI440" s="165" t="s">
        <v>0</v>
      </c>
      <c r="BJ440" s="165">
        <v>0</v>
      </c>
      <c r="BK440" s="165" t="s">
        <v>0</v>
      </c>
      <c r="BL440" s="165">
        <v>0</v>
      </c>
      <c r="BM440" s="165" t="s">
        <v>0</v>
      </c>
      <c r="BN440" s="165" t="s">
        <v>0</v>
      </c>
      <c r="BO440" s="165" t="s">
        <v>0</v>
      </c>
      <c r="BP440" s="165" t="s">
        <v>0</v>
      </c>
      <c r="BQ440" s="165" t="s">
        <v>0</v>
      </c>
      <c r="BR440" s="165">
        <v>0</v>
      </c>
      <c r="BS440" s="165">
        <v>0</v>
      </c>
      <c r="BT440" s="165">
        <v>0</v>
      </c>
      <c r="BU440" s="165" t="s">
        <v>0</v>
      </c>
      <c r="BV440" s="165" t="s">
        <v>0</v>
      </c>
      <c r="BW440" s="165" t="s">
        <v>0</v>
      </c>
      <c r="BX440" s="165" t="s">
        <v>0</v>
      </c>
      <c r="BY440" s="163" t="s">
        <v>0</v>
      </c>
      <c r="BZ440">
        <v>0</v>
      </c>
      <c r="CA440" t="s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 t="str">
        <f>_xlfn.XLOOKUP(DB_CEWB_Nomenclature__2[[#This Row],[Component]],T_Planning[Article],T_Planning[PLANIF],"VERIF")</f>
        <v>VERIF</v>
      </c>
      <c r="CS440" t="str">
        <f>_xlfn.XLOOKUP(DB_CEWB_Nomenclature__2[[#This Row],[Component]],T_Planning[Article],T_Planning[Etat Machine],"VERIF")</f>
        <v>VERIF</v>
      </c>
      <c r="CT4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1" spans="1:98" hidden="1" x14ac:dyDescent="0.3">
      <c r="A441">
        <v>0</v>
      </c>
      <c r="B441">
        <v>716708</v>
      </c>
      <c r="C441" t="s">
        <v>2280</v>
      </c>
      <c r="D441">
        <v>40</v>
      </c>
      <c r="E441" t="s">
        <v>3761</v>
      </c>
      <c r="F441" t="s">
        <v>3950</v>
      </c>
      <c r="G441" t="s">
        <v>2775</v>
      </c>
      <c r="H441" t="s">
        <v>91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t="s">
        <v>3789</v>
      </c>
      <c r="U441">
        <v>0</v>
      </c>
      <c r="V441" s="162" t="s">
        <v>0</v>
      </c>
      <c r="W441">
        <v>0</v>
      </c>
      <c r="X441" s="162" t="s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 t="s">
        <v>0</v>
      </c>
      <c r="AE441" t="s">
        <v>0</v>
      </c>
      <c r="AF441" t="s">
        <v>0</v>
      </c>
      <c r="AG441" t="s">
        <v>0</v>
      </c>
      <c r="AH441" s="191"/>
      <c r="AI441" s="191" t="s">
        <v>0</v>
      </c>
      <c r="AJ441" t="s">
        <v>0</v>
      </c>
      <c r="AK441" s="191"/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178">
        <v>0</v>
      </c>
      <c r="AS441" s="178">
        <v>0</v>
      </c>
      <c r="AT441" s="178">
        <v>0</v>
      </c>
      <c r="AU441" s="178">
        <v>0</v>
      </c>
      <c r="AV441" s="178">
        <v>0</v>
      </c>
      <c r="AW441" s="180">
        <v>0</v>
      </c>
      <c r="AX441">
        <v>1</v>
      </c>
      <c r="AY441">
        <v>0</v>
      </c>
      <c r="AZ441">
        <v>0</v>
      </c>
      <c r="BA441">
        <v>0</v>
      </c>
      <c r="BB441">
        <v>1</v>
      </c>
      <c r="BC441">
        <v>0</v>
      </c>
      <c r="BD441" s="165">
        <v>0</v>
      </c>
      <c r="BE441" s="165" t="s">
        <v>0</v>
      </c>
      <c r="BF441" s="165" t="s">
        <v>0</v>
      </c>
      <c r="BG441" s="165" t="s">
        <v>0</v>
      </c>
      <c r="BH441" s="165" t="s">
        <v>0</v>
      </c>
      <c r="BI441" s="165" t="s">
        <v>0</v>
      </c>
      <c r="BJ441" s="165">
        <v>0</v>
      </c>
      <c r="BK441" s="165" t="s">
        <v>0</v>
      </c>
      <c r="BL441" s="165">
        <v>0</v>
      </c>
      <c r="BM441" s="165" t="s">
        <v>0</v>
      </c>
      <c r="BN441" s="165" t="s">
        <v>0</v>
      </c>
      <c r="BO441" s="165" t="s">
        <v>0</v>
      </c>
      <c r="BP441" s="165" t="s">
        <v>0</v>
      </c>
      <c r="BQ441" s="165" t="s">
        <v>0</v>
      </c>
      <c r="BR441" s="165">
        <v>0</v>
      </c>
      <c r="BS441" s="165">
        <v>0</v>
      </c>
      <c r="BT441" s="165">
        <v>0</v>
      </c>
      <c r="BU441" s="165" t="s">
        <v>0</v>
      </c>
      <c r="BV441" s="165" t="s">
        <v>0</v>
      </c>
      <c r="BW441" s="165" t="s">
        <v>0</v>
      </c>
      <c r="BX441" s="165" t="s">
        <v>0</v>
      </c>
      <c r="BY441" s="163" t="s">
        <v>0</v>
      </c>
      <c r="BZ441">
        <v>0</v>
      </c>
      <c r="CA441" t="s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 t="str">
        <f>_xlfn.XLOOKUP(DB_CEWB_Nomenclature__2[[#This Row],[Component]],T_Planning[Article],T_Planning[PLANIF],"VERIF")</f>
        <v>VERIF</v>
      </c>
      <c r="CS441" t="str">
        <f>_xlfn.XLOOKUP(DB_CEWB_Nomenclature__2[[#This Row],[Component]],T_Planning[Article],T_Planning[Etat Machine],"VERIF")</f>
        <v>VERIF</v>
      </c>
      <c r="CT4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2" spans="1:98" hidden="1" x14ac:dyDescent="0.3">
      <c r="A442">
        <v>0</v>
      </c>
      <c r="B442">
        <v>716927</v>
      </c>
      <c r="C442" t="s">
        <v>2280</v>
      </c>
      <c r="D442">
        <v>40</v>
      </c>
      <c r="E442" t="s">
        <v>3761</v>
      </c>
      <c r="F442" t="s">
        <v>3950</v>
      </c>
      <c r="G442" t="s">
        <v>2775</v>
      </c>
      <c r="H442" t="s">
        <v>91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t="s">
        <v>3789</v>
      </c>
      <c r="U442">
        <v>0</v>
      </c>
      <c r="V442" s="162" t="s">
        <v>0</v>
      </c>
      <c r="W442">
        <v>0</v>
      </c>
      <c r="X442" s="162" t="s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 t="s">
        <v>0</v>
      </c>
      <c r="AE442" t="s">
        <v>0</v>
      </c>
      <c r="AF442" t="s">
        <v>0</v>
      </c>
      <c r="AG442" t="s">
        <v>0</v>
      </c>
      <c r="AH442" s="191"/>
      <c r="AI442" s="191" t="s">
        <v>0</v>
      </c>
      <c r="AJ442" t="s">
        <v>0</v>
      </c>
      <c r="AK442" s="191"/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178">
        <v>0</v>
      </c>
      <c r="AS442" s="178">
        <v>0</v>
      </c>
      <c r="AT442" s="178">
        <v>0</v>
      </c>
      <c r="AU442" s="178">
        <v>0</v>
      </c>
      <c r="AV442" s="178">
        <v>0</v>
      </c>
      <c r="AW442" s="180">
        <v>0</v>
      </c>
      <c r="AX442">
        <v>1</v>
      </c>
      <c r="AY442">
        <v>0</v>
      </c>
      <c r="AZ442">
        <v>0</v>
      </c>
      <c r="BA442">
        <v>0</v>
      </c>
      <c r="BB442">
        <v>1</v>
      </c>
      <c r="BC442">
        <v>0</v>
      </c>
      <c r="BD442" s="165">
        <v>0</v>
      </c>
      <c r="BE442" s="165" t="s">
        <v>0</v>
      </c>
      <c r="BF442" s="165" t="s">
        <v>0</v>
      </c>
      <c r="BG442" s="165" t="s">
        <v>0</v>
      </c>
      <c r="BH442" s="165" t="s">
        <v>0</v>
      </c>
      <c r="BI442" s="165" t="s">
        <v>0</v>
      </c>
      <c r="BJ442" s="165">
        <v>0</v>
      </c>
      <c r="BK442" s="165" t="s">
        <v>0</v>
      </c>
      <c r="BL442" s="165">
        <v>0</v>
      </c>
      <c r="BM442" s="165" t="s">
        <v>0</v>
      </c>
      <c r="BN442" s="165" t="s">
        <v>0</v>
      </c>
      <c r="BO442" s="165" t="s">
        <v>0</v>
      </c>
      <c r="BP442" s="165" t="s">
        <v>0</v>
      </c>
      <c r="BQ442" s="165" t="s">
        <v>0</v>
      </c>
      <c r="BR442" s="165">
        <v>0</v>
      </c>
      <c r="BS442" s="165">
        <v>0</v>
      </c>
      <c r="BT442" s="165">
        <v>0</v>
      </c>
      <c r="BU442" s="165" t="s">
        <v>0</v>
      </c>
      <c r="BV442" s="165" t="s">
        <v>0</v>
      </c>
      <c r="BW442" s="165" t="s">
        <v>0</v>
      </c>
      <c r="BX442" s="165" t="s">
        <v>0</v>
      </c>
      <c r="BY442" s="163" t="s">
        <v>0</v>
      </c>
      <c r="BZ442">
        <v>0</v>
      </c>
      <c r="CA442" t="s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 t="str">
        <f>_xlfn.XLOOKUP(DB_CEWB_Nomenclature__2[[#This Row],[Component]],T_Planning[Article],T_Planning[PLANIF],"VERIF")</f>
        <v>VERIF</v>
      </c>
      <c r="CS442" t="str">
        <f>_xlfn.XLOOKUP(DB_CEWB_Nomenclature__2[[#This Row],[Component]],T_Planning[Article],T_Planning[Etat Machine],"VERIF")</f>
        <v>VERIF</v>
      </c>
      <c r="CT4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3" spans="1:98" hidden="1" x14ac:dyDescent="0.3">
      <c r="A443">
        <v>0</v>
      </c>
      <c r="B443">
        <v>717550</v>
      </c>
      <c r="C443" t="s">
        <v>2292</v>
      </c>
      <c r="D443">
        <v>55</v>
      </c>
      <c r="E443" t="s">
        <v>3761</v>
      </c>
      <c r="F443" t="s">
        <v>3950</v>
      </c>
      <c r="G443" t="s">
        <v>2775</v>
      </c>
      <c r="H443" t="s">
        <v>918</v>
      </c>
      <c r="I443">
        <v>0</v>
      </c>
      <c r="J443">
        <v>0</v>
      </c>
      <c r="K443">
        <v>0</v>
      </c>
      <c r="L443">
        <v>8970</v>
      </c>
      <c r="M443">
        <v>441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8970</v>
      </c>
      <c r="T443" t="s">
        <v>3828</v>
      </c>
      <c r="U443">
        <v>0</v>
      </c>
      <c r="V443" s="162" t="s">
        <v>0</v>
      </c>
      <c r="W443">
        <v>0</v>
      </c>
      <c r="X443" s="162" t="s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 t="s">
        <v>0</v>
      </c>
      <c r="AE443" t="s">
        <v>0</v>
      </c>
      <c r="AF443" t="s">
        <v>0</v>
      </c>
      <c r="AG443" t="s">
        <v>0</v>
      </c>
      <c r="AH443" s="191"/>
      <c r="AI443" s="191" t="s">
        <v>0</v>
      </c>
      <c r="AJ443" t="s">
        <v>0</v>
      </c>
      <c r="AK443" s="191"/>
      <c r="AL443" s="162">
        <v>0.19187292925355701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0.19187292925355701</v>
      </c>
      <c r="AR443" s="178">
        <v>0</v>
      </c>
      <c r="AS443" s="178">
        <v>0</v>
      </c>
      <c r="AT443" s="178">
        <v>0</v>
      </c>
      <c r="AU443" s="178">
        <v>0</v>
      </c>
      <c r="AV443" s="178">
        <v>0</v>
      </c>
      <c r="AW443" s="180">
        <v>0</v>
      </c>
      <c r="AX443">
        <v>1</v>
      </c>
      <c r="AY443">
        <v>0</v>
      </c>
      <c r="AZ443">
        <v>0</v>
      </c>
      <c r="BA443">
        <v>0</v>
      </c>
      <c r="BB443">
        <v>1</v>
      </c>
      <c r="BC443">
        <v>0</v>
      </c>
      <c r="BD443" s="165">
        <v>0</v>
      </c>
      <c r="BE443" s="165" t="s">
        <v>0</v>
      </c>
      <c r="BF443" s="165" t="s">
        <v>0</v>
      </c>
      <c r="BG443" s="165" t="s">
        <v>0</v>
      </c>
      <c r="BH443" s="165" t="s">
        <v>0</v>
      </c>
      <c r="BI443" s="165" t="s">
        <v>0</v>
      </c>
      <c r="BJ443" s="165">
        <v>0</v>
      </c>
      <c r="BK443" s="165" t="s">
        <v>0</v>
      </c>
      <c r="BL443" s="165">
        <v>0</v>
      </c>
      <c r="BM443" s="165" t="s">
        <v>0</v>
      </c>
      <c r="BN443" s="165" t="s">
        <v>0</v>
      </c>
      <c r="BO443" s="165" t="s">
        <v>0</v>
      </c>
      <c r="BP443" s="165" t="s">
        <v>0</v>
      </c>
      <c r="BQ443" s="165" t="s">
        <v>0</v>
      </c>
      <c r="BR443" s="165">
        <v>0</v>
      </c>
      <c r="BS443" s="165">
        <v>0</v>
      </c>
      <c r="BT443" s="165">
        <v>0</v>
      </c>
      <c r="BU443" s="165" t="s">
        <v>0</v>
      </c>
      <c r="BV443" s="165" t="s">
        <v>0</v>
      </c>
      <c r="BW443" s="165" t="s">
        <v>0</v>
      </c>
      <c r="BX443" s="165" t="s">
        <v>0</v>
      </c>
      <c r="BY443" s="163" t="s">
        <v>0</v>
      </c>
      <c r="BZ443">
        <v>0</v>
      </c>
      <c r="CA443" t="s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 t="str">
        <f>_xlfn.XLOOKUP(DB_CEWB_Nomenclature__2[[#This Row],[Component]],T_Planning[Article],T_Planning[PLANIF],"VERIF")</f>
        <v>VERIF</v>
      </c>
      <c r="CS443" t="str">
        <f>_xlfn.XLOOKUP(DB_CEWB_Nomenclature__2[[#This Row],[Component]],T_Planning[Article],T_Planning[Etat Machine],"VERIF")</f>
        <v>VERIF</v>
      </c>
      <c r="CT4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4" spans="1:98" hidden="1" x14ac:dyDescent="0.3">
      <c r="A444">
        <v>0</v>
      </c>
      <c r="B444">
        <v>719038</v>
      </c>
      <c r="C444" t="s">
        <v>160</v>
      </c>
      <c r="D444">
        <v>40</v>
      </c>
      <c r="E444" t="s">
        <v>3761</v>
      </c>
      <c r="F444" t="s">
        <v>3950</v>
      </c>
      <c r="G444" t="s">
        <v>2775</v>
      </c>
      <c r="H444" t="s">
        <v>159</v>
      </c>
      <c r="I444">
        <v>0</v>
      </c>
      <c r="J444">
        <v>500</v>
      </c>
      <c r="K444">
        <v>0</v>
      </c>
      <c r="L444">
        <v>14863</v>
      </c>
      <c r="M444">
        <v>0</v>
      </c>
      <c r="N444">
        <v>0</v>
      </c>
      <c r="O444">
        <v>25250</v>
      </c>
      <c r="P444">
        <v>9090</v>
      </c>
      <c r="Q444">
        <v>3030</v>
      </c>
      <c r="R444">
        <v>0</v>
      </c>
      <c r="S444">
        <v>14863</v>
      </c>
      <c r="T444" t="s">
        <v>3789</v>
      </c>
      <c r="U444">
        <v>4500</v>
      </c>
      <c r="V444" s="162">
        <v>1</v>
      </c>
      <c r="W444">
        <v>29750</v>
      </c>
      <c r="X444" s="162">
        <v>0.49959663865546217</v>
      </c>
      <c r="Y444">
        <v>4</v>
      </c>
      <c r="Z444">
        <v>0</v>
      </c>
      <c r="AA444">
        <v>0</v>
      </c>
      <c r="AB444">
        <v>0</v>
      </c>
      <c r="AC444">
        <v>4</v>
      </c>
      <c r="AD444" t="s">
        <v>0</v>
      </c>
      <c r="AE444" t="s">
        <v>0</v>
      </c>
      <c r="AF444" t="s">
        <v>0</v>
      </c>
      <c r="AG444" t="s">
        <v>0</v>
      </c>
      <c r="AH444" s="191"/>
      <c r="AI444" s="191" t="s">
        <v>0</v>
      </c>
      <c r="AJ444" t="s">
        <v>0</v>
      </c>
      <c r="AK444" s="191"/>
      <c r="AL444" s="162">
        <v>0</v>
      </c>
      <c r="AM444" s="162">
        <v>0.16723658051689899</v>
      </c>
      <c r="AN444" s="162">
        <v>0</v>
      </c>
      <c r="AO444" s="162">
        <v>0</v>
      </c>
      <c r="AP444" s="162">
        <v>0</v>
      </c>
      <c r="AQ444" s="162">
        <v>-0.23992047713717701</v>
      </c>
      <c r="AR444" s="178">
        <v>0</v>
      </c>
      <c r="AS444" s="178">
        <v>0</v>
      </c>
      <c r="AT444" s="178">
        <v>0</v>
      </c>
      <c r="AU444" s="178">
        <v>0</v>
      </c>
      <c r="AV444" s="178">
        <v>0</v>
      </c>
      <c r="AW444" s="180">
        <v>0</v>
      </c>
      <c r="AX444">
        <v>1</v>
      </c>
      <c r="AY444">
        <v>0</v>
      </c>
      <c r="AZ444">
        <v>0</v>
      </c>
      <c r="BA444">
        <v>0</v>
      </c>
      <c r="BB444">
        <v>1</v>
      </c>
      <c r="BC444">
        <v>0</v>
      </c>
      <c r="BD444" s="165">
        <v>0</v>
      </c>
      <c r="BE444" s="165" t="s">
        <v>0</v>
      </c>
      <c r="BF444" s="165" t="s">
        <v>0</v>
      </c>
      <c r="BG444" s="165" t="s">
        <v>0</v>
      </c>
      <c r="BH444" s="165" t="s">
        <v>0</v>
      </c>
      <c r="BI444" s="165" t="s">
        <v>0</v>
      </c>
      <c r="BJ444" s="165">
        <v>0</v>
      </c>
      <c r="BK444" s="165" t="s">
        <v>0</v>
      </c>
      <c r="BL444" s="165">
        <v>0</v>
      </c>
      <c r="BM444" s="165" t="s">
        <v>0</v>
      </c>
      <c r="BN444" s="165" t="s">
        <v>0</v>
      </c>
      <c r="BO444" s="165" t="s">
        <v>0</v>
      </c>
      <c r="BP444" s="165" t="s">
        <v>0</v>
      </c>
      <c r="BQ444" s="165" t="s">
        <v>0</v>
      </c>
      <c r="BR444" s="165">
        <v>0</v>
      </c>
      <c r="BS444" s="165">
        <v>0</v>
      </c>
      <c r="BT444" s="165">
        <v>0</v>
      </c>
      <c r="BU444" s="165" t="s">
        <v>0</v>
      </c>
      <c r="BV444" s="165" t="s">
        <v>0</v>
      </c>
      <c r="BW444" s="165" t="s">
        <v>0</v>
      </c>
      <c r="BX444" s="165" t="s">
        <v>0</v>
      </c>
      <c r="BY444" s="163" t="s">
        <v>0</v>
      </c>
      <c r="BZ444">
        <v>0</v>
      </c>
      <c r="CA444" t="s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1010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1010</v>
      </c>
      <c r="CR444" t="str">
        <f>_xlfn.XLOOKUP(DB_CEWB_Nomenclature__2[[#This Row],[Component]],T_Planning[Article],T_Planning[PLANIF],"VERIF")</f>
        <v>VERIF</v>
      </c>
      <c r="CS444" t="str">
        <f>_xlfn.XLOOKUP(DB_CEWB_Nomenclature__2[[#This Row],[Component]],T_Planning[Article],T_Planning[Etat Machine],"VERIF")</f>
        <v>VERIF</v>
      </c>
      <c r="CT4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5" spans="1:98" hidden="1" x14ac:dyDescent="0.3">
      <c r="A445">
        <v>0</v>
      </c>
      <c r="B445">
        <v>719941</v>
      </c>
      <c r="C445" t="s">
        <v>160</v>
      </c>
      <c r="D445">
        <v>40</v>
      </c>
      <c r="E445" t="s">
        <v>3761</v>
      </c>
      <c r="F445" t="s">
        <v>3950</v>
      </c>
      <c r="G445" t="s">
        <v>2775</v>
      </c>
      <c r="H445" t="s">
        <v>38</v>
      </c>
      <c r="I445">
        <v>0</v>
      </c>
      <c r="J445">
        <v>1900</v>
      </c>
      <c r="K445">
        <v>0</v>
      </c>
      <c r="L445">
        <v>19487</v>
      </c>
      <c r="M445">
        <v>0</v>
      </c>
      <c r="N445">
        <v>0</v>
      </c>
      <c r="O445">
        <v>97970</v>
      </c>
      <c r="P445">
        <v>30300</v>
      </c>
      <c r="Q445">
        <v>12120</v>
      </c>
      <c r="R445">
        <v>0</v>
      </c>
      <c r="S445">
        <v>19487</v>
      </c>
      <c r="T445" t="s">
        <v>3789</v>
      </c>
      <c r="U445">
        <v>16400</v>
      </c>
      <c r="V445" s="162">
        <v>1</v>
      </c>
      <c r="W445">
        <v>114370</v>
      </c>
      <c r="X445" s="162">
        <v>0.17038559062691266</v>
      </c>
      <c r="Y445">
        <v>9</v>
      </c>
      <c r="Z445">
        <v>1</v>
      </c>
      <c r="AA445">
        <v>0</v>
      </c>
      <c r="AB445">
        <v>0</v>
      </c>
      <c r="AC445">
        <v>10</v>
      </c>
      <c r="AD445" t="s">
        <v>0</v>
      </c>
      <c r="AE445" t="s">
        <v>0</v>
      </c>
      <c r="AF445" t="s">
        <v>0</v>
      </c>
      <c r="AG445" t="s">
        <v>0</v>
      </c>
      <c r="AH445" s="191"/>
      <c r="AI445" s="191" t="s">
        <v>0</v>
      </c>
      <c r="AJ445" t="s">
        <v>0</v>
      </c>
      <c r="AK445" s="191"/>
      <c r="AL445" s="162">
        <v>1.8952341750630802E-2</v>
      </c>
      <c r="AM445" s="162">
        <v>-0.19617431873608299</v>
      </c>
      <c r="AN445" s="162">
        <v>-1.6034504558928899</v>
      </c>
      <c r="AO445" s="162">
        <v>0.24785626786443399</v>
      </c>
      <c r="AP445" s="162">
        <v>9.1444949167207398E-2</v>
      </c>
      <c r="AQ445" s="162">
        <v>-0.32042246459965001</v>
      </c>
      <c r="AR445" s="178">
        <v>39</v>
      </c>
      <c r="AS445" s="178">
        <v>0</v>
      </c>
      <c r="AT445" s="178">
        <v>0</v>
      </c>
      <c r="AU445" s="178">
        <v>0</v>
      </c>
      <c r="AV445" s="178">
        <v>39</v>
      </c>
      <c r="AW445" s="180">
        <v>0</v>
      </c>
      <c r="AX445">
        <v>1</v>
      </c>
      <c r="AY445">
        <v>0</v>
      </c>
      <c r="AZ445">
        <v>0</v>
      </c>
      <c r="BA445">
        <v>0</v>
      </c>
      <c r="BB445">
        <v>1</v>
      </c>
      <c r="BC445">
        <v>0</v>
      </c>
      <c r="BD445" s="165">
        <v>0</v>
      </c>
      <c r="BE445" s="165" t="s">
        <v>0</v>
      </c>
      <c r="BF445" s="165" t="s">
        <v>0</v>
      </c>
      <c r="BG445" s="165" t="s">
        <v>0</v>
      </c>
      <c r="BH445" s="165" t="s">
        <v>0</v>
      </c>
      <c r="BI445" s="165" t="s">
        <v>0</v>
      </c>
      <c r="BJ445" s="165">
        <v>0</v>
      </c>
      <c r="BK445" s="165" t="s">
        <v>0</v>
      </c>
      <c r="BL445" s="165">
        <v>0</v>
      </c>
      <c r="BM445" s="165" t="s">
        <v>0</v>
      </c>
      <c r="BN445" s="165" t="s">
        <v>0</v>
      </c>
      <c r="BO445" s="165" t="s">
        <v>0</v>
      </c>
      <c r="BP445" s="165" t="s">
        <v>0</v>
      </c>
      <c r="BQ445" s="165" t="s">
        <v>0</v>
      </c>
      <c r="BR445" s="165">
        <v>0</v>
      </c>
      <c r="BS445" s="165">
        <v>0</v>
      </c>
      <c r="BT445" s="165">
        <v>0</v>
      </c>
      <c r="BU445" s="165" t="s">
        <v>0</v>
      </c>
      <c r="BV445" s="165" t="s">
        <v>0</v>
      </c>
      <c r="BW445" s="165" t="s">
        <v>0</v>
      </c>
      <c r="BX445" s="165" t="s">
        <v>0</v>
      </c>
      <c r="BY445" s="163" t="s">
        <v>0</v>
      </c>
      <c r="BZ445">
        <v>0</v>
      </c>
      <c r="CA445" t="s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3030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3030</v>
      </c>
      <c r="CR445" t="str">
        <f>_xlfn.XLOOKUP(DB_CEWB_Nomenclature__2[[#This Row],[Component]],T_Planning[Article],T_Planning[PLANIF],"VERIF")</f>
        <v>VERIF</v>
      </c>
      <c r="CS445" t="str">
        <f>_xlfn.XLOOKUP(DB_CEWB_Nomenclature__2[[#This Row],[Component]],T_Planning[Article],T_Planning[Etat Machine],"VERIF")</f>
        <v>VERIF</v>
      </c>
      <c r="CT4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6" spans="1:98" hidden="1" x14ac:dyDescent="0.3">
      <c r="A446">
        <v>0</v>
      </c>
      <c r="B446">
        <v>719951</v>
      </c>
      <c r="C446" t="s">
        <v>2473</v>
      </c>
      <c r="D446">
        <v>40</v>
      </c>
      <c r="E446" t="s">
        <v>3761</v>
      </c>
      <c r="F446" t="s">
        <v>3950</v>
      </c>
      <c r="G446" t="s">
        <v>2775</v>
      </c>
      <c r="H446" t="s">
        <v>90</v>
      </c>
      <c r="I446">
        <v>0</v>
      </c>
      <c r="J446">
        <v>0</v>
      </c>
      <c r="K446">
        <v>0</v>
      </c>
      <c r="L446">
        <v>117925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117925</v>
      </c>
      <c r="T446" t="s">
        <v>3789</v>
      </c>
      <c r="U446">
        <v>0</v>
      </c>
      <c r="V446" s="162" t="s">
        <v>0</v>
      </c>
      <c r="W446">
        <v>0</v>
      </c>
      <c r="X446" s="162" t="s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 t="s">
        <v>0</v>
      </c>
      <c r="AE446" t="s">
        <v>0</v>
      </c>
      <c r="AF446" t="s">
        <v>0</v>
      </c>
      <c r="AG446" t="s">
        <v>0</v>
      </c>
      <c r="AH446" s="191"/>
      <c r="AI446" s="191" t="s">
        <v>0</v>
      </c>
      <c r="AJ446" t="s">
        <v>0</v>
      </c>
      <c r="AK446" s="191"/>
      <c r="AL446" s="162">
        <v>4.7021725227478502E-2</v>
      </c>
      <c r="AM446" s="162">
        <v>4.9982861238353403E-2</v>
      </c>
      <c r="AN446" s="162">
        <v>0</v>
      </c>
      <c r="AO446" s="162">
        <v>0</v>
      </c>
      <c r="AP446" s="162">
        <v>0</v>
      </c>
      <c r="AQ446" s="162">
        <v>-1.6882611121051699E-2</v>
      </c>
      <c r="AR446" s="178">
        <v>0</v>
      </c>
      <c r="AS446" s="178">
        <v>0</v>
      </c>
      <c r="AT446" s="178">
        <v>0</v>
      </c>
      <c r="AU446" s="178">
        <v>0</v>
      </c>
      <c r="AV446" s="178">
        <v>0</v>
      </c>
      <c r="AW446" s="180">
        <v>0</v>
      </c>
      <c r="AX446">
        <v>1</v>
      </c>
      <c r="AY446">
        <v>0</v>
      </c>
      <c r="AZ446">
        <v>0</v>
      </c>
      <c r="BA446">
        <v>0</v>
      </c>
      <c r="BB446">
        <v>1</v>
      </c>
      <c r="BC446">
        <v>0</v>
      </c>
      <c r="BD446" s="165">
        <v>0</v>
      </c>
      <c r="BE446" s="165" t="s">
        <v>0</v>
      </c>
      <c r="BF446" s="165" t="s">
        <v>0</v>
      </c>
      <c r="BG446" s="165" t="s">
        <v>0</v>
      </c>
      <c r="BH446" s="165" t="s">
        <v>0</v>
      </c>
      <c r="BI446" s="165" t="s">
        <v>0</v>
      </c>
      <c r="BJ446" s="165">
        <v>0</v>
      </c>
      <c r="BK446" s="165" t="s">
        <v>0</v>
      </c>
      <c r="BL446" s="165">
        <v>0</v>
      </c>
      <c r="BM446" s="165" t="s">
        <v>0</v>
      </c>
      <c r="BN446" s="165" t="s">
        <v>0</v>
      </c>
      <c r="BO446" s="165" t="s">
        <v>0</v>
      </c>
      <c r="BP446" s="165" t="s">
        <v>0</v>
      </c>
      <c r="BQ446" s="165" t="s">
        <v>0</v>
      </c>
      <c r="BR446" s="165">
        <v>0</v>
      </c>
      <c r="BS446" s="165">
        <v>0</v>
      </c>
      <c r="BT446" s="165">
        <v>0</v>
      </c>
      <c r="BU446" s="165" t="s">
        <v>0</v>
      </c>
      <c r="BV446" s="165" t="s">
        <v>0</v>
      </c>
      <c r="BW446" s="165" t="s">
        <v>0</v>
      </c>
      <c r="BX446" s="165" t="s">
        <v>0</v>
      </c>
      <c r="BY446" s="163" t="s">
        <v>0</v>
      </c>
      <c r="BZ446">
        <v>0</v>
      </c>
      <c r="CA446" t="s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 t="str">
        <f>_xlfn.XLOOKUP(DB_CEWB_Nomenclature__2[[#This Row],[Component]],T_Planning[Article],T_Planning[PLANIF],"VERIF")</f>
        <v>VERIF</v>
      </c>
      <c r="CS446" t="str">
        <f>_xlfn.XLOOKUP(DB_CEWB_Nomenclature__2[[#This Row],[Component]],T_Planning[Article],T_Planning[Etat Machine],"VERIF")</f>
        <v>VERIF</v>
      </c>
      <c r="CT4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7" spans="1:98" hidden="1" x14ac:dyDescent="0.3">
      <c r="A447">
        <v>0</v>
      </c>
      <c r="B447">
        <v>720143</v>
      </c>
      <c r="C447" t="s">
        <v>160</v>
      </c>
      <c r="D447">
        <v>40</v>
      </c>
      <c r="E447" t="s">
        <v>3761</v>
      </c>
      <c r="F447" t="s">
        <v>3950</v>
      </c>
      <c r="G447" t="s">
        <v>2775</v>
      </c>
      <c r="H447" t="s">
        <v>21</v>
      </c>
      <c r="I447">
        <v>0</v>
      </c>
      <c r="J447">
        <v>100</v>
      </c>
      <c r="K447">
        <v>0</v>
      </c>
      <c r="L447">
        <v>0</v>
      </c>
      <c r="M447">
        <v>0</v>
      </c>
      <c r="N447">
        <v>5438</v>
      </c>
      <c r="O447">
        <v>722</v>
      </c>
      <c r="P447">
        <v>722</v>
      </c>
      <c r="Q447">
        <v>505</v>
      </c>
      <c r="R447">
        <v>0</v>
      </c>
      <c r="S447">
        <v>0</v>
      </c>
      <c r="T447" t="s">
        <v>3789</v>
      </c>
      <c r="U447">
        <v>2100</v>
      </c>
      <c r="V447" s="162">
        <v>0</v>
      </c>
      <c r="W447">
        <v>2822</v>
      </c>
      <c r="X447" s="162">
        <v>0</v>
      </c>
      <c r="Y447">
        <v>36</v>
      </c>
      <c r="Z447">
        <v>9</v>
      </c>
      <c r="AA447">
        <v>0</v>
      </c>
      <c r="AB447">
        <v>6</v>
      </c>
      <c r="AC447">
        <v>51</v>
      </c>
      <c r="AD447" t="s">
        <v>0</v>
      </c>
      <c r="AE447" t="s">
        <v>0</v>
      </c>
      <c r="AF447" t="s">
        <v>0</v>
      </c>
      <c r="AG447" t="s">
        <v>0</v>
      </c>
      <c r="AH447" s="191"/>
      <c r="AI447" s="191" t="s">
        <v>0</v>
      </c>
      <c r="AJ447" t="s">
        <v>0</v>
      </c>
      <c r="AK447" s="191"/>
      <c r="AL447" s="162">
        <v>0</v>
      </c>
      <c r="AM447" s="162">
        <v>0</v>
      </c>
      <c r="AN447" s="162">
        <v>0.16725037996431599</v>
      </c>
      <c r="AO447" s="162">
        <v>0.314429501818489</v>
      </c>
      <c r="AP447" s="162">
        <v>0.34299262381454199</v>
      </c>
      <c r="AQ447" s="162">
        <v>0.28866188882717098</v>
      </c>
      <c r="AR447" s="178">
        <v>0</v>
      </c>
      <c r="AS447" s="178">
        <v>0</v>
      </c>
      <c r="AT447" s="178">
        <v>0</v>
      </c>
      <c r="AU447" s="178">
        <v>0</v>
      </c>
      <c r="AV447" s="178">
        <v>0</v>
      </c>
      <c r="AW447" s="180">
        <v>0</v>
      </c>
      <c r="AX447">
        <v>1</v>
      </c>
      <c r="AY447">
        <v>0</v>
      </c>
      <c r="AZ447">
        <v>0</v>
      </c>
      <c r="BA447">
        <v>0</v>
      </c>
      <c r="BB447">
        <v>1</v>
      </c>
      <c r="BC447">
        <v>0</v>
      </c>
      <c r="BD447" s="165">
        <v>5438</v>
      </c>
      <c r="BE447" s="165">
        <v>10</v>
      </c>
      <c r="BF447" s="165" t="s">
        <v>0</v>
      </c>
      <c r="BG447" s="165" t="s">
        <v>0</v>
      </c>
      <c r="BH447" s="165" t="s">
        <v>0</v>
      </c>
      <c r="BI447" s="165" t="s">
        <v>0</v>
      </c>
      <c r="BJ447" s="165">
        <v>0</v>
      </c>
      <c r="BK447" s="165" t="s">
        <v>0</v>
      </c>
      <c r="BL447" s="165">
        <v>0</v>
      </c>
      <c r="BM447" s="165" t="s">
        <v>0</v>
      </c>
      <c r="BN447" s="165" t="s">
        <v>0</v>
      </c>
      <c r="BO447" s="165" t="s">
        <v>0</v>
      </c>
      <c r="BP447" s="165" t="s">
        <v>0</v>
      </c>
      <c r="BQ447" s="165" t="s">
        <v>0</v>
      </c>
      <c r="BR447" s="165">
        <v>0</v>
      </c>
      <c r="BS447" s="165">
        <v>0</v>
      </c>
      <c r="BT447" s="165">
        <v>0</v>
      </c>
      <c r="BU447" s="165" t="s">
        <v>0</v>
      </c>
      <c r="BV447" s="165" t="s">
        <v>0</v>
      </c>
      <c r="BW447" s="165" t="s">
        <v>0</v>
      </c>
      <c r="BX447" s="165" t="s">
        <v>0</v>
      </c>
      <c r="BY447" s="163" t="s">
        <v>0</v>
      </c>
      <c r="BZ447">
        <v>0</v>
      </c>
      <c r="CA447" t="s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 t="str">
        <f>_xlfn.XLOOKUP(DB_CEWB_Nomenclature__2[[#This Row],[Component]],T_Planning[Article],T_Planning[PLANIF],"VERIF")</f>
        <v>VERIF</v>
      </c>
      <c r="CS447" t="str">
        <f>_xlfn.XLOOKUP(DB_CEWB_Nomenclature__2[[#This Row],[Component]],T_Planning[Article],T_Planning[Etat Machine],"VERIF")</f>
        <v>VERIF</v>
      </c>
      <c r="CT4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8" spans="1:98" hidden="1" x14ac:dyDescent="0.3">
      <c r="A448">
        <v>0</v>
      </c>
      <c r="B448">
        <v>720161</v>
      </c>
      <c r="C448" t="s">
        <v>160</v>
      </c>
      <c r="D448">
        <v>55</v>
      </c>
      <c r="E448" t="s">
        <v>3807</v>
      </c>
      <c r="F448" t="s">
        <v>3950</v>
      </c>
      <c r="G448" t="s">
        <v>2775</v>
      </c>
      <c r="H448" t="s">
        <v>178</v>
      </c>
      <c r="I448">
        <v>0</v>
      </c>
      <c r="J448">
        <v>0</v>
      </c>
      <c r="K448">
        <v>0</v>
      </c>
      <c r="L448">
        <v>9053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9053</v>
      </c>
      <c r="T448" t="s">
        <v>3789</v>
      </c>
      <c r="U448">
        <v>0</v>
      </c>
      <c r="V448" s="162" t="s">
        <v>0</v>
      </c>
      <c r="W448">
        <v>0</v>
      </c>
      <c r="X448" s="162" t="s">
        <v>0</v>
      </c>
      <c r="Y448">
        <v>0</v>
      </c>
      <c r="Z448">
        <v>1</v>
      </c>
      <c r="AA448">
        <v>1</v>
      </c>
      <c r="AB448">
        <v>0</v>
      </c>
      <c r="AC448">
        <v>2</v>
      </c>
      <c r="AD448" t="s">
        <v>0</v>
      </c>
      <c r="AE448" t="s">
        <v>0</v>
      </c>
      <c r="AF448" t="s">
        <v>0</v>
      </c>
      <c r="AG448" t="s">
        <v>0</v>
      </c>
      <c r="AH448" s="191"/>
      <c r="AI448" s="191" t="s">
        <v>0</v>
      </c>
      <c r="AJ448" t="s">
        <v>0</v>
      </c>
      <c r="AK448" s="191"/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-7.5737265415549597</v>
      </c>
      <c r="AR448" s="178">
        <v>0</v>
      </c>
      <c r="AS448" s="178">
        <v>0</v>
      </c>
      <c r="AT448" s="178">
        <v>0</v>
      </c>
      <c r="AU448" s="178">
        <v>0</v>
      </c>
      <c r="AV448" s="178">
        <v>0</v>
      </c>
      <c r="AW448" s="180">
        <v>0</v>
      </c>
      <c r="AX448">
        <v>1</v>
      </c>
      <c r="AY448">
        <v>0</v>
      </c>
      <c r="AZ448">
        <v>0</v>
      </c>
      <c r="BA448">
        <v>0</v>
      </c>
      <c r="BB448">
        <v>1</v>
      </c>
      <c r="BC448">
        <v>0</v>
      </c>
      <c r="BD448" s="165">
        <v>0</v>
      </c>
      <c r="BE448" s="165" t="s">
        <v>0</v>
      </c>
      <c r="BF448" s="165" t="s">
        <v>0</v>
      </c>
      <c r="BG448" s="165" t="s">
        <v>0</v>
      </c>
      <c r="BH448" s="165" t="s">
        <v>0</v>
      </c>
      <c r="BI448" s="165" t="s">
        <v>0</v>
      </c>
      <c r="BJ448" s="165">
        <v>0</v>
      </c>
      <c r="BK448" s="165" t="s">
        <v>0</v>
      </c>
      <c r="BL448" s="165">
        <v>0</v>
      </c>
      <c r="BM448" s="165" t="s">
        <v>0</v>
      </c>
      <c r="BN448" s="165" t="s">
        <v>0</v>
      </c>
      <c r="BO448" s="165" t="s">
        <v>0</v>
      </c>
      <c r="BP448" s="165" t="s">
        <v>0</v>
      </c>
      <c r="BQ448" s="165" t="s">
        <v>0</v>
      </c>
      <c r="BR448" s="165">
        <v>0</v>
      </c>
      <c r="BS448" s="165">
        <v>0</v>
      </c>
      <c r="BT448" s="165">
        <v>0</v>
      </c>
      <c r="BU448" s="165" t="s">
        <v>0</v>
      </c>
      <c r="BV448" s="165" t="s">
        <v>0</v>
      </c>
      <c r="BW448" s="165" t="s">
        <v>0</v>
      </c>
      <c r="BX448" s="165" t="s">
        <v>0</v>
      </c>
      <c r="BY448" s="163" t="s">
        <v>0</v>
      </c>
      <c r="BZ448">
        <v>0</v>
      </c>
      <c r="CA448" t="s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 t="str">
        <f>_xlfn.XLOOKUP(DB_CEWB_Nomenclature__2[[#This Row],[Component]],T_Planning[Article],T_Planning[PLANIF],"VERIF")</f>
        <v>VERIF</v>
      </c>
      <c r="CS448" t="str">
        <f>_xlfn.XLOOKUP(DB_CEWB_Nomenclature__2[[#This Row],[Component]],T_Planning[Article],T_Planning[Etat Machine],"VERIF")</f>
        <v>VERIF</v>
      </c>
      <c r="CT4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49" spans="1:98" hidden="1" x14ac:dyDescent="0.3">
      <c r="A449">
        <v>0</v>
      </c>
      <c r="B449">
        <v>720753</v>
      </c>
      <c r="C449" t="s">
        <v>109</v>
      </c>
      <c r="D449">
        <v>40</v>
      </c>
      <c r="E449" t="s">
        <v>3761</v>
      </c>
      <c r="F449" t="s">
        <v>3950</v>
      </c>
      <c r="G449" t="s">
        <v>2775</v>
      </c>
      <c r="H449" t="s">
        <v>220</v>
      </c>
      <c r="I449">
        <v>0</v>
      </c>
      <c r="J449">
        <v>0</v>
      </c>
      <c r="K449">
        <v>0</v>
      </c>
      <c r="L449">
        <v>15850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15850</v>
      </c>
      <c r="T449" t="s">
        <v>3794</v>
      </c>
      <c r="U449">
        <v>0</v>
      </c>
      <c r="V449" s="162" t="s">
        <v>0</v>
      </c>
      <c r="W449">
        <v>0</v>
      </c>
      <c r="X449" s="162" t="s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 t="s">
        <v>0</v>
      </c>
      <c r="AE449" t="s">
        <v>0</v>
      </c>
      <c r="AF449" t="s">
        <v>0</v>
      </c>
      <c r="AG449" t="s">
        <v>0</v>
      </c>
      <c r="AH449" s="191"/>
      <c r="AI449" s="191" t="s">
        <v>0</v>
      </c>
      <c r="AJ449" t="s">
        <v>0</v>
      </c>
      <c r="AK449" s="191"/>
      <c r="AL449" s="162">
        <v>0</v>
      </c>
      <c r="AM449" s="162">
        <v>0.320564192979644</v>
      </c>
      <c r="AN449" s="162">
        <v>7.8244727071648604E-2</v>
      </c>
      <c r="AO449" s="162">
        <v>0</v>
      </c>
      <c r="AP449" s="162">
        <v>0</v>
      </c>
      <c r="AQ449" s="162">
        <v>8.1696489550607806E-2</v>
      </c>
      <c r="AR449" s="178">
        <v>0</v>
      </c>
      <c r="AS449" s="178">
        <v>0</v>
      </c>
      <c r="AT449" s="178">
        <v>0</v>
      </c>
      <c r="AU449" s="178">
        <v>0</v>
      </c>
      <c r="AV449" s="178">
        <v>0</v>
      </c>
      <c r="AW449" s="180">
        <v>0</v>
      </c>
      <c r="AX449">
        <v>1</v>
      </c>
      <c r="AY449">
        <v>0</v>
      </c>
      <c r="AZ449">
        <v>0</v>
      </c>
      <c r="BA449">
        <v>0</v>
      </c>
      <c r="BB449">
        <v>1</v>
      </c>
      <c r="BC449">
        <v>0</v>
      </c>
      <c r="BD449" s="165">
        <v>0</v>
      </c>
      <c r="BE449" s="165" t="s">
        <v>0</v>
      </c>
      <c r="BF449" s="165" t="s">
        <v>0</v>
      </c>
      <c r="BG449" s="165" t="s">
        <v>0</v>
      </c>
      <c r="BH449" s="165" t="s">
        <v>0</v>
      </c>
      <c r="BI449" s="165" t="s">
        <v>0</v>
      </c>
      <c r="BJ449" s="165">
        <v>0</v>
      </c>
      <c r="BK449" s="165" t="s">
        <v>0</v>
      </c>
      <c r="BL449" s="165">
        <v>0</v>
      </c>
      <c r="BM449" s="165" t="s">
        <v>0</v>
      </c>
      <c r="BN449" s="165" t="s">
        <v>0</v>
      </c>
      <c r="BO449" s="165" t="s">
        <v>0</v>
      </c>
      <c r="BP449" s="165" t="s">
        <v>0</v>
      </c>
      <c r="BQ449" s="165" t="s">
        <v>0</v>
      </c>
      <c r="BR449" s="165">
        <v>0</v>
      </c>
      <c r="BS449" s="165">
        <v>0</v>
      </c>
      <c r="BT449" s="165">
        <v>0</v>
      </c>
      <c r="BU449" s="165" t="s">
        <v>0</v>
      </c>
      <c r="BV449" s="165" t="s">
        <v>0</v>
      </c>
      <c r="BW449" s="165" t="s">
        <v>0</v>
      </c>
      <c r="BX449" s="165" t="s">
        <v>0</v>
      </c>
      <c r="BY449" s="163" t="s">
        <v>0</v>
      </c>
      <c r="BZ449">
        <v>0</v>
      </c>
      <c r="CA449" t="s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 t="str">
        <f>_xlfn.XLOOKUP(DB_CEWB_Nomenclature__2[[#This Row],[Component]],T_Planning[Article],T_Planning[PLANIF],"VERIF")</f>
        <v>VERIF</v>
      </c>
      <c r="CS449" t="str">
        <f>_xlfn.XLOOKUP(DB_CEWB_Nomenclature__2[[#This Row],[Component]],T_Planning[Article],T_Planning[Etat Machine],"VERIF")</f>
        <v>VERIF</v>
      </c>
      <c r="CT4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0" spans="1:98" hidden="1" x14ac:dyDescent="0.3">
      <c r="A450">
        <v>1</v>
      </c>
      <c r="B450">
        <v>721707</v>
      </c>
      <c r="C450" t="s">
        <v>3821</v>
      </c>
      <c r="D450">
        <v>40</v>
      </c>
      <c r="E450" t="s">
        <v>3761</v>
      </c>
      <c r="F450" t="s">
        <v>3952</v>
      </c>
      <c r="G450" t="s">
        <v>2862</v>
      </c>
      <c r="H450" t="s">
        <v>125</v>
      </c>
      <c r="I450">
        <v>0</v>
      </c>
      <c r="J450">
        <v>0</v>
      </c>
      <c r="K450" t="s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t="s">
        <v>3767</v>
      </c>
      <c r="U450">
        <v>0</v>
      </c>
      <c r="V450" s="162" t="s">
        <v>0</v>
      </c>
      <c r="W450">
        <v>0</v>
      </c>
      <c r="X450" s="162" t="s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 t="s">
        <v>0</v>
      </c>
      <c r="AE450" t="s">
        <v>0</v>
      </c>
      <c r="AF450" t="s">
        <v>0</v>
      </c>
      <c r="AG450" t="s">
        <v>0</v>
      </c>
      <c r="AH450" s="191"/>
      <c r="AI450" s="191" t="s">
        <v>0</v>
      </c>
      <c r="AJ450" t="s">
        <v>0</v>
      </c>
      <c r="AK450" s="191"/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178">
        <v>0</v>
      </c>
      <c r="AS450" s="178">
        <v>0</v>
      </c>
      <c r="AT450" s="178">
        <v>0</v>
      </c>
      <c r="AU450" s="178">
        <v>0</v>
      </c>
      <c r="AV450" s="178">
        <v>0</v>
      </c>
      <c r="AW450" s="180">
        <v>0</v>
      </c>
      <c r="AX450">
        <v>1</v>
      </c>
      <c r="AY450">
        <v>1</v>
      </c>
      <c r="AZ450">
        <v>1</v>
      </c>
      <c r="BA450">
        <v>2</v>
      </c>
      <c r="BB450">
        <v>1</v>
      </c>
      <c r="BC450">
        <v>0</v>
      </c>
      <c r="BD450" s="165">
        <v>0</v>
      </c>
      <c r="BE450" s="165" t="s">
        <v>0</v>
      </c>
      <c r="BF450" s="165">
        <v>0</v>
      </c>
      <c r="BG450" s="165" t="s">
        <v>0</v>
      </c>
      <c r="BH450" s="165">
        <v>0</v>
      </c>
      <c r="BI450" s="165" t="s">
        <v>0</v>
      </c>
      <c r="BJ450" s="165">
        <v>0</v>
      </c>
      <c r="BK450" s="165" t="s">
        <v>0</v>
      </c>
      <c r="BL450" s="165">
        <v>0</v>
      </c>
      <c r="BM450" s="165" t="s">
        <v>0</v>
      </c>
      <c r="BN450" s="165">
        <v>0</v>
      </c>
      <c r="BO450" s="165" t="s">
        <v>0</v>
      </c>
      <c r="BP450" s="165">
        <v>0</v>
      </c>
      <c r="BQ450" s="165" t="s">
        <v>0</v>
      </c>
      <c r="BR450" s="165">
        <v>0</v>
      </c>
      <c r="BS450" s="165" t="s">
        <v>0</v>
      </c>
      <c r="BT450" s="165">
        <v>0</v>
      </c>
      <c r="BU450" s="165" t="s">
        <v>0</v>
      </c>
      <c r="BV450" s="165" t="s">
        <v>0</v>
      </c>
      <c r="BW450" s="165" t="s">
        <v>0</v>
      </c>
      <c r="BX450" s="165" t="s">
        <v>0</v>
      </c>
      <c r="BY450" s="163" t="s">
        <v>0</v>
      </c>
      <c r="BZ450">
        <v>0</v>
      </c>
      <c r="CA450" t="s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 t="str">
        <f>_xlfn.XLOOKUP(DB_CEWB_Nomenclature__2[[#This Row],[Component]],T_Planning[Article],T_Planning[PLANIF],"VERIF")</f>
        <v>VERIF</v>
      </c>
      <c r="CS450" t="str">
        <f>_xlfn.XLOOKUP(DB_CEWB_Nomenclature__2[[#This Row],[Component]],T_Planning[Article],T_Planning[Etat Machine],"VERIF")</f>
        <v>VERIF</v>
      </c>
      <c r="CT4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1" spans="1:98" hidden="1" x14ac:dyDescent="0.3">
      <c r="A451">
        <v>1</v>
      </c>
      <c r="B451">
        <v>722419</v>
      </c>
      <c r="C451" t="s">
        <v>3788</v>
      </c>
      <c r="D451">
        <v>40</v>
      </c>
      <c r="E451" t="s">
        <v>3761</v>
      </c>
      <c r="F451" t="s">
        <v>3950</v>
      </c>
      <c r="G451" t="s">
        <v>2775</v>
      </c>
      <c r="H451" t="s">
        <v>152</v>
      </c>
      <c r="I451">
        <v>5050</v>
      </c>
      <c r="J451">
        <v>600</v>
      </c>
      <c r="K451" t="s">
        <v>0</v>
      </c>
      <c r="L451">
        <v>12739</v>
      </c>
      <c r="M451">
        <v>0</v>
      </c>
      <c r="N451">
        <v>0</v>
      </c>
      <c r="O451">
        <v>10100</v>
      </c>
      <c r="P451">
        <v>0</v>
      </c>
      <c r="Q451">
        <v>0</v>
      </c>
      <c r="R451">
        <v>0</v>
      </c>
      <c r="S451">
        <v>12739</v>
      </c>
      <c r="T451" t="s">
        <v>3789</v>
      </c>
      <c r="U451">
        <v>1800</v>
      </c>
      <c r="V451" s="162">
        <v>1</v>
      </c>
      <c r="W451">
        <v>11900</v>
      </c>
      <c r="X451" s="162">
        <v>0.64613445378151257</v>
      </c>
      <c r="Y451">
        <v>5</v>
      </c>
      <c r="Z451">
        <v>0</v>
      </c>
      <c r="AA451">
        <v>3</v>
      </c>
      <c r="AB451">
        <v>1</v>
      </c>
      <c r="AC451">
        <v>9</v>
      </c>
      <c r="AD451" t="s">
        <v>0</v>
      </c>
      <c r="AE451" t="s">
        <v>0</v>
      </c>
      <c r="AF451" t="s">
        <v>0</v>
      </c>
      <c r="AG451" t="s">
        <v>0</v>
      </c>
      <c r="AH451" s="191"/>
      <c r="AI451" s="191" t="s">
        <v>0</v>
      </c>
      <c r="AJ451" t="s">
        <v>0</v>
      </c>
      <c r="AK451" s="191"/>
      <c r="AL451" s="162">
        <v>0.301415236374586</v>
      </c>
      <c r="AM451" s="162">
        <v>4.3698732289336302E-2</v>
      </c>
      <c r="AN451" s="162">
        <v>0.27407779171894597</v>
      </c>
      <c r="AO451" s="162">
        <v>0.1701</v>
      </c>
      <c r="AP451" s="162">
        <v>0</v>
      </c>
      <c r="AQ451" s="162">
        <v>0.19021224180405499</v>
      </c>
      <c r="AR451" s="178">
        <v>0</v>
      </c>
      <c r="AS451" s="178">
        <v>0</v>
      </c>
      <c r="AT451" s="178">
        <v>0</v>
      </c>
      <c r="AU451" s="178">
        <v>0</v>
      </c>
      <c r="AV451" s="178">
        <v>0</v>
      </c>
      <c r="AW451" s="180">
        <v>0</v>
      </c>
      <c r="AX451">
        <v>1</v>
      </c>
      <c r="AY451">
        <v>0</v>
      </c>
      <c r="AZ451">
        <v>0</v>
      </c>
      <c r="BA451">
        <v>0</v>
      </c>
      <c r="BB451">
        <v>1</v>
      </c>
      <c r="BC451">
        <v>0</v>
      </c>
      <c r="BD451" s="165">
        <v>0</v>
      </c>
      <c r="BE451" s="165" t="s">
        <v>0</v>
      </c>
      <c r="BF451" s="165" t="s">
        <v>0</v>
      </c>
      <c r="BG451" s="165" t="s">
        <v>0</v>
      </c>
      <c r="BH451" s="165" t="s">
        <v>0</v>
      </c>
      <c r="BI451" s="165" t="s">
        <v>0</v>
      </c>
      <c r="BJ451" s="165">
        <v>0</v>
      </c>
      <c r="BK451" s="165" t="s">
        <v>0</v>
      </c>
      <c r="BL451" s="165">
        <v>0</v>
      </c>
      <c r="BM451" s="165" t="s">
        <v>0</v>
      </c>
      <c r="BN451" s="165" t="s">
        <v>0</v>
      </c>
      <c r="BO451" s="165" t="s">
        <v>0</v>
      </c>
      <c r="BP451" s="165" t="s">
        <v>0</v>
      </c>
      <c r="BQ451" s="165" t="s">
        <v>0</v>
      </c>
      <c r="BR451" s="165">
        <v>0</v>
      </c>
      <c r="BS451" s="165">
        <v>0</v>
      </c>
      <c r="BT451" s="165">
        <v>0</v>
      </c>
      <c r="BU451" s="165" t="s">
        <v>0</v>
      </c>
      <c r="BV451" s="165" t="s">
        <v>0</v>
      </c>
      <c r="BW451" s="165" t="s">
        <v>0</v>
      </c>
      <c r="BX451" s="165" t="s">
        <v>0</v>
      </c>
      <c r="BY451" s="163" t="s">
        <v>0</v>
      </c>
      <c r="BZ451">
        <v>0</v>
      </c>
      <c r="CA451" t="s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 t="str">
        <f>_xlfn.XLOOKUP(DB_CEWB_Nomenclature__2[[#This Row],[Component]],T_Planning[Article],T_Planning[PLANIF],"VERIF")</f>
        <v>VERIF</v>
      </c>
      <c r="CS451" t="str">
        <f>_xlfn.XLOOKUP(DB_CEWB_Nomenclature__2[[#This Row],[Component]],T_Planning[Article],T_Planning[Etat Machine],"VERIF")</f>
        <v>VERIF</v>
      </c>
      <c r="CT4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2" spans="1:98" hidden="1" x14ac:dyDescent="0.3">
      <c r="A452">
        <v>1</v>
      </c>
      <c r="B452">
        <v>723542</v>
      </c>
      <c r="C452" t="s">
        <v>3771</v>
      </c>
      <c r="D452">
        <v>40</v>
      </c>
      <c r="E452" t="s">
        <v>3761</v>
      </c>
      <c r="F452" t="s">
        <v>3952</v>
      </c>
      <c r="G452" t="s">
        <v>2862</v>
      </c>
      <c r="H452" t="s">
        <v>1084</v>
      </c>
      <c r="I452">
        <v>0</v>
      </c>
      <c r="J452">
        <v>100</v>
      </c>
      <c r="K452" t="s">
        <v>0</v>
      </c>
      <c r="L452">
        <v>6190</v>
      </c>
      <c r="M452">
        <v>0</v>
      </c>
      <c r="N452">
        <v>0</v>
      </c>
      <c r="O452">
        <v>800</v>
      </c>
      <c r="P452">
        <v>800</v>
      </c>
      <c r="Q452">
        <v>800</v>
      </c>
      <c r="R452">
        <v>0</v>
      </c>
      <c r="S452">
        <v>6190</v>
      </c>
      <c r="T452" t="s">
        <v>3767</v>
      </c>
      <c r="U452">
        <v>800</v>
      </c>
      <c r="V452" s="162">
        <v>1</v>
      </c>
      <c r="W452">
        <v>1600</v>
      </c>
      <c r="X452" s="162">
        <v>1</v>
      </c>
      <c r="Y452">
        <v>0</v>
      </c>
      <c r="Z452">
        <v>0</v>
      </c>
      <c r="AA452">
        <v>0</v>
      </c>
      <c r="AB452">
        <v>0</v>
      </c>
      <c r="AC452">
        <v>0</v>
      </c>
      <c r="AD452" t="s">
        <v>0</v>
      </c>
      <c r="AE452" t="s">
        <v>0</v>
      </c>
      <c r="AF452" t="s">
        <v>0</v>
      </c>
      <c r="AG452" t="s">
        <v>0</v>
      </c>
      <c r="AH452" s="191"/>
      <c r="AI452" s="191" t="s">
        <v>0</v>
      </c>
      <c r="AJ452" t="s">
        <v>0</v>
      </c>
      <c r="AK452" s="191"/>
      <c r="AL452" s="162">
        <v>6.5721649484536099E-2</v>
      </c>
      <c r="AM452" s="162">
        <v>0</v>
      </c>
      <c r="AN452" s="162">
        <v>0</v>
      </c>
      <c r="AO452" s="162">
        <v>0</v>
      </c>
      <c r="AP452" s="162">
        <v>0</v>
      </c>
      <c r="AQ452" s="162">
        <v>6.5721649484536099E-2</v>
      </c>
      <c r="AR452" s="178">
        <v>0</v>
      </c>
      <c r="AS452" s="178">
        <v>0</v>
      </c>
      <c r="AT452" s="178">
        <v>0</v>
      </c>
      <c r="AU452" s="178">
        <v>0</v>
      </c>
      <c r="AV452" s="178">
        <v>0</v>
      </c>
      <c r="AW452" s="180">
        <v>0</v>
      </c>
      <c r="AX452">
        <v>1</v>
      </c>
      <c r="AY452">
        <v>0</v>
      </c>
      <c r="AZ452">
        <v>0</v>
      </c>
      <c r="BA452">
        <v>0</v>
      </c>
      <c r="BB452">
        <v>1</v>
      </c>
      <c r="BC452">
        <v>0</v>
      </c>
      <c r="BD452" s="165">
        <v>0</v>
      </c>
      <c r="BE452" s="165" t="s">
        <v>0</v>
      </c>
      <c r="BF452" s="165" t="s">
        <v>0</v>
      </c>
      <c r="BG452" s="165" t="s">
        <v>0</v>
      </c>
      <c r="BH452" s="165" t="s">
        <v>0</v>
      </c>
      <c r="BI452" s="165" t="s">
        <v>0</v>
      </c>
      <c r="BJ452" s="165">
        <v>0</v>
      </c>
      <c r="BK452" s="165" t="s">
        <v>0</v>
      </c>
      <c r="BL452" s="165">
        <v>0</v>
      </c>
      <c r="BM452" s="165" t="s">
        <v>0</v>
      </c>
      <c r="BN452" s="165" t="s">
        <v>0</v>
      </c>
      <c r="BO452" s="165" t="s">
        <v>0</v>
      </c>
      <c r="BP452" s="165" t="s">
        <v>0</v>
      </c>
      <c r="BQ452" s="165" t="s">
        <v>0</v>
      </c>
      <c r="BR452" s="165">
        <v>0</v>
      </c>
      <c r="BS452" s="165">
        <v>0</v>
      </c>
      <c r="BT452" s="165">
        <v>0</v>
      </c>
      <c r="BU452" s="165" t="s">
        <v>0</v>
      </c>
      <c r="BV452" s="165" t="s">
        <v>0</v>
      </c>
      <c r="BW452" s="165" t="s">
        <v>0</v>
      </c>
      <c r="BX452" s="165" t="s">
        <v>0</v>
      </c>
      <c r="BY452" s="163" t="s">
        <v>0</v>
      </c>
      <c r="BZ452">
        <v>0</v>
      </c>
      <c r="CA452" t="s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 t="str">
        <f>_xlfn.XLOOKUP(DB_CEWB_Nomenclature__2[[#This Row],[Component]],T_Planning[Article],T_Planning[PLANIF],"VERIF")</f>
        <v>VERIF</v>
      </c>
      <c r="CS452" t="str">
        <f>_xlfn.XLOOKUP(DB_CEWB_Nomenclature__2[[#This Row],[Component]],T_Planning[Article],T_Planning[Etat Machine],"VERIF")</f>
        <v>VERIF</v>
      </c>
      <c r="CT4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3" spans="1:98" hidden="1" x14ac:dyDescent="0.3">
      <c r="A453">
        <v>0</v>
      </c>
      <c r="B453">
        <v>724672</v>
      </c>
      <c r="C453" t="s">
        <v>112</v>
      </c>
      <c r="D453">
        <v>40</v>
      </c>
      <c r="E453" t="s">
        <v>3761</v>
      </c>
      <c r="F453" t="s">
        <v>3950</v>
      </c>
      <c r="G453" t="s">
        <v>2775</v>
      </c>
      <c r="H453" t="s">
        <v>111</v>
      </c>
      <c r="I453">
        <v>0</v>
      </c>
      <c r="J453">
        <v>800</v>
      </c>
      <c r="K453">
        <v>0</v>
      </c>
      <c r="L453">
        <v>64060</v>
      </c>
      <c r="M453">
        <v>0</v>
      </c>
      <c r="N453">
        <v>0</v>
      </c>
      <c r="O453">
        <v>33330</v>
      </c>
      <c r="P453">
        <v>12625</v>
      </c>
      <c r="Q453">
        <v>7070</v>
      </c>
      <c r="R453">
        <v>0</v>
      </c>
      <c r="S453">
        <v>64060</v>
      </c>
      <c r="T453" t="s">
        <v>3785</v>
      </c>
      <c r="U453">
        <v>13500</v>
      </c>
      <c r="V453" s="162">
        <v>1</v>
      </c>
      <c r="W453">
        <v>46830</v>
      </c>
      <c r="X453" s="162">
        <v>1</v>
      </c>
      <c r="Y453">
        <v>0</v>
      </c>
      <c r="Z453">
        <v>0</v>
      </c>
      <c r="AA453">
        <v>1</v>
      </c>
      <c r="AB453">
        <v>0</v>
      </c>
      <c r="AC453">
        <v>1</v>
      </c>
      <c r="AD453" t="s">
        <v>0</v>
      </c>
      <c r="AE453" t="s">
        <v>0</v>
      </c>
      <c r="AF453" t="s">
        <v>0</v>
      </c>
      <c r="AG453" t="s">
        <v>0</v>
      </c>
      <c r="AH453" s="191"/>
      <c r="AI453" s="191" t="s">
        <v>0</v>
      </c>
      <c r="AJ453" t="s">
        <v>0</v>
      </c>
      <c r="AK453" s="191"/>
      <c r="AL453" s="162">
        <v>0</v>
      </c>
      <c r="AM453" s="162">
        <v>0.12291064163521399</v>
      </c>
      <c r="AN453" s="162">
        <v>0</v>
      </c>
      <c r="AO453" s="162">
        <v>0</v>
      </c>
      <c r="AP453" s="162">
        <v>0</v>
      </c>
      <c r="AQ453" s="162">
        <v>9.6652340663364603E-2</v>
      </c>
      <c r="AR453" s="178">
        <v>0</v>
      </c>
      <c r="AS453" s="178">
        <v>0</v>
      </c>
      <c r="AT453" s="178">
        <v>0</v>
      </c>
      <c r="AU453" s="178">
        <v>0</v>
      </c>
      <c r="AV453" s="178">
        <v>0</v>
      </c>
      <c r="AW453" s="180">
        <v>0</v>
      </c>
      <c r="AX453">
        <v>1</v>
      </c>
      <c r="AY453">
        <v>0</v>
      </c>
      <c r="AZ453">
        <v>0</v>
      </c>
      <c r="BA453">
        <v>0</v>
      </c>
      <c r="BB453">
        <v>1</v>
      </c>
      <c r="BC453">
        <v>0</v>
      </c>
      <c r="BD453" s="165">
        <v>0</v>
      </c>
      <c r="BE453" s="165" t="s">
        <v>0</v>
      </c>
      <c r="BF453" s="165" t="s">
        <v>0</v>
      </c>
      <c r="BG453" s="165" t="s">
        <v>0</v>
      </c>
      <c r="BH453" s="165" t="s">
        <v>0</v>
      </c>
      <c r="BI453" s="165" t="s">
        <v>0</v>
      </c>
      <c r="BJ453" s="165">
        <v>0</v>
      </c>
      <c r="BK453" s="165" t="s">
        <v>0</v>
      </c>
      <c r="BL453" s="165">
        <v>0</v>
      </c>
      <c r="BM453" s="165" t="s">
        <v>0</v>
      </c>
      <c r="BN453" s="165" t="s">
        <v>0</v>
      </c>
      <c r="BO453" s="165" t="s">
        <v>0</v>
      </c>
      <c r="BP453" s="165" t="s">
        <v>0</v>
      </c>
      <c r="BQ453" s="165" t="s">
        <v>0</v>
      </c>
      <c r="BR453" s="165">
        <v>0</v>
      </c>
      <c r="BS453" s="165">
        <v>0</v>
      </c>
      <c r="BT453" s="165">
        <v>0</v>
      </c>
      <c r="BU453" s="165" t="s">
        <v>0</v>
      </c>
      <c r="BV453" s="165" t="s">
        <v>0</v>
      </c>
      <c r="BW453" s="165" t="s">
        <v>0</v>
      </c>
      <c r="BX453" s="165" t="s">
        <v>0</v>
      </c>
      <c r="BY453" s="163" t="s">
        <v>0</v>
      </c>
      <c r="BZ453">
        <v>0</v>
      </c>
      <c r="CA453" t="s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505</v>
      </c>
      <c r="CO453">
        <v>0</v>
      </c>
      <c r="CP453">
        <v>0</v>
      </c>
      <c r="CQ453">
        <v>505</v>
      </c>
      <c r="CR453" t="str">
        <f>_xlfn.XLOOKUP(DB_CEWB_Nomenclature__2[[#This Row],[Component]],T_Planning[Article],T_Planning[PLANIF],"VERIF")</f>
        <v>VERIF</v>
      </c>
      <c r="CS453" t="str">
        <f>_xlfn.XLOOKUP(DB_CEWB_Nomenclature__2[[#This Row],[Component]],T_Planning[Article],T_Planning[Etat Machine],"VERIF")</f>
        <v>VERIF</v>
      </c>
      <c r="CT4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4" spans="1:98" hidden="1" x14ac:dyDescent="0.3">
      <c r="A454">
        <v>0</v>
      </c>
      <c r="B454">
        <v>725035</v>
      </c>
      <c r="C454" t="s">
        <v>329</v>
      </c>
      <c r="D454">
        <v>40</v>
      </c>
      <c r="E454" t="s">
        <v>3761</v>
      </c>
      <c r="F454" t="s">
        <v>3950</v>
      </c>
      <c r="G454" t="s">
        <v>2775</v>
      </c>
      <c r="H454" t="s">
        <v>111</v>
      </c>
      <c r="I454">
        <v>0</v>
      </c>
      <c r="J454">
        <v>0</v>
      </c>
      <c r="K454">
        <v>0</v>
      </c>
      <c r="L454">
        <v>71089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71089</v>
      </c>
      <c r="T454" t="s">
        <v>3785</v>
      </c>
      <c r="U454">
        <v>0</v>
      </c>
      <c r="V454" s="162" t="s">
        <v>0</v>
      </c>
      <c r="W454">
        <v>0</v>
      </c>
      <c r="X454" s="162" t="s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 t="s">
        <v>0</v>
      </c>
      <c r="AE454" t="s">
        <v>0</v>
      </c>
      <c r="AF454" t="s">
        <v>0</v>
      </c>
      <c r="AG454" t="s">
        <v>0</v>
      </c>
      <c r="AH454" s="191"/>
      <c r="AI454" s="191" t="s">
        <v>0</v>
      </c>
      <c r="AJ454" t="s">
        <v>0</v>
      </c>
      <c r="AK454" s="191"/>
      <c r="AL454" s="162">
        <v>7.7247418998766304E-2</v>
      </c>
      <c r="AM454" s="162">
        <v>0</v>
      </c>
      <c r="AN454" s="162">
        <v>0</v>
      </c>
      <c r="AO454" s="162">
        <v>0</v>
      </c>
      <c r="AP454" s="162">
        <v>0</v>
      </c>
      <c r="AQ454" s="162">
        <v>7.7490909681189504E-2</v>
      </c>
      <c r="AR454" s="178">
        <v>0</v>
      </c>
      <c r="AS454" s="178">
        <v>0</v>
      </c>
      <c r="AT454" s="178">
        <v>0</v>
      </c>
      <c r="AU454" s="178">
        <v>0</v>
      </c>
      <c r="AV454" s="178">
        <v>0</v>
      </c>
      <c r="AW454" s="180">
        <v>0</v>
      </c>
      <c r="AX454">
        <v>1</v>
      </c>
      <c r="AY454">
        <v>0</v>
      </c>
      <c r="AZ454">
        <v>0</v>
      </c>
      <c r="BA454">
        <v>0</v>
      </c>
      <c r="BB454">
        <v>1</v>
      </c>
      <c r="BC454">
        <v>0</v>
      </c>
      <c r="BD454" s="165">
        <v>0</v>
      </c>
      <c r="BE454" s="165" t="s">
        <v>0</v>
      </c>
      <c r="BF454" s="165" t="s">
        <v>0</v>
      </c>
      <c r="BG454" s="165" t="s">
        <v>0</v>
      </c>
      <c r="BH454" s="165" t="s">
        <v>0</v>
      </c>
      <c r="BI454" s="165" t="s">
        <v>0</v>
      </c>
      <c r="BJ454" s="165">
        <v>0</v>
      </c>
      <c r="BK454" s="165" t="s">
        <v>0</v>
      </c>
      <c r="BL454" s="165">
        <v>0</v>
      </c>
      <c r="BM454" s="165" t="s">
        <v>0</v>
      </c>
      <c r="BN454" s="165" t="s">
        <v>0</v>
      </c>
      <c r="BO454" s="165" t="s">
        <v>0</v>
      </c>
      <c r="BP454" s="165" t="s">
        <v>0</v>
      </c>
      <c r="BQ454" s="165" t="s">
        <v>0</v>
      </c>
      <c r="BR454" s="165">
        <v>0</v>
      </c>
      <c r="BS454" s="165">
        <v>0</v>
      </c>
      <c r="BT454" s="165">
        <v>0</v>
      </c>
      <c r="BU454" s="165" t="s">
        <v>0</v>
      </c>
      <c r="BV454" s="165" t="s">
        <v>0</v>
      </c>
      <c r="BW454" s="165" t="s">
        <v>0</v>
      </c>
      <c r="BX454" s="165" t="s">
        <v>0</v>
      </c>
      <c r="BY454" s="163" t="s">
        <v>0</v>
      </c>
      <c r="BZ454">
        <v>0</v>
      </c>
      <c r="CA454" t="s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 t="str">
        <f>_xlfn.XLOOKUP(DB_CEWB_Nomenclature__2[[#This Row],[Component]],T_Planning[Article],T_Planning[PLANIF],"VERIF")</f>
        <v>VERIF</v>
      </c>
      <c r="CS454" t="str">
        <f>_xlfn.XLOOKUP(DB_CEWB_Nomenclature__2[[#This Row],[Component]],T_Planning[Article],T_Planning[Etat Machine],"VERIF")</f>
        <v>VERIF</v>
      </c>
      <c r="CT4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5" spans="1:98" hidden="1" x14ac:dyDescent="0.3">
      <c r="A455">
        <v>0</v>
      </c>
      <c r="B455">
        <v>728491</v>
      </c>
      <c r="C455" t="s">
        <v>1570</v>
      </c>
      <c r="D455">
        <v>55</v>
      </c>
      <c r="E455" t="s">
        <v>3761</v>
      </c>
      <c r="F455" t="s">
        <v>3950</v>
      </c>
      <c r="G455" t="s">
        <v>2775</v>
      </c>
      <c r="H455" t="s">
        <v>30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t="s">
        <v>3765</v>
      </c>
      <c r="U455">
        <v>0</v>
      </c>
      <c r="V455" s="162" t="s">
        <v>0</v>
      </c>
      <c r="W455">
        <v>0</v>
      </c>
      <c r="X455" s="162" t="s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 t="s">
        <v>0</v>
      </c>
      <c r="AE455" t="s">
        <v>0</v>
      </c>
      <c r="AF455" t="s">
        <v>0</v>
      </c>
      <c r="AG455" t="s">
        <v>0</v>
      </c>
      <c r="AH455" s="191"/>
      <c r="AI455" s="191" t="s">
        <v>0</v>
      </c>
      <c r="AJ455" t="s">
        <v>0</v>
      </c>
      <c r="AK455" s="191"/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178">
        <v>0</v>
      </c>
      <c r="AS455" s="178">
        <v>0</v>
      </c>
      <c r="AT455" s="178">
        <v>0</v>
      </c>
      <c r="AU455" s="178">
        <v>0</v>
      </c>
      <c r="AV455" s="178">
        <v>0</v>
      </c>
      <c r="AW455" s="180">
        <v>0</v>
      </c>
      <c r="AX455">
        <v>1</v>
      </c>
      <c r="AY455">
        <v>1</v>
      </c>
      <c r="AZ455">
        <v>1</v>
      </c>
      <c r="BA455">
        <v>1</v>
      </c>
      <c r="BB455">
        <v>1</v>
      </c>
      <c r="BC455">
        <v>0</v>
      </c>
      <c r="BD455" s="165">
        <v>0</v>
      </c>
      <c r="BE455" s="165" t="s">
        <v>0</v>
      </c>
      <c r="BF455" s="165">
        <v>0</v>
      </c>
      <c r="BG455" s="165" t="s">
        <v>0</v>
      </c>
      <c r="BH455" s="165">
        <v>0</v>
      </c>
      <c r="BI455" s="165" t="s">
        <v>0</v>
      </c>
      <c r="BJ455" s="165">
        <v>0</v>
      </c>
      <c r="BK455" s="165" t="s">
        <v>0</v>
      </c>
      <c r="BL455" s="165">
        <v>0</v>
      </c>
      <c r="BM455" s="165" t="s">
        <v>0</v>
      </c>
      <c r="BN455" s="165">
        <v>0</v>
      </c>
      <c r="BO455" s="165" t="s">
        <v>0</v>
      </c>
      <c r="BP455" s="165">
        <v>0</v>
      </c>
      <c r="BQ455" s="165" t="s">
        <v>0</v>
      </c>
      <c r="BR455" s="165">
        <v>0</v>
      </c>
      <c r="BS455" s="165" t="s">
        <v>0</v>
      </c>
      <c r="BT455" s="165">
        <v>0</v>
      </c>
      <c r="BU455" s="165" t="s">
        <v>0</v>
      </c>
      <c r="BV455" s="165" t="s">
        <v>0</v>
      </c>
      <c r="BW455" s="165" t="s">
        <v>0</v>
      </c>
      <c r="BX455" s="165" t="s">
        <v>0</v>
      </c>
      <c r="BY455" s="163" t="s">
        <v>0</v>
      </c>
      <c r="BZ455">
        <v>0</v>
      </c>
      <c r="CA455" t="s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 t="str">
        <f>_xlfn.XLOOKUP(DB_CEWB_Nomenclature__2[[#This Row],[Component]],T_Planning[Article],T_Planning[PLANIF],"VERIF")</f>
        <v>VERIF</v>
      </c>
      <c r="CS455" t="str">
        <f>_xlfn.XLOOKUP(DB_CEWB_Nomenclature__2[[#This Row],[Component]],T_Planning[Article],T_Planning[Etat Machine],"VERIF")</f>
        <v>VERIF</v>
      </c>
      <c r="CT4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6" spans="1:98" hidden="1" x14ac:dyDescent="0.3">
      <c r="A456">
        <v>0</v>
      </c>
      <c r="B456">
        <v>728493</v>
      </c>
      <c r="C456" t="s">
        <v>227</v>
      </c>
      <c r="D456">
        <v>40</v>
      </c>
      <c r="E456" t="s">
        <v>3761</v>
      </c>
      <c r="F456" t="s">
        <v>3952</v>
      </c>
      <c r="G456" t="s">
        <v>2862</v>
      </c>
      <c r="H456" t="s">
        <v>30</v>
      </c>
      <c r="I456">
        <v>0</v>
      </c>
      <c r="J456">
        <v>200</v>
      </c>
      <c r="K456">
        <v>0</v>
      </c>
      <c r="L456">
        <v>25519</v>
      </c>
      <c r="M456">
        <v>0</v>
      </c>
      <c r="N456">
        <v>0</v>
      </c>
      <c r="O456">
        <v>10100</v>
      </c>
      <c r="P456">
        <v>0</v>
      </c>
      <c r="Q456">
        <v>0</v>
      </c>
      <c r="R456">
        <v>0</v>
      </c>
      <c r="S456">
        <v>25519</v>
      </c>
      <c r="T456" t="s">
        <v>3765</v>
      </c>
      <c r="U456">
        <v>0</v>
      </c>
      <c r="V456" s="162" t="s">
        <v>0</v>
      </c>
      <c r="W456">
        <v>10100</v>
      </c>
      <c r="X456" s="162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 t="s">
        <v>0</v>
      </c>
      <c r="AE456" t="s">
        <v>0</v>
      </c>
      <c r="AF456">
        <v>14095</v>
      </c>
      <c r="AG456">
        <v>31</v>
      </c>
      <c r="AH456" s="191"/>
      <c r="AI456" s="191" t="s">
        <v>0</v>
      </c>
      <c r="AJ456" t="s">
        <v>0</v>
      </c>
      <c r="AK456" s="191"/>
      <c r="AL456" s="162">
        <v>4.8140317515919601E-2</v>
      </c>
      <c r="AM456" s="162">
        <v>0.10997194380417</v>
      </c>
      <c r="AN456" s="162">
        <v>0.24869452526458899</v>
      </c>
      <c r="AO456" s="162">
        <v>0.57934103110980395</v>
      </c>
      <c r="AP456" s="162">
        <v>0</v>
      </c>
      <c r="AQ456" s="162">
        <v>0.288712358094594</v>
      </c>
      <c r="AR456" s="178">
        <v>0</v>
      </c>
      <c r="AS456" s="178">
        <v>0</v>
      </c>
      <c r="AT456" s="178">
        <v>0</v>
      </c>
      <c r="AU456" s="178">
        <v>0</v>
      </c>
      <c r="AV456" s="178">
        <v>0</v>
      </c>
      <c r="AW456" s="180">
        <v>0</v>
      </c>
      <c r="AX456">
        <v>1</v>
      </c>
      <c r="AY456">
        <v>1</v>
      </c>
      <c r="AZ456">
        <v>1</v>
      </c>
      <c r="BA456">
        <v>1</v>
      </c>
      <c r="BB456">
        <v>1</v>
      </c>
      <c r="BC456">
        <v>0</v>
      </c>
      <c r="BD456" s="165">
        <v>0</v>
      </c>
      <c r="BE456" s="165" t="s">
        <v>0</v>
      </c>
      <c r="BF456" s="165">
        <v>0</v>
      </c>
      <c r="BG456" s="165" t="s">
        <v>0</v>
      </c>
      <c r="BH456" s="165">
        <v>0</v>
      </c>
      <c r="BI456" s="165" t="s">
        <v>0</v>
      </c>
      <c r="BJ456" s="165">
        <v>0</v>
      </c>
      <c r="BK456" s="165" t="s">
        <v>0</v>
      </c>
      <c r="BL456" s="165">
        <v>0</v>
      </c>
      <c r="BM456" s="165" t="s">
        <v>0</v>
      </c>
      <c r="BN456" s="165">
        <v>0</v>
      </c>
      <c r="BO456" s="165" t="s">
        <v>0</v>
      </c>
      <c r="BP456" s="165">
        <v>0</v>
      </c>
      <c r="BQ456" s="165" t="s">
        <v>0</v>
      </c>
      <c r="BR456" s="165">
        <v>0</v>
      </c>
      <c r="BS456" s="165" t="s">
        <v>0</v>
      </c>
      <c r="BT456" s="165">
        <v>0</v>
      </c>
      <c r="BU456" s="165" t="s">
        <v>0</v>
      </c>
      <c r="BV456" s="165" t="s">
        <v>0</v>
      </c>
      <c r="BW456" s="165" t="s">
        <v>0</v>
      </c>
      <c r="BX456" s="165" t="s">
        <v>0</v>
      </c>
      <c r="BY456" s="163" t="s">
        <v>0</v>
      </c>
      <c r="BZ456">
        <v>0</v>
      </c>
      <c r="CA456" t="s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 t="str">
        <f>_xlfn.XLOOKUP(DB_CEWB_Nomenclature__2[[#This Row],[Component]],T_Planning[Article],T_Planning[PLANIF],"VERIF")</f>
        <v>VERIF</v>
      </c>
      <c r="CS456" t="str">
        <f>_xlfn.XLOOKUP(DB_CEWB_Nomenclature__2[[#This Row],[Component]],T_Planning[Article],T_Planning[Etat Machine],"VERIF")</f>
        <v>VERIF</v>
      </c>
      <c r="CT4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7" spans="1:98" hidden="1" x14ac:dyDescent="0.3">
      <c r="A457">
        <v>0</v>
      </c>
      <c r="B457">
        <v>728995</v>
      </c>
      <c r="C457" t="s">
        <v>329</v>
      </c>
      <c r="D457">
        <v>40</v>
      </c>
      <c r="E457" t="s">
        <v>3761</v>
      </c>
      <c r="F457" t="s">
        <v>3950</v>
      </c>
      <c r="G457" t="s">
        <v>2775</v>
      </c>
      <c r="H457" t="s">
        <v>111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t="s">
        <v>3785</v>
      </c>
      <c r="U457">
        <v>0</v>
      </c>
      <c r="V457" s="162" t="s">
        <v>0</v>
      </c>
      <c r="W457">
        <v>0</v>
      </c>
      <c r="X457" s="162" t="s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 t="s">
        <v>0</v>
      </c>
      <c r="AE457" t="s">
        <v>0</v>
      </c>
      <c r="AF457" t="s">
        <v>0</v>
      </c>
      <c r="AG457" t="s">
        <v>0</v>
      </c>
      <c r="AH457" s="191"/>
      <c r="AI457" s="191" t="s">
        <v>0</v>
      </c>
      <c r="AJ457" t="s">
        <v>0</v>
      </c>
      <c r="AK457" s="191"/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178">
        <v>0</v>
      </c>
      <c r="AS457" s="178">
        <v>0</v>
      </c>
      <c r="AT457" s="178">
        <v>0</v>
      </c>
      <c r="AU457" s="178">
        <v>0</v>
      </c>
      <c r="AV457" s="178">
        <v>0</v>
      </c>
      <c r="AW457" s="180">
        <v>0</v>
      </c>
      <c r="AX457">
        <v>1</v>
      </c>
      <c r="AY457">
        <v>0</v>
      </c>
      <c r="AZ457">
        <v>0</v>
      </c>
      <c r="BA457">
        <v>0</v>
      </c>
      <c r="BB457">
        <v>1</v>
      </c>
      <c r="BC457">
        <v>0</v>
      </c>
      <c r="BD457" s="165">
        <v>0</v>
      </c>
      <c r="BE457" s="165" t="s">
        <v>0</v>
      </c>
      <c r="BF457" s="165" t="s">
        <v>0</v>
      </c>
      <c r="BG457" s="165" t="s">
        <v>0</v>
      </c>
      <c r="BH457" s="165" t="s">
        <v>0</v>
      </c>
      <c r="BI457" s="165" t="s">
        <v>0</v>
      </c>
      <c r="BJ457" s="165">
        <v>0</v>
      </c>
      <c r="BK457" s="165" t="s">
        <v>0</v>
      </c>
      <c r="BL457" s="165">
        <v>0</v>
      </c>
      <c r="BM457" s="165" t="s">
        <v>0</v>
      </c>
      <c r="BN457" s="165" t="s">
        <v>0</v>
      </c>
      <c r="BO457" s="165" t="s">
        <v>0</v>
      </c>
      <c r="BP457" s="165" t="s">
        <v>0</v>
      </c>
      <c r="BQ457" s="165" t="s">
        <v>0</v>
      </c>
      <c r="BR457" s="165">
        <v>0</v>
      </c>
      <c r="BS457" s="165">
        <v>0</v>
      </c>
      <c r="BT457" s="165">
        <v>0</v>
      </c>
      <c r="BU457" s="165" t="s">
        <v>0</v>
      </c>
      <c r="BV457" s="165" t="s">
        <v>0</v>
      </c>
      <c r="BW457" s="165" t="s">
        <v>0</v>
      </c>
      <c r="BX457" s="165" t="s">
        <v>0</v>
      </c>
      <c r="BY457" s="163" t="s">
        <v>0</v>
      </c>
      <c r="BZ457">
        <v>0</v>
      </c>
      <c r="CA457" t="s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 t="str">
        <f>_xlfn.XLOOKUP(DB_CEWB_Nomenclature__2[[#This Row],[Component]],T_Planning[Article],T_Planning[PLANIF],"VERIF")</f>
        <v>VERIF</v>
      </c>
      <c r="CS457" t="str">
        <f>_xlfn.XLOOKUP(DB_CEWB_Nomenclature__2[[#This Row],[Component]],T_Planning[Article],T_Planning[Etat Machine],"VERIF")</f>
        <v>VERIF</v>
      </c>
      <c r="CT4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8" spans="1:98" hidden="1" x14ac:dyDescent="0.3">
      <c r="A458">
        <v>0</v>
      </c>
      <c r="B458">
        <v>730089</v>
      </c>
      <c r="C458" t="s">
        <v>238</v>
      </c>
      <c r="D458">
        <v>40</v>
      </c>
      <c r="E458" t="s">
        <v>3761</v>
      </c>
      <c r="F458" t="s">
        <v>3950</v>
      </c>
      <c r="G458" t="s">
        <v>2775</v>
      </c>
      <c r="H458" t="s">
        <v>21</v>
      </c>
      <c r="I458">
        <v>0</v>
      </c>
      <c r="J458">
        <v>0</v>
      </c>
      <c r="K458">
        <v>0</v>
      </c>
      <c r="L458">
        <v>122540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122540</v>
      </c>
      <c r="T458" t="s">
        <v>3785</v>
      </c>
      <c r="U458">
        <v>0</v>
      </c>
      <c r="V458" s="162" t="s">
        <v>0</v>
      </c>
      <c r="W458">
        <v>0</v>
      </c>
      <c r="X458" s="162" t="s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 t="s">
        <v>0</v>
      </c>
      <c r="AE458" t="s">
        <v>0</v>
      </c>
      <c r="AF458" t="s">
        <v>0</v>
      </c>
      <c r="AG458" t="s">
        <v>0</v>
      </c>
      <c r="AH458" s="191"/>
      <c r="AI458" s="191" t="s">
        <v>0</v>
      </c>
      <c r="AJ458" t="s">
        <v>0</v>
      </c>
      <c r="AK458" s="191"/>
      <c r="AL458" s="162">
        <v>1.6077992259195199E-2</v>
      </c>
      <c r="AM458" s="162">
        <v>6.7425200168563003E-3</v>
      </c>
      <c r="AN458" s="162">
        <v>5.6520637616060902E-2</v>
      </c>
      <c r="AO458" s="162">
        <v>0.42646674750489694</v>
      </c>
      <c r="AP458" s="162">
        <v>1.4279641670733799E-2</v>
      </c>
      <c r="AQ458" s="162">
        <v>0.10938230004440801</v>
      </c>
      <c r="AR458" s="178">
        <v>0</v>
      </c>
      <c r="AS458" s="178">
        <v>0</v>
      </c>
      <c r="AT458" s="178">
        <v>0</v>
      </c>
      <c r="AU458" s="178">
        <v>0</v>
      </c>
      <c r="AV458" s="178">
        <v>0</v>
      </c>
      <c r="AW458" s="180">
        <v>0</v>
      </c>
      <c r="AX458">
        <v>1</v>
      </c>
      <c r="AY458">
        <v>0</v>
      </c>
      <c r="AZ458">
        <v>0</v>
      </c>
      <c r="BA458">
        <v>0</v>
      </c>
      <c r="BB458">
        <v>1</v>
      </c>
      <c r="BC458">
        <v>0</v>
      </c>
      <c r="BD458" s="165">
        <v>0</v>
      </c>
      <c r="BE458" s="165" t="s">
        <v>0</v>
      </c>
      <c r="BF458" s="165" t="s">
        <v>0</v>
      </c>
      <c r="BG458" s="165" t="s">
        <v>0</v>
      </c>
      <c r="BH458" s="165" t="s">
        <v>0</v>
      </c>
      <c r="BI458" s="165" t="s">
        <v>0</v>
      </c>
      <c r="BJ458" s="165">
        <v>0</v>
      </c>
      <c r="BK458" s="165" t="s">
        <v>0</v>
      </c>
      <c r="BL458" s="165">
        <v>0</v>
      </c>
      <c r="BM458" s="165" t="s">
        <v>0</v>
      </c>
      <c r="BN458" s="165" t="s">
        <v>0</v>
      </c>
      <c r="BO458" s="165" t="s">
        <v>0</v>
      </c>
      <c r="BP458" s="165" t="s">
        <v>0</v>
      </c>
      <c r="BQ458" s="165" t="s">
        <v>0</v>
      </c>
      <c r="BR458" s="165">
        <v>0</v>
      </c>
      <c r="BS458" s="165">
        <v>0</v>
      </c>
      <c r="BT458" s="165">
        <v>0</v>
      </c>
      <c r="BU458" s="165" t="s">
        <v>0</v>
      </c>
      <c r="BV458" s="165" t="s">
        <v>0</v>
      </c>
      <c r="BW458" s="165" t="s">
        <v>0</v>
      </c>
      <c r="BX458" s="165" t="s">
        <v>0</v>
      </c>
      <c r="BY458" s="163" t="s">
        <v>0</v>
      </c>
      <c r="BZ458">
        <v>0</v>
      </c>
      <c r="CA458" t="s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 t="str">
        <f>_xlfn.XLOOKUP(DB_CEWB_Nomenclature__2[[#This Row],[Component]],T_Planning[Article],T_Planning[PLANIF],"VERIF")</f>
        <v>VERIF</v>
      </c>
      <c r="CS458" t="str">
        <f>_xlfn.XLOOKUP(DB_CEWB_Nomenclature__2[[#This Row],[Component]],T_Planning[Article],T_Planning[Etat Machine],"VERIF")</f>
        <v>VERIF</v>
      </c>
      <c r="CT4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59" spans="1:98" hidden="1" x14ac:dyDescent="0.3">
      <c r="A459">
        <v>0</v>
      </c>
      <c r="B459">
        <v>730132</v>
      </c>
      <c r="C459" t="s">
        <v>1579</v>
      </c>
      <c r="D459">
        <v>40</v>
      </c>
      <c r="E459" t="s">
        <v>3761</v>
      </c>
      <c r="F459" t="s">
        <v>3950</v>
      </c>
      <c r="G459" t="s">
        <v>2775</v>
      </c>
      <c r="H459" t="s">
        <v>111</v>
      </c>
      <c r="I459">
        <v>0</v>
      </c>
      <c r="J459">
        <v>600</v>
      </c>
      <c r="K459">
        <v>0</v>
      </c>
      <c r="L459">
        <v>29880</v>
      </c>
      <c r="M459">
        <v>0</v>
      </c>
      <c r="N459">
        <v>0</v>
      </c>
      <c r="O459">
        <v>20200</v>
      </c>
      <c r="P459">
        <v>10100</v>
      </c>
      <c r="Q459">
        <v>0</v>
      </c>
      <c r="R459">
        <v>0</v>
      </c>
      <c r="S459">
        <v>29880</v>
      </c>
      <c r="T459" t="s">
        <v>3785</v>
      </c>
      <c r="U459">
        <v>9400</v>
      </c>
      <c r="V459" s="162">
        <v>1</v>
      </c>
      <c r="W459">
        <v>29600</v>
      </c>
      <c r="X459" s="162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 t="s">
        <v>0</v>
      </c>
      <c r="AE459" t="s">
        <v>0</v>
      </c>
      <c r="AF459" t="s">
        <v>0</v>
      </c>
      <c r="AG459" t="s">
        <v>0</v>
      </c>
      <c r="AH459" s="191"/>
      <c r="AI459" s="191" t="s">
        <v>0</v>
      </c>
      <c r="AJ459" t="s">
        <v>0</v>
      </c>
      <c r="AK459" s="191"/>
      <c r="AL459" s="162">
        <v>0.12295726934640901</v>
      </c>
      <c r="AM459" s="162">
        <v>0.101321472424245</v>
      </c>
      <c r="AN459" s="162">
        <v>0.25969702817445001</v>
      </c>
      <c r="AO459" s="162">
        <v>0.116146011014182</v>
      </c>
      <c r="AP459" s="162">
        <v>0</v>
      </c>
      <c r="AQ459" s="162">
        <v>0.14757773374456801</v>
      </c>
      <c r="AR459" s="178">
        <v>0</v>
      </c>
      <c r="AS459" s="178">
        <v>35</v>
      </c>
      <c r="AT459" s="178">
        <v>36</v>
      </c>
      <c r="AU459" s="178">
        <v>0</v>
      </c>
      <c r="AV459" s="178">
        <v>71</v>
      </c>
      <c r="AW459" s="180">
        <v>0</v>
      </c>
      <c r="AX459">
        <v>1</v>
      </c>
      <c r="AY459">
        <v>0</v>
      </c>
      <c r="AZ459">
        <v>0</v>
      </c>
      <c r="BA459">
        <v>0</v>
      </c>
      <c r="BB459">
        <v>1</v>
      </c>
      <c r="BC459">
        <v>0</v>
      </c>
      <c r="BD459" s="165">
        <v>0</v>
      </c>
      <c r="BE459" s="165" t="s">
        <v>0</v>
      </c>
      <c r="BF459" s="165" t="s">
        <v>0</v>
      </c>
      <c r="BG459" s="165" t="s">
        <v>0</v>
      </c>
      <c r="BH459" s="165" t="s">
        <v>0</v>
      </c>
      <c r="BI459" s="165" t="s">
        <v>0</v>
      </c>
      <c r="BJ459" s="165">
        <v>0</v>
      </c>
      <c r="BK459" s="165" t="s">
        <v>0</v>
      </c>
      <c r="BL459" s="165">
        <v>0</v>
      </c>
      <c r="BM459" s="165" t="s">
        <v>0</v>
      </c>
      <c r="BN459" s="165" t="s">
        <v>0</v>
      </c>
      <c r="BO459" s="165" t="s">
        <v>0</v>
      </c>
      <c r="BP459" s="165" t="s">
        <v>0</v>
      </c>
      <c r="BQ459" s="165" t="s">
        <v>0</v>
      </c>
      <c r="BR459" s="165">
        <v>0</v>
      </c>
      <c r="BS459" s="165">
        <v>0</v>
      </c>
      <c r="BT459" s="165">
        <v>0</v>
      </c>
      <c r="BU459" s="165" t="s">
        <v>0</v>
      </c>
      <c r="BV459" s="165" t="s">
        <v>0</v>
      </c>
      <c r="BW459" s="165" t="s">
        <v>0</v>
      </c>
      <c r="BX459" s="165" t="s">
        <v>0</v>
      </c>
      <c r="BY459" s="163" t="s">
        <v>0</v>
      </c>
      <c r="BZ459">
        <v>0</v>
      </c>
      <c r="CA459" t="s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 t="str">
        <f>_xlfn.XLOOKUP(DB_CEWB_Nomenclature__2[[#This Row],[Component]],T_Planning[Article],T_Planning[PLANIF],"VERIF")</f>
        <v>VERIF</v>
      </c>
      <c r="CS459" t="str">
        <f>_xlfn.XLOOKUP(DB_CEWB_Nomenclature__2[[#This Row],[Component]],T_Planning[Article],T_Planning[Etat Machine],"VERIF")</f>
        <v>VERIF</v>
      </c>
      <c r="CT4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0" spans="1:98" hidden="1" x14ac:dyDescent="0.3">
      <c r="A460">
        <v>0</v>
      </c>
      <c r="B460">
        <v>731570</v>
      </c>
      <c r="C460" t="s">
        <v>978</v>
      </c>
      <c r="D460">
        <v>40</v>
      </c>
      <c r="E460" t="s">
        <v>3761</v>
      </c>
      <c r="F460" t="s">
        <v>3952</v>
      </c>
      <c r="G460" t="s">
        <v>2862</v>
      </c>
      <c r="H460" t="s">
        <v>111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3767</v>
      </c>
      <c r="U460">
        <v>0</v>
      </c>
      <c r="V460" s="162" t="s">
        <v>0</v>
      </c>
      <c r="W460">
        <v>0</v>
      </c>
      <c r="X460" s="162" t="s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 t="s">
        <v>0</v>
      </c>
      <c r="AE460" t="s">
        <v>0</v>
      </c>
      <c r="AF460" t="s">
        <v>0</v>
      </c>
      <c r="AG460" t="s">
        <v>0</v>
      </c>
      <c r="AH460" s="191"/>
      <c r="AI460" s="191" t="s">
        <v>0</v>
      </c>
      <c r="AJ460" t="s">
        <v>0</v>
      </c>
      <c r="AK460" s="191"/>
      <c r="AL460" s="162">
        <v>8.11884608740715E-3</v>
      </c>
      <c r="AM460" s="162">
        <v>2.9698446542796202E-3</v>
      </c>
      <c r="AN460" s="162">
        <v>2.5031289111389203E-4</v>
      </c>
      <c r="AO460" s="162">
        <v>0</v>
      </c>
      <c r="AP460" s="162">
        <v>0</v>
      </c>
      <c r="AQ460" s="162">
        <v>5.0658698899904899E-3</v>
      </c>
      <c r="AR460" s="178">
        <v>0</v>
      </c>
      <c r="AS460" s="178">
        <v>0</v>
      </c>
      <c r="AT460" s="178">
        <v>0</v>
      </c>
      <c r="AU460" s="178">
        <v>0</v>
      </c>
      <c r="AV460" s="178">
        <v>0</v>
      </c>
      <c r="AW460" s="180">
        <v>0</v>
      </c>
      <c r="AX460">
        <v>1</v>
      </c>
      <c r="AY460">
        <v>0</v>
      </c>
      <c r="AZ460">
        <v>0</v>
      </c>
      <c r="BA460">
        <v>0</v>
      </c>
      <c r="BB460">
        <v>1</v>
      </c>
      <c r="BC460">
        <v>0</v>
      </c>
      <c r="BD460" s="165">
        <v>0</v>
      </c>
      <c r="BE460" s="165" t="s">
        <v>0</v>
      </c>
      <c r="BF460" s="165" t="s">
        <v>0</v>
      </c>
      <c r="BG460" s="165" t="s">
        <v>0</v>
      </c>
      <c r="BH460" s="165" t="s">
        <v>0</v>
      </c>
      <c r="BI460" s="165" t="s">
        <v>0</v>
      </c>
      <c r="BJ460" s="165">
        <v>0</v>
      </c>
      <c r="BK460" s="165" t="s">
        <v>0</v>
      </c>
      <c r="BL460" s="165">
        <v>0</v>
      </c>
      <c r="BM460" s="165" t="s">
        <v>0</v>
      </c>
      <c r="BN460" s="165" t="s">
        <v>0</v>
      </c>
      <c r="BO460" s="165" t="s">
        <v>0</v>
      </c>
      <c r="BP460" s="165" t="s">
        <v>0</v>
      </c>
      <c r="BQ460" s="165" t="s">
        <v>0</v>
      </c>
      <c r="BR460" s="165">
        <v>0</v>
      </c>
      <c r="BS460" s="165">
        <v>0</v>
      </c>
      <c r="BT460" s="165">
        <v>0</v>
      </c>
      <c r="BU460" s="165" t="s">
        <v>0</v>
      </c>
      <c r="BV460" s="165" t="s">
        <v>0</v>
      </c>
      <c r="BW460" s="165" t="s">
        <v>0</v>
      </c>
      <c r="BX460" s="165" t="s">
        <v>0</v>
      </c>
      <c r="BY460" s="163" t="s">
        <v>0</v>
      </c>
      <c r="BZ460">
        <v>0</v>
      </c>
      <c r="CA460" t="s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 t="str">
        <f>_xlfn.XLOOKUP(DB_CEWB_Nomenclature__2[[#This Row],[Component]],T_Planning[Article],T_Planning[PLANIF],"VERIF")</f>
        <v>VERIF</v>
      </c>
      <c r="CS460" t="str">
        <f>_xlfn.XLOOKUP(DB_CEWB_Nomenclature__2[[#This Row],[Component]],T_Planning[Article],T_Planning[Etat Machine],"VERIF")</f>
        <v>VERIF</v>
      </c>
      <c r="CT4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1" spans="1:98" hidden="1" x14ac:dyDescent="0.3">
      <c r="A461">
        <v>0</v>
      </c>
      <c r="B461">
        <v>731589</v>
      </c>
      <c r="C461" t="s">
        <v>3082</v>
      </c>
      <c r="D461">
        <v>40</v>
      </c>
      <c r="E461" t="s">
        <v>3761</v>
      </c>
      <c r="F461" t="s">
        <v>3950</v>
      </c>
      <c r="G461" t="s">
        <v>2775</v>
      </c>
      <c r="H461" t="s">
        <v>220</v>
      </c>
      <c r="I461">
        <v>0</v>
      </c>
      <c r="J461">
        <v>900</v>
      </c>
      <c r="K461">
        <v>0</v>
      </c>
      <c r="L461">
        <v>0</v>
      </c>
      <c r="M461">
        <v>0</v>
      </c>
      <c r="N461">
        <v>0</v>
      </c>
      <c r="O461">
        <v>43000</v>
      </c>
      <c r="P461">
        <v>0</v>
      </c>
      <c r="Q461">
        <v>0</v>
      </c>
      <c r="R461">
        <v>0</v>
      </c>
      <c r="S461">
        <v>0</v>
      </c>
      <c r="T461" t="s">
        <v>3794</v>
      </c>
      <c r="U461">
        <v>7300</v>
      </c>
      <c r="V461" s="162">
        <v>0</v>
      </c>
      <c r="W461">
        <v>50300</v>
      </c>
      <c r="X461" s="162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 t="s">
        <v>0</v>
      </c>
      <c r="AE461" t="s">
        <v>0</v>
      </c>
      <c r="AF461" t="s">
        <v>0</v>
      </c>
      <c r="AG461" t="s">
        <v>0</v>
      </c>
      <c r="AH461" s="191"/>
      <c r="AI461" s="191" t="s">
        <v>0</v>
      </c>
      <c r="AJ461" t="s">
        <v>0</v>
      </c>
      <c r="AK461" s="191"/>
      <c r="AL461" s="162">
        <v>6.4476990143234506E-2</v>
      </c>
      <c r="AM461" s="162">
        <v>7.6784146917831406E-2</v>
      </c>
      <c r="AN461" s="162">
        <v>5.2863607421125003E-2</v>
      </c>
      <c r="AO461" s="162">
        <v>5.1256948477557497E-2</v>
      </c>
      <c r="AP461" s="162">
        <v>0</v>
      </c>
      <c r="AQ461" s="162">
        <v>6.0859588295395499E-2</v>
      </c>
      <c r="AR461" s="178">
        <v>0</v>
      </c>
      <c r="AS461" s="178">
        <v>0</v>
      </c>
      <c r="AT461" s="178">
        <v>0</v>
      </c>
      <c r="AU461" s="178">
        <v>0</v>
      </c>
      <c r="AV461" s="178">
        <v>0</v>
      </c>
      <c r="AW461" s="180">
        <v>0</v>
      </c>
      <c r="AX461">
        <v>1</v>
      </c>
      <c r="AY461">
        <v>0</v>
      </c>
      <c r="AZ461">
        <v>0</v>
      </c>
      <c r="BA461">
        <v>0</v>
      </c>
      <c r="BB461">
        <v>1</v>
      </c>
      <c r="BC461">
        <v>0</v>
      </c>
      <c r="BD461" s="165">
        <v>0</v>
      </c>
      <c r="BE461" s="165" t="s">
        <v>0</v>
      </c>
      <c r="BF461" s="165" t="s">
        <v>0</v>
      </c>
      <c r="BG461" s="165" t="s">
        <v>0</v>
      </c>
      <c r="BH461" s="165" t="s">
        <v>0</v>
      </c>
      <c r="BI461" s="165" t="s">
        <v>0</v>
      </c>
      <c r="BJ461" s="165">
        <v>0</v>
      </c>
      <c r="BK461" s="165" t="s">
        <v>0</v>
      </c>
      <c r="BL461" s="165">
        <v>0</v>
      </c>
      <c r="BM461" s="165" t="s">
        <v>0</v>
      </c>
      <c r="BN461" s="165" t="s">
        <v>0</v>
      </c>
      <c r="BO461" s="165" t="s">
        <v>0</v>
      </c>
      <c r="BP461" s="165" t="s">
        <v>0</v>
      </c>
      <c r="BQ461" s="165" t="s">
        <v>0</v>
      </c>
      <c r="BR461" s="165">
        <v>0</v>
      </c>
      <c r="BS461" s="165">
        <v>0</v>
      </c>
      <c r="BT461" s="165">
        <v>0</v>
      </c>
      <c r="BU461" s="165" t="s">
        <v>0</v>
      </c>
      <c r="BV461" s="165" t="s">
        <v>0</v>
      </c>
      <c r="BW461" s="165" t="s">
        <v>0</v>
      </c>
      <c r="BX461" s="165" t="s">
        <v>0</v>
      </c>
      <c r="BY461" s="163" t="s">
        <v>0</v>
      </c>
      <c r="BZ461">
        <v>0</v>
      </c>
      <c r="CA461" t="s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 t="str">
        <f>_xlfn.XLOOKUP(DB_CEWB_Nomenclature__2[[#This Row],[Component]],T_Planning[Article],T_Planning[PLANIF],"VERIF")</f>
        <v>VERIF</v>
      </c>
      <c r="CS461" t="str">
        <f>_xlfn.XLOOKUP(DB_CEWB_Nomenclature__2[[#This Row],[Component]],T_Planning[Article],T_Planning[Etat Machine],"VERIF")</f>
        <v>VERIF</v>
      </c>
      <c r="CT4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2" spans="1:98" hidden="1" x14ac:dyDescent="0.3">
      <c r="A462">
        <v>1</v>
      </c>
      <c r="B462">
        <v>732091</v>
      </c>
      <c r="C462" t="s">
        <v>3853</v>
      </c>
      <c r="D462">
        <v>55</v>
      </c>
      <c r="E462" t="s">
        <v>3761</v>
      </c>
      <c r="F462" t="s">
        <v>3952</v>
      </c>
      <c r="G462" t="s">
        <v>2862</v>
      </c>
      <c r="H462" t="s">
        <v>986</v>
      </c>
      <c r="I462">
        <v>0</v>
      </c>
      <c r="J462">
        <v>0</v>
      </c>
      <c r="K462" t="s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t="s">
        <v>3767</v>
      </c>
      <c r="U462">
        <v>0</v>
      </c>
      <c r="V462" s="162" t="s">
        <v>0</v>
      </c>
      <c r="W462">
        <v>0</v>
      </c>
      <c r="X462" s="162" t="s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 t="s">
        <v>0</v>
      </c>
      <c r="AE462" t="s">
        <v>0</v>
      </c>
      <c r="AF462" t="s">
        <v>0</v>
      </c>
      <c r="AG462" t="s">
        <v>0</v>
      </c>
      <c r="AH462" s="191"/>
      <c r="AI462" s="191" t="s">
        <v>0</v>
      </c>
      <c r="AJ462" t="s">
        <v>0</v>
      </c>
      <c r="AK462" s="191"/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178">
        <v>0</v>
      </c>
      <c r="AS462" s="178">
        <v>0</v>
      </c>
      <c r="AT462" s="178">
        <v>0</v>
      </c>
      <c r="AU462" s="178">
        <v>0</v>
      </c>
      <c r="AV462" s="178">
        <v>0</v>
      </c>
      <c r="AW462" s="180">
        <v>0</v>
      </c>
      <c r="AX462">
        <v>1</v>
      </c>
      <c r="AY462">
        <v>1</v>
      </c>
      <c r="AZ462">
        <v>1</v>
      </c>
      <c r="BA462">
        <v>1</v>
      </c>
      <c r="BB462">
        <v>1</v>
      </c>
      <c r="BC462">
        <v>0</v>
      </c>
      <c r="BD462" s="165">
        <v>0</v>
      </c>
      <c r="BE462" s="165" t="s">
        <v>0</v>
      </c>
      <c r="BF462" s="165">
        <v>0</v>
      </c>
      <c r="BG462" s="165" t="s">
        <v>0</v>
      </c>
      <c r="BH462" s="165">
        <v>0</v>
      </c>
      <c r="BI462" s="165" t="s">
        <v>0</v>
      </c>
      <c r="BJ462" s="165">
        <v>0</v>
      </c>
      <c r="BK462" s="165" t="s">
        <v>0</v>
      </c>
      <c r="BL462" s="165">
        <v>0</v>
      </c>
      <c r="BM462" s="165" t="s">
        <v>0</v>
      </c>
      <c r="BN462" s="165">
        <v>0</v>
      </c>
      <c r="BO462" s="165" t="s">
        <v>0</v>
      </c>
      <c r="BP462" s="165">
        <v>0</v>
      </c>
      <c r="BQ462" s="165" t="s">
        <v>0</v>
      </c>
      <c r="BR462" s="165">
        <v>0</v>
      </c>
      <c r="BS462" s="165" t="s">
        <v>0</v>
      </c>
      <c r="BT462" s="165">
        <v>0</v>
      </c>
      <c r="BU462" s="165" t="s">
        <v>0</v>
      </c>
      <c r="BV462" s="165" t="s">
        <v>0</v>
      </c>
      <c r="BW462" s="165" t="s">
        <v>0</v>
      </c>
      <c r="BX462" s="165" t="s">
        <v>0</v>
      </c>
      <c r="BY462" s="163" t="s">
        <v>0</v>
      </c>
      <c r="BZ462">
        <v>0</v>
      </c>
      <c r="CA462" t="s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 t="str">
        <f>_xlfn.XLOOKUP(DB_CEWB_Nomenclature__2[[#This Row],[Component]],T_Planning[Article],T_Planning[PLANIF],"VERIF")</f>
        <v>VERIF</v>
      </c>
      <c r="CS462" t="str">
        <f>_xlfn.XLOOKUP(DB_CEWB_Nomenclature__2[[#This Row],[Component]],T_Planning[Article],T_Planning[Etat Machine],"VERIF")</f>
        <v>VERIF</v>
      </c>
      <c r="CT4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3" spans="1:98" hidden="1" x14ac:dyDescent="0.3">
      <c r="A463">
        <v>1</v>
      </c>
      <c r="B463">
        <v>732092</v>
      </c>
      <c r="C463" t="s">
        <v>3854</v>
      </c>
      <c r="D463">
        <v>55</v>
      </c>
      <c r="E463" t="s">
        <v>3761</v>
      </c>
      <c r="F463" t="s">
        <v>3952</v>
      </c>
      <c r="G463" t="s">
        <v>2862</v>
      </c>
      <c r="H463" t="s">
        <v>986</v>
      </c>
      <c r="I463">
        <v>0</v>
      </c>
      <c r="J463">
        <v>0</v>
      </c>
      <c r="K463" t="s">
        <v>0</v>
      </c>
      <c r="L463">
        <v>0</v>
      </c>
      <c r="M463">
        <v>13900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t="s">
        <v>3767</v>
      </c>
      <c r="U463">
        <v>0</v>
      </c>
      <c r="V463" s="162" t="s">
        <v>0</v>
      </c>
      <c r="W463">
        <v>0</v>
      </c>
      <c r="X463" s="162" t="s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 t="s">
        <v>0</v>
      </c>
      <c r="AE463" t="s">
        <v>0</v>
      </c>
      <c r="AF463" t="s">
        <v>0</v>
      </c>
      <c r="AG463" t="s">
        <v>0</v>
      </c>
      <c r="AH463" s="191"/>
      <c r="AI463" s="191" t="s">
        <v>0</v>
      </c>
      <c r="AJ463" t="s">
        <v>0</v>
      </c>
      <c r="AK463" s="191"/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178">
        <v>0</v>
      </c>
      <c r="AS463" s="178">
        <v>0</v>
      </c>
      <c r="AT463" s="178">
        <v>0</v>
      </c>
      <c r="AU463" s="178">
        <v>0</v>
      </c>
      <c r="AV463" s="178">
        <v>0</v>
      </c>
      <c r="AW463" s="180">
        <v>0</v>
      </c>
      <c r="AX463">
        <v>1</v>
      </c>
      <c r="AY463">
        <v>1</v>
      </c>
      <c r="AZ463">
        <v>1</v>
      </c>
      <c r="BA463">
        <v>1</v>
      </c>
      <c r="BB463">
        <v>1</v>
      </c>
      <c r="BC463">
        <v>0</v>
      </c>
      <c r="BD463" s="165">
        <v>0</v>
      </c>
      <c r="BE463" s="165" t="s">
        <v>0</v>
      </c>
      <c r="BF463" s="165">
        <v>0</v>
      </c>
      <c r="BG463" s="165" t="s">
        <v>0</v>
      </c>
      <c r="BH463" s="165">
        <v>0</v>
      </c>
      <c r="BI463" s="165" t="s">
        <v>0</v>
      </c>
      <c r="BJ463" s="165">
        <v>0</v>
      </c>
      <c r="BK463" s="165" t="s">
        <v>0</v>
      </c>
      <c r="BL463" s="165">
        <v>0</v>
      </c>
      <c r="BM463" s="165" t="s">
        <v>0</v>
      </c>
      <c r="BN463" s="165">
        <v>0</v>
      </c>
      <c r="BO463" s="165" t="s">
        <v>0</v>
      </c>
      <c r="BP463" s="165">
        <v>0</v>
      </c>
      <c r="BQ463" s="165" t="s">
        <v>0</v>
      </c>
      <c r="BR463" s="165">
        <v>0</v>
      </c>
      <c r="BS463" s="165" t="s">
        <v>0</v>
      </c>
      <c r="BT463" s="165">
        <v>0</v>
      </c>
      <c r="BU463" s="165" t="s">
        <v>0</v>
      </c>
      <c r="BV463" s="165" t="s">
        <v>0</v>
      </c>
      <c r="BW463" s="165" t="s">
        <v>0</v>
      </c>
      <c r="BX463" s="165" t="s">
        <v>0</v>
      </c>
      <c r="BY463" s="163" t="s">
        <v>0</v>
      </c>
      <c r="BZ463">
        <v>0</v>
      </c>
      <c r="CA463" t="s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 t="str">
        <f>_xlfn.XLOOKUP(DB_CEWB_Nomenclature__2[[#This Row],[Component]],T_Planning[Article],T_Planning[PLANIF],"VERIF")</f>
        <v>VERIF</v>
      </c>
      <c r="CS463" t="str">
        <f>_xlfn.XLOOKUP(DB_CEWB_Nomenclature__2[[#This Row],[Component]],T_Planning[Article],T_Planning[Etat Machine],"VERIF")</f>
        <v>VERIF</v>
      </c>
      <c r="CT4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4" spans="1:98" hidden="1" x14ac:dyDescent="0.3">
      <c r="A464">
        <v>1</v>
      </c>
      <c r="B464">
        <v>732093</v>
      </c>
      <c r="C464" t="s">
        <v>3855</v>
      </c>
      <c r="D464">
        <v>55</v>
      </c>
      <c r="E464" t="s">
        <v>3761</v>
      </c>
      <c r="F464" t="s">
        <v>3952</v>
      </c>
      <c r="G464" t="s">
        <v>2862</v>
      </c>
      <c r="H464" t="s">
        <v>986</v>
      </c>
      <c r="I464">
        <v>0</v>
      </c>
      <c r="J464">
        <v>0</v>
      </c>
      <c r="K464" t="s">
        <v>0</v>
      </c>
      <c r="L464">
        <v>0</v>
      </c>
      <c r="M464">
        <v>15015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t="s">
        <v>3767</v>
      </c>
      <c r="U464">
        <v>0</v>
      </c>
      <c r="V464" s="162" t="s">
        <v>0</v>
      </c>
      <c r="W464">
        <v>0</v>
      </c>
      <c r="X464" s="162" t="s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 t="s">
        <v>0</v>
      </c>
      <c r="AE464" t="s">
        <v>0</v>
      </c>
      <c r="AF464" t="s">
        <v>0</v>
      </c>
      <c r="AG464" t="s">
        <v>0</v>
      </c>
      <c r="AH464" s="191"/>
      <c r="AI464" s="191" t="s">
        <v>0</v>
      </c>
      <c r="AJ464" t="s">
        <v>0</v>
      </c>
      <c r="AK464" s="191"/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178">
        <v>0</v>
      </c>
      <c r="AS464" s="178">
        <v>0</v>
      </c>
      <c r="AT464" s="178">
        <v>0</v>
      </c>
      <c r="AU464" s="178">
        <v>0</v>
      </c>
      <c r="AV464" s="178">
        <v>0</v>
      </c>
      <c r="AW464" s="180">
        <v>0</v>
      </c>
      <c r="AX464">
        <v>1</v>
      </c>
      <c r="AY464">
        <v>1</v>
      </c>
      <c r="AZ464">
        <v>1</v>
      </c>
      <c r="BA464">
        <v>1</v>
      </c>
      <c r="BB464">
        <v>1</v>
      </c>
      <c r="BC464">
        <v>0</v>
      </c>
      <c r="BD464" s="165">
        <v>0</v>
      </c>
      <c r="BE464" s="165" t="s">
        <v>0</v>
      </c>
      <c r="BF464" s="165">
        <v>0</v>
      </c>
      <c r="BG464" s="165" t="s">
        <v>0</v>
      </c>
      <c r="BH464" s="165">
        <v>0</v>
      </c>
      <c r="BI464" s="165" t="s">
        <v>0</v>
      </c>
      <c r="BJ464" s="165">
        <v>0</v>
      </c>
      <c r="BK464" s="165" t="s">
        <v>0</v>
      </c>
      <c r="BL464" s="165">
        <v>0</v>
      </c>
      <c r="BM464" s="165" t="s">
        <v>0</v>
      </c>
      <c r="BN464" s="165">
        <v>0</v>
      </c>
      <c r="BO464" s="165" t="s">
        <v>0</v>
      </c>
      <c r="BP464" s="165">
        <v>0</v>
      </c>
      <c r="BQ464" s="165" t="s">
        <v>0</v>
      </c>
      <c r="BR464" s="165">
        <v>0</v>
      </c>
      <c r="BS464" s="165" t="s">
        <v>0</v>
      </c>
      <c r="BT464" s="165">
        <v>0</v>
      </c>
      <c r="BU464" s="165" t="s">
        <v>0</v>
      </c>
      <c r="BV464" s="165" t="s">
        <v>0</v>
      </c>
      <c r="BW464" s="165" t="s">
        <v>0</v>
      </c>
      <c r="BX464" s="165" t="s">
        <v>0</v>
      </c>
      <c r="BY464" s="163" t="s">
        <v>0</v>
      </c>
      <c r="BZ464">
        <v>0</v>
      </c>
      <c r="CA464" t="s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 t="str">
        <f>_xlfn.XLOOKUP(DB_CEWB_Nomenclature__2[[#This Row],[Component]],T_Planning[Article],T_Planning[PLANIF],"VERIF")</f>
        <v>VERIF</v>
      </c>
      <c r="CS464" t="str">
        <f>_xlfn.XLOOKUP(DB_CEWB_Nomenclature__2[[#This Row],[Component]],T_Planning[Article],T_Planning[Etat Machine],"VERIF")</f>
        <v>VERIF</v>
      </c>
      <c r="CT4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5" spans="1:98" hidden="1" x14ac:dyDescent="0.3">
      <c r="A465">
        <v>1</v>
      </c>
      <c r="B465">
        <v>732104</v>
      </c>
      <c r="C465" t="s">
        <v>3856</v>
      </c>
      <c r="D465">
        <v>55</v>
      </c>
      <c r="E465" t="s">
        <v>3761</v>
      </c>
      <c r="F465" t="s">
        <v>3952</v>
      </c>
      <c r="G465" t="s">
        <v>2862</v>
      </c>
      <c r="H465" t="s">
        <v>94</v>
      </c>
      <c r="I465">
        <v>0</v>
      </c>
      <c r="J465">
        <v>0</v>
      </c>
      <c r="K465" t="s">
        <v>0</v>
      </c>
      <c r="L465">
        <v>0</v>
      </c>
      <c r="M465">
        <v>10665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t="s">
        <v>3767</v>
      </c>
      <c r="U465">
        <v>0</v>
      </c>
      <c r="V465" s="162" t="s">
        <v>0</v>
      </c>
      <c r="W465">
        <v>0</v>
      </c>
      <c r="X465" s="162" t="s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 t="s">
        <v>0</v>
      </c>
      <c r="AE465" t="s">
        <v>0</v>
      </c>
      <c r="AF465" t="s">
        <v>0</v>
      </c>
      <c r="AG465" t="s">
        <v>0</v>
      </c>
      <c r="AH465" s="191"/>
      <c r="AI465" s="191" t="s">
        <v>0</v>
      </c>
      <c r="AJ465" t="s">
        <v>0</v>
      </c>
      <c r="AK465" s="191"/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178">
        <v>0</v>
      </c>
      <c r="AS465" s="178">
        <v>0</v>
      </c>
      <c r="AT465" s="178">
        <v>0</v>
      </c>
      <c r="AU465" s="178">
        <v>0</v>
      </c>
      <c r="AV465" s="178">
        <v>0</v>
      </c>
      <c r="AW465" s="180">
        <v>0</v>
      </c>
      <c r="AX465">
        <v>1</v>
      </c>
      <c r="AY465">
        <v>1</v>
      </c>
      <c r="AZ465">
        <v>1</v>
      </c>
      <c r="BA465">
        <v>1</v>
      </c>
      <c r="BB465">
        <v>1</v>
      </c>
      <c r="BC465">
        <v>0</v>
      </c>
      <c r="BD465" s="165">
        <v>0</v>
      </c>
      <c r="BE465" s="165" t="s">
        <v>0</v>
      </c>
      <c r="BF465" s="165">
        <v>0</v>
      </c>
      <c r="BG465" s="165" t="s">
        <v>0</v>
      </c>
      <c r="BH465" s="165">
        <v>0</v>
      </c>
      <c r="BI465" s="165" t="s">
        <v>0</v>
      </c>
      <c r="BJ465" s="165">
        <v>0</v>
      </c>
      <c r="BK465" s="165" t="s">
        <v>0</v>
      </c>
      <c r="BL465" s="165">
        <v>0</v>
      </c>
      <c r="BM465" s="165" t="s">
        <v>0</v>
      </c>
      <c r="BN465" s="165">
        <v>0</v>
      </c>
      <c r="BO465" s="165" t="s">
        <v>0</v>
      </c>
      <c r="BP465" s="165">
        <v>0</v>
      </c>
      <c r="BQ465" s="165" t="s">
        <v>0</v>
      </c>
      <c r="BR465" s="165">
        <v>0</v>
      </c>
      <c r="BS465" s="165" t="s">
        <v>0</v>
      </c>
      <c r="BT465" s="165">
        <v>0</v>
      </c>
      <c r="BU465" s="165" t="s">
        <v>0</v>
      </c>
      <c r="BV465" s="165" t="s">
        <v>0</v>
      </c>
      <c r="BW465" s="165" t="s">
        <v>0</v>
      </c>
      <c r="BX465" s="165" t="s">
        <v>0</v>
      </c>
      <c r="BY465" s="163" t="s">
        <v>0</v>
      </c>
      <c r="BZ465">
        <v>0</v>
      </c>
      <c r="CA465" t="s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 t="str">
        <f>_xlfn.XLOOKUP(DB_CEWB_Nomenclature__2[[#This Row],[Component]],T_Planning[Article],T_Planning[PLANIF],"VERIF")</f>
        <v>VERIF</v>
      </c>
      <c r="CS465" t="str">
        <f>_xlfn.XLOOKUP(DB_CEWB_Nomenclature__2[[#This Row],[Component]],T_Planning[Article],T_Planning[Etat Machine],"VERIF")</f>
        <v>VERIF</v>
      </c>
      <c r="CT4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6" spans="1:98" hidden="1" x14ac:dyDescent="0.3">
      <c r="A466">
        <v>1</v>
      </c>
      <c r="B466">
        <v>732111</v>
      </c>
      <c r="C466" t="s">
        <v>3857</v>
      </c>
      <c r="D466">
        <v>40</v>
      </c>
      <c r="E466" t="s">
        <v>3761</v>
      </c>
      <c r="F466" t="s">
        <v>3952</v>
      </c>
      <c r="G466" t="s">
        <v>2862</v>
      </c>
      <c r="H466" t="s">
        <v>25</v>
      </c>
      <c r="I466">
        <v>0</v>
      </c>
      <c r="J466">
        <v>0</v>
      </c>
      <c r="K466" t="s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t="s">
        <v>3767</v>
      </c>
      <c r="U466">
        <v>0</v>
      </c>
      <c r="V466" s="162" t="s">
        <v>0</v>
      </c>
      <c r="W466">
        <v>0</v>
      </c>
      <c r="X466" s="162" t="s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 t="s">
        <v>0</v>
      </c>
      <c r="AE466" t="s">
        <v>0</v>
      </c>
      <c r="AF466" t="s">
        <v>0</v>
      </c>
      <c r="AG466" t="s">
        <v>0</v>
      </c>
      <c r="AH466" s="191"/>
      <c r="AI466" s="191" t="s">
        <v>0</v>
      </c>
      <c r="AJ466" t="s">
        <v>0</v>
      </c>
      <c r="AK466" s="191"/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178">
        <v>0</v>
      </c>
      <c r="AS466" s="178">
        <v>0</v>
      </c>
      <c r="AT466" s="178">
        <v>0</v>
      </c>
      <c r="AU466" s="178">
        <v>0</v>
      </c>
      <c r="AV466" s="178">
        <v>0</v>
      </c>
      <c r="AW466" s="180">
        <v>0</v>
      </c>
      <c r="AX466">
        <v>1</v>
      </c>
      <c r="AY466">
        <v>1</v>
      </c>
      <c r="AZ466">
        <v>1</v>
      </c>
      <c r="BA466">
        <v>1</v>
      </c>
      <c r="BB466">
        <v>1</v>
      </c>
      <c r="BC466">
        <v>0</v>
      </c>
      <c r="BD466" s="165">
        <v>0</v>
      </c>
      <c r="BE466" s="165" t="s">
        <v>0</v>
      </c>
      <c r="BF466" s="165">
        <v>0</v>
      </c>
      <c r="BG466" s="165" t="s">
        <v>0</v>
      </c>
      <c r="BH466" s="165">
        <v>0</v>
      </c>
      <c r="BI466" s="165" t="s">
        <v>0</v>
      </c>
      <c r="BJ466" s="165">
        <v>0</v>
      </c>
      <c r="BK466" s="165" t="s">
        <v>0</v>
      </c>
      <c r="BL466" s="165">
        <v>0</v>
      </c>
      <c r="BM466" s="165" t="s">
        <v>0</v>
      </c>
      <c r="BN466" s="165">
        <v>0</v>
      </c>
      <c r="BO466" s="165" t="s">
        <v>0</v>
      </c>
      <c r="BP466" s="165">
        <v>0</v>
      </c>
      <c r="BQ466" s="165" t="s">
        <v>0</v>
      </c>
      <c r="BR466" s="165">
        <v>0</v>
      </c>
      <c r="BS466" s="165" t="s">
        <v>0</v>
      </c>
      <c r="BT466" s="165">
        <v>0</v>
      </c>
      <c r="BU466" s="165" t="s">
        <v>0</v>
      </c>
      <c r="BV466" s="165" t="s">
        <v>0</v>
      </c>
      <c r="BW466" s="165" t="s">
        <v>0</v>
      </c>
      <c r="BX466" s="165" t="s">
        <v>0</v>
      </c>
      <c r="BY466" s="163" t="s">
        <v>0</v>
      </c>
      <c r="BZ466">
        <v>0</v>
      </c>
      <c r="CA466" t="s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 t="str">
        <f>_xlfn.XLOOKUP(DB_CEWB_Nomenclature__2[[#This Row],[Component]],T_Planning[Article],T_Planning[PLANIF],"VERIF")</f>
        <v>VERIF</v>
      </c>
      <c r="CS466" t="str">
        <f>_xlfn.XLOOKUP(DB_CEWB_Nomenclature__2[[#This Row],[Component]],T_Planning[Article],T_Planning[Etat Machine],"VERIF")</f>
        <v>VERIF</v>
      </c>
      <c r="CT4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7" spans="1:98" hidden="1" x14ac:dyDescent="0.3">
      <c r="A467">
        <v>1</v>
      </c>
      <c r="B467">
        <v>732112</v>
      </c>
      <c r="C467" t="s">
        <v>3858</v>
      </c>
      <c r="D467">
        <v>40</v>
      </c>
      <c r="E467" t="s">
        <v>3761</v>
      </c>
      <c r="F467" t="s">
        <v>3952</v>
      </c>
      <c r="G467" t="s">
        <v>2862</v>
      </c>
      <c r="H467" t="s">
        <v>25</v>
      </c>
      <c r="I467">
        <v>0</v>
      </c>
      <c r="J467">
        <v>0</v>
      </c>
      <c r="K467" t="s">
        <v>0</v>
      </c>
      <c r="L467">
        <v>0</v>
      </c>
      <c r="M467">
        <v>23970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t="s">
        <v>3767</v>
      </c>
      <c r="U467">
        <v>0</v>
      </c>
      <c r="V467" s="162" t="s">
        <v>0</v>
      </c>
      <c r="W467">
        <v>0</v>
      </c>
      <c r="X467" s="162" t="s">
        <v>0</v>
      </c>
      <c r="Y467">
        <v>8</v>
      </c>
      <c r="Z467">
        <v>0</v>
      </c>
      <c r="AA467">
        <v>0</v>
      </c>
      <c r="AB467">
        <v>0</v>
      </c>
      <c r="AC467">
        <v>8</v>
      </c>
      <c r="AD467" t="s">
        <v>0</v>
      </c>
      <c r="AE467" t="s">
        <v>0</v>
      </c>
      <c r="AF467" t="s">
        <v>0</v>
      </c>
      <c r="AG467" t="s">
        <v>0</v>
      </c>
      <c r="AH467" s="191"/>
      <c r="AI467" s="191" t="s">
        <v>0</v>
      </c>
      <c r="AJ467" t="s">
        <v>0</v>
      </c>
      <c r="AK467" s="191"/>
      <c r="AL467" s="162">
        <v>0.18832438938763199</v>
      </c>
      <c r="AM467" s="162">
        <v>0.27935678573037198</v>
      </c>
      <c r="AN467" s="162">
        <v>0.68832309043020201</v>
      </c>
      <c r="AO467" s="162">
        <v>8.1299973141050794E-2</v>
      </c>
      <c r="AP467" s="162">
        <v>0</v>
      </c>
      <c r="AQ467" s="162">
        <v>0.28904974689597202</v>
      </c>
      <c r="AR467" s="178">
        <v>0</v>
      </c>
      <c r="AS467" s="178">
        <v>0</v>
      </c>
      <c r="AT467" s="178">
        <v>0</v>
      </c>
      <c r="AU467" s="178">
        <v>0</v>
      </c>
      <c r="AV467" s="178">
        <v>0</v>
      </c>
      <c r="AW467" s="180">
        <v>0</v>
      </c>
      <c r="AX467">
        <v>1</v>
      </c>
      <c r="AY467">
        <v>1</v>
      </c>
      <c r="AZ467">
        <v>1</v>
      </c>
      <c r="BA467">
        <v>1</v>
      </c>
      <c r="BB467">
        <v>1</v>
      </c>
      <c r="BC467">
        <v>0</v>
      </c>
      <c r="BD467" s="165">
        <v>0</v>
      </c>
      <c r="BE467" s="165" t="s">
        <v>0</v>
      </c>
      <c r="BF467" s="165">
        <v>0</v>
      </c>
      <c r="BG467" s="165" t="s">
        <v>0</v>
      </c>
      <c r="BH467" s="165">
        <v>0</v>
      </c>
      <c r="BI467" s="165" t="s">
        <v>0</v>
      </c>
      <c r="BJ467" s="165">
        <v>0</v>
      </c>
      <c r="BK467" s="165" t="s">
        <v>0</v>
      </c>
      <c r="BL467" s="165">
        <v>0</v>
      </c>
      <c r="BM467" s="165" t="s">
        <v>0</v>
      </c>
      <c r="BN467" s="165">
        <v>0</v>
      </c>
      <c r="BO467" s="165" t="s">
        <v>0</v>
      </c>
      <c r="BP467" s="165">
        <v>0</v>
      </c>
      <c r="BQ467" s="165" t="s">
        <v>0</v>
      </c>
      <c r="BR467" s="165">
        <v>0</v>
      </c>
      <c r="BS467" s="165" t="s">
        <v>0</v>
      </c>
      <c r="BT467" s="165">
        <v>0</v>
      </c>
      <c r="BU467" s="165" t="s">
        <v>0</v>
      </c>
      <c r="BV467" s="165" t="s">
        <v>0</v>
      </c>
      <c r="BW467" s="165" t="s">
        <v>0</v>
      </c>
      <c r="BX467" s="165" t="s">
        <v>0</v>
      </c>
      <c r="BY467" s="163" t="s">
        <v>0</v>
      </c>
      <c r="BZ467">
        <v>0</v>
      </c>
      <c r="CA467" t="s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 t="str">
        <f>_xlfn.XLOOKUP(DB_CEWB_Nomenclature__2[[#This Row],[Component]],T_Planning[Article],T_Planning[PLANIF],"VERIF")</f>
        <v>VERIF</v>
      </c>
      <c r="CS467" t="str">
        <f>_xlfn.XLOOKUP(DB_CEWB_Nomenclature__2[[#This Row],[Component]],T_Planning[Article],T_Planning[Etat Machine],"VERIF")</f>
        <v>VERIF</v>
      </c>
      <c r="CT4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8" spans="1:98" hidden="1" x14ac:dyDescent="0.3">
      <c r="A468">
        <v>1</v>
      </c>
      <c r="B468">
        <v>732113</v>
      </c>
      <c r="C468" t="s">
        <v>3778</v>
      </c>
      <c r="D468">
        <v>40</v>
      </c>
      <c r="E468" t="s">
        <v>3761</v>
      </c>
      <c r="F468" t="s">
        <v>3952</v>
      </c>
      <c r="G468" t="s">
        <v>2862</v>
      </c>
      <c r="H468" t="s">
        <v>25</v>
      </c>
      <c r="I468">
        <v>10100</v>
      </c>
      <c r="J468">
        <v>4000</v>
      </c>
      <c r="K468" t="s">
        <v>0</v>
      </c>
      <c r="L468">
        <v>178</v>
      </c>
      <c r="M468">
        <v>30</v>
      </c>
      <c r="N468">
        <v>46048</v>
      </c>
      <c r="O468">
        <v>80000</v>
      </c>
      <c r="P468">
        <v>39600</v>
      </c>
      <c r="Q468">
        <v>29500</v>
      </c>
      <c r="R468">
        <v>46048</v>
      </c>
      <c r="S468">
        <v>46226</v>
      </c>
      <c r="T468" t="s">
        <v>3767</v>
      </c>
      <c r="U468">
        <v>13900</v>
      </c>
      <c r="V468" s="162">
        <v>1</v>
      </c>
      <c r="W468">
        <v>93900</v>
      </c>
      <c r="X468" s="162">
        <v>0.38472843450479233</v>
      </c>
      <c r="Y468">
        <v>7</v>
      </c>
      <c r="Z468">
        <v>4</v>
      </c>
      <c r="AA468">
        <v>21</v>
      </c>
      <c r="AB468">
        <v>9</v>
      </c>
      <c r="AC468">
        <v>41</v>
      </c>
      <c r="AD468" t="s">
        <v>0</v>
      </c>
      <c r="AE468" t="s">
        <v>0</v>
      </c>
      <c r="AF468">
        <v>44053</v>
      </c>
      <c r="AG468">
        <v>10.5</v>
      </c>
      <c r="AH468" s="191"/>
      <c r="AI468" s="191" t="s">
        <v>0</v>
      </c>
      <c r="AJ468" t="s">
        <v>0</v>
      </c>
      <c r="AK468" s="191"/>
      <c r="AL468" s="162">
        <v>2.9521757436164201E-2</v>
      </c>
      <c r="AM468" s="162">
        <v>0.254767259172546</v>
      </c>
      <c r="AN468" s="162">
        <v>0.60648968984528695</v>
      </c>
      <c r="AO468" s="162">
        <v>0.36332572671119107</v>
      </c>
      <c r="AP468" s="162">
        <v>0.40460863504038702</v>
      </c>
      <c r="AQ468" s="162">
        <v>0.32471340034038698</v>
      </c>
      <c r="AR468" s="178">
        <v>0</v>
      </c>
      <c r="AS468" s="178">
        <v>0</v>
      </c>
      <c r="AT468" s="178">
        <v>0</v>
      </c>
      <c r="AU468" s="178">
        <v>0</v>
      </c>
      <c r="AV468" s="178">
        <v>0</v>
      </c>
      <c r="AW468" s="180">
        <v>0</v>
      </c>
      <c r="AX468">
        <v>1</v>
      </c>
      <c r="AY468">
        <v>1</v>
      </c>
      <c r="AZ468">
        <v>1</v>
      </c>
      <c r="BA468">
        <v>1</v>
      </c>
      <c r="BB468">
        <v>1</v>
      </c>
      <c r="BC468">
        <v>0</v>
      </c>
      <c r="BD468" s="165">
        <v>0</v>
      </c>
      <c r="BE468" s="165" t="s">
        <v>0</v>
      </c>
      <c r="BF468" s="165">
        <v>0</v>
      </c>
      <c r="BG468" s="165" t="s">
        <v>0</v>
      </c>
      <c r="BH468" s="165">
        <v>8528</v>
      </c>
      <c r="BI468" s="165">
        <v>3</v>
      </c>
      <c r="BJ468" s="165">
        <v>0</v>
      </c>
      <c r="BK468" s="165" t="s">
        <v>0</v>
      </c>
      <c r="BL468" s="165">
        <v>24700</v>
      </c>
      <c r="BM468" s="165">
        <v>2</v>
      </c>
      <c r="BN468" s="165">
        <v>4000</v>
      </c>
      <c r="BO468" s="165">
        <v>4</v>
      </c>
      <c r="BP468" s="165">
        <v>0</v>
      </c>
      <c r="BQ468" s="165" t="s">
        <v>0</v>
      </c>
      <c r="BR468" s="165">
        <v>0</v>
      </c>
      <c r="BS468" s="165" t="s">
        <v>0</v>
      </c>
      <c r="BT468" s="165">
        <v>8820</v>
      </c>
      <c r="BU468" s="165">
        <v>25</v>
      </c>
      <c r="BV468" s="165" t="s">
        <v>0</v>
      </c>
      <c r="BW468" s="165" t="s">
        <v>0</v>
      </c>
      <c r="BX468" s="165" t="s">
        <v>0</v>
      </c>
      <c r="BY468" s="163" t="s">
        <v>0</v>
      </c>
      <c r="BZ468">
        <v>0</v>
      </c>
      <c r="CA468" t="s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 t="str">
        <f>_xlfn.XLOOKUP(DB_CEWB_Nomenclature__2[[#This Row],[Component]],T_Planning[Article],T_Planning[PLANIF],"VERIF")</f>
        <v>STOP</v>
      </c>
      <c r="CS468" t="str">
        <f>_xlfn.XLOOKUP(DB_CEWB_Nomenclature__2[[#This Row],[Component]],T_Planning[Article],T_Planning[Etat Machine],"VERIF")</f>
        <v>STOP</v>
      </c>
      <c r="CT4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69" spans="1:98" hidden="1" x14ac:dyDescent="0.3">
      <c r="A469">
        <v>1</v>
      </c>
      <c r="B469">
        <v>732114</v>
      </c>
      <c r="C469" t="s">
        <v>3859</v>
      </c>
      <c r="D469">
        <v>55</v>
      </c>
      <c r="E469" t="s">
        <v>3761</v>
      </c>
      <c r="F469" t="s">
        <v>3952</v>
      </c>
      <c r="G469" t="s">
        <v>2862</v>
      </c>
      <c r="H469" t="s">
        <v>25</v>
      </c>
      <c r="I469">
        <v>0</v>
      </c>
      <c r="J469">
        <v>0</v>
      </c>
      <c r="K469" t="s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t="s">
        <v>3767</v>
      </c>
      <c r="U469">
        <v>0</v>
      </c>
      <c r="V469" s="162" t="s">
        <v>0</v>
      </c>
      <c r="W469">
        <v>0</v>
      </c>
      <c r="X469" s="162" t="s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 t="s">
        <v>0</v>
      </c>
      <c r="AE469" t="s">
        <v>0</v>
      </c>
      <c r="AF469" t="s">
        <v>0</v>
      </c>
      <c r="AG469" t="s">
        <v>0</v>
      </c>
      <c r="AH469" s="191"/>
      <c r="AI469" s="191" t="s">
        <v>0</v>
      </c>
      <c r="AJ469" t="s">
        <v>0</v>
      </c>
      <c r="AK469" s="191"/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178">
        <v>0</v>
      </c>
      <c r="AS469" s="178">
        <v>0</v>
      </c>
      <c r="AT469" s="178">
        <v>0</v>
      </c>
      <c r="AU469" s="178">
        <v>0</v>
      </c>
      <c r="AV469" s="178">
        <v>0</v>
      </c>
      <c r="AW469" s="180">
        <v>0</v>
      </c>
      <c r="AX469">
        <v>1</v>
      </c>
      <c r="AY469">
        <v>1</v>
      </c>
      <c r="AZ469">
        <v>1</v>
      </c>
      <c r="BA469">
        <v>1</v>
      </c>
      <c r="BB469">
        <v>1</v>
      </c>
      <c r="BC469">
        <v>0</v>
      </c>
      <c r="BD469" s="165">
        <v>0</v>
      </c>
      <c r="BE469" s="165" t="s">
        <v>0</v>
      </c>
      <c r="BF469" s="165">
        <v>0</v>
      </c>
      <c r="BG469" s="165" t="s">
        <v>0</v>
      </c>
      <c r="BH469" s="165">
        <v>0</v>
      </c>
      <c r="BI469" s="165" t="s">
        <v>0</v>
      </c>
      <c r="BJ469" s="165">
        <v>0</v>
      </c>
      <c r="BK469" s="165" t="s">
        <v>0</v>
      </c>
      <c r="BL469" s="165">
        <v>0</v>
      </c>
      <c r="BM469" s="165" t="s">
        <v>0</v>
      </c>
      <c r="BN469" s="165">
        <v>0</v>
      </c>
      <c r="BO469" s="165" t="s">
        <v>0</v>
      </c>
      <c r="BP469" s="165">
        <v>0</v>
      </c>
      <c r="BQ469" s="165" t="s">
        <v>0</v>
      </c>
      <c r="BR469" s="165">
        <v>0</v>
      </c>
      <c r="BS469" s="165" t="s">
        <v>0</v>
      </c>
      <c r="BT469" s="165">
        <v>0</v>
      </c>
      <c r="BU469" s="165" t="s">
        <v>0</v>
      </c>
      <c r="BV469" s="165" t="s">
        <v>0</v>
      </c>
      <c r="BW469" s="165" t="s">
        <v>0</v>
      </c>
      <c r="BX469" s="165" t="s">
        <v>0</v>
      </c>
      <c r="BY469" s="163" t="s">
        <v>0</v>
      </c>
      <c r="BZ469">
        <v>0</v>
      </c>
      <c r="CA469" t="s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 t="str">
        <f>_xlfn.XLOOKUP(DB_CEWB_Nomenclature__2[[#This Row],[Component]],T_Planning[Article],T_Planning[PLANIF],"VERIF")</f>
        <v>VERIF</v>
      </c>
      <c r="CS469" t="str">
        <f>_xlfn.XLOOKUP(DB_CEWB_Nomenclature__2[[#This Row],[Component]],T_Planning[Article],T_Planning[Etat Machine],"VERIF")</f>
        <v>VERIF</v>
      </c>
      <c r="CT4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0" spans="1:98" hidden="1" x14ac:dyDescent="0.3">
      <c r="A470">
        <v>1</v>
      </c>
      <c r="B470">
        <v>732115</v>
      </c>
      <c r="C470" t="s">
        <v>3854</v>
      </c>
      <c r="D470">
        <v>55</v>
      </c>
      <c r="E470" t="s">
        <v>3761</v>
      </c>
      <c r="F470" t="s">
        <v>3952</v>
      </c>
      <c r="G470" t="s">
        <v>2862</v>
      </c>
      <c r="H470" t="s">
        <v>25</v>
      </c>
      <c r="I470">
        <v>0</v>
      </c>
      <c r="J470">
        <v>0</v>
      </c>
      <c r="K470" t="s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t="s">
        <v>3767</v>
      </c>
      <c r="U470">
        <v>0</v>
      </c>
      <c r="V470" s="162" t="s">
        <v>0</v>
      </c>
      <c r="W470">
        <v>0</v>
      </c>
      <c r="X470" s="162" t="s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 t="s">
        <v>0</v>
      </c>
      <c r="AE470" t="s">
        <v>0</v>
      </c>
      <c r="AF470" t="s">
        <v>0</v>
      </c>
      <c r="AG470" t="s">
        <v>0</v>
      </c>
      <c r="AH470" s="191"/>
      <c r="AI470" s="191" t="s">
        <v>0</v>
      </c>
      <c r="AJ470" t="s">
        <v>0</v>
      </c>
      <c r="AK470" s="191"/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178">
        <v>0</v>
      </c>
      <c r="AS470" s="178">
        <v>0</v>
      </c>
      <c r="AT470" s="178">
        <v>0</v>
      </c>
      <c r="AU470" s="178">
        <v>0</v>
      </c>
      <c r="AV470" s="178">
        <v>0</v>
      </c>
      <c r="AW470" s="180">
        <v>0</v>
      </c>
      <c r="AX470">
        <v>1</v>
      </c>
      <c r="AY470">
        <v>1</v>
      </c>
      <c r="AZ470">
        <v>1</v>
      </c>
      <c r="BA470">
        <v>1</v>
      </c>
      <c r="BB470">
        <v>1</v>
      </c>
      <c r="BC470">
        <v>0</v>
      </c>
      <c r="BD470" s="165">
        <v>0</v>
      </c>
      <c r="BE470" s="165" t="s">
        <v>0</v>
      </c>
      <c r="BF470" s="165">
        <v>0</v>
      </c>
      <c r="BG470" s="165" t="s">
        <v>0</v>
      </c>
      <c r="BH470" s="165">
        <v>0</v>
      </c>
      <c r="BI470" s="165" t="s">
        <v>0</v>
      </c>
      <c r="BJ470" s="165">
        <v>0</v>
      </c>
      <c r="BK470" s="165" t="s">
        <v>0</v>
      </c>
      <c r="BL470" s="165">
        <v>0</v>
      </c>
      <c r="BM470" s="165" t="s">
        <v>0</v>
      </c>
      <c r="BN470" s="165">
        <v>0</v>
      </c>
      <c r="BO470" s="165" t="s">
        <v>0</v>
      </c>
      <c r="BP470" s="165">
        <v>0</v>
      </c>
      <c r="BQ470" s="165" t="s">
        <v>0</v>
      </c>
      <c r="BR470" s="165">
        <v>0</v>
      </c>
      <c r="BS470" s="165" t="s">
        <v>0</v>
      </c>
      <c r="BT470" s="165">
        <v>0</v>
      </c>
      <c r="BU470" s="165" t="s">
        <v>0</v>
      </c>
      <c r="BV470" s="165" t="s">
        <v>0</v>
      </c>
      <c r="BW470" s="165" t="s">
        <v>0</v>
      </c>
      <c r="BX470" s="165" t="s">
        <v>0</v>
      </c>
      <c r="BY470" s="163" t="s">
        <v>0</v>
      </c>
      <c r="BZ470">
        <v>0</v>
      </c>
      <c r="CA470" t="s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 t="str">
        <f>_xlfn.XLOOKUP(DB_CEWB_Nomenclature__2[[#This Row],[Component]],T_Planning[Article],T_Planning[PLANIF],"VERIF")</f>
        <v>VERIF</v>
      </c>
      <c r="CS470" t="str">
        <f>_xlfn.XLOOKUP(DB_CEWB_Nomenclature__2[[#This Row],[Component]],T_Planning[Article],T_Planning[Etat Machine],"VERIF")</f>
        <v>VERIF</v>
      </c>
      <c r="CT4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1" spans="1:98" hidden="1" x14ac:dyDescent="0.3">
      <c r="A471">
        <v>1</v>
      </c>
      <c r="B471">
        <v>732116</v>
      </c>
      <c r="C471" t="s">
        <v>3860</v>
      </c>
      <c r="D471">
        <v>40</v>
      </c>
      <c r="E471" t="s">
        <v>3761</v>
      </c>
      <c r="F471" t="s">
        <v>3952</v>
      </c>
      <c r="G471" t="s">
        <v>2862</v>
      </c>
      <c r="H471" t="s">
        <v>25</v>
      </c>
      <c r="I471">
        <v>0</v>
      </c>
      <c r="J471">
        <v>0</v>
      </c>
      <c r="K471" t="s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t="s">
        <v>3767</v>
      </c>
      <c r="U471">
        <v>0</v>
      </c>
      <c r="V471" s="162" t="s">
        <v>0</v>
      </c>
      <c r="W471">
        <v>0</v>
      </c>
      <c r="X471" s="162" t="s">
        <v>0</v>
      </c>
      <c r="Y471">
        <v>12</v>
      </c>
      <c r="Z471">
        <v>1</v>
      </c>
      <c r="AA471">
        <v>0</v>
      </c>
      <c r="AB471">
        <v>0</v>
      </c>
      <c r="AC471">
        <v>13</v>
      </c>
      <c r="AD471" t="s">
        <v>0</v>
      </c>
      <c r="AE471" t="s">
        <v>0</v>
      </c>
      <c r="AF471" t="s">
        <v>0</v>
      </c>
      <c r="AG471" t="s">
        <v>0</v>
      </c>
      <c r="AH471" s="191"/>
      <c r="AI471" s="191" t="s">
        <v>0</v>
      </c>
      <c r="AJ471" t="s">
        <v>0</v>
      </c>
      <c r="AK471" s="191"/>
      <c r="AL471" s="162">
        <v>0</v>
      </c>
      <c r="AM471" s="162">
        <v>0.12629610742818301</v>
      </c>
      <c r="AN471" s="162">
        <v>0.38616082313356398</v>
      </c>
      <c r="AO471" s="162">
        <v>0.29787399533316</v>
      </c>
      <c r="AP471" s="162">
        <v>0.81691887869015101</v>
      </c>
      <c r="AQ471" s="162">
        <v>0.430194442812665</v>
      </c>
      <c r="AR471" s="178">
        <v>0</v>
      </c>
      <c r="AS471" s="178">
        <v>0</v>
      </c>
      <c r="AT471" s="178">
        <v>0</v>
      </c>
      <c r="AU471" s="178">
        <v>0</v>
      </c>
      <c r="AV471" s="178">
        <v>0</v>
      </c>
      <c r="AW471" s="180">
        <v>0</v>
      </c>
      <c r="AX471">
        <v>1</v>
      </c>
      <c r="AY471">
        <v>1</v>
      </c>
      <c r="AZ471">
        <v>1</v>
      </c>
      <c r="BA471">
        <v>1</v>
      </c>
      <c r="BB471">
        <v>1</v>
      </c>
      <c r="BC471">
        <v>0</v>
      </c>
      <c r="BD471" s="165">
        <v>0</v>
      </c>
      <c r="BE471" s="165" t="s">
        <v>0</v>
      </c>
      <c r="BF471" s="165">
        <v>0</v>
      </c>
      <c r="BG471" s="165" t="s">
        <v>0</v>
      </c>
      <c r="BH471" s="165">
        <v>0</v>
      </c>
      <c r="BI471" s="165" t="s">
        <v>0</v>
      </c>
      <c r="BJ471" s="165">
        <v>0</v>
      </c>
      <c r="BK471" s="165" t="s">
        <v>0</v>
      </c>
      <c r="BL471" s="165">
        <v>0</v>
      </c>
      <c r="BM471" s="165" t="s">
        <v>0</v>
      </c>
      <c r="BN471" s="165">
        <v>0</v>
      </c>
      <c r="BO471" s="165" t="s">
        <v>0</v>
      </c>
      <c r="BP471" s="165">
        <v>0</v>
      </c>
      <c r="BQ471" s="165" t="s">
        <v>0</v>
      </c>
      <c r="BR471" s="165">
        <v>0</v>
      </c>
      <c r="BS471" s="165" t="s">
        <v>0</v>
      </c>
      <c r="BT471" s="165">
        <v>0</v>
      </c>
      <c r="BU471" s="165" t="s">
        <v>0</v>
      </c>
      <c r="BV471" s="165" t="s">
        <v>0</v>
      </c>
      <c r="BW471" s="165" t="s">
        <v>0</v>
      </c>
      <c r="BX471" s="165" t="s">
        <v>0</v>
      </c>
      <c r="BY471" s="163" t="s">
        <v>0</v>
      </c>
      <c r="BZ471">
        <v>0</v>
      </c>
      <c r="CA471" t="s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 t="str">
        <f>_xlfn.XLOOKUP(DB_CEWB_Nomenclature__2[[#This Row],[Component]],T_Planning[Article],T_Planning[PLANIF],"VERIF")</f>
        <v>VERIF</v>
      </c>
      <c r="CS471" t="str">
        <f>_xlfn.XLOOKUP(DB_CEWB_Nomenclature__2[[#This Row],[Component]],T_Planning[Article],T_Planning[Etat Machine],"VERIF")</f>
        <v>VERIF</v>
      </c>
      <c r="CT4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2" spans="1:98" hidden="1" x14ac:dyDescent="0.3">
      <c r="A472">
        <v>1</v>
      </c>
      <c r="B472">
        <v>732761</v>
      </c>
      <c r="C472" t="s">
        <v>3790</v>
      </c>
      <c r="D472">
        <v>40</v>
      </c>
      <c r="E472" t="s">
        <v>3761</v>
      </c>
      <c r="F472" t="s">
        <v>3952</v>
      </c>
      <c r="G472" t="s">
        <v>2862</v>
      </c>
      <c r="H472" t="s">
        <v>240</v>
      </c>
      <c r="I472">
        <v>60600</v>
      </c>
      <c r="J472">
        <v>33400</v>
      </c>
      <c r="K472" t="s">
        <v>0</v>
      </c>
      <c r="L472">
        <v>93767</v>
      </c>
      <c r="M472">
        <v>0</v>
      </c>
      <c r="N472">
        <v>163899</v>
      </c>
      <c r="O472">
        <v>1393800</v>
      </c>
      <c r="P472">
        <v>606000</v>
      </c>
      <c r="Q472">
        <v>272700</v>
      </c>
      <c r="R472">
        <v>71810</v>
      </c>
      <c r="S472">
        <v>165577</v>
      </c>
      <c r="T472" t="s">
        <v>3785</v>
      </c>
      <c r="U472">
        <v>237100</v>
      </c>
      <c r="V472" s="162">
        <v>0.44275411218894983</v>
      </c>
      <c r="W472">
        <v>1630900</v>
      </c>
      <c r="X472" s="162">
        <v>6.4367527132258268E-2</v>
      </c>
      <c r="Y472">
        <v>13</v>
      </c>
      <c r="Z472">
        <v>1</v>
      </c>
      <c r="AA472">
        <v>18</v>
      </c>
      <c r="AB472">
        <v>3</v>
      </c>
      <c r="AC472">
        <v>35</v>
      </c>
      <c r="AD472" t="s">
        <v>0</v>
      </c>
      <c r="AE472" t="s">
        <v>0</v>
      </c>
      <c r="AF472" t="s">
        <v>0</v>
      </c>
      <c r="AG472" t="s">
        <v>0</v>
      </c>
      <c r="AH472" s="191"/>
      <c r="AI472" s="191" t="s">
        <v>0</v>
      </c>
      <c r="AJ472" t="s">
        <v>0</v>
      </c>
      <c r="AK472" s="191"/>
      <c r="AL472" s="162">
        <v>4.1662065739175899E-2</v>
      </c>
      <c r="AM472" s="162">
        <v>7.1089032478111797E-2</v>
      </c>
      <c r="AN472" s="162">
        <v>8.0936202402182106E-2</v>
      </c>
      <c r="AO472" s="162">
        <v>9.62453119181884E-2</v>
      </c>
      <c r="AP472" s="162">
        <v>6.9129084385133405E-2</v>
      </c>
      <c r="AQ472" s="162">
        <v>7.1384897689850596E-2</v>
      </c>
      <c r="AR472" s="178">
        <v>0</v>
      </c>
      <c r="AS472" s="178">
        <v>0</v>
      </c>
      <c r="AT472" s="178">
        <v>0</v>
      </c>
      <c r="AU472" s="178">
        <v>0</v>
      </c>
      <c r="AV472" s="178">
        <v>0</v>
      </c>
      <c r="AW472" s="180">
        <v>0</v>
      </c>
      <c r="AX472">
        <v>1</v>
      </c>
      <c r="AY472">
        <v>0</v>
      </c>
      <c r="AZ472">
        <v>0</v>
      </c>
      <c r="BA472">
        <v>0</v>
      </c>
      <c r="BB472">
        <v>1</v>
      </c>
      <c r="BC472">
        <v>0</v>
      </c>
      <c r="BD472" s="165">
        <v>92089</v>
      </c>
      <c r="BE472" s="165">
        <v>6.666666666666667</v>
      </c>
      <c r="BF472" s="165" t="s">
        <v>0</v>
      </c>
      <c r="BG472" s="165" t="s">
        <v>0</v>
      </c>
      <c r="BH472" s="165" t="s">
        <v>0</v>
      </c>
      <c r="BI472" s="165" t="s">
        <v>0</v>
      </c>
      <c r="BJ472" s="165">
        <v>0</v>
      </c>
      <c r="BK472" s="165" t="s">
        <v>0</v>
      </c>
      <c r="BL472" s="165">
        <v>0</v>
      </c>
      <c r="BM472" s="165" t="s">
        <v>0</v>
      </c>
      <c r="BN472" s="165" t="s">
        <v>0</v>
      </c>
      <c r="BO472" s="165" t="s">
        <v>0</v>
      </c>
      <c r="BP472" s="165" t="s">
        <v>0</v>
      </c>
      <c r="BQ472" s="165" t="s">
        <v>0</v>
      </c>
      <c r="BR472" s="165">
        <v>42340</v>
      </c>
      <c r="BS472" s="165">
        <v>1.5</v>
      </c>
      <c r="BT472" s="165">
        <v>29470</v>
      </c>
      <c r="BU472" s="165">
        <v>8</v>
      </c>
      <c r="BV472" s="165" t="s">
        <v>0</v>
      </c>
      <c r="BW472" s="165" t="s">
        <v>0</v>
      </c>
      <c r="BX472" s="165" t="s">
        <v>0</v>
      </c>
      <c r="BY472" s="163" t="s">
        <v>0</v>
      </c>
      <c r="BZ472">
        <v>0</v>
      </c>
      <c r="CA472" t="s">
        <v>0</v>
      </c>
      <c r="CB472">
        <v>15215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15215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 t="str">
        <f>_xlfn.XLOOKUP(DB_CEWB_Nomenclature__2[[#This Row],[Component]],T_Planning[Article],T_Planning[PLANIF],"VERIF")</f>
        <v>PROD</v>
      </c>
      <c r="CS472" t="str">
        <f>_xlfn.XLOOKUP(DB_CEWB_Nomenclature__2[[#This Row],[Component]],T_Planning[Article],T_Planning[Etat Machine],"VERIF")</f>
        <v>PROD</v>
      </c>
      <c r="CT4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3" spans="1:98" hidden="1" x14ac:dyDescent="0.3">
      <c r="A473">
        <v>0</v>
      </c>
      <c r="B473">
        <v>732763</v>
      </c>
      <c r="C473" t="s">
        <v>144</v>
      </c>
      <c r="D473">
        <v>40</v>
      </c>
      <c r="E473" t="s">
        <v>3761</v>
      </c>
      <c r="F473" t="s">
        <v>3952</v>
      </c>
      <c r="G473" t="s">
        <v>2862</v>
      </c>
      <c r="H473" t="s">
        <v>23</v>
      </c>
      <c r="I473">
        <v>0</v>
      </c>
      <c r="J473">
        <v>6200</v>
      </c>
      <c r="K473">
        <v>0</v>
      </c>
      <c r="L473">
        <v>24735</v>
      </c>
      <c r="M473">
        <v>0</v>
      </c>
      <c r="N473">
        <v>0</v>
      </c>
      <c r="O473">
        <v>136990</v>
      </c>
      <c r="P473">
        <v>79420</v>
      </c>
      <c r="Q473">
        <v>61240</v>
      </c>
      <c r="R473">
        <v>0</v>
      </c>
      <c r="S473">
        <v>24735</v>
      </c>
      <c r="T473" t="s">
        <v>3767</v>
      </c>
      <c r="U473">
        <v>23100</v>
      </c>
      <c r="V473" s="162">
        <v>1</v>
      </c>
      <c r="W473">
        <v>160090</v>
      </c>
      <c r="X473" s="162">
        <v>0.15450683990255482</v>
      </c>
      <c r="Y473">
        <v>12</v>
      </c>
      <c r="Z473">
        <v>0</v>
      </c>
      <c r="AA473">
        <v>7</v>
      </c>
      <c r="AB473">
        <v>0</v>
      </c>
      <c r="AC473">
        <v>19</v>
      </c>
      <c r="AD473" t="s">
        <v>0</v>
      </c>
      <c r="AE473" t="s">
        <v>0</v>
      </c>
      <c r="AF473" t="s">
        <v>0</v>
      </c>
      <c r="AG473" t="s">
        <v>0</v>
      </c>
      <c r="AH473" s="191"/>
      <c r="AI473" s="191" t="s">
        <v>0</v>
      </c>
      <c r="AJ473" t="s">
        <v>0</v>
      </c>
      <c r="AK473" s="191"/>
      <c r="AL473" s="162">
        <v>6.8893056165130501E-2</v>
      </c>
      <c r="AM473" s="162">
        <v>4.9853427189723099E-3</v>
      </c>
      <c r="AN473" s="162">
        <v>8.0076188995354802E-3</v>
      </c>
      <c r="AO473" s="162">
        <v>0</v>
      </c>
      <c r="AP473" s="162">
        <v>0</v>
      </c>
      <c r="AQ473" s="162">
        <v>3.2514414779380302E-2</v>
      </c>
      <c r="AR473" s="178">
        <v>0</v>
      </c>
      <c r="AS473" s="178">
        <v>0</v>
      </c>
      <c r="AT473" s="178">
        <v>0</v>
      </c>
      <c r="AU473" s="178">
        <v>0</v>
      </c>
      <c r="AV473" s="178">
        <v>0</v>
      </c>
      <c r="AW473" s="180">
        <v>0</v>
      </c>
      <c r="AX473">
        <v>1</v>
      </c>
      <c r="AY473">
        <v>0</v>
      </c>
      <c r="AZ473">
        <v>0</v>
      </c>
      <c r="BA473">
        <v>0</v>
      </c>
      <c r="BB473">
        <v>1</v>
      </c>
      <c r="BC473">
        <v>0</v>
      </c>
      <c r="BD473" s="165">
        <v>0</v>
      </c>
      <c r="BE473" s="165" t="s">
        <v>0</v>
      </c>
      <c r="BF473" s="165" t="s">
        <v>0</v>
      </c>
      <c r="BG473" s="165" t="s">
        <v>0</v>
      </c>
      <c r="BH473" s="165" t="s">
        <v>0</v>
      </c>
      <c r="BI473" s="165" t="s">
        <v>0</v>
      </c>
      <c r="BJ473" s="165">
        <v>0</v>
      </c>
      <c r="BK473" s="165" t="s">
        <v>0</v>
      </c>
      <c r="BL473" s="165">
        <v>0</v>
      </c>
      <c r="BM473" s="165" t="s">
        <v>0</v>
      </c>
      <c r="BN473" s="165" t="s">
        <v>0</v>
      </c>
      <c r="BO473" s="165" t="s">
        <v>0</v>
      </c>
      <c r="BP473" s="165" t="s">
        <v>0</v>
      </c>
      <c r="BQ473" s="165" t="s">
        <v>0</v>
      </c>
      <c r="BR473" s="165">
        <v>0</v>
      </c>
      <c r="BS473" s="165">
        <v>0</v>
      </c>
      <c r="BT473" s="165">
        <v>0</v>
      </c>
      <c r="BU473" s="165" t="s">
        <v>0</v>
      </c>
      <c r="BV473" s="165" t="s">
        <v>0</v>
      </c>
      <c r="BW473" s="165" t="s">
        <v>0</v>
      </c>
      <c r="BX473" s="165" t="s">
        <v>0</v>
      </c>
      <c r="BY473" s="163" t="s">
        <v>0</v>
      </c>
      <c r="BZ473">
        <v>0</v>
      </c>
      <c r="CA473" t="s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1010</v>
      </c>
      <c r="CO473">
        <v>0</v>
      </c>
      <c r="CP473">
        <v>0</v>
      </c>
      <c r="CQ473">
        <v>1010</v>
      </c>
      <c r="CR473" t="str">
        <f>_xlfn.XLOOKUP(DB_CEWB_Nomenclature__2[[#This Row],[Component]],T_Planning[Article],T_Planning[PLANIF],"VERIF")</f>
        <v>PLANIF EXTERNE</v>
      </c>
      <c r="CS473" t="str">
        <f>_xlfn.XLOOKUP(DB_CEWB_Nomenclature__2[[#This Row],[Component]],T_Planning[Article],T_Planning[Etat Machine],"VERIF")</f>
        <v/>
      </c>
      <c r="CT4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4" spans="1:98" hidden="1" x14ac:dyDescent="0.3">
      <c r="A474">
        <v>1</v>
      </c>
      <c r="B474">
        <v>732766</v>
      </c>
      <c r="C474" t="s">
        <v>3790</v>
      </c>
      <c r="D474">
        <v>40</v>
      </c>
      <c r="E474" t="s">
        <v>3761</v>
      </c>
      <c r="F474" t="s">
        <v>3952</v>
      </c>
      <c r="G474" t="s">
        <v>2862</v>
      </c>
      <c r="H474" t="s">
        <v>327</v>
      </c>
      <c r="I474">
        <v>0</v>
      </c>
      <c r="J474">
        <v>100</v>
      </c>
      <c r="K474" t="s">
        <v>0</v>
      </c>
      <c r="L474">
        <v>34354</v>
      </c>
      <c r="M474">
        <v>13540</v>
      </c>
      <c r="N474">
        <v>0</v>
      </c>
      <c r="O474">
        <v>100</v>
      </c>
      <c r="P474">
        <v>100</v>
      </c>
      <c r="Q474">
        <v>100</v>
      </c>
      <c r="R474">
        <v>0</v>
      </c>
      <c r="S474">
        <v>34354</v>
      </c>
      <c r="T474" t="s">
        <v>3767</v>
      </c>
      <c r="U474">
        <v>100</v>
      </c>
      <c r="V474" s="162">
        <v>1</v>
      </c>
      <c r="W474">
        <v>200</v>
      </c>
      <c r="X474" s="162">
        <v>1</v>
      </c>
      <c r="Y474">
        <v>4</v>
      </c>
      <c r="Z474">
        <v>7</v>
      </c>
      <c r="AA474">
        <v>1</v>
      </c>
      <c r="AB474">
        <v>0</v>
      </c>
      <c r="AC474">
        <v>12</v>
      </c>
      <c r="AD474" t="s">
        <v>0</v>
      </c>
      <c r="AE474" t="s">
        <v>0</v>
      </c>
      <c r="AF474" t="s">
        <v>0</v>
      </c>
      <c r="AG474" t="s">
        <v>0</v>
      </c>
      <c r="AH474" s="191"/>
      <c r="AI474" s="191" t="s">
        <v>0</v>
      </c>
      <c r="AJ474" t="s">
        <v>0</v>
      </c>
      <c r="AK474" s="191"/>
      <c r="AL474" s="162">
        <v>1.0764190679949199E-2</v>
      </c>
      <c r="AM474" s="162">
        <v>0.19686062787442499</v>
      </c>
      <c r="AN474" s="162">
        <v>8.84901159762016E-2</v>
      </c>
      <c r="AO474" s="162">
        <v>0.19654478987979401</v>
      </c>
      <c r="AP474" s="162">
        <v>3.2458387542417199E-3</v>
      </c>
      <c r="AQ474" s="162">
        <v>9.6648821475495E-2</v>
      </c>
      <c r="AR474" s="178">
        <v>0</v>
      </c>
      <c r="AS474" s="178">
        <v>0</v>
      </c>
      <c r="AT474" s="178">
        <v>0</v>
      </c>
      <c r="AU474" s="178">
        <v>0</v>
      </c>
      <c r="AV474" s="178">
        <v>0</v>
      </c>
      <c r="AW474" s="180">
        <v>0</v>
      </c>
      <c r="AX474">
        <v>1</v>
      </c>
      <c r="AY474">
        <v>0</v>
      </c>
      <c r="AZ474">
        <v>0</v>
      </c>
      <c r="BA474">
        <v>0</v>
      </c>
      <c r="BB474">
        <v>1</v>
      </c>
      <c r="BC474">
        <v>0</v>
      </c>
      <c r="BD474" s="165">
        <v>0</v>
      </c>
      <c r="BE474" s="165" t="s">
        <v>0</v>
      </c>
      <c r="BF474" s="165" t="s">
        <v>0</v>
      </c>
      <c r="BG474" s="165" t="s">
        <v>0</v>
      </c>
      <c r="BH474" s="165" t="s">
        <v>0</v>
      </c>
      <c r="BI474" s="165" t="s">
        <v>0</v>
      </c>
      <c r="BJ474" s="165">
        <v>0</v>
      </c>
      <c r="BK474" s="165" t="s">
        <v>0</v>
      </c>
      <c r="BL474" s="165">
        <v>0</v>
      </c>
      <c r="BM474" s="165" t="s">
        <v>0</v>
      </c>
      <c r="BN474" s="165" t="s">
        <v>0</v>
      </c>
      <c r="BO474" s="165" t="s">
        <v>0</v>
      </c>
      <c r="BP474" s="165" t="s">
        <v>0</v>
      </c>
      <c r="BQ474" s="165" t="s">
        <v>0</v>
      </c>
      <c r="BR474" s="165">
        <v>0</v>
      </c>
      <c r="BS474" s="165">
        <v>0</v>
      </c>
      <c r="BT474" s="165">
        <v>0</v>
      </c>
      <c r="BU474" s="165" t="s">
        <v>0</v>
      </c>
      <c r="BV474" s="165" t="s">
        <v>0</v>
      </c>
      <c r="BW474" s="165" t="s">
        <v>0</v>
      </c>
      <c r="BX474" s="165" t="s">
        <v>0</v>
      </c>
      <c r="BY474" s="163" t="s">
        <v>0</v>
      </c>
      <c r="BZ474">
        <v>0</v>
      </c>
      <c r="CA474" t="s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 t="str">
        <f>_xlfn.XLOOKUP(DB_CEWB_Nomenclature__2[[#This Row],[Component]],T_Planning[Article],T_Planning[PLANIF],"VERIF")</f>
        <v>VERIF</v>
      </c>
      <c r="CS474" t="str">
        <f>_xlfn.XLOOKUP(DB_CEWB_Nomenclature__2[[#This Row],[Component]],T_Planning[Article],T_Planning[Etat Machine],"VERIF")</f>
        <v>VERIF</v>
      </c>
      <c r="CT4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5" spans="1:98" hidden="1" x14ac:dyDescent="0.3">
      <c r="A475">
        <v>0</v>
      </c>
      <c r="B475">
        <v>734398</v>
      </c>
      <c r="C475" t="s">
        <v>99</v>
      </c>
      <c r="D475">
        <v>40</v>
      </c>
      <c r="E475" t="s">
        <v>3761</v>
      </c>
      <c r="F475" t="s">
        <v>3952</v>
      </c>
      <c r="G475" t="s">
        <v>2862</v>
      </c>
      <c r="H475" t="s">
        <v>1030</v>
      </c>
      <c r="I475">
        <v>0</v>
      </c>
      <c r="J475">
        <v>1200</v>
      </c>
      <c r="K475">
        <v>0</v>
      </c>
      <c r="L475">
        <v>20669</v>
      </c>
      <c r="M475">
        <v>0</v>
      </c>
      <c r="N475">
        <v>0</v>
      </c>
      <c r="O475">
        <v>31250</v>
      </c>
      <c r="P475">
        <v>16100</v>
      </c>
      <c r="Q475">
        <v>11050</v>
      </c>
      <c r="R475">
        <v>0</v>
      </c>
      <c r="S475">
        <v>20669</v>
      </c>
      <c r="T475" t="s">
        <v>3767</v>
      </c>
      <c r="U475">
        <v>6000</v>
      </c>
      <c r="V475" s="162">
        <v>1</v>
      </c>
      <c r="W475">
        <v>37250</v>
      </c>
      <c r="X475" s="162">
        <v>0.55487248322147653</v>
      </c>
      <c r="Y475">
        <v>4</v>
      </c>
      <c r="Z475">
        <v>4</v>
      </c>
      <c r="AA475">
        <v>0</v>
      </c>
      <c r="AB475">
        <v>0</v>
      </c>
      <c r="AC475">
        <v>8</v>
      </c>
      <c r="AD475" t="s">
        <v>0</v>
      </c>
      <c r="AE475" t="s">
        <v>0</v>
      </c>
      <c r="AF475" t="s">
        <v>0</v>
      </c>
      <c r="AG475" t="s">
        <v>0</v>
      </c>
      <c r="AH475" s="191"/>
      <c r="AI475" s="191" t="s">
        <v>0</v>
      </c>
      <c r="AJ475" t="s">
        <v>0</v>
      </c>
      <c r="AK475" s="191"/>
      <c r="AL475" s="162">
        <v>0.113680961041447</v>
      </c>
      <c r="AM475" s="162">
        <v>7.5356481631857599E-3</v>
      </c>
      <c r="AN475" s="162">
        <v>0.16379606645025799</v>
      </c>
      <c r="AO475" s="162">
        <v>0</v>
      </c>
      <c r="AP475" s="162">
        <v>0</v>
      </c>
      <c r="AQ475" s="162">
        <v>0.10982229072829</v>
      </c>
      <c r="AR475" s="178">
        <v>0</v>
      </c>
      <c r="AS475" s="178">
        <v>0</v>
      </c>
      <c r="AT475" s="178">
        <v>0</v>
      </c>
      <c r="AU475" s="178">
        <v>0</v>
      </c>
      <c r="AV475" s="178">
        <v>0</v>
      </c>
      <c r="AW475" s="180">
        <v>0</v>
      </c>
      <c r="AX475">
        <v>1</v>
      </c>
      <c r="AY475">
        <v>0</v>
      </c>
      <c r="AZ475">
        <v>0</v>
      </c>
      <c r="BA475">
        <v>0</v>
      </c>
      <c r="BB475">
        <v>1</v>
      </c>
      <c r="BC475">
        <v>0</v>
      </c>
      <c r="BD475" s="165">
        <v>0</v>
      </c>
      <c r="BE475" s="165" t="s">
        <v>0</v>
      </c>
      <c r="BF475" s="165" t="s">
        <v>0</v>
      </c>
      <c r="BG475" s="165" t="s">
        <v>0</v>
      </c>
      <c r="BH475" s="165" t="s">
        <v>0</v>
      </c>
      <c r="BI475" s="165" t="s">
        <v>0</v>
      </c>
      <c r="BJ475" s="165">
        <v>0</v>
      </c>
      <c r="BK475" s="165" t="s">
        <v>0</v>
      </c>
      <c r="BL475" s="165">
        <v>0</v>
      </c>
      <c r="BM475" s="165" t="s">
        <v>0</v>
      </c>
      <c r="BN475" s="165" t="s">
        <v>0</v>
      </c>
      <c r="BO475" s="165" t="s">
        <v>0</v>
      </c>
      <c r="BP475" s="165" t="s">
        <v>0</v>
      </c>
      <c r="BQ475" s="165" t="s">
        <v>0</v>
      </c>
      <c r="BR475" s="165">
        <v>0</v>
      </c>
      <c r="BS475" s="165">
        <v>0</v>
      </c>
      <c r="BT475" s="165">
        <v>0</v>
      </c>
      <c r="BU475" s="165" t="s">
        <v>0</v>
      </c>
      <c r="BV475" s="165" t="s">
        <v>0</v>
      </c>
      <c r="BW475" s="165" t="s">
        <v>0</v>
      </c>
      <c r="BX475" s="165" t="s">
        <v>0</v>
      </c>
      <c r="BY475" s="163" t="s">
        <v>0</v>
      </c>
      <c r="BZ475">
        <v>0</v>
      </c>
      <c r="CA475" t="s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 t="str">
        <f>_xlfn.XLOOKUP(DB_CEWB_Nomenclature__2[[#This Row],[Component]],T_Planning[Article],T_Planning[PLANIF],"VERIF")</f>
        <v>A PLANIFIER</v>
      </c>
      <c r="CS475" t="str">
        <f>_xlfn.XLOOKUP(DB_CEWB_Nomenclature__2[[#This Row],[Component]],T_Planning[Article],T_Planning[Etat Machine],"VERIF")</f>
        <v>VERIF</v>
      </c>
      <c r="CT4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6" spans="1:98" hidden="1" x14ac:dyDescent="0.3">
      <c r="A476">
        <v>0</v>
      </c>
      <c r="B476">
        <v>735193</v>
      </c>
      <c r="C476" t="s">
        <v>160</v>
      </c>
      <c r="D476">
        <v>55</v>
      </c>
      <c r="E476" t="s">
        <v>3761</v>
      </c>
      <c r="F476" t="s">
        <v>3950</v>
      </c>
      <c r="G476" t="s">
        <v>2775</v>
      </c>
      <c r="H476" t="s">
        <v>42</v>
      </c>
      <c r="I476">
        <v>0</v>
      </c>
      <c r="J476">
        <v>0</v>
      </c>
      <c r="K476">
        <v>0</v>
      </c>
      <c r="L476">
        <v>1650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1650</v>
      </c>
      <c r="T476" t="s">
        <v>3789</v>
      </c>
      <c r="U476">
        <v>0</v>
      </c>
      <c r="V476" s="162" t="s">
        <v>0</v>
      </c>
      <c r="W476">
        <v>0</v>
      </c>
      <c r="X476" s="162" t="s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 t="s">
        <v>0</v>
      </c>
      <c r="AE476" t="s">
        <v>0</v>
      </c>
      <c r="AF476" t="s">
        <v>0</v>
      </c>
      <c r="AG476" t="s">
        <v>0</v>
      </c>
      <c r="AH476" s="191"/>
      <c r="AI476" s="191" t="s">
        <v>0</v>
      </c>
      <c r="AJ476" t="s">
        <v>0</v>
      </c>
      <c r="AK476" s="191"/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178">
        <v>0</v>
      </c>
      <c r="AS476" s="178">
        <v>0</v>
      </c>
      <c r="AT476" s="178">
        <v>0</v>
      </c>
      <c r="AU476" s="178">
        <v>0</v>
      </c>
      <c r="AV476" s="178">
        <v>0</v>
      </c>
      <c r="AW476" s="180">
        <v>0</v>
      </c>
      <c r="AX476">
        <v>1</v>
      </c>
      <c r="AY476">
        <v>0</v>
      </c>
      <c r="AZ476">
        <v>0</v>
      </c>
      <c r="BA476">
        <v>0</v>
      </c>
      <c r="BB476">
        <v>1</v>
      </c>
      <c r="BC476">
        <v>0</v>
      </c>
      <c r="BD476" s="165">
        <v>0</v>
      </c>
      <c r="BE476" s="165" t="s">
        <v>0</v>
      </c>
      <c r="BF476" s="165" t="s">
        <v>0</v>
      </c>
      <c r="BG476" s="165" t="s">
        <v>0</v>
      </c>
      <c r="BH476" s="165" t="s">
        <v>0</v>
      </c>
      <c r="BI476" s="165" t="s">
        <v>0</v>
      </c>
      <c r="BJ476" s="165">
        <v>0</v>
      </c>
      <c r="BK476" s="165" t="s">
        <v>0</v>
      </c>
      <c r="BL476" s="165">
        <v>0</v>
      </c>
      <c r="BM476" s="165" t="s">
        <v>0</v>
      </c>
      <c r="BN476" s="165" t="s">
        <v>0</v>
      </c>
      <c r="BO476" s="165" t="s">
        <v>0</v>
      </c>
      <c r="BP476" s="165" t="s">
        <v>0</v>
      </c>
      <c r="BQ476" s="165" t="s">
        <v>0</v>
      </c>
      <c r="BR476" s="165">
        <v>0</v>
      </c>
      <c r="BS476" s="165">
        <v>0</v>
      </c>
      <c r="BT476" s="165">
        <v>0</v>
      </c>
      <c r="BU476" s="165" t="s">
        <v>0</v>
      </c>
      <c r="BV476" s="165" t="s">
        <v>0</v>
      </c>
      <c r="BW476" s="165" t="s">
        <v>0</v>
      </c>
      <c r="BX476" s="165" t="s">
        <v>0</v>
      </c>
      <c r="BY476" s="163" t="s">
        <v>0</v>
      </c>
      <c r="BZ476">
        <v>0</v>
      </c>
      <c r="CA476" t="s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 t="str">
        <f>_xlfn.XLOOKUP(DB_CEWB_Nomenclature__2[[#This Row],[Component]],T_Planning[Article],T_Planning[PLANIF],"VERIF")</f>
        <v>VERIF</v>
      </c>
      <c r="CS476" t="str">
        <f>_xlfn.XLOOKUP(DB_CEWB_Nomenclature__2[[#This Row],[Component]],T_Planning[Article],T_Planning[Etat Machine],"VERIF")</f>
        <v>VERIF</v>
      </c>
      <c r="CT4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7" spans="1:98" hidden="1" x14ac:dyDescent="0.3">
      <c r="A477">
        <v>0</v>
      </c>
      <c r="B477">
        <v>735692</v>
      </c>
      <c r="C477" t="s">
        <v>1619</v>
      </c>
      <c r="D477">
        <v>40</v>
      </c>
      <c r="E477" t="s">
        <v>3761</v>
      </c>
      <c r="F477" t="s">
        <v>3950</v>
      </c>
      <c r="G477" t="s">
        <v>2775</v>
      </c>
      <c r="H477" t="s">
        <v>20</v>
      </c>
      <c r="I477">
        <v>0</v>
      </c>
      <c r="J477">
        <v>400</v>
      </c>
      <c r="K477">
        <v>0</v>
      </c>
      <c r="L477">
        <v>22939</v>
      </c>
      <c r="M477">
        <v>0</v>
      </c>
      <c r="N477">
        <v>0</v>
      </c>
      <c r="O477">
        <v>20200</v>
      </c>
      <c r="P477">
        <v>5050</v>
      </c>
      <c r="Q477">
        <v>0</v>
      </c>
      <c r="R477">
        <v>0</v>
      </c>
      <c r="S477">
        <v>22939</v>
      </c>
      <c r="T477" t="s">
        <v>3789</v>
      </c>
      <c r="U477">
        <v>5700</v>
      </c>
      <c r="V477" s="162">
        <v>1</v>
      </c>
      <c r="W477">
        <v>25900</v>
      </c>
      <c r="X477" s="162">
        <v>0.88567567567567573</v>
      </c>
      <c r="Y477">
        <v>0</v>
      </c>
      <c r="Z477">
        <v>0</v>
      </c>
      <c r="AA477">
        <v>0</v>
      </c>
      <c r="AB477">
        <v>0</v>
      </c>
      <c r="AC477">
        <v>0</v>
      </c>
      <c r="AD477" t="s">
        <v>0</v>
      </c>
      <c r="AE477" t="s">
        <v>0</v>
      </c>
      <c r="AF477">
        <v>4922</v>
      </c>
      <c r="AG477">
        <v>67</v>
      </c>
      <c r="AH477" s="191"/>
      <c r="AI477" s="191" t="s">
        <v>0</v>
      </c>
      <c r="AJ477" t="s">
        <v>0</v>
      </c>
      <c r="AK477" s="191"/>
      <c r="AL477" s="162">
        <v>0.158103158103158</v>
      </c>
      <c r="AM477" s="162">
        <v>8.0820186167156402E-2</v>
      </c>
      <c r="AN477" s="162">
        <v>0.179715936065833</v>
      </c>
      <c r="AO477" s="162">
        <v>3.5092858398265897E-2</v>
      </c>
      <c r="AP477" s="162">
        <v>0.123035162795851</v>
      </c>
      <c r="AQ477" s="162">
        <v>0.109310375919806</v>
      </c>
      <c r="AR477" s="178">
        <v>6</v>
      </c>
      <c r="AS477" s="178">
        <v>30</v>
      </c>
      <c r="AT477" s="178">
        <v>0</v>
      </c>
      <c r="AU477" s="178">
        <v>0</v>
      </c>
      <c r="AV477" s="178">
        <v>36</v>
      </c>
      <c r="AW477" s="180">
        <v>1</v>
      </c>
      <c r="AX477">
        <v>1</v>
      </c>
      <c r="AY477">
        <v>0</v>
      </c>
      <c r="AZ477">
        <v>0</v>
      </c>
      <c r="BA477">
        <v>0</v>
      </c>
      <c r="BB477">
        <v>1</v>
      </c>
      <c r="BC477">
        <v>0</v>
      </c>
      <c r="BD477" s="165">
        <v>0</v>
      </c>
      <c r="BE477" s="165" t="s">
        <v>0</v>
      </c>
      <c r="BF477" s="165" t="s">
        <v>0</v>
      </c>
      <c r="BG477" s="165" t="s">
        <v>0</v>
      </c>
      <c r="BH477" s="165" t="s">
        <v>0</v>
      </c>
      <c r="BI477" s="165" t="s">
        <v>0</v>
      </c>
      <c r="BJ477" s="165">
        <v>0</v>
      </c>
      <c r="BK477" s="165" t="s">
        <v>0</v>
      </c>
      <c r="BL477" s="165">
        <v>0</v>
      </c>
      <c r="BM477" s="165" t="s">
        <v>0</v>
      </c>
      <c r="BN477" s="165" t="s">
        <v>0</v>
      </c>
      <c r="BO477" s="165" t="s">
        <v>0</v>
      </c>
      <c r="BP477" s="165" t="s">
        <v>0</v>
      </c>
      <c r="BQ477" s="165" t="s">
        <v>0</v>
      </c>
      <c r="BR477" s="165">
        <v>0</v>
      </c>
      <c r="BS477" s="165">
        <v>0</v>
      </c>
      <c r="BT477" s="165">
        <v>0</v>
      </c>
      <c r="BU477" s="165" t="s">
        <v>0</v>
      </c>
      <c r="BV477" s="165" t="s">
        <v>0</v>
      </c>
      <c r="BW477" s="165" t="s">
        <v>0</v>
      </c>
      <c r="BX477" s="165" t="s">
        <v>0</v>
      </c>
      <c r="BY477" s="163" t="s">
        <v>0</v>
      </c>
      <c r="BZ477">
        <v>0</v>
      </c>
      <c r="CA477" t="s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 t="str">
        <f>_xlfn.XLOOKUP(DB_CEWB_Nomenclature__2[[#This Row],[Component]],T_Planning[Article],T_Planning[PLANIF],"VERIF")</f>
        <v>VERIF</v>
      </c>
      <c r="CS477" t="str">
        <f>_xlfn.XLOOKUP(DB_CEWB_Nomenclature__2[[#This Row],[Component]],T_Planning[Article],T_Planning[Etat Machine],"VERIF")</f>
        <v>VERIF</v>
      </c>
      <c r="CT4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8" spans="1:98" hidden="1" x14ac:dyDescent="0.3">
      <c r="A478">
        <v>0</v>
      </c>
      <c r="B478">
        <v>736499</v>
      </c>
      <c r="C478" t="s">
        <v>2373</v>
      </c>
      <c r="D478">
        <v>40</v>
      </c>
      <c r="E478" t="s">
        <v>3761</v>
      </c>
      <c r="F478" t="s">
        <v>3950</v>
      </c>
      <c r="G478" t="s">
        <v>2775</v>
      </c>
      <c r="H478" t="s">
        <v>91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t="s">
        <v>3789</v>
      </c>
      <c r="U478">
        <v>0</v>
      </c>
      <c r="V478" s="162" t="s">
        <v>0</v>
      </c>
      <c r="W478">
        <v>0</v>
      </c>
      <c r="X478" s="162" t="s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 t="s">
        <v>0</v>
      </c>
      <c r="AE478" t="s">
        <v>0</v>
      </c>
      <c r="AF478" t="s">
        <v>0</v>
      </c>
      <c r="AG478" t="s">
        <v>0</v>
      </c>
      <c r="AH478" s="191"/>
      <c r="AI478" s="191" t="s">
        <v>0</v>
      </c>
      <c r="AJ478" t="s">
        <v>0</v>
      </c>
      <c r="AK478" s="191"/>
      <c r="AL478" s="162">
        <v>0</v>
      </c>
      <c r="AM478" s="162">
        <v>0</v>
      </c>
      <c r="AN478" s="162">
        <v>1.12279111916629</v>
      </c>
      <c r="AO478" s="162">
        <v>0</v>
      </c>
      <c r="AP478" s="162">
        <v>0</v>
      </c>
      <c r="AQ478" s="162">
        <v>1.2564567285908499</v>
      </c>
      <c r="AR478" s="178">
        <v>0</v>
      </c>
      <c r="AS478" s="178">
        <v>0</v>
      </c>
      <c r="AT478" s="178">
        <v>0</v>
      </c>
      <c r="AU478" s="178">
        <v>0</v>
      </c>
      <c r="AV478" s="178">
        <v>0</v>
      </c>
      <c r="AW478" s="180">
        <v>0</v>
      </c>
      <c r="AX478">
        <v>1</v>
      </c>
      <c r="AY478">
        <v>0</v>
      </c>
      <c r="AZ478">
        <v>0</v>
      </c>
      <c r="BA478">
        <v>0</v>
      </c>
      <c r="BB478">
        <v>1</v>
      </c>
      <c r="BC478">
        <v>0</v>
      </c>
      <c r="BD478" s="165">
        <v>0</v>
      </c>
      <c r="BE478" s="165" t="s">
        <v>0</v>
      </c>
      <c r="BF478" s="165" t="s">
        <v>0</v>
      </c>
      <c r="BG478" s="165" t="s">
        <v>0</v>
      </c>
      <c r="BH478" s="165" t="s">
        <v>0</v>
      </c>
      <c r="BI478" s="165" t="s">
        <v>0</v>
      </c>
      <c r="BJ478" s="165">
        <v>0</v>
      </c>
      <c r="BK478" s="165" t="s">
        <v>0</v>
      </c>
      <c r="BL478" s="165">
        <v>0</v>
      </c>
      <c r="BM478" s="165" t="s">
        <v>0</v>
      </c>
      <c r="BN478" s="165" t="s">
        <v>0</v>
      </c>
      <c r="BO478" s="165" t="s">
        <v>0</v>
      </c>
      <c r="BP478" s="165" t="s">
        <v>0</v>
      </c>
      <c r="BQ478" s="165" t="s">
        <v>0</v>
      </c>
      <c r="BR478" s="165">
        <v>0</v>
      </c>
      <c r="BS478" s="165">
        <v>0</v>
      </c>
      <c r="BT478" s="165">
        <v>0</v>
      </c>
      <c r="BU478" s="165" t="s">
        <v>0</v>
      </c>
      <c r="BV478" s="165" t="s">
        <v>0</v>
      </c>
      <c r="BW478" s="165" t="s">
        <v>0</v>
      </c>
      <c r="BX478" s="165" t="s">
        <v>0</v>
      </c>
      <c r="BY478" s="163" t="s">
        <v>0</v>
      </c>
      <c r="BZ478">
        <v>0</v>
      </c>
      <c r="CA478" t="s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 t="str">
        <f>_xlfn.XLOOKUP(DB_CEWB_Nomenclature__2[[#This Row],[Component]],T_Planning[Article],T_Planning[PLANIF],"VERIF")</f>
        <v>VERIF</v>
      </c>
      <c r="CS478" t="str">
        <f>_xlfn.XLOOKUP(DB_CEWB_Nomenclature__2[[#This Row],[Component]],T_Planning[Article],T_Planning[Etat Machine],"VERIF")</f>
        <v>VERIF</v>
      </c>
      <c r="CT4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79" spans="1:98" hidden="1" x14ac:dyDescent="0.3">
      <c r="A479">
        <v>0</v>
      </c>
      <c r="B479">
        <v>736501</v>
      </c>
      <c r="C479" t="s">
        <v>2373</v>
      </c>
      <c r="D479">
        <v>40</v>
      </c>
      <c r="E479" t="s">
        <v>3761</v>
      </c>
      <c r="F479" t="s">
        <v>3950</v>
      </c>
      <c r="G479" t="s">
        <v>2775</v>
      </c>
      <c r="H479" t="s">
        <v>91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 t="s">
        <v>3789</v>
      </c>
      <c r="U479">
        <v>0</v>
      </c>
      <c r="V479" s="162" t="s">
        <v>0</v>
      </c>
      <c r="W479">
        <v>0</v>
      </c>
      <c r="X479" s="162" t="s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 t="s">
        <v>0</v>
      </c>
      <c r="AE479" t="s">
        <v>0</v>
      </c>
      <c r="AF479" t="s">
        <v>0</v>
      </c>
      <c r="AG479" t="s">
        <v>0</v>
      </c>
      <c r="AH479" s="191"/>
      <c r="AI479" s="191" t="s">
        <v>0</v>
      </c>
      <c r="AJ479" t="s">
        <v>0</v>
      </c>
      <c r="AK479" s="191"/>
      <c r="AL479" s="162">
        <v>0.54113832853025901</v>
      </c>
      <c r="AM479" s="162">
        <v>0</v>
      </c>
      <c r="AN479" s="162">
        <v>0</v>
      </c>
      <c r="AO479" s="162">
        <v>7.0030490803580203E-2</v>
      </c>
      <c r="AP479" s="162">
        <v>0</v>
      </c>
      <c r="AQ479" s="162">
        <v>0.30523385300668199</v>
      </c>
      <c r="AR479" s="178">
        <v>0</v>
      </c>
      <c r="AS479" s="178">
        <v>0</v>
      </c>
      <c r="AT479" s="178">
        <v>0</v>
      </c>
      <c r="AU479" s="178">
        <v>0</v>
      </c>
      <c r="AV479" s="178">
        <v>0</v>
      </c>
      <c r="AW479" s="180">
        <v>0</v>
      </c>
      <c r="AX479">
        <v>1</v>
      </c>
      <c r="AY479">
        <v>0</v>
      </c>
      <c r="AZ479">
        <v>0</v>
      </c>
      <c r="BA479">
        <v>0</v>
      </c>
      <c r="BB479">
        <v>1</v>
      </c>
      <c r="BC479">
        <v>0</v>
      </c>
      <c r="BD479" s="165">
        <v>0</v>
      </c>
      <c r="BE479" s="165" t="s">
        <v>0</v>
      </c>
      <c r="BF479" s="165" t="s">
        <v>0</v>
      </c>
      <c r="BG479" s="165" t="s">
        <v>0</v>
      </c>
      <c r="BH479" s="165" t="s">
        <v>0</v>
      </c>
      <c r="BI479" s="165" t="s">
        <v>0</v>
      </c>
      <c r="BJ479" s="165">
        <v>0</v>
      </c>
      <c r="BK479" s="165" t="s">
        <v>0</v>
      </c>
      <c r="BL479" s="165">
        <v>0</v>
      </c>
      <c r="BM479" s="165" t="s">
        <v>0</v>
      </c>
      <c r="BN479" s="165" t="s">
        <v>0</v>
      </c>
      <c r="BO479" s="165" t="s">
        <v>0</v>
      </c>
      <c r="BP479" s="165" t="s">
        <v>0</v>
      </c>
      <c r="BQ479" s="165" t="s">
        <v>0</v>
      </c>
      <c r="BR479" s="165">
        <v>0</v>
      </c>
      <c r="BS479" s="165">
        <v>0</v>
      </c>
      <c r="BT479" s="165">
        <v>0</v>
      </c>
      <c r="BU479" s="165" t="s">
        <v>0</v>
      </c>
      <c r="BV479" s="165" t="s">
        <v>0</v>
      </c>
      <c r="BW479" s="165" t="s">
        <v>0</v>
      </c>
      <c r="BX479" s="165" t="s">
        <v>0</v>
      </c>
      <c r="BY479" s="163" t="s">
        <v>0</v>
      </c>
      <c r="BZ479">
        <v>0</v>
      </c>
      <c r="CA479" t="s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6348</v>
      </c>
      <c r="CP479">
        <v>0</v>
      </c>
      <c r="CQ479">
        <v>6348</v>
      </c>
      <c r="CR479" t="str">
        <f>_xlfn.XLOOKUP(DB_CEWB_Nomenclature__2[[#This Row],[Component]],T_Planning[Article],T_Planning[PLANIF],"VERIF")</f>
        <v>VERIF</v>
      </c>
      <c r="CS479" t="str">
        <f>_xlfn.XLOOKUP(DB_CEWB_Nomenclature__2[[#This Row],[Component]],T_Planning[Article],T_Planning[Etat Machine],"VERIF")</f>
        <v>VERIF</v>
      </c>
      <c r="CT4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0" spans="1:98" hidden="1" x14ac:dyDescent="0.3">
      <c r="A480">
        <v>0</v>
      </c>
      <c r="B480">
        <v>738793</v>
      </c>
      <c r="C480" t="s">
        <v>112</v>
      </c>
      <c r="D480">
        <v>40</v>
      </c>
      <c r="E480" t="s">
        <v>3761</v>
      </c>
      <c r="F480" t="s">
        <v>3950</v>
      </c>
      <c r="G480" t="s">
        <v>2775</v>
      </c>
      <c r="H480" t="s">
        <v>111</v>
      </c>
      <c r="I480">
        <v>0</v>
      </c>
      <c r="J480">
        <v>1500</v>
      </c>
      <c r="K480">
        <v>0</v>
      </c>
      <c r="L480">
        <v>66714</v>
      </c>
      <c r="M480">
        <v>0</v>
      </c>
      <c r="N480">
        <v>0</v>
      </c>
      <c r="O480">
        <v>76760</v>
      </c>
      <c r="P480">
        <v>22220</v>
      </c>
      <c r="Q480">
        <v>4040</v>
      </c>
      <c r="R480">
        <v>0</v>
      </c>
      <c r="S480">
        <v>66714</v>
      </c>
      <c r="T480" t="s">
        <v>3785</v>
      </c>
      <c r="U480">
        <v>28900</v>
      </c>
      <c r="V480" s="162">
        <v>1</v>
      </c>
      <c r="W480">
        <v>105660</v>
      </c>
      <c r="X480" s="162">
        <v>0.63140261215218629</v>
      </c>
      <c r="Y480">
        <v>0</v>
      </c>
      <c r="Z480">
        <v>4</v>
      </c>
      <c r="AA480">
        <v>0</v>
      </c>
      <c r="AB480">
        <v>0</v>
      </c>
      <c r="AC480">
        <v>4</v>
      </c>
      <c r="AD480" t="s">
        <v>0</v>
      </c>
      <c r="AE480" t="s">
        <v>0</v>
      </c>
      <c r="AF480" t="s">
        <v>0</v>
      </c>
      <c r="AG480" t="s">
        <v>0</v>
      </c>
      <c r="AH480" s="191"/>
      <c r="AI480" s="191" t="s">
        <v>0</v>
      </c>
      <c r="AJ480" t="s">
        <v>0</v>
      </c>
      <c r="AK480" s="191"/>
      <c r="AL480" s="162">
        <v>4.5637581675596797E-2</v>
      </c>
      <c r="AM480" s="162">
        <v>5.2814312214850299E-2</v>
      </c>
      <c r="AN480" s="162">
        <v>8.7371834195074896E-2</v>
      </c>
      <c r="AO480" s="162">
        <v>0.36589161781365798</v>
      </c>
      <c r="AP480" s="162">
        <v>4.5377672022182498E-3</v>
      </c>
      <c r="AQ480" s="162">
        <v>8.7577502921325406E-2</v>
      </c>
      <c r="AR480" s="178">
        <v>0</v>
      </c>
      <c r="AS480" s="178">
        <v>0</v>
      </c>
      <c r="AT480" s="178">
        <v>0</v>
      </c>
      <c r="AU480" s="178">
        <v>0</v>
      </c>
      <c r="AV480" s="178">
        <v>0</v>
      </c>
      <c r="AW480" s="180">
        <v>0</v>
      </c>
      <c r="AX480">
        <v>1</v>
      </c>
      <c r="AY480">
        <v>0</v>
      </c>
      <c r="AZ480">
        <v>0</v>
      </c>
      <c r="BA480">
        <v>0</v>
      </c>
      <c r="BB480">
        <v>1</v>
      </c>
      <c r="BC480">
        <v>0</v>
      </c>
      <c r="BD480" s="165">
        <v>0</v>
      </c>
      <c r="BE480" s="165" t="s">
        <v>0</v>
      </c>
      <c r="BF480" s="165" t="s">
        <v>0</v>
      </c>
      <c r="BG480" s="165" t="s">
        <v>0</v>
      </c>
      <c r="BH480" s="165" t="s">
        <v>0</v>
      </c>
      <c r="BI480" s="165" t="s">
        <v>0</v>
      </c>
      <c r="BJ480" s="165">
        <v>0</v>
      </c>
      <c r="BK480" s="165" t="s">
        <v>0</v>
      </c>
      <c r="BL480" s="165">
        <v>0</v>
      </c>
      <c r="BM480" s="165" t="s">
        <v>0</v>
      </c>
      <c r="BN480" s="165" t="s">
        <v>0</v>
      </c>
      <c r="BO480" s="165" t="s">
        <v>0</v>
      </c>
      <c r="BP480" s="165" t="s">
        <v>0</v>
      </c>
      <c r="BQ480" s="165" t="s">
        <v>0</v>
      </c>
      <c r="BR480" s="165">
        <v>0</v>
      </c>
      <c r="BS480" s="165">
        <v>0</v>
      </c>
      <c r="BT480" s="165">
        <v>0</v>
      </c>
      <c r="BU480" s="165" t="s">
        <v>0</v>
      </c>
      <c r="BV480" s="165" t="s">
        <v>0</v>
      </c>
      <c r="BW480" s="165" t="s">
        <v>0</v>
      </c>
      <c r="BX480" s="165" t="s">
        <v>0</v>
      </c>
      <c r="BY480" s="163" t="s">
        <v>0</v>
      </c>
      <c r="BZ480">
        <v>0</v>
      </c>
      <c r="CA480" t="s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 t="str">
        <f>_xlfn.XLOOKUP(DB_CEWB_Nomenclature__2[[#This Row],[Component]],T_Planning[Article],T_Planning[PLANIF],"VERIF")</f>
        <v>A PLANIFIER</v>
      </c>
      <c r="CS480" t="str">
        <f>_xlfn.XLOOKUP(DB_CEWB_Nomenclature__2[[#This Row],[Component]],T_Planning[Article],T_Planning[Etat Machine],"VERIF")</f>
        <v>VERIF</v>
      </c>
      <c r="CT4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1" spans="1:98" hidden="1" x14ac:dyDescent="0.3">
      <c r="A481">
        <v>0</v>
      </c>
      <c r="B481">
        <v>739261</v>
      </c>
      <c r="C481" t="s">
        <v>176</v>
      </c>
      <c r="D481">
        <v>40</v>
      </c>
      <c r="E481" t="s">
        <v>3761</v>
      </c>
      <c r="F481" t="s">
        <v>3950</v>
      </c>
      <c r="G481" t="s">
        <v>2775</v>
      </c>
      <c r="H481" t="s">
        <v>111</v>
      </c>
      <c r="I481">
        <v>0</v>
      </c>
      <c r="J481">
        <v>1500</v>
      </c>
      <c r="K481">
        <v>0</v>
      </c>
      <c r="L481">
        <v>117160</v>
      </c>
      <c r="M481">
        <v>0</v>
      </c>
      <c r="N481">
        <v>0</v>
      </c>
      <c r="O481">
        <v>73490</v>
      </c>
      <c r="P481">
        <v>23110</v>
      </c>
      <c r="Q481">
        <v>8020</v>
      </c>
      <c r="R481">
        <v>0</v>
      </c>
      <c r="S481">
        <v>117160</v>
      </c>
      <c r="T481" t="s">
        <v>3785</v>
      </c>
      <c r="U481">
        <v>21200</v>
      </c>
      <c r="V481" s="162">
        <v>1</v>
      </c>
      <c r="W481">
        <v>94690</v>
      </c>
      <c r="X481" s="162">
        <v>1</v>
      </c>
      <c r="Y481">
        <v>13</v>
      </c>
      <c r="Z481">
        <v>14</v>
      </c>
      <c r="AA481">
        <v>18</v>
      </c>
      <c r="AB481">
        <v>1</v>
      </c>
      <c r="AC481">
        <v>46</v>
      </c>
      <c r="AD481" t="s">
        <v>0</v>
      </c>
      <c r="AE481" t="s">
        <v>0</v>
      </c>
      <c r="AF481" t="s">
        <v>0</v>
      </c>
      <c r="AG481" t="s">
        <v>0</v>
      </c>
      <c r="AH481" s="191"/>
      <c r="AI481" s="191" t="s">
        <v>0</v>
      </c>
      <c r="AJ481" t="s">
        <v>0</v>
      </c>
      <c r="AK481" s="191"/>
      <c r="AL481" s="162">
        <v>1.49654736432601E-2</v>
      </c>
      <c r="AM481" s="162">
        <v>4.9793245331114797E-3</v>
      </c>
      <c r="AN481" s="162">
        <v>0</v>
      </c>
      <c r="AO481" s="162">
        <v>0</v>
      </c>
      <c r="AP481" s="162">
        <v>0</v>
      </c>
      <c r="AQ481" s="162">
        <v>1.7066336830523499E-2</v>
      </c>
      <c r="AR481" s="178">
        <v>0</v>
      </c>
      <c r="AS481" s="178">
        <v>0</v>
      </c>
      <c r="AT481" s="178">
        <v>0</v>
      </c>
      <c r="AU481" s="178">
        <v>0</v>
      </c>
      <c r="AV481" s="178">
        <v>0</v>
      </c>
      <c r="AW481" s="180">
        <v>0</v>
      </c>
      <c r="AX481">
        <v>1</v>
      </c>
      <c r="AY481">
        <v>0</v>
      </c>
      <c r="AZ481">
        <v>0</v>
      </c>
      <c r="BA481">
        <v>0</v>
      </c>
      <c r="BB481">
        <v>1</v>
      </c>
      <c r="BC481">
        <v>0</v>
      </c>
      <c r="BD481" s="165">
        <v>0</v>
      </c>
      <c r="BE481" s="165" t="s">
        <v>0</v>
      </c>
      <c r="BF481" s="165" t="s">
        <v>0</v>
      </c>
      <c r="BG481" s="165" t="s">
        <v>0</v>
      </c>
      <c r="BH481" s="165" t="s">
        <v>0</v>
      </c>
      <c r="BI481" s="165" t="s">
        <v>0</v>
      </c>
      <c r="BJ481" s="165">
        <v>0</v>
      </c>
      <c r="BK481" s="165" t="s">
        <v>0</v>
      </c>
      <c r="BL481" s="165">
        <v>0</v>
      </c>
      <c r="BM481" s="165" t="s">
        <v>0</v>
      </c>
      <c r="BN481" s="165" t="s">
        <v>0</v>
      </c>
      <c r="BO481" s="165" t="s">
        <v>0</v>
      </c>
      <c r="BP481" s="165" t="s">
        <v>0</v>
      </c>
      <c r="BQ481" s="165" t="s">
        <v>0</v>
      </c>
      <c r="BR481" s="165">
        <v>0</v>
      </c>
      <c r="BS481" s="165">
        <v>0</v>
      </c>
      <c r="BT481" s="165">
        <v>0</v>
      </c>
      <c r="BU481" s="165" t="s">
        <v>0</v>
      </c>
      <c r="BV481" s="165" t="s">
        <v>0</v>
      </c>
      <c r="BW481" s="165" t="s">
        <v>0</v>
      </c>
      <c r="BX481" s="165" t="s">
        <v>0</v>
      </c>
      <c r="BY481" s="163" t="s">
        <v>0</v>
      </c>
      <c r="BZ481">
        <v>0</v>
      </c>
      <c r="CA481" t="s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 t="str">
        <f>_xlfn.XLOOKUP(DB_CEWB_Nomenclature__2[[#This Row],[Component]],T_Planning[Article],T_Planning[PLANIF],"VERIF")</f>
        <v>VERIF</v>
      </c>
      <c r="CS481" t="str">
        <f>_xlfn.XLOOKUP(DB_CEWB_Nomenclature__2[[#This Row],[Component]],T_Planning[Article],T_Planning[Etat Machine],"VERIF")</f>
        <v>VERIF</v>
      </c>
      <c r="CT4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2" spans="1:98" hidden="1" x14ac:dyDescent="0.3">
      <c r="A482">
        <v>0</v>
      </c>
      <c r="B482">
        <v>745375</v>
      </c>
      <c r="C482" t="s">
        <v>325</v>
      </c>
      <c r="D482">
        <v>40</v>
      </c>
      <c r="E482" t="s">
        <v>3761</v>
      </c>
      <c r="F482" t="s">
        <v>3950</v>
      </c>
      <c r="G482" t="s">
        <v>2775</v>
      </c>
      <c r="H482" t="s">
        <v>111</v>
      </c>
      <c r="I482">
        <v>0</v>
      </c>
      <c r="J482">
        <v>1300</v>
      </c>
      <c r="K482">
        <v>0</v>
      </c>
      <c r="L482">
        <v>8080</v>
      </c>
      <c r="M482">
        <v>0</v>
      </c>
      <c r="N482">
        <v>32495</v>
      </c>
      <c r="O482">
        <v>64640</v>
      </c>
      <c r="P482">
        <v>16160</v>
      </c>
      <c r="Q482">
        <v>0</v>
      </c>
      <c r="R482">
        <v>16335</v>
      </c>
      <c r="S482">
        <v>24415</v>
      </c>
      <c r="T482" t="s">
        <v>3785</v>
      </c>
      <c r="U482">
        <v>22000</v>
      </c>
      <c r="V482" s="162">
        <v>1</v>
      </c>
      <c r="W482">
        <v>86640</v>
      </c>
      <c r="X482" s="162">
        <v>0.2817982456140351</v>
      </c>
      <c r="Y482">
        <v>0</v>
      </c>
      <c r="Z482">
        <v>0</v>
      </c>
      <c r="AA482">
        <v>0</v>
      </c>
      <c r="AB482">
        <v>0</v>
      </c>
      <c r="AC482">
        <v>0</v>
      </c>
      <c r="AD482" t="s">
        <v>0</v>
      </c>
      <c r="AE482" t="s">
        <v>0</v>
      </c>
      <c r="AF482">
        <v>16220</v>
      </c>
      <c r="AG482">
        <v>5</v>
      </c>
      <c r="AH482" s="191"/>
      <c r="AI482" s="191" t="s">
        <v>0</v>
      </c>
      <c r="AJ482" t="s">
        <v>0</v>
      </c>
      <c r="AK482" s="191"/>
      <c r="AL482" s="162">
        <v>3.0218710394584999E-2</v>
      </c>
      <c r="AM482" s="162">
        <v>0.142707479274847</v>
      </c>
      <c r="AN482" s="162">
        <v>9.1226008617313004E-2</v>
      </c>
      <c r="AO482" s="162">
        <v>0.25423222007544399</v>
      </c>
      <c r="AP482" s="162">
        <v>6.25543788065165E-2</v>
      </c>
      <c r="AQ482" s="162">
        <v>0.13080559009923001</v>
      </c>
      <c r="AR482" s="178">
        <v>0</v>
      </c>
      <c r="AS482" s="178">
        <v>0</v>
      </c>
      <c r="AT482" s="178">
        <v>0</v>
      </c>
      <c r="AU482" s="178">
        <v>0</v>
      </c>
      <c r="AV482" s="178">
        <v>0</v>
      </c>
      <c r="AW482" s="180">
        <v>0</v>
      </c>
      <c r="AX482">
        <v>1</v>
      </c>
      <c r="AY482">
        <v>0</v>
      </c>
      <c r="AZ482">
        <v>0</v>
      </c>
      <c r="BA482">
        <v>0</v>
      </c>
      <c r="BB482">
        <v>1</v>
      </c>
      <c r="BC482">
        <v>0</v>
      </c>
      <c r="BD482" s="165">
        <v>16160</v>
      </c>
      <c r="BE482" s="165">
        <v>44</v>
      </c>
      <c r="BF482" s="165" t="s">
        <v>0</v>
      </c>
      <c r="BG482" s="165" t="s">
        <v>0</v>
      </c>
      <c r="BH482" s="165" t="s">
        <v>0</v>
      </c>
      <c r="BI482" s="165" t="s">
        <v>0</v>
      </c>
      <c r="BJ482" s="165">
        <v>0</v>
      </c>
      <c r="BK482" s="165" t="s">
        <v>0</v>
      </c>
      <c r="BL482" s="165">
        <v>0</v>
      </c>
      <c r="BM482" s="165" t="s">
        <v>0</v>
      </c>
      <c r="BN482" s="165" t="s">
        <v>0</v>
      </c>
      <c r="BO482" s="165" t="s">
        <v>0</v>
      </c>
      <c r="BP482" s="165" t="s">
        <v>0</v>
      </c>
      <c r="BQ482" s="165" t="s">
        <v>0</v>
      </c>
      <c r="BR482" s="165">
        <v>0</v>
      </c>
      <c r="BS482" s="165">
        <v>0</v>
      </c>
      <c r="BT482" s="165">
        <v>16335</v>
      </c>
      <c r="BU482" s="165">
        <v>28</v>
      </c>
      <c r="BV482" s="165" t="s">
        <v>0</v>
      </c>
      <c r="BW482" s="165" t="s">
        <v>0</v>
      </c>
      <c r="BX482" s="165" t="s">
        <v>0</v>
      </c>
      <c r="BY482" s="163" t="s">
        <v>0</v>
      </c>
      <c r="BZ482">
        <v>0</v>
      </c>
      <c r="CA482" t="s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 t="str">
        <f>_xlfn.XLOOKUP(DB_CEWB_Nomenclature__2[[#This Row],[Component]],T_Planning[Article],T_Planning[PLANIF],"VERIF")</f>
        <v>VERIF</v>
      </c>
      <c r="CS482" t="str">
        <f>_xlfn.XLOOKUP(DB_CEWB_Nomenclature__2[[#This Row],[Component]],T_Planning[Article],T_Planning[Etat Machine],"VERIF")</f>
        <v>VERIF</v>
      </c>
      <c r="CT4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3" spans="1:98" hidden="1" x14ac:dyDescent="0.3">
      <c r="A483">
        <v>0</v>
      </c>
      <c r="B483">
        <v>746517</v>
      </c>
      <c r="C483" t="s">
        <v>109</v>
      </c>
      <c r="D483">
        <v>55</v>
      </c>
      <c r="E483" t="s">
        <v>3761</v>
      </c>
      <c r="F483" t="s">
        <v>3950</v>
      </c>
      <c r="G483" t="s">
        <v>2775</v>
      </c>
      <c r="H483" t="s">
        <v>2335</v>
      </c>
      <c r="I483">
        <v>0</v>
      </c>
      <c r="J483">
        <v>0</v>
      </c>
      <c r="K483">
        <v>0</v>
      </c>
      <c r="L483">
        <v>6868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6868</v>
      </c>
      <c r="T483" t="s">
        <v>3792</v>
      </c>
      <c r="U483">
        <v>0</v>
      </c>
      <c r="V483" s="162" t="s">
        <v>0</v>
      </c>
      <c r="W483">
        <v>0</v>
      </c>
      <c r="X483" s="162" t="s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 t="s">
        <v>0</v>
      </c>
      <c r="AE483" t="s">
        <v>0</v>
      </c>
      <c r="AF483" t="s">
        <v>0</v>
      </c>
      <c r="AG483" t="s">
        <v>0</v>
      </c>
      <c r="AH483" s="191"/>
      <c r="AI483" s="191" t="s">
        <v>0</v>
      </c>
      <c r="AJ483" t="s">
        <v>0</v>
      </c>
      <c r="AK483" s="191"/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178">
        <v>0</v>
      </c>
      <c r="AS483" s="178">
        <v>0</v>
      </c>
      <c r="AT483" s="178">
        <v>0</v>
      </c>
      <c r="AU483" s="178">
        <v>0</v>
      </c>
      <c r="AV483" s="178">
        <v>0</v>
      </c>
      <c r="AW483" s="180">
        <v>0</v>
      </c>
      <c r="AX483">
        <v>1</v>
      </c>
      <c r="AY483">
        <v>0</v>
      </c>
      <c r="AZ483">
        <v>0</v>
      </c>
      <c r="BA483">
        <v>0</v>
      </c>
      <c r="BB483">
        <v>1</v>
      </c>
      <c r="BC483">
        <v>0</v>
      </c>
      <c r="BD483" s="165">
        <v>0</v>
      </c>
      <c r="BE483" s="165" t="s">
        <v>0</v>
      </c>
      <c r="BF483" s="165" t="s">
        <v>0</v>
      </c>
      <c r="BG483" s="165" t="s">
        <v>0</v>
      </c>
      <c r="BH483" s="165" t="s">
        <v>0</v>
      </c>
      <c r="BI483" s="165" t="s">
        <v>0</v>
      </c>
      <c r="BJ483" s="165">
        <v>0</v>
      </c>
      <c r="BK483" s="165" t="s">
        <v>0</v>
      </c>
      <c r="BL483" s="165">
        <v>0</v>
      </c>
      <c r="BM483" s="165" t="s">
        <v>0</v>
      </c>
      <c r="BN483" s="165" t="s">
        <v>0</v>
      </c>
      <c r="BO483" s="165" t="s">
        <v>0</v>
      </c>
      <c r="BP483" s="165" t="s">
        <v>0</v>
      </c>
      <c r="BQ483" s="165" t="s">
        <v>0</v>
      </c>
      <c r="BR483" s="165">
        <v>0</v>
      </c>
      <c r="BS483" s="165">
        <v>0</v>
      </c>
      <c r="BT483" s="165">
        <v>0</v>
      </c>
      <c r="BU483" s="165" t="s">
        <v>0</v>
      </c>
      <c r="BV483" s="165" t="s">
        <v>0</v>
      </c>
      <c r="BW483" s="165" t="s">
        <v>0</v>
      </c>
      <c r="BX483" s="165" t="s">
        <v>0</v>
      </c>
      <c r="BY483" s="163" t="s">
        <v>0</v>
      </c>
      <c r="BZ483">
        <v>0</v>
      </c>
      <c r="CA483" t="s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 t="str">
        <f>_xlfn.XLOOKUP(DB_CEWB_Nomenclature__2[[#This Row],[Component]],T_Planning[Article],T_Planning[PLANIF],"VERIF")</f>
        <v>VERIF</v>
      </c>
      <c r="CS483" t="str">
        <f>_xlfn.XLOOKUP(DB_CEWB_Nomenclature__2[[#This Row],[Component]],T_Planning[Article],T_Planning[Etat Machine],"VERIF")</f>
        <v>VERIF</v>
      </c>
      <c r="CT4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4" spans="1:98" hidden="1" x14ac:dyDescent="0.3">
      <c r="A484">
        <v>0</v>
      </c>
      <c r="B484">
        <v>746853</v>
      </c>
      <c r="C484" t="s">
        <v>1568</v>
      </c>
      <c r="D484">
        <v>40</v>
      </c>
      <c r="E484" t="s">
        <v>3761</v>
      </c>
      <c r="F484" t="s">
        <v>3950</v>
      </c>
      <c r="G484" t="s">
        <v>2775</v>
      </c>
      <c r="H484" t="s">
        <v>21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 t="s">
        <v>3767</v>
      </c>
      <c r="U484">
        <v>0</v>
      </c>
      <c r="V484" s="162" t="s">
        <v>0</v>
      </c>
      <c r="W484">
        <v>0</v>
      </c>
      <c r="X484" s="162" t="s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 t="s">
        <v>0</v>
      </c>
      <c r="AE484" t="s">
        <v>0</v>
      </c>
      <c r="AF484" t="s">
        <v>0</v>
      </c>
      <c r="AG484" t="s">
        <v>0</v>
      </c>
      <c r="AH484" s="191"/>
      <c r="AI484" s="191" t="s">
        <v>0</v>
      </c>
      <c r="AJ484" t="s">
        <v>0</v>
      </c>
      <c r="AK484" s="191"/>
      <c r="AL484" s="162">
        <v>0</v>
      </c>
      <c r="AM484" s="162">
        <v>0</v>
      </c>
      <c r="AN484" s="162">
        <v>0.268720321441617</v>
      </c>
      <c r="AO484" s="162">
        <v>0.38606689734717398</v>
      </c>
      <c r="AP484" s="162">
        <v>0</v>
      </c>
      <c r="AQ484" s="162">
        <v>0.36737583150708802</v>
      </c>
      <c r="AR484" s="178">
        <v>0</v>
      </c>
      <c r="AS484" s="178">
        <v>0</v>
      </c>
      <c r="AT484" s="178">
        <v>0</v>
      </c>
      <c r="AU484" s="178">
        <v>0</v>
      </c>
      <c r="AV484" s="178">
        <v>0</v>
      </c>
      <c r="AW484" s="180">
        <v>0</v>
      </c>
      <c r="AX484">
        <v>1</v>
      </c>
      <c r="AY484">
        <v>1</v>
      </c>
      <c r="AZ484">
        <v>1</v>
      </c>
      <c r="BA484">
        <v>1</v>
      </c>
      <c r="BB484">
        <v>1</v>
      </c>
      <c r="BC484">
        <v>0</v>
      </c>
      <c r="BD484" s="165">
        <v>0</v>
      </c>
      <c r="BE484" s="165" t="s">
        <v>0</v>
      </c>
      <c r="BF484" s="165">
        <v>0</v>
      </c>
      <c r="BG484" s="165" t="s">
        <v>0</v>
      </c>
      <c r="BH484" s="165">
        <v>0</v>
      </c>
      <c r="BI484" s="165" t="s">
        <v>0</v>
      </c>
      <c r="BJ484" s="165">
        <v>0</v>
      </c>
      <c r="BK484" s="165" t="s">
        <v>0</v>
      </c>
      <c r="BL484" s="165">
        <v>0</v>
      </c>
      <c r="BM484" s="165" t="s">
        <v>0</v>
      </c>
      <c r="BN484" s="165">
        <v>0</v>
      </c>
      <c r="BO484" s="165" t="s">
        <v>0</v>
      </c>
      <c r="BP484" s="165">
        <v>0</v>
      </c>
      <c r="BQ484" s="165" t="s">
        <v>0</v>
      </c>
      <c r="BR484" s="165">
        <v>0</v>
      </c>
      <c r="BS484" s="165" t="s">
        <v>0</v>
      </c>
      <c r="BT484" s="165">
        <v>0</v>
      </c>
      <c r="BU484" s="165" t="s">
        <v>0</v>
      </c>
      <c r="BV484" s="165" t="s">
        <v>0</v>
      </c>
      <c r="BW484" s="165" t="s">
        <v>0</v>
      </c>
      <c r="BX484" s="165" t="s">
        <v>0</v>
      </c>
      <c r="BY484" s="163" t="s">
        <v>0</v>
      </c>
      <c r="BZ484">
        <v>0</v>
      </c>
      <c r="CA484" t="s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 t="str">
        <f>_xlfn.XLOOKUP(DB_CEWB_Nomenclature__2[[#This Row],[Component]],T_Planning[Article],T_Planning[PLANIF],"VERIF")</f>
        <v>VERIF</v>
      </c>
      <c r="CS484" t="str">
        <f>_xlfn.XLOOKUP(DB_CEWB_Nomenclature__2[[#This Row],[Component]],T_Planning[Article],T_Planning[Etat Machine],"VERIF")</f>
        <v>VERIF</v>
      </c>
      <c r="CT4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5" spans="1:98" hidden="1" x14ac:dyDescent="0.3">
      <c r="A485">
        <v>0</v>
      </c>
      <c r="B485">
        <v>746854</v>
      </c>
      <c r="C485" t="s">
        <v>1108</v>
      </c>
      <c r="D485">
        <v>32</v>
      </c>
      <c r="E485" t="s">
        <v>3761</v>
      </c>
      <c r="F485" t="s">
        <v>3950</v>
      </c>
      <c r="G485" t="s">
        <v>2775</v>
      </c>
      <c r="H485" t="s">
        <v>1109</v>
      </c>
      <c r="I485">
        <v>0</v>
      </c>
      <c r="J485">
        <v>300</v>
      </c>
      <c r="K485">
        <v>0</v>
      </c>
      <c r="L485">
        <v>30092</v>
      </c>
      <c r="M485">
        <v>0</v>
      </c>
      <c r="N485">
        <v>0</v>
      </c>
      <c r="O485">
        <v>12100</v>
      </c>
      <c r="P485">
        <v>2000</v>
      </c>
      <c r="Q485">
        <v>2000</v>
      </c>
      <c r="R485">
        <v>0</v>
      </c>
      <c r="S485">
        <v>30092</v>
      </c>
      <c r="T485" t="s">
        <v>3767</v>
      </c>
      <c r="U485">
        <v>2000</v>
      </c>
      <c r="V485" s="162">
        <v>1</v>
      </c>
      <c r="W485">
        <v>14100</v>
      </c>
      <c r="X485" s="162">
        <v>1</v>
      </c>
      <c r="Y485">
        <v>0</v>
      </c>
      <c r="Z485">
        <v>0</v>
      </c>
      <c r="AA485">
        <v>0</v>
      </c>
      <c r="AB485">
        <v>0</v>
      </c>
      <c r="AC485">
        <v>0</v>
      </c>
      <c r="AD485" t="s">
        <v>0</v>
      </c>
      <c r="AE485" t="s">
        <v>0</v>
      </c>
      <c r="AF485" t="s">
        <v>0</v>
      </c>
      <c r="AG485" t="s">
        <v>0</v>
      </c>
      <c r="AH485" s="191"/>
      <c r="AI485" s="191" t="s">
        <v>0</v>
      </c>
      <c r="AJ485" t="s">
        <v>0</v>
      </c>
      <c r="AK485" s="191"/>
      <c r="AL485" s="162">
        <v>0</v>
      </c>
      <c r="AM485" s="162">
        <v>0.33342800340812301</v>
      </c>
      <c r="AN485" s="162">
        <v>0</v>
      </c>
      <c r="AO485" s="162">
        <v>0.37561696269683997</v>
      </c>
      <c r="AP485" s="162">
        <v>0</v>
      </c>
      <c r="AQ485" s="162">
        <v>0.467528967933172</v>
      </c>
      <c r="AR485" s="178">
        <v>0</v>
      </c>
      <c r="AS485" s="178">
        <v>0</v>
      </c>
      <c r="AT485" s="178">
        <v>0</v>
      </c>
      <c r="AU485" s="178">
        <v>0</v>
      </c>
      <c r="AV485" s="178">
        <v>0</v>
      </c>
      <c r="AW485" s="180">
        <v>0</v>
      </c>
      <c r="AX485">
        <v>1</v>
      </c>
      <c r="AY485">
        <v>1</v>
      </c>
      <c r="AZ485">
        <v>1</v>
      </c>
      <c r="BA485">
        <v>1</v>
      </c>
      <c r="BB485">
        <v>1</v>
      </c>
      <c r="BC485">
        <v>0</v>
      </c>
      <c r="BD485" s="165">
        <v>0</v>
      </c>
      <c r="BE485" s="165" t="s">
        <v>0</v>
      </c>
      <c r="BF485" s="165">
        <v>0</v>
      </c>
      <c r="BG485" s="165" t="s">
        <v>0</v>
      </c>
      <c r="BH485" s="165">
        <v>0</v>
      </c>
      <c r="BI485" s="165" t="s">
        <v>0</v>
      </c>
      <c r="BJ485" s="165">
        <v>0</v>
      </c>
      <c r="BK485" s="165" t="s">
        <v>0</v>
      </c>
      <c r="BL485" s="165">
        <v>0</v>
      </c>
      <c r="BM485" s="165" t="s">
        <v>0</v>
      </c>
      <c r="BN485" s="165">
        <v>0</v>
      </c>
      <c r="BO485" s="165" t="s">
        <v>0</v>
      </c>
      <c r="BP485" s="165">
        <v>0</v>
      </c>
      <c r="BQ485" s="165" t="s">
        <v>0</v>
      </c>
      <c r="BR485" s="165">
        <v>0</v>
      </c>
      <c r="BS485" s="165" t="s">
        <v>0</v>
      </c>
      <c r="BT485" s="165">
        <v>0</v>
      </c>
      <c r="BU485" s="165" t="s">
        <v>0</v>
      </c>
      <c r="BV485" s="165" t="s">
        <v>0</v>
      </c>
      <c r="BW485" s="165" t="s">
        <v>0</v>
      </c>
      <c r="BX485" s="165" t="s">
        <v>0</v>
      </c>
      <c r="BY485" s="163" t="s">
        <v>0</v>
      </c>
      <c r="BZ485">
        <v>0</v>
      </c>
      <c r="CA485" t="s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 t="str">
        <f>_xlfn.XLOOKUP(DB_CEWB_Nomenclature__2[[#This Row],[Component]],T_Planning[Article],T_Planning[PLANIF],"VERIF")</f>
        <v>VERIF</v>
      </c>
      <c r="CS485" t="str">
        <f>_xlfn.XLOOKUP(DB_CEWB_Nomenclature__2[[#This Row],[Component]],T_Planning[Article],T_Planning[Etat Machine],"VERIF")</f>
        <v>VERIF</v>
      </c>
      <c r="CT4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6" spans="1:98" hidden="1" x14ac:dyDescent="0.3">
      <c r="A486">
        <v>0</v>
      </c>
      <c r="B486">
        <v>746855</v>
      </c>
      <c r="C486" t="s">
        <v>1111</v>
      </c>
      <c r="D486">
        <v>40</v>
      </c>
      <c r="E486" t="s">
        <v>3761</v>
      </c>
      <c r="F486" t="s">
        <v>3950</v>
      </c>
      <c r="G486" t="s">
        <v>2775</v>
      </c>
      <c r="H486" t="s">
        <v>1112</v>
      </c>
      <c r="I486">
        <v>0</v>
      </c>
      <c r="J486">
        <v>100</v>
      </c>
      <c r="K486">
        <v>0</v>
      </c>
      <c r="L486">
        <v>0</v>
      </c>
      <c r="M486">
        <v>609</v>
      </c>
      <c r="N486">
        <v>6909</v>
      </c>
      <c r="O486">
        <v>2994</v>
      </c>
      <c r="P486">
        <v>500</v>
      </c>
      <c r="Q486">
        <v>500</v>
      </c>
      <c r="R486">
        <v>6909</v>
      </c>
      <c r="S486">
        <v>6909</v>
      </c>
      <c r="T486" t="s">
        <v>3767</v>
      </c>
      <c r="U486">
        <v>500</v>
      </c>
      <c r="V486" s="162">
        <v>1</v>
      </c>
      <c r="W486">
        <v>3494</v>
      </c>
      <c r="X486" s="162">
        <v>1</v>
      </c>
      <c r="Y486">
        <v>0</v>
      </c>
      <c r="Z486">
        <v>0</v>
      </c>
      <c r="AA486">
        <v>0</v>
      </c>
      <c r="AB486">
        <v>0</v>
      </c>
      <c r="AC486">
        <v>0</v>
      </c>
      <c r="AD486" t="s">
        <v>0</v>
      </c>
      <c r="AE486" t="s">
        <v>0</v>
      </c>
      <c r="AF486">
        <v>4934</v>
      </c>
      <c r="AG486">
        <v>282</v>
      </c>
      <c r="AH486" s="191"/>
      <c r="AI486" s="191" t="s">
        <v>0</v>
      </c>
      <c r="AJ486" t="s">
        <v>0</v>
      </c>
      <c r="AK486" s="191"/>
      <c r="AL486" s="162">
        <v>0</v>
      </c>
      <c r="AM486" s="162">
        <v>0.35794525788613402</v>
      </c>
      <c r="AN486" s="162">
        <v>0.30847333820306799</v>
      </c>
      <c r="AO486" s="162">
        <v>0.209674942411057</v>
      </c>
      <c r="AP486" s="162">
        <v>1</v>
      </c>
      <c r="AQ486" s="162">
        <v>0.40900424030279797</v>
      </c>
      <c r="AR486" s="178">
        <v>0</v>
      </c>
      <c r="AS486" s="178">
        <v>0</v>
      </c>
      <c r="AT486" s="178">
        <v>0</v>
      </c>
      <c r="AU486" s="178">
        <v>0</v>
      </c>
      <c r="AV486" s="178">
        <v>0</v>
      </c>
      <c r="AW486" s="180">
        <v>0</v>
      </c>
      <c r="AX486">
        <v>1</v>
      </c>
      <c r="AY486">
        <v>1</v>
      </c>
      <c r="AZ486">
        <v>1</v>
      </c>
      <c r="BA486">
        <v>1</v>
      </c>
      <c r="BB486">
        <v>1</v>
      </c>
      <c r="BC486">
        <v>0</v>
      </c>
      <c r="BD486" s="165">
        <v>0</v>
      </c>
      <c r="BE486" s="165" t="s">
        <v>0</v>
      </c>
      <c r="BF486" s="165">
        <v>0</v>
      </c>
      <c r="BG486" s="165" t="s">
        <v>0</v>
      </c>
      <c r="BH486" s="165">
        <v>0</v>
      </c>
      <c r="BI486" s="165" t="s">
        <v>0</v>
      </c>
      <c r="BJ486" s="165">
        <v>0</v>
      </c>
      <c r="BK486" s="165" t="s">
        <v>0</v>
      </c>
      <c r="BL486" s="165">
        <v>0</v>
      </c>
      <c r="BM486" s="165" t="s">
        <v>0</v>
      </c>
      <c r="BN486" s="165">
        <v>6909</v>
      </c>
      <c r="BO486" s="165">
        <v>291</v>
      </c>
      <c r="BP486" s="165">
        <v>0</v>
      </c>
      <c r="BQ486" s="165" t="s">
        <v>0</v>
      </c>
      <c r="BR486" s="165">
        <v>0</v>
      </c>
      <c r="BS486" s="165" t="s">
        <v>0</v>
      </c>
      <c r="BT486" s="165">
        <v>0</v>
      </c>
      <c r="BU486" s="165" t="s">
        <v>0</v>
      </c>
      <c r="BV486" s="165" t="s">
        <v>0</v>
      </c>
      <c r="BW486" s="165" t="s">
        <v>0</v>
      </c>
      <c r="BX486" s="165" t="s">
        <v>0</v>
      </c>
      <c r="BY486" s="163" t="s">
        <v>0</v>
      </c>
      <c r="BZ486">
        <v>0</v>
      </c>
      <c r="CA486" t="s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 t="str">
        <f>_xlfn.XLOOKUP(DB_CEWB_Nomenclature__2[[#This Row],[Component]],T_Planning[Article],T_Planning[PLANIF],"VERIF")</f>
        <v>VERIF</v>
      </c>
      <c r="CS486" t="str">
        <f>_xlfn.XLOOKUP(DB_CEWB_Nomenclature__2[[#This Row],[Component]],T_Planning[Article],T_Planning[Etat Machine],"VERIF")</f>
        <v>VERIF</v>
      </c>
      <c r="CT4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7" spans="1:98" hidden="1" x14ac:dyDescent="0.3">
      <c r="A487">
        <v>0</v>
      </c>
      <c r="B487">
        <v>746856</v>
      </c>
      <c r="C487" t="s">
        <v>1105</v>
      </c>
      <c r="D487">
        <v>32</v>
      </c>
      <c r="E487" t="s">
        <v>3761</v>
      </c>
      <c r="F487" t="s">
        <v>3950</v>
      </c>
      <c r="G487" t="s">
        <v>2775</v>
      </c>
      <c r="H487" t="s">
        <v>1106</v>
      </c>
      <c r="I487">
        <v>0</v>
      </c>
      <c r="J487">
        <v>0</v>
      </c>
      <c r="K487">
        <v>0</v>
      </c>
      <c r="L487">
        <v>0</v>
      </c>
      <c r="M487">
        <v>3665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 t="s">
        <v>3767</v>
      </c>
      <c r="U487">
        <v>0</v>
      </c>
      <c r="V487" s="162" t="s">
        <v>0</v>
      </c>
      <c r="W487">
        <v>0</v>
      </c>
      <c r="X487" s="162" t="s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 t="s">
        <v>0</v>
      </c>
      <c r="AE487" t="s">
        <v>0</v>
      </c>
      <c r="AF487" t="s">
        <v>0</v>
      </c>
      <c r="AG487" t="s">
        <v>0</v>
      </c>
      <c r="AH487" s="191"/>
      <c r="AI487" s="191" t="s">
        <v>0</v>
      </c>
      <c r="AJ487" t="s">
        <v>0</v>
      </c>
      <c r="AK487" s="191"/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178">
        <v>0</v>
      </c>
      <c r="AS487" s="178">
        <v>0</v>
      </c>
      <c r="AT487" s="178">
        <v>0</v>
      </c>
      <c r="AU487" s="178">
        <v>0</v>
      </c>
      <c r="AV487" s="178">
        <v>0</v>
      </c>
      <c r="AW487" s="180">
        <v>0</v>
      </c>
      <c r="AX487">
        <v>1</v>
      </c>
      <c r="AY487">
        <v>1</v>
      </c>
      <c r="AZ487">
        <v>1</v>
      </c>
      <c r="BA487">
        <v>1</v>
      </c>
      <c r="BB487">
        <v>1</v>
      </c>
      <c r="BC487">
        <v>0</v>
      </c>
      <c r="BD487" s="165">
        <v>0</v>
      </c>
      <c r="BE487" s="165" t="s">
        <v>0</v>
      </c>
      <c r="BF487" s="165">
        <v>0</v>
      </c>
      <c r="BG487" s="165" t="s">
        <v>0</v>
      </c>
      <c r="BH487" s="165">
        <v>0</v>
      </c>
      <c r="BI487" s="165" t="s">
        <v>0</v>
      </c>
      <c r="BJ487" s="165">
        <v>0</v>
      </c>
      <c r="BK487" s="165" t="s">
        <v>0</v>
      </c>
      <c r="BL487" s="165">
        <v>0</v>
      </c>
      <c r="BM487" s="165" t="s">
        <v>0</v>
      </c>
      <c r="BN487" s="165">
        <v>0</v>
      </c>
      <c r="BO487" s="165" t="s">
        <v>0</v>
      </c>
      <c r="BP487" s="165">
        <v>0</v>
      </c>
      <c r="BQ487" s="165" t="s">
        <v>0</v>
      </c>
      <c r="BR487" s="165">
        <v>0</v>
      </c>
      <c r="BS487" s="165" t="s">
        <v>0</v>
      </c>
      <c r="BT487" s="165">
        <v>0</v>
      </c>
      <c r="BU487" s="165" t="s">
        <v>0</v>
      </c>
      <c r="BV487" s="165" t="s">
        <v>0</v>
      </c>
      <c r="BW487" s="165" t="s">
        <v>0</v>
      </c>
      <c r="BX487" s="165" t="s">
        <v>0</v>
      </c>
      <c r="BY487" s="163" t="s">
        <v>0</v>
      </c>
      <c r="BZ487">
        <v>0</v>
      </c>
      <c r="CA487" t="s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 t="str">
        <f>_xlfn.XLOOKUP(DB_CEWB_Nomenclature__2[[#This Row],[Component]],T_Planning[Article],T_Planning[PLANIF],"VERIF")</f>
        <v>VERIF</v>
      </c>
      <c r="CS487" t="str">
        <f>_xlfn.XLOOKUP(DB_CEWB_Nomenclature__2[[#This Row],[Component]],T_Planning[Article],T_Planning[Etat Machine],"VERIF")</f>
        <v>VERIF</v>
      </c>
      <c r="CT4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8" spans="1:98" hidden="1" x14ac:dyDescent="0.3">
      <c r="A488">
        <v>1</v>
      </c>
      <c r="B488">
        <v>747360</v>
      </c>
      <c r="C488" t="s">
        <v>3790</v>
      </c>
      <c r="D488">
        <v>40</v>
      </c>
      <c r="E488" t="s">
        <v>3761</v>
      </c>
      <c r="F488" t="s">
        <v>3952</v>
      </c>
      <c r="G488" t="s">
        <v>2862</v>
      </c>
      <c r="H488" t="s">
        <v>56</v>
      </c>
      <c r="I488">
        <v>0</v>
      </c>
      <c r="J488">
        <v>700</v>
      </c>
      <c r="K488" t="s">
        <v>0</v>
      </c>
      <c r="L488">
        <v>47165</v>
      </c>
      <c r="M488">
        <v>0</v>
      </c>
      <c r="N488">
        <v>0</v>
      </c>
      <c r="O488">
        <v>34800</v>
      </c>
      <c r="P488">
        <v>4500</v>
      </c>
      <c r="Q488">
        <v>4500</v>
      </c>
      <c r="R488">
        <v>0</v>
      </c>
      <c r="S488">
        <v>47165</v>
      </c>
      <c r="T488" t="s">
        <v>3767</v>
      </c>
      <c r="U488">
        <v>4500</v>
      </c>
      <c r="V488" s="162">
        <v>1</v>
      </c>
      <c r="W488">
        <v>39300</v>
      </c>
      <c r="X488" s="162">
        <v>1</v>
      </c>
      <c r="Y488">
        <v>0</v>
      </c>
      <c r="Z488">
        <v>2</v>
      </c>
      <c r="AA488">
        <v>0</v>
      </c>
      <c r="AB488">
        <v>0</v>
      </c>
      <c r="AC488">
        <v>2</v>
      </c>
      <c r="AD488" t="s">
        <v>0</v>
      </c>
      <c r="AE488" t="s">
        <v>0</v>
      </c>
      <c r="AF488" t="s">
        <v>0</v>
      </c>
      <c r="AG488" t="s">
        <v>0</v>
      </c>
      <c r="AH488" s="191"/>
      <c r="AI488" s="191" t="s">
        <v>0</v>
      </c>
      <c r="AJ488" t="s">
        <v>0</v>
      </c>
      <c r="AK488" s="191"/>
      <c r="AL488" s="162">
        <v>5.6897024812825797E-2</v>
      </c>
      <c r="AM488" s="162">
        <v>0</v>
      </c>
      <c r="AN488" s="162">
        <v>0</v>
      </c>
      <c r="AO488" s="162">
        <v>0.25576155652721799</v>
      </c>
      <c r="AP488" s="162">
        <v>0</v>
      </c>
      <c r="AQ488" s="162">
        <v>0.11111414118</v>
      </c>
      <c r="AR488" s="178">
        <v>0</v>
      </c>
      <c r="AS488" s="178">
        <v>0</v>
      </c>
      <c r="AT488" s="178">
        <v>0</v>
      </c>
      <c r="AU488" s="178">
        <v>0</v>
      </c>
      <c r="AV488" s="178">
        <v>0</v>
      </c>
      <c r="AW488" s="180">
        <v>0</v>
      </c>
      <c r="AX488">
        <v>1</v>
      </c>
      <c r="AY488">
        <v>0</v>
      </c>
      <c r="AZ488">
        <v>0</v>
      </c>
      <c r="BA488">
        <v>0</v>
      </c>
      <c r="BB488">
        <v>1</v>
      </c>
      <c r="BC488">
        <v>0</v>
      </c>
      <c r="BD488" s="165">
        <v>0</v>
      </c>
      <c r="BE488" s="165" t="s">
        <v>0</v>
      </c>
      <c r="BF488" s="165" t="s">
        <v>0</v>
      </c>
      <c r="BG488" s="165" t="s">
        <v>0</v>
      </c>
      <c r="BH488" s="165" t="s">
        <v>0</v>
      </c>
      <c r="BI488" s="165" t="s">
        <v>0</v>
      </c>
      <c r="BJ488" s="165">
        <v>0</v>
      </c>
      <c r="BK488" s="165" t="s">
        <v>0</v>
      </c>
      <c r="BL488" s="165">
        <v>0</v>
      </c>
      <c r="BM488" s="165" t="s">
        <v>0</v>
      </c>
      <c r="BN488" s="165" t="s">
        <v>0</v>
      </c>
      <c r="BO488" s="165" t="s">
        <v>0</v>
      </c>
      <c r="BP488" s="165" t="s">
        <v>0</v>
      </c>
      <c r="BQ488" s="165" t="s">
        <v>0</v>
      </c>
      <c r="BR488" s="165">
        <v>0</v>
      </c>
      <c r="BS488" s="165">
        <v>0</v>
      </c>
      <c r="BT488" s="165">
        <v>0</v>
      </c>
      <c r="BU488" s="165" t="s">
        <v>0</v>
      </c>
      <c r="BV488" s="165" t="s">
        <v>0</v>
      </c>
      <c r="BW488" s="165" t="s">
        <v>0</v>
      </c>
      <c r="BX488" s="165" t="s">
        <v>0</v>
      </c>
      <c r="BY488" s="163" t="s">
        <v>0</v>
      </c>
      <c r="BZ488">
        <v>0</v>
      </c>
      <c r="CA488" t="s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 t="str">
        <f>_xlfn.XLOOKUP(DB_CEWB_Nomenclature__2[[#This Row],[Component]],T_Planning[Article],T_Planning[PLANIF],"VERIF")</f>
        <v>VERIF</v>
      </c>
      <c r="CS488" t="str">
        <f>_xlfn.XLOOKUP(DB_CEWB_Nomenclature__2[[#This Row],[Component]],T_Planning[Article],T_Planning[Etat Machine],"VERIF")</f>
        <v>VERIF</v>
      </c>
      <c r="CT4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89" spans="1:98" x14ac:dyDescent="0.3">
      <c r="A489">
        <v>1</v>
      </c>
      <c r="B489">
        <v>747784</v>
      </c>
      <c r="C489" t="s">
        <v>3775</v>
      </c>
      <c r="D489">
        <v>55</v>
      </c>
      <c r="E489" t="s">
        <v>3761</v>
      </c>
      <c r="F489" t="s">
        <v>3952</v>
      </c>
      <c r="G489" t="s">
        <v>2862</v>
      </c>
      <c r="H489" t="s">
        <v>42</v>
      </c>
      <c r="I489">
        <v>0</v>
      </c>
      <c r="J489">
        <v>1400</v>
      </c>
      <c r="K489" t="s">
        <v>0</v>
      </c>
      <c r="L489">
        <v>6323</v>
      </c>
      <c r="M489">
        <v>0</v>
      </c>
      <c r="N489">
        <v>0</v>
      </c>
      <c r="O489">
        <v>13400</v>
      </c>
      <c r="P489">
        <v>13400</v>
      </c>
      <c r="Q489">
        <v>13400</v>
      </c>
      <c r="R489">
        <v>0</v>
      </c>
      <c r="S489">
        <v>6323</v>
      </c>
      <c r="T489" t="s">
        <v>3767</v>
      </c>
      <c r="U489">
        <v>3300</v>
      </c>
      <c r="V489" s="162">
        <v>1</v>
      </c>
      <c r="W489">
        <v>16700</v>
      </c>
      <c r="X489" s="162">
        <v>0.3786227544910179</v>
      </c>
      <c r="Y489">
        <v>1</v>
      </c>
      <c r="Z489">
        <v>7</v>
      </c>
      <c r="AA489">
        <v>2</v>
      </c>
      <c r="AB489">
        <v>2</v>
      </c>
      <c r="AC489">
        <v>12</v>
      </c>
      <c r="AD489" t="s">
        <v>0</v>
      </c>
      <c r="AE489" t="s">
        <v>0</v>
      </c>
      <c r="AF489">
        <v>6588</v>
      </c>
      <c r="AG489">
        <v>70</v>
      </c>
      <c r="AH489" s="191"/>
      <c r="AI489" s="191" t="s">
        <v>0</v>
      </c>
      <c r="AJ489" t="s">
        <v>0</v>
      </c>
      <c r="AK489" s="191"/>
      <c r="AL489" s="162">
        <v>0</v>
      </c>
      <c r="AM489" s="162">
        <v>0</v>
      </c>
      <c r="AN489" s="162">
        <v>0.41205484857452906</v>
      </c>
      <c r="AO489" s="162">
        <v>0.10314600175319</v>
      </c>
      <c r="AP489" s="162">
        <v>0.44820189762120999</v>
      </c>
      <c r="AQ489" s="162">
        <v>0.298422712933754</v>
      </c>
      <c r="AR489" s="178">
        <v>0</v>
      </c>
      <c r="AS489" s="178">
        <v>0</v>
      </c>
      <c r="AT489" s="178">
        <v>0</v>
      </c>
      <c r="AU489" s="178">
        <v>0</v>
      </c>
      <c r="AV489" s="178">
        <v>0</v>
      </c>
      <c r="AW489" s="180">
        <v>0</v>
      </c>
      <c r="AX489">
        <v>1</v>
      </c>
      <c r="AY489">
        <v>1</v>
      </c>
      <c r="AZ489">
        <v>0</v>
      </c>
      <c r="BA489">
        <v>0</v>
      </c>
      <c r="BB489">
        <v>1</v>
      </c>
      <c r="BC489">
        <v>0</v>
      </c>
      <c r="BD489" s="165">
        <v>0</v>
      </c>
      <c r="BE489" s="165" t="s">
        <v>0</v>
      </c>
      <c r="BF489" s="165">
        <v>0</v>
      </c>
      <c r="BG489" s="165" t="s">
        <v>0</v>
      </c>
      <c r="BH489" s="165">
        <v>0</v>
      </c>
      <c r="BI489" s="165" t="s">
        <v>0</v>
      </c>
      <c r="BJ489" s="165">
        <v>0</v>
      </c>
      <c r="BK489" s="165" t="s">
        <v>0</v>
      </c>
      <c r="BL489" s="165">
        <v>0</v>
      </c>
      <c r="BM489" s="165" t="s">
        <v>0</v>
      </c>
      <c r="BN489" s="165" t="s">
        <v>0</v>
      </c>
      <c r="BO489" s="165" t="s">
        <v>0</v>
      </c>
      <c r="BP489" s="165" t="s">
        <v>0</v>
      </c>
      <c r="BQ489" s="165" t="s">
        <v>0</v>
      </c>
      <c r="BR489" s="165">
        <v>0</v>
      </c>
      <c r="BS489" s="165">
        <v>0</v>
      </c>
      <c r="BT489" s="165">
        <v>0</v>
      </c>
      <c r="BU489" s="165" t="s">
        <v>0</v>
      </c>
      <c r="BV489" s="165" t="s">
        <v>0</v>
      </c>
      <c r="BW489" s="165" t="s">
        <v>0</v>
      </c>
      <c r="BX489" s="165" t="s">
        <v>0</v>
      </c>
      <c r="BY489" s="163" t="s">
        <v>0</v>
      </c>
      <c r="BZ489">
        <v>0</v>
      </c>
      <c r="CA489" t="s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 t="str">
        <f>_xlfn.XLOOKUP(DB_CEWB_Nomenclature__2[[#This Row],[Component]],T_Planning[Article],T_Planning[PLANIF],"VERIF")</f>
        <v>VERIF</v>
      </c>
      <c r="CS489" t="str">
        <f>_xlfn.XLOOKUP(DB_CEWB_Nomenclature__2[[#This Row],[Component]],T_Planning[Article],T_Planning[Etat Machine],"VERIF")</f>
        <v>VERIF</v>
      </c>
      <c r="CT4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490" spans="1:98" hidden="1" x14ac:dyDescent="0.3">
      <c r="A490">
        <v>0</v>
      </c>
      <c r="B490">
        <v>748878</v>
      </c>
      <c r="C490" t="s">
        <v>2814</v>
      </c>
      <c r="D490">
        <v>40</v>
      </c>
      <c r="E490" t="s">
        <v>3761</v>
      </c>
      <c r="F490" t="s">
        <v>3950</v>
      </c>
      <c r="G490" t="s">
        <v>2775</v>
      </c>
      <c r="H490" t="s">
        <v>3614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 t="s">
        <v>3789</v>
      </c>
      <c r="U490">
        <v>0</v>
      </c>
      <c r="V490" s="162" t="s">
        <v>0</v>
      </c>
      <c r="W490">
        <v>0</v>
      </c>
      <c r="X490" s="162" t="s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 t="s">
        <v>0</v>
      </c>
      <c r="AE490" t="s">
        <v>0</v>
      </c>
      <c r="AF490" t="s">
        <v>0</v>
      </c>
      <c r="AG490" t="s">
        <v>0</v>
      </c>
      <c r="AH490" s="191"/>
      <c r="AI490" s="191" t="s">
        <v>0</v>
      </c>
      <c r="AJ490" t="s">
        <v>0</v>
      </c>
      <c r="AK490" s="191"/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178">
        <v>0</v>
      </c>
      <c r="AS490" s="178">
        <v>0</v>
      </c>
      <c r="AT490" s="178">
        <v>0</v>
      </c>
      <c r="AU490" s="178">
        <v>0</v>
      </c>
      <c r="AV490" s="178">
        <v>0</v>
      </c>
      <c r="AW490" s="180">
        <v>0</v>
      </c>
      <c r="AX490">
        <v>1</v>
      </c>
      <c r="AY490">
        <v>0</v>
      </c>
      <c r="AZ490">
        <v>0</v>
      </c>
      <c r="BA490">
        <v>0</v>
      </c>
      <c r="BB490">
        <v>1</v>
      </c>
      <c r="BC490">
        <v>0</v>
      </c>
      <c r="BD490" s="165">
        <v>0</v>
      </c>
      <c r="BE490" s="165" t="s">
        <v>0</v>
      </c>
      <c r="BF490" s="165" t="s">
        <v>0</v>
      </c>
      <c r="BG490" s="165" t="s">
        <v>0</v>
      </c>
      <c r="BH490" s="165" t="s">
        <v>0</v>
      </c>
      <c r="BI490" s="165" t="s">
        <v>0</v>
      </c>
      <c r="BJ490" s="165">
        <v>0</v>
      </c>
      <c r="BK490" s="165" t="s">
        <v>0</v>
      </c>
      <c r="BL490" s="165">
        <v>0</v>
      </c>
      <c r="BM490" s="165" t="s">
        <v>0</v>
      </c>
      <c r="BN490" s="165" t="s">
        <v>0</v>
      </c>
      <c r="BO490" s="165" t="s">
        <v>0</v>
      </c>
      <c r="BP490" s="165" t="s">
        <v>0</v>
      </c>
      <c r="BQ490" s="165" t="s">
        <v>0</v>
      </c>
      <c r="BR490" s="165">
        <v>0</v>
      </c>
      <c r="BS490" s="165">
        <v>0</v>
      </c>
      <c r="BT490" s="165">
        <v>0</v>
      </c>
      <c r="BU490" s="165" t="s">
        <v>0</v>
      </c>
      <c r="BV490" s="165" t="s">
        <v>0</v>
      </c>
      <c r="BW490" s="165" t="s">
        <v>0</v>
      </c>
      <c r="BX490" s="165" t="s">
        <v>0</v>
      </c>
      <c r="BY490" s="163" t="s">
        <v>0</v>
      </c>
      <c r="BZ490">
        <v>0</v>
      </c>
      <c r="CA490" t="s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 t="str">
        <f>_xlfn.XLOOKUP(DB_CEWB_Nomenclature__2[[#This Row],[Component]],T_Planning[Article],T_Planning[PLANIF],"VERIF")</f>
        <v>VERIF</v>
      </c>
      <c r="CS490" t="str">
        <f>_xlfn.XLOOKUP(DB_CEWB_Nomenclature__2[[#This Row],[Component]],T_Planning[Article],T_Planning[Etat Machine],"VERIF")</f>
        <v>VERIF</v>
      </c>
      <c r="CT4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1" spans="1:98" hidden="1" x14ac:dyDescent="0.3">
      <c r="A491">
        <v>0</v>
      </c>
      <c r="B491">
        <v>754700</v>
      </c>
      <c r="C491" t="s">
        <v>45</v>
      </c>
      <c r="D491">
        <v>40</v>
      </c>
      <c r="E491" t="s">
        <v>3761</v>
      </c>
      <c r="F491" t="s">
        <v>3950</v>
      </c>
      <c r="G491" t="s">
        <v>2775</v>
      </c>
      <c r="H491" t="s">
        <v>105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 t="s">
        <v>3767</v>
      </c>
      <c r="U491">
        <v>0</v>
      </c>
      <c r="V491" s="162" t="s">
        <v>0</v>
      </c>
      <c r="W491">
        <v>0</v>
      </c>
      <c r="X491" s="162" t="s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 t="s">
        <v>0</v>
      </c>
      <c r="AE491" t="s">
        <v>0</v>
      </c>
      <c r="AF491" t="s">
        <v>0</v>
      </c>
      <c r="AG491" t="s">
        <v>0</v>
      </c>
      <c r="AH491" s="191"/>
      <c r="AI491" s="191" t="s">
        <v>0</v>
      </c>
      <c r="AJ491" t="s">
        <v>0</v>
      </c>
      <c r="AK491" s="191"/>
      <c r="AL491" s="162">
        <v>0.32633053221288499</v>
      </c>
      <c r="AM491" s="162">
        <v>0.45856917509511003</v>
      </c>
      <c r="AN491" s="162">
        <v>0</v>
      </c>
      <c r="AO491" s="162">
        <v>0</v>
      </c>
      <c r="AP491" s="162">
        <v>0</v>
      </c>
      <c r="AQ491" s="162">
        <v>0.42566390186101599</v>
      </c>
      <c r="AR491" s="178">
        <v>0</v>
      </c>
      <c r="AS491" s="178">
        <v>0</v>
      </c>
      <c r="AT491" s="178">
        <v>0</v>
      </c>
      <c r="AU491" s="178">
        <v>0</v>
      </c>
      <c r="AV491" s="178">
        <v>0</v>
      </c>
      <c r="AW491" s="180">
        <v>0</v>
      </c>
      <c r="AX491">
        <v>1</v>
      </c>
      <c r="AY491">
        <v>1</v>
      </c>
      <c r="AZ491">
        <v>1</v>
      </c>
      <c r="BA491">
        <v>1</v>
      </c>
      <c r="BB491">
        <v>1</v>
      </c>
      <c r="BC491">
        <v>0</v>
      </c>
      <c r="BD491" s="165">
        <v>0</v>
      </c>
      <c r="BE491" s="165" t="s">
        <v>0</v>
      </c>
      <c r="BF491" s="165">
        <v>0</v>
      </c>
      <c r="BG491" s="165" t="s">
        <v>0</v>
      </c>
      <c r="BH491" s="165">
        <v>0</v>
      </c>
      <c r="BI491" s="165" t="s">
        <v>0</v>
      </c>
      <c r="BJ491" s="165">
        <v>0</v>
      </c>
      <c r="BK491" s="165" t="s">
        <v>0</v>
      </c>
      <c r="BL491" s="165">
        <v>0</v>
      </c>
      <c r="BM491" s="165" t="s">
        <v>0</v>
      </c>
      <c r="BN491" s="165">
        <v>0</v>
      </c>
      <c r="BO491" s="165" t="s">
        <v>0</v>
      </c>
      <c r="BP491" s="165">
        <v>0</v>
      </c>
      <c r="BQ491" s="165" t="s">
        <v>0</v>
      </c>
      <c r="BR491" s="165">
        <v>0</v>
      </c>
      <c r="BS491" s="165" t="s">
        <v>0</v>
      </c>
      <c r="BT491" s="165">
        <v>0</v>
      </c>
      <c r="BU491" s="165" t="s">
        <v>0</v>
      </c>
      <c r="BV491" s="165" t="s">
        <v>0</v>
      </c>
      <c r="BW491" s="165" t="s">
        <v>0</v>
      </c>
      <c r="BX491" s="165" t="s">
        <v>0</v>
      </c>
      <c r="BY491" s="163" t="s">
        <v>0</v>
      </c>
      <c r="BZ491">
        <v>0</v>
      </c>
      <c r="CA491" t="s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 t="str">
        <f>_xlfn.XLOOKUP(DB_CEWB_Nomenclature__2[[#This Row],[Component]],T_Planning[Article],T_Planning[PLANIF],"VERIF")</f>
        <v>VERIF</v>
      </c>
      <c r="CS491" t="str">
        <f>_xlfn.XLOOKUP(DB_CEWB_Nomenclature__2[[#This Row],[Component]],T_Planning[Article],T_Planning[Etat Machine],"VERIF")</f>
        <v>VERIF</v>
      </c>
      <c r="CT4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2" spans="1:98" hidden="1" x14ac:dyDescent="0.3">
      <c r="A492">
        <v>0</v>
      </c>
      <c r="B492">
        <v>754704</v>
      </c>
      <c r="C492" t="s">
        <v>40</v>
      </c>
      <c r="D492">
        <v>40</v>
      </c>
      <c r="E492" t="s">
        <v>3761</v>
      </c>
      <c r="F492" t="s">
        <v>3950</v>
      </c>
      <c r="G492" t="s">
        <v>2775</v>
      </c>
      <c r="H492" t="s">
        <v>105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 t="s">
        <v>3767</v>
      </c>
      <c r="U492">
        <v>0</v>
      </c>
      <c r="V492" s="162" t="s">
        <v>0</v>
      </c>
      <c r="W492">
        <v>0</v>
      </c>
      <c r="X492" s="162" t="s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 t="s">
        <v>0</v>
      </c>
      <c r="AE492" t="s">
        <v>0</v>
      </c>
      <c r="AF492" t="s">
        <v>0</v>
      </c>
      <c r="AG492" t="s">
        <v>0</v>
      </c>
      <c r="AH492" s="191"/>
      <c r="AI492" s="191" t="s">
        <v>0</v>
      </c>
      <c r="AJ492" t="s">
        <v>0</v>
      </c>
      <c r="AK492" s="191"/>
      <c r="AL492" s="162">
        <v>0.12861136999068001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0.12861136999068001</v>
      </c>
      <c r="AR492" s="178">
        <v>0</v>
      </c>
      <c r="AS492" s="178">
        <v>0</v>
      </c>
      <c r="AT492" s="178">
        <v>0</v>
      </c>
      <c r="AU492" s="178">
        <v>0</v>
      </c>
      <c r="AV492" s="178">
        <v>0</v>
      </c>
      <c r="AW492" s="180">
        <v>0</v>
      </c>
      <c r="AX492">
        <v>1</v>
      </c>
      <c r="AY492">
        <v>1</v>
      </c>
      <c r="AZ492">
        <v>1</v>
      </c>
      <c r="BA492">
        <v>1</v>
      </c>
      <c r="BB492">
        <v>1</v>
      </c>
      <c r="BC492">
        <v>0</v>
      </c>
      <c r="BD492" s="165">
        <v>0</v>
      </c>
      <c r="BE492" s="165" t="s">
        <v>0</v>
      </c>
      <c r="BF492" s="165">
        <v>0</v>
      </c>
      <c r="BG492" s="165" t="s">
        <v>0</v>
      </c>
      <c r="BH492" s="165">
        <v>0</v>
      </c>
      <c r="BI492" s="165" t="s">
        <v>0</v>
      </c>
      <c r="BJ492" s="165">
        <v>0</v>
      </c>
      <c r="BK492" s="165" t="s">
        <v>0</v>
      </c>
      <c r="BL492" s="165">
        <v>0</v>
      </c>
      <c r="BM492" s="165" t="s">
        <v>0</v>
      </c>
      <c r="BN492" s="165">
        <v>0</v>
      </c>
      <c r="BO492" s="165" t="s">
        <v>0</v>
      </c>
      <c r="BP492" s="165">
        <v>0</v>
      </c>
      <c r="BQ492" s="165" t="s">
        <v>0</v>
      </c>
      <c r="BR492" s="165">
        <v>0</v>
      </c>
      <c r="BS492" s="165" t="s">
        <v>0</v>
      </c>
      <c r="BT492" s="165">
        <v>0</v>
      </c>
      <c r="BU492" s="165" t="s">
        <v>0</v>
      </c>
      <c r="BV492" s="165" t="s">
        <v>0</v>
      </c>
      <c r="BW492" s="165" t="s">
        <v>0</v>
      </c>
      <c r="BX492" s="165" t="s">
        <v>0</v>
      </c>
      <c r="BY492" s="163" t="s">
        <v>0</v>
      </c>
      <c r="BZ492">
        <v>0</v>
      </c>
      <c r="CA492" t="s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 t="str">
        <f>_xlfn.XLOOKUP(DB_CEWB_Nomenclature__2[[#This Row],[Component]],T_Planning[Article],T_Planning[PLANIF],"VERIF")</f>
        <v>VERIF</v>
      </c>
      <c r="CS492" t="str">
        <f>_xlfn.XLOOKUP(DB_CEWB_Nomenclature__2[[#This Row],[Component]],T_Planning[Article],T_Planning[Etat Machine],"VERIF")</f>
        <v>VERIF</v>
      </c>
      <c r="CT4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3" spans="1:98" hidden="1" x14ac:dyDescent="0.3">
      <c r="A493">
        <v>0</v>
      </c>
      <c r="B493">
        <v>754707</v>
      </c>
      <c r="C493" t="s">
        <v>36</v>
      </c>
      <c r="D493">
        <v>40</v>
      </c>
      <c r="E493" t="s">
        <v>3761</v>
      </c>
      <c r="F493" t="s">
        <v>3950</v>
      </c>
      <c r="G493" t="s">
        <v>2775</v>
      </c>
      <c r="H493" t="s">
        <v>105</v>
      </c>
      <c r="I493">
        <v>0</v>
      </c>
      <c r="J493">
        <v>0</v>
      </c>
      <c r="K493">
        <v>0</v>
      </c>
      <c r="L493">
        <v>20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20</v>
      </c>
      <c r="T493" t="s">
        <v>3767</v>
      </c>
      <c r="U493">
        <v>0</v>
      </c>
      <c r="V493" s="162" t="s">
        <v>0</v>
      </c>
      <c r="W493">
        <v>0</v>
      </c>
      <c r="X493" s="162" t="s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 t="s">
        <v>0</v>
      </c>
      <c r="AE493" t="s">
        <v>0</v>
      </c>
      <c r="AF493" t="s">
        <v>0</v>
      </c>
      <c r="AG493" t="s">
        <v>0</v>
      </c>
      <c r="AH493" s="191"/>
      <c r="AI493" s="191" t="s">
        <v>0</v>
      </c>
      <c r="AJ493" t="s">
        <v>0</v>
      </c>
      <c r="AK493" s="191"/>
      <c r="AL493" s="162">
        <v>6.7039106145251395E-2</v>
      </c>
      <c r="AM493" s="162">
        <v>0</v>
      </c>
      <c r="AN493" s="162">
        <v>0</v>
      </c>
      <c r="AO493" s="162">
        <v>0</v>
      </c>
      <c r="AP493" s="162">
        <v>0</v>
      </c>
      <c r="AQ493" s="162">
        <v>6.7039106145251395E-2</v>
      </c>
      <c r="AR493" s="178">
        <v>0</v>
      </c>
      <c r="AS493" s="178">
        <v>0</v>
      </c>
      <c r="AT493" s="178">
        <v>0</v>
      </c>
      <c r="AU493" s="178">
        <v>0</v>
      </c>
      <c r="AV493" s="178">
        <v>0</v>
      </c>
      <c r="AW493" s="180">
        <v>0</v>
      </c>
      <c r="AX493">
        <v>1</v>
      </c>
      <c r="AY493">
        <v>1</v>
      </c>
      <c r="AZ493">
        <v>1</v>
      </c>
      <c r="BA493">
        <v>1</v>
      </c>
      <c r="BB493">
        <v>1</v>
      </c>
      <c r="BC493">
        <v>0</v>
      </c>
      <c r="BD493" s="165">
        <v>0</v>
      </c>
      <c r="BE493" s="165" t="s">
        <v>0</v>
      </c>
      <c r="BF493" s="165">
        <v>0</v>
      </c>
      <c r="BG493" s="165" t="s">
        <v>0</v>
      </c>
      <c r="BH493" s="165">
        <v>0</v>
      </c>
      <c r="BI493" s="165" t="s">
        <v>0</v>
      </c>
      <c r="BJ493" s="165">
        <v>0</v>
      </c>
      <c r="BK493" s="165" t="s">
        <v>0</v>
      </c>
      <c r="BL493" s="165">
        <v>0</v>
      </c>
      <c r="BM493" s="165" t="s">
        <v>0</v>
      </c>
      <c r="BN493" s="165">
        <v>0</v>
      </c>
      <c r="BO493" s="165" t="s">
        <v>0</v>
      </c>
      <c r="BP493" s="165">
        <v>0</v>
      </c>
      <c r="BQ493" s="165" t="s">
        <v>0</v>
      </c>
      <c r="BR493" s="165">
        <v>0</v>
      </c>
      <c r="BS493" s="165" t="s">
        <v>0</v>
      </c>
      <c r="BT493" s="165">
        <v>0</v>
      </c>
      <c r="BU493" s="165" t="s">
        <v>0</v>
      </c>
      <c r="BV493" s="165" t="s">
        <v>0</v>
      </c>
      <c r="BW493" s="165" t="s">
        <v>0</v>
      </c>
      <c r="BX493" s="165" t="s">
        <v>0</v>
      </c>
      <c r="BY493" s="163" t="s">
        <v>0</v>
      </c>
      <c r="BZ493">
        <v>0</v>
      </c>
      <c r="CA493" t="s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 t="str">
        <f>_xlfn.XLOOKUP(DB_CEWB_Nomenclature__2[[#This Row],[Component]],T_Planning[Article],T_Planning[PLANIF],"VERIF")</f>
        <v>VERIF</v>
      </c>
      <c r="CS493" t="str">
        <f>_xlfn.XLOOKUP(DB_CEWB_Nomenclature__2[[#This Row],[Component]],T_Planning[Article],T_Planning[Etat Machine],"VERIF")</f>
        <v>VERIF</v>
      </c>
      <c r="CT4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4" spans="1:98" hidden="1" x14ac:dyDescent="0.3">
      <c r="A494">
        <v>0</v>
      </c>
      <c r="B494">
        <v>754710</v>
      </c>
      <c r="C494" t="s">
        <v>22</v>
      </c>
      <c r="D494">
        <v>40</v>
      </c>
      <c r="E494" t="s">
        <v>3761</v>
      </c>
      <c r="F494" t="s">
        <v>3950</v>
      </c>
      <c r="G494" t="s">
        <v>2775</v>
      </c>
      <c r="H494" t="s">
        <v>105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 t="s">
        <v>3767</v>
      </c>
      <c r="U494">
        <v>0</v>
      </c>
      <c r="V494" s="162" t="s">
        <v>0</v>
      </c>
      <c r="W494">
        <v>0</v>
      </c>
      <c r="X494" s="162" t="s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 t="s">
        <v>0</v>
      </c>
      <c r="AE494" t="s">
        <v>0</v>
      </c>
      <c r="AF494" t="s">
        <v>0</v>
      </c>
      <c r="AG494" t="s">
        <v>0</v>
      </c>
      <c r="AH494" s="191"/>
      <c r="AI494" s="191" t="s">
        <v>0</v>
      </c>
      <c r="AJ494" t="s">
        <v>0</v>
      </c>
      <c r="AK494" s="191"/>
      <c r="AL494" s="162">
        <v>0</v>
      </c>
      <c r="AM494" s="162">
        <v>0.20690002011667699</v>
      </c>
      <c r="AN494" s="162">
        <v>0</v>
      </c>
      <c r="AO494" s="162">
        <v>0</v>
      </c>
      <c r="AP494" s="162">
        <v>0</v>
      </c>
      <c r="AQ494" s="162">
        <v>0.23707503520418399</v>
      </c>
      <c r="AR494" s="178">
        <v>0</v>
      </c>
      <c r="AS494" s="178">
        <v>0</v>
      </c>
      <c r="AT494" s="178">
        <v>0</v>
      </c>
      <c r="AU494" s="178">
        <v>0</v>
      </c>
      <c r="AV494" s="178">
        <v>0</v>
      </c>
      <c r="AW494" s="180">
        <v>0</v>
      </c>
      <c r="AX494">
        <v>1</v>
      </c>
      <c r="AY494">
        <v>1</v>
      </c>
      <c r="AZ494">
        <v>1</v>
      </c>
      <c r="BA494">
        <v>1</v>
      </c>
      <c r="BB494">
        <v>1</v>
      </c>
      <c r="BC494">
        <v>0</v>
      </c>
      <c r="BD494" s="165">
        <v>0</v>
      </c>
      <c r="BE494" s="165" t="s">
        <v>0</v>
      </c>
      <c r="BF494" s="165">
        <v>0</v>
      </c>
      <c r="BG494" s="165" t="s">
        <v>0</v>
      </c>
      <c r="BH494" s="165">
        <v>0</v>
      </c>
      <c r="BI494" s="165" t="s">
        <v>0</v>
      </c>
      <c r="BJ494" s="165">
        <v>0</v>
      </c>
      <c r="BK494" s="165" t="s">
        <v>0</v>
      </c>
      <c r="BL494" s="165">
        <v>0</v>
      </c>
      <c r="BM494" s="165" t="s">
        <v>0</v>
      </c>
      <c r="BN494" s="165">
        <v>0</v>
      </c>
      <c r="BO494" s="165" t="s">
        <v>0</v>
      </c>
      <c r="BP494" s="165">
        <v>0</v>
      </c>
      <c r="BQ494" s="165" t="s">
        <v>0</v>
      </c>
      <c r="BR494" s="165">
        <v>0</v>
      </c>
      <c r="BS494" s="165" t="s">
        <v>0</v>
      </c>
      <c r="BT494" s="165">
        <v>0</v>
      </c>
      <c r="BU494" s="165" t="s">
        <v>0</v>
      </c>
      <c r="BV494" s="165" t="s">
        <v>0</v>
      </c>
      <c r="BW494" s="165" t="s">
        <v>0</v>
      </c>
      <c r="BX494" s="165" t="s">
        <v>0</v>
      </c>
      <c r="BY494" s="163" t="s">
        <v>0</v>
      </c>
      <c r="BZ494">
        <v>0</v>
      </c>
      <c r="CA494" t="s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 t="str">
        <f>_xlfn.XLOOKUP(DB_CEWB_Nomenclature__2[[#This Row],[Component]],T_Planning[Article],T_Planning[PLANIF],"VERIF")</f>
        <v>VERIF</v>
      </c>
      <c r="CS494" t="str">
        <f>_xlfn.XLOOKUP(DB_CEWB_Nomenclature__2[[#This Row],[Component]],T_Planning[Article],T_Planning[Etat Machine],"VERIF")</f>
        <v>VERIF</v>
      </c>
      <c r="CT4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5" spans="1:98" hidden="1" x14ac:dyDescent="0.3">
      <c r="A495">
        <v>0</v>
      </c>
      <c r="B495">
        <v>754715</v>
      </c>
      <c r="C495" t="s">
        <v>216</v>
      </c>
      <c r="D495">
        <v>40</v>
      </c>
      <c r="E495" t="s">
        <v>3761</v>
      </c>
      <c r="F495" t="s">
        <v>3950</v>
      </c>
      <c r="G495" t="s">
        <v>2775</v>
      </c>
      <c r="H495" t="s">
        <v>105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 t="s">
        <v>3767</v>
      </c>
      <c r="U495">
        <v>0</v>
      </c>
      <c r="V495" s="162" t="s">
        <v>0</v>
      </c>
      <c r="W495">
        <v>0</v>
      </c>
      <c r="X495" s="162" t="s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 t="s">
        <v>0</v>
      </c>
      <c r="AE495" t="s">
        <v>0</v>
      </c>
      <c r="AF495" t="s">
        <v>0</v>
      </c>
      <c r="AG495" t="s">
        <v>0</v>
      </c>
      <c r="AH495" s="191"/>
      <c r="AI495" s="191" t="s">
        <v>0</v>
      </c>
      <c r="AJ495" t="s">
        <v>0</v>
      </c>
      <c r="AK495" s="191"/>
      <c r="AL495" s="162">
        <v>0.16221284575715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0.16221284575715</v>
      </c>
      <c r="AR495" s="178">
        <v>0</v>
      </c>
      <c r="AS495" s="178">
        <v>0</v>
      </c>
      <c r="AT495" s="178">
        <v>0</v>
      </c>
      <c r="AU495" s="178">
        <v>0</v>
      </c>
      <c r="AV495" s="178">
        <v>0</v>
      </c>
      <c r="AW495" s="180">
        <v>0</v>
      </c>
      <c r="AX495">
        <v>1</v>
      </c>
      <c r="AY495">
        <v>1</v>
      </c>
      <c r="AZ495">
        <v>1</v>
      </c>
      <c r="BA495">
        <v>1</v>
      </c>
      <c r="BB495">
        <v>1</v>
      </c>
      <c r="BC495">
        <v>0</v>
      </c>
      <c r="BD495" s="165">
        <v>0</v>
      </c>
      <c r="BE495" s="165" t="s">
        <v>0</v>
      </c>
      <c r="BF495" s="165">
        <v>0</v>
      </c>
      <c r="BG495" s="165" t="s">
        <v>0</v>
      </c>
      <c r="BH495" s="165">
        <v>0</v>
      </c>
      <c r="BI495" s="165" t="s">
        <v>0</v>
      </c>
      <c r="BJ495" s="165">
        <v>0</v>
      </c>
      <c r="BK495" s="165" t="s">
        <v>0</v>
      </c>
      <c r="BL495" s="165">
        <v>0</v>
      </c>
      <c r="BM495" s="165" t="s">
        <v>0</v>
      </c>
      <c r="BN495" s="165">
        <v>0</v>
      </c>
      <c r="BO495" s="165" t="s">
        <v>0</v>
      </c>
      <c r="BP495" s="165">
        <v>0</v>
      </c>
      <c r="BQ495" s="165" t="s">
        <v>0</v>
      </c>
      <c r="BR495" s="165">
        <v>0</v>
      </c>
      <c r="BS495" s="165" t="s">
        <v>0</v>
      </c>
      <c r="BT495" s="165">
        <v>0</v>
      </c>
      <c r="BU495" s="165" t="s">
        <v>0</v>
      </c>
      <c r="BV495" s="165" t="s">
        <v>0</v>
      </c>
      <c r="BW495" s="165" t="s">
        <v>0</v>
      </c>
      <c r="BX495" s="165" t="s">
        <v>0</v>
      </c>
      <c r="BY495" s="163" t="s">
        <v>0</v>
      </c>
      <c r="BZ495">
        <v>0</v>
      </c>
      <c r="CA495" t="s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 t="str">
        <f>_xlfn.XLOOKUP(DB_CEWB_Nomenclature__2[[#This Row],[Component]],T_Planning[Article],T_Planning[PLANIF],"VERIF")</f>
        <v>VERIF</v>
      </c>
      <c r="CS495" t="str">
        <f>_xlfn.XLOOKUP(DB_CEWB_Nomenclature__2[[#This Row],[Component]],T_Planning[Article],T_Planning[Etat Machine],"VERIF")</f>
        <v>VERIF</v>
      </c>
      <c r="CT4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6" spans="1:98" hidden="1" x14ac:dyDescent="0.3">
      <c r="A496">
        <v>0</v>
      </c>
      <c r="B496">
        <v>754720</v>
      </c>
      <c r="C496" t="s">
        <v>222</v>
      </c>
      <c r="D496">
        <v>40</v>
      </c>
      <c r="E496" t="s">
        <v>3761</v>
      </c>
      <c r="F496" t="s">
        <v>3950</v>
      </c>
      <c r="G496" t="s">
        <v>2775</v>
      </c>
      <c r="H496" t="s">
        <v>105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 t="s">
        <v>3767</v>
      </c>
      <c r="U496">
        <v>0</v>
      </c>
      <c r="V496" s="162" t="s">
        <v>0</v>
      </c>
      <c r="W496">
        <v>0</v>
      </c>
      <c r="X496" s="162" t="s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 t="s">
        <v>0</v>
      </c>
      <c r="AE496" t="s">
        <v>0</v>
      </c>
      <c r="AF496" t="s">
        <v>0</v>
      </c>
      <c r="AG496" t="s">
        <v>0</v>
      </c>
      <c r="AH496" s="191"/>
      <c r="AI496" s="191" t="s">
        <v>0</v>
      </c>
      <c r="AJ496" t="s">
        <v>0</v>
      </c>
      <c r="AK496" s="191"/>
      <c r="AL496" s="162">
        <v>0.31827016520894102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0.31827016520894102</v>
      </c>
      <c r="AR496" s="178">
        <v>0</v>
      </c>
      <c r="AS496" s="178">
        <v>0</v>
      </c>
      <c r="AT496" s="178">
        <v>0</v>
      </c>
      <c r="AU496" s="178">
        <v>0</v>
      </c>
      <c r="AV496" s="178">
        <v>0</v>
      </c>
      <c r="AW496" s="180">
        <v>0</v>
      </c>
      <c r="AX496">
        <v>1</v>
      </c>
      <c r="AY496">
        <v>1</v>
      </c>
      <c r="AZ496">
        <v>1</v>
      </c>
      <c r="BA496">
        <v>1</v>
      </c>
      <c r="BB496">
        <v>1</v>
      </c>
      <c r="BC496">
        <v>0</v>
      </c>
      <c r="BD496" s="165">
        <v>0</v>
      </c>
      <c r="BE496" s="165" t="s">
        <v>0</v>
      </c>
      <c r="BF496" s="165">
        <v>0</v>
      </c>
      <c r="BG496" s="165" t="s">
        <v>0</v>
      </c>
      <c r="BH496" s="165">
        <v>0</v>
      </c>
      <c r="BI496" s="165" t="s">
        <v>0</v>
      </c>
      <c r="BJ496" s="165">
        <v>0</v>
      </c>
      <c r="BK496" s="165" t="s">
        <v>0</v>
      </c>
      <c r="BL496" s="165">
        <v>0</v>
      </c>
      <c r="BM496" s="165" t="s">
        <v>0</v>
      </c>
      <c r="BN496" s="165">
        <v>0</v>
      </c>
      <c r="BO496" s="165" t="s">
        <v>0</v>
      </c>
      <c r="BP496" s="165">
        <v>0</v>
      </c>
      <c r="BQ496" s="165" t="s">
        <v>0</v>
      </c>
      <c r="BR496" s="165">
        <v>0</v>
      </c>
      <c r="BS496" s="165" t="s">
        <v>0</v>
      </c>
      <c r="BT496" s="165">
        <v>0</v>
      </c>
      <c r="BU496" s="165" t="s">
        <v>0</v>
      </c>
      <c r="BV496" s="165" t="s">
        <v>0</v>
      </c>
      <c r="BW496" s="165" t="s">
        <v>0</v>
      </c>
      <c r="BX496" s="165" t="s">
        <v>0</v>
      </c>
      <c r="BY496" s="163" t="s">
        <v>0</v>
      </c>
      <c r="BZ496">
        <v>0</v>
      </c>
      <c r="CA496" t="s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 t="str">
        <f>_xlfn.XLOOKUP(DB_CEWB_Nomenclature__2[[#This Row],[Component]],T_Planning[Article],T_Planning[PLANIF],"VERIF")</f>
        <v>VERIF</v>
      </c>
      <c r="CS496" t="str">
        <f>_xlfn.XLOOKUP(DB_CEWB_Nomenclature__2[[#This Row],[Component]],T_Planning[Article],T_Planning[Etat Machine],"VERIF")</f>
        <v>VERIF</v>
      </c>
      <c r="CT4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7" spans="1:98" hidden="1" x14ac:dyDescent="0.3">
      <c r="A497">
        <v>0</v>
      </c>
      <c r="B497">
        <v>755365</v>
      </c>
      <c r="C497" t="s">
        <v>36</v>
      </c>
      <c r="D497">
        <v>40</v>
      </c>
      <c r="E497" t="s">
        <v>3761</v>
      </c>
      <c r="F497" t="s">
        <v>3952</v>
      </c>
      <c r="G497" t="s">
        <v>2862</v>
      </c>
      <c r="H497" t="s">
        <v>219</v>
      </c>
      <c r="I497">
        <v>0</v>
      </c>
      <c r="J497">
        <v>0</v>
      </c>
      <c r="K497">
        <v>0</v>
      </c>
      <c r="L497">
        <v>8320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8320</v>
      </c>
      <c r="T497" t="s">
        <v>3785</v>
      </c>
      <c r="U497">
        <v>0</v>
      </c>
      <c r="V497" s="162" t="s">
        <v>0</v>
      </c>
      <c r="W497">
        <v>0</v>
      </c>
      <c r="X497" s="162" t="s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 t="s">
        <v>0</v>
      </c>
      <c r="AE497" t="s">
        <v>0</v>
      </c>
      <c r="AF497" t="s">
        <v>0</v>
      </c>
      <c r="AG497" t="s">
        <v>0</v>
      </c>
      <c r="AH497" s="191"/>
      <c r="AI497" s="191" t="s">
        <v>0</v>
      </c>
      <c r="AJ497" t="s">
        <v>0</v>
      </c>
      <c r="AK497" s="191"/>
      <c r="AL497" s="162">
        <v>0</v>
      </c>
      <c r="AM497" s="162">
        <v>0.21286660359508</v>
      </c>
      <c r="AN497" s="162">
        <v>0</v>
      </c>
      <c r="AO497" s="162">
        <v>0</v>
      </c>
      <c r="AP497" s="162">
        <v>0</v>
      </c>
      <c r="AQ497" s="162">
        <v>0.21286660359508</v>
      </c>
      <c r="AR497" s="178">
        <v>0</v>
      </c>
      <c r="AS497" s="178">
        <v>0</v>
      </c>
      <c r="AT497" s="178">
        <v>0</v>
      </c>
      <c r="AU497" s="178">
        <v>0</v>
      </c>
      <c r="AV497" s="178">
        <v>0</v>
      </c>
      <c r="AW497" s="180">
        <v>0</v>
      </c>
      <c r="AX497">
        <v>1</v>
      </c>
      <c r="AY497">
        <v>0</v>
      </c>
      <c r="AZ497">
        <v>0</v>
      </c>
      <c r="BA497">
        <v>0</v>
      </c>
      <c r="BB497">
        <v>1</v>
      </c>
      <c r="BC497">
        <v>0</v>
      </c>
      <c r="BD497" s="165">
        <v>0</v>
      </c>
      <c r="BE497" s="165" t="s">
        <v>0</v>
      </c>
      <c r="BF497" s="165" t="s">
        <v>0</v>
      </c>
      <c r="BG497" s="165" t="s">
        <v>0</v>
      </c>
      <c r="BH497" s="165" t="s">
        <v>0</v>
      </c>
      <c r="BI497" s="165" t="s">
        <v>0</v>
      </c>
      <c r="BJ497" s="165">
        <v>0</v>
      </c>
      <c r="BK497" s="165" t="s">
        <v>0</v>
      </c>
      <c r="BL497" s="165">
        <v>0</v>
      </c>
      <c r="BM497" s="165" t="s">
        <v>0</v>
      </c>
      <c r="BN497" s="165" t="s">
        <v>0</v>
      </c>
      <c r="BO497" s="165" t="s">
        <v>0</v>
      </c>
      <c r="BP497" s="165" t="s">
        <v>0</v>
      </c>
      <c r="BQ497" s="165" t="s">
        <v>0</v>
      </c>
      <c r="BR497" s="165">
        <v>0</v>
      </c>
      <c r="BS497" s="165">
        <v>0</v>
      </c>
      <c r="BT497" s="165">
        <v>0</v>
      </c>
      <c r="BU497" s="165" t="s">
        <v>0</v>
      </c>
      <c r="BV497" s="165" t="s">
        <v>0</v>
      </c>
      <c r="BW497" s="165" t="s">
        <v>0</v>
      </c>
      <c r="BX497" s="165" t="s">
        <v>0</v>
      </c>
      <c r="BY497" s="163" t="s">
        <v>0</v>
      </c>
      <c r="BZ497">
        <v>0</v>
      </c>
      <c r="CA497" t="s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 t="str">
        <f>_xlfn.XLOOKUP(DB_CEWB_Nomenclature__2[[#This Row],[Component]],T_Planning[Article],T_Planning[PLANIF],"VERIF")</f>
        <v>VERIF</v>
      </c>
      <c r="CS497" t="str">
        <f>_xlfn.XLOOKUP(DB_CEWB_Nomenclature__2[[#This Row],[Component]],T_Planning[Article],T_Planning[Etat Machine],"VERIF")</f>
        <v>VERIF</v>
      </c>
      <c r="CT4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8" spans="1:98" hidden="1" x14ac:dyDescent="0.3">
      <c r="A498">
        <v>0</v>
      </c>
      <c r="B498">
        <v>755694</v>
      </c>
      <c r="C498" t="s">
        <v>3015</v>
      </c>
      <c r="D498">
        <v>40</v>
      </c>
      <c r="E498" t="s">
        <v>3761</v>
      </c>
      <c r="F498" t="s">
        <v>3950</v>
      </c>
      <c r="G498" t="s">
        <v>2775</v>
      </c>
      <c r="H498" t="s">
        <v>44</v>
      </c>
      <c r="I498">
        <v>0</v>
      </c>
      <c r="J498">
        <v>0</v>
      </c>
      <c r="K498">
        <v>0</v>
      </c>
      <c r="L498">
        <v>8000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8000</v>
      </c>
      <c r="T498" t="s">
        <v>3794</v>
      </c>
      <c r="U498">
        <v>0</v>
      </c>
      <c r="V498" s="162" t="s">
        <v>0</v>
      </c>
      <c r="W498">
        <v>0</v>
      </c>
      <c r="X498" s="162" t="s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 t="s">
        <v>0</v>
      </c>
      <c r="AE498" t="s">
        <v>0</v>
      </c>
      <c r="AF498" t="s">
        <v>0</v>
      </c>
      <c r="AG498" t="s">
        <v>0</v>
      </c>
      <c r="AH498" s="191"/>
      <c r="AI498" s="191" t="s">
        <v>0</v>
      </c>
      <c r="AJ498" t="s">
        <v>0</v>
      </c>
      <c r="AK498" s="191"/>
      <c r="AL498" s="162">
        <v>0</v>
      </c>
      <c r="AM498" s="162">
        <v>0</v>
      </c>
      <c r="AN498" s="162">
        <v>6.1748195669607001E-2</v>
      </c>
      <c r="AO498" s="162">
        <v>0.18332776106096099</v>
      </c>
      <c r="AP498" s="162">
        <v>0</v>
      </c>
      <c r="AQ498" s="162">
        <v>0.151978826351268</v>
      </c>
      <c r="AR498" s="178">
        <v>0</v>
      </c>
      <c r="AS498" s="178">
        <v>0</v>
      </c>
      <c r="AT498" s="178">
        <v>0</v>
      </c>
      <c r="AU498" s="178">
        <v>0</v>
      </c>
      <c r="AV498" s="178">
        <v>0</v>
      </c>
      <c r="AW498" s="180">
        <v>0</v>
      </c>
      <c r="AX498">
        <v>1</v>
      </c>
      <c r="AY498">
        <v>0</v>
      </c>
      <c r="AZ498">
        <v>0</v>
      </c>
      <c r="BA498">
        <v>0</v>
      </c>
      <c r="BB498">
        <v>1</v>
      </c>
      <c r="BC498">
        <v>0</v>
      </c>
      <c r="BD498" s="165">
        <v>0</v>
      </c>
      <c r="BE498" s="165" t="s">
        <v>0</v>
      </c>
      <c r="BF498" s="165" t="s">
        <v>0</v>
      </c>
      <c r="BG498" s="165" t="s">
        <v>0</v>
      </c>
      <c r="BH498" s="165" t="s">
        <v>0</v>
      </c>
      <c r="BI498" s="165" t="s">
        <v>0</v>
      </c>
      <c r="BJ498" s="165">
        <v>0</v>
      </c>
      <c r="BK498" s="165" t="s">
        <v>0</v>
      </c>
      <c r="BL498" s="165">
        <v>0</v>
      </c>
      <c r="BM498" s="165" t="s">
        <v>0</v>
      </c>
      <c r="BN498" s="165" t="s">
        <v>0</v>
      </c>
      <c r="BO498" s="165" t="s">
        <v>0</v>
      </c>
      <c r="BP498" s="165" t="s">
        <v>0</v>
      </c>
      <c r="BQ498" s="165" t="s">
        <v>0</v>
      </c>
      <c r="BR498" s="165">
        <v>0</v>
      </c>
      <c r="BS498" s="165">
        <v>0</v>
      </c>
      <c r="BT498" s="165">
        <v>0</v>
      </c>
      <c r="BU498" s="165" t="s">
        <v>0</v>
      </c>
      <c r="BV498" s="165" t="s">
        <v>0</v>
      </c>
      <c r="BW498" s="165" t="s">
        <v>0</v>
      </c>
      <c r="BX498" s="165" t="s">
        <v>0</v>
      </c>
      <c r="BY498" s="163" t="s">
        <v>0</v>
      </c>
      <c r="BZ498">
        <v>0</v>
      </c>
      <c r="CA498" t="s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 t="str">
        <f>_xlfn.XLOOKUP(DB_CEWB_Nomenclature__2[[#This Row],[Component]],T_Planning[Article],T_Planning[PLANIF],"VERIF")</f>
        <v>VERIF</v>
      </c>
      <c r="CS498" t="str">
        <f>_xlfn.XLOOKUP(DB_CEWB_Nomenclature__2[[#This Row],[Component]],T_Planning[Article],T_Planning[Etat Machine],"VERIF")</f>
        <v>VERIF</v>
      </c>
      <c r="CT4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499" spans="1:98" hidden="1" x14ac:dyDescent="0.3">
      <c r="A499">
        <v>1</v>
      </c>
      <c r="B499">
        <v>757869</v>
      </c>
      <c r="C499" t="s">
        <v>3813</v>
      </c>
      <c r="D499">
        <v>40</v>
      </c>
      <c r="E499" t="s">
        <v>3761</v>
      </c>
      <c r="F499" t="s">
        <v>3950</v>
      </c>
      <c r="G499" t="s">
        <v>2775</v>
      </c>
      <c r="H499" t="s">
        <v>125</v>
      </c>
      <c r="I499">
        <v>0</v>
      </c>
      <c r="J499">
        <v>0</v>
      </c>
      <c r="K499" t="s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 t="s">
        <v>3765</v>
      </c>
      <c r="U499">
        <v>0</v>
      </c>
      <c r="V499" s="162" t="s">
        <v>0</v>
      </c>
      <c r="W499">
        <v>0</v>
      </c>
      <c r="X499" s="162" t="s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 t="s">
        <v>0</v>
      </c>
      <c r="AE499" t="s">
        <v>0</v>
      </c>
      <c r="AF499">
        <v>29020</v>
      </c>
      <c r="AG499">
        <v>31</v>
      </c>
      <c r="AH499" s="191"/>
      <c r="AI499" s="191" t="s">
        <v>0</v>
      </c>
      <c r="AJ499" t="s">
        <v>0</v>
      </c>
      <c r="AK499" s="191"/>
      <c r="AL499" s="162">
        <v>0.12821107903859799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0.131917146545597</v>
      </c>
      <c r="AR499" s="178">
        <v>0</v>
      </c>
      <c r="AS499" s="178">
        <v>0</v>
      </c>
      <c r="AT499" s="178">
        <v>0</v>
      </c>
      <c r="AU499" s="178">
        <v>0</v>
      </c>
      <c r="AV499" s="178">
        <v>0</v>
      </c>
      <c r="AW499" s="180">
        <v>0</v>
      </c>
      <c r="AX499">
        <v>1</v>
      </c>
      <c r="AY499">
        <v>1</v>
      </c>
      <c r="AZ499">
        <v>0</v>
      </c>
      <c r="BA499">
        <v>0</v>
      </c>
      <c r="BB499">
        <v>1</v>
      </c>
      <c r="BC499">
        <v>0</v>
      </c>
      <c r="BD499" s="165">
        <v>0</v>
      </c>
      <c r="BE499" s="165" t="s">
        <v>0</v>
      </c>
      <c r="BF499" s="165">
        <v>0</v>
      </c>
      <c r="BG499" s="165" t="s">
        <v>0</v>
      </c>
      <c r="BH499" s="165">
        <v>0</v>
      </c>
      <c r="BI499" s="165" t="s">
        <v>0</v>
      </c>
      <c r="BJ499" s="165">
        <v>0</v>
      </c>
      <c r="BK499" s="165" t="s">
        <v>0</v>
      </c>
      <c r="BL499" s="165">
        <v>0</v>
      </c>
      <c r="BM499" s="165" t="s">
        <v>0</v>
      </c>
      <c r="BN499" s="165" t="s">
        <v>0</v>
      </c>
      <c r="BO499" s="165" t="s">
        <v>0</v>
      </c>
      <c r="BP499" s="165" t="s">
        <v>0</v>
      </c>
      <c r="BQ499" s="165" t="s">
        <v>0</v>
      </c>
      <c r="BR499" s="165">
        <v>0</v>
      </c>
      <c r="BS499" s="165">
        <v>0</v>
      </c>
      <c r="BT499" s="165">
        <v>0</v>
      </c>
      <c r="BU499" s="165" t="s">
        <v>0</v>
      </c>
      <c r="BV499" s="165" t="s">
        <v>0</v>
      </c>
      <c r="BW499" s="165" t="s">
        <v>0</v>
      </c>
      <c r="BX499" s="165" t="s">
        <v>0</v>
      </c>
      <c r="BY499" s="163" t="s">
        <v>0</v>
      </c>
      <c r="BZ499">
        <v>0</v>
      </c>
      <c r="CA499" t="s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 t="str">
        <f>_xlfn.XLOOKUP(DB_CEWB_Nomenclature__2[[#This Row],[Component]],T_Planning[Article],T_Planning[PLANIF],"VERIF")</f>
        <v>VERIF</v>
      </c>
      <c r="CS499" t="str">
        <f>_xlfn.XLOOKUP(DB_CEWB_Nomenclature__2[[#This Row],[Component]],T_Planning[Article],T_Planning[Etat Machine],"VERIF")</f>
        <v>VERIF</v>
      </c>
      <c r="CT4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0" spans="1:98" hidden="1" x14ac:dyDescent="0.3">
      <c r="A500">
        <v>1</v>
      </c>
      <c r="B500">
        <v>758003</v>
      </c>
      <c r="C500" t="s">
        <v>3834</v>
      </c>
      <c r="D500">
        <v>40</v>
      </c>
      <c r="E500" t="s">
        <v>3761</v>
      </c>
      <c r="F500" t="s">
        <v>3950</v>
      </c>
      <c r="G500" t="s">
        <v>2775</v>
      </c>
      <c r="H500" t="s">
        <v>125</v>
      </c>
      <c r="I500">
        <v>0</v>
      </c>
      <c r="J500">
        <v>2600</v>
      </c>
      <c r="K500" t="s">
        <v>0</v>
      </c>
      <c r="L500">
        <v>15813</v>
      </c>
      <c r="M500">
        <v>773</v>
      </c>
      <c r="N500">
        <v>16160</v>
      </c>
      <c r="O500">
        <v>87300</v>
      </c>
      <c r="P500">
        <v>46900</v>
      </c>
      <c r="Q500">
        <v>25250</v>
      </c>
      <c r="R500">
        <v>0</v>
      </c>
      <c r="S500">
        <v>15813</v>
      </c>
      <c r="T500" t="s">
        <v>3765</v>
      </c>
      <c r="U500">
        <v>18000</v>
      </c>
      <c r="V500" s="162">
        <v>0.87849999999999995</v>
      </c>
      <c r="W500">
        <v>105300</v>
      </c>
      <c r="X500" s="162">
        <v>0.15017094017094018</v>
      </c>
      <c r="Y500">
        <v>0</v>
      </c>
      <c r="Z500">
        <v>12</v>
      </c>
      <c r="AA500">
        <v>0</v>
      </c>
      <c r="AB500">
        <v>0</v>
      </c>
      <c r="AC500">
        <v>12</v>
      </c>
      <c r="AD500" t="s">
        <v>0</v>
      </c>
      <c r="AE500" t="s">
        <v>0</v>
      </c>
      <c r="AF500">
        <v>21703</v>
      </c>
      <c r="AG500">
        <v>14</v>
      </c>
      <c r="AH500" s="191"/>
      <c r="AI500" s="191" t="s">
        <v>0</v>
      </c>
      <c r="AJ500" t="s">
        <v>0</v>
      </c>
      <c r="AK500" s="191"/>
      <c r="AL500" s="162">
        <v>0.181143846327532</v>
      </c>
      <c r="AM500" s="162">
        <v>0.42708976875066906</v>
      </c>
      <c r="AN500" s="162">
        <v>0.28922927543165899</v>
      </c>
      <c r="AO500" s="162">
        <v>0.17824568942364499</v>
      </c>
      <c r="AP500" s="162">
        <v>0.14514799550393401</v>
      </c>
      <c r="AQ500" s="162">
        <v>0.31103126950552201</v>
      </c>
      <c r="AR500" s="178">
        <v>0</v>
      </c>
      <c r="AS500" s="178">
        <v>0</v>
      </c>
      <c r="AT500" s="178">
        <v>0</v>
      </c>
      <c r="AU500" s="178">
        <v>0</v>
      </c>
      <c r="AV500" s="178">
        <v>0</v>
      </c>
      <c r="AW500" s="180">
        <v>0</v>
      </c>
      <c r="AX500">
        <v>1</v>
      </c>
      <c r="AY500">
        <v>1</v>
      </c>
      <c r="AZ500">
        <v>0</v>
      </c>
      <c r="BA500">
        <v>0</v>
      </c>
      <c r="BB500">
        <v>1</v>
      </c>
      <c r="BC500">
        <v>0</v>
      </c>
      <c r="BD500" s="165">
        <v>16160</v>
      </c>
      <c r="BE500" s="165">
        <v>32</v>
      </c>
      <c r="BF500" s="165">
        <v>0</v>
      </c>
      <c r="BG500" s="165" t="s">
        <v>0</v>
      </c>
      <c r="BH500" s="165">
        <v>0</v>
      </c>
      <c r="BI500" s="165" t="s">
        <v>0</v>
      </c>
      <c r="BJ500" s="165">
        <v>0</v>
      </c>
      <c r="BK500" s="165" t="s">
        <v>0</v>
      </c>
      <c r="BL500" s="165">
        <v>0</v>
      </c>
      <c r="BM500" s="165" t="s">
        <v>0</v>
      </c>
      <c r="BN500" s="165" t="s">
        <v>0</v>
      </c>
      <c r="BO500" s="165" t="s">
        <v>0</v>
      </c>
      <c r="BP500" s="165" t="s">
        <v>0</v>
      </c>
      <c r="BQ500" s="165" t="s">
        <v>0</v>
      </c>
      <c r="BR500" s="165">
        <v>0</v>
      </c>
      <c r="BS500" s="165">
        <v>0</v>
      </c>
      <c r="BT500" s="165">
        <v>0</v>
      </c>
      <c r="BU500" s="165" t="s">
        <v>0</v>
      </c>
      <c r="BV500" s="165" t="s">
        <v>0</v>
      </c>
      <c r="BW500" s="165" t="s">
        <v>0</v>
      </c>
      <c r="BX500" s="165" t="s">
        <v>0</v>
      </c>
      <c r="BY500" s="163" t="s">
        <v>0</v>
      </c>
      <c r="BZ500">
        <v>0</v>
      </c>
      <c r="CA500" t="s">
        <v>0</v>
      </c>
      <c r="CB500">
        <v>15813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15813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 t="str">
        <f>_xlfn.XLOOKUP(DB_CEWB_Nomenclature__2[[#This Row],[Component]],T_Planning[Article],T_Planning[PLANIF],"VERIF")</f>
        <v>PROD</v>
      </c>
      <c r="CS500" t="str">
        <f>_xlfn.XLOOKUP(DB_CEWB_Nomenclature__2[[#This Row],[Component]],T_Planning[Article],T_Planning[Etat Machine],"VERIF")</f>
        <v>PROD</v>
      </c>
      <c r="CT5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1" spans="1:98" hidden="1" x14ac:dyDescent="0.3">
      <c r="A501">
        <v>0</v>
      </c>
      <c r="B501">
        <v>758009</v>
      </c>
      <c r="C501" t="s">
        <v>126</v>
      </c>
      <c r="D501">
        <v>40</v>
      </c>
      <c r="E501" t="s">
        <v>3761</v>
      </c>
      <c r="F501" t="s">
        <v>3952</v>
      </c>
      <c r="G501" t="s">
        <v>2862</v>
      </c>
      <c r="H501" t="s">
        <v>125</v>
      </c>
      <c r="I501">
        <v>0</v>
      </c>
      <c r="J501">
        <v>0</v>
      </c>
      <c r="K501">
        <v>0</v>
      </c>
      <c r="L501">
        <v>2155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2155</v>
      </c>
      <c r="T501" t="s">
        <v>3767</v>
      </c>
      <c r="U501">
        <v>0</v>
      </c>
      <c r="V501" s="162" t="s">
        <v>0</v>
      </c>
      <c r="W501">
        <v>0</v>
      </c>
      <c r="X501" s="162" t="s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 t="s">
        <v>0</v>
      </c>
      <c r="AE501" t="s">
        <v>0</v>
      </c>
      <c r="AF501" t="s">
        <v>0</v>
      </c>
      <c r="AG501" t="s">
        <v>0</v>
      </c>
      <c r="AH501" s="191"/>
      <c r="AI501" s="191" t="s">
        <v>0</v>
      </c>
      <c r="AJ501" t="s">
        <v>0</v>
      </c>
      <c r="AK501" s="191"/>
      <c r="AL501" s="162">
        <v>0</v>
      </c>
      <c r="AM501" s="162">
        <v>5.9337748344370903E-2</v>
      </c>
      <c r="AN501" s="162">
        <v>0</v>
      </c>
      <c r="AO501" s="162">
        <v>0</v>
      </c>
      <c r="AP501" s="162">
        <v>0</v>
      </c>
      <c r="AQ501" s="162">
        <v>5.9337748344370903E-2</v>
      </c>
      <c r="AR501" s="178">
        <v>0</v>
      </c>
      <c r="AS501" s="178">
        <v>0</v>
      </c>
      <c r="AT501" s="178">
        <v>0</v>
      </c>
      <c r="AU501" s="178">
        <v>0</v>
      </c>
      <c r="AV501" s="178">
        <v>0</v>
      </c>
      <c r="AW501" s="180">
        <v>0</v>
      </c>
      <c r="AX501">
        <v>1</v>
      </c>
      <c r="AY501">
        <v>1</v>
      </c>
      <c r="AZ501">
        <v>0</v>
      </c>
      <c r="BA501">
        <v>0</v>
      </c>
      <c r="BB501">
        <v>1</v>
      </c>
      <c r="BC501">
        <v>0</v>
      </c>
      <c r="BD501" s="165">
        <v>0</v>
      </c>
      <c r="BE501" s="165" t="s">
        <v>0</v>
      </c>
      <c r="BF501" s="165">
        <v>0</v>
      </c>
      <c r="BG501" s="165" t="s">
        <v>0</v>
      </c>
      <c r="BH501" s="165">
        <v>0</v>
      </c>
      <c r="BI501" s="165" t="s">
        <v>0</v>
      </c>
      <c r="BJ501" s="165">
        <v>0</v>
      </c>
      <c r="BK501" s="165" t="s">
        <v>0</v>
      </c>
      <c r="BL501" s="165">
        <v>0</v>
      </c>
      <c r="BM501" s="165" t="s">
        <v>0</v>
      </c>
      <c r="BN501" s="165" t="s">
        <v>0</v>
      </c>
      <c r="BO501" s="165" t="s">
        <v>0</v>
      </c>
      <c r="BP501" s="165" t="s">
        <v>0</v>
      </c>
      <c r="BQ501" s="165" t="s">
        <v>0</v>
      </c>
      <c r="BR501" s="165">
        <v>0</v>
      </c>
      <c r="BS501" s="165">
        <v>0</v>
      </c>
      <c r="BT501" s="165">
        <v>0</v>
      </c>
      <c r="BU501" s="165" t="s">
        <v>0</v>
      </c>
      <c r="BV501" s="165" t="s">
        <v>0</v>
      </c>
      <c r="BW501" s="165" t="s">
        <v>0</v>
      </c>
      <c r="BX501" s="165" t="s">
        <v>0</v>
      </c>
      <c r="BY501" s="163" t="s">
        <v>0</v>
      </c>
      <c r="BZ501">
        <v>0</v>
      </c>
      <c r="CA501" t="s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 t="str">
        <f>_xlfn.XLOOKUP(DB_CEWB_Nomenclature__2[[#This Row],[Component]],T_Planning[Article],T_Planning[PLANIF],"VERIF")</f>
        <v>VERIF</v>
      </c>
      <c r="CS501" t="str">
        <f>_xlfn.XLOOKUP(DB_CEWB_Nomenclature__2[[#This Row],[Component]],T_Planning[Article],T_Planning[Etat Machine],"VERIF")</f>
        <v>VERIF</v>
      </c>
      <c r="CT5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2" spans="1:98" hidden="1" x14ac:dyDescent="0.3">
      <c r="A502">
        <v>1</v>
      </c>
      <c r="B502">
        <v>758012</v>
      </c>
      <c r="C502" t="s">
        <v>3861</v>
      </c>
      <c r="D502">
        <v>40</v>
      </c>
      <c r="E502" t="s">
        <v>3761</v>
      </c>
      <c r="F502" t="s">
        <v>3952</v>
      </c>
      <c r="G502" t="s">
        <v>2862</v>
      </c>
      <c r="H502" t="s">
        <v>125</v>
      </c>
      <c r="I502">
        <v>0</v>
      </c>
      <c r="J502">
        <v>0</v>
      </c>
      <c r="K502" t="s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t="s">
        <v>3767</v>
      </c>
      <c r="U502">
        <v>0</v>
      </c>
      <c r="V502" s="162" t="s">
        <v>0</v>
      </c>
      <c r="W502">
        <v>0</v>
      </c>
      <c r="X502" s="162" t="s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 t="s">
        <v>0</v>
      </c>
      <c r="AE502" t="s">
        <v>0</v>
      </c>
      <c r="AF502" t="s">
        <v>0</v>
      </c>
      <c r="AG502" t="s">
        <v>0</v>
      </c>
      <c r="AH502" s="191"/>
      <c r="AI502" s="191" t="s">
        <v>0</v>
      </c>
      <c r="AJ502" t="s">
        <v>0</v>
      </c>
      <c r="AK502" s="191"/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178">
        <v>0</v>
      </c>
      <c r="AS502" s="178">
        <v>0</v>
      </c>
      <c r="AT502" s="178">
        <v>0</v>
      </c>
      <c r="AU502" s="178">
        <v>0</v>
      </c>
      <c r="AV502" s="178">
        <v>0</v>
      </c>
      <c r="AW502" s="180">
        <v>0</v>
      </c>
      <c r="AX502">
        <v>1</v>
      </c>
      <c r="AY502">
        <v>1</v>
      </c>
      <c r="AZ502">
        <v>0</v>
      </c>
      <c r="BA502">
        <v>0</v>
      </c>
      <c r="BB502">
        <v>1</v>
      </c>
      <c r="BC502">
        <v>0</v>
      </c>
      <c r="BD502" s="165">
        <v>0</v>
      </c>
      <c r="BE502" s="165" t="s">
        <v>0</v>
      </c>
      <c r="BF502" s="165">
        <v>0</v>
      </c>
      <c r="BG502" s="165" t="s">
        <v>0</v>
      </c>
      <c r="BH502" s="165">
        <v>0</v>
      </c>
      <c r="BI502" s="165" t="s">
        <v>0</v>
      </c>
      <c r="BJ502" s="165">
        <v>0</v>
      </c>
      <c r="BK502" s="165" t="s">
        <v>0</v>
      </c>
      <c r="BL502" s="165">
        <v>0</v>
      </c>
      <c r="BM502" s="165" t="s">
        <v>0</v>
      </c>
      <c r="BN502" s="165" t="s">
        <v>0</v>
      </c>
      <c r="BO502" s="165" t="s">
        <v>0</v>
      </c>
      <c r="BP502" s="165" t="s">
        <v>0</v>
      </c>
      <c r="BQ502" s="165" t="s">
        <v>0</v>
      </c>
      <c r="BR502" s="165">
        <v>0</v>
      </c>
      <c r="BS502" s="165">
        <v>0</v>
      </c>
      <c r="BT502" s="165">
        <v>0</v>
      </c>
      <c r="BU502" s="165" t="s">
        <v>0</v>
      </c>
      <c r="BV502" s="165" t="s">
        <v>0</v>
      </c>
      <c r="BW502" s="165" t="s">
        <v>0</v>
      </c>
      <c r="BX502" s="165" t="s">
        <v>0</v>
      </c>
      <c r="BY502" s="163" t="s">
        <v>0</v>
      </c>
      <c r="BZ502">
        <v>0</v>
      </c>
      <c r="CA502" t="s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 t="str">
        <f>_xlfn.XLOOKUP(DB_CEWB_Nomenclature__2[[#This Row],[Component]],T_Planning[Article],T_Planning[PLANIF],"VERIF")</f>
        <v>VERIF</v>
      </c>
      <c r="CS502" t="str">
        <f>_xlfn.XLOOKUP(DB_CEWB_Nomenclature__2[[#This Row],[Component]],T_Planning[Article],T_Planning[Etat Machine],"VERIF")</f>
        <v>VERIF</v>
      </c>
      <c r="CT5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3" spans="1:98" hidden="1" x14ac:dyDescent="0.3">
      <c r="A503">
        <v>0</v>
      </c>
      <c r="B503">
        <v>760384</v>
      </c>
      <c r="C503" t="s">
        <v>256</v>
      </c>
      <c r="D503">
        <v>40</v>
      </c>
      <c r="E503" t="s">
        <v>3761</v>
      </c>
      <c r="F503" t="s">
        <v>3950</v>
      </c>
      <c r="G503" t="s">
        <v>2775</v>
      </c>
      <c r="H503" t="s">
        <v>294</v>
      </c>
      <c r="I503">
        <v>0</v>
      </c>
      <c r="J503">
        <v>26100</v>
      </c>
      <c r="K503">
        <v>0</v>
      </c>
      <c r="L503">
        <v>13384</v>
      </c>
      <c r="M503">
        <v>0</v>
      </c>
      <c r="N503">
        <v>254649</v>
      </c>
      <c r="O503">
        <v>1278300</v>
      </c>
      <c r="P503">
        <v>520800</v>
      </c>
      <c r="Q503">
        <v>207900</v>
      </c>
      <c r="R503">
        <v>69415</v>
      </c>
      <c r="S503">
        <v>82799</v>
      </c>
      <c r="T503" t="s">
        <v>3765</v>
      </c>
      <c r="U503">
        <v>321900</v>
      </c>
      <c r="V503" s="162">
        <v>0.25721963342652998</v>
      </c>
      <c r="W503">
        <v>1600200</v>
      </c>
      <c r="X503" s="162">
        <v>5.1742907136607917E-2</v>
      </c>
      <c r="Y503">
        <v>0</v>
      </c>
      <c r="Z503">
        <v>0</v>
      </c>
      <c r="AA503">
        <v>0</v>
      </c>
      <c r="AB503">
        <v>0</v>
      </c>
      <c r="AC503">
        <v>0</v>
      </c>
      <c r="AD503" t="s">
        <v>0</v>
      </c>
      <c r="AE503" t="s">
        <v>0</v>
      </c>
      <c r="AF503" t="s">
        <v>0</v>
      </c>
      <c r="AG503" t="s">
        <v>0</v>
      </c>
      <c r="AH503" s="191"/>
      <c r="AI503" s="191" t="s">
        <v>0</v>
      </c>
      <c r="AJ503" t="s">
        <v>0</v>
      </c>
      <c r="AK503" s="191"/>
      <c r="AL503" s="162">
        <v>2.6645349037365301E-2</v>
      </c>
      <c r="AM503" s="162">
        <v>3.08373477006933E-2</v>
      </c>
      <c r="AN503" s="162">
        <v>0.182414647337168</v>
      </c>
      <c r="AO503" s="162">
        <v>3.0259089791785501E-2</v>
      </c>
      <c r="AP503" s="162">
        <v>0.19972974351450601</v>
      </c>
      <c r="AQ503" s="162">
        <v>0.102309063561093</v>
      </c>
      <c r="AR503" s="178">
        <v>0</v>
      </c>
      <c r="AS503" s="178">
        <v>0</v>
      </c>
      <c r="AT503" s="178">
        <v>0</v>
      </c>
      <c r="AU503" s="178">
        <v>0</v>
      </c>
      <c r="AV503" s="178">
        <v>0</v>
      </c>
      <c r="AW503" s="180">
        <v>0</v>
      </c>
      <c r="AX503">
        <v>1</v>
      </c>
      <c r="AY503">
        <v>0</v>
      </c>
      <c r="AZ503">
        <v>0</v>
      </c>
      <c r="BA503">
        <v>0</v>
      </c>
      <c r="BB503">
        <v>1</v>
      </c>
      <c r="BC503">
        <v>0</v>
      </c>
      <c r="BD503" s="165">
        <v>185234</v>
      </c>
      <c r="BE503" s="165">
        <v>4.5</v>
      </c>
      <c r="BF503" s="165" t="s">
        <v>0</v>
      </c>
      <c r="BG503" s="165" t="s">
        <v>0</v>
      </c>
      <c r="BH503" s="165" t="s">
        <v>0</v>
      </c>
      <c r="BI503" s="165" t="s">
        <v>0</v>
      </c>
      <c r="BJ503" s="165">
        <v>0</v>
      </c>
      <c r="BK503" s="165" t="s">
        <v>0</v>
      </c>
      <c r="BL503" s="165">
        <v>0</v>
      </c>
      <c r="BM503" s="165" t="s">
        <v>0</v>
      </c>
      <c r="BN503" s="165" t="s">
        <v>0</v>
      </c>
      <c r="BO503" s="165" t="s">
        <v>0</v>
      </c>
      <c r="BP503" s="165" t="s">
        <v>0</v>
      </c>
      <c r="BQ503" s="165" t="s">
        <v>0</v>
      </c>
      <c r="BR503" s="165">
        <v>0</v>
      </c>
      <c r="BS503" s="165">
        <v>0</v>
      </c>
      <c r="BT503" s="165">
        <v>69415</v>
      </c>
      <c r="BU503" s="165">
        <v>6</v>
      </c>
      <c r="BV503" s="165" t="s">
        <v>0</v>
      </c>
      <c r="BW503" s="165" t="s">
        <v>0</v>
      </c>
      <c r="BX503" s="165" t="s">
        <v>0</v>
      </c>
      <c r="BY503" s="163" t="s">
        <v>0</v>
      </c>
      <c r="BZ503">
        <v>0</v>
      </c>
      <c r="CA503" t="s">
        <v>0</v>
      </c>
      <c r="CB503">
        <v>47680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47680</v>
      </c>
      <c r="CJ503">
        <v>34296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34296</v>
      </c>
      <c r="CR503" t="str">
        <f>_xlfn.XLOOKUP(DB_CEWB_Nomenclature__2[[#This Row],[Component]],T_Planning[Article],T_Planning[PLANIF],"VERIF")</f>
        <v>VERIF</v>
      </c>
      <c r="CS503" t="str">
        <f>_xlfn.XLOOKUP(DB_CEWB_Nomenclature__2[[#This Row],[Component]],T_Planning[Article],T_Planning[Etat Machine],"VERIF")</f>
        <v>VERIF</v>
      </c>
      <c r="CT5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4" spans="1:98" hidden="1" x14ac:dyDescent="0.3">
      <c r="A504">
        <v>0</v>
      </c>
      <c r="B504">
        <v>761755</v>
      </c>
      <c r="C504" t="s">
        <v>144</v>
      </c>
      <c r="D504">
        <v>40</v>
      </c>
      <c r="E504" t="s">
        <v>3761</v>
      </c>
      <c r="F504" t="s">
        <v>3952</v>
      </c>
      <c r="G504" t="s">
        <v>2862</v>
      </c>
      <c r="H504" t="s">
        <v>31</v>
      </c>
      <c r="I504">
        <v>0</v>
      </c>
      <c r="J504">
        <v>2600</v>
      </c>
      <c r="K504">
        <v>0</v>
      </c>
      <c r="L504">
        <v>65583</v>
      </c>
      <c r="M504">
        <v>0</v>
      </c>
      <c r="N504">
        <v>36430</v>
      </c>
      <c r="O504">
        <v>98290</v>
      </c>
      <c r="P504">
        <v>50820</v>
      </c>
      <c r="Q504">
        <v>25710</v>
      </c>
      <c r="R504">
        <v>15240</v>
      </c>
      <c r="S504">
        <v>80823</v>
      </c>
      <c r="T504" t="s">
        <v>3767</v>
      </c>
      <c r="U504">
        <v>14600</v>
      </c>
      <c r="V504" s="162">
        <v>1</v>
      </c>
      <c r="W504">
        <v>112890</v>
      </c>
      <c r="X504" s="162">
        <v>0.71594472495349459</v>
      </c>
      <c r="Y504">
        <v>6</v>
      </c>
      <c r="Z504">
        <v>7</v>
      </c>
      <c r="AA504">
        <v>1</v>
      </c>
      <c r="AB504">
        <v>1</v>
      </c>
      <c r="AC504">
        <v>15</v>
      </c>
      <c r="AD504" t="s">
        <v>0</v>
      </c>
      <c r="AE504" t="s">
        <v>0</v>
      </c>
      <c r="AF504" t="s">
        <v>0</v>
      </c>
      <c r="AG504" t="s">
        <v>0</v>
      </c>
      <c r="AH504" s="191"/>
      <c r="AI504" s="191" t="s">
        <v>0</v>
      </c>
      <c r="AJ504" t="s">
        <v>0</v>
      </c>
      <c r="AK504" s="191"/>
      <c r="AL504" s="162">
        <v>1.8292793528142101E-2</v>
      </c>
      <c r="AM504" s="162">
        <v>-0.15829589884369</v>
      </c>
      <c r="AN504" s="162">
        <v>1.3561411619664E-2</v>
      </c>
      <c r="AO504" s="162">
        <v>0.1101108033241</v>
      </c>
      <c r="AP504" s="162">
        <v>0.15520432863448699</v>
      </c>
      <c r="AQ504" s="162">
        <v>1.7571475182003599E-2</v>
      </c>
      <c r="AR504" s="178">
        <v>0</v>
      </c>
      <c r="AS504" s="178">
        <v>0</v>
      </c>
      <c r="AT504" s="178">
        <v>0</v>
      </c>
      <c r="AU504" s="178">
        <v>0</v>
      </c>
      <c r="AV504" s="178">
        <v>0</v>
      </c>
      <c r="AW504" s="180">
        <v>0</v>
      </c>
      <c r="AX504">
        <v>1</v>
      </c>
      <c r="AY504">
        <v>0</v>
      </c>
      <c r="AZ504">
        <v>0</v>
      </c>
      <c r="BA504">
        <v>0</v>
      </c>
      <c r="BB504">
        <v>1</v>
      </c>
      <c r="BC504">
        <v>0</v>
      </c>
      <c r="BD504" s="165">
        <v>21190</v>
      </c>
      <c r="BE504" s="165">
        <v>22</v>
      </c>
      <c r="BF504" s="165" t="s">
        <v>0</v>
      </c>
      <c r="BG504" s="165" t="s">
        <v>0</v>
      </c>
      <c r="BH504" s="165" t="s">
        <v>0</v>
      </c>
      <c r="BI504" s="165" t="s">
        <v>0</v>
      </c>
      <c r="BJ504" s="165">
        <v>0</v>
      </c>
      <c r="BK504" s="165" t="s">
        <v>0</v>
      </c>
      <c r="BL504" s="165">
        <v>0</v>
      </c>
      <c r="BM504" s="165" t="s">
        <v>0</v>
      </c>
      <c r="BN504" s="165" t="s">
        <v>0</v>
      </c>
      <c r="BO504" s="165" t="s">
        <v>0</v>
      </c>
      <c r="BP504" s="165" t="s">
        <v>0</v>
      </c>
      <c r="BQ504" s="165" t="s">
        <v>0</v>
      </c>
      <c r="BR504" s="165">
        <v>0</v>
      </c>
      <c r="BS504" s="165">
        <v>0</v>
      </c>
      <c r="BT504" s="165">
        <v>15240</v>
      </c>
      <c r="BU504" s="165">
        <v>8</v>
      </c>
      <c r="BV504" s="165" t="s">
        <v>0</v>
      </c>
      <c r="BW504" s="165" t="s">
        <v>0</v>
      </c>
      <c r="BX504" s="165" t="s">
        <v>0</v>
      </c>
      <c r="BY504" s="163" t="s">
        <v>0</v>
      </c>
      <c r="BZ504">
        <v>0</v>
      </c>
      <c r="CA504" t="s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 t="str">
        <f>_xlfn.XLOOKUP(DB_CEWB_Nomenclature__2[[#This Row],[Component]],T_Planning[Article],T_Planning[PLANIF],"VERIF")</f>
        <v>PAUSE</v>
      </c>
      <c r="CS504" t="str">
        <f>_xlfn.XLOOKUP(DB_CEWB_Nomenclature__2[[#This Row],[Component]],T_Planning[Article],T_Planning[Etat Machine],"VERIF")</f>
        <v>STOP</v>
      </c>
      <c r="CT5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5" spans="1:98" hidden="1" x14ac:dyDescent="0.3">
      <c r="A505">
        <v>0</v>
      </c>
      <c r="B505">
        <v>762106</v>
      </c>
      <c r="C505" t="s">
        <v>345</v>
      </c>
      <c r="D505">
        <v>40</v>
      </c>
      <c r="E505" t="s">
        <v>3761</v>
      </c>
      <c r="F505" t="s">
        <v>3952</v>
      </c>
      <c r="G505" t="s">
        <v>2862</v>
      </c>
      <c r="H505" t="s">
        <v>314</v>
      </c>
      <c r="I505">
        <v>10100</v>
      </c>
      <c r="J505">
        <v>1200</v>
      </c>
      <c r="K505">
        <v>0</v>
      </c>
      <c r="L505">
        <v>0</v>
      </c>
      <c r="M505">
        <v>75973</v>
      </c>
      <c r="N505">
        <v>0</v>
      </c>
      <c r="O505">
        <v>11900</v>
      </c>
      <c r="P505">
        <v>1800</v>
      </c>
      <c r="Q505">
        <v>1800</v>
      </c>
      <c r="R505">
        <v>0</v>
      </c>
      <c r="S505">
        <v>0</v>
      </c>
      <c r="T505" t="s">
        <v>3767</v>
      </c>
      <c r="U505">
        <v>1800</v>
      </c>
      <c r="V505" s="162">
        <v>0</v>
      </c>
      <c r="W505">
        <v>13700</v>
      </c>
      <c r="X505" s="162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 t="s">
        <v>0</v>
      </c>
      <c r="AE505" t="s">
        <v>0</v>
      </c>
      <c r="AF505" t="s">
        <v>0</v>
      </c>
      <c r="AG505" t="s">
        <v>0</v>
      </c>
      <c r="AH505" s="191"/>
      <c r="AI505" s="191" t="s">
        <v>0</v>
      </c>
      <c r="AJ505" t="s">
        <v>0</v>
      </c>
      <c r="AK505" s="191"/>
      <c r="AL505" s="162">
        <v>0.33915921495761198</v>
      </c>
      <c r="AM505" s="162">
        <v>0.13402927028963299</v>
      </c>
      <c r="AN505" s="162">
        <v>0.44647140081365</v>
      </c>
      <c r="AO505" s="162">
        <v>0.30986216666518202</v>
      </c>
      <c r="AP505" s="162">
        <v>-7.8564431635883503E-2</v>
      </c>
      <c r="AQ505" s="162">
        <v>0.31093767386292398</v>
      </c>
      <c r="AR505" s="178">
        <v>0</v>
      </c>
      <c r="AS505" s="178">
        <v>0</v>
      </c>
      <c r="AT505" s="178">
        <v>0</v>
      </c>
      <c r="AU505" s="178">
        <v>0</v>
      </c>
      <c r="AV505" s="178">
        <v>0</v>
      </c>
      <c r="AW505" s="180">
        <v>0</v>
      </c>
      <c r="AX505">
        <v>1</v>
      </c>
      <c r="AY505">
        <v>1</v>
      </c>
      <c r="AZ505">
        <v>1</v>
      </c>
      <c r="BA505">
        <v>1</v>
      </c>
      <c r="BB505">
        <v>1</v>
      </c>
      <c r="BC505">
        <v>0</v>
      </c>
      <c r="BD505" s="165">
        <v>0</v>
      </c>
      <c r="BE505" s="165" t="s">
        <v>0</v>
      </c>
      <c r="BF505" s="165">
        <v>0</v>
      </c>
      <c r="BG505" s="165" t="s">
        <v>0</v>
      </c>
      <c r="BH505" s="165">
        <v>0</v>
      </c>
      <c r="BI505" s="165" t="s">
        <v>0</v>
      </c>
      <c r="BJ505" s="165">
        <v>0</v>
      </c>
      <c r="BK505" s="165" t="s">
        <v>0</v>
      </c>
      <c r="BL505" s="165">
        <v>0</v>
      </c>
      <c r="BM505" s="165" t="s">
        <v>0</v>
      </c>
      <c r="BN505" s="165">
        <v>0</v>
      </c>
      <c r="BO505" s="165" t="s">
        <v>0</v>
      </c>
      <c r="BP505" s="165">
        <v>0</v>
      </c>
      <c r="BQ505" s="165" t="s">
        <v>0</v>
      </c>
      <c r="BR505" s="165">
        <v>0</v>
      </c>
      <c r="BS505" s="165" t="s">
        <v>0</v>
      </c>
      <c r="BT505" s="165">
        <v>0</v>
      </c>
      <c r="BU505" s="165" t="s">
        <v>0</v>
      </c>
      <c r="BV505" s="165" t="s">
        <v>0</v>
      </c>
      <c r="BW505" s="165" t="s">
        <v>0</v>
      </c>
      <c r="BX505" s="165" t="s">
        <v>0</v>
      </c>
      <c r="BY505" s="163" t="s">
        <v>0</v>
      </c>
      <c r="BZ505">
        <v>0</v>
      </c>
      <c r="CA505" t="s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f>_xlfn.XLOOKUP(DB_CEWB_Nomenclature__2[[#This Row],[Component]],T_Planning[Article],T_Planning[PLANIF],"VERIF")</f>
        <v>0</v>
      </c>
      <c r="CS505" t="str">
        <f>_xlfn.XLOOKUP(DB_CEWB_Nomenclature__2[[#This Row],[Component]],T_Planning[Article],T_Planning[Etat Machine],"VERIF")</f>
        <v/>
      </c>
      <c r="CT5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6" spans="1:98" hidden="1" x14ac:dyDescent="0.3">
      <c r="A506">
        <v>2</v>
      </c>
      <c r="B506">
        <v>864413</v>
      </c>
      <c r="C506" t="s">
        <v>8663</v>
      </c>
      <c r="D506">
        <v>15</v>
      </c>
      <c r="E506" t="s">
        <v>3761</v>
      </c>
      <c r="F506" t="s">
        <v>3950</v>
      </c>
      <c r="G506" t="s">
        <v>2775</v>
      </c>
      <c r="H506" t="s">
        <v>314</v>
      </c>
      <c r="I506">
        <v>0</v>
      </c>
      <c r="J506">
        <v>0</v>
      </c>
      <c r="K506" t="s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 t="s">
        <v>3765</v>
      </c>
      <c r="U506">
        <v>0</v>
      </c>
      <c r="V506" s="162" t="s">
        <v>0</v>
      </c>
      <c r="W506">
        <v>0</v>
      </c>
      <c r="X506" s="162" t="s">
        <v>0</v>
      </c>
      <c r="Y506">
        <v>21</v>
      </c>
      <c r="Z506">
        <v>5</v>
      </c>
      <c r="AA506">
        <v>0</v>
      </c>
      <c r="AB506">
        <v>0</v>
      </c>
      <c r="AC506">
        <v>26</v>
      </c>
      <c r="AD506" t="s">
        <v>0</v>
      </c>
      <c r="AE506" t="s">
        <v>0</v>
      </c>
      <c r="AF506" t="s">
        <v>0</v>
      </c>
      <c r="AG506" t="s">
        <v>0</v>
      </c>
      <c r="AH506" s="191"/>
      <c r="AI506" s="191" t="s">
        <v>0</v>
      </c>
      <c r="AJ506" t="s">
        <v>0</v>
      </c>
      <c r="AK506" s="191"/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178">
        <v>0</v>
      </c>
      <c r="AS506" s="178">
        <v>0</v>
      </c>
      <c r="AT506" s="178">
        <v>0</v>
      </c>
      <c r="AU506" s="178">
        <v>0</v>
      </c>
      <c r="AV506" s="178">
        <v>0</v>
      </c>
      <c r="AW506" s="180">
        <v>0</v>
      </c>
      <c r="AX506">
        <v>1</v>
      </c>
      <c r="AY506">
        <v>1</v>
      </c>
      <c r="AZ506">
        <v>0</v>
      </c>
      <c r="BA506">
        <v>0</v>
      </c>
      <c r="BB506">
        <v>1</v>
      </c>
      <c r="BC506">
        <v>0</v>
      </c>
      <c r="BD506" s="165">
        <v>0</v>
      </c>
      <c r="BE506" s="165" t="s">
        <v>0</v>
      </c>
      <c r="BF506" s="165">
        <v>0</v>
      </c>
      <c r="BG506" s="165" t="s">
        <v>0</v>
      </c>
      <c r="BH506" s="165">
        <v>0</v>
      </c>
      <c r="BI506" s="165" t="s">
        <v>0</v>
      </c>
      <c r="BJ506" s="165">
        <v>0</v>
      </c>
      <c r="BK506" s="165" t="s">
        <v>0</v>
      </c>
      <c r="BL506" s="165">
        <v>0</v>
      </c>
      <c r="BM506" s="165" t="s">
        <v>0</v>
      </c>
      <c r="BN506" s="165" t="s">
        <v>0</v>
      </c>
      <c r="BO506" s="165" t="s">
        <v>0</v>
      </c>
      <c r="BP506" s="165" t="s">
        <v>0</v>
      </c>
      <c r="BQ506" s="165" t="s">
        <v>0</v>
      </c>
      <c r="BR506" s="165">
        <v>0</v>
      </c>
      <c r="BS506" s="165">
        <v>0</v>
      </c>
      <c r="BT506" s="165">
        <v>0</v>
      </c>
      <c r="BU506" s="165" t="s">
        <v>0</v>
      </c>
      <c r="BV506" s="165" t="s">
        <v>0</v>
      </c>
      <c r="BW506" s="165" t="s">
        <v>0</v>
      </c>
      <c r="BX506" s="165" t="s">
        <v>0</v>
      </c>
      <c r="BY506" s="163" t="s">
        <v>0</v>
      </c>
      <c r="BZ506">
        <v>0</v>
      </c>
      <c r="CA506" t="s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 t="str">
        <f>_xlfn.XLOOKUP(DB_CEWB_Nomenclature__2[[#This Row],[Component]],T_Planning[Article],T_Planning[PLANIF],"VERIF")</f>
        <v>VERIF</v>
      </c>
      <c r="CS506" t="str">
        <f>_xlfn.XLOOKUP(DB_CEWB_Nomenclature__2[[#This Row],[Component]],T_Planning[Article],T_Planning[Etat Machine],"VERIF")</f>
        <v>VERIF</v>
      </c>
      <c r="CT5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7" spans="1:98" hidden="1" x14ac:dyDescent="0.3">
      <c r="A507">
        <v>2</v>
      </c>
      <c r="B507">
        <v>859511</v>
      </c>
      <c r="C507" t="s">
        <v>3971</v>
      </c>
      <c r="D507">
        <v>40</v>
      </c>
      <c r="E507" t="s">
        <v>3761</v>
      </c>
      <c r="F507" t="s">
        <v>3990</v>
      </c>
      <c r="G507" t="s">
        <v>2862</v>
      </c>
      <c r="H507" t="s">
        <v>314</v>
      </c>
      <c r="I507">
        <v>0</v>
      </c>
      <c r="J507">
        <v>0</v>
      </c>
      <c r="K507" t="s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 t="s">
        <v>3767</v>
      </c>
      <c r="U507">
        <v>0</v>
      </c>
      <c r="V507" s="162" t="s">
        <v>0</v>
      </c>
      <c r="W507">
        <v>0</v>
      </c>
      <c r="X507" s="162" t="s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 t="s">
        <v>0</v>
      </c>
      <c r="AE507" t="s">
        <v>0</v>
      </c>
      <c r="AF507" t="s">
        <v>0</v>
      </c>
      <c r="AG507" t="s">
        <v>0</v>
      </c>
      <c r="AH507" s="191"/>
      <c r="AI507" s="191" t="s">
        <v>0</v>
      </c>
      <c r="AJ507" t="s">
        <v>0</v>
      </c>
      <c r="AK507" s="191"/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178">
        <v>0</v>
      </c>
      <c r="AS507" s="178">
        <v>0</v>
      </c>
      <c r="AT507" s="178">
        <v>0</v>
      </c>
      <c r="AU507" s="178">
        <v>0</v>
      </c>
      <c r="AV507" s="178">
        <v>0</v>
      </c>
      <c r="AW507" s="180">
        <v>0</v>
      </c>
      <c r="AX507">
        <v>1</v>
      </c>
      <c r="AY507">
        <v>1</v>
      </c>
      <c r="AZ507">
        <v>0</v>
      </c>
      <c r="BA507">
        <v>0</v>
      </c>
      <c r="BB507">
        <v>1</v>
      </c>
      <c r="BC507">
        <v>0</v>
      </c>
      <c r="BD507" s="165">
        <v>0</v>
      </c>
      <c r="BE507" s="165" t="s">
        <v>0</v>
      </c>
      <c r="BF507" s="165">
        <v>0</v>
      </c>
      <c r="BG507" s="165" t="s">
        <v>0</v>
      </c>
      <c r="BH507" s="165">
        <v>0</v>
      </c>
      <c r="BI507" s="165" t="s">
        <v>0</v>
      </c>
      <c r="BJ507" s="165">
        <v>0</v>
      </c>
      <c r="BK507" s="165" t="s">
        <v>0</v>
      </c>
      <c r="BL507" s="165">
        <v>0</v>
      </c>
      <c r="BM507" s="165" t="s">
        <v>0</v>
      </c>
      <c r="BN507" s="165" t="s">
        <v>0</v>
      </c>
      <c r="BO507" s="165" t="s">
        <v>0</v>
      </c>
      <c r="BP507" s="165" t="s">
        <v>0</v>
      </c>
      <c r="BQ507" s="165" t="s">
        <v>0</v>
      </c>
      <c r="BR507" s="165">
        <v>0</v>
      </c>
      <c r="BS507" s="165">
        <v>0</v>
      </c>
      <c r="BT507" s="165">
        <v>0</v>
      </c>
      <c r="BU507" s="165" t="s">
        <v>0</v>
      </c>
      <c r="BV507" s="165" t="s">
        <v>0</v>
      </c>
      <c r="BW507" s="165" t="s">
        <v>0</v>
      </c>
      <c r="BX507" s="165" t="s">
        <v>0</v>
      </c>
      <c r="BY507" s="163" t="s">
        <v>0</v>
      </c>
      <c r="BZ507">
        <v>0</v>
      </c>
      <c r="CA507" t="s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 t="str">
        <f>_xlfn.XLOOKUP(DB_CEWB_Nomenclature__2[[#This Row],[Component]],T_Planning[Article],T_Planning[PLANIF],"VERIF")</f>
        <v>VERIF</v>
      </c>
      <c r="CS507" t="str">
        <f>_xlfn.XLOOKUP(DB_CEWB_Nomenclature__2[[#This Row],[Component]],T_Planning[Article],T_Planning[Etat Machine],"VERIF")</f>
        <v>VERIF</v>
      </c>
      <c r="CT5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08" spans="1:98" x14ac:dyDescent="0.3">
      <c r="A508">
        <v>0</v>
      </c>
      <c r="B508">
        <v>765417</v>
      </c>
      <c r="C508" t="s">
        <v>1555</v>
      </c>
      <c r="D508">
        <v>40</v>
      </c>
      <c r="E508" t="s">
        <v>3761</v>
      </c>
      <c r="F508" t="s">
        <v>3952</v>
      </c>
      <c r="G508" t="s">
        <v>2862</v>
      </c>
      <c r="H508" t="s">
        <v>1122</v>
      </c>
      <c r="I508">
        <v>0</v>
      </c>
      <c r="J508">
        <v>100</v>
      </c>
      <c r="K508">
        <v>0</v>
      </c>
      <c r="L508">
        <v>0</v>
      </c>
      <c r="M508">
        <v>0</v>
      </c>
      <c r="N508">
        <v>0</v>
      </c>
      <c r="O508">
        <v>600</v>
      </c>
      <c r="P508">
        <v>600</v>
      </c>
      <c r="Q508">
        <v>600</v>
      </c>
      <c r="R508">
        <v>0</v>
      </c>
      <c r="S508">
        <v>0</v>
      </c>
      <c r="T508" t="s">
        <v>3767</v>
      </c>
      <c r="U508">
        <v>600</v>
      </c>
      <c r="V508" s="162">
        <v>0</v>
      </c>
      <c r="W508">
        <v>1200</v>
      </c>
      <c r="X508" s="162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 t="s">
        <v>0</v>
      </c>
      <c r="AE508" t="s">
        <v>0</v>
      </c>
      <c r="AF508">
        <v>2429</v>
      </c>
      <c r="AG508">
        <v>18</v>
      </c>
      <c r="AH508" s="191"/>
      <c r="AI508" s="191" t="s">
        <v>0</v>
      </c>
      <c r="AJ508" t="s">
        <v>0</v>
      </c>
      <c r="AK508" s="191"/>
      <c r="AL508" s="162">
        <v>0</v>
      </c>
      <c r="AM508" s="162">
        <v>2.7399365664864301E-2</v>
      </c>
      <c r="AN508" s="162">
        <v>0.117558508761614</v>
      </c>
      <c r="AO508" s="162">
        <v>3.8249465997714999E-3</v>
      </c>
      <c r="AP508" s="162">
        <v>1</v>
      </c>
      <c r="AQ508" s="162">
        <v>0.106542463135858</v>
      </c>
      <c r="AR508" s="178">
        <v>0</v>
      </c>
      <c r="AS508" s="178">
        <v>0</v>
      </c>
      <c r="AT508" s="178">
        <v>2</v>
      </c>
      <c r="AU508" s="178">
        <v>0</v>
      </c>
      <c r="AV508" s="178">
        <v>2</v>
      </c>
      <c r="AW508" s="180">
        <v>0</v>
      </c>
      <c r="AX508">
        <v>1</v>
      </c>
      <c r="AY508">
        <v>1</v>
      </c>
      <c r="AZ508">
        <v>0</v>
      </c>
      <c r="BA508">
        <v>0</v>
      </c>
      <c r="BB508">
        <v>1</v>
      </c>
      <c r="BC508">
        <v>0</v>
      </c>
      <c r="BD508" s="165">
        <v>0</v>
      </c>
      <c r="BE508" s="165" t="s">
        <v>0</v>
      </c>
      <c r="BF508" s="165">
        <v>0</v>
      </c>
      <c r="BG508" s="165" t="s">
        <v>0</v>
      </c>
      <c r="BH508" s="165">
        <v>0</v>
      </c>
      <c r="BI508" s="165" t="s">
        <v>0</v>
      </c>
      <c r="BJ508" s="165">
        <v>0</v>
      </c>
      <c r="BK508" s="165" t="s">
        <v>0</v>
      </c>
      <c r="BL508" s="165">
        <v>0</v>
      </c>
      <c r="BM508" s="165" t="s">
        <v>0</v>
      </c>
      <c r="BN508" s="165" t="s">
        <v>0</v>
      </c>
      <c r="BO508" s="165" t="s">
        <v>0</v>
      </c>
      <c r="BP508" s="165" t="s">
        <v>0</v>
      </c>
      <c r="BQ508" s="165" t="s">
        <v>0</v>
      </c>
      <c r="BR508" s="165">
        <v>0</v>
      </c>
      <c r="BS508" s="165">
        <v>0</v>
      </c>
      <c r="BT508" s="165">
        <v>0</v>
      </c>
      <c r="BU508" s="165" t="s">
        <v>0</v>
      </c>
      <c r="BV508" s="165" t="s">
        <v>0</v>
      </c>
      <c r="BW508" s="165" t="s">
        <v>0</v>
      </c>
      <c r="BX508" s="165" t="s">
        <v>0</v>
      </c>
      <c r="BY508" s="163" t="s">
        <v>0</v>
      </c>
      <c r="BZ508">
        <v>0</v>
      </c>
      <c r="CA508" t="s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 t="str">
        <f>_xlfn.XLOOKUP(DB_CEWB_Nomenclature__2[[#This Row],[Component]],T_Planning[Article],T_Planning[PLANIF],"VERIF")</f>
        <v>VERIF</v>
      </c>
      <c r="CS508" t="str">
        <f>_xlfn.XLOOKUP(DB_CEWB_Nomenclature__2[[#This Row],[Component]],T_Planning[Article],T_Planning[Etat Machine],"VERIF")</f>
        <v>VERIF</v>
      </c>
      <c r="CT5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509" spans="1:98" hidden="1" x14ac:dyDescent="0.3">
      <c r="A509">
        <v>0</v>
      </c>
      <c r="B509">
        <v>765418</v>
      </c>
      <c r="C509" t="s">
        <v>1554</v>
      </c>
      <c r="D509">
        <v>40</v>
      </c>
      <c r="E509" t="s">
        <v>3761</v>
      </c>
      <c r="F509" t="s">
        <v>3952</v>
      </c>
      <c r="G509" t="s">
        <v>2862</v>
      </c>
      <c r="H509" t="s">
        <v>1122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 t="s">
        <v>3767</v>
      </c>
      <c r="U509">
        <v>0</v>
      </c>
      <c r="V509" s="162" t="s">
        <v>0</v>
      </c>
      <c r="W509">
        <v>0</v>
      </c>
      <c r="X509" s="162" t="s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 t="s">
        <v>0</v>
      </c>
      <c r="AE509" t="s">
        <v>0</v>
      </c>
      <c r="AF509" t="s">
        <v>0</v>
      </c>
      <c r="AG509" t="s">
        <v>0</v>
      </c>
      <c r="AH509" s="191"/>
      <c r="AI509" s="191" t="s">
        <v>0</v>
      </c>
      <c r="AJ509" t="s">
        <v>0</v>
      </c>
      <c r="AK509" s="191"/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178">
        <v>0</v>
      </c>
      <c r="AS509" s="178">
        <v>0</v>
      </c>
      <c r="AT509" s="178">
        <v>0</v>
      </c>
      <c r="AU509" s="178">
        <v>0</v>
      </c>
      <c r="AV509" s="178">
        <v>0</v>
      </c>
      <c r="AW509" s="180">
        <v>0</v>
      </c>
      <c r="AX509">
        <v>1</v>
      </c>
      <c r="AY509">
        <v>1</v>
      </c>
      <c r="AZ509">
        <v>0</v>
      </c>
      <c r="BA509">
        <v>0</v>
      </c>
      <c r="BB509">
        <v>1</v>
      </c>
      <c r="BC509">
        <v>0</v>
      </c>
      <c r="BD509" s="165">
        <v>0</v>
      </c>
      <c r="BE509" s="165" t="s">
        <v>0</v>
      </c>
      <c r="BF509" s="165">
        <v>0</v>
      </c>
      <c r="BG509" s="165" t="s">
        <v>0</v>
      </c>
      <c r="BH509" s="165">
        <v>0</v>
      </c>
      <c r="BI509" s="165" t="s">
        <v>0</v>
      </c>
      <c r="BJ509" s="165">
        <v>0</v>
      </c>
      <c r="BK509" s="165" t="s">
        <v>0</v>
      </c>
      <c r="BL509" s="165">
        <v>0</v>
      </c>
      <c r="BM509" s="165" t="s">
        <v>0</v>
      </c>
      <c r="BN509" s="165" t="s">
        <v>0</v>
      </c>
      <c r="BO509" s="165" t="s">
        <v>0</v>
      </c>
      <c r="BP509" s="165" t="s">
        <v>0</v>
      </c>
      <c r="BQ509" s="165" t="s">
        <v>0</v>
      </c>
      <c r="BR509" s="165">
        <v>0</v>
      </c>
      <c r="BS509" s="165">
        <v>0</v>
      </c>
      <c r="BT509" s="165">
        <v>0</v>
      </c>
      <c r="BU509" s="165" t="s">
        <v>0</v>
      </c>
      <c r="BV509" s="165" t="s">
        <v>0</v>
      </c>
      <c r="BW509" s="165" t="s">
        <v>0</v>
      </c>
      <c r="BX509" s="165" t="s">
        <v>0</v>
      </c>
      <c r="BY509" s="163" t="s">
        <v>0</v>
      </c>
      <c r="BZ509">
        <v>0</v>
      </c>
      <c r="CA509" t="s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 t="str">
        <f>_xlfn.XLOOKUP(DB_CEWB_Nomenclature__2[[#This Row],[Component]],T_Planning[Article],T_Planning[PLANIF],"VERIF")</f>
        <v>VERIF</v>
      </c>
      <c r="CS509" t="str">
        <f>_xlfn.XLOOKUP(DB_CEWB_Nomenclature__2[[#This Row],[Component]],T_Planning[Article],T_Planning[Etat Machine],"VERIF")</f>
        <v>VERIF</v>
      </c>
      <c r="CT5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0" spans="1:98" hidden="1" x14ac:dyDescent="0.3">
      <c r="A510">
        <v>0</v>
      </c>
      <c r="B510">
        <v>765419</v>
      </c>
      <c r="C510" t="s">
        <v>1553</v>
      </c>
      <c r="D510">
        <v>55</v>
      </c>
      <c r="E510" t="s">
        <v>3761</v>
      </c>
      <c r="F510" t="s">
        <v>3952</v>
      </c>
      <c r="G510" t="s">
        <v>2862</v>
      </c>
      <c r="H510" t="s">
        <v>1126</v>
      </c>
      <c r="I510">
        <v>0</v>
      </c>
      <c r="J510">
        <v>200</v>
      </c>
      <c r="K510">
        <v>0</v>
      </c>
      <c r="L510">
        <v>0</v>
      </c>
      <c r="M510">
        <v>6749</v>
      </c>
      <c r="N510">
        <v>0</v>
      </c>
      <c r="O510">
        <v>8690</v>
      </c>
      <c r="P510">
        <v>2300</v>
      </c>
      <c r="Q510">
        <v>0</v>
      </c>
      <c r="R510">
        <v>0</v>
      </c>
      <c r="S510">
        <v>0</v>
      </c>
      <c r="T510" t="s">
        <v>3767</v>
      </c>
      <c r="U510">
        <v>2300</v>
      </c>
      <c r="V510" s="162">
        <v>0</v>
      </c>
      <c r="W510">
        <v>10990</v>
      </c>
      <c r="X510" s="162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 t="s">
        <v>0</v>
      </c>
      <c r="AE510" t="s">
        <v>0</v>
      </c>
      <c r="AF510" t="s">
        <v>0</v>
      </c>
      <c r="AG510" t="s">
        <v>0</v>
      </c>
      <c r="AH510" s="191"/>
      <c r="AI510" s="191" t="s">
        <v>0</v>
      </c>
      <c r="AJ510" t="s">
        <v>0</v>
      </c>
      <c r="AK510" s="191"/>
      <c r="AL510" s="162">
        <v>0</v>
      </c>
      <c r="AM510" s="162">
        <v>1.21324945435871E-2</v>
      </c>
      <c r="AN510" s="162">
        <v>0.49755899104963403</v>
      </c>
      <c r="AO510" s="162">
        <v>0</v>
      </c>
      <c r="AP510" s="162">
        <v>0</v>
      </c>
      <c r="AQ510" s="162">
        <v>0.12857421684395401</v>
      </c>
      <c r="AR510" s="178">
        <v>0</v>
      </c>
      <c r="AS510" s="178">
        <v>0</v>
      </c>
      <c r="AT510" s="178">
        <v>0</v>
      </c>
      <c r="AU510" s="178">
        <v>0</v>
      </c>
      <c r="AV510" s="178">
        <v>0</v>
      </c>
      <c r="AW510" s="180">
        <v>0</v>
      </c>
      <c r="AX510">
        <v>1</v>
      </c>
      <c r="AY510">
        <v>1</v>
      </c>
      <c r="AZ510">
        <v>0</v>
      </c>
      <c r="BA510">
        <v>0</v>
      </c>
      <c r="BB510">
        <v>1</v>
      </c>
      <c r="BC510">
        <v>0</v>
      </c>
      <c r="BD510" s="165">
        <v>0</v>
      </c>
      <c r="BE510" s="165" t="s">
        <v>0</v>
      </c>
      <c r="BF510" s="165">
        <v>0</v>
      </c>
      <c r="BG510" s="165" t="s">
        <v>0</v>
      </c>
      <c r="BH510" s="165">
        <v>0</v>
      </c>
      <c r="BI510" s="165" t="s">
        <v>0</v>
      </c>
      <c r="BJ510" s="165">
        <v>0</v>
      </c>
      <c r="BK510" s="165" t="s">
        <v>0</v>
      </c>
      <c r="BL510" s="165">
        <v>0</v>
      </c>
      <c r="BM510" s="165" t="s">
        <v>0</v>
      </c>
      <c r="BN510" s="165" t="s">
        <v>0</v>
      </c>
      <c r="BO510" s="165" t="s">
        <v>0</v>
      </c>
      <c r="BP510" s="165" t="s">
        <v>0</v>
      </c>
      <c r="BQ510" s="165" t="s">
        <v>0</v>
      </c>
      <c r="BR510" s="165">
        <v>0</v>
      </c>
      <c r="BS510" s="165">
        <v>0</v>
      </c>
      <c r="BT510" s="165">
        <v>0</v>
      </c>
      <c r="BU510" s="165" t="s">
        <v>0</v>
      </c>
      <c r="BV510" s="165" t="s">
        <v>0</v>
      </c>
      <c r="BW510" s="165" t="s">
        <v>0</v>
      </c>
      <c r="BX510" s="165" t="s">
        <v>0</v>
      </c>
      <c r="BY510" s="163" t="s">
        <v>0</v>
      </c>
      <c r="BZ510">
        <v>0</v>
      </c>
      <c r="CA510" t="s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 t="str">
        <f>_xlfn.XLOOKUP(DB_CEWB_Nomenclature__2[[#This Row],[Component]],T_Planning[Article],T_Planning[PLANIF],"VERIF")</f>
        <v>A PLANIFIER</v>
      </c>
      <c r="CS510" t="str">
        <f>_xlfn.XLOOKUP(DB_CEWB_Nomenclature__2[[#This Row],[Component]],T_Planning[Article],T_Planning[Etat Machine],"VERIF")</f>
        <v>VERIF</v>
      </c>
      <c r="CT5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1" spans="1:98" hidden="1" x14ac:dyDescent="0.3">
      <c r="A511">
        <v>0</v>
      </c>
      <c r="B511">
        <v>765422</v>
      </c>
      <c r="C511" t="s">
        <v>1130</v>
      </c>
      <c r="D511">
        <v>40</v>
      </c>
      <c r="E511" t="s">
        <v>3761</v>
      </c>
      <c r="F511" t="s">
        <v>3952</v>
      </c>
      <c r="G511" t="s">
        <v>2862</v>
      </c>
      <c r="H511" t="s">
        <v>86</v>
      </c>
      <c r="I511">
        <v>0</v>
      </c>
      <c r="J511">
        <v>0</v>
      </c>
      <c r="K511">
        <v>0</v>
      </c>
      <c r="L511">
        <v>0</v>
      </c>
      <c r="M511">
        <v>8578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 t="s">
        <v>3767</v>
      </c>
      <c r="U511">
        <v>0</v>
      </c>
      <c r="V511" s="162" t="s">
        <v>0</v>
      </c>
      <c r="W511">
        <v>0</v>
      </c>
      <c r="X511" s="162" t="s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 t="s">
        <v>0</v>
      </c>
      <c r="AE511" t="s">
        <v>0</v>
      </c>
      <c r="AF511" t="s">
        <v>0</v>
      </c>
      <c r="AG511" t="s">
        <v>0</v>
      </c>
      <c r="AH511" s="191"/>
      <c r="AI511" s="191" t="s">
        <v>0</v>
      </c>
      <c r="AJ511" t="s">
        <v>0</v>
      </c>
      <c r="AK511" s="191"/>
      <c r="AL511" s="162">
        <v>0</v>
      </c>
      <c r="AM511" s="162">
        <v>0.19315852710438899</v>
      </c>
      <c r="AN511" s="162">
        <v>0.52221703738269298</v>
      </c>
      <c r="AO511" s="162">
        <v>0.233506757380784</v>
      </c>
      <c r="AP511" s="162">
        <v>0</v>
      </c>
      <c r="AQ511" s="162">
        <v>0.38791115194319198</v>
      </c>
      <c r="AR511" s="178">
        <v>0</v>
      </c>
      <c r="AS511" s="178">
        <v>0</v>
      </c>
      <c r="AT511" s="178">
        <v>0</v>
      </c>
      <c r="AU511" s="178">
        <v>0</v>
      </c>
      <c r="AV511" s="178">
        <v>0</v>
      </c>
      <c r="AW511" s="180">
        <v>0</v>
      </c>
      <c r="AX511">
        <v>1</v>
      </c>
      <c r="AY511">
        <v>1</v>
      </c>
      <c r="AZ511">
        <v>1</v>
      </c>
      <c r="BA511">
        <v>1</v>
      </c>
      <c r="BB511">
        <v>1</v>
      </c>
      <c r="BC511">
        <v>0</v>
      </c>
      <c r="BD511" s="165">
        <v>0</v>
      </c>
      <c r="BE511" s="165" t="s">
        <v>0</v>
      </c>
      <c r="BF511" s="165">
        <v>0</v>
      </c>
      <c r="BG511" s="165" t="s">
        <v>0</v>
      </c>
      <c r="BH511" s="165">
        <v>0</v>
      </c>
      <c r="BI511" s="165" t="s">
        <v>0</v>
      </c>
      <c r="BJ511" s="165">
        <v>0</v>
      </c>
      <c r="BK511" s="165" t="s">
        <v>0</v>
      </c>
      <c r="BL511" s="165">
        <v>0</v>
      </c>
      <c r="BM511" s="165" t="s">
        <v>0</v>
      </c>
      <c r="BN511" s="165">
        <v>0</v>
      </c>
      <c r="BO511" s="165" t="s">
        <v>0</v>
      </c>
      <c r="BP511" s="165">
        <v>0</v>
      </c>
      <c r="BQ511" s="165" t="s">
        <v>0</v>
      </c>
      <c r="BR511" s="165">
        <v>0</v>
      </c>
      <c r="BS511" s="165" t="s">
        <v>0</v>
      </c>
      <c r="BT511" s="165">
        <v>0</v>
      </c>
      <c r="BU511" s="165" t="s">
        <v>0</v>
      </c>
      <c r="BV511" s="165" t="s">
        <v>0</v>
      </c>
      <c r="BW511" s="165" t="s">
        <v>0</v>
      </c>
      <c r="BX511" s="165" t="s">
        <v>0</v>
      </c>
      <c r="BY511" s="163" t="s">
        <v>0</v>
      </c>
      <c r="BZ511">
        <v>0</v>
      </c>
      <c r="CA511" t="s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 t="str">
        <f>_xlfn.XLOOKUP(DB_CEWB_Nomenclature__2[[#This Row],[Component]],T_Planning[Article],T_Planning[PLANIF],"VERIF")</f>
        <v>VERIF</v>
      </c>
      <c r="CS511" t="str">
        <f>_xlfn.XLOOKUP(DB_CEWB_Nomenclature__2[[#This Row],[Component]],T_Planning[Article],T_Planning[Etat Machine],"VERIF")</f>
        <v>VERIF</v>
      </c>
      <c r="CT5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2" spans="1:98" hidden="1" x14ac:dyDescent="0.3">
      <c r="A512">
        <v>0</v>
      </c>
      <c r="B512">
        <v>766242</v>
      </c>
      <c r="C512" t="s">
        <v>1552</v>
      </c>
      <c r="D512">
        <v>40</v>
      </c>
      <c r="E512" t="s">
        <v>3761</v>
      </c>
      <c r="F512" t="s">
        <v>3952</v>
      </c>
      <c r="G512" t="s">
        <v>2862</v>
      </c>
      <c r="H512" t="s">
        <v>125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 t="s">
        <v>3767</v>
      </c>
      <c r="U512">
        <v>0</v>
      </c>
      <c r="V512" s="162" t="s">
        <v>0</v>
      </c>
      <c r="W512">
        <v>0</v>
      </c>
      <c r="X512" s="162" t="s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 t="s">
        <v>0</v>
      </c>
      <c r="AE512" t="s">
        <v>0</v>
      </c>
      <c r="AF512" t="s">
        <v>0</v>
      </c>
      <c r="AG512" t="s">
        <v>0</v>
      </c>
      <c r="AH512" s="191"/>
      <c r="AI512" s="191" t="s">
        <v>0</v>
      </c>
      <c r="AJ512" t="s">
        <v>0</v>
      </c>
      <c r="AK512" s="191"/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178">
        <v>0</v>
      </c>
      <c r="AS512" s="178">
        <v>0</v>
      </c>
      <c r="AT512" s="178">
        <v>0</v>
      </c>
      <c r="AU512" s="178">
        <v>0</v>
      </c>
      <c r="AV512" s="178">
        <v>0</v>
      </c>
      <c r="AW512" s="180">
        <v>0</v>
      </c>
      <c r="AX512">
        <v>1</v>
      </c>
      <c r="AY512">
        <v>1</v>
      </c>
      <c r="AZ512">
        <v>0</v>
      </c>
      <c r="BA512">
        <v>0</v>
      </c>
      <c r="BB512">
        <v>1</v>
      </c>
      <c r="BC512">
        <v>0</v>
      </c>
      <c r="BD512" s="165">
        <v>0</v>
      </c>
      <c r="BE512" s="165" t="s">
        <v>0</v>
      </c>
      <c r="BF512" s="165">
        <v>0</v>
      </c>
      <c r="BG512" s="165" t="s">
        <v>0</v>
      </c>
      <c r="BH512" s="165">
        <v>0</v>
      </c>
      <c r="BI512" s="165" t="s">
        <v>0</v>
      </c>
      <c r="BJ512" s="165">
        <v>0</v>
      </c>
      <c r="BK512" s="165" t="s">
        <v>0</v>
      </c>
      <c r="BL512" s="165">
        <v>0</v>
      </c>
      <c r="BM512" s="165" t="s">
        <v>0</v>
      </c>
      <c r="BN512" s="165" t="s">
        <v>0</v>
      </c>
      <c r="BO512" s="165" t="s">
        <v>0</v>
      </c>
      <c r="BP512" s="165" t="s">
        <v>0</v>
      </c>
      <c r="BQ512" s="165" t="s">
        <v>0</v>
      </c>
      <c r="BR512" s="165">
        <v>0</v>
      </c>
      <c r="BS512" s="165">
        <v>0</v>
      </c>
      <c r="BT512" s="165">
        <v>0</v>
      </c>
      <c r="BU512" s="165" t="s">
        <v>0</v>
      </c>
      <c r="BV512" s="165" t="s">
        <v>0</v>
      </c>
      <c r="BW512" s="165" t="s">
        <v>0</v>
      </c>
      <c r="BX512" s="165" t="s">
        <v>0</v>
      </c>
      <c r="BY512" s="163" t="s">
        <v>0</v>
      </c>
      <c r="BZ512">
        <v>0</v>
      </c>
      <c r="CA512" t="s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 t="str">
        <f>_xlfn.XLOOKUP(DB_CEWB_Nomenclature__2[[#This Row],[Component]],T_Planning[Article],T_Planning[PLANIF],"VERIF")</f>
        <v>VERIF</v>
      </c>
      <c r="CS512" t="str">
        <f>_xlfn.XLOOKUP(DB_CEWB_Nomenclature__2[[#This Row],[Component]],T_Planning[Article],T_Planning[Etat Machine],"VERIF")</f>
        <v>VERIF</v>
      </c>
      <c r="CT5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3" spans="1:98" hidden="1" x14ac:dyDescent="0.3">
      <c r="A513">
        <v>0</v>
      </c>
      <c r="B513">
        <v>766682</v>
      </c>
      <c r="C513" t="s">
        <v>1550</v>
      </c>
      <c r="D513">
        <v>55</v>
      </c>
      <c r="E513" t="s">
        <v>3761</v>
      </c>
      <c r="F513" t="s">
        <v>3950</v>
      </c>
      <c r="G513" t="s">
        <v>2775</v>
      </c>
      <c r="H513" t="s">
        <v>334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 t="s">
        <v>3765</v>
      </c>
      <c r="U513">
        <v>0</v>
      </c>
      <c r="V513" s="162" t="s">
        <v>0</v>
      </c>
      <c r="W513">
        <v>0</v>
      </c>
      <c r="X513" s="162" t="s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 t="s">
        <v>0</v>
      </c>
      <c r="AE513" t="s">
        <v>0</v>
      </c>
      <c r="AF513" t="s">
        <v>0</v>
      </c>
      <c r="AG513" t="s">
        <v>0</v>
      </c>
      <c r="AH513" s="191"/>
      <c r="AI513" s="191" t="s">
        <v>0</v>
      </c>
      <c r="AJ513" t="s">
        <v>0</v>
      </c>
      <c r="AK513" s="191"/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178">
        <v>0</v>
      </c>
      <c r="AS513" s="178">
        <v>0</v>
      </c>
      <c r="AT513" s="178">
        <v>0</v>
      </c>
      <c r="AU513" s="178">
        <v>0</v>
      </c>
      <c r="AV513" s="178">
        <v>0</v>
      </c>
      <c r="AW513" s="180">
        <v>0</v>
      </c>
      <c r="AX513">
        <v>1</v>
      </c>
      <c r="AY513">
        <v>0</v>
      </c>
      <c r="AZ513">
        <v>0</v>
      </c>
      <c r="BA513">
        <v>0</v>
      </c>
      <c r="BB513">
        <v>1</v>
      </c>
      <c r="BC513">
        <v>0</v>
      </c>
      <c r="BD513" s="165">
        <v>0</v>
      </c>
      <c r="BE513" s="165" t="s">
        <v>0</v>
      </c>
      <c r="BF513" s="165" t="s">
        <v>0</v>
      </c>
      <c r="BG513" s="165" t="s">
        <v>0</v>
      </c>
      <c r="BH513" s="165" t="s">
        <v>0</v>
      </c>
      <c r="BI513" s="165" t="s">
        <v>0</v>
      </c>
      <c r="BJ513" s="165">
        <v>0</v>
      </c>
      <c r="BK513" s="165" t="s">
        <v>0</v>
      </c>
      <c r="BL513" s="165">
        <v>0</v>
      </c>
      <c r="BM513" s="165" t="s">
        <v>0</v>
      </c>
      <c r="BN513" s="165" t="s">
        <v>0</v>
      </c>
      <c r="BO513" s="165" t="s">
        <v>0</v>
      </c>
      <c r="BP513" s="165" t="s">
        <v>0</v>
      </c>
      <c r="BQ513" s="165" t="s">
        <v>0</v>
      </c>
      <c r="BR513" s="165">
        <v>0</v>
      </c>
      <c r="BS513" s="165">
        <v>0</v>
      </c>
      <c r="BT513" s="165">
        <v>0</v>
      </c>
      <c r="BU513" s="165" t="s">
        <v>0</v>
      </c>
      <c r="BV513" s="165" t="s">
        <v>0</v>
      </c>
      <c r="BW513" s="165" t="s">
        <v>0</v>
      </c>
      <c r="BX513" s="165" t="s">
        <v>0</v>
      </c>
      <c r="BY513" s="163" t="s">
        <v>0</v>
      </c>
      <c r="BZ513">
        <v>0</v>
      </c>
      <c r="CA513" t="s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 t="str">
        <f>_xlfn.XLOOKUP(DB_CEWB_Nomenclature__2[[#This Row],[Component]],T_Planning[Article],T_Planning[PLANIF],"VERIF")</f>
        <v>VERIF</v>
      </c>
      <c r="CS513" t="str">
        <f>_xlfn.XLOOKUP(DB_CEWB_Nomenclature__2[[#This Row],[Component]],T_Planning[Article],T_Planning[Etat Machine],"VERIF")</f>
        <v>VERIF</v>
      </c>
      <c r="CT5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4" spans="1:98" hidden="1" x14ac:dyDescent="0.3">
      <c r="A514">
        <v>0</v>
      </c>
      <c r="B514">
        <v>766683</v>
      </c>
      <c r="C514" t="s">
        <v>1548</v>
      </c>
      <c r="D514">
        <v>55</v>
      </c>
      <c r="E514" t="s">
        <v>3761</v>
      </c>
      <c r="F514" t="s">
        <v>3950</v>
      </c>
      <c r="G514" t="s">
        <v>2775</v>
      </c>
      <c r="H514" t="s">
        <v>334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 t="s">
        <v>3765</v>
      </c>
      <c r="U514">
        <v>0</v>
      </c>
      <c r="V514" s="162" t="s">
        <v>0</v>
      </c>
      <c r="W514">
        <v>0</v>
      </c>
      <c r="X514" s="162" t="s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 t="s">
        <v>0</v>
      </c>
      <c r="AE514" t="s">
        <v>0</v>
      </c>
      <c r="AF514" t="s">
        <v>0</v>
      </c>
      <c r="AG514" t="s">
        <v>0</v>
      </c>
      <c r="AH514" s="191"/>
      <c r="AI514" s="191" t="s">
        <v>0</v>
      </c>
      <c r="AJ514" t="s">
        <v>0</v>
      </c>
      <c r="AK514" s="191"/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178">
        <v>0</v>
      </c>
      <c r="AS514" s="178">
        <v>0</v>
      </c>
      <c r="AT514" s="178">
        <v>0</v>
      </c>
      <c r="AU514" s="178">
        <v>0</v>
      </c>
      <c r="AV514" s="178">
        <v>0</v>
      </c>
      <c r="AW514" s="180">
        <v>0</v>
      </c>
      <c r="AX514">
        <v>1</v>
      </c>
      <c r="AY514">
        <v>0</v>
      </c>
      <c r="AZ514">
        <v>0</v>
      </c>
      <c r="BA514">
        <v>0</v>
      </c>
      <c r="BB514">
        <v>1</v>
      </c>
      <c r="BC514">
        <v>0</v>
      </c>
      <c r="BD514" s="165">
        <v>0</v>
      </c>
      <c r="BE514" s="165" t="s">
        <v>0</v>
      </c>
      <c r="BF514" s="165" t="s">
        <v>0</v>
      </c>
      <c r="BG514" s="165" t="s">
        <v>0</v>
      </c>
      <c r="BH514" s="165" t="s">
        <v>0</v>
      </c>
      <c r="BI514" s="165" t="s">
        <v>0</v>
      </c>
      <c r="BJ514" s="165">
        <v>0</v>
      </c>
      <c r="BK514" s="165" t="s">
        <v>0</v>
      </c>
      <c r="BL514" s="165">
        <v>0</v>
      </c>
      <c r="BM514" s="165" t="s">
        <v>0</v>
      </c>
      <c r="BN514" s="165" t="s">
        <v>0</v>
      </c>
      <c r="BO514" s="165" t="s">
        <v>0</v>
      </c>
      <c r="BP514" s="165" t="s">
        <v>0</v>
      </c>
      <c r="BQ514" s="165" t="s">
        <v>0</v>
      </c>
      <c r="BR514" s="165">
        <v>0</v>
      </c>
      <c r="BS514" s="165">
        <v>0</v>
      </c>
      <c r="BT514" s="165">
        <v>0</v>
      </c>
      <c r="BU514" s="165" t="s">
        <v>0</v>
      </c>
      <c r="BV514" s="165" t="s">
        <v>0</v>
      </c>
      <c r="BW514" s="165" t="s">
        <v>0</v>
      </c>
      <c r="BX514" s="165" t="s">
        <v>0</v>
      </c>
      <c r="BY514" s="163" t="s">
        <v>0</v>
      </c>
      <c r="BZ514">
        <v>0</v>
      </c>
      <c r="CA514" t="s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 t="str">
        <f>_xlfn.XLOOKUP(DB_CEWB_Nomenclature__2[[#This Row],[Component]],T_Planning[Article],T_Planning[PLANIF],"VERIF")</f>
        <v>VERIF</v>
      </c>
      <c r="CS514" t="str">
        <f>_xlfn.XLOOKUP(DB_CEWB_Nomenclature__2[[#This Row],[Component]],T_Planning[Article],T_Planning[Etat Machine],"VERIF")</f>
        <v>VERIF</v>
      </c>
      <c r="CT5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5" spans="1:98" hidden="1" x14ac:dyDescent="0.3">
      <c r="A515">
        <v>0</v>
      </c>
      <c r="B515">
        <v>766730</v>
      </c>
      <c r="C515" t="s">
        <v>1075</v>
      </c>
      <c r="D515">
        <v>40</v>
      </c>
      <c r="E515" t="s">
        <v>3761</v>
      </c>
      <c r="F515" t="s">
        <v>3950</v>
      </c>
      <c r="G515" t="s">
        <v>2775</v>
      </c>
      <c r="H515" t="s">
        <v>41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 t="s">
        <v>3767</v>
      </c>
      <c r="U515">
        <v>0</v>
      </c>
      <c r="V515" s="162" t="s">
        <v>0</v>
      </c>
      <c r="W515">
        <v>0</v>
      </c>
      <c r="X515" s="162" t="s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 t="s">
        <v>0</v>
      </c>
      <c r="AE515" t="s">
        <v>0</v>
      </c>
      <c r="AF515" t="s">
        <v>0</v>
      </c>
      <c r="AG515" t="s">
        <v>0</v>
      </c>
      <c r="AH515" s="191"/>
      <c r="AI515" s="191" t="s">
        <v>0</v>
      </c>
      <c r="AJ515" t="s">
        <v>0</v>
      </c>
      <c r="AK515" s="191"/>
      <c r="AL515" s="162">
        <v>0</v>
      </c>
      <c r="AM515" s="162">
        <v>9.4561489465948098E-2</v>
      </c>
      <c r="AN515" s="162">
        <v>0</v>
      </c>
      <c r="AO515" s="162">
        <v>0</v>
      </c>
      <c r="AP515" s="162">
        <v>0</v>
      </c>
      <c r="AQ515" s="162">
        <v>9.4561489465948098E-2</v>
      </c>
      <c r="AR515" s="178">
        <v>0</v>
      </c>
      <c r="AS515" s="178">
        <v>0</v>
      </c>
      <c r="AT515" s="178">
        <v>0</v>
      </c>
      <c r="AU515" s="178">
        <v>0</v>
      </c>
      <c r="AV515" s="178">
        <v>0</v>
      </c>
      <c r="AW515" s="180">
        <v>0</v>
      </c>
      <c r="AX515">
        <v>1</v>
      </c>
      <c r="AY515">
        <v>1</v>
      </c>
      <c r="AZ515">
        <v>0</v>
      </c>
      <c r="BA515">
        <v>0</v>
      </c>
      <c r="BB515">
        <v>1</v>
      </c>
      <c r="BC515">
        <v>0</v>
      </c>
      <c r="BD515" s="165">
        <v>0</v>
      </c>
      <c r="BE515" s="165" t="s">
        <v>0</v>
      </c>
      <c r="BF515" s="165">
        <v>0</v>
      </c>
      <c r="BG515" s="165" t="s">
        <v>0</v>
      </c>
      <c r="BH515" s="165">
        <v>0</v>
      </c>
      <c r="BI515" s="165" t="s">
        <v>0</v>
      </c>
      <c r="BJ515" s="165">
        <v>0</v>
      </c>
      <c r="BK515" s="165" t="s">
        <v>0</v>
      </c>
      <c r="BL515" s="165">
        <v>0</v>
      </c>
      <c r="BM515" s="165" t="s">
        <v>0</v>
      </c>
      <c r="BN515" s="165" t="s">
        <v>0</v>
      </c>
      <c r="BO515" s="165" t="s">
        <v>0</v>
      </c>
      <c r="BP515" s="165" t="s">
        <v>0</v>
      </c>
      <c r="BQ515" s="165" t="s">
        <v>0</v>
      </c>
      <c r="BR515" s="165">
        <v>0</v>
      </c>
      <c r="BS515" s="165">
        <v>0</v>
      </c>
      <c r="BT515" s="165">
        <v>0</v>
      </c>
      <c r="BU515" s="165" t="s">
        <v>0</v>
      </c>
      <c r="BV515" s="165" t="s">
        <v>0</v>
      </c>
      <c r="BW515" s="165" t="s">
        <v>0</v>
      </c>
      <c r="BX515" s="165" t="s">
        <v>0</v>
      </c>
      <c r="BY515" s="163" t="s">
        <v>0</v>
      </c>
      <c r="BZ515">
        <v>0</v>
      </c>
      <c r="CA515" t="s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 t="str">
        <f>_xlfn.XLOOKUP(DB_CEWB_Nomenclature__2[[#This Row],[Component]],T_Planning[Article],T_Planning[PLANIF],"VERIF")</f>
        <v>VERIF</v>
      </c>
      <c r="CS515" t="str">
        <f>_xlfn.XLOOKUP(DB_CEWB_Nomenclature__2[[#This Row],[Component]],T_Planning[Article],T_Planning[Etat Machine],"VERIF")</f>
        <v>VERIF</v>
      </c>
      <c r="CT5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6" spans="1:98" hidden="1" x14ac:dyDescent="0.3">
      <c r="A516">
        <v>1</v>
      </c>
      <c r="B516">
        <v>766764</v>
      </c>
      <c r="C516" t="s">
        <v>3862</v>
      </c>
      <c r="D516">
        <v>40</v>
      </c>
      <c r="E516" t="s">
        <v>3761</v>
      </c>
      <c r="F516" t="s">
        <v>3950</v>
      </c>
      <c r="G516" t="s">
        <v>2775</v>
      </c>
      <c r="H516" t="s">
        <v>41</v>
      </c>
      <c r="I516">
        <v>15150</v>
      </c>
      <c r="J516">
        <v>1600</v>
      </c>
      <c r="K516" t="s">
        <v>0</v>
      </c>
      <c r="L516">
        <v>0</v>
      </c>
      <c r="M516">
        <v>0</v>
      </c>
      <c r="N516">
        <v>73724</v>
      </c>
      <c r="O516">
        <v>34800</v>
      </c>
      <c r="P516">
        <v>9550</v>
      </c>
      <c r="Q516">
        <v>0</v>
      </c>
      <c r="R516">
        <v>33324</v>
      </c>
      <c r="S516">
        <v>33324</v>
      </c>
      <c r="T516" t="s">
        <v>3765</v>
      </c>
      <c r="U516">
        <v>4200</v>
      </c>
      <c r="V516" s="162">
        <v>1</v>
      </c>
      <c r="W516">
        <v>39000</v>
      </c>
      <c r="X516" s="162">
        <v>0.46600000000000003</v>
      </c>
      <c r="Y516">
        <v>4</v>
      </c>
      <c r="Z516">
        <v>4</v>
      </c>
      <c r="AA516">
        <v>7</v>
      </c>
      <c r="AB516">
        <v>0</v>
      </c>
      <c r="AC516">
        <v>15</v>
      </c>
      <c r="AD516" t="s">
        <v>0</v>
      </c>
      <c r="AE516" t="s">
        <v>0</v>
      </c>
      <c r="AF516">
        <v>7252</v>
      </c>
      <c r="AG516">
        <v>70</v>
      </c>
      <c r="AH516" s="191"/>
      <c r="AI516" s="191" t="s">
        <v>0</v>
      </c>
      <c r="AJ516" t="s">
        <v>0</v>
      </c>
      <c r="AK516" s="191"/>
      <c r="AL516" s="162">
        <v>0.12083972108204299</v>
      </c>
      <c r="AM516" s="162">
        <v>0.12698592716048199</v>
      </c>
      <c r="AN516" s="162">
        <v>1</v>
      </c>
      <c r="AO516" s="162">
        <v>0.34338980090813798</v>
      </c>
      <c r="AP516" s="162">
        <v>0.173359538577016</v>
      </c>
      <c r="AQ516" s="162">
        <v>0.220125688451111</v>
      </c>
      <c r="AR516" s="178">
        <v>0</v>
      </c>
      <c r="AS516" s="178">
        <v>0</v>
      </c>
      <c r="AT516" s="178">
        <v>0</v>
      </c>
      <c r="AU516" s="178">
        <v>0</v>
      </c>
      <c r="AV516" s="178">
        <v>0</v>
      </c>
      <c r="AW516" s="180">
        <v>0</v>
      </c>
      <c r="AX516">
        <v>1</v>
      </c>
      <c r="AY516">
        <v>1</v>
      </c>
      <c r="AZ516">
        <v>0</v>
      </c>
      <c r="BA516">
        <v>0</v>
      </c>
      <c r="BB516">
        <v>1</v>
      </c>
      <c r="BC516">
        <v>0</v>
      </c>
      <c r="BD516" s="165">
        <v>40400</v>
      </c>
      <c r="BE516" s="165">
        <v>4</v>
      </c>
      <c r="BF516" s="165">
        <v>0</v>
      </c>
      <c r="BG516" s="165" t="s">
        <v>0</v>
      </c>
      <c r="BH516" s="165">
        <v>33324</v>
      </c>
      <c r="BI516" s="165">
        <v>4</v>
      </c>
      <c r="BJ516" s="165">
        <v>0</v>
      </c>
      <c r="BK516" s="165" t="s">
        <v>0</v>
      </c>
      <c r="BL516" s="165">
        <v>0</v>
      </c>
      <c r="BM516" s="165" t="s">
        <v>0</v>
      </c>
      <c r="BN516" s="165" t="s">
        <v>0</v>
      </c>
      <c r="BO516" s="165" t="s">
        <v>0</v>
      </c>
      <c r="BP516" s="165" t="s">
        <v>0</v>
      </c>
      <c r="BQ516" s="165" t="s">
        <v>0</v>
      </c>
      <c r="BR516" s="165">
        <v>0</v>
      </c>
      <c r="BS516" s="165">
        <v>0</v>
      </c>
      <c r="BT516" s="165">
        <v>0</v>
      </c>
      <c r="BU516" s="165" t="s">
        <v>0</v>
      </c>
      <c r="BV516" s="165" t="s">
        <v>0</v>
      </c>
      <c r="BW516" s="165" t="s">
        <v>0</v>
      </c>
      <c r="BX516" s="165" t="s">
        <v>0</v>
      </c>
      <c r="BY516" s="163" t="s">
        <v>0</v>
      </c>
      <c r="BZ516">
        <v>0</v>
      </c>
      <c r="CA516" t="s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 t="str">
        <f>_xlfn.XLOOKUP(DB_CEWB_Nomenclature__2[[#This Row],[Component]],T_Planning[Article],T_Planning[PLANIF],"VERIF")</f>
        <v>VERIF</v>
      </c>
      <c r="CS516" t="str">
        <f>_xlfn.XLOOKUP(DB_CEWB_Nomenclature__2[[#This Row],[Component]],T_Planning[Article],T_Planning[Etat Machine],"VERIF")</f>
        <v>VERIF</v>
      </c>
      <c r="CT5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7" spans="1:98" hidden="1" x14ac:dyDescent="0.3">
      <c r="A517">
        <v>0</v>
      </c>
      <c r="B517">
        <v>766773</v>
      </c>
      <c r="C517" t="s">
        <v>1094</v>
      </c>
      <c r="D517">
        <v>40</v>
      </c>
      <c r="E517" t="s">
        <v>3761</v>
      </c>
      <c r="F517" t="s">
        <v>3950</v>
      </c>
      <c r="G517" t="s">
        <v>2775</v>
      </c>
      <c r="H517" t="s">
        <v>41</v>
      </c>
      <c r="I517">
        <v>20200</v>
      </c>
      <c r="J517">
        <v>6800</v>
      </c>
      <c r="K517">
        <v>0</v>
      </c>
      <c r="L517">
        <v>0</v>
      </c>
      <c r="M517">
        <v>2470</v>
      </c>
      <c r="N517">
        <v>62031</v>
      </c>
      <c r="O517">
        <v>132800</v>
      </c>
      <c r="P517">
        <v>62100</v>
      </c>
      <c r="Q517">
        <v>46950</v>
      </c>
      <c r="R517">
        <v>31731</v>
      </c>
      <c r="S517">
        <v>31731</v>
      </c>
      <c r="T517" t="s">
        <v>3767</v>
      </c>
      <c r="U517">
        <v>24300</v>
      </c>
      <c r="V517" s="162">
        <v>0.4745267489711934</v>
      </c>
      <c r="W517">
        <v>157100</v>
      </c>
      <c r="X517" s="162">
        <v>7.33991088478676E-2</v>
      </c>
      <c r="Y517">
        <v>0</v>
      </c>
      <c r="Z517">
        <v>0</v>
      </c>
      <c r="AA517">
        <v>0</v>
      </c>
      <c r="AB517">
        <v>0</v>
      </c>
      <c r="AC517">
        <v>0</v>
      </c>
      <c r="AD517" t="s">
        <v>0</v>
      </c>
      <c r="AE517" t="s">
        <v>0</v>
      </c>
      <c r="AF517">
        <v>24662</v>
      </c>
      <c r="AG517">
        <v>20</v>
      </c>
      <c r="AH517" s="191"/>
      <c r="AI517" s="191" t="s">
        <v>0</v>
      </c>
      <c r="AJ517" t="s">
        <v>0</v>
      </c>
      <c r="AK517" s="191"/>
      <c r="AL517" s="162">
        <v>6.79709174399694E-2</v>
      </c>
      <c r="AM517" s="162">
        <v>0.19935478534204601</v>
      </c>
      <c r="AN517" s="162">
        <v>0.39818102535351602</v>
      </c>
      <c r="AO517" s="162">
        <v>0.46735526790892101</v>
      </c>
      <c r="AP517" s="162">
        <v>0.190079485178165</v>
      </c>
      <c r="AQ517" s="162">
        <v>0.29783925238990699</v>
      </c>
      <c r="AR517" s="178">
        <v>0</v>
      </c>
      <c r="AS517" s="178">
        <v>0</v>
      </c>
      <c r="AT517" s="178">
        <v>0</v>
      </c>
      <c r="AU517" s="178">
        <v>0</v>
      </c>
      <c r="AV517" s="178">
        <v>0</v>
      </c>
      <c r="AW517" s="180">
        <v>0</v>
      </c>
      <c r="AX517">
        <v>1</v>
      </c>
      <c r="AY517">
        <v>1</v>
      </c>
      <c r="AZ517">
        <v>0</v>
      </c>
      <c r="BA517">
        <v>0</v>
      </c>
      <c r="BB517">
        <v>1</v>
      </c>
      <c r="BC517">
        <v>0</v>
      </c>
      <c r="BD517" s="165">
        <v>30300</v>
      </c>
      <c r="BE517" s="165">
        <v>20.333333333333332</v>
      </c>
      <c r="BF517" s="165">
        <v>0</v>
      </c>
      <c r="BG517" s="165" t="s">
        <v>0</v>
      </c>
      <c r="BH517" s="165">
        <v>10525</v>
      </c>
      <c r="BI517" s="165">
        <v>3</v>
      </c>
      <c r="BJ517" s="165">
        <v>0</v>
      </c>
      <c r="BK517" s="165" t="s">
        <v>0</v>
      </c>
      <c r="BL517" s="165">
        <v>0</v>
      </c>
      <c r="BM517" s="165" t="s">
        <v>0</v>
      </c>
      <c r="BN517" s="165" t="s">
        <v>0</v>
      </c>
      <c r="BO517" s="165" t="s">
        <v>0</v>
      </c>
      <c r="BP517" s="165" t="s">
        <v>0</v>
      </c>
      <c r="BQ517" s="165" t="s">
        <v>0</v>
      </c>
      <c r="BR517" s="165">
        <v>10216</v>
      </c>
      <c r="BS517" s="165">
        <v>2.5</v>
      </c>
      <c r="BT517" s="165">
        <v>10990</v>
      </c>
      <c r="BU517" s="165">
        <v>5</v>
      </c>
      <c r="BV517" s="165" t="s">
        <v>0</v>
      </c>
      <c r="BW517" s="165" t="s">
        <v>0</v>
      </c>
      <c r="BX517" s="165" t="s">
        <v>0</v>
      </c>
      <c r="BY517" s="163" t="s">
        <v>0</v>
      </c>
      <c r="BZ517">
        <v>0</v>
      </c>
      <c r="CA517" t="s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 t="str">
        <f>_xlfn.XLOOKUP(DB_CEWB_Nomenclature__2[[#This Row],[Component]],T_Planning[Article],T_Planning[PLANIF],"VERIF")</f>
        <v>VERIF</v>
      </c>
      <c r="CS517" t="str">
        <f>_xlfn.XLOOKUP(DB_CEWB_Nomenclature__2[[#This Row],[Component]],T_Planning[Article],T_Planning[Etat Machine],"VERIF")</f>
        <v>VERIF</v>
      </c>
      <c r="CT5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8" spans="1:98" hidden="1" x14ac:dyDescent="0.3">
      <c r="A518">
        <v>0</v>
      </c>
      <c r="B518">
        <v>766785</v>
      </c>
      <c r="C518" t="s">
        <v>1092</v>
      </c>
      <c r="D518">
        <v>40</v>
      </c>
      <c r="E518" t="s">
        <v>3761</v>
      </c>
      <c r="F518" t="s">
        <v>3952</v>
      </c>
      <c r="G518" t="s">
        <v>2862</v>
      </c>
      <c r="H518" t="s">
        <v>41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 t="s">
        <v>3767</v>
      </c>
      <c r="U518">
        <v>0</v>
      </c>
      <c r="V518" s="162" t="s">
        <v>0</v>
      </c>
      <c r="W518">
        <v>0</v>
      </c>
      <c r="X518" s="162" t="s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 t="s">
        <v>0</v>
      </c>
      <c r="AE518" t="s">
        <v>0</v>
      </c>
      <c r="AF518" t="s">
        <v>0</v>
      </c>
      <c r="AG518" t="s">
        <v>0</v>
      </c>
      <c r="AH518" s="191"/>
      <c r="AI518" s="191" t="s">
        <v>0</v>
      </c>
      <c r="AJ518" t="s">
        <v>0</v>
      </c>
      <c r="AK518" s="191"/>
      <c r="AL518" s="162">
        <v>0</v>
      </c>
      <c r="AM518" s="162">
        <v>0.327936386280897</v>
      </c>
      <c r="AN518" s="162">
        <v>0</v>
      </c>
      <c r="AO518" s="162">
        <v>0</v>
      </c>
      <c r="AP518" s="162">
        <v>0</v>
      </c>
      <c r="AQ518" s="162">
        <v>0.327936386280897</v>
      </c>
      <c r="AR518" s="178">
        <v>0</v>
      </c>
      <c r="AS518" s="178">
        <v>0</v>
      </c>
      <c r="AT518" s="178">
        <v>0</v>
      </c>
      <c r="AU518" s="178">
        <v>0</v>
      </c>
      <c r="AV518" s="178">
        <v>0</v>
      </c>
      <c r="AW518" s="180">
        <v>0</v>
      </c>
      <c r="AX518">
        <v>1</v>
      </c>
      <c r="AY518">
        <v>1</v>
      </c>
      <c r="AZ518">
        <v>0</v>
      </c>
      <c r="BA518">
        <v>0</v>
      </c>
      <c r="BB518">
        <v>1</v>
      </c>
      <c r="BC518">
        <v>0</v>
      </c>
      <c r="BD518" s="165">
        <v>0</v>
      </c>
      <c r="BE518" s="165" t="s">
        <v>0</v>
      </c>
      <c r="BF518" s="165">
        <v>0</v>
      </c>
      <c r="BG518" s="165" t="s">
        <v>0</v>
      </c>
      <c r="BH518" s="165">
        <v>0</v>
      </c>
      <c r="BI518" s="165" t="s">
        <v>0</v>
      </c>
      <c r="BJ518" s="165">
        <v>0</v>
      </c>
      <c r="BK518" s="165" t="s">
        <v>0</v>
      </c>
      <c r="BL518" s="165">
        <v>0</v>
      </c>
      <c r="BM518" s="165" t="s">
        <v>0</v>
      </c>
      <c r="BN518" s="165" t="s">
        <v>0</v>
      </c>
      <c r="BO518" s="165" t="s">
        <v>0</v>
      </c>
      <c r="BP518" s="165" t="s">
        <v>0</v>
      </c>
      <c r="BQ518" s="165" t="s">
        <v>0</v>
      </c>
      <c r="BR518" s="165">
        <v>0</v>
      </c>
      <c r="BS518" s="165">
        <v>0</v>
      </c>
      <c r="BT518" s="165">
        <v>0</v>
      </c>
      <c r="BU518" s="165" t="s">
        <v>0</v>
      </c>
      <c r="BV518" s="165" t="s">
        <v>0</v>
      </c>
      <c r="BW518" s="165" t="s">
        <v>0</v>
      </c>
      <c r="BX518" s="165" t="s">
        <v>0</v>
      </c>
      <c r="BY518" s="163" t="s">
        <v>0</v>
      </c>
      <c r="BZ518">
        <v>0</v>
      </c>
      <c r="CA518" t="s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 t="str">
        <f>_xlfn.XLOOKUP(DB_CEWB_Nomenclature__2[[#This Row],[Component]],T_Planning[Article],T_Planning[PLANIF],"VERIF")</f>
        <v>VERIF</v>
      </c>
      <c r="CS518" t="str">
        <f>_xlfn.XLOOKUP(DB_CEWB_Nomenclature__2[[#This Row],[Component]],T_Planning[Article],T_Planning[Etat Machine],"VERIF")</f>
        <v>VERIF</v>
      </c>
      <c r="CT5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19" spans="1:98" hidden="1" x14ac:dyDescent="0.3">
      <c r="A519">
        <v>0</v>
      </c>
      <c r="B519">
        <v>767676</v>
      </c>
      <c r="C519" t="s">
        <v>1077</v>
      </c>
      <c r="D519">
        <v>40</v>
      </c>
      <c r="E519" t="s">
        <v>3761</v>
      </c>
      <c r="F519" t="s">
        <v>3950</v>
      </c>
      <c r="G519" t="s">
        <v>2775</v>
      </c>
      <c r="H519" t="s">
        <v>111</v>
      </c>
      <c r="I519">
        <v>0</v>
      </c>
      <c r="J519">
        <v>5600</v>
      </c>
      <c r="K519">
        <v>0</v>
      </c>
      <c r="L519">
        <v>0</v>
      </c>
      <c r="M519">
        <v>0</v>
      </c>
      <c r="N519">
        <v>80155</v>
      </c>
      <c r="O519">
        <v>288860</v>
      </c>
      <c r="P519">
        <v>105040</v>
      </c>
      <c r="Q519">
        <v>48480</v>
      </c>
      <c r="R519">
        <v>39755</v>
      </c>
      <c r="S519">
        <v>39755</v>
      </c>
      <c r="T519" t="s">
        <v>3785</v>
      </c>
      <c r="U519">
        <v>112700</v>
      </c>
      <c r="V519" s="162">
        <v>0.35275066548358475</v>
      </c>
      <c r="W519">
        <v>401560</v>
      </c>
      <c r="X519" s="162">
        <v>9.9001394561211278E-2</v>
      </c>
      <c r="Y519">
        <v>0</v>
      </c>
      <c r="Z519">
        <v>0</v>
      </c>
      <c r="AA519">
        <v>0</v>
      </c>
      <c r="AB519">
        <v>0</v>
      </c>
      <c r="AC519">
        <v>0</v>
      </c>
      <c r="AD519" t="s">
        <v>0</v>
      </c>
      <c r="AE519" t="s">
        <v>0</v>
      </c>
      <c r="AF519">
        <v>14510</v>
      </c>
      <c r="AG519">
        <v>5</v>
      </c>
      <c r="AH519" s="191"/>
      <c r="AI519" s="191" t="s">
        <v>0</v>
      </c>
      <c r="AJ519" t="s">
        <v>0</v>
      </c>
      <c r="AK519" s="191"/>
      <c r="AL519" s="162">
        <v>0</v>
      </c>
      <c r="AM519" s="162">
        <v>0.37280148348215197</v>
      </c>
      <c r="AN519" s="162">
        <v>0.13933355599823499</v>
      </c>
      <c r="AO519" s="162">
        <v>0.139578075146436</v>
      </c>
      <c r="AP519" s="162">
        <v>0.23126422959214701</v>
      </c>
      <c r="AQ519" s="162">
        <v>0.19955203271178101</v>
      </c>
      <c r="AR519" s="178">
        <v>0</v>
      </c>
      <c r="AS519" s="178">
        <v>0</v>
      </c>
      <c r="AT519" s="178">
        <v>0</v>
      </c>
      <c r="AU519" s="178">
        <v>0</v>
      </c>
      <c r="AV519" s="178">
        <v>0</v>
      </c>
      <c r="AW519" s="180">
        <v>0</v>
      </c>
      <c r="AX519">
        <v>1</v>
      </c>
      <c r="AY519">
        <v>0</v>
      </c>
      <c r="AZ519">
        <v>0</v>
      </c>
      <c r="BA519">
        <v>0</v>
      </c>
      <c r="BB519">
        <v>1</v>
      </c>
      <c r="BC519">
        <v>0</v>
      </c>
      <c r="BD519" s="165">
        <v>40400</v>
      </c>
      <c r="BE519" s="165">
        <v>5</v>
      </c>
      <c r="BF519" s="165" t="s">
        <v>0</v>
      </c>
      <c r="BG519" s="165" t="s">
        <v>0</v>
      </c>
      <c r="BH519" s="165" t="s">
        <v>0</v>
      </c>
      <c r="BI519" s="165" t="s">
        <v>0</v>
      </c>
      <c r="BJ519" s="165">
        <v>0</v>
      </c>
      <c r="BK519" s="165" t="s">
        <v>0</v>
      </c>
      <c r="BL519" s="165">
        <v>0</v>
      </c>
      <c r="BM519" s="165" t="s">
        <v>0</v>
      </c>
      <c r="BN519" s="165" t="s">
        <v>0</v>
      </c>
      <c r="BO519" s="165" t="s">
        <v>0</v>
      </c>
      <c r="BP519" s="165" t="s">
        <v>0</v>
      </c>
      <c r="BQ519" s="165" t="s">
        <v>0</v>
      </c>
      <c r="BR519" s="165">
        <v>0</v>
      </c>
      <c r="BS519" s="165">
        <v>0</v>
      </c>
      <c r="BT519" s="165">
        <v>39755</v>
      </c>
      <c r="BU519" s="165">
        <v>6</v>
      </c>
      <c r="BV519" s="165" t="s">
        <v>0</v>
      </c>
      <c r="BW519" s="165" t="s">
        <v>0</v>
      </c>
      <c r="BX519" s="165" t="s">
        <v>0</v>
      </c>
      <c r="BY519" s="163" t="s">
        <v>0</v>
      </c>
      <c r="BZ519">
        <v>0</v>
      </c>
      <c r="CA519" t="s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 t="str">
        <f>_xlfn.XLOOKUP(DB_CEWB_Nomenclature__2[[#This Row],[Component]],T_Planning[Article],T_Planning[PLANIF],"VERIF")</f>
        <v>VERIF</v>
      </c>
      <c r="CS519" t="str">
        <f>_xlfn.XLOOKUP(DB_CEWB_Nomenclature__2[[#This Row],[Component]],T_Planning[Article],T_Planning[Etat Machine],"VERIF")</f>
        <v>VERIF</v>
      </c>
      <c r="CT5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0" spans="1:98" hidden="1" x14ac:dyDescent="0.3">
      <c r="A520">
        <v>0</v>
      </c>
      <c r="B520">
        <v>767871</v>
      </c>
      <c r="C520" t="s">
        <v>1101</v>
      </c>
      <c r="D520">
        <v>40</v>
      </c>
      <c r="E520" t="s">
        <v>3761</v>
      </c>
      <c r="F520" t="s">
        <v>3952</v>
      </c>
      <c r="G520" t="s">
        <v>2862</v>
      </c>
      <c r="H520" t="s">
        <v>111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 t="s">
        <v>3767</v>
      </c>
      <c r="U520">
        <v>0</v>
      </c>
      <c r="V520" s="162" t="s">
        <v>0</v>
      </c>
      <c r="W520">
        <v>0</v>
      </c>
      <c r="X520" s="162" t="s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 t="s">
        <v>0</v>
      </c>
      <c r="AE520" t="s">
        <v>0</v>
      </c>
      <c r="AF520" t="s">
        <v>0</v>
      </c>
      <c r="AG520" t="s">
        <v>0</v>
      </c>
      <c r="AH520" s="191"/>
      <c r="AI520" s="191" t="s">
        <v>0</v>
      </c>
      <c r="AJ520" t="s">
        <v>0</v>
      </c>
      <c r="AK520" s="191"/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178">
        <v>0</v>
      </c>
      <c r="AS520" s="178">
        <v>0</v>
      </c>
      <c r="AT520" s="178">
        <v>0</v>
      </c>
      <c r="AU520" s="178">
        <v>0</v>
      </c>
      <c r="AV520" s="178">
        <v>0</v>
      </c>
      <c r="AW520" s="180">
        <v>0</v>
      </c>
      <c r="AX520">
        <v>1</v>
      </c>
      <c r="AY520">
        <v>0</v>
      </c>
      <c r="AZ520">
        <v>0</v>
      </c>
      <c r="BA520">
        <v>0</v>
      </c>
      <c r="BB520">
        <v>1</v>
      </c>
      <c r="BC520">
        <v>0</v>
      </c>
      <c r="BD520" s="165">
        <v>0</v>
      </c>
      <c r="BE520" s="165" t="s">
        <v>0</v>
      </c>
      <c r="BF520" s="165" t="s">
        <v>0</v>
      </c>
      <c r="BG520" s="165" t="s">
        <v>0</v>
      </c>
      <c r="BH520" s="165" t="s">
        <v>0</v>
      </c>
      <c r="BI520" s="165" t="s">
        <v>0</v>
      </c>
      <c r="BJ520" s="165">
        <v>0</v>
      </c>
      <c r="BK520" s="165" t="s">
        <v>0</v>
      </c>
      <c r="BL520" s="165">
        <v>0</v>
      </c>
      <c r="BM520" s="165" t="s">
        <v>0</v>
      </c>
      <c r="BN520" s="165" t="s">
        <v>0</v>
      </c>
      <c r="BO520" s="165" t="s">
        <v>0</v>
      </c>
      <c r="BP520" s="165" t="s">
        <v>0</v>
      </c>
      <c r="BQ520" s="165" t="s">
        <v>0</v>
      </c>
      <c r="BR520" s="165">
        <v>0</v>
      </c>
      <c r="BS520" s="165">
        <v>0</v>
      </c>
      <c r="BT520" s="165">
        <v>0</v>
      </c>
      <c r="BU520" s="165" t="s">
        <v>0</v>
      </c>
      <c r="BV520" s="165" t="s">
        <v>0</v>
      </c>
      <c r="BW520" s="165" t="s">
        <v>0</v>
      </c>
      <c r="BX520" s="165" t="s">
        <v>0</v>
      </c>
      <c r="BY520" s="163" t="s">
        <v>0</v>
      </c>
      <c r="BZ520">
        <v>0</v>
      </c>
      <c r="CA520" t="s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 t="str">
        <f>_xlfn.XLOOKUP(DB_CEWB_Nomenclature__2[[#This Row],[Component]],T_Planning[Article],T_Planning[PLANIF],"VERIF")</f>
        <v>VERIF</v>
      </c>
      <c r="CS520" t="str">
        <f>_xlfn.XLOOKUP(DB_CEWB_Nomenclature__2[[#This Row],[Component]],T_Planning[Article],T_Planning[Etat Machine],"VERIF")</f>
        <v>VERIF</v>
      </c>
      <c r="CT5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1" spans="1:98" hidden="1" x14ac:dyDescent="0.3">
      <c r="A521">
        <v>0</v>
      </c>
      <c r="B521">
        <v>769932</v>
      </c>
      <c r="C521" t="s">
        <v>160</v>
      </c>
      <c r="D521">
        <v>40</v>
      </c>
      <c r="E521" t="s">
        <v>3761</v>
      </c>
      <c r="F521" t="s">
        <v>3950</v>
      </c>
      <c r="G521" t="s">
        <v>2775</v>
      </c>
      <c r="H521" t="s">
        <v>314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 t="s">
        <v>3789</v>
      </c>
      <c r="U521">
        <v>0</v>
      </c>
      <c r="V521" s="162" t="s">
        <v>0</v>
      </c>
      <c r="W521">
        <v>0</v>
      </c>
      <c r="X521" s="162" t="s">
        <v>0</v>
      </c>
      <c r="Y521">
        <v>1</v>
      </c>
      <c r="Z521">
        <v>2</v>
      </c>
      <c r="AA521">
        <v>0</v>
      </c>
      <c r="AB521">
        <v>0</v>
      </c>
      <c r="AC521">
        <v>3</v>
      </c>
      <c r="AD521" t="s">
        <v>0</v>
      </c>
      <c r="AE521" t="s">
        <v>0</v>
      </c>
      <c r="AF521" t="s">
        <v>0</v>
      </c>
      <c r="AG521" t="s">
        <v>0</v>
      </c>
      <c r="AH521" s="191"/>
      <c r="AI521" s="191" t="s">
        <v>0</v>
      </c>
      <c r="AJ521" t="s">
        <v>0</v>
      </c>
      <c r="AK521" s="191"/>
      <c r="AL521" s="162">
        <v>0</v>
      </c>
      <c r="AM521" s="162">
        <v>5.7825751734772602E-3</v>
      </c>
      <c r="AN521" s="162">
        <v>9.9186669311644498E-4</v>
      </c>
      <c r="AO521" s="162">
        <v>0</v>
      </c>
      <c r="AP521" s="162">
        <v>0</v>
      </c>
      <c r="AQ521" s="162">
        <v>3.4216443445107001E-3</v>
      </c>
      <c r="AR521" s="178">
        <v>0</v>
      </c>
      <c r="AS521" s="178">
        <v>0</v>
      </c>
      <c r="AT521" s="178">
        <v>0</v>
      </c>
      <c r="AU521" s="178">
        <v>0</v>
      </c>
      <c r="AV521" s="178">
        <v>0</v>
      </c>
      <c r="AW521" s="180">
        <v>0</v>
      </c>
      <c r="AX521">
        <v>1</v>
      </c>
      <c r="AY521">
        <v>0</v>
      </c>
      <c r="AZ521">
        <v>0</v>
      </c>
      <c r="BA521">
        <v>0</v>
      </c>
      <c r="BB521">
        <v>1</v>
      </c>
      <c r="BC521">
        <v>0</v>
      </c>
      <c r="BD521" s="165">
        <v>0</v>
      </c>
      <c r="BE521" s="165" t="s">
        <v>0</v>
      </c>
      <c r="BF521" s="165" t="s">
        <v>0</v>
      </c>
      <c r="BG521" s="165" t="s">
        <v>0</v>
      </c>
      <c r="BH521" s="165" t="s">
        <v>0</v>
      </c>
      <c r="BI521" s="165" t="s">
        <v>0</v>
      </c>
      <c r="BJ521" s="165">
        <v>0</v>
      </c>
      <c r="BK521" s="165" t="s">
        <v>0</v>
      </c>
      <c r="BL521" s="165">
        <v>0</v>
      </c>
      <c r="BM521" s="165" t="s">
        <v>0</v>
      </c>
      <c r="BN521" s="165" t="s">
        <v>0</v>
      </c>
      <c r="BO521" s="165" t="s">
        <v>0</v>
      </c>
      <c r="BP521" s="165" t="s">
        <v>0</v>
      </c>
      <c r="BQ521" s="165" t="s">
        <v>0</v>
      </c>
      <c r="BR521" s="165">
        <v>0</v>
      </c>
      <c r="BS521" s="165">
        <v>0</v>
      </c>
      <c r="BT521" s="165">
        <v>0</v>
      </c>
      <c r="BU521" s="165" t="s">
        <v>0</v>
      </c>
      <c r="BV521" s="165" t="s">
        <v>0</v>
      </c>
      <c r="BW521" s="165" t="s">
        <v>0</v>
      </c>
      <c r="BX521" s="165" t="s">
        <v>0</v>
      </c>
      <c r="BY521" s="163" t="s">
        <v>0</v>
      </c>
      <c r="BZ521">
        <v>0</v>
      </c>
      <c r="CA521" t="s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 t="str">
        <f>_xlfn.XLOOKUP(DB_CEWB_Nomenclature__2[[#This Row],[Component]],T_Planning[Article],T_Planning[PLANIF],"VERIF")</f>
        <v>VERIF</v>
      </c>
      <c r="CS521" t="str">
        <f>_xlfn.XLOOKUP(DB_CEWB_Nomenclature__2[[#This Row],[Component]],T_Planning[Article],T_Planning[Etat Machine],"VERIF")</f>
        <v>VERIF</v>
      </c>
      <c r="CT5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2" spans="1:98" hidden="1" x14ac:dyDescent="0.3">
      <c r="A522">
        <v>0</v>
      </c>
      <c r="B522">
        <v>771410</v>
      </c>
      <c r="C522" t="s">
        <v>325</v>
      </c>
      <c r="D522">
        <v>40</v>
      </c>
      <c r="E522" t="s">
        <v>3761</v>
      </c>
      <c r="F522" t="s">
        <v>3950</v>
      </c>
      <c r="G522" t="s">
        <v>2775</v>
      </c>
      <c r="H522" t="s">
        <v>111</v>
      </c>
      <c r="I522">
        <v>0</v>
      </c>
      <c r="J522">
        <v>1800</v>
      </c>
      <c r="K522">
        <v>0</v>
      </c>
      <c r="L522">
        <v>38899</v>
      </c>
      <c r="M522">
        <v>0</v>
      </c>
      <c r="N522">
        <v>0</v>
      </c>
      <c r="O522">
        <v>69690</v>
      </c>
      <c r="P522">
        <v>17170</v>
      </c>
      <c r="Q522">
        <v>17170</v>
      </c>
      <c r="R522">
        <v>0</v>
      </c>
      <c r="S522">
        <v>38899</v>
      </c>
      <c r="T522" t="s">
        <v>3785</v>
      </c>
      <c r="U522">
        <v>18100</v>
      </c>
      <c r="V522" s="162">
        <v>1</v>
      </c>
      <c r="W522">
        <v>87790</v>
      </c>
      <c r="X522" s="162">
        <v>0.44309146827656914</v>
      </c>
      <c r="Y522">
        <v>0</v>
      </c>
      <c r="Z522">
        <v>0</v>
      </c>
      <c r="AA522">
        <v>0</v>
      </c>
      <c r="AB522">
        <v>0</v>
      </c>
      <c r="AC522">
        <v>0</v>
      </c>
      <c r="AD522" t="s">
        <v>0</v>
      </c>
      <c r="AE522" t="s">
        <v>0</v>
      </c>
      <c r="AF522" t="s">
        <v>0</v>
      </c>
      <c r="AG522" t="s">
        <v>0</v>
      </c>
      <c r="AH522" s="191"/>
      <c r="AI522" s="191" t="s">
        <v>0</v>
      </c>
      <c r="AJ522" t="s">
        <v>0</v>
      </c>
      <c r="AK522" s="191"/>
      <c r="AL522" s="162">
        <v>0</v>
      </c>
      <c r="AM522" s="162">
        <v>4.2073160551403303E-2</v>
      </c>
      <c r="AN522" s="162">
        <v>8.2227494885201199E-3</v>
      </c>
      <c r="AO522" s="162">
        <v>3.3106025561729098E-2</v>
      </c>
      <c r="AP522" s="162">
        <v>0</v>
      </c>
      <c r="AQ522" s="162">
        <v>2.92941217588512E-2</v>
      </c>
      <c r="AR522" s="178">
        <v>0</v>
      </c>
      <c r="AS522" s="178">
        <v>0</v>
      </c>
      <c r="AT522" s="178">
        <v>0</v>
      </c>
      <c r="AU522" s="178">
        <v>0</v>
      </c>
      <c r="AV522" s="178">
        <v>0</v>
      </c>
      <c r="AW522" s="180">
        <v>0</v>
      </c>
      <c r="AX522">
        <v>1</v>
      </c>
      <c r="AY522">
        <v>0</v>
      </c>
      <c r="AZ522">
        <v>0</v>
      </c>
      <c r="BA522">
        <v>0</v>
      </c>
      <c r="BB522">
        <v>1</v>
      </c>
      <c r="BC522">
        <v>0</v>
      </c>
      <c r="BD522" s="165">
        <v>0</v>
      </c>
      <c r="BE522" s="165" t="s">
        <v>0</v>
      </c>
      <c r="BF522" s="165" t="s">
        <v>0</v>
      </c>
      <c r="BG522" s="165" t="s">
        <v>0</v>
      </c>
      <c r="BH522" s="165" t="s">
        <v>0</v>
      </c>
      <c r="BI522" s="165" t="s">
        <v>0</v>
      </c>
      <c r="BJ522" s="165">
        <v>0</v>
      </c>
      <c r="BK522" s="165" t="s">
        <v>0</v>
      </c>
      <c r="BL522" s="165">
        <v>0</v>
      </c>
      <c r="BM522" s="165" t="s">
        <v>0</v>
      </c>
      <c r="BN522" s="165" t="s">
        <v>0</v>
      </c>
      <c r="BO522" s="165" t="s">
        <v>0</v>
      </c>
      <c r="BP522" s="165" t="s">
        <v>0</v>
      </c>
      <c r="BQ522" s="165" t="s">
        <v>0</v>
      </c>
      <c r="BR522" s="165">
        <v>0</v>
      </c>
      <c r="BS522" s="165">
        <v>0</v>
      </c>
      <c r="BT522" s="165">
        <v>0</v>
      </c>
      <c r="BU522" s="165" t="s">
        <v>0</v>
      </c>
      <c r="BV522" s="165" t="s">
        <v>0</v>
      </c>
      <c r="BW522" s="165" t="s">
        <v>0</v>
      </c>
      <c r="BX522" s="165" t="s">
        <v>0</v>
      </c>
      <c r="BY522" s="163" t="s">
        <v>0</v>
      </c>
      <c r="BZ522">
        <v>0</v>
      </c>
      <c r="CA522" t="s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 t="str">
        <f>_xlfn.XLOOKUP(DB_CEWB_Nomenclature__2[[#This Row],[Component]],T_Planning[Article],T_Planning[PLANIF],"VERIF")</f>
        <v>VERIF</v>
      </c>
      <c r="CS522" t="str">
        <f>_xlfn.XLOOKUP(DB_CEWB_Nomenclature__2[[#This Row],[Component]],T_Planning[Article],T_Planning[Etat Machine],"VERIF")</f>
        <v>VERIF</v>
      </c>
      <c r="CT5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3" spans="1:98" hidden="1" x14ac:dyDescent="0.3">
      <c r="A523">
        <v>0</v>
      </c>
      <c r="B523">
        <v>771571</v>
      </c>
      <c r="C523" t="s">
        <v>312</v>
      </c>
      <c r="D523">
        <v>40</v>
      </c>
      <c r="E523" t="s">
        <v>3761</v>
      </c>
      <c r="F523" t="s">
        <v>3950</v>
      </c>
      <c r="G523" t="s">
        <v>2775</v>
      </c>
      <c r="H523" t="s">
        <v>314</v>
      </c>
      <c r="I523">
        <v>0</v>
      </c>
      <c r="J523">
        <v>400</v>
      </c>
      <c r="K523">
        <v>0</v>
      </c>
      <c r="L523">
        <v>75272</v>
      </c>
      <c r="M523">
        <v>0</v>
      </c>
      <c r="N523">
        <v>0</v>
      </c>
      <c r="O523">
        <v>9020</v>
      </c>
      <c r="P523">
        <v>7000</v>
      </c>
      <c r="Q523">
        <v>0</v>
      </c>
      <c r="R523">
        <v>0</v>
      </c>
      <c r="S523">
        <v>75272</v>
      </c>
      <c r="T523" t="s">
        <v>3789</v>
      </c>
      <c r="U523">
        <v>2000</v>
      </c>
      <c r="V523" s="162">
        <v>1</v>
      </c>
      <c r="W523">
        <v>11020</v>
      </c>
      <c r="X523" s="162">
        <v>1</v>
      </c>
      <c r="Y523">
        <v>0</v>
      </c>
      <c r="Z523">
        <v>14</v>
      </c>
      <c r="AA523">
        <v>0</v>
      </c>
      <c r="AB523">
        <v>0</v>
      </c>
      <c r="AC523">
        <v>14</v>
      </c>
      <c r="AD523" t="s">
        <v>0</v>
      </c>
      <c r="AE523" t="s">
        <v>0</v>
      </c>
      <c r="AF523" t="s">
        <v>0</v>
      </c>
      <c r="AG523" t="s">
        <v>0</v>
      </c>
      <c r="AH523" s="191"/>
      <c r="AI523" s="191" t="s">
        <v>0</v>
      </c>
      <c r="AJ523" t="s">
        <v>0</v>
      </c>
      <c r="AK523" s="191"/>
      <c r="AL523" s="162">
        <v>1.1044603205251999E-2</v>
      </c>
      <c r="AM523" s="162">
        <v>5.57682478760234E-2</v>
      </c>
      <c r="AN523" s="162">
        <v>0.11779633354041801</v>
      </c>
      <c r="AO523" s="162">
        <v>7.2817086111741786E-2</v>
      </c>
      <c r="AP523" s="162">
        <v>3.0053072447087398E-2</v>
      </c>
      <c r="AQ523" s="162">
        <v>6.8112087967185903E-2</v>
      </c>
      <c r="AR523" s="178">
        <v>0</v>
      </c>
      <c r="AS523" s="178">
        <v>0</v>
      </c>
      <c r="AT523" s="178">
        <v>0</v>
      </c>
      <c r="AU523" s="178">
        <v>0</v>
      </c>
      <c r="AV523" s="178">
        <v>0</v>
      </c>
      <c r="AW523" s="180">
        <v>0</v>
      </c>
      <c r="AX523">
        <v>1</v>
      </c>
      <c r="AY523">
        <v>0</v>
      </c>
      <c r="AZ523">
        <v>0</v>
      </c>
      <c r="BA523">
        <v>0</v>
      </c>
      <c r="BB523">
        <v>1</v>
      </c>
      <c r="BC523">
        <v>0</v>
      </c>
      <c r="BD523" s="165">
        <v>0</v>
      </c>
      <c r="BE523" s="165" t="s">
        <v>0</v>
      </c>
      <c r="BF523" s="165" t="s">
        <v>0</v>
      </c>
      <c r="BG523" s="165" t="s">
        <v>0</v>
      </c>
      <c r="BH523" s="165" t="s">
        <v>0</v>
      </c>
      <c r="BI523" s="165" t="s">
        <v>0</v>
      </c>
      <c r="BJ523" s="165">
        <v>0</v>
      </c>
      <c r="BK523" s="165" t="s">
        <v>0</v>
      </c>
      <c r="BL523" s="165">
        <v>0</v>
      </c>
      <c r="BM523" s="165" t="s">
        <v>0</v>
      </c>
      <c r="BN523" s="165" t="s">
        <v>0</v>
      </c>
      <c r="BO523" s="165" t="s">
        <v>0</v>
      </c>
      <c r="BP523" s="165" t="s">
        <v>0</v>
      </c>
      <c r="BQ523" s="165" t="s">
        <v>0</v>
      </c>
      <c r="BR523" s="165">
        <v>0</v>
      </c>
      <c r="BS523" s="165">
        <v>0</v>
      </c>
      <c r="BT523" s="165">
        <v>0</v>
      </c>
      <c r="BU523" s="165" t="s">
        <v>0</v>
      </c>
      <c r="BV523" s="165" t="s">
        <v>0</v>
      </c>
      <c r="BW523" s="165" t="s">
        <v>0</v>
      </c>
      <c r="BX523" s="165" t="s">
        <v>0</v>
      </c>
      <c r="BY523" s="163" t="s">
        <v>0</v>
      </c>
      <c r="BZ523">
        <v>0</v>
      </c>
      <c r="CA523" t="s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 t="str">
        <f>_xlfn.XLOOKUP(DB_CEWB_Nomenclature__2[[#This Row],[Component]],T_Planning[Article],T_Planning[PLANIF],"VERIF")</f>
        <v>VERIF</v>
      </c>
      <c r="CS523" t="str">
        <f>_xlfn.XLOOKUP(DB_CEWB_Nomenclature__2[[#This Row],[Component]],T_Planning[Article],T_Planning[Etat Machine],"VERIF")</f>
        <v>VERIF</v>
      </c>
      <c r="CT5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4" spans="1:98" hidden="1" x14ac:dyDescent="0.3">
      <c r="A524">
        <v>0</v>
      </c>
      <c r="B524">
        <v>772271</v>
      </c>
      <c r="C524" t="s">
        <v>1079</v>
      </c>
      <c r="D524">
        <v>40</v>
      </c>
      <c r="E524" t="s">
        <v>3761</v>
      </c>
      <c r="F524" t="s">
        <v>3952</v>
      </c>
      <c r="G524" t="s">
        <v>2862</v>
      </c>
      <c r="H524" t="s">
        <v>41</v>
      </c>
      <c r="I524">
        <v>0</v>
      </c>
      <c r="J524">
        <v>0</v>
      </c>
      <c r="K524">
        <v>0</v>
      </c>
      <c r="L524">
        <v>0</v>
      </c>
      <c r="M524">
        <v>3535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 t="s">
        <v>3767</v>
      </c>
      <c r="U524">
        <v>0</v>
      </c>
      <c r="V524" s="162" t="s">
        <v>0</v>
      </c>
      <c r="W524">
        <v>0</v>
      </c>
      <c r="X524" s="162" t="s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 t="s">
        <v>0</v>
      </c>
      <c r="AE524" t="s">
        <v>0</v>
      </c>
      <c r="AF524" t="s">
        <v>0</v>
      </c>
      <c r="AG524" t="s">
        <v>0</v>
      </c>
      <c r="AH524" s="191"/>
      <c r="AI524" s="191" t="s">
        <v>0</v>
      </c>
      <c r="AJ524" t="s">
        <v>0</v>
      </c>
      <c r="AK524" s="191"/>
      <c r="AL524" s="162">
        <v>0</v>
      </c>
      <c r="AM524" s="162">
        <v>3.2831737346101203E-2</v>
      </c>
      <c r="AN524" s="162">
        <v>0</v>
      </c>
      <c r="AO524" s="162">
        <v>0</v>
      </c>
      <c r="AP524" s="162">
        <v>0</v>
      </c>
      <c r="AQ524" s="162">
        <v>3.2831737346101203E-2</v>
      </c>
      <c r="AR524" s="178">
        <v>0</v>
      </c>
      <c r="AS524" s="178">
        <v>0</v>
      </c>
      <c r="AT524" s="178">
        <v>0</v>
      </c>
      <c r="AU524" s="178">
        <v>0</v>
      </c>
      <c r="AV524" s="178">
        <v>0</v>
      </c>
      <c r="AW524" s="180">
        <v>0</v>
      </c>
      <c r="AX524">
        <v>1</v>
      </c>
      <c r="AY524">
        <v>1</v>
      </c>
      <c r="AZ524">
        <v>0</v>
      </c>
      <c r="BA524">
        <v>0</v>
      </c>
      <c r="BB524">
        <v>1</v>
      </c>
      <c r="BC524">
        <v>0</v>
      </c>
      <c r="BD524" s="165">
        <v>0</v>
      </c>
      <c r="BE524" s="165" t="s">
        <v>0</v>
      </c>
      <c r="BF524" s="165">
        <v>0</v>
      </c>
      <c r="BG524" s="165" t="s">
        <v>0</v>
      </c>
      <c r="BH524" s="165">
        <v>0</v>
      </c>
      <c r="BI524" s="165" t="s">
        <v>0</v>
      </c>
      <c r="BJ524" s="165">
        <v>0</v>
      </c>
      <c r="BK524" s="165" t="s">
        <v>0</v>
      </c>
      <c r="BL524" s="165">
        <v>0</v>
      </c>
      <c r="BM524" s="165" t="s">
        <v>0</v>
      </c>
      <c r="BN524" s="165" t="s">
        <v>0</v>
      </c>
      <c r="BO524" s="165" t="s">
        <v>0</v>
      </c>
      <c r="BP524" s="165" t="s">
        <v>0</v>
      </c>
      <c r="BQ524" s="165" t="s">
        <v>0</v>
      </c>
      <c r="BR524" s="165">
        <v>0</v>
      </c>
      <c r="BS524" s="165">
        <v>0</v>
      </c>
      <c r="BT524" s="165">
        <v>0</v>
      </c>
      <c r="BU524" s="165" t="s">
        <v>0</v>
      </c>
      <c r="BV524" s="165" t="s">
        <v>0</v>
      </c>
      <c r="BW524" s="165" t="s">
        <v>0</v>
      </c>
      <c r="BX524" s="165" t="s">
        <v>0</v>
      </c>
      <c r="BY524" s="163" t="s">
        <v>0</v>
      </c>
      <c r="BZ524">
        <v>0</v>
      </c>
      <c r="CA524" t="s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 t="str">
        <f>_xlfn.XLOOKUP(DB_CEWB_Nomenclature__2[[#This Row],[Component]],T_Planning[Article],T_Planning[PLANIF],"VERIF")</f>
        <v>VERIF</v>
      </c>
      <c r="CS524" t="str">
        <f>_xlfn.XLOOKUP(DB_CEWB_Nomenclature__2[[#This Row],[Component]],T_Planning[Article],T_Planning[Etat Machine],"VERIF")</f>
        <v>VERIF</v>
      </c>
      <c r="CT5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5" spans="1:98" hidden="1" x14ac:dyDescent="0.3">
      <c r="A525">
        <v>0</v>
      </c>
      <c r="B525">
        <v>772274</v>
      </c>
      <c r="C525" t="s">
        <v>1082</v>
      </c>
      <c r="D525">
        <v>40</v>
      </c>
      <c r="E525" t="s">
        <v>3761</v>
      </c>
      <c r="F525" t="s">
        <v>3952</v>
      </c>
      <c r="G525" t="s">
        <v>2862</v>
      </c>
      <c r="H525" t="s">
        <v>41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 t="s">
        <v>3767</v>
      </c>
      <c r="U525">
        <v>0</v>
      </c>
      <c r="V525" s="162" t="s">
        <v>0</v>
      </c>
      <c r="W525">
        <v>0</v>
      </c>
      <c r="X525" s="162" t="s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 t="s">
        <v>0</v>
      </c>
      <c r="AE525" t="s">
        <v>0</v>
      </c>
      <c r="AF525" t="s">
        <v>0</v>
      </c>
      <c r="AG525" t="s">
        <v>0</v>
      </c>
      <c r="AH525" s="191"/>
      <c r="AI525" s="191" t="s">
        <v>0</v>
      </c>
      <c r="AJ525" t="s">
        <v>0</v>
      </c>
      <c r="AK525" s="191"/>
      <c r="AL525" s="162">
        <v>0</v>
      </c>
      <c r="AM525" s="162">
        <v>0</v>
      </c>
      <c r="AN525" s="162">
        <v>0</v>
      </c>
      <c r="AO525" s="162">
        <v>0</v>
      </c>
      <c r="AP525" s="162">
        <v>0</v>
      </c>
      <c r="AQ525" s="162">
        <v>0</v>
      </c>
      <c r="AR525" s="178">
        <v>0</v>
      </c>
      <c r="AS525" s="178">
        <v>0</v>
      </c>
      <c r="AT525" s="178">
        <v>0</v>
      </c>
      <c r="AU525" s="178">
        <v>0</v>
      </c>
      <c r="AV525" s="178">
        <v>0</v>
      </c>
      <c r="AW525" s="180">
        <v>0</v>
      </c>
      <c r="AX525">
        <v>1</v>
      </c>
      <c r="AY525">
        <v>1</v>
      </c>
      <c r="AZ525">
        <v>0</v>
      </c>
      <c r="BA525">
        <v>0</v>
      </c>
      <c r="BB525">
        <v>1</v>
      </c>
      <c r="BC525">
        <v>0</v>
      </c>
      <c r="BD525" s="165">
        <v>0</v>
      </c>
      <c r="BE525" s="165" t="s">
        <v>0</v>
      </c>
      <c r="BF525" s="165">
        <v>0</v>
      </c>
      <c r="BG525" s="165" t="s">
        <v>0</v>
      </c>
      <c r="BH525" s="165">
        <v>0</v>
      </c>
      <c r="BI525" s="165" t="s">
        <v>0</v>
      </c>
      <c r="BJ525" s="165">
        <v>0</v>
      </c>
      <c r="BK525" s="165" t="s">
        <v>0</v>
      </c>
      <c r="BL525" s="165">
        <v>0</v>
      </c>
      <c r="BM525" s="165" t="s">
        <v>0</v>
      </c>
      <c r="BN525" s="165" t="s">
        <v>0</v>
      </c>
      <c r="BO525" s="165" t="s">
        <v>0</v>
      </c>
      <c r="BP525" s="165" t="s">
        <v>0</v>
      </c>
      <c r="BQ525" s="165" t="s">
        <v>0</v>
      </c>
      <c r="BR525" s="165">
        <v>0</v>
      </c>
      <c r="BS525" s="165">
        <v>0</v>
      </c>
      <c r="BT525" s="165">
        <v>0</v>
      </c>
      <c r="BU525" s="165" t="s">
        <v>0</v>
      </c>
      <c r="BV525" s="165" t="s">
        <v>0</v>
      </c>
      <c r="BW525" s="165" t="s">
        <v>0</v>
      </c>
      <c r="BX525" s="165" t="s">
        <v>0</v>
      </c>
      <c r="BY525" s="163" t="s">
        <v>0</v>
      </c>
      <c r="BZ525">
        <v>0</v>
      </c>
      <c r="CA525" t="s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 t="str">
        <f>_xlfn.XLOOKUP(DB_CEWB_Nomenclature__2[[#This Row],[Component]],T_Planning[Article],T_Planning[PLANIF],"VERIF")</f>
        <v>VERIF</v>
      </c>
      <c r="CS525" t="str">
        <f>_xlfn.XLOOKUP(DB_CEWB_Nomenclature__2[[#This Row],[Component]],T_Planning[Article],T_Planning[Etat Machine],"VERIF")</f>
        <v>VERIF</v>
      </c>
      <c r="CT5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6" spans="1:98" hidden="1" x14ac:dyDescent="0.3">
      <c r="A526">
        <v>0</v>
      </c>
      <c r="B526">
        <v>772276</v>
      </c>
      <c r="C526" t="s">
        <v>1088</v>
      </c>
      <c r="D526">
        <v>40</v>
      </c>
      <c r="E526" t="s">
        <v>3761</v>
      </c>
      <c r="F526" t="s">
        <v>3952</v>
      </c>
      <c r="G526" t="s">
        <v>2862</v>
      </c>
      <c r="H526" t="s">
        <v>41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 t="s">
        <v>3767</v>
      </c>
      <c r="U526">
        <v>0</v>
      </c>
      <c r="V526" s="162" t="s">
        <v>0</v>
      </c>
      <c r="W526">
        <v>0</v>
      </c>
      <c r="X526" s="162" t="s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 t="s">
        <v>0</v>
      </c>
      <c r="AE526" t="s">
        <v>0</v>
      </c>
      <c r="AF526" t="s">
        <v>0</v>
      </c>
      <c r="AG526" t="s">
        <v>0</v>
      </c>
      <c r="AH526" s="191"/>
      <c r="AI526" s="191" t="s">
        <v>0</v>
      </c>
      <c r="AJ526" t="s">
        <v>0</v>
      </c>
      <c r="AK526" s="191"/>
      <c r="AL526" s="162">
        <v>0</v>
      </c>
      <c r="AM526" s="162">
        <v>0</v>
      </c>
      <c r="AN526" s="162">
        <v>0</v>
      </c>
      <c r="AO526" s="162">
        <v>0</v>
      </c>
      <c r="AP526" s="162">
        <v>0</v>
      </c>
      <c r="AQ526" s="162">
        <v>0</v>
      </c>
      <c r="AR526" s="178">
        <v>0</v>
      </c>
      <c r="AS526" s="178">
        <v>0</v>
      </c>
      <c r="AT526" s="178">
        <v>0</v>
      </c>
      <c r="AU526" s="178">
        <v>0</v>
      </c>
      <c r="AV526" s="178">
        <v>0</v>
      </c>
      <c r="AW526" s="180">
        <v>0</v>
      </c>
      <c r="AX526">
        <v>1</v>
      </c>
      <c r="AY526">
        <v>1</v>
      </c>
      <c r="AZ526">
        <v>0</v>
      </c>
      <c r="BA526">
        <v>0</v>
      </c>
      <c r="BB526">
        <v>1</v>
      </c>
      <c r="BC526">
        <v>0</v>
      </c>
      <c r="BD526" s="165">
        <v>0</v>
      </c>
      <c r="BE526" s="165" t="s">
        <v>0</v>
      </c>
      <c r="BF526" s="165">
        <v>0</v>
      </c>
      <c r="BG526" s="165" t="s">
        <v>0</v>
      </c>
      <c r="BH526" s="165">
        <v>0</v>
      </c>
      <c r="BI526" s="165" t="s">
        <v>0</v>
      </c>
      <c r="BJ526" s="165">
        <v>0</v>
      </c>
      <c r="BK526" s="165" t="s">
        <v>0</v>
      </c>
      <c r="BL526" s="165">
        <v>0</v>
      </c>
      <c r="BM526" s="165" t="s">
        <v>0</v>
      </c>
      <c r="BN526" s="165" t="s">
        <v>0</v>
      </c>
      <c r="BO526" s="165" t="s">
        <v>0</v>
      </c>
      <c r="BP526" s="165" t="s">
        <v>0</v>
      </c>
      <c r="BQ526" s="165" t="s">
        <v>0</v>
      </c>
      <c r="BR526" s="165">
        <v>0</v>
      </c>
      <c r="BS526" s="165">
        <v>0</v>
      </c>
      <c r="BT526" s="165">
        <v>0</v>
      </c>
      <c r="BU526" s="165" t="s">
        <v>0</v>
      </c>
      <c r="BV526" s="165" t="s">
        <v>0</v>
      </c>
      <c r="BW526" s="165" t="s">
        <v>0</v>
      </c>
      <c r="BX526" s="165" t="s">
        <v>0</v>
      </c>
      <c r="BY526" s="163" t="s">
        <v>0</v>
      </c>
      <c r="BZ526">
        <v>0</v>
      </c>
      <c r="CA526" t="s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 t="str">
        <f>_xlfn.XLOOKUP(DB_CEWB_Nomenclature__2[[#This Row],[Component]],T_Planning[Article],T_Planning[PLANIF],"VERIF")</f>
        <v>VERIF</v>
      </c>
      <c r="CS526" t="str">
        <f>_xlfn.XLOOKUP(DB_CEWB_Nomenclature__2[[#This Row],[Component]],T_Planning[Article],T_Planning[Etat Machine],"VERIF")</f>
        <v>VERIF</v>
      </c>
      <c r="CT5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7" spans="1:98" hidden="1" x14ac:dyDescent="0.3">
      <c r="A527">
        <v>0</v>
      </c>
      <c r="B527">
        <v>772278</v>
      </c>
      <c r="C527" t="s">
        <v>1086</v>
      </c>
      <c r="D527">
        <v>40</v>
      </c>
      <c r="E527" t="s">
        <v>3761</v>
      </c>
      <c r="F527" t="s">
        <v>3952</v>
      </c>
      <c r="G527" t="s">
        <v>2862</v>
      </c>
      <c r="H527" t="s">
        <v>41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 t="s">
        <v>3767</v>
      </c>
      <c r="U527">
        <v>0</v>
      </c>
      <c r="V527" s="162" t="s">
        <v>0</v>
      </c>
      <c r="W527">
        <v>0</v>
      </c>
      <c r="X527" s="162" t="s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 t="s">
        <v>0</v>
      </c>
      <c r="AE527" t="s">
        <v>0</v>
      </c>
      <c r="AF527" t="s">
        <v>0</v>
      </c>
      <c r="AG527" t="s">
        <v>0</v>
      </c>
      <c r="AH527" s="191"/>
      <c r="AI527" s="191" t="s">
        <v>0</v>
      </c>
      <c r="AJ527" t="s">
        <v>0</v>
      </c>
      <c r="AK527" s="191"/>
      <c r="AL527" s="162">
        <v>0</v>
      </c>
      <c r="AM527" s="162">
        <v>0</v>
      </c>
      <c r="AN527" s="162">
        <v>0</v>
      </c>
      <c r="AO527" s="162">
        <v>0</v>
      </c>
      <c r="AP527" s="162">
        <v>0</v>
      </c>
      <c r="AQ527" s="162">
        <v>0</v>
      </c>
      <c r="AR527" s="178">
        <v>0</v>
      </c>
      <c r="AS527" s="178">
        <v>0</v>
      </c>
      <c r="AT527" s="178">
        <v>0</v>
      </c>
      <c r="AU527" s="178">
        <v>0</v>
      </c>
      <c r="AV527" s="178">
        <v>0</v>
      </c>
      <c r="AW527" s="180">
        <v>0</v>
      </c>
      <c r="AX527">
        <v>1</v>
      </c>
      <c r="AY527">
        <v>1</v>
      </c>
      <c r="AZ527">
        <v>0</v>
      </c>
      <c r="BA527">
        <v>0</v>
      </c>
      <c r="BB527">
        <v>1</v>
      </c>
      <c r="BC527">
        <v>0</v>
      </c>
      <c r="BD527" s="165">
        <v>0</v>
      </c>
      <c r="BE527" s="165" t="s">
        <v>0</v>
      </c>
      <c r="BF527" s="165">
        <v>0</v>
      </c>
      <c r="BG527" s="165" t="s">
        <v>0</v>
      </c>
      <c r="BH527" s="165">
        <v>0</v>
      </c>
      <c r="BI527" s="165" t="s">
        <v>0</v>
      </c>
      <c r="BJ527" s="165">
        <v>0</v>
      </c>
      <c r="BK527" s="165" t="s">
        <v>0</v>
      </c>
      <c r="BL527" s="165">
        <v>0</v>
      </c>
      <c r="BM527" s="165" t="s">
        <v>0</v>
      </c>
      <c r="BN527" s="165" t="s">
        <v>0</v>
      </c>
      <c r="BO527" s="165" t="s">
        <v>0</v>
      </c>
      <c r="BP527" s="165" t="s">
        <v>0</v>
      </c>
      <c r="BQ527" s="165" t="s">
        <v>0</v>
      </c>
      <c r="BR527" s="165">
        <v>0</v>
      </c>
      <c r="BS527" s="165">
        <v>0</v>
      </c>
      <c r="BT527" s="165">
        <v>0</v>
      </c>
      <c r="BU527" s="165" t="s">
        <v>0</v>
      </c>
      <c r="BV527" s="165" t="s">
        <v>0</v>
      </c>
      <c r="BW527" s="165" t="s">
        <v>0</v>
      </c>
      <c r="BX527" s="165" t="s">
        <v>0</v>
      </c>
      <c r="BY527" s="163" t="s">
        <v>0</v>
      </c>
      <c r="BZ527">
        <v>0</v>
      </c>
      <c r="CA527" t="s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 t="str">
        <f>_xlfn.XLOOKUP(DB_CEWB_Nomenclature__2[[#This Row],[Component]],T_Planning[Article],T_Planning[PLANIF],"VERIF")</f>
        <v>VERIF</v>
      </c>
      <c r="CS527" t="str">
        <f>_xlfn.XLOOKUP(DB_CEWB_Nomenclature__2[[#This Row],[Component]],T_Planning[Article],T_Planning[Etat Machine],"VERIF")</f>
        <v>VERIF</v>
      </c>
      <c r="CT5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8" spans="1:98" hidden="1" x14ac:dyDescent="0.3">
      <c r="A528">
        <v>0</v>
      </c>
      <c r="B528">
        <v>773536</v>
      </c>
      <c r="C528" t="s">
        <v>1176</v>
      </c>
      <c r="D528">
        <v>40</v>
      </c>
      <c r="E528" t="s">
        <v>3761</v>
      </c>
      <c r="F528" t="s">
        <v>3952</v>
      </c>
      <c r="G528" t="s">
        <v>2862</v>
      </c>
      <c r="H528" t="s">
        <v>125</v>
      </c>
      <c r="I528">
        <v>0</v>
      </c>
      <c r="J528">
        <v>900</v>
      </c>
      <c r="K528">
        <v>0</v>
      </c>
      <c r="L528">
        <v>0</v>
      </c>
      <c r="M528">
        <v>0</v>
      </c>
      <c r="N528">
        <v>36829</v>
      </c>
      <c r="O528">
        <v>8450</v>
      </c>
      <c r="P528">
        <v>8450</v>
      </c>
      <c r="Q528">
        <v>8450</v>
      </c>
      <c r="R528">
        <v>26729</v>
      </c>
      <c r="S528">
        <v>26729</v>
      </c>
      <c r="T528" t="s">
        <v>3767</v>
      </c>
      <c r="U528">
        <v>1900</v>
      </c>
      <c r="V528" s="162">
        <v>1</v>
      </c>
      <c r="W528">
        <v>10350</v>
      </c>
      <c r="X528" s="162">
        <v>1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6062</v>
      </c>
      <c r="AE528">
        <v>132</v>
      </c>
      <c r="AF528" t="s">
        <v>0</v>
      </c>
      <c r="AG528" t="s">
        <v>0</v>
      </c>
      <c r="AH528" s="191"/>
      <c r="AI528" s="191" t="s">
        <v>0</v>
      </c>
      <c r="AJ528" t="s">
        <v>0</v>
      </c>
      <c r="AK528" s="191"/>
      <c r="AL528" s="162">
        <v>0</v>
      </c>
      <c r="AM528" s="162">
        <v>0.520598541528554</v>
      </c>
      <c r="AN528" s="162">
        <v>1.5269696969697</v>
      </c>
      <c r="AO528" s="162">
        <v>0.70526315789473704</v>
      </c>
      <c r="AP528" s="162">
        <v>0.53736515201046098</v>
      </c>
      <c r="AQ528" s="162">
        <v>0.62819565841848202</v>
      </c>
      <c r="AR528" s="178">
        <v>0</v>
      </c>
      <c r="AS528" s="178">
        <v>0</v>
      </c>
      <c r="AT528" s="178">
        <v>0</v>
      </c>
      <c r="AU528" s="178">
        <v>0</v>
      </c>
      <c r="AV528" s="178">
        <v>0</v>
      </c>
      <c r="AW528" s="180">
        <v>0</v>
      </c>
      <c r="AX528">
        <v>1</v>
      </c>
      <c r="AY528">
        <v>1</v>
      </c>
      <c r="AZ528">
        <v>1</v>
      </c>
      <c r="BA528">
        <v>2</v>
      </c>
      <c r="BB528">
        <v>1</v>
      </c>
      <c r="BC528">
        <v>0</v>
      </c>
      <c r="BD528" s="165">
        <v>10100</v>
      </c>
      <c r="BE528" s="165">
        <v>130</v>
      </c>
      <c r="BF528" s="165">
        <v>0</v>
      </c>
      <c r="BG528" s="165" t="s">
        <v>0</v>
      </c>
      <c r="BH528" s="165">
        <v>0</v>
      </c>
      <c r="BI528" s="165" t="s">
        <v>0</v>
      </c>
      <c r="BJ528" s="165">
        <v>0</v>
      </c>
      <c r="BK528" s="165" t="s">
        <v>0</v>
      </c>
      <c r="BL528" s="165">
        <v>0</v>
      </c>
      <c r="BM528" s="165" t="s">
        <v>0</v>
      </c>
      <c r="BN528" s="165">
        <v>17357</v>
      </c>
      <c r="BO528" s="165">
        <v>66</v>
      </c>
      <c r="BP528" s="165">
        <v>9372</v>
      </c>
      <c r="BQ528" s="165">
        <v>0</v>
      </c>
      <c r="BR528" s="165">
        <v>0</v>
      </c>
      <c r="BS528" s="165" t="s">
        <v>0</v>
      </c>
      <c r="BT528" s="165">
        <v>0</v>
      </c>
      <c r="BU528" s="165" t="s">
        <v>0</v>
      </c>
      <c r="BV528" s="165" t="s">
        <v>0</v>
      </c>
      <c r="BW528" s="165" t="s">
        <v>0</v>
      </c>
      <c r="BX528" s="165" t="s">
        <v>0</v>
      </c>
      <c r="BY528" s="163" t="s">
        <v>0</v>
      </c>
      <c r="BZ528">
        <v>0</v>
      </c>
      <c r="CA528" t="s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 t="str">
        <f>_xlfn.XLOOKUP(DB_CEWB_Nomenclature__2[[#This Row],[Component]],T_Planning[Article],T_Planning[PLANIF],"VERIF")</f>
        <v>VERIF</v>
      </c>
      <c r="CS528" t="str">
        <f>_xlfn.XLOOKUP(DB_CEWB_Nomenclature__2[[#This Row],[Component]],T_Planning[Article],T_Planning[Etat Machine],"VERIF")</f>
        <v>VERIF</v>
      </c>
      <c r="CT5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29" spans="1:98" x14ac:dyDescent="0.3">
      <c r="A529">
        <v>1</v>
      </c>
      <c r="B529">
        <v>773542</v>
      </c>
      <c r="C529" t="s">
        <v>3814</v>
      </c>
      <c r="D529">
        <v>40</v>
      </c>
      <c r="E529" t="s">
        <v>3761</v>
      </c>
      <c r="F529" t="s">
        <v>3952</v>
      </c>
      <c r="G529" t="s">
        <v>2862</v>
      </c>
      <c r="H529" t="s">
        <v>1545</v>
      </c>
      <c r="I529">
        <v>0</v>
      </c>
      <c r="J529">
        <v>300</v>
      </c>
      <c r="K529" t="s">
        <v>0</v>
      </c>
      <c r="L529">
        <v>0</v>
      </c>
      <c r="M529">
        <v>0</v>
      </c>
      <c r="N529">
        <v>9298</v>
      </c>
      <c r="O529">
        <v>2900</v>
      </c>
      <c r="P529">
        <v>2900</v>
      </c>
      <c r="Q529">
        <v>2900</v>
      </c>
      <c r="R529">
        <v>0</v>
      </c>
      <c r="S529">
        <v>0</v>
      </c>
      <c r="T529" t="s">
        <v>3767</v>
      </c>
      <c r="U529">
        <v>1400</v>
      </c>
      <c r="V529" s="162">
        <v>0</v>
      </c>
      <c r="W529">
        <v>4300</v>
      </c>
      <c r="X529" s="162">
        <v>0</v>
      </c>
      <c r="Y529">
        <v>0</v>
      </c>
      <c r="Z529">
        <v>2</v>
      </c>
      <c r="AA529">
        <v>2</v>
      </c>
      <c r="AB529">
        <v>1</v>
      </c>
      <c r="AC529">
        <v>5</v>
      </c>
      <c r="AD529" t="s">
        <v>0</v>
      </c>
      <c r="AE529" t="s">
        <v>0</v>
      </c>
      <c r="AF529">
        <v>20804</v>
      </c>
      <c r="AG529">
        <v>18</v>
      </c>
      <c r="AH529" s="191"/>
      <c r="AI529" s="191" t="s">
        <v>0</v>
      </c>
      <c r="AJ529" t="s">
        <v>0</v>
      </c>
      <c r="AK529" s="191"/>
      <c r="AL529" s="162">
        <v>0</v>
      </c>
      <c r="AM529" s="162">
        <v>0.34534048365880798</v>
      </c>
      <c r="AN529" s="162">
        <v>0</v>
      </c>
      <c r="AO529" s="162">
        <v>0.50452175763379103</v>
      </c>
      <c r="AP529" s="162">
        <v>8.4322298563397902E-2</v>
      </c>
      <c r="AQ529" s="162">
        <v>0.31033647189144298</v>
      </c>
      <c r="AR529" s="178">
        <v>0</v>
      </c>
      <c r="AS529" s="178">
        <v>0</v>
      </c>
      <c r="AT529" s="178">
        <v>0</v>
      </c>
      <c r="AU529" s="178">
        <v>0</v>
      </c>
      <c r="AV529" s="178">
        <v>0</v>
      </c>
      <c r="AW529" s="180">
        <v>0</v>
      </c>
      <c r="AX529">
        <v>1</v>
      </c>
      <c r="AY529">
        <v>1</v>
      </c>
      <c r="AZ529">
        <v>0</v>
      </c>
      <c r="BA529">
        <v>0</v>
      </c>
      <c r="BB529">
        <v>1</v>
      </c>
      <c r="BC529">
        <v>0</v>
      </c>
      <c r="BD529" s="165">
        <v>9298</v>
      </c>
      <c r="BE529" s="165">
        <v>0</v>
      </c>
      <c r="BF529" s="165">
        <v>0</v>
      </c>
      <c r="BG529" s="165" t="s">
        <v>0</v>
      </c>
      <c r="BH529" s="165">
        <v>0</v>
      </c>
      <c r="BI529" s="165" t="s">
        <v>0</v>
      </c>
      <c r="BJ529" s="165">
        <v>0</v>
      </c>
      <c r="BK529" s="165" t="s">
        <v>0</v>
      </c>
      <c r="BL529" s="165">
        <v>0</v>
      </c>
      <c r="BM529" s="165" t="s">
        <v>0</v>
      </c>
      <c r="BN529" s="165" t="s">
        <v>0</v>
      </c>
      <c r="BO529" s="165" t="s">
        <v>0</v>
      </c>
      <c r="BP529" s="165" t="s">
        <v>0</v>
      </c>
      <c r="BQ529" s="165" t="s">
        <v>0</v>
      </c>
      <c r="BR529" s="165">
        <v>0</v>
      </c>
      <c r="BS529" s="165">
        <v>0</v>
      </c>
      <c r="BT529" s="165">
        <v>0</v>
      </c>
      <c r="BU529" s="165" t="s">
        <v>0</v>
      </c>
      <c r="BV529" s="165" t="s">
        <v>0</v>
      </c>
      <c r="BW529" s="165" t="s">
        <v>0</v>
      </c>
      <c r="BX529" s="165" t="s">
        <v>0</v>
      </c>
      <c r="BY529" s="163" t="s">
        <v>0</v>
      </c>
      <c r="BZ529">
        <v>0</v>
      </c>
      <c r="CA529" t="s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 t="str">
        <f>_xlfn.XLOOKUP(DB_CEWB_Nomenclature__2[[#This Row],[Component]],T_Planning[Article],T_Planning[PLANIF],"VERIF")</f>
        <v>VERIF</v>
      </c>
      <c r="CS529" t="str">
        <f>_xlfn.XLOOKUP(DB_CEWB_Nomenclature__2[[#This Row],[Component]],T_Planning[Article],T_Planning[Etat Machine],"VERIF")</f>
        <v>VERIF</v>
      </c>
      <c r="CT5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530" spans="1:98" hidden="1" x14ac:dyDescent="0.3">
      <c r="A530">
        <v>0</v>
      </c>
      <c r="B530">
        <v>774914</v>
      </c>
      <c r="C530" t="s">
        <v>109</v>
      </c>
      <c r="D530">
        <v>40</v>
      </c>
      <c r="E530" t="s">
        <v>3761</v>
      </c>
      <c r="F530" t="s">
        <v>3950</v>
      </c>
      <c r="G530" t="s">
        <v>2775</v>
      </c>
      <c r="H530" t="s">
        <v>143</v>
      </c>
      <c r="I530">
        <v>0</v>
      </c>
      <c r="J530">
        <v>1500</v>
      </c>
      <c r="K530">
        <v>0</v>
      </c>
      <c r="L530">
        <v>4000</v>
      </c>
      <c r="M530">
        <v>0</v>
      </c>
      <c r="N530">
        <v>8677</v>
      </c>
      <c r="O530">
        <v>75000</v>
      </c>
      <c r="P530">
        <v>12000</v>
      </c>
      <c r="Q530">
        <v>0</v>
      </c>
      <c r="R530">
        <v>0</v>
      </c>
      <c r="S530">
        <v>4000</v>
      </c>
      <c r="T530" t="s">
        <v>3794</v>
      </c>
      <c r="U530">
        <v>19400</v>
      </c>
      <c r="V530" s="162">
        <v>0.20618556701030927</v>
      </c>
      <c r="W530">
        <v>94400</v>
      </c>
      <c r="X530" s="162">
        <v>4.2372881355932202E-2</v>
      </c>
      <c r="Y530">
        <v>0</v>
      </c>
      <c r="Z530">
        <v>0</v>
      </c>
      <c r="AA530">
        <v>0</v>
      </c>
      <c r="AB530">
        <v>0</v>
      </c>
      <c r="AC530">
        <v>0</v>
      </c>
      <c r="AD530" t="s">
        <v>0</v>
      </c>
      <c r="AE530" t="s">
        <v>0</v>
      </c>
      <c r="AF530" t="s">
        <v>0</v>
      </c>
      <c r="AG530" t="s">
        <v>0</v>
      </c>
      <c r="AH530" s="191"/>
      <c r="AI530" s="191" t="s">
        <v>0</v>
      </c>
      <c r="AJ530" t="s">
        <v>0</v>
      </c>
      <c r="AK530" s="191"/>
      <c r="AL530" s="162">
        <v>2.1594684385382101E-2</v>
      </c>
      <c r="AM530" s="162">
        <v>1.37258024816483E-2</v>
      </c>
      <c r="AN530" s="162">
        <v>0.21260690456790901</v>
      </c>
      <c r="AO530" s="162">
        <v>2.1036155150537798E-2</v>
      </c>
      <c r="AP530" s="162">
        <v>1.23117646606185E-3</v>
      </c>
      <c r="AQ530" s="162">
        <v>6.8888634076112606E-2</v>
      </c>
      <c r="AR530" s="178">
        <v>30</v>
      </c>
      <c r="AS530" s="178">
        <v>12</v>
      </c>
      <c r="AT530" s="178">
        <v>0</v>
      </c>
      <c r="AU530" s="178">
        <v>0</v>
      </c>
      <c r="AV530" s="178">
        <v>42</v>
      </c>
      <c r="AW530" s="180">
        <v>1</v>
      </c>
      <c r="AX530">
        <v>1</v>
      </c>
      <c r="AY530">
        <v>0</v>
      </c>
      <c r="AZ530">
        <v>0</v>
      </c>
      <c r="BA530">
        <v>0</v>
      </c>
      <c r="BB530">
        <v>1</v>
      </c>
      <c r="BC530">
        <v>0</v>
      </c>
      <c r="BD530" s="165">
        <v>8677</v>
      </c>
      <c r="BE530" s="165">
        <v>44.5</v>
      </c>
      <c r="BF530" s="165" t="s">
        <v>0</v>
      </c>
      <c r="BG530" s="165" t="s">
        <v>0</v>
      </c>
      <c r="BH530" s="165" t="s">
        <v>0</v>
      </c>
      <c r="BI530" s="165" t="s">
        <v>0</v>
      </c>
      <c r="BJ530" s="165">
        <v>0</v>
      </c>
      <c r="BK530" s="165" t="s">
        <v>0</v>
      </c>
      <c r="BL530" s="165">
        <v>0</v>
      </c>
      <c r="BM530" s="165" t="s">
        <v>0</v>
      </c>
      <c r="BN530" s="165" t="s">
        <v>0</v>
      </c>
      <c r="BO530" s="165" t="s">
        <v>0</v>
      </c>
      <c r="BP530" s="165" t="s">
        <v>0</v>
      </c>
      <c r="BQ530" s="165" t="s">
        <v>0</v>
      </c>
      <c r="BR530" s="165">
        <v>0</v>
      </c>
      <c r="BS530" s="165">
        <v>0</v>
      </c>
      <c r="BT530" s="165">
        <v>0</v>
      </c>
      <c r="BU530" s="165" t="s">
        <v>0</v>
      </c>
      <c r="BV530" s="165" t="s">
        <v>0</v>
      </c>
      <c r="BW530" s="165" t="s">
        <v>0</v>
      </c>
      <c r="BX530" s="165" t="s">
        <v>0</v>
      </c>
      <c r="BY530" s="163" t="s">
        <v>0</v>
      </c>
      <c r="BZ530">
        <v>0</v>
      </c>
      <c r="CA530" t="s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 t="str">
        <f>_xlfn.XLOOKUP(DB_CEWB_Nomenclature__2[[#This Row],[Component]],T_Planning[Article],T_Planning[PLANIF],"VERIF")</f>
        <v>VERIF</v>
      </c>
      <c r="CS530" t="str">
        <f>_xlfn.XLOOKUP(DB_CEWB_Nomenclature__2[[#This Row],[Component]],T_Planning[Article],T_Planning[Etat Machine],"VERIF")</f>
        <v>VERIF</v>
      </c>
      <c r="CT5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1" spans="1:98" hidden="1" x14ac:dyDescent="0.3">
      <c r="A531">
        <v>0</v>
      </c>
      <c r="B531">
        <v>776080</v>
      </c>
      <c r="C531" t="s">
        <v>1543</v>
      </c>
      <c r="D531">
        <v>40</v>
      </c>
      <c r="E531" t="s">
        <v>3761</v>
      </c>
      <c r="F531" t="s">
        <v>3952</v>
      </c>
      <c r="G531" t="s">
        <v>2862</v>
      </c>
      <c r="H531" t="s">
        <v>3421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 t="s">
        <v>3767</v>
      </c>
      <c r="U531">
        <v>0</v>
      </c>
      <c r="V531" s="162" t="s">
        <v>0</v>
      </c>
      <c r="W531">
        <v>0</v>
      </c>
      <c r="X531" s="162" t="s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 t="s">
        <v>0</v>
      </c>
      <c r="AE531" t="s">
        <v>0</v>
      </c>
      <c r="AF531" t="s">
        <v>0</v>
      </c>
      <c r="AG531" t="s">
        <v>0</v>
      </c>
      <c r="AH531" s="191"/>
      <c r="AI531" s="191" t="s">
        <v>0</v>
      </c>
      <c r="AJ531" t="s">
        <v>0</v>
      </c>
      <c r="AK531" s="191"/>
      <c r="AL531" s="162">
        <v>0</v>
      </c>
      <c r="AM531" s="162">
        <v>0</v>
      </c>
      <c r="AN531" s="162">
        <v>0</v>
      </c>
      <c r="AO531" s="162">
        <v>0</v>
      </c>
      <c r="AP531" s="162">
        <v>0</v>
      </c>
      <c r="AQ531" s="162">
        <v>0</v>
      </c>
      <c r="AR531" s="178">
        <v>0</v>
      </c>
      <c r="AS531" s="178">
        <v>0</v>
      </c>
      <c r="AT531" s="178">
        <v>0</v>
      </c>
      <c r="AU531" s="178">
        <v>0</v>
      </c>
      <c r="AV531" s="178">
        <v>0</v>
      </c>
      <c r="AW531" s="180">
        <v>0</v>
      </c>
      <c r="AX531">
        <v>1</v>
      </c>
      <c r="AY531">
        <v>0</v>
      </c>
      <c r="AZ531">
        <v>0</v>
      </c>
      <c r="BA531">
        <v>0</v>
      </c>
      <c r="BB531">
        <v>1</v>
      </c>
      <c r="BC531">
        <v>0</v>
      </c>
      <c r="BD531" s="165">
        <v>0</v>
      </c>
      <c r="BE531" s="165" t="s">
        <v>0</v>
      </c>
      <c r="BF531" s="165" t="s">
        <v>0</v>
      </c>
      <c r="BG531" s="165" t="s">
        <v>0</v>
      </c>
      <c r="BH531" s="165" t="s">
        <v>0</v>
      </c>
      <c r="BI531" s="165" t="s">
        <v>0</v>
      </c>
      <c r="BJ531" s="165">
        <v>0</v>
      </c>
      <c r="BK531" s="165" t="s">
        <v>0</v>
      </c>
      <c r="BL531" s="165">
        <v>0</v>
      </c>
      <c r="BM531" s="165" t="s">
        <v>0</v>
      </c>
      <c r="BN531" s="165" t="s">
        <v>0</v>
      </c>
      <c r="BO531" s="165" t="s">
        <v>0</v>
      </c>
      <c r="BP531" s="165" t="s">
        <v>0</v>
      </c>
      <c r="BQ531" s="165" t="s">
        <v>0</v>
      </c>
      <c r="BR531" s="165">
        <v>0</v>
      </c>
      <c r="BS531" s="165">
        <v>0</v>
      </c>
      <c r="BT531" s="165">
        <v>0</v>
      </c>
      <c r="BU531" s="165" t="s">
        <v>0</v>
      </c>
      <c r="BV531" s="165" t="s">
        <v>0</v>
      </c>
      <c r="BW531" s="165" t="s">
        <v>0</v>
      </c>
      <c r="BX531" s="165" t="s">
        <v>0</v>
      </c>
      <c r="BY531" s="163" t="s">
        <v>0</v>
      </c>
      <c r="BZ531">
        <v>0</v>
      </c>
      <c r="CA531" t="s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 t="str">
        <f>_xlfn.XLOOKUP(DB_CEWB_Nomenclature__2[[#This Row],[Component]],T_Planning[Article],T_Planning[PLANIF],"VERIF")</f>
        <v>VERIF</v>
      </c>
      <c r="CS531" t="str">
        <f>_xlfn.XLOOKUP(DB_CEWB_Nomenclature__2[[#This Row],[Component]],T_Planning[Article],T_Planning[Etat Machine],"VERIF")</f>
        <v>VERIF</v>
      </c>
      <c r="CT5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2" spans="1:98" hidden="1" x14ac:dyDescent="0.3">
      <c r="A532">
        <v>2</v>
      </c>
      <c r="B532">
        <v>859374</v>
      </c>
      <c r="C532" t="s">
        <v>3954</v>
      </c>
      <c r="D532">
        <v>40</v>
      </c>
      <c r="E532" t="s">
        <v>3761</v>
      </c>
      <c r="F532" t="s">
        <v>3952</v>
      </c>
      <c r="G532" t="s">
        <v>2862</v>
      </c>
      <c r="H532" t="s">
        <v>314</v>
      </c>
      <c r="I532">
        <v>0</v>
      </c>
      <c r="J532">
        <v>0</v>
      </c>
      <c r="K532" t="s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 t="s">
        <v>3767</v>
      </c>
      <c r="U532">
        <v>0</v>
      </c>
      <c r="V532" s="162" t="s">
        <v>0</v>
      </c>
      <c r="W532">
        <v>0</v>
      </c>
      <c r="X532" s="162" t="s">
        <v>0</v>
      </c>
      <c r="Y532">
        <v>16</v>
      </c>
      <c r="Z532">
        <v>7</v>
      </c>
      <c r="AA532">
        <v>7</v>
      </c>
      <c r="AB532">
        <v>0</v>
      </c>
      <c r="AC532">
        <v>30</v>
      </c>
      <c r="AD532" t="s">
        <v>0</v>
      </c>
      <c r="AE532" t="s">
        <v>0</v>
      </c>
      <c r="AF532" t="s">
        <v>0</v>
      </c>
      <c r="AG532" t="s">
        <v>0</v>
      </c>
      <c r="AH532" s="191"/>
      <c r="AI532" s="191" t="s">
        <v>0</v>
      </c>
      <c r="AJ532" t="s">
        <v>0</v>
      </c>
      <c r="AK532" s="191"/>
      <c r="AL532" s="162">
        <v>0</v>
      </c>
      <c r="AM532" s="162">
        <v>0</v>
      </c>
      <c r="AN532" s="162">
        <v>0</v>
      </c>
      <c r="AO532" s="162">
        <v>0</v>
      </c>
      <c r="AP532" s="162">
        <v>0</v>
      </c>
      <c r="AQ532" s="162">
        <v>0</v>
      </c>
      <c r="AR532" s="178">
        <v>0</v>
      </c>
      <c r="AS532" s="178">
        <v>0</v>
      </c>
      <c r="AT532" s="178">
        <v>0</v>
      </c>
      <c r="AU532" s="178">
        <v>0</v>
      </c>
      <c r="AV532" s="178">
        <v>0</v>
      </c>
      <c r="AW532" s="180">
        <v>0</v>
      </c>
      <c r="AX532">
        <v>1</v>
      </c>
      <c r="AY532">
        <v>2</v>
      </c>
      <c r="AZ532">
        <v>0</v>
      </c>
      <c r="BA532">
        <v>0</v>
      </c>
      <c r="BB532">
        <v>1</v>
      </c>
      <c r="BC532">
        <v>0</v>
      </c>
      <c r="BD532" s="165">
        <v>0</v>
      </c>
      <c r="BE532" s="165" t="s">
        <v>0</v>
      </c>
      <c r="BF532" s="165">
        <v>0</v>
      </c>
      <c r="BG532" s="165" t="s">
        <v>0</v>
      </c>
      <c r="BH532" s="165">
        <v>0</v>
      </c>
      <c r="BI532" s="165" t="s">
        <v>0</v>
      </c>
      <c r="BJ532" s="165">
        <v>0</v>
      </c>
      <c r="BK532" s="165" t="s">
        <v>0</v>
      </c>
      <c r="BL532" s="165">
        <v>0</v>
      </c>
      <c r="BM532" s="165" t="s">
        <v>0</v>
      </c>
      <c r="BN532" s="165" t="s">
        <v>0</v>
      </c>
      <c r="BO532" s="165" t="s">
        <v>0</v>
      </c>
      <c r="BP532" s="165" t="s">
        <v>0</v>
      </c>
      <c r="BQ532" s="165" t="s">
        <v>0</v>
      </c>
      <c r="BR532" s="165">
        <v>0</v>
      </c>
      <c r="BS532" s="165">
        <v>0</v>
      </c>
      <c r="BT532" s="165">
        <v>0</v>
      </c>
      <c r="BU532" s="165" t="s">
        <v>0</v>
      </c>
      <c r="BV532" s="165" t="s">
        <v>0</v>
      </c>
      <c r="BW532" s="165" t="s">
        <v>0</v>
      </c>
      <c r="BX532" s="165" t="s">
        <v>0</v>
      </c>
      <c r="BY532" s="163" t="s">
        <v>0</v>
      </c>
      <c r="BZ532">
        <v>0</v>
      </c>
      <c r="CA532" t="s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 t="str">
        <f>_xlfn.XLOOKUP(DB_CEWB_Nomenclature__2[[#This Row],[Component]],T_Planning[Article],T_Planning[PLANIF],"VERIF")</f>
        <v>VERIF</v>
      </c>
      <c r="CS532" t="str">
        <f>_xlfn.XLOOKUP(DB_CEWB_Nomenclature__2[[#This Row],[Component]],T_Planning[Article],T_Planning[Etat Machine],"VERIF")</f>
        <v>VERIF</v>
      </c>
      <c r="CT5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3" spans="1:98" hidden="1" x14ac:dyDescent="0.3">
      <c r="A533">
        <v>0</v>
      </c>
      <c r="B533">
        <v>778295</v>
      </c>
      <c r="C533" t="s">
        <v>1540</v>
      </c>
      <c r="D533">
        <v>55</v>
      </c>
      <c r="E533" t="s">
        <v>3761</v>
      </c>
      <c r="F533" t="s">
        <v>3952</v>
      </c>
      <c r="G533" t="s">
        <v>2862</v>
      </c>
      <c r="H533" t="s">
        <v>1126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 t="s">
        <v>3767</v>
      </c>
      <c r="U533">
        <v>0</v>
      </c>
      <c r="V533" s="162" t="s">
        <v>0</v>
      </c>
      <c r="W533">
        <v>0</v>
      </c>
      <c r="X533" s="162" t="s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 t="s">
        <v>0</v>
      </c>
      <c r="AE533" t="s">
        <v>0</v>
      </c>
      <c r="AF533" t="s">
        <v>0</v>
      </c>
      <c r="AG533" t="s">
        <v>0</v>
      </c>
      <c r="AH533" s="191"/>
      <c r="AI533" s="191" t="s">
        <v>0</v>
      </c>
      <c r="AJ533" t="s">
        <v>0</v>
      </c>
      <c r="AK533" s="191"/>
      <c r="AL533" s="162">
        <v>0</v>
      </c>
      <c r="AM533" s="162">
        <v>3.7859069613364201E-3</v>
      </c>
      <c r="AN533" s="162">
        <v>0</v>
      </c>
      <c r="AO533" s="162">
        <v>0</v>
      </c>
      <c r="AP533" s="162">
        <v>0</v>
      </c>
      <c r="AQ533" s="162">
        <v>3.7859069613364201E-3</v>
      </c>
      <c r="AR533" s="178">
        <v>0</v>
      </c>
      <c r="AS533" s="178">
        <v>0</v>
      </c>
      <c r="AT533" s="178">
        <v>0</v>
      </c>
      <c r="AU533" s="178">
        <v>0</v>
      </c>
      <c r="AV533" s="178">
        <v>0</v>
      </c>
      <c r="AW533" s="180">
        <v>0</v>
      </c>
      <c r="AX533">
        <v>1</v>
      </c>
      <c r="AY533">
        <v>1</v>
      </c>
      <c r="AZ533">
        <v>0</v>
      </c>
      <c r="BA533">
        <v>0</v>
      </c>
      <c r="BB533">
        <v>1</v>
      </c>
      <c r="BC533">
        <v>0</v>
      </c>
      <c r="BD533" s="165">
        <v>0</v>
      </c>
      <c r="BE533" s="165" t="s">
        <v>0</v>
      </c>
      <c r="BF533" s="165">
        <v>0</v>
      </c>
      <c r="BG533" s="165" t="s">
        <v>0</v>
      </c>
      <c r="BH533" s="165">
        <v>0</v>
      </c>
      <c r="BI533" s="165" t="s">
        <v>0</v>
      </c>
      <c r="BJ533" s="165">
        <v>0</v>
      </c>
      <c r="BK533" s="165" t="s">
        <v>0</v>
      </c>
      <c r="BL533" s="165">
        <v>0</v>
      </c>
      <c r="BM533" s="165" t="s">
        <v>0</v>
      </c>
      <c r="BN533" s="165" t="s">
        <v>0</v>
      </c>
      <c r="BO533" s="165" t="s">
        <v>0</v>
      </c>
      <c r="BP533" s="165" t="s">
        <v>0</v>
      </c>
      <c r="BQ533" s="165" t="s">
        <v>0</v>
      </c>
      <c r="BR533" s="165">
        <v>0</v>
      </c>
      <c r="BS533" s="165">
        <v>0</v>
      </c>
      <c r="BT533" s="165">
        <v>0</v>
      </c>
      <c r="BU533" s="165" t="s">
        <v>0</v>
      </c>
      <c r="BV533" s="165" t="s">
        <v>0</v>
      </c>
      <c r="BW533" s="165" t="s">
        <v>0</v>
      </c>
      <c r="BX533" s="165" t="s">
        <v>0</v>
      </c>
      <c r="BY533" s="163" t="s">
        <v>0</v>
      </c>
      <c r="BZ533">
        <v>0</v>
      </c>
      <c r="CA533" t="s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 t="str">
        <f>_xlfn.XLOOKUP(DB_CEWB_Nomenclature__2[[#This Row],[Component]],T_Planning[Article],T_Planning[PLANIF],"VERIF")</f>
        <v>VERIF</v>
      </c>
      <c r="CS533" t="str">
        <f>_xlfn.XLOOKUP(DB_CEWB_Nomenclature__2[[#This Row],[Component]],T_Planning[Article],T_Planning[Etat Machine],"VERIF")</f>
        <v>VERIF</v>
      </c>
      <c r="CT5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4" spans="1:98" hidden="1" x14ac:dyDescent="0.3">
      <c r="A534">
        <v>0</v>
      </c>
      <c r="B534">
        <v>778344</v>
      </c>
      <c r="C534" t="s">
        <v>1540</v>
      </c>
      <c r="D534">
        <v>40</v>
      </c>
      <c r="E534" t="s">
        <v>3761</v>
      </c>
      <c r="F534" t="s">
        <v>3952</v>
      </c>
      <c r="G534" t="s">
        <v>2862</v>
      </c>
      <c r="H534" t="s">
        <v>1539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 t="s">
        <v>3767</v>
      </c>
      <c r="U534">
        <v>0</v>
      </c>
      <c r="V534" s="162" t="s">
        <v>0</v>
      </c>
      <c r="W534">
        <v>0</v>
      </c>
      <c r="X534" s="162" t="s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 t="s">
        <v>0</v>
      </c>
      <c r="AE534" t="s">
        <v>0</v>
      </c>
      <c r="AF534" t="s">
        <v>0</v>
      </c>
      <c r="AG534" t="s">
        <v>0</v>
      </c>
      <c r="AH534" s="191"/>
      <c r="AI534" s="191" t="s">
        <v>0</v>
      </c>
      <c r="AJ534" t="s">
        <v>0</v>
      </c>
      <c r="AK534" s="191"/>
      <c r="AL534" s="162">
        <v>0</v>
      </c>
      <c r="AM534" s="162">
        <v>0</v>
      </c>
      <c r="AN534" s="162">
        <v>0</v>
      </c>
      <c r="AO534" s="162">
        <v>0</v>
      </c>
      <c r="AP534" s="162">
        <v>0</v>
      </c>
      <c r="AQ534" s="162">
        <v>0</v>
      </c>
      <c r="AR534" s="178">
        <v>0</v>
      </c>
      <c r="AS534" s="178">
        <v>0</v>
      </c>
      <c r="AT534" s="178">
        <v>0</v>
      </c>
      <c r="AU534" s="178">
        <v>0</v>
      </c>
      <c r="AV534" s="178">
        <v>0</v>
      </c>
      <c r="AW534" s="180">
        <v>0</v>
      </c>
      <c r="AX534">
        <v>1</v>
      </c>
      <c r="AY534">
        <v>1</v>
      </c>
      <c r="AZ534">
        <v>0</v>
      </c>
      <c r="BA534">
        <v>0</v>
      </c>
      <c r="BB534">
        <v>1</v>
      </c>
      <c r="BC534">
        <v>0</v>
      </c>
      <c r="BD534" s="165">
        <v>0</v>
      </c>
      <c r="BE534" s="165" t="s">
        <v>0</v>
      </c>
      <c r="BF534" s="165">
        <v>0</v>
      </c>
      <c r="BG534" s="165" t="s">
        <v>0</v>
      </c>
      <c r="BH534" s="165">
        <v>0</v>
      </c>
      <c r="BI534" s="165" t="s">
        <v>0</v>
      </c>
      <c r="BJ534" s="165">
        <v>0</v>
      </c>
      <c r="BK534" s="165" t="s">
        <v>0</v>
      </c>
      <c r="BL534" s="165">
        <v>0</v>
      </c>
      <c r="BM534" s="165" t="s">
        <v>0</v>
      </c>
      <c r="BN534" s="165" t="s">
        <v>0</v>
      </c>
      <c r="BO534" s="165" t="s">
        <v>0</v>
      </c>
      <c r="BP534" s="165" t="s">
        <v>0</v>
      </c>
      <c r="BQ534" s="165" t="s">
        <v>0</v>
      </c>
      <c r="BR534" s="165">
        <v>0</v>
      </c>
      <c r="BS534" s="165">
        <v>0</v>
      </c>
      <c r="BT534" s="165">
        <v>0</v>
      </c>
      <c r="BU534" s="165" t="s">
        <v>0</v>
      </c>
      <c r="BV534" s="165" t="s">
        <v>0</v>
      </c>
      <c r="BW534" s="165" t="s">
        <v>0</v>
      </c>
      <c r="BX534" s="165" t="s">
        <v>0</v>
      </c>
      <c r="BY534" s="163" t="s">
        <v>0</v>
      </c>
      <c r="BZ534">
        <v>0</v>
      </c>
      <c r="CA534" t="s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 t="str">
        <f>_xlfn.XLOOKUP(DB_CEWB_Nomenclature__2[[#This Row],[Component]],T_Planning[Article],T_Planning[PLANIF],"VERIF")</f>
        <v>VERIF</v>
      </c>
      <c r="CS534" t="str">
        <f>_xlfn.XLOOKUP(DB_CEWB_Nomenclature__2[[#This Row],[Component]],T_Planning[Article],T_Planning[Etat Machine],"VERIF")</f>
        <v>VERIF</v>
      </c>
      <c r="CT5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5" spans="1:98" hidden="1" x14ac:dyDescent="0.3">
      <c r="A535">
        <v>0</v>
      </c>
      <c r="B535">
        <v>778413</v>
      </c>
      <c r="C535" t="s">
        <v>1565</v>
      </c>
      <c r="D535">
        <v>40</v>
      </c>
      <c r="E535" t="s">
        <v>3761</v>
      </c>
      <c r="F535" t="s">
        <v>3952</v>
      </c>
      <c r="G535" t="s">
        <v>2862</v>
      </c>
      <c r="H535" t="s">
        <v>30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 t="s">
        <v>3767</v>
      </c>
      <c r="U535">
        <v>0</v>
      </c>
      <c r="V535" s="162" t="s">
        <v>0</v>
      </c>
      <c r="W535">
        <v>0</v>
      </c>
      <c r="X535" s="162" t="s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 t="s">
        <v>0</v>
      </c>
      <c r="AE535" t="s">
        <v>0</v>
      </c>
      <c r="AF535" t="s">
        <v>0</v>
      </c>
      <c r="AG535" t="s">
        <v>0</v>
      </c>
      <c r="AH535" s="191"/>
      <c r="AI535" s="191" t="s">
        <v>0</v>
      </c>
      <c r="AJ535" t="s">
        <v>0</v>
      </c>
      <c r="AK535" s="191"/>
      <c r="AL535" s="162">
        <v>0</v>
      </c>
      <c r="AM535" s="162">
        <v>0</v>
      </c>
      <c r="AN535" s="162">
        <v>0</v>
      </c>
      <c r="AO535" s="162">
        <v>0</v>
      </c>
      <c r="AP535" s="162">
        <v>0</v>
      </c>
      <c r="AQ535" s="162">
        <v>0</v>
      </c>
      <c r="AR535" s="178">
        <v>0</v>
      </c>
      <c r="AS535" s="178">
        <v>0</v>
      </c>
      <c r="AT535" s="178">
        <v>0</v>
      </c>
      <c r="AU535" s="178">
        <v>0</v>
      </c>
      <c r="AV535" s="178">
        <v>0</v>
      </c>
      <c r="AW535" s="180">
        <v>0</v>
      </c>
      <c r="AX535">
        <v>1</v>
      </c>
      <c r="AY535">
        <v>1</v>
      </c>
      <c r="AZ535">
        <v>1</v>
      </c>
      <c r="BA535">
        <v>1</v>
      </c>
      <c r="BB535">
        <v>1</v>
      </c>
      <c r="BC535">
        <v>0</v>
      </c>
      <c r="BD535" s="165">
        <v>0</v>
      </c>
      <c r="BE535" s="165" t="s">
        <v>0</v>
      </c>
      <c r="BF535" s="165">
        <v>0</v>
      </c>
      <c r="BG535" s="165" t="s">
        <v>0</v>
      </c>
      <c r="BH535" s="165">
        <v>0</v>
      </c>
      <c r="BI535" s="165" t="s">
        <v>0</v>
      </c>
      <c r="BJ535" s="165">
        <v>0</v>
      </c>
      <c r="BK535" s="165" t="s">
        <v>0</v>
      </c>
      <c r="BL535" s="165">
        <v>0</v>
      </c>
      <c r="BM535" s="165" t="s">
        <v>0</v>
      </c>
      <c r="BN535" s="165">
        <v>0</v>
      </c>
      <c r="BO535" s="165" t="s">
        <v>0</v>
      </c>
      <c r="BP535" s="165">
        <v>0</v>
      </c>
      <c r="BQ535" s="165" t="s">
        <v>0</v>
      </c>
      <c r="BR535" s="165">
        <v>0</v>
      </c>
      <c r="BS535" s="165" t="s">
        <v>0</v>
      </c>
      <c r="BT535" s="165">
        <v>0</v>
      </c>
      <c r="BU535" s="165" t="s">
        <v>0</v>
      </c>
      <c r="BV535" s="165" t="s">
        <v>0</v>
      </c>
      <c r="BW535" s="165" t="s">
        <v>0</v>
      </c>
      <c r="BX535" s="165" t="s">
        <v>0</v>
      </c>
      <c r="BY535" s="163" t="s">
        <v>0</v>
      </c>
      <c r="BZ535">
        <v>0</v>
      </c>
      <c r="CA535" t="s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 t="str">
        <f>_xlfn.XLOOKUP(DB_CEWB_Nomenclature__2[[#This Row],[Component]],T_Planning[Article],T_Planning[PLANIF],"VERIF")</f>
        <v>VERIF</v>
      </c>
      <c r="CS535" t="str">
        <f>_xlfn.XLOOKUP(DB_CEWB_Nomenclature__2[[#This Row],[Component]],T_Planning[Article],T_Planning[Etat Machine],"VERIF")</f>
        <v>VERIF</v>
      </c>
      <c r="CT5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6" spans="1:98" hidden="1" x14ac:dyDescent="0.3">
      <c r="A536">
        <v>0</v>
      </c>
      <c r="B536">
        <v>778414</v>
      </c>
      <c r="C536" t="s">
        <v>1563</v>
      </c>
      <c r="D536">
        <v>40</v>
      </c>
      <c r="E536" t="s">
        <v>3761</v>
      </c>
      <c r="F536" t="s">
        <v>3952</v>
      </c>
      <c r="G536" t="s">
        <v>2862</v>
      </c>
      <c r="H536" t="s">
        <v>30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 t="s">
        <v>3767</v>
      </c>
      <c r="U536">
        <v>0</v>
      </c>
      <c r="V536" s="162" t="s">
        <v>0</v>
      </c>
      <c r="W536">
        <v>0</v>
      </c>
      <c r="X536" s="162" t="s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 t="s">
        <v>0</v>
      </c>
      <c r="AE536" t="s">
        <v>0</v>
      </c>
      <c r="AF536" t="s">
        <v>0</v>
      </c>
      <c r="AG536" t="s">
        <v>0</v>
      </c>
      <c r="AH536" s="191"/>
      <c r="AI536" s="191" t="s">
        <v>0</v>
      </c>
      <c r="AJ536" t="s">
        <v>0</v>
      </c>
      <c r="AK536" s="191"/>
      <c r="AL536" s="162">
        <v>0</v>
      </c>
      <c r="AM536" s="162">
        <v>0</v>
      </c>
      <c r="AN536" s="162">
        <v>0</v>
      </c>
      <c r="AO536" s="162">
        <v>0</v>
      </c>
      <c r="AP536" s="162">
        <v>0</v>
      </c>
      <c r="AQ536" s="162">
        <v>0</v>
      </c>
      <c r="AR536" s="178">
        <v>0</v>
      </c>
      <c r="AS536" s="178">
        <v>0</v>
      </c>
      <c r="AT536" s="178">
        <v>0</v>
      </c>
      <c r="AU536" s="178">
        <v>0</v>
      </c>
      <c r="AV536" s="178">
        <v>0</v>
      </c>
      <c r="AW536" s="180">
        <v>0</v>
      </c>
      <c r="AX536">
        <v>1</v>
      </c>
      <c r="AY536">
        <v>1</v>
      </c>
      <c r="AZ536">
        <v>1</v>
      </c>
      <c r="BA536">
        <v>1</v>
      </c>
      <c r="BB536">
        <v>1</v>
      </c>
      <c r="BC536">
        <v>0</v>
      </c>
      <c r="BD536" s="165">
        <v>0</v>
      </c>
      <c r="BE536" s="165" t="s">
        <v>0</v>
      </c>
      <c r="BF536" s="165">
        <v>0</v>
      </c>
      <c r="BG536" s="165" t="s">
        <v>0</v>
      </c>
      <c r="BH536" s="165">
        <v>0</v>
      </c>
      <c r="BI536" s="165" t="s">
        <v>0</v>
      </c>
      <c r="BJ536" s="165">
        <v>0</v>
      </c>
      <c r="BK536" s="165" t="s">
        <v>0</v>
      </c>
      <c r="BL536" s="165">
        <v>0</v>
      </c>
      <c r="BM536" s="165" t="s">
        <v>0</v>
      </c>
      <c r="BN536" s="165">
        <v>0</v>
      </c>
      <c r="BO536" s="165" t="s">
        <v>0</v>
      </c>
      <c r="BP536" s="165">
        <v>0</v>
      </c>
      <c r="BQ536" s="165" t="s">
        <v>0</v>
      </c>
      <c r="BR536" s="165">
        <v>0</v>
      </c>
      <c r="BS536" s="165" t="s">
        <v>0</v>
      </c>
      <c r="BT536" s="165">
        <v>0</v>
      </c>
      <c r="BU536" s="165" t="s">
        <v>0</v>
      </c>
      <c r="BV536" s="165" t="s">
        <v>0</v>
      </c>
      <c r="BW536" s="165" t="s">
        <v>0</v>
      </c>
      <c r="BX536" s="165" t="s">
        <v>0</v>
      </c>
      <c r="BY536" s="163" t="s">
        <v>0</v>
      </c>
      <c r="BZ536">
        <v>0</v>
      </c>
      <c r="CA536" t="s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 t="str">
        <f>_xlfn.XLOOKUP(DB_CEWB_Nomenclature__2[[#This Row],[Component]],T_Planning[Article],T_Planning[PLANIF],"VERIF")</f>
        <v>VERIF</v>
      </c>
      <c r="CS536" t="str">
        <f>_xlfn.XLOOKUP(DB_CEWB_Nomenclature__2[[#This Row],[Component]],T_Planning[Article],T_Planning[Etat Machine],"VERIF")</f>
        <v>VERIF</v>
      </c>
      <c r="CT5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7" spans="1:98" hidden="1" x14ac:dyDescent="0.3">
      <c r="A537">
        <v>0</v>
      </c>
      <c r="B537">
        <v>778415</v>
      </c>
      <c r="C537" t="s">
        <v>1561</v>
      </c>
      <c r="D537">
        <v>40</v>
      </c>
      <c r="E537" t="s">
        <v>3761</v>
      </c>
      <c r="F537" t="s">
        <v>3952</v>
      </c>
      <c r="G537" t="s">
        <v>2862</v>
      </c>
      <c r="H537" t="s">
        <v>30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 t="s">
        <v>3767</v>
      </c>
      <c r="U537">
        <v>0</v>
      </c>
      <c r="V537" s="162" t="s">
        <v>0</v>
      </c>
      <c r="W537">
        <v>0</v>
      </c>
      <c r="X537" s="162" t="s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 t="s">
        <v>0</v>
      </c>
      <c r="AE537" t="s">
        <v>0</v>
      </c>
      <c r="AF537" t="s">
        <v>0</v>
      </c>
      <c r="AG537" t="s">
        <v>0</v>
      </c>
      <c r="AH537" s="191"/>
      <c r="AI537" s="191" t="s">
        <v>0</v>
      </c>
      <c r="AJ537" t="s">
        <v>0</v>
      </c>
      <c r="AK537" s="191"/>
      <c r="AL537" s="162">
        <v>0</v>
      </c>
      <c r="AM537" s="162">
        <v>0</v>
      </c>
      <c r="AN537" s="162">
        <v>0</v>
      </c>
      <c r="AO537" s="162">
        <v>0</v>
      </c>
      <c r="AP537" s="162">
        <v>0</v>
      </c>
      <c r="AQ537" s="162">
        <v>0</v>
      </c>
      <c r="AR537" s="178">
        <v>0</v>
      </c>
      <c r="AS537" s="178">
        <v>0</v>
      </c>
      <c r="AT537" s="178">
        <v>0</v>
      </c>
      <c r="AU537" s="178">
        <v>0</v>
      </c>
      <c r="AV537" s="178">
        <v>0</v>
      </c>
      <c r="AW537" s="180">
        <v>0</v>
      </c>
      <c r="AX537">
        <v>1</v>
      </c>
      <c r="AY537">
        <v>1</v>
      </c>
      <c r="AZ537">
        <v>1</v>
      </c>
      <c r="BA537">
        <v>1</v>
      </c>
      <c r="BB537">
        <v>1</v>
      </c>
      <c r="BC537">
        <v>0</v>
      </c>
      <c r="BD537" s="165">
        <v>0</v>
      </c>
      <c r="BE537" s="165" t="s">
        <v>0</v>
      </c>
      <c r="BF537" s="165">
        <v>0</v>
      </c>
      <c r="BG537" s="165" t="s">
        <v>0</v>
      </c>
      <c r="BH537" s="165">
        <v>0</v>
      </c>
      <c r="BI537" s="165" t="s">
        <v>0</v>
      </c>
      <c r="BJ537" s="165">
        <v>0</v>
      </c>
      <c r="BK537" s="165" t="s">
        <v>0</v>
      </c>
      <c r="BL537" s="165">
        <v>0</v>
      </c>
      <c r="BM537" s="165" t="s">
        <v>0</v>
      </c>
      <c r="BN537" s="165">
        <v>0</v>
      </c>
      <c r="BO537" s="165" t="s">
        <v>0</v>
      </c>
      <c r="BP537" s="165">
        <v>0</v>
      </c>
      <c r="BQ537" s="165" t="s">
        <v>0</v>
      </c>
      <c r="BR537" s="165">
        <v>0</v>
      </c>
      <c r="BS537" s="165" t="s">
        <v>0</v>
      </c>
      <c r="BT537" s="165">
        <v>0</v>
      </c>
      <c r="BU537" s="165" t="s">
        <v>0</v>
      </c>
      <c r="BV537" s="165" t="s">
        <v>0</v>
      </c>
      <c r="BW537" s="165" t="s">
        <v>0</v>
      </c>
      <c r="BX537" s="165" t="s">
        <v>0</v>
      </c>
      <c r="BY537" s="163" t="s">
        <v>0</v>
      </c>
      <c r="BZ537">
        <v>0</v>
      </c>
      <c r="CA537" t="s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 t="str">
        <f>_xlfn.XLOOKUP(DB_CEWB_Nomenclature__2[[#This Row],[Component]],T_Planning[Article],T_Planning[PLANIF],"VERIF")</f>
        <v>VERIF</v>
      </c>
      <c r="CS537" t="str">
        <f>_xlfn.XLOOKUP(DB_CEWB_Nomenclature__2[[#This Row],[Component]],T_Planning[Article],T_Planning[Etat Machine],"VERIF")</f>
        <v>VERIF</v>
      </c>
      <c r="CT5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8" spans="1:98" hidden="1" x14ac:dyDescent="0.3">
      <c r="A538">
        <v>0</v>
      </c>
      <c r="B538">
        <v>778416</v>
      </c>
      <c r="C538" t="s">
        <v>1559</v>
      </c>
      <c r="D538">
        <v>40</v>
      </c>
      <c r="E538" t="s">
        <v>3761</v>
      </c>
      <c r="F538" t="s">
        <v>3952</v>
      </c>
      <c r="G538" t="s">
        <v>2862</v>
      </c>
      <c r="H538" t="s">
        <v>30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 t="s">
        <v>3767</v>
      </c>
      <c r="U538">
        <v>0</v>
      </c>
      <c r="V538" s="162" t="s">
        <v>0</v>
      </c>
      <c r="W538">
        <v>0</v>
      </c>
      <c r="X538" s="162" t="s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 t="s">
        <v>0</v>
      </c>
      <c r="AE538" t="s">
        <v>0</v>
      </c>
      <c r="AF538" t="s">
        <v>0</v>
      </c>
      <c r="AG538" t="s">
        <v>0</v>
      </c>
      <c r="AH538" s="191"/>
      <c r="AI538" s="191" t="s">
        <v>0</v>
      </c>
      <c r="AJ538" t="s">
        <v>0</v>
      </c>
      <c r="AK538" s="191"/>
      <c r="AL538" s="162">
        <v>0</v>
      </c>
      <c r="AM538" s="162">
        <v>0</v>
      </c>
      <c r="AN538" s="162">
        <v>0</v>
      </c>
      <c r="AO538" s="162">
        <v>0</v>
      </c>
      <c r="AP538" s="162">
        <v>0</v>
      </c>
      <c r="AQ538" s="162">
        <v>0</v>
      </c>
      <c r="AR538" s="178">
        <v>0</v>
      </c>
      <c r="AS538" s="178">
        <v>0</v>
      </c>
      <c r="AT538" s="178">
        <v>0</v>
      </c>
      <c r="AU538" s="178">
        <v>0</v>
      </c>
      <c r="AV538" s="178">
        <v>0</v>
      </c>
      <c r="AW538" s="180">
        <v>0</v>
      </c>
      <c r="AX538">
        <v>1</v>
      </c>
      <c r="AY538">
        <v>1</v>
      </c>
      <c r="AZ538">
        <v>1</v>
      </c>
      <c r="BA538">
        <v>1</v>
      </c>
      <c r="BB538">
        <v>1</v>
      </c>
      <c r="BC538">
        <v>0</v>
      </c>
      <c r="BD538" s="165">
        <v>0</v>
      </c>
      <c r="BE538" s="165" t="s">
        <v>0</v>
      </c>
      <c r="BF538" s="165">
        <v>0</v>
      </c>
      <c r="BG538" s="165" t="s">
        <v>0</v>
      </c>
      <c r="BH538" s="165">
        <v>0</v>
      </c>
      <c r="BI538" s="165" t="s">
        <v>0</v>
      </c>
      <c r="BJ538" s="165">
        <v>0</v>
      </c>
      <c r="BK538" s="165" t="s">
        <v>0</v>
      </c>
      <c r="BL538" s="165">
        <v>0</v>
      </c>
      <c r="BM538" s="165" t="s">
        <v>0</v>
      </c>
      <c r="BN538" s="165">
        <v>0</v>
      </c>
      <c r="BO538" s="165" t="s">
        <v>0</v>
      </c>
      <c r="BP538" s="165">
        <v>0</v>
      </c>
      <c r="BQ538" s="165" t="s">
        <v>0</v>
      </c>
      <c r="BR538" s="165">
        <v>0</v>
      </c>
      <c r="BS538" s="165" t="s">
        <v>0</v>
      </c>
      <c r="BT538" s="165">
        <v>0</v>
      </c>
      <c r="BU538" s="165" t="s">
        <v>0</v>
      </c>
      <c r="BV538" s="165" t="s">
        <v>0</v>
      </c>
      <c r="BW538" s="165" t="s">
        <v>0</v>
      </c>
      <c r="BX538" s="165" t="s">
        <v>0</v>
      </c>
      <c r="BY538" s="163" t="s">
        <v>0</v>
      </c>
      <c r="BZ538">
        <v>0</v>
      </c>
      <c r="CA538" t="s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 t="str">
        <f>_xlfn.XLOOKUP(DB_CEWB_Nomenclature__2[[#This Row],[Component]],T_Planning[Article],T_Planning[PLANIF],"VERIF")</f>
        <v>VERIF</v>
      </c>
      <c r="CS538" t="str">
        <f>_xlfn.XLOOKUP(DB_CEWB_Nomenclature__2[[#This Row],[Component]],T_Planning[Article],T_Planning[Etat Machine],"VERIF")</f>
        <v>VERIF</v>
      </c>
      <c r="CT5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39" spans="1:98" hidden="1" x14ac:dyDescent="0.3">
      <c r="A539">
        <v>0</v>
      </c>
      <c r="B539">
        <v>778420</v>
      </c>
      <c r="C539" t="s">
        <v>1557</v>
      </c>
      <c r="D539">
        <v>40</v>
      </c>
      <c r="E539" t="s">
        <v>3761</v>
      </c>
      <c r="F539" t="s">
        <v>3952</v>
      </c>
      <c r="G539" t="s">
        <v>2862</v>
      </c>
      <c r="H539" t="s">
        <v>30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 t="s">
        <v>3767</v>
      </c>
      <c r="U539">
        <v>0</v>
      </c>
      <c r="V539" s="162" t="s">
        <v>0</v>
      </c>
      <c r="W539">
        <v>0</v>
      </c>
      <c r="X539" s="162" t="s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 t="s">
        <v>0</v>
      </c>
      <c r="AE539" t="s">
        <v>0</v>
      </c>
      <c r="AF539" t="s">
        <v>0</v>
      </c>
      <c r="AG539" t="s">
        <v>0</v>
      </c>
      <c r="AH539" s="191"/>
      <c r="AI539" s="191" t="s">
        <v>0</v>
      </c>
      <c r="AJ539" t="s">
        <v>0</v>
      </c>
      <c r="AK539" s="191"/>
      <c r="AL539" s="162">
        <v>0</v>
      </c>
      <c r="AM539" s="162">
        <v>0</v>
      </c>
      <c r="AN539" s="162">
        <v>0</v>
      </c>
      <c r="AO539" s="162">
        <v>0</v>
      </c>
      <c r="AP539" s="162">
        <v>0</v>
      </c>
      <c r="AQ539" s="162">
        <v>0</v>
      </c>
      <c r="AR539" s="178">
        <v>0</v>
      </c>
      <c r="AS539" s="178">
        <v>0</v>
      </c>
      <c r="AT539" s="178">
        <v>0</v>
      </c>
      <c r="AU539" s="178">
        <v>0</v>
      </c>
      <c r="AV539" s="178">
        <v>0</v>
      </c>
      <c r="AW539" s="180">
        <v>0</v>
      </c>
      <c r="AX539">
        <v>1</v>
      </c>
      <c r="AY539">
        <v>1</v>
      </c>
      <c r="AZ539">
        <v>1</v>
      </c>
      <c r="BA539">
        <v>1</v>
      </c>
      <c r="BB539">
        <v>1</v>
      </c>
      <c r="BC539">
        <v>0</v>
      </c>
      <c r="BD539" s="165">
        <v>0</v>
      </c>
      <c r="BE539" s="165" t="s">
        <v>0</v>
      </c>
      <c r="BF539" s="165">
        <v>0</v>
      </c>
      <c r="BG539" s="165" t="s">
        <v>0</v>
      </c>
      <c r="BH539" s="165">
        <v>0</v>
      </c>
      <c r="BI539" s="165" t="s">
        <v>0</v>
      </c>
      <c r="BJ539" s="165">
        <v>0</v>
      </c>
      <c r="BK539" s="165" t="s">
        <v>0</v>
      </c>
      <c r="BL539" s="165">
        <v>0</v>
      </c>
      <c r="BM539" s="165" t="s">
        <v>0</v>
      </c>
      <c r="BN539" s="165">
        <v>0</v>
      </c>
      <c r="BO539" s="165" t="s">
        <v>0</v>
      </c>
      <c r="BP539" s="165">
        <v>0</v>
      </c>
      <c r="BQ539" s="165" t="s">
        <v>0</v>
      </c>
      <c r="BR539" s="165">
        <v>0</v>
      </c>
      <c r="BS539" s="165" t="s">
        <v>0</v>
      </c>
      <c r="BT539" s="165">
        <v>0</v>
      </c>
      <c r="BU539" s="165" t="s">
        <v>0</v>
      </c>
      <c r="BV539" s="165" t="s">
        <v>0</v>
      </c>
      <c r="BW539" s="165" t="s">
        <v>0</v>
      </c>
      <c r="BX539" s="165" t="s">
        <v>0</v>
      </c>
      <c r="BY539" s="163" t="s">
        <v>0</v>
      </c>
      <c r="BZ539">
        <v>0</v>
      </c>
      <c r="CA539" t="s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 t="str">
        <f>_xlfn.XLOOKUP(DB_CEWB_Nomenclature__2[[#This Row],[Component]],T_Planning[Article],T_Planning[PLANIF],"VERIF")</f>
        <v>VERIF</v>
      </c>
      <c r="CS539" t="str">
        <f>_xlfn.XLOOKUP(DB_CEWB_Nomenclature__2[[#This Row],[Component]],T_Planning[Article],T_Planning[Etat Machine],"VERIF")</f>
        <v>VERIF</v>
      </c>
      <c r="CT5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0" spans="1:98" hidden="1" x14ac:dyDescent="0.3">
      <c r="A540">
        <v>0</v>
      </c>
      <c r="B540">
        <v>779220</v>
      </c>
      <c r="C540" t="s">
        <v>173</v>
      </c>
      <c r="D540">
        <v>50</v>
      </c>
      <c r="E540" t="s">
        <v>3761</v>
      </c>
      <c r="F540" t="s">
        <v>3950</v>
      </c>
      <c r="G540" t="s">
        <v>2775</v>
      </c>
      <c r="H540" t="s">
        <v>1526</v>
      </c>
      <c r="I540">
        <v>0</v>
      </c>
      <c r="J540">
        <v>0</v>
      </c>
      <c r="K540">
        <v>0</v>
      </c>
      <c r="L540">
        <v>14093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14093</v>
      </c>
      <c r="T540" t="s">
        <v>3765</v>
      </c>
      <c r="U540">
        <v>0</v>
      </c>
      <c r="V540" s="162" t="s">
        <v>0</v>
      </c>
      <c r="W540">
        <v>0</v>
      </c>
      <c r="X540" s="162" t="s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 t="s">
        <v>0</v>
      </c>
      <c r="AE540" t="s">
        <v>0</v>
      </c>
      <c r="AF540" t="s">
        <v>0</v>
      </c>
      <c r="AG540" t="s">
        <v>0</v>
      </c>
      <c r="AH540" s="191"/>
      <c r="AI540" s="191" t="s">
        <v>0</v>
      </c>
      <c r="AJ540" t="s">
        <v>0</v>
      </c>
      <c r="AK540" s="191"/>
      <c r="AL540" s="162">
        <v>0</v>
      </c>
      <c r="AM540" s="162">
        <v>0</v>
      </c>
      <c r="AN540" s="162">
        <v>0.24734821907631399</v>
      </c>
      <c r="AO540" s="162">
        <v>2.4422410003419103E-4</v>
      </c>
      <c r="AP540" s="162">
        <v>0</v>
      </c>
      <c r="AQ540" s="162">
        <v>0.22374186323230899</v>
      </c>
      <c r="AR540" s="178">
        <v>0</v>
      </c>
      <c r="AS540" s="178">
        <v>0</v>
      </c>
      <c r="AT540" s="178">
        <v>0</v>
      </c>
      <c r="AU540" s="178">
        <v>0</v>
      </c>
      <c r="AV540" s="178">
        <v>0</v>
      </c>
      <c r="AW540" s="180">
        <v>0</v>
      </c>
      <c r="AX540">
        <v>1</v>
      </c>
      <c r="AY540">
        <v>0</v>
      </c>
      <c r="AZ540">
        <v>0</v>
      </c>
      <c r="BA540">
        <v>0</v>
      </c>
      <c r="BB540">
        <v>1</v>
      </c>
      <c r="BC540">
        <v>0</v>
      </c>
      <c r="BD540" s="165">
        <v>0</v>
      </c>
      <c r="BE540" s="165" t="s">
        <v>0</v>
      </c>
      <c r="BF540" s="165" t="s">
        <v>0</v>
      </c>
      <c r="BG540" s="165" t="s">
        <v>0</v>
      </c>
      <c r="BH540" s="165" t="s">
        <v>0</v>
      </c>
      <c r="BI540" s="165" t="s">
        <v>0</v>
      </c>
      <c r="BJ540" s="165">
        <v>0</v>
      </c>
      <c r="BK540" s="165" t="s">
        <v>0</v>
      </c>
      <c r="BL540" s="165">
        <v>0</v>
      </c>
      <c r="BM540" s="165" t="s">
        <v>0</v>
      </c>
      <c r="BN540" s="165" t="s">
        <v>0</v>
      </c>
      <c r="BO540" s="165" t="s">
        <v>0</v>
      </c>
      <c r="BP540" s="165" t="s">
        <v>0</v>
      </c>
      <c r="BQ540" s="165" t="s">
        <v>0</v>
      </c>
      <c r="BR540" s="165">
        <v>0</v>
      </c>
      <c r="BS540" s="165">
        <v>0</v>
      </c>
      <c r="BT540" s="165">
        <v>0</v>
      </c>
      <c r="BU540" s="165" t="s">
        <v>0</v>
      </c>
      <c r="BV540" s="165" t="s">
        <v>0</v>
      </c>
      <c r="BW540" s="165" t="s">
        <v>0</v>
      </c>
      <c r="BX540" s="165" t="s">
        <v>0</v>
      </c>
      <c r="BY540" s="163" t="s">
        <v>0</v>
      </c>
      <c r="BZ540">
        <v>0</v>
      </c>
      <c r="CA540" t="s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 t="str">
        <f>_xlfn.XLOOKUP(DB_CEWB_Nomenclature__2[[#This Row],[Component]],T_Planning[Article],T_Planning[PLANIF],"VERIF")</f>
        <v>VERIF</v>
      </c>
      <c r="CS540" t="str">
        <f>_xlfn.XLOOKUP(DB_CEWB_Nomenclature__2[[#This Row],[Component]],T_Planning[Article],T_Planning[Etat Machine],"VERIF")</f>
        <v>VERIF</v>
      </c>
      <c r="CT5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1" spans="1:98" hidden="1" x14ac:dyDescent="0.3">
      <c r="A541">
        <v>0</v>
      </c>
      <c r="B541">
        <v>779233</v>
      </c>
      <c r="C541" t="s">
        <v>383</v>
      </c>
      <c r="D541">
        <v>40</v>
      </c>
      <c r="E541" t="s">
        <v>3761</v>
      </c>
      <c r="F541" t="s">
        <v>3952</v>
      </c>
      <c r="G541" t="s">
        <v>2862</v>
      </c>
      <c r="H541" t="s">
        <v>1526</v>
      </c>
      <c r="I541">
        <v>0</v>
      </c>
      <c r="J541">
        <v>12800</v>
      </c>
      <c r="K541">
        <v>0</v>
      </c>
      <c r="L541">
        <v>114948</v>
      </c>
      <c r="M541">
        <v>0</v>
      </c>
      <c r="N541">
        <v>25540</v>
      </c>
      <c r="O541">
        <v>537480</v>
      </c>
      <c r="P541">
        <v>219930</v>
      </c>
      <c r="Q541">
        <v>127410</v>
      </c>
      <c r="R541">
        <v>9380</v>
      </c>
      <c r="S541">
        <v>124328</v>
      </c>
      <c r="T541" t="s">
        <v>3767</v>
      </c>
      <c r="U541">
        <v>96100</v>
      </c>
      <c r="V541" s="162">
        <v>1</v>
      </c>
      <c r="W541">
        <v>633580</v>
      </c>
      <c r="X541" s="162">
        <v>0.19623094163325863</v>
      </c>
      <c r="Y541">
        <v>0</v>
      </c>
      <c r="Z541">
        <v>0</v>
      </c>
      <c r="AA541">
        <v>0</v>
      </c>
      <c r="AB541">
        <v>0</v>
      </c>
      <c r="AC541">
        <v>0</v>
      </c>
      <c r="AD541" t="s">
        <v>0</v>
      </c>
      <c r="AE541" t="s">
        <v>0</v>
      </c>
      <c r="AF541" t="s">
        <v>0</v>
      </c>
      <c r="AG541" t="s">
        <v>0</v>
      </c>
      <c r="AH541" s="191"/>
      <c r="AI541" s="191" t="s">
        <v>0</v>
      </c>
      <c r="AJ541" t="s">
        <v>0</v>
      </c>
      <c r="AK541" s="191"/>
      <c r="AL541" s="162">
        <v>3.3174831361273906E-3</v>
      </c>
      <c r="AM541" s="162">
        <v>2.6592220618806499E-2</v>
      </c>
      <c r="AN541" s="162">
        <v>4.7747454489398003E-2</v>
      </c>
      <c r="AO541" s="162">
        <v>1.6390847478640499E-2</v>
      </c>
      <c r="AP541" s="162">
        <v>1.64604086022095E-5</v>
      </c>
      <c r="AQ541" s="162">
        <v>3.2517011056947702E-2</v>
      </c>
      <c r="AR541" s="178">
        <v>0</v>
      </c>
      <c r="AS541" s="178">
        <v>0</v>
      </c>
      <c r="AT541" s="178">
        <v>0</v>
      </c>
      <c r="AU541" s="178">
        <v>0</v>
      </c>
      <c r="AV541" s="178">
        <v>0</v>
      </c>
      <c r="AW541" s="180">
        <v>0</v>
      </c>
      <c r="AX541">
        <v>1</v>
      </c>
      <c r="AY541">
        <v>0</v>
      </c>
      <c r="AZ541">
        <v>0</v>
      </c>
      <c r="BA541">
        <v>0</v>
      </c>
      <c r="BB541">
        <v>1</v>
      </c>
      <c r="BC541">
        <v>0</v>
      </c>
      <c r="BD541" s="165">
        <v>16160</v>
      </c>
      <c r="BE541" s="165">
        <v>12</v>
      </c>
      <c r="BF541" s="165" t="s">
        <v>0</v>
      </c>
      <c r="BG541" s="165" t="s">
        <v>0</v>
      </c>
      <c r="BH541" s="165" t="s">
        <v>0</v>
      </c>
      <c r="BI541" s="165" t="s">
        <v>0</v>
      </c>
      <c r="BJ541" s="165">
        <v>0</v>
      </c>
      <c r="BK541" s="165" t="s">
        <v>0</v>
      </c>
      <c r="BL541" s="165">
        <v>0</v>
      </c>
      <c r="BM541" s="165" t="s">
        <v>0</v>
      </c>
      <c r="BN541" s="165" t="s">
        <v>0</v>
      </c>
      <c r="BO541" s="165" t="s">
        <v>0</v>
      </c>
      <c r="BP541" s="165" t="s">
        <v>0</v>
      </c>
      <c r="BQ541" s="165" t="s">
        <v>0</v>
      </c>
      <c r="BR541" s="165">
        <v>9380</v>
      </c>
      <c r="BS541" s="165">
        <v>3.5</v>
      </c>
      <c r="BT541" s="165">
        <v>0</v>
      </c>
      <c r="BU541" s="165" t="s">
        <v>0</v>
      </c>
      <c r="BV541" s="165" t="s">
        <v>0</v>
      </c>
      <c r="BW541" s="165" t="s">
        <v>0</v>
      </c>
      <c r="BX541" s="165" t="s">
        <v>0</v>
      </c>
      <c r="BY541" s="163" t="s">
        <v>0</v>
      </c>
      <c r="BZ541">
        <v>0</v>
      </c>
      <c r="CA541" t="s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 t="str">
        <f>_xlfn.XLOOKUP(DB_CEWB_Nomenclature__2[[#This Row],[Component]],T_Planning[Article],T_Planning[PLANIF],"VERIF")</f>
        <v>A PLANIFIER</v>
      </c>
      <c r="CS541" t="str">
        <f>_xlfn.XLOOKUP(DB_CEWB_Nomenclature__2[[#This Row],[Component]],T_Planning[Article],T_Planning[Etat Machine],"VERIF")</f>
        <v>VERIF</v>
      </c>
      <c r="CT5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2" spans="1:98" hidden="1" x14ac:dyDescent="0.3">
      <c r="A542">
        <v>0</v>
      </c>
      <c r="B542">
        <v>781539</v>
      </c>
      <c r="C542" t="s">
        <v>282</v>
      </c>
      <c r="D542">
        <v>40</v>
      </c>
      <c r="E542" t="s">
        <v>3761</v>
      </c>
      <c r="F542" t="s">
        <v>3950</v>
      </c>
      <c r="G542" t="s">
        <v>2775</v>
      </c>
      <c r="H542" t="s">
        <v>155</v>
      </c>
      <c r="I542">
        <v>0</v>
      </c>
      <c r="J542">
        <v>2200</v>
      </c>
      <c r="K542">
        <v>0</v>
      </c>
      <c r="L542">
        <v>50709</v>
      </c>
      <c r="M542">
        <v>0</v>
      </c>
      <c r="N542">
        <v>10241</v>
      </c>
      <c r="O542">
        <v>48030</v>
      </c>
      <c r="P542">
        <v>27830</v>
      </c>
      <c r="Q542">
        <v>21770</v>
      </c>
      <c r="R542">
        <v>10241</v>
      </c>
      <c r="S542">
        <v>60950</v>
      </c>
      <c r="T542" t="s">
        <v>3767</v>
      </c>
      <c r="U542">
        <v>14700</v>
      </c>
      <c r="V542" s="162">
        <v>1</v>
      </c>
      <c r="W542">
        <v>62730</v>
      </c>
      <c r="X542" s="162">
        <v>0.97162442212657429</v>
      </c>
      <c r="Y542">
        <v>14</v>
      </c>
      <c r="Z542">
        <v>10</v>
      </c>
      <c r="AA542">
        <v>5</v>
      </c>
      <c r="AB542">
        <v>0</v>
      </c>
      <c r="AC542">
        <v>29</v>
      </c>
      <c r="AD542" t="s">
        <v>0</v>
      </c>
      <c r="AE542" t="s">
        <v>0</v>
      </c>
      <c r="AF542">
        <v>9570</v>
      </c>
      <c r="AG542">
        <v>46</v>
      </c>
      <c r="AH542" s="191"/>
      <c r="AI542" s="191" t="s">
        <v>0</v>
      </c>
      <c r="AJ542" t="s">
        <v>0</v>
      </c>
      <c r="AK542" s="191"/>
      <c r="AL542" s="162">
        <v>0</v>
      </c>
      <c r="AM542" s="162">
        <v>8.7378640776699004E-2</v>
      </c>
      <c r="AN542" s="162">
        <v>0.32978275649949801</v>
      </c>
      <c r="AO542" s="162">
        <v>0.218757651260928</v>
      </c>
      <c r="AP542" s="162">
        <v>0.38223561586566102</v>
      </c>
      <c r="AQ542" s="162">
        <v>0.29766488167646998</v>
      </c>
      <c r="AR542" s="178">
        <v>0</v>
      </c>
      <c r="AS542" s="178">
        <v>0</v>
      </c>
      <c r="AT542" s="178">
        <v>0</v>
      </c>
      <c r="AU542" s="178">
        <v>0</v>
      </c>
      <c r="AV542" s="178">
        <v>0</v>
      </c>
      <c r="AW542" s="180">
        <v>0</v>
      </c>
      <c r="AX542">
        <v>1</v>
      </c>
      <c r="AY542">
        <v>1</v>
      </c>
      <c r="AZ542">
        <v>0</v>
      </c>
      <c r="BA542">
        <v>0</v>
      </c>
      <c r="BB542">
        <v>1</v>
      </c>
      <c r="BC542">
        <v>0</v>
      </c>
      <c r="BD542" s="165">
        <v>0</v>
      </c>
      <c r="BE542" s="165" t="s">
        <v>0</v>
      </c>
      <c r="BF542" s="165">
        <v>0</v>
      </c>
      <c r="BG542" s="165" t="s">
        <v>0</v>
      </c>
      <c r="BH542" s="165">
        <v>0</v>
      </c>
      <c r="BI542" s="165" t="s">
        <v>0</v>
      </c>
      <c r="BJ542" s="165">
        <v>0</v>
      </c>
      <c r="BK542" s="165" t="s">
        <v>0</v>
      </c>
      <c r="BL542" s="165">
        <v>0</v>
      </c>
      <c r="BM542" s="165" t="s">
        <v>0</v>
      </c>
      <c r="BN542" s="165" t="s">
        <v>0</v>
      </c>
      <c r="BO542" s="165" t="s">
        <v>0</v>
      </c>
      <c r="BP542" s="165" t="s">
        <v>0</v>
      </c>
      <c r="BQ542" s="165" t="s">
        <v>0</v>
      </c>
      <c r="BR542" s="165">
        <v>0</v>
      </c>
      <c r="BS542" s="165">
        <v>0</v>
      </c>
      <c r="BT542" s="165">
        <v>0</v>
      </c>
      <c r="BU542" s="165" t="s">
        <v>0</v>
      </c>
      <c r="BV542" s="165" t="s">
        <v>0</v>
      </c>
      <c r="BW542" s="165" t="s">
        <v>0</v>
      </c>
      <c r="BX542" s="165" t="s">
        <v>0</v>
      </c>
      <c r="BY542" s="163" t="s">
        <v>0</v>
      </c>
      <c r="BZ542">
        <v>10241</v>
      </c>
      <c r="CA542">
        <v>8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1010</v>
      </c>
      <c r="CP542">
        <v>0</v>
      </c>
      <c r="CQ542">
        <v>1010</v>
      </c>
      <c r="CR542" t="str">
        <f>_xlfn.XLOOKUP(DB_CEWB_Nomenclature__2[[#This Row],[Component]],T_Planning[Article],T_Planning[PLANIF],"VERIF")</f>
        <v>VERIF</v>
      </c>
      <c r="CS542" t="str">
        <f>_xlfn.XLOOKUP(DB_CEWB_Nomenclature__2[[#This Row],[Component]],T_Planning[Article],T_Planning[Etat Machine],"VERIF")</f>
        <v>VERIF</v>
      </c>
      <c r="CT5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3" spans="1:98" hidden="1" x14ac:dyDescent="0.3">
      <c r="A543">
        <v>0</v>
      </c>
      <c r="B543">
        <v>781895</v>
      </c>
      <c r="C543" t="s">
        <v>2276</v>
      </c>
      <c r="D543">
        <v>40</v>
      </c>
      <c r="E543" t="s">
        <v>3761</v>
      </c>
      <c r="F543" t="s">
        <v>3950</v>
      </c>
      <c r="G543" t="s">
        <v>2775</v>
      </c>
      <c r="H543" t="s">
        <v>125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 t="s">
        <v>3794</v>
      </c>
      <c r="U543">
        <v>0</v>
      </c>
      <c r="V543" s="162" t="s">
        <v>0</v>
      </c>
      <c r="W543">
        <v>0</v>
      </c>
      <c r="X543" s="162" t="s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 t="s">
        <v>0</v>
      </c>
      <c r="AE543" t="s">
        <v>0</v>
      </c>
      <c r="AF543" t="s">
        <v>0</v>
      </c>
      <c r="AG543" t="s">
        <v>0</v>
      </c>
      <c r="AH543" s="191"/>
      <c r="AI543" s="191" t="s">
        <v>0</v>
      </c>
      <c r="AJ543" t="s">
        <v>0</v>
      </c>
      <c r="AK543" s="191"/>
      <c r="AL543" s="162">
        <v>0</v>
      </c>
      <c r="AM543" s="162">
        <v>0</v>
      </c>
      <c r="AN543" s="162">
        <v>0</v>
      </c>
      <c r="AO543" s="162">
        <v>0</v>
      </c>
      <c r="AP543" s="162">
        <v>0</v>
      </c>
      <c r="AQ543" s="162">
        <v>0</v>
      </c>
      <c r="AR543" s="178">
        <v>0</v>
      </c>
      <c r="AS543" s="178">
        <v>0</v>
      </c>
      <c r="AT543" s="178">
        <v>0</v>
      </c>
      <c r="AU543" s="178">
        <v>0</v>
      </c>
      <c r="AV543" s="178">
        <v>0</v>
      </c>
      <c r="AW543" s="180">
        <v>0</v>
      </c>
      <c r="AX543">
        <v>1</v>
      </c>
      <c r="AY543">
        <v>0</v>
      </c>
      <c r="AZ543">
        <v>0</v>
      </c>
      <c r="BA543">
        <v>0</v>
      </c>
      <c r="BB543">
        <v>1</v>
      </c>
      <c r="BC543">
        <v>0</v>
      </c>
      <c r="BD543" s="165">
        <v>0</v>
      </c>
      <c r="BE543" s="165" t="s">
        <v>0</v>
      </c>
      <c r="BF543" s="165" t="s">
        <v>0</v>
      </c>
      <c r="BG543" s="165" t="s">
        <v>0</v>
      </c>
      <c r="BH543" s="165" t="s">
        <v>0</v>
      </c>
      <c r="BI543" s="165" t="s">
        <v>0</v>
      </c>
      <c r="BJ543" s="165">
        <v>0</v>
      </c>
      <c r="BK543" s="165" t="s">
        <v>0</v>
      </c>
      <c r="BL543" s="165">
        <v>0</v>
      </c>
      <c r="BM543" s="165" t="s">
        <v>0</v>
      </c>
      <c r="BN543" s="165" t="s">
        <v>0</v>
      </c>
      <c r="BO543" s="165" t="s">
        <v>0</v>
      </c>
      <c r="BP543" s="165" t="s">
        <v>0</v>
      </c>
      <c r="BQ543" s="165" t="s">
        <v>0</v>
      </c>
      <c r="BR543" s="165">
        <v>0</v>
      </c>
      <c r="BS543" s="165">
        <v>0</v>
      </c>
      <c r="BT543" s="165">
        <v>0</v>
      </c>
      <c r="BU543" s="165" t="s">
        <v>0</v>
      </c>
      <c r="BV543" s="165" t="s">
        <v>0</v>
      </c>
      <c r="BW543" s="165" t="s">
        <v>0</v>
      </c>
      <c r="BX543" s="165" t="s">
        <v>0</v>
      </c>
      <c r="BY543" s="163" t="s">
        <v>0</v>
      </c>
      <c r="BZ543">
        <v>0</v>
      </c>
      <c r="CA543" t="s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 t="str">
        <f>_xlfn.XLOOKUP(DB_CEWB_Nomenclature__2[[#This Row],[Component]],T_Planning[Article],T_Planning[PLANIF],"VERIF")</f>
        <v>VERIF</v>
      </c>
      <c r="CS543" t="str">
        <f>_xlfn.XLOOKUP(DB_CEWB_Nomenclature__2[[#This Row],[Component]],T_Planning[Article],T_Planning[Etat Machine],"VERIF")</f>
        <v>VERIF</v>
      </c>
      <c r="CT5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4" spans="1:98" hidden="1" x14ac:dyDescent="0.3">
      <c r="A544">
        <v>0</v>
      </c>
      <c r="B544">
        <v>783186</v>
      </c>
      <c r="C544" t="s">
        <v>160</v>
      </c>
      <c r="D544">
        <v>40</v>
      </c>
      <c r="E544" t="s">
        <v>3761</v>
      </c>
      <c r="F544" t="s">
        <v>3950</v>
      </c>
      <c r="G544" t="s">
        <v>2775</v>
      </c>
      <c r="H544" t="s">
        <v>23</v>
      </c>
      <c r="I544">
        <v>0</v>
      </c>
      <c r="J544">
        <v>100</v>
      </c>
      <c r="K544">
        <v>0</v>
      </c>
      <c r="L544">
        <v>8798</v>
      </c>
      <c r="M544">
        <v>0</v>
      </c>
      <c r="N544">
        <v>0</v>
      </c>
      <c r="O544">
        <v>2158</v>
      </c>
      <c r="P544">
        <v>817</v>
      </c>
      <c r="Q544">
        <v>601</v>
      </c>
      <c r="R544">
        <v>0</v>
      </c>
      <c r="S544">
        <v>8798</v>
      </c>
      <c r="T544" t="s">
        <v>3789</v>
      </c>
      <c r="U544">
        <v>900</v>
      </c>
      <c r="V544" s="162">
        <v>1</v>
      </c>
      <c r="W544">
        <v>3058</v>
      </c>
      <c r="X544" s="162">
        <v>1</v>
      </c>
      <c r="Y544">
        <v>1</v>
      </c>
      <c r="Z544">
        <v>9</v>
      </c>
      <c r="AA544">
        <v>2</v>
      </c>
      <c r="AB544">
        <v>0</v>
      </c>
      <c r="AC544">
        <v>12</v>
      </c>
      <c r="AD544" t="s">
        <v>0</v>
      </c>
      <c r="AE544" t="s">
        <v>0</v>
      </c>
      <c r="AF544" t="s">
        <v>0</v>
      </c>
      <c r="AG544" t="s">
        <v>0</v>
      </c>
      <c r="AH544" s="191"/>
      <c r="AI544" s="191" t="s">
        <v>0</v>
      </c>
      <c r="AJ544" t="s">
        <v>0</v>
      </c>
      <c r="AK544" s="191"/>
      <c r="AL544" s="162">
        <v>0</v>
      </c>
      <c r="AM544" s="162">
        <v>9.2246870195475499E-3</v>
      </c>
      <c r="AN544" s="162">
        <v>0</v>
      </c>
      <c r="AO544" s="162">
        <v>0</v>
      </c>
      <c r="AP544" s="162">
        <v>0</v>
      </c>
      <c r="AQ544" s="162">
        <v>1.0322864045684201E-2</v>
      </c>
      <c r="AR544" s="178">
        <v>0</v>
      </c>
      <c r="AS544" s="178">
        <v>0</v>
      </c>
      <c r="AT544" s="178">
        <v>0</v>
      </c>
      <c r="AU544" s="178">
        <v>0</v>
      </c>
      <c r="AV544" s="178">
        <v>0</v>
      </c>
      <c r="AW544" s="180">
        <v>0</v>
      </c>
      <c r="AX544">
        <v>1</v>
      </c>
      <c r="AY544">
        <v>0</v>
      </c>
      <c r="AZ544">
        <v>0</v>
      </c>
      <c r="BA544">
        <v>0</v>
      </c>
      <c r="BB544">
        <v>1</v>
      </c>
      <c r="BC544">
        <v>0</v>
      </c>
      <c r="BD544" s="165">
        <v>0</v>
      </c>
      <c r="BE544" s="165" t="s">
        <v>0</v>
      </c>
      <c r="BF544" s="165" t="s">
        <v>0</v>
      </c>
      <c r="BG544" s="165" t="s">
        <v>0</v>
      </c>
      <c r="BH544" s="165" t="s">
        <v>0</v>
      </c>
      <c r="BI544" s="165" t="s">
        <v>0</v>
      </c>
      <c r="BJ544" s="165">
        <v>0</v>
      </c>
      <c r="BK544" s="165" t="s">
        <v>0</v>
      </c>
      <c r="BL544" s="165">
        <v>0</v>
      </c>
      <c r="BM544" s="165" t="s">
        <v>0</v>
      </c>
      <c r="BN544" s="165" t="s">
        <v>0</v>
      </c>
      <c r="BO544" s="165" t="s">
        <v>0</v>
      </c>
      <c r="BP544" s="165" t="s">
        <v>0</v>
      </c>
      <c r="BQ544" s="165" t="s">
        <v>0</v>
      </c>
      <c r="BR544" s="165">
        <v>0</v>
      </c>
      <c r="BS544" s="165">
        <v>0</v>
      </c>
      <c r="BT544" s="165">
        <v>0</v>
      </c>
      <c r="BU544" s="165" t="s">
        <v>0</v>
      </c>
      <c r="BV544" s="165" t="s">
        <v>0</v>
      </c>
      <c r="BW544" s="165" t="s">
        <v>0</v>
      </c>
      <c r="BX544" s="165" t="s">
        <v>0</v>
      </c>
      <c r="BY544" s="163" t="s">
        <v>0</v>
      </c>
      <c r="BZ544">
        <v>0</v>
      </c>
      <c r="CA544" t="s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505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505</v>
      </c>
      <c r="CR544" t="str">
        <f>_xlfn.XLOOKUP(DB_CEWB_Nomenclature__2[[#This Row],[Component]],T_Planning[Article],T_Planning[PLANIF],"VERIF")</f>
        <v>VERIF</v>
      </c>
      <c r="CS544" t="str">
        <f>_xlfn.XLOOKUP(DB_CEWB_Nomenclature__2[[#This Row],[Component]],T_Planning[Article],T_Planning[Etat Machine],"VERIF")</f>
        <v>VERIF</v>
      </c>
      <c r="CT5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5" spans="1:98" hidden="1" x14ac:dyDescent="0.3">
      <c r="A545">
        <v>2</v>
      </c>
      <c r="B545">
        <v>859513</v>
      </c>
      <c r="C545" t="s">
        <v>7614</v>
      </c>
      <c r="D545">
        <v>40</v>
      </c>
      <c r="E545" t="s">
        <v>3761</v>
      </c>
      <c r="F545" t="s">
        <v>3950</v>
      </c>
      <c r="G545" t="s">
        <v>2775</v>
      </c>
      <c r="H545" t="s">
        <v>2050</v>
      </c>
      <c r="I545">
        <v>0</v>
      </c>
      <c r="J545">
        <v>6000</v>
      </c>
      <c r="K545" t="s">
        <v>0</v>
      </c>
      <c r="L545">
        <v>0</v>
      </c>
      <c r="M545">
        <v>0</v>
      </c>
      <c r="N545">
        <v>0</v>
      </c>
      <c r="O545">
        <v>117000</v>
      </c>
      <c r="P545">
        <v>60000</v>
      </c>
      <c r="Q545">
        <v>60000</v>
      </c>
      <c r="R545">
        <v>0</v>
      </c>
      <c r="S545">
        <v>0</v>
      </c>
      <c r="T545" t="s">
        <v>3765</v>
      </c>
      <c r="U545">
        <v>18000</v>
      </c>
      <c r="V545" s="162">
        <v>0</v>
      </c>
      <c r="W545">
        <v>135000</v>
      </c>
      <c r="X545" s="162">
        <v>0</v>
      </c>
      <c r="Y545">
        <v>0</v>
      </c>
      <c r="Z545">
        <v>4</v>
      </c>
      <c r="AA545">
        <v>1</v>
      </c>
      <c r="AB545">
        <v>0</v>
      </c>
      <c r="AC545">
        <v>5</v>
      </c>
      <c r="AD545" t="s">
        <v>0</v>
      </c>
      <c r="AE545" t="s">
        <v>0</v>
      </c>
      <c r="AF545" t="s">
        <v>0</v>
      </c>
      <c r="AG545" t="s">
        <v>0</v>
      </c>
      <c r="AH545" s="191"/>
      <c r="AI545" s="191" t="s">
        <v>0</v>
      </c>
      <c r="AJ545" t="s">
        <v>0</v>
      </c>
      <c r="AK545" s="191"/>
      <c r="AL545" s="162">
        <v>0</v>
      </c>
      <c r="AM545" s="162">
        <v>0</v>
      </c>
      <c r="AN545" s="162">
        <v>0</v>
      </c>
      <c r="AO545" s="162">
        <v>0</v>
      </c>
      <c r="AP545" s="162">
        <v>0</v>
      </c>
      <c r="AQ545" s="162">
        <v>0</v>
      </c>
      <c r="AR545" s="178">
        <v>0</v>
      </c>
      <c r="AS545" s="178">
        <v>0</v>
      </c>
      <c r="AT545" s="178">
        <v>0</v>
      </c>
      <c r="AU545" s="178">
        <v>0</v>
      </c>
      <c r="AV545" s="178">
        <v>0</v>
      </c>
      <c r="AW545" s="180">
        <v>0</v>
      </c>
      <c r="AX545">
        <v>1</v>
      </c>
      <c r="AY545">
        <v>1</v>
      </c>
      <c r="AZ545">
        <v>0</v>
      </c>
      <c r="BA545">
        <v>0</v>
      </c>
      <c r="BB545">
        <v>1</v>
      </c>
      <c r="BC545">
        <v>0</v>
      </c>
      <c r="BD545" s="165">
        <v>0</v>
      </c>
      <c r="BE545" s="165" t="s">
        <v>0</v>
      </c>
      <c r="BF545" s="165">
        <v>0</v>
      </c>
      <c r="BG545" s="165" t="s">
        <v>0</v>
      </c>
      <c r="BH545" s="165">
        <v>0</v>
      </c>
      <c r="BI545" s="165" t="s">
        <v>0</v>
      </c>
      <c r="BJ545" s="165">
        <v>0</v>
      </c>
      <c r="BK545" s="165" t="s">
        <v>0</v>
      </c>
      <c r="BL545" s="165">
        <v>0</v>
      </c>
      <c r="BM545" s="165" t="s">
        <v>0</v>
      </c>
      <c r="BN545" s="165" t="s">
        <v>0</v>
      </c>
      <c r="BO545" s="165" t="s">
        <v>0</v>
      </c>
      <c r="BP545" s="165" t="s">
        <v>0</v>
      </c>
      <c r="BQ545" s="165" t="s">
        <v>0</v>
      </c>
      <c r="BR545" s="165">
        <v>0</v>
      </c>
      <c r="BS545" s="165">
        <v>0</v>
      </c>
      <c r="BT545" s="165">
        <v>0</v>
      </c>
      <c r="BU545" s="165" t="s">
        <v>0</v>
      </c>
      <c r="BV545" s="165" t="s">
        <v>0</v>
      </c>
      <c r="BW545" s="165" t="s">
        <v>0</v>
      </c>
      <c r="BX545" s="165" t="s">
        <v>0</v>
      </c>
      <c r="BY545" s="163" t="s">
        <v>0</v>
      </c>
      <c r="BZ545">
        <v>0</v>
      </c>
      <c r="CA545" t="s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 t="str">
        <f>_xlfn.XLOOKUP(DB_CEWB_Nomenclature__2[[#This Row],[Component]],T_Planning[Article],T_Planning[PLANIF],"VERIF")</f>
        <v>VERIF</v>
      </c>
      <c r="CS545" t="str">
        <f>_xlfn.XLOOKUP(DB_CEWB_Nomenclature__2[[#This Row],[Component]],T_Planning[Article],T_Planning[Etat Machine],"VERIF")</f>
        <v>VERIF</v>
      </c>
      <c r="CT5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6" spans="1:98" hidden="1" x14ac:dyDescent="0.3">
      <c r="A546">
        <v>0</v>
      </c>
      <c r="B546">
        <v>784124</v>
      </c>
      <c r="C546" t="s">
        <v>1946</v>
      </c>
      <c r="D546">
        <v>40</v>
      </c>
      <c r="E546" t="s">
        <v>3761</v>
      </c>
      <c r="F546" t="s">
        <v>3952</v>
      </c>
      <c r="G546" t="s">
        <v>2862</v>
      </c>
      <c r="H546" t="s">
        <v>105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 t="s">
        <v>3767</v>
      </c>
      <c r="U546">
        <v>0</v>
      </c>
      <c r="V546" s="162" t="s">
        <v>0</v>
      </c>
      <c r="W546">
        <v>0</v>
      </c>
      <c r="X546" s="162" t="s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 t="s">
        <v>0</v>
      </c>
      <c r="AE546" t="s">
        <v>0</v>
      </c>
      <c r="AF546" t="s">
        <v>0</v>
      </c>
      <c r="AG546" t="s">
        <v>0</v>
      </c>
      <c r="AH546" s="191"/>
      <c r="AI546" s="191" t="s">
        <v>0</v>
      </c>
      <c r="AJ546" t="s">
        <v>0</v>
      </c>
      <c r="AK546" s="191"/>
      <c r="AL546" s="162">
        <v>0</v>
      </c>
      <c r="AM546" s="162">
        <v>0</v>
      </c>
      <c r="AN546" s="162">
        <v>0</v>
      </c>
      <c r="AO546" s="162">
        <v>0</v>
      </c>
      <c r="AP546" s="162">
        <v>0</v>
      </c>
      <c r="AQ546" s="162">
        <v>0</v>
      </c>
      <c r="AR546" s="178">
        <v>0</v>
      </c>
      <c r="AS546" s="178">
        <v>0</v>
      </c>
      <c r="AT546" s="178">
        <v>0</v>
      </c>
      <c r="AU546" s="178">
        <v>0</v>
      </c>
      <c r="AV546" s="178">
        <v>0</v>
      </c>
      <c r="AW546" s="180">
        <v>0</v>
      </c>
      <c r="AX546">
        <v>1</v>
      </c>
      <c r="AY546">
        <v>0</v>
      </c>
      <c r="AZ546">
        <v>0</v>
      </c>
      <c r="BA546">
        <v>0</v>
      </c>
      <c r="BB546">
        <v>1</v>
      </c>
      <c r="BC546">
        <v>0</v>
      </c>
      <c r="BD546" s="165">
        <v>0</v>
      </c>
      <c r="BE546" s="165" t="s">
        <v>0</v>
      </c>
      <c r="BF546" s="165" t="s">
        <v>0</v>
      </c>
      <c r="BG546" s="165" t="s">
        <v>0</v>
      </c>
      <c r="BH546" s="165" t="s">
        <v>0</v>
      </c>
      <c r="BI546" s="165" t="s">
        <v>0</v>
      </c>
      <c r="BJ546" s="165">
        <v>0</v>
      </c>
      <c r="BK546" s="165" t="s">
        <v>0</v>
      </c>
      <c r="BL546" s="165">
        <v>0</v>
      </c>
      <c r="BM546" s="165" t="s">
        <v>0</v>
      </c>
      <c r="BN546" s="165" t="s">
        <v>0</v>
      </c>
      <c r="BO546" s="165" t="s">
        <v>0</v>
      </c>
      <c r="BP546" s="165" t="s">
        <v>0</v>
      </c>
      <c r="BQ546" s="165" t="s">
        <v>0</v>
      </c>
      <c r="BR546" s="165">
        <v>0</v>
      </c>
      <c r="BS546" s="165">
        <v>0</v>
      </c>
      <c r="BT546" s="165">
        <v>0</v>
      </c>
      <c r="BU546" s="165" t="s">
        <v>0</v>
      </c>
      <c r="BV546" s="165" t="s">
        <v>0</v>
      </c>
      <c r="BW546" s="165" t="s">
        <v>0</v>
      </c>
      <c r="BX546" s="165" t="s">
        <v>0</v>
      </c>
      <c r="BY546" s="163" t="s">
        <v>0</v>
      </c>
      <c r="BZ546">
        <v>0</v>
      </c>
      <c r="CA546" t="s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 t="str">
        <f>_xlfn.XLOOKUP(DB_CEWB_Nomenclature__2[[#This Row],[Component]],T_Planning[Article],T_Planning[PLANIF],"VERIF")</f>
        <v>VERIF</v>
      </c>
      <c r="CS546" t="str">
        <f>_xlfn.XLOOKUP(DB_CEWB_Nomenclature__2[[#This Row],[Component]],T_Planning[Article],T_Planning[Etat Machine],"VERIF")</f>
        <v>VERIF</v>
      </c>
      <c r="CT5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7" spans="1:98" hidden="1" x14ac:dyDescent="0.3">
      <c r="A547">
        <v>0</v>
      </c>
      <c r="B547">
        <v>789240</v>
      </c>
      <c r="C547" t="s">
        <v>2236</v>
      </c>
      <c r="D547">
        <v>40</v>
      </c>
      <c r="E547" t="s">
        <v>3761</v>
      </c>
      <c r="F547" t="s">
        <v>3950</v>
      </c>
      <c r="G547" t="s">
        <v>2775</v>
      </c>
      <c r="H547" t="s">
        <v>3421</v>
      </c>
      <c r="I547">
        <v>0</v>
      </c>
      <c r="J547">
        <v>0</v>
      </c>
      <c r="K547">
        <v>0</v>
      </c>
      <c r="L547">
        <v>2598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2598</v>
      </c>
      <c r="T547" t="s">
        <v>3789</v>
      </c>
      <c r="U547">
        <v>0</v>
      </c>
      <c r="V547" s="162" t="s">
        <v>0</v>
      </c>
      <c r="W547">
        <v>0</v>
      </c>
      <c r="X547" s="162" t="s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 t="s">
        <v>0</v>
      </c>
      <c r="AE547" t="s">
        <v>0</v>
      </c>
      <c r="AF547" t="s">
        <v>0</v>
      </c>
      <c r="AG547" t="s">
        <v>0</v>
      </c>
      <c r="AH547" s="191"/>
      <c r="AI547" s="191" t="s">
        <v>0</v>
      </c>
      <c r="AJ547" t="s">
        <v>0</v>
      </c>
      <c r="AK547" s="191"/>
      <c r="AL547" s="162">
        <v>0</v>
      </c>
      <c r="AM547" s="162">
        <v>0</v>
      </c>
      <c r="AN547" s="162">
        <v>0.827467127108514</v>
      </c>
      <c r="AO547" s="162">
        <v>0</v>
      </c>
      <c r="AP547" s="162">
        <v>0</v>
      </c>
      <c r="AQ547" s="162">
        <v>0.62172546280125696</v>
      </c>
      <c r="AR547" s="178">
        <v>0</v>
      </c>
      <c r="AS547" s="178">
        <v>0</v>
      </c>
      <c r="AT547" s="178">
        <v>0</v>
      </c>
      <c r="AU547" s="178">
        <v>0</v>
      </c>
      <c r="AV547" s="178">
        <v>0</v>
      </c>
      <c r="AW547" s="180">
        <v>0</v>
      </c>
      <c r="AX547">
        <v>1</v>
      </c>
      <c r="AY547">
        <v>0</v>
      </c>
      <c r="AZ547">
        <v>0</v>
      </c>
      <c r="BA547">
        <v>0</v>
      </c>
      <c r="BB547">
        <v>1</v>
      </c>
      <c r="BC547">
        <v>0</v>
      </c>
      <c r="BD547" s="165">
        <v>0</v>
      </c>
      <c r="BE547" s="165" t="s">
        <v>0</v>
      </c>
      <c r="BF547" s="165" t="s">
        <v>0</v>
      </c>
      <c r="BG547" s="165" t="s">
        <v>0</v>
      </c>
      <c r="BH547" s="165" t="s">
        <v>0</v>
      </c>
      <c r="BI547" s="165" t="s">
        <v>0</v>
      </c>
      <c r="BJ547" s="165">
        <v>0</v>
      </c>
      <c r="BK547" s="165" t="s">
        <v>0</v>
      </c>
      <c r="BL547" s="165">
        <v>0</v>
      </c>
      <c r="BM547" s="165" t="s">
        <v>0</v>
      </c>
      <c r="BN547" s="165" t="s">
        <v>0</v>
      </c>
      <c r="BO547" s="165" t="s">
        <v>0</v>
      </c>
      <c r="BP547" s="165" t="s">
        <v>0</v>
      </c>
      <c r="BQ547" s="165" t="s">
        <v>0</v>
      </c>
      <c r="BR547" s="165">
        <v>0</v>
      </c>
      <c r="BS547" s="165">
        <v>0</v>
      </c>
      <c r="BT547" s="165">
        <v>0</v>
      </c>
      <c r="BU547" s="165" t="s">
        <v>0</v>
      </c>
      <c r="BV547" s="165" t="s">
        <v>0</v>
      </c>
      <c r="BW547" s="165" t="s">
        <v>0</v>
      </c>
      <c r="BX547" s="165" t="s">
        <v>0</v>
      </c>
      <c r="BY547" s="163" t="s">
        <v>0</v>
      </c>
      <c r="BZ547">
        <v>0</v>
      </c>
      <c r="CA547" t="s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 t="str">
        <f>_xlfn.XLOOKUP(DB_CEWB_Nomenclature__2[[#This Row],[Component]],T_Planning[Article],T_Planning[PLANIF],"VERIF")</f>
        <v>VERIF</v>
      </c>
      <c r="CS547" t="str">
        <f>_xlfn.XLOOKUP(DB_CEWB_Nomenclature__2[[#This Row],[Component]],T_Planning[Article],T_Planning[Etat Machine],"VERIF")</f>
        <v>VERIF</v>
      </c>
      <c r="CT5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8" spans="1:98" hidden="1" x14ac:dyDescent="0.3">
      <c r="A548">
        <v>0</v>
      </c>
      <c r="B548">
        <v>790060</v>
      </c>
      <c r="C548" t="s">
        <v>1620</v>
      </c>
      <c r="D548">
        <v>40</v>
      </c>
      <c r="E548" t="s">
        <v>3761</v>
      </c>
      <c r="F548" t="s">
        <v>3950</v>
      </c>
      <c r="G548" t="s">
        <v>2775</v>
      </c>
      <c r="H548" t="s">
        <v>25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 t="s">
        <v>3765</v>
      </c>
      <c r="U548">
        <v>0</v>
      </c>
      <c r="V548" s="162" t="s">
        <v>0</v>
      </c>
      <c r="W548">
        <v>0</v>
      </c>
      <c r="X548" s="162" t="s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 t="s">
        <v>0</v>
      </c>
      <c r="AE548" t="s">
        <v>0</v>
      </c>
      <c r="AF548" t="s">
        <v>0</v>
      </c>
      <c r="AG548" t="s">
        <v>0</v>
      </c>
      <c r="AH548" s="191"/>
      <c r="AI548" s="191" t="s">
        <v>0</v>
      </c>
      <c r="AJ548" t="s">
        <v>0</v>
      </c>
      <c r="AK548" s="191"/>
      <c r="AL548" s="162">
        <v>0</v>
      </c>
      <c r="AM548" s="162">
        <v>0</v>
      </c>
      <c r="AN548" s="162">
        <v>0</v>
      </c>
      <c r="AO548" s="162">
        <v>0</v>
      </c>
      <c r="AP548" s="162">
        <v>0</v>
      </c>
      <c r="AQ548" s="162">
        <v>0</v>
      </c>
      <c r="AR548" s="178">
        <v>0</v>
      </c>
      <c r="AS548" s="178">
        <v>0</v>
      </c>
      <c r="AT548" s="178">
        <v>0</v>
      </c>
      <c r="AU548" s="178">
        <v>0</v>
      </c>
      <c r="AV548" s="178">
        <v>0</v>
      </c>
      <c r="AW548" s="180">
        <v>0</v>
      </c>
      <c r="AX548">
        <v>1</v>
      </c>
      <c r="AY548">
        <v>0</v>
      </c>
      <c r="AZ548">
        <v>0</v>
      </c>
      <c r="BA548">
        <v>0</v>
      </c>
      <c r="BB548">
        <v>1</v>
      </c>
      <c r="BC548">
        <v>0</v>
      </c>
      <c r="BD548" s="165">
        <v>0</v>
      </c>
      <c r="BE548" s="165" t="s">
        <v>0</v>
      </c>
      <c r="BF548" s="165" t="s">
        <v>0</v>
      </c>
      <c r="BG548" s="165" t="s">
        <v>0</v>
      </c>
      <c r="BH548" s="165" t="s">
        <v>0</v>
      </c>
      <c r="BI548" s="165" t="s">
        <v>0</v>
      </c>
      <c r="BJ548" s="165">
        <v>0</v>
      </c>
      <c r="BK548" s="165" t="s">
        <v>0</v>
      </c>
      <c r="BL548" s="165">
        <v>0</v>
      </c>
      <c r="BM548" s="165" t="s">
        <v>0</v>
      </c>
      <c r="BN548" s="165" t="s">
        <v>0</v>
      </c>
      <c r="BO548" s="165" t="s">
        <v>0</v>
      </c>
      <c r="BP548" s="165" t="s">
        <v>0</v>
      </c>
      <c r="BQ548" s="165" t="s">
        <v>0</v>
      </c>
      <c r="BR548" s="165">
        <v>0</v>
      </c>
      <c r="BS548" s="165">
        <v>0</v>
      </c>
      <c r="BT548" s="165">
        <v>0</v>
      </c>
      <c r="BU548" s="165" t="s">
        <v>0</v>
      </c>
      <c r="BV548" s="165" t="s">
        <v>0</v>
      </c>
      <c r="BW548" s="165" t="s">
        <v>0</v>
      </c>
      <c r="BX548" s="165" t="s">
        <v>0</v>
      </c>
      <c r="BY548" s="163" t="s">
        <v>0</v>
      </c>
      <c r="BZ548">
        <v>0</v>
      </c>
      <c r="CA548" t="s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 t="str">
        <f>_xlfn.XLOOKUP(DB_CEWB_Nomenclature__2[[#This Row],[Component]],T_Planning[Article],T_Planning[PLANIF],"VERIF")</f>
        <v>VERIF</v>
      </c>
      <c r="CS548" t="str">
        <f>_xlfn.XLOOKUP(DB_CEWB_Nomenclature__2[[#This Row],[Component]],T_Planning[Article],T_Planning[Etat Machine],"VERIF")</f>
        <v>VERIF</v>
      </c>
      <c r="CT5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49" spans="1:98" hidden="1" x14ac:dyDescent="0.3">
      <c r="A549">
        <v>0</v>
      </c>
      <c r="B549">
        <v>791714</v>
      </c>
      <c r="C549" t="s">
        <v>99</v>
      </c>
      <c r="D549">
        <v>40</v>
      </c>
      <c r="E549" t="s">
        <v>3761</v>
      </c>
      <c r="F549" t="s">
        <v>3950</v>
      </c>
      <c r="G549" t="s">
        <v>2775</v>
      </c>
      <c r="H549" t="s">
        <v>131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 t="s">
        <v>3836</v>
      </c>
      <c r="U549">
        <v>0</v>
      </c>
      <c r="V549" s="162" t="s">
        <v>0</v>
      </c>
      <c r="W549">
        <v>0</v>
      </c>
      <c r="X549" s="162" t="s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 t="s">
        <v>0</v>
      </c>
      <c r="AE549" t="s">
        <v>0</v>
      </c>
      <c r="AF549" t="s">
        <v>0</v>
      </c>
      <c r="AG549" t="s">
        <v>0</v>
      </c>
      <c r="AH549" s="191"/>
      <c r="AI549" s="191" t="s">
        <v>0</v>
      </c>
      <c r="AJ549" t="s">
        <v>0</v>
      </c>
      <c r="AK549" s="191"/>
      <c r="AL549" s="162">
        <v>0</v>
      </c>
      <c r="AM549" s="162">
        <v>0</v>
      </c>
      <c r="AN549" s="162">
        <v>0</v>
      </c>
      <c r="AO549" s="162">
        <v>0</v>
      </c>
      <c r="AP549" s="162">
        <v>0</v>
      </c>
      <c r="AQ549" s="162">
        <v>0</v>
      </c>
      <c r="AR549" s="178">
        <v>0</v>
      </c>
      <c r="AS549" s="178">
        <v>0</v>
      </c>
      <c r="AT549" s="178">
        <v>0</v>
      </c>
      <c r="AU549" s="178">
        <v>0</v>
      </c>
      <c r="AV549" s="178">
        <v>0</v>
      </c>
      <c r="AW549" s="180">
        <v>0</v>
      </c>
      <c r="AX549">
        <v>1</v>
      </c>
      <c r="AY549">
        <v>0</v>
      </c>
      <c r="AZ549">
        <v>0</v>
      </c>
      <c r="BA549">
        <v>0</v>
      </c>
      <c r="BB549">
        <v>1</v>
      </c>
      <c r="BC549">
        <v>0</v>
      </c>
      <c r="BD549" s="165">
        <v>0</v>
      </c>
      <c r="BE549" s="165" t="s">
        <v>0</v>
      </c>
      <c r="BF549" s="165" t="s">
        <v>0</v>
      </c>
      <c r="BG549" s="165" t="s">
        <v>0</v>
      </c>
      <c r="BH549" s="165" t="s">
        <v>0</v>
      </c>
      <c r="BI549" s="165" t="s">
        <v>0</v>
      </c>
      <c r="BJ549" s="165">
        <v>0</v>
      </c>
      <c r="BK549" s="165" t="s">
        <v>0</v>
      </c>
      <c r="BL549" s="165">
        <v>0</v>
      </c>
      <c r="BM549" s="165" t="s">
        <v>0</v>
      </c>
      <c r="BN549" s="165" t="s">
        <v>0</v>
      </c>
      <c r="BO549" s="165" t="s">
        <v>0</v>
      </c>
      <c r="BP549" s="165" t="s">
        <v>0</v>
      </c>
      <c r="BQ549" s="165" t="s">
        <v>0</v>
      </c>
      <c r="BR549" s="165">
        <v>0</v>
      </c>
      <c r="BS549" s="165">
        <v>0</v>
      </c>
      <c r="BT549" s="165">
        <v>0</v>
      </c>
      <c r="BU549" s="165" t="s">
        <v>0</v>
      </c>
      <c r="BV549" s="165" t="s">
        <v>0</v>
      </c>
      <c r="BW549" s="165" t="s">
        <v>0</v>
      </c>
      <c r="BX549" s="165" t="s">
        <v>0</v>
      </c>
      <c r="BY549" s="163" t="s">
        <v>0</v>
      </c>
      <c r="BZ549">
        <v>0</v>
      </c>
      <c r="CA549" t="s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 t="str">
        <f>_xlfn.XLOOKUP(DB_CEWB_Nomenclature__2[[#This Row],[Component]],T_Planning[Article],T_Planning[PLANIF],"VERIF")</f>
        <v>VERIF</v>
      </c>
      <c r="CS549" t="str">
        <f>_xlfn.XLOOKUP(DB_CEWB_Nomenclature__2[[#This Row],[Component]],T_Planning[Article],T_Planning[Etat Machine],"VERIF")</f>
        <v>VERIF</v>
      </c>
      <c r="CT5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0" spans="1:98" hidden="1" x14ac:dyDescent="0.3">
      <c r="A550">
        <v>2</v>
      </c>
      <c r="B550">
        <v>859491</v>
      </c>
      <c r="C550" t="s">
        <v>4347</v>
      </c>
      <c r="D550">
        <v>40</v>
      </c>
      <c r="E550" t="s">
        <v>3761</v>
      </c>
      <c r="F550" t="s">
        <v>3990</v>
      </c>
      <c r="G550" t="s">
        <v>2862</v>
      </c>
      <c r="H550" t="s">
        <v>2526</v>
      </c>
      <c r="I550">
        <v>0</v>
      </c>
      <c r="J550">
        <v>0</v>
      </c>
      <c r="K550" t="s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 t="s">
        <v>3789</v>
      </c>
      <c r="U550">
        <v>0</v>
      </c>
      <c r="V550" s="162" t="s">
        <v>0</v>
      </c>
      <c r="W550">
        <v>0</v>
      </c>
      <c r="X550" s="162" t="s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 t="s">
        <v>0</v>
      </c>
      <c r="AE550" t="s">
        <v>0</v>
      </c>
      <c r="AF550" t="s">
        <v>0</v>
      </c>
      <c r="AG550" t="s">
        <v>0</v>
      </c>
      <c r="AH550" s="191"/>
      <c r="AI550" s="191" t="s">
        <v>0</v>
      </c>
      <c r="AJ550" t="s">
        <v>0</v>
      </c>
      <c r="AK550" s="191"/>
      <c r="AL550" s="162">
        <v>0</v>
      </c>
      <c r="AM550" s="162">
        <v>0</v>
      </c>
      <c r="AN550" s="162">
        <v>0</v>
      </c>
      <c r="AO550" s="162">
        <v>0</v>
      </c>
      <c r="AP550" s="162">
        <v>0</v>
      </c>
      <c r="AQ550" s="162">
        <v>0</v>
      </c>
      <c r="AR550" s="178">
        <v>0</v>
      </c>
      <c r="AS550" s="178">
        <v>0</v>
      </c>
      <c r="AT550" s="178">
        <v>0</v>
      </c>
      <c r="AU550" s="178">
        <v>0</v>
      </c>
      <c r="AV550" s="178">
        <v>0</v>
      </c>
      <c r="AW550" s="180">
        <v>0</v>
      </c>
      <c r="AX550">
        <v>1</v>
      </c>
      <c r="AY550">
        <v>0</v>
      </c>
      <c r="AZ550">
        <v>0</v>
      </c>
      <c r="BA550">
        <v>0</v>
      </c>
      <c r="BB550">
        <v>1</v>
      </c>
      <c r="BC550">
        <v>0</v>
      </c>
      <c r="BD550" s="165">
        <v>0</v>
      </c>
      <c r="BE550" s="165" t="s">
        <v>0</v>
      </c>
      <c r="BF550" s="165" t="s">
        <v>0</v>
      </c>
      <c r="BG550" s="165" t="s">
        <v>0</v>
      </c>
      <c r="BH550" s="165" t="s">
        <v>0</v>
      </c>
      <c r="BI550" s="165" t="s">
        <v>0</v>
      </c>
      <c r="BJ550" s="165">
        <v>0</v>
      </c>
      <c r="BK550" s="165" t="s">
        <v>0</v>
      </c>
      <c r="BL550" s="165">
        <v>0</v>
      </c>
      <c r="BM550" s="165" t="s">
        <v>0</v>
      </c>
      <c r="BN550" s="165" t="s">
        <v>0</v>
      </c>
      <c r="BO550" s="165" t="s">
        <v>0</v>
      </c>
      <c r="BP550" s="165" t="s">
        <v>0</v>
      </c>
      <c r="BQ550" s="165" t="s">
        <v>0</v>
      </c>
      <c r="BR550" s="165">
        <v>0</v>
      </c>
      <c r="BS550" s="165">
        <v>0</v>
      </c>
      <c r="BT550" s="165">
        <v>0</v>
      </c>
      <c r="BU550" s="165" t="s">
        <v>0</v>
      </c>
      <c r="BV550" s="165" t="s">
        <v>0</v>
      </c>
      <c r="BW550" s="165" t="s">
        <v>0</v>
      </c>
      <c r="BX550" s="165" t="s">
        <v>0</v>
      </c>
      <c r="BY550" s="163" t="s">
        <v>0</v>
      </c>
      <c r="BZ550">
        <v>0</v>
      </c>
      <c r="CA550" t="s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 t="str">
        <f>_xlfn.XLOOKUP(DB_CEWB_Nomenclature__2[[#This Row],[Component]],T_Planning[Article],T_Planning[PLANIF],"VERIF")</f>
        <v>VERIF</v>
      </c>
      <c r="CS550" t="str">
        <f>_xlfn.XLOOKUP(DB_CEWB_Nomenclature__2[[#This Row],[Component]],T_Planning[Article],T_Planning[Etat Machine],"VERIF")</f>
        <v>VERIF</v>
      </c>
      <c r="CT55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1" spans="1:98" hidden="1" x14ac:dyDescent="0.3">
      <c r="A551">
        <v>2</v>
      </c>
      <c r="B551">
        <v>859378</v>
      </c>
      <c r="C551" t="s">
        <v>3972</v>
      </c>
      <c r="D551">
        <v>40</v>
      </c>
      <c r="E551" t="s">
        <v>3761</v>
      </c>
      <c r="F551" t="s">
        <v>3950</v>
      </c>
      <c r="G551" t="s">
        <v>2775</v>
      </c>
      <c r="H551" t="s">
        <v>2090</v>
      </c>
      <c r="I551">
        <v>0</v>
      </c>
      <c r="J551">
        <v>3000</v>
      </c>
      <c r="K551" t="s">
        <v>0</v>
      </c>
      <c r="L551">
        <v>0</v>
      </c>
      <c r="M551">
        <v>0</v>
      </c>
      <c r="N551">
        <v>49660</v>
      </c>
      <c r="O551">
        <v>105000</v>
      </c>
      <c r="P551">
        <v>45000</v>
      </c>
      <c r="Q551">
        <v>30000</v>
      </c>
      <c r="R551">
        <v>34510</v>
      </c>
      <c r="S551">
        <v>34510</v>
      </c>
      <c r="T551" t="s">
        <v>3765</v>
      </c>
      <c r="U551">
        <v>21700</v>
      </c>
      <c r="V551" s="162">
        <v>1</v>
      </c>
      <c r="W551">
        <v>126700</v>
      </c>
      <c r="X551" s="162">
        <v>0.27237569060773481</v>
      </c>
      <c r="Y551">
        <v>0</v>
      </c>
      <c r="Z551">
        <v>0</v>
      </c>
      <c r="AA551">
        <v>0</v>
      </c>
      <c r="AB551">
        <v>0</v>
      </c>
      <c r="AC551">
        <v>0</v>
      </c>
      <c r="AD551" t="s">
        <v>0</v>
      </c>
      <c r="AE551" t="s">
        <v>0</v>
      </c>
      <c r="AF551">
        <v>5092</v>
      </c>
      <c r="AG551">
        <v>9</v>
      </c>
      <c r="AH551" s="191"/>
      <c r="AI551" s="191" t="s">
        <v>0</v>
      </c>
      <c r="AJ551" t="s">
        <v>0</v>
      </c>
      <c r="AK551" s="191"/>
      <c r="AL551" s="162">
        <v>0</v>
      </c>
      <c r="AM551" s="162">
        <v>0</v>
      </c>
      <c r="AN551" s="162">
        <v>0</v>
      </c>
      <c r="AO551" s="162">
        <v>0</v>
      </c>
      <c r="AP551" s="162">
        <v>0</v>
      </c>
      <c r="AQ551" s="162">
        <v>0</v>
      </c>
      <c r="AR551" s="178">
        <v>0</v>
      </c>
      <c r="AS551" s="178">
        <v>0</v>
      </c>
      <c r="AT551" s="178">
        <v>0</v>
      </c>
      <c r="AU551" s="178">
        <v>0</v>
      </c>
      <c r="AV551" s="178">
        <v>0</v>
      </c>
      <c r="AW551" s="180">
        <v>0</v>
      </c>
      <c r="AX551">
        <v>1</v>
      </c>
      <c r="AY551">
        <v>1</v>
      </c>
      <c r="AZ551">
        <v>0</v>
      </c>
      <c r="BA551">
        <v>0</v>
      </c>
      <c r="BB551">
        <v>1</v>
      </c>
      <c r="BC551">
        <v>0</v>
      </c>
      <c r="BD551" s="165">
        <v>15150</v>
      </c>
      <c r="BE551" s="165">
        <v>5</v>
      </c>
      <c r="BF551" s="165">
        <v>0</v>
      </c>
      <c r="BG551" s="165" t="s">
        <v>0</v>
      </c>
      <c r="BH551" s="165">
        <v>26480</v>
      </c>
      <c r="BI551" s="165">
        <v>11</v>
      </c>
      <c r="BJ551" s="165">
        <v>0</v>
      </c>
      <c r="BK551" s="165" t="s">
        <v>0</v>
      </c>
      <c r="BL551" s="165">
        <v>0</v>
      </c>
      <c r="BM551" s="165" t="s">
        <v>0</v>
      </c>
      <c r="BN551" s="165" t="s">
        <v>0</v>
      </c>
      <c r="BO551" s="165" t="s">
        <v>0</v>
      </c>
      <c r="BP551" s="165" t="s">
        <v>0</v>
      </c>
      <c r="BQ551" s="165" t="s">
        <v>0</v>
      </c>
      <c r="BR551" s="165">
        <v>8030</v>
      </c>
      <c r="BS551" s="165">
        <v>6</v>
      </c>
      <c r="BT551" s="165">
        <v>0</v>
      </c>
      <c r="BU551" s="165" t="s">
        <v>0</v>
      </c>
      <c r="BV551" s="165" t="s">
        <v>0</v>
      </c>
      <c r="BW551" s="165" t="s">
        <v>0</v>
      </c>
      <c r="BX551" s="165" t="s">
        <v>0</v>
      </c>
      <c r="BY551" s="163" t="s">
        <v>0</v>
      </c>
      <c r="BZ551">
        <v>0</v>
      </c>
      <c r="CA551" t="s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 t="str">
        <f>_xlfn.XLOOKUP(DB_CEWB_Nomenclature__2[[#This Row],[Component]],T_Planning[Article],T_Planning[PLANIF],"VERIF")</f>
        <v>VERIF</v>
      </c>
      <c r="CS551" t="str">
        <f>_xlfn.XLOOKUP(DB_CEWB_Nomenclature__2[[#This Row],[Component]],T_Planning[Article],T_Planning[Etat Machine],"VERIF")</f>
        <v>VERIF</v>
      </c>
      <c r="CT55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2" spans="1:98" hidden="1" x14ac:dyDescent="0.3">
      <c r="A552">
        <v>0</v>
      </c>
      <c r="B552">
        <v>793135</v>
      </c>
      <c r="C552" t="s">
        <v>2272</v>
      </c>
      <c r="D552">
        <v>40</v>
      </c>
      <c r="E552" t="s">
        <v>3761</v>
      </c>
      <c r="F552" t="s">
        <v>3950</v>
      </c>
      <c r="G552" t="s">
        <v>2775</v>
      </c>
      <c r="H552" t="s">
        <v>3421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 t="s">
        <v>3789</v>
      </c>
      <c r="U552">
        <v>0</v>
      </c>
      <c r="V552" s="162" t="s">
        <v>0</v>
      </c>
      <c r="W552">
        <v>0</v>
      </c>
      <c r="X552" s="162" t="s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 t="s">
        <v>0</v>
      </c>
      <c r="AE552" t="s">
        <v>0</v>
      </c>
      <c r="AF552" t="s">
        <v>0</v>
      </c>
      <c r="AG552" t="s">
        <v>0</v>
      </c>
      <c r="AH552" s="191"/>
      <c r="AI552" s="191" t="s">
        <v>0</v>
      </c>
      <c r="AJ552" t="s">
        <v>0</v>
      </c>
      <c r="AK552" s="191"/>
      <c r="AL552" s="162">
        <v>0</v>
      </c>
      <c r="AM552" s="162">
        <v>0</v>
      </c>
      <c r="AN552" s="162">
        <v>0</v>
      </c>
      <c r="AO552" s="162">
        <v>0</v>
      </c>
      <c r="AP552" s="162">
        <v>0</v>
      </c>
      <c r="AQ552" s="162">
        <v>0</v>
      </c>
      <c r="AR552" s="178">
        <v>0</v>
      </c>
      <c r="AS552" s="178">
        <v>0</v>
      </c>
      <c r="AT552" s="178">
        <v>0</v>
      </c>
      <c r="AU552" s="178">
        <v>0</v>
      </c>
      <c r="AV552" s="178">
        <v>0</v>
      </c>
      <c r="AW552" s="180">
        <v>0</v>
      </c>
      <c r="AX552">
        <v>1</v>
      </c>
      <c r="AY552">
        <v>0</v>
      </c>
      <c r="AZ552">
        <v>0</v>
      </c>
      <c r="BA552">
        <v>0</v>
      </c>
      <c r="BB552">
        <v>1</v>
      </c>
      <c r="BC552">
        <v>0</v>
      </c>
      <c r="BD552" s="165">
        <v>0</v>
      </c>
      <c r="BE552" s="165" t="s">
        <v>0</v>
      </c>
      <c r="BF552" s="165" t="s">
        <v>0</v>
      </c>
      <c r="BG552" s="165" t="s">
        <v>0</v>
      </c>
      <c r="BH552" s="165" t="s">
        <v>0</v>
      </c>
      <c r="BI552" s="165" t="s">
        <v>0</v>
      </c>
      <c r="BJ552" s="165">
        <v>0</v>
      </c>
      <c r="BK552" s="165" t="s">
        <v>0</v>
      </c>
      <c r="BL552" s="165">
        <v>0</v>
      </c>
      <c r="BM552" s="165" t="s">
        <v>0</v>
      </c>
      <c r="BN552" s="165" t="s">
        <v>0</v>
      </c>
      <c r="BO552" s="165" t="s">
        <v>0</v>
      </c>
      <c r="BP552" s="165" t="s">
        <v>0</v>
      </c>
      <c r="BQ552" s="165" t="s">
        <v>0</v>
      </c>
      <c r="BR552" s="165">
        <v>0</v>
      </c>
      <c r="BS552" s="165">
        <v>0</v>
      </c>
      <c r="BT552" s="165">
        <v>0</v>
      </c>
      <c r="BU552" s="165" t="s">
        <v>0</v>
      </c>
      <c r="BV552" s="165" t="s">
        <v>0</v>
      </c>
      <c r="BW552" s="165" t="s">
        <v>0</v>
      </c>
      <c r="BX552" s="165" t="s">
        <v>0</v>
      </c>
      <c r="BY552" s="163" t="s">
        <v>0</v>
      </c>
      <c r="BZ552">
        <v>0</v>
      </c>
      <c r="CA552" t="s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 t="str">
        <f>_xlfn.XLOOKUP(DB_CEWB_Nomenclature__2[[#This Row],[Component]],T_Planning[Article],T_Planning[PLANIF],"VERIF")</f>
        <v>VERIF</v>
      </c>
      <c r="CS552" t="str">
        <f>_xlfn.XLOOKUP(DB_CEWB_Nomenclature__2[[#This Row],[Component]],T_Planning[Article],T_Planning[Etat Machine],"VERIF")</f>
        <v>VERIF</v>
      </c>
      <c r="CT55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3" spans="1:98" hidden="1" x14ac:dyDescent="0.3">
      <c r="A553">
        <v>0</v>
      </c>
      <c r="B553">
        <v>793147</v>
      </c>
      <c r="C553" t="s">
        <v>2058</v>
      </c>
      <c r="D553">
        <v>55</v>
      </c>
      <c r="E553" t="s">
        <v>3761</v>
      </c>
      <c r="F553" t="s">
        <v>3950</v>
      </c>
      <c r="G553" t="s">
        <v>2775</v>
      </c>
      <c r="H553" t="s">
        <v>20</v>
      </c>
      <c r="I553">
        <v>0</v>
      </c>
      <c r="J553">
        <v>0</v>
      </c>
      <c r="K553">
        <v>0</v>
      </c>
      <c r="L553">
        <v>2679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2679</v>
      </c>
      <c r="T553" t="s">
        <v>3789</v>
      </c>
      <c r="U553">
        <v>0</v>
      </c>
      <c r="V553" s="162" t="s">
        <v>0</v>
      </c>
      <c r="W553">
        <v>0</v>
      </c>
      <c r="X553" s="162" t="s">
        <v>0</v>
      </c>
      <c r="Y553">
        <v>0</v>
      </c>
      <c r="Z553">
        <v>2</v>
      </c>
      <c r="AA553">
        <v>0</v>
      </c>
      <c r="AB553">
        <v>0</v>
      </c>
      <c r="AC553">
        <v>2</v>
      </c>
      <c r="AD553" t="s">
        <v>0</v>
      </c>
      <c r="AE553" t="s">
        <v>0</v>
      </c>
      <c r="AF553" t="s">
        <v>0</v>
      </c>
      <c r="AG553" t="s">
        <v>0</v>
      </c>
      <c r="AH553" s="191"/>
      <c r="AI553" s="191" t="s">
        <v>0</v>
      </c>
      <c r="AJ553" t="s">
        <v>0</v>
      </c>
      <c r="AK553" s="191"/>
      <c r="AL553" s="162">
        <v>0</v>
      </c>
      <c r="AM553" s="162">
        <v>0</v>
      </c>
      <c r="AN553" s="162">
        <v>0</v>
      </c>
      <c r="AO553" s="162">
        <v>0.107897994553107</v>
      </c>
      <c r="AP553" s="162">
        <v>0.25418868137767398</v>
      </c>
      <c r="AQ553" s="162">
        <v>0.201041591710441</v>
      </c>
      <c r="AR553" s="178">
        <v>0</v>
      </c>
      <c r="AS553" s="178">
        <v>0</v>
      </c>
      <c r="AT553" s="178">
        <v>0</v>
      </c>
      <c r="AU553" s="178">
        <v>0</v>
      </c>
      <c r="AV553" s="178">
        <v>0</v>
      </c>
      <c r="AW553" s="180">
        <v>0</v>
      </c>
      <c r="AX553">
        <v>1</v>
      </c>
      <c r="AY553">
        <v>0</v>
      </c>
      <c r="AZ553">
        <v>0</v>
      </c>
      <c r="BA553">
        <v>0</v>
      </c>
      <c r="BB553">
        <v>1</v>
      </c>
      <c r="BC553">
        <v>0</v>
      </c>
      <c r="BD553" s="165">
        <v>0</v>
      </c>
      <c r="BE553" s="165" t="s">
        <v>0</v>
      </c>
      <c r="BF553" s="165" t="s">
        <v>0</v>
      </c>
      <c r="BG553" s="165" t="s">
        <v>0</v>
      </c>
      <c r="BH553" s="165" t="s">
        <v>0</v>
      </c>
      <c r="BI553" s="165" t="s">
        <v>0</v>
      </c>
      <c r="BJ553" s="165">
        <v>0</v>
      </c>
      <c r="BK553" s="165" t="s">
        <v>0</v>
      </c>
      <c r="BL553" s="165">
        <v>0</v>
      </c>
      <c r="BM553" s="165" t="s">
        <v>0</v>
      </c>
      <c r="BN553" s="165" t="s">
        <v>0</v>
      </c>
      <c r="BO553" s="165" t="s">
        <v>0</v>
      </c>
      <c r="BP553" s="165" t="s">
        <v>0</v>
      </c>
      <c r="BQ553" s="165" t="s">
        <v>0</v>
      </c>
      <c r="BR553" s="165">
        <v>0</v>
      </c>
      <c r="BS553" s="165">
        <v>0</v>
      </c>
      <c r="BT553" s="165">
        <v>0</v>
      </c>
      <c r="BU553" s="165" t="s">
        <v>0</v>
      </c>
      <c r="BV553" s="165" t="s">
        <v>0</v>
      </c>
      <c r="BW553" s="165" t="s">
        <v>0</v>
      </c>
      <c r="BX553" s="165" t="s">
        <v>0</v>
      </c>
      <c r="BY553" s="163" t="s">
        <v>0</v>
      </c>
      <c r="BZ553">
        <v>0</v>
      </c>
      <c r="CA553" t="s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 t="str">
        <f>_xlfn.XLOOKUP(DB_CEWB_Nomenclature__2[[#This Row],[Component]],T_Planning[Article],T_Planning[PLANIF],"VERIF")</f>
        <v>VERIF</v>
      </c>
      <c r="CS553" t="str">
        <f>_xlfn.XLOOKUP(DB_CEWB_Nomenclature__2[[#This Row],[Component]],T_Planning[Article],T_Planning[Etat Machine],"VERIF")</f>
        <v>VERIF</v>
      </c>
      <c r="CT55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4" spans="1:98" hidden="1" x14ac:dyDescent="0.3">
      <c r="A554">
        <v>2</v>
      </c>
      <c r="B554">
        <v>859493</v>
      </c>
      <c r="C554" t="s">
        <v>3973</v>
      </c>
      <c r="D554">
        <v>40</v>
      </c>
      <c r="E554" t="s">
        <v>3761</v>
      </c>
      <c r="F554" t="s">
        <v>3950</v>
      </c>
      <c r="G554" t="s">
        <v>2775</v>
      </c>
      <c r="H554" t="s">
        <v>125</v>
      </c>
      <c r="I554">
        <v>0</v>
      </c>
      <c r="J554">
        <v>1100</v>
      </c>
      <c r="K554" t="s">
        <v>0</v>
      </c>
      <c r="L554">
        <v>0</v>
      </c>
      <c r="M554">
        <v>0</v>
      </c>
      <c r="N554">
        <v>0</v>
      </c>
      <c r="O554">
        <v>55000</v>
      </c>
      <c r="P554">
        <v>0</v>
      </c>
      <c r="Q554">
        <v>0</v>
      </c>
      <c r="R554">
        <v>0</v>
      </c>
      <c r="S554">
        <v>0</v>
      </c>
      <c r="T554" t="s">
        <v>3789</v>
      </c>
      <c r="U554">
        <v>10000</v>
      </c>
      <c r="V554" s="162">
        <v>0</v>
      </c>
      <c r="W554">
        <v>65000</v>
      </c>
      <c r="X554" s="162">
        <v>0</v>
      </c>
      <c r="Y554">
        <v>0</v>
      </c>
      <c r="Z554">
        <v>0</v>
      </c>
      <c r="AA554">
        <v>10</v>
      </c>
      <c r="AB554">
        <v>0</v>
      </c>
      <c r="AC554">
        <v>10</v>
      </c>
      <c r="AD554" t="s">
        <v>0</v>
      </c>
      <c r="AE554" t="s">
        <v>0</v>
      </c>
      <c r="AF554" t="s">
        <v>0</v>
      </c>
      <c r="AG554" t="s">
        <v>0</v>
      </c>
      <c r="AH554" s="191"/>
      <c r="AI554" s="191" t="s">
        <v>0</v>
      </c>
      <c r="AJ554" t="s">
        <v>0</v>
      </c>
      <c r="AK554" s="191"/>
      <c r="AL554" s="162">
        <v>0</v>
      </c>
      <c r="AM554" s="162">
        <v>0</v>
      </c>
      <c r="AN554" s="162">
        <v>0</v>
      </c>
      <c r="AO554" s="162">
        <v>0</v>
      </c>
      <c r="AP554" s="162">
        <v>0</v>
      </c>
      <c r="AQ554" s="162">
        <v>0</v>
      </c>
      <c r="AR554" s="178">
        <v>0</v>
      </c>
      <c r="AS554" s="178">
        <v>0</v>
      </c>
      <c r="AT554" s="178">
        <v>0</v>
      </c>
      <c r="AU554" s="178">
        <v>0</v>
      </c>
      <c r="AV554" s="178">
        <v>0</v>
      </c>
      <c r="AW554" s="180">
        <v>0</v>
      </c>
      <c r="AX554">
        <v>1</v>
      </c>
      <c r="AY554">
        <v>0</v>
      </c>
      <c r="AZ554">
        <v>0</v>
      </c>
      <c r="BA554">
        <v>0</v>
      </c>
      <c r="BB554">
        <v>1</v>
      </c>
      <c r="BC554">
        <v>0</v>
      </c>
      <c r="BD554" s="165">
        <v>0</v>
      </c>
      <c r="BE554" s="165" t="s">
        <v>0</v>
      </c>
      <c r="BF554" s="165" t="s">
        <v>0</v>
      </c>
      <c r="BG554" s="165" t="s">
        <v>0</v>
      </c>
      <c r="BH554" s="165" t="s">
        <v>0</v>
      </c>
      <c r="BI554" s="165" t="s">
        <v>0</v>
      </c>
      <c r="BJ554" s="165">
        <v>0</v>
      </c>
      <c r="BK554" s="165" t="s">
        <v>0</v>
      </c>
      <c r="BL554" s="165">
        <v>0</v>
      </c>
      <c r="BM554" s="165" t="s">
        <v>0</v>
      </c>
      <c r="BN554" s="165" t="s">
        <v>0</v>
      </c>
      <c r="BO554" s="165" t="s">
        <v>0</v>
      </c>
      <c r="BP554" s="165" t="s">
        <v>0</v>
      </c>
      <c r="BQ554" s="165" t="s">
        <v>0</v>
      </c>
      <c r="BR554" s="165">
        <v>0</v>
      </c>
      <c r="BS554" s="165">
        <v>0</v>
      </c>
      <c r="BT554" s="165">
        <v>0</v>
      </c>
      <c r="BU554" s="165" t="s">
        <v>0</v>
      </c>
      <c r="BV554" s="165" t="s">
        <v>0</v>
      </c>
      <c r="BW554" s="165" t="s">
        <v>0</v>
      </c>
      <c r="BX554" s="165" t="s">
        <v>0</v>
      </c>
      <c r="BY554" s="163" t="s">
        <v>0</v>
      </c>
      <c r="BZ554">
        <v>0</v>
      </c>
      <c r="CA554" t="s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 t="str">
        <f>_xlfn.XLOOKUP(DB_CEWB_Nomenclature__2[[#This Row],[Component]],T_Planning[Article],T_Planning[PLANIF],"VERIF")</f>
        <v>VERIF</v>
      </c>
      <c r="CS554" t="str">
        <f>_xlfn.XLOOKUP(DB_CEWB_Nomenclature__2[[#This Row],[Component]],T_Planning[Article],T_Planning[Etat Machine],"VERIF")</f>
        <v>VERIF</v>
      </c>
      <c r="CT55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5" spans="1:98" hidden="1" x14ac:dyDescent="0.3">
      <c r="A555">
        <v>2</v>
      </c>
      <c r="B555">
        <v>859379</v>
      </c>
      <c r="C555" t="s">
        <v>3974</v>
      </c>
      <c r="D555">
        <v>55</v>
      </c>
      <c r="E555" t="s">
        <v>3761</v>
      </c>
      <c r="F555" t="s">
        <v>3950</v>
      </c>
      <c r="G555" t="s">
        <v>2775</v>
      </c>
      <c r="H555" t="s">
        <v>231</v>
      </c>
      <c r="I555">
        <v>0</v>
      </c>
      <c r="J555">
        <v>0</v>
      </c>
      <c r="K555" t="s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 t="s">
        <v>3765</v>
      </c>
      <c r="U555">
        <v>0</v>
      </c>
      <c r="V555" s="162" t="s">
        <v>0</v>
      </c>
      <c r="W555">
        <v>0</v>
      </c>
      <c r="X555" s="162" t="s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 t="s">
        <v>0</v>
      </c>
      <c r="AE555" t="s">
        <v>0</v>
      </c>
      <c r="AF555" t="s">
        <v>0</v>
      </c>
      <c r="AG555" t="s">
        <v>0</v>
      </c>
      <c r="AH555" s="191"/>
      <c r="AI555" s="191" t="s">
        <v>0</v>
      </c>
      <c r="AJ555" t="s">
        <v>0</v>
      </c>
      <c r="AK555" s="191"/>
      <c r="AL555" s="162">
        <v>0</v>
      </c>
      <c r="AM555" s="162">
        <v>0</v>
      </c>
      <c r="AN555" s="162">
        <v>0</v>
      </c>
      <c r="AO555" s="162">
        <v>0</v>
      </c>
      <c r="AP555" s="162">
        <v>0</v>
      </c>
      <c r="AQ555" s="162">
        <v>0</v>
      </c>
      <c r="AR555" s="178">
        <v>0</v>
      </c>
      <c r="AS555" s="178">
        <v>0</v>
      </c>
      <c r="AT555" s="178">
        <v>0</v>
      </c>
      <c r="AU555" s="178">
        <v>0</v>
      </c>
      <c r="AV555" s="178">
        <v>0</v>
      </c>
      <c r="AW555" s="180">
        <v>0</v>
      </c>
      <c r="AX555">
        <v>1</v>
      </c>
      <c r="AY555">
        <v>0</v>
      </c>
      <c r="AZ555">
        <v>0</v>
      </c>
      <c r="BA555">
        <v>0</v>
      </c>
      <c r="BB555">
        <v>1</v>
      </c>
      <c r="BC555">
        <v>0</v>
      </c>
      <c r="BD555" s="165">
        <v>0</v>
      </c>
      <c r="BE555" s="165" t="s">
        <v>0</v>
      </c>
      <c r="BF555" s="165" t="s">
        <v>0</v>
      </c>
      <c r="BG555" s="165" t="s">
        <v>0</v>
      </c>
      <c r="BH555" s="165" t="s">
        <v>0</v>
      </c>
      <c r="BI555" s="165" t="s">
        <v>0</v>
      </c>
      <c r="BJ555" s="165">
        <v>0</v>
      </c>
      <c r="BK555" s="165" t="s">
        <v>0</v>
      </c>
      <c r="BL555" s="165">
        <v>0</v>
      </c>
      <c r="BM555" s="165" t="s">
        <v>0</v>
      </c>
      <c r="BN555" s="165" t="s">
        <v>0</v>
      </c>
      <c r="BO555" s="165" t="s">
        <v>0</v>
      </c>
      <c r="BP555" s="165" t="s">
        <v>0</v>
      </c>
      <c r="BQ555" s="165" t="s">
        <v>0</v>
      </c>
      <c r="BR555" s="165">
        <v>0</v>
      </c>
      <c r="BS555" s="165">
        <v>0</v>
      </c>
      <c r="BT555" s="165">
        <v>0</v>
      </c>
      <c r="BU555" s="165" t="s">
        <v>0</v>
      </c>
      <c r="BV555" s="165" t="s">
        <v>0</v>
      </c>
      <c r="BW555" s="165" t="s">
        <v>0</v>
      </c>
      <c r="BX555" s="165" t="s">
        <v>0</v>
      </c>
      <c r="BY555" s="163" t="s">
        <v>0</v>
      </c>
      <c r="BZ555">
        <v>0</v>
      </c>
      <c r="CA555" t="s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0</v>
      </c>
      <c r="CR555" t="str">
        <f>_xlfn.XLOOKUP(DB_CEWB_Nomenclature__2[[#This Row],[Component]],T_Planning[Article],T_Planning[PLANIF],"VERIF")</f>
        <v>VERIF</v>
      </c>
      <c r="CS555" t="str">
        <f>_xlfn.XLOOKUP(DB_CEWB_Nomenclature__2[[#This Row],[Component]],T_Planning[Article],T_Planning[Etat Machine],"VERIF")</f>
        <v>VERIF</v>
      </c>
      <c r="CT55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6" spans="1:98" hidden="1" x14ac:dyDescent="0.3">
      <c r="A556">
        <v>0</v>
      </c>
      <c r="B556">
        <v>793905</v>
      </c>
      <c r="C556" t="s">
        <v>2818</v>
      </c>
      <c r="D556">
        <v>55</v>
      </c>
      <c r="E556" t="s">
        <v>3761</v>
      </c>
      <c r="F556" t="s">
        <v>3952</v>
      </c>
      <c r="G556" t="s">
        <v>2862</v>
      </c>
      <c r="H556" t="s">
        <v>2125</v>
      </c>
      <c r="I556">
        <v>0</v>
      </c>
      <c r="J556">
        <v>0</v>
      </c>
      <c r="K556">
        <v>0</v>
      </c>
      <c r="L556">
        <v>1010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1010</v>
      </c>
      <c r="T556" t="s">
        <v>3767</v>
      </c>
      <c r="U556">
        <v>0</v>
      </c>
      <c r="V556" s="162" t="s">
        <v>0</v>
      </c>
      <c r="W556">
        <v>0</v>
      </c>
      <c r="X556" s="162" t="s">
        <v>0</v>
      </c>
      <c r="Y556">
        <v>6</v>
      </c>
      <c r="Z556">
        <v>0</v>
      </c>
      <c r="AA556">
        <v>0</v>
      </c>
      <c r="AB556">
        <v>0</v>
      </c>
      <c r="AC556">
        <v>6</v>
      </c>
      <c r="AD556" t="s">
        <v>0</v>
      </c>
      <c r="AE556" t="s">
        <v>0</v>
      </c>
      <c r="AF556" t="s">
        <v>0</v>
      </c>
      <c r="AG556" t="s">
        <v>0</v>
      </c>
      <c r="AH556" s="191"/>
      <c r="AI556" s="191" t="s">
        <v>0</v>
      </c>
      <c r="AJ556" t="s">
        <v>0</v>
      </c>
      <c r="AK556" s="191"/>
      <c r="AL556" s="162">
        <v>0</v>
      </c>
      <c r="AM556" s="162">
        <v>0</v>
      </c>
      <c r="AN556" s="162">
        <v>0</v>
      </c>
      <c r="AO556" s="162">
        <v>2.5528169014084501E-2</v>
      </c>
      <c r="AP556" s="162">
        <v>0</v>
      </c>
      <c r="AQ556" s="162">
        <v>1.40299951620706E-2</v>
      </c>
      <c r="AR556" s="178">
        <v>0</v>
      </c>
      <c r="AS556" s="178">
        <v>0</v>
      </c>
      <c r="AT556" s="178">
        <v>0</v>
      </c>
      <c r="AU556" s="178">
        <v>0</v>
      </c>
      <c r="AV556" s="178">
        <v>0</v>
      </c>
      <c r="AW556" s="180">
        <v>0</v>
      </c>
      <c r="AX556">
        <v>1</v>
      </c>
      <c r="AY556">
        <v>0</v>
      </c>
      <c r="AZ556">
        <v>0</v>
      </c>
      <c r="BA556">
        <v>0</v>
      </c>
      <c r="BB556">
        <v>1</v>
      </c>
      <c r="BC556">
        <v>0</v>
      </c>
      <c r="BD556" s="165">
        <v>0</v>
      </c>
      <c r="BE556" s="165" t="s">
        <v>0</v>
      </c>
      <c r="BF556" s="165" t="s">
        <v>0</v>
      </c>
      <c r="BG556" s="165" t="s">
        <v>0</v>
      </c>
      <c r="BH556" s="165" t="s">
        <v>0</v>
      </c>
      <c r="BI556" s="165" t="s">
        <v>0</v>
      </c>
      <c r="BJ556" s="165">
        <v>0</v>
      </c>
      <c r="BK556" s="165" t="s">
        <v>0</v>
      </c>
      <c r="BL556" s="165">
        <v>0</v>
      </c>
      <c r="BM556" s="165" t="s">
        <v>0</v>
      </c>
      <c r="BN556" s="165" t="s">
        <v>0</v>
      </c>
      <c r="BO556" s="165" t="s">
        <v>0</v>
      </c>
      <c r="BP556" s="165" t="s">
        <v>0</v>
      </c>
      <c r="BQ556" s="165" t="s">
        <v>0</v>
      </c>
      <c r="BR556" s="165">
        <v>0</v>
      </c>
      <c r="BS556" s="165">
        <v>0</v>
      </c>
      <c r="BT556" s="165">
        <v>0</v>
      </c>
      <c r="BU556" s="165" t="s">
        <v>0</v>
      </c>
      <c r="BV556" s="165" t="s">
        <v>0</v>
      </c>
      <c r="BW556" s="165" t="s">
        <v>0</v>
      </c>
      <c r="BX556" s="165" t="s">
        <v>0</v>
      </c>
      <c r="BY556" s="163" t="s">
        <v>0</v>
      </c>
      <c r="BZ556">
        <v>0</v>
      </c>
      <c r="CA556" t="s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0</v>
      </c>
      <c r="CR556" t="str">
        <f>_xlfn.XLOOKUP(DB_CEWB_Nomenclature__2[[#This Row],[Component]],T_Planning[Article],T_Planning[PLANIF],"VERIF")</f>
        <v>VERIF</v>
      </c>
      <c r="CS556" t="str">
        <f>_xlfn.XLOOKUP(DB_CEWB_Nomenclature__2[[#This Row],[Component]],T_Planning[Article],T_Planning[Etat Machine],"VERIF")</f>
        <v>VERIF</v>
      </c>
      <c r="CT55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7" spans="1:98" hidden="1" x14ac:dyDescent="0.3">
      <c r="A557">
        <v>0</v>
      </c>
      <c r="B557">
        <v>793906</v>
      </c>
      <c r="C557" t="s">
        <v>2127</v>
      </c>
      <c r="D557">
        <v>40</v>
      </c>
      <c r="E557" t="s">
        <v>3761</v>
      </c>
      <c r="F557" t="s">
        <v>3952</v>
      </c>
      <c r="G557" t="s">
        <v>2862</v>
      </c>
      <c r="H557" t="s">
        <v>111</v>
      </c>
      <c r="I557">
        <v>0</v>
      </c>
      <c r="J557">
        <v>0</v>
      </c>
      <c r="K557">
        <v>0</v>
      </c>
      <c r="L557">
        <v>21294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21294</v>
      </c>
      <c r="T557" t="s">
        <v>3767</v>
      </c>
      <c r="U557">
        <v>0</v>
      </c>
      <c r="V557" s="162" t="s">
        <v>0</v>
      </c>
      <c r="W557">
        <v>0</v>
      </c>
      <c r="X557" s="162" t="s">
        <v>0</v>
      </c>
      <c r="Y557">
        <v>9</v>
      </c>
      <c r="Z557">
        <v>1</v>
      </c>
      <c r="AA557">
        <v>0</v>
      </c>
      <c r="AB557">
        <v>0</v>
      </c>
      <c r="AC557">
        <v>10</v>
      </c>
      <c r="AD557" t="s">
        <v>0</v>
      </c>
      <c r="AE557" t="s">
        <v>0</v>
      </c>
      <c r="AF557" t="s">
        <v>0</v>
      </c>
      <c r="AG557" t="s">
        <v>0</v>
      </c>
      <c r="AH557" s="191"/>
      <c r="AI557" s="191" t="s">
        <v>0</v>
      </c>
      <c r="AJ557" t="s">
        <v>0</v>
      </c>
      <c r="AK557" s="191"/>
      <c r="AL557" s="162">
        <v>0</v>
      </c>
      <c r="AM557" s="162">
        <v>0</v>
      </c>
      <c r="AN557" s="162">
        <v>2.2796181920269505E-2</v>
      </c>
      <c r="AO557" s="162">
        <v>0.154799706888129</v>
      </c>
      <c r="AP557" s="162">
        <v>0.14839383330262301</v>
      </c>
      <c r="AQ557" s="162">
        <v>0.10614857233439701</v>
      </c>
      <c r="AR557" s="178">
        <v>0</v>
      </c>
      <c r="AS557" s="178">
        <v>0</v>
      </c>
      <c r="AT557" s="178">
        <v>0</v>
      </c>
      <c r="AU557" s="178">
        <v>0</v>
      </c>
      <c r="AV557" s="178">
        <v>0</v>
      </c>
      <c r="AW557" s="180">
        <v>0</v>
      </c>
      <c r="AX557">
        <v>1</v>
      </c>
      <c r="AY557">
        <v>0</v>
      </c>
      <c r="AZ557">
        <v>0</v>
      </c>
      <c r="BA557">
        <v>0</v>
      </c>
      <c r="BB557">
        <v>1</v>
      </c>
      <c r="BC557">
        <v>0</v>
      </c>
      <c r="BD557" s="165">
        <v>0</v>
      </c>
      <c r="BE557" s="165" t="s">
        <v>0</v>
      </c>
      <c r="BF557" s="165" t="s">
        <v>0</v>
      </c>
      <c r="BG557" s="165" t="s">
        <v>0</v>
      </c>
      <c r="BH557" s="165" t="s">
        <v>0</v>
      </c>
      <c r="BI557" s="165" t="s">
        <v>0</v>
      </c>
      <c r="BJ557" s="165">
        <v>0</v>
      </c>
      <c r="BK557" s="165" t="s">
        <v>0</v>
      </c>
      <c r="BL557" s="165">
        <v>0</v>
      </c>
      <c r="BM557" s="165" t="s">
        <v>0</v>
      </c>
      <c r="BN557" s="165" t="s">
        <v>0</v>
      </c>
      <c r="BO557" s="165" t="s">
        <v>0</v>
      </c>
      <c r="BP557" s="165" t="s">
        <v>0</v>
      </c>
      <c r="BQ557" s="165" t="s">
        <v>0</v>
      </c>
      <c r="BR557" s="165">
        <v>0</v>
      </c>
      <c r="BS557" s="165">
        <v>0</v>
      </c>
      <c r="BT557" s="165">
        <v>0</v>
      </c>
      <c r="BU557" s="165" t="s">
        <v>0</v>
      </c>
      <c r="BV557" s="165" t="s">
        <v>0</v>
      </c>
      <c r="BW557" s="165" t="s">
        <v>0</v>
      </c>
      <c r="BX557" s="165" t="s">
        <v>0</v>
      </c>
      <c r="BY557" s="163" t="s">
        <v>0</v>
      </c>
      <c r="BZ557">
        <v>0</v>
      </c>
      <c r="CA557" t="s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 t="str">
        <f>_xlfn.XLOOKUP(DB_CEWB_Nomenclature__2[[#This Row],[Component]],T_Planning[Article],T_Planning[PLANIF],"VERIF")</f>
        <v>VERIF</v>
      </c>
      <c r="CS557" t="str">
        <f>_xlfn.XLOOKUP(DB_CEWB_Nomenclature__2[[#This Row],[Component]],T_Planning[Article],T_Planning[Etat Machine],"VERIF")</f>
        <v>VERIF</v>
      </c>
      <c r="CT55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8" spans="1:98" hidden="1" x14ac:dyDescent="0.3">
      <c r="A558">
        <v>0</v>
      </c>
      <c r="B558">
        <v>793912</v>
      </c>
      <c r="C558" t="s">
        <v>2817</v>
      </c>
      <c r="D558">
        <v>55</v>
      </c>
      <c r="E558" t="s">
        <v>3761</v>
      </c>
      <c r="F558" t="s">
        <v>3952</v>
      </c>
      <c r="G558" t="s">
        <v>2862</v>
      </c>
      <c r="H558" t="s">
        <v>2125</v>
      </c>
      <c r="I558">
        <v>0</v>
      </c>
      <c r="J558">
        <v>0</v>
      </c>
      <c r="K558">
        <v>0</v>
      </c>
      <c r="L558">
        <v>10100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10100</v>
      </c>
      <c r="T558" t="s">
        <v>3767</v>
      </c>
      <c r="U558">
        <v>0</v>
      </c>
      <c r="V558" s="162" t="s">
        <v>0</v>
      </c>
      <c r="W558">
        <v>0</v>
      </c>
      <c r="X558" s="162" t="s">
        <v>0</v>
      </c>
      <c r="Y558">
        <v>4</v>
      </c>
      <c r="Z558">
        <v>0</v>
      </c>
      <c r="AA558">
        <v>0</v>
      </c>
      <c r="AB558">
        <v>0</v>
      </c>
      <c r="AC558">
        <v>4</v>
      </c>
      <c r="AD558" t="s">
        <v>0</v>
      </c>
      <c r="AE558" t="s">
        <v>0</v>
      </c>
      <c r="AF558" t="s">
        <v>0</v>
      </c>
      <c r="AG558" t="s">
        <v>0</v>
      </c>
      <c r="AH558" s="191"/>
      <c r="AI558" s="191" t="s">
        <v>0</v>
      </c>
      <c r="AJ558" t="s">
        <v>0</v>
      </c>
      <c r="AK558" s="191"/>
      <c r="AL558" s="162">
        <v>0</v>
      </c>
      <c r="AM558" s="162">
        <v>0</v>
      </c>
      <c r="AN558" s="162">
        <v>0.31737507963957401</v>
      </c>
      <c r="AO558" s="162">
        <v>0</v>
      </c>
      <c r="AP558" s="162">
        <v>0</v>
      </c>
      <c r="AQ558" s="162">
        <v>0.32192591244197699</v>
      </c>
      <c r="AR558" s="178">
        <v>0</v>
      </c>
      <c r="AS558" s="178">
        <v>0</v>
      </c>
      <c r="AT558" s="178">
        <v>0</v>
      </c>
      <c r="AU558" s="178">
        <v>0</v>
      </c>
      <c r="AV558" s="178">
        <v>0</v>
      </c>
      <c r="AW558" s="180">
        <v>0</v>
      </c>
      <c r="AX558">
        <v>1</v>
      </c>
      <c r="AY558">
        <v>0</v>
      </c>
      <c r="AZ558">
        <v>0</v>
      </c>
      <c r="BA558">
        <v>0</v>
      </c>
      <c r="BB558">
        <v>1</v>
      </c>
      <c r="BC558">
        <v>0</v>
      </c>
      <c r="BD558" s="165">
        <v>0</v>
      </c>
      <c r="BE558" s="165" t="s">
        <v>0</v>
      </c>
      <c r="BF558" s="165" t="s">
        <v>0</v>
      </c>
      <c r="BG558" s="165" t="s">
        <v>0</v>
      </c>
      <c r="BH558" s="165" t="s">
        <v>0</v>
      </c>
      <c r="BI558" s="165" t="s">
        <v>0</v>
      </c>
      <c r="BJ558" s="165">
        <v>0</v>
      </c>
      <c r="BK558" s="165" t="s">
        <v>0</v>
      </c>
      <c r="BL558" s="165">
        <v>0</v>
      </c>
      <c r="BM558" s="165" t="s">
        <v>0</v>
      </c>
      <c r="BN558" s="165" t="s">
        <v>0</v>
      </c>
      <c r="BO558" s="165" t="s">
        <v>0</v>
      </c>
      <c r="BP558" s="165" t="s">
        <v>0</v>
      </c>
      <c r="BQ558" s="165" t="s">
        <v>0</v>
      </c>
      <c r="BR558" s="165">
        <v>0</v>
      </c>
      <c r="BS558" s="165">
        <v>0</v>
      </c>
      <c r="BT558" s="165">
        <v>0</v>
      </c>
      <c r="BU558" s="165" t="s">
        <v>0</v>
      </c>
      <c r="BV558" s="165" t="s">
        <v>0</v>
      </c>
      <c r="BW558" s="165" t="s">
        <v>0</v>
      </c>
      <c r="BX558" s="165" t="s">
        <v>0</v>
      </c>
      <c r="BY558" s="163" t="s">
        <v>0</v>
      </c>
      <c r="BZ558">
        <v>0</v>
      </c>
      <c r="CA558" t="s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0</v>
      </c>
      <c r="CR558" t="str">
        <f>_xlfn.XLOOKUP(DB_CEWB_Nomenclature__2[[#This Row],[Component]],T_Planning[Article],T_Planning[PLANIF],"VERIF")</f>
        <v>VERIF</v>
      </c>
      <c r="CS558" t="str">
        <f>_xlfn.XLOOKUP(DB_CEWB_Nomenclature__2[[#This Row],[Component]],T_Planning[Article],T_Planning[Etat Machine],"VERIF")</f>
        <v>VERIF</v>
      </c>
      <c r="CT55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59" spans="1:98" hidden="1" x14ac:dyDescent="0.3">
      <c r="A559">
        <v>0</v>
      </c>
      <c r="B559">
        <v>793917</v>
      </c>
      <c r="C559" t="s">
        <v>2456</v>
      </c>
      <c r="D559">
        <v>40</v>
      </c>
      <c r="E559" t="s">
        <v>3761</v>
      </c>
      <c r="F559" t="s">
        <v>3951</v>
      </c>
      <c r="G559" t="s">
        <v>2862</v>
      </c>
      <c r="H559" t="s">
        <v>111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 t="s">
        <v>3767</v>
      </c>
      <c r="U559">
        <v>0</v>
      </c>
      <c r="V559" s="162" t="s">
        <v>0</v>
      </c>
      <c r="W559">
        <v>0</v>
      </c>
      <c r="X559" s="162" t="s">
        <v>0</v>
      </c>
      <c r="Y559">
        <v>2</v>
      </c>
      <c r="Z559">
        <v>0</v>
      </c>
      <c r="AA559">
        <v>0</v>
      </c>
      <c r="AB559">
        <v>0</v>
      </c>
      <c r="AC559">
        <v>2</v>
      </c>
      <c r="AD559" t="s">
        <v>0</v>
      </c>
      <c r="AE559" t="s">
        <v>0</v>
      </c>
      <c r="AF559" t="s">
        <v>0</v>
      </c>
      <c r="AG559" t="s">
        <v>0</v>
      </c>
      <c r="AH559" s="191"/>
      <c r="AI559" s="191" t="s">
        <v>0</v>
      </c>
      <c r="AJ559" t="s">
        <v>0</v>
      </c>
      <c r="AK559" s="191"/>
      <c r="AL559" s="162">
        <v>0</v>
      </c>
      <c r="AM559" s="162">
        <v>0</v>
      </c>
      <c r="AN559" s="162">
        <v>0</v>
      </c>
      <c r="AO559" s="162">
        <v>0</v>
      </c>
      <c r="AP559" s="162">
        <v>0</v>
      </c>
      <c r="AQ559" s="162">
        <v>0</v>
      </c>
      <c r="AR559" s="178">
        <v>0</v>
      </c>
      <c r="AS559" s="178">
        <v>0</v>
      </c>
      <c r="AT559" s="178">
        <v>0</v>
      </c>
      <c r="AU559" s="178">
        <v>0</v>
      </c>
      <c r="AV559" s="178">
        <v>0</v>
      </c>
      <c r="AW559" s="180">
        <v>0</v>
      </c>
      <c r="AX559">
        <v>1</v>
      </c>
      <c r="AY559">
        <v>0</v>
      </c>
      <c r="AZ559">
        <v>0</v>
      </c>
      <c r="BA559">
        <v>0</v>
      </c>
      <c r="BB559">
        <v>1</v>
      </c>
      <c r="BC559">
        <v>0</v>
      </c>
      <c r="BD559" s="165">
        <v>0</v>
      </c>
      <c r="BE559" s="165" t="s">
        <v>0</v>
      </c>
      <c r="BF559" s="165" t="s">
        <v>0</v>
      </c>
      <c r="BG559" s="165" t="s">
        <v>0</v>
      </c>
      <c r="BH559" s="165" t="s">
        <v>0</v>
      </c>
      <c r="BI559" s="165" t="s">
        <v>0</v>
      </c>
      <c r="BJ559" s="165">
        <v>0</v>
      </c>
      <c r="BK559" s="165" t="s">
        <v>0</v>
      </c>
      <c r="BL559" s="165">
        <v>0</v>
      </c>
      <c r="BM559" s="165" t="s">
        <v>0</v>
      </c>
      <c r="BN559" s="165" t="s">
        <v>0</v>
      </c>
      <c r="BO559" s="165" t="s">
        <v>0</v>
      </c>
      <c r="BP559" s="165" t="s">
        <v>0</v>
      </c>
      <c r="BQ559" s="165" t="s">
        <v>0</v>
      </c>
      <c r="BR559" s="165">
        <v>0</v>
      </c>
      <c r="BS559" s="165">
        <v>0</v>
      </c>
      <c r="BT559" s="165">
        <v>0</v>
      </c>
      <c r="BU559" s="165" t="s">
        <v>0</v>
      </c>
      <c r="BV559" s="165" t="s">
        <v>0</v>
      </c>
      <c r="BW559" s="165" t="s">
        <v>0</v>
      </c>
      <c r="BX559" s="165" t="s">
        <v>0</v>
      </c>
      <c r="BY559" s="163" t="s">
        <v>0</v>
      </c>
      <c r="BZ559">
        <v>0</v>
      </c>
      <c r="CA559" t="s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 t="str">
        <f>_xlfn.XLOOKUP(DB_CEWB_Nomenclature__2[[#This Row],[Component]],T_Planning[Article],T_Planning[PLANIF],"VERIF")</f>
        <v>VERIF</v>
      </c>
      <c r="CS559" t="str">
        <f>_xlfn.XLOOKUP(DB_CEWB_Nomenclature__2[[#This Row],[Component]],T_Planning[Article],T_Planning[Etat Machine],"VERIF")</f>
        <v>VERIF</v>
      </c>
      <c r="CT55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0" spans="1:98" hidden="1" x14ac:dyDescent="0.3">
      <c r="A560">
        <v>1</v>
      </c>
      <c r="B560">
        <v>794702</v>
      </c>
      <c r="C560" t="s">
        <v>3791</v>
      </c>
      <c r="D560">
        <v>32</v>
      </c>
      <c r="E560" t="s">
        <v>3761</v>
      </c>
      <c r="F560" t="s">
        <v>3952</v>
      </c>
      <c r="G560" t="s">
        <v>2862</v>
      </c>
      <c r="H560" t="s">
        <v>2168</v>
      </c>
      <c r="I560">
        <v>20200</v>
      </c>
      <c r="J560">
        <v>4100</v>
      </c>
      <c r="K560" t="s">
        <v>0</v>
      </c>
      <c r="L560">
        <v>67762</v>
      </c>
      <c r="M560">
        <v>0</v>
      </c>
      <c r="N560">
        <v>0</v>
      </c>
      <c r="O560">
        <v>85500</v>
      </c>
      <c r="P560">
        <v>29950</v>
      </c>
      <c r="Q560">
        <v>19850</v>
      </c>
      <c r="R560">
        <v>0</v>
      </c>
      <c r="S560">
        <v>67762</v>
      </c>
      <c r="T560" t="s">
        <v>3767</v>
      </c>
      <c r="U560">
        <v>14800</v>
      </c>
      <c r="V560" s="162">
        <v>1</v>
      </c>
      <c r="W560">
        <v>100300</v>
      </c>
      <c r="X560" s="162">
        <v>0.47419740777667002</v>
      </c>
      <c r="Y560">
        <v>0</v>
      </c>
      <c r="Z560">
        <v>3</v>
      </c>
      <c r="AA560">
        <v>5</v>
      </c>
      <c r="AB560">
        <v>0</v>
      </c>
      <c r="AC560">
        <v>8</v>
      </c>
      <c r="AD560" t="s">
        <v>0</v>
      </c>
      <c r="AE560" t="s">
        <v>0</v>
      </c>
      <c r="AF560" t="s">
        <v>0</v>
      </c>
      <c r="AG560" t="s">
        <v>0</v>
      </c>
      <c r="AH560" s="191"/>
      <c r="AI560" s="191" t="s">
        <v>0</v>
      </c>
      <c r="AJ560" t="s">
        <v>0</v>
      </c>
      <c r="AK560" s="191"/>
      <c r="AL560" s="162">
        <v>0</v>
      </c>
      <c r="AM560" s="162">
        <v>0</v>
      </c>
      <c r="AN560" s="162">
        <v>-4.8864356166862704E-3</v>
      </c>
      <c r="AO560" s="162">
        <v>1</v>
      </c>
      <c r="AP560" s="162">
        <v>0.120264286702643</v>
      </c>
      <c r="AQ560" s="162">
        <v>0.22245217019649299</v>
      </c>
      <c r="AR560" s="178">
        <v>0</v>
      </c>
      <c r="AS560" s="178">
        <v>0</v>
      </c>
      <c r="AT560" s="178">
        <v>0</v>
      </c>
      <c r="AU560" s="178">
        <v>0</v>
      </c>
      <c r="AV560" s="178">
        <v>0</v>
      </c>
      <c r="AW560" s="180">
        <v>0</v>
      </c>
      <c r="AX560">
        <v>1</v>
      </c>
      <c r="AY560">
        <v>1</v>
      </c>
      <c r="AZ560">
        <v>0</v>
      </c>
      <c r="BA560">
        <v>0</v>
      </c>
      <c r="BB560">
        <v>1</v>
      </c>
      <c r="BC560">
        <v>0</v>
      </c>
      <c r="BD560" s="165">
        <v>0</v>
      </c>
      <c r="BE560" s="165" t="s">
        <v>0</v>
      </c>
      <c r="BF560" s="165">
        <v>0</v>
      </c>
      <c r="BG560" s="165" t="s">
        <v>0</v>
      </c>
      <c r="BH560" s="165">
        <v>0</v>
      </c>
      <c r="BI560" s="165" t="s">
        <v>0</v>
      </c>
      <c r="BJ560" s="165">
        <v>0</v>
      </c>
      <c r="BK560" s="165" t="s">
        <v>0</v>
      </c>
      <c r="BL560" s="165">
        <v>0</v>
      </c>
      <c r="BM560" s="165" t="s">
        <v>0</v>
      </c>
      <c r="BN560" s="165" t="s">
        <v>0</v>
      </c>
      <c r="BO560" s="165" t="s">
        <v>0</v>
      </c>
      <c r="BP560" s="165" t="s">
        <v>0</v>
      </c>
      <c r="BQ560" s="165" t="s">
        <v>0</v>
      </c>
      <c r="BR560" s="165">
        <v>0</v>
      </c>
      <c r="BS560" s="165">
        <v>0</v>
      </c>
      <c r="BT560" s="165">
        <v>0</v>
      </c>
      <c r="BU560" s="165" t="s">
        <v>0</v>
      </c>
      <c r="BV560" s="165" t="s">
        <v>0</v>
      </c>
      <c r="BW560" s="165" t="s">
        <v>0</v>
      </c>
      <c r="BX560" s="165" t="s">
        <v>0</v>
      </c>
      <c r="BY560" s="163" t="s">
        <v>0</v>
      </c>
      <c r="BZ560">
        <v>0</v>
      </c>
      <c r="CA560" t="s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 t="str">
        <f>_xlfn.XLOOKUP(DB_CEWB_Nomenclature__2[[#This Row],[Component]],T_Planning[Article],T_Planning[PLANIF],"VERIF")</f>
        <v>A PLANIFIER</v>
      </c>
      <c r="CS560" t="str">
        <f>_xlfn.XLOOKUP(DB_CEWB_Nomenclature__2[[#This Row],[Component]],T_Planning[Article],T_Planning[Etat Machine],"VERIF")</f>
        <v>VERIF</v>
      </c>
      <c r="CT56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1" spans="1:98" hidden="1" x14ac:dyDescent="0.3">
      <c r="A561">
        <v>2</v>
      </c>
      <c r="B561">
        <v>860832</v>
      </c>
      <c r="C561" t="s">
        <v>3961</v>
      </c>
      <c r="D561">
        <v>40</v>
      </c>
      <c r="E561" t="s">
        <v>3761</v>
      </c>
      <c r="F561" t="s">
        <v>3952</v>
      </c>
      <c r="G561" t="s">
        <v>2862</v>
      </c>
      <c r="H561" t="s">
        <v>2168</v>
      </c>
      <c r="I561">
        <v>0</v>
      </c>
      <c r="J561">
        <v>900</v>
      </c>
      <c r="K561" t="s">
        <v>0</v>
      </c>
      <c r="L561">
        <v>0</v>
      </c>
      <c r="M561">
        <v>0</v>
      </c>
      <c r="N561">
        <v>0</v>
      </c>
      <c r="O561">
        <v>43400</v>
      </c>
      <c r="P561">
        <v>8400</v>
      </c>
      <c r="Q561">
        <v>0</v>
      </c>
      <c r="R561">
        <v>0</v>
      </c>
      <c r="S561">
        <v>0</v>
      </c>
      <c r="T561" t="s">
        <v>3767</v>
      </c>
      <c r="U561">
        <v>8400</v>
      </c>
      <c r="V561" s="162">
        <v>0</v>
      </c>
      <c r="W561">
        <v>51800</v>
      </c>
      <c r="X561" s="162">
        <v>0</v>
      </c>
      <c r="Y561">
        <v>0</v>
      </c>
      <c r="Z561">
        <v>8</v>
      </c>
      <c r="AA561">
        <v>23</v>
      </c>
      <c r="AB561">
        <v>0</v>
      </c>
      <c r="AC561">
        <v>31</v>
      </c>
      <c r="AD561" t="s">
        <v>0</v>
      </c>
      <c r="AE561" t="s">
        <v>0</v>
      </c>
      <c r="AF561" t="s">
        <v>0</v>
      </c>
      <c r="AG561" t="s">
        <v>0</v>
      </c>
      <c r="AH561" s="191"/>
      <c r="AI561" s="191" t="s">
        <v>0</v>
      </c>
      <c r="AJ561" t="s">
        <v>0</v>
      </c>
      <c r="AK561" s="191"/>
      <c r="AL561" s="162">
        <v>0</v>
      </c>
      <c r="AM561" s="162">
        <v>0</v>
      </c>
      <c r="AN561" s="162">
        <v>0</v>
      </c>
      <c r="AO561" s="162">
        <v>0</v>
      </c>
      <c r="AP561" s="162">
        <v>0</v>
      </c>
      <c r="AQ561" s="162">
        <v>0</v>
      </c>
      <c r="AR561" s="178">
        <v>0</v>
      </c>
      <c r="AS561" s="178">
        <v>0</v>
      </c>
      <c r="AT561" s="178">
        <v>0</v>
      </c>
      <c r="AU561" s="178">
        <v>0</v>
      </c>
      <c r="AV561" s="178">
        <v>0</v>
      </c>
      <c r="AW561" s="180">
        <v>0</v>
      </c>
      <c r="AX561">
        <v>1</v>
      </c>
      <c r="AY561">
        <v>1</v>
      </c>
      <c r="AZ561">
        <v>1</v>
      </c>
      <c r="BA561">
        <v>1</v>
      </c>
      <c r="BB561">
        <v>1</v>
      </c>
      <c r="BC561">
        <v>0</v>
      </c>
      <c r="BD561" s="165">
        <v>0</v>
      </c>
      <c r="BE561" s="165" t="s">
        <v>0</v>
      </c>
      <c r="BF561" s="165">
        <v>0</v>
      </c>
      <c r="BG561" s="165" t="s">
        <v>0</v>
      </c>
      <c r="BH561" s="165">
        <v>0</v>
      </c>
      <c r="BI561" s="165" t="s">
        <v>0</v>
      </c>
      <c r="BJ561" s="165">
        <v>0</v>
      </c>
      <c r="BK561" s="165" t="s">
        <v>0</v>
      </c>
      <c r="BL561" s="165">
        <v>0</v>
      </c>
      <c r="BM561" s="165" t="s">
        <v>0</v>
      </c>
      <c r="BN561" s="165">
        <v>0</v>
      </c>
      <c r="BO561" s="165" t="s">
        <v>0</v>
      </c>
      <c r="BP561" s="165">
        <v>0</v>
      </c>
      <c r="BQ561" s="165" t="s">
        <v>0</v>
      </c>
      <c r="BR561" s="165">
        <v>0</v>
      </c>
      <c r="BS561" s="165" t="s">
        <v>0</v>
      </c>
      <c r="BT561" s="165">
        <v>0</v>
      </c>
      <c r="BU561" s="165" t="s">
        <v>0</v>
      </c>
      <c r="BV561" s="165" t="s">
        <v>0</v>
      </c>
      <c r="BW561" s="165" t="s">
        <v>0</v>
      </c>
      <c r="BX561" s="165" t="s">
        <v>0</v>
      </c>
      <c r="BY561" s="163" t="s">
        <v>0</v>
      </c>
      <c r="BZ561">
        <v>0</v>
      </c>
      <c r="CA561" t="s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</v>
      </c>
      <c r="CR561" t="str">
        <f>_xlfn.XLOOKUP(DB_CEWB_Nomenclature__2[[#This Row],[Component]],T_Planning[Article],T_Planning[PLANIF],"VERIF")</f>
        <v>PLANIF</v>
      </c>
      <c r="CS561" t="str">
        <f>_xlfn.XLOOKUP(DB_CEWB_Nomenclature__2[[#This Row],[Component]],T_Planning[Article],T_Planning[Etat Machine],"VERIF")</f>
        <v>VERIF</v>
      </c>
      <c r="CT56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2" spans="1:98" hidden="1" x14ac:dyDescent="0.3">
      <c r="A562">
        <v>1</v>
      </c>
      <c r="B562">
        <v>794706</v>
      </c>
      <c r="C562" t="s">
        <v>3810</v>
      </c>
      <c r="D562">
        <v>40</v>
      </c>
      <c r="E562" t="s">
        <v>3761</v>
      </c>
      <c r="F562" t="s">
        <v>3952</v>
      </c>
      <c r="G562" t="s">
        <v>2862</v>
      </c>
      <c r="H562" t="s">
        <v>2168</v>
      </c>
      <c r="I562">
        <v>10100</v>
      </c>
      <c r="J562">
        <v>3100</v>
      </c>
      <c r="K562" t="s">
        <v>0</v>
      </c>
      <c r="L562">
        <v>8528</v>
      </c>
      <c r="M562">
        <v>0</v>
      </c>
      <c r="N562">
        <v>0</v>
      </c>
      <c r="O562">
        <v>76400</v>
      </c>
      <c r="P562">
        <v>30950</v>
      </c>
      <c r="Q562">
        <v>20850</v>
      </c>
      <c r="R562">
        <v>0</v>
      </c>
      <c r="S562">
        <v>8528</v>
      </c>
      <c r="T562" t="s">
        <v>3767</v>
      </c>
      <c r="U562">
        <v>15800</v>
      </c>
      <c r="V562" s="162">
        <v>0</v>
      </c>
      <c r="W562">
        <v>92200</v>
      </c>
      <c r="X562" s="162">
        <v>0</v>
      </c>
      <c r="Y562">
        <v>0</v>
      </c>
      <c r="Z562">
        <v>0</v>
      </c>
      <c r="AA562">
        <v>7</v>
      </c>
      <c r="AB562">
        <v>0</v>
      </c>
      <c r="AC562">
        <v>7</v>
      </c>
      <c r="AD562" t="s">
        <v>0</v>
      </c>
      <c r="AE562" t="s">
        <v>0</v>
      </c>
      <c r="AF562">
        <v>3516</v>
      </c>
      <c r="AG562">
        <v>81</v>
      </c>
      <c r="AH562" s="191"/>
      <c r="AI562" s="191" t="s">
        <v>0</v>
      </c>
      <c r="AJ562" t="s">
        <v>0</v>
      </c>
      <c r="AK562" s="191"/>
      <c r="AL562" s="162">
        <v>0</v>
      </c>
      <c r="AM562" s="162">
        <v>0</v>
      </c>
      <c r="AN562" s="162">
        <v>0.34437704153056498</v>
      </c>
      <c r="AO562" s="162">
        <v>0</v>
      </c>
      <c r="AP562" s="162">
        <v>0.61822144934969203</v>
      </c>
      <c r="AQ562" s="162">
        <v>0.59656684034184004</v>
      </c>
      <c r="AR562" s="178">
        <v>0</v>
      </c>
      <c r="AS562" s="178">
        <v>0</v>
      </c>
      <c r="AT562" s="178">
        <v>0</v>
      </c>
      <c r="AU562" s="178">
        <v>0</v>
      </c>
      <c r="AV562" s="178">
        <v>0</v>
      </c>
      <c r="AW562" s="180">
        <v>0</v>
      </c>
      <c r="AX562">
        <v>1</v>
      </c>
      <c r="AY562">
        <v>1</v>
      </c>
      <c r="AZ562">
        <v>1</v>
      </c>
      <c r="BA562">
        <v>1</v>
      </c>
      <c r="BB562">
        <v>1</v>
      </c>
      <c r="BC562">
        <v>0</v>
      </c>
      <c r="BD562" s="165">
        <v>0</v>
      </c>
      <c r="BE562" s="165" t="s">
        <v>0</v>
      </c>
      <c r="BF562" s="165">
        <v>0</v>
      </c>
      <c r="BG562" s="165" t="s">
        <v>0</v>
      </c>
      <c r="BH562" s="165">
        <v>0</v>
      </c>
      <c r="BI562" s="165" t="s">
        <v>0</v>
      </c>
      <c r="BJ562" s="165">
        <v>0</v>
      </c>
      <c r="BK562" s="165" t="s">
        <v>0</v>
      </c>
      <c r="BL562" s="165">
        <v>0</v>
      </c>
      <c r="BM562" s="165" t="s">
        <v>0</v>
      </c>
      <c r="BN562" s="165">
        <v>0</v>
      </c>
      <c r="BO562" s="165" t="s">
        <v>0</v>
      </c>
      <c r="BP562" s="165">
        <v>0</v>
      </c>
      <c r="BQ562" s="165" t="s">
        <v>0</v>
      </c>
      <c r="BR562" s="165">
        <v>0</v>
      </c>
      <c r="BS562" s="165" t="s">
        <v>0</v>
      </c>
      <c r="BT562" s="165">
        <v>0</v>
      </c>
      <c r="BU562" s="165" t="s">
        <v>0</v>
      </c>
      <c r="BV562" s="165" t="s">
        <v>0</v>
      </c>
      <c r="BW562" s="165" t="s">
        <v>0</v>
      </c>
      <c r="BX562" s="165" t="s">
        <v>0</v>
      </c>
      <c r="BY562" s="163" t="s">
        <v>0</v>
      </c>
      <c r="BZ562">
        <v>0</v>
      </c>
      <c r="CA562" t="s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0</v>
      </c>
      <c r="CR562" t="str">
        <f>_xlfn.XLOOKUP(DB_CEWB_Nomenclature__2[[#This Row],[Component]],T_Planning[Article],T_Planning[PLANIF],"VERIF")</f>
        <v>A PLANIFIER</v>
      </c>
      <c r="CS562" t="str">
        <f>_xlfn.XLOOKUP(DB_CEWB_Nomenclature__2[[#This Row],[Component]],T_Planning[Article],T_Planning[Etat Machine],"VERIF")</f>
        <v>VERIF</v>
      </c>
      <c r="CT56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3" spans="1:98" hidden="1" x14ac:dyDescent="0.3">
      <c r="A563">
        <v>1</v>
      </c>
      <c r="B563">
        <v>794752</v>
      </c>
      <c r="C563" t="s">
        <v>3863</v>
      </c>
      <c r="D563">
        <v>32</v>
      </c>
      <c r="E563" t="s">
        <v>3761</v>
      </c>
      <c r="F563" t="s">
        <v>3952</v>
      </c>
      <c r="G563" t="s">
        <v>2862</v>
      </c>
      <c r="H563" t="s">
        <v>2168</v>
      </c>
      <c r="I563">
        <v>0</v>
      </c>
      <c r="J563">
        <v>0</v>
      </c>
      <c r="K563" t="s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 t="s">
        <v>3767</v>
      </c>
      <c r="U563">
        <v>0</v>
      </c>
      <c r="V563" s="162" t="s">
        <v>0</v>
      </c>
      <c r="W563">
        <v>0</v>
      </c>
      <c r="X563" s="162" t="s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 t="s">
        <v>0</v>
      </c>
      <c r="AE563" t="s">
        <v>0</v>
      </c>
      <c r="AF563" t="s">
        <v>0</v>
      </c>
      <c r="AG563" t="s">
        <v>0</v>
      </c>
      <c r="AH563" s="191"/>
      <c r="AI563" s="191" t="s">
        <v>0</v>
      </c>
      <c r="AJ563" t="s">
        <v>0</v>
      </c>
      <c r="AK563" s="191"/>
      <c r="AL563" s="162">
        <v>0</v>
      </c>
      <c r="AM563" s="162">
        <v>0</v>
      </c>
      <c r="AN563" s="162">
        <v>3.3710174717369E-2</v>
      </c>
      <c r="AO563" s="162">
        <v>0</v>
      </c>
      <c r="AP563" s="162">
        <v>0</v>
      </c>
      <c r="AQ563" s="162">
        <v>3.3710174717369E-2</v>
      </c>
      <c r="AR563" s="178">
        <v>0</v>
      </c>
      <c r="AS563" s="178">
        <v>0</v>
      </c>
      <c r="AT563" s="178">
        <v>0</v>
      </c>
      <c r="AU563" s="178">
        <v>0</v>
      </c>
      <c r="AV563" s="178">
        <v>0</v>
      </c>
      <c r="AW563" s="180">
        <v>0</v>
      </c>
      <c r="AX563">
        <v>1</v>
      </c>
      <c r="AY563">
        <v>1</v>
      </c>
      <c r="AZ563">
        <v>0</v>
      </c>
      <c r="BA563">
        <v>0</v>
      </c>
      <c r="BB563">
        <v>1</v>
      </c>
      <c r="BC563">
        <v>0</v>
      </c>
      <c r="BD563" s="165">
        <v>0</v>
      </c>
      <c r="BE563" s="165" t="s">
        <v>0</v>
      </c>
      <c r="BF563" s="165">
        <v>0</v>
      </c>
      <c r="BG563" s="165" t="s">
        <v>0</v>
      </c>
      <c r="BH563" s="165">
        <v>0</v>
      </c>
      <c r="BI563" s="165" t="s">
        <v>0</v>
      </c>
      <c r="BJ563" s="165">
        <v>0</v>
      </c>
      <c r="BK563" s="165" t="s">
        <v>0</v>
      </c>
      <c r="BL563" s="165">
        <v>0</v>
      </c>
      <c r="BM563" s="165" t="s">
        <v>0</v>
      </c>
      <c r="BN563" s="165" t="s">
        <v>0</v>
      </c>
      <c r="BO563" s="165" t="s">
        <v>0</v>
      </c>
      <c r="BP563" s="165" t="s">
        <v>0</v>
      </c>
      <c r="BQ563" s="165" t="s">
        <v>0</v>
      </c>
      <c r="BR563" s="165">
        <v>0</v>
      </c>
      <c r="BS563" s="165">
        <v>0</v>
      </c>
      <c r="BT563" s="165">
        <v>0</v>
      </c>
      <c r="BU563" s="165" t="s">
        <v>0</v>
      </c>
      <c r="BV563" s="165" t="s">
        <v>0</v>
      </c>
      <c r="BW563" s="165" t="s">
        <v>0</v>
      </c>
      <c r="BX563" s="165" t="s">
        <v>0</v>
      </c>
      <c r="BY563" s="163" t="s">
        <v>0</v>
      </c>
      <c r="BZ563">
        <v>0</v>
      </c>
      <c r="CA563" t="s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</v>
      </c>
      <c r="CR563" t="str">
        <f>_xlfn.XLOOKUP(DB_CEWB_Nomenclature__2[[#This Row],[Component]],T_Planning[Article],T_Planning[PLANIF],"VERIF")</f>
        <v>VERIF</v>
      </c>
      <c r="CS563" t="str">
        <f>_xlfn.XLOOKUP(DB_CEWB_Nomenclature__2[[#This Row],[Component]],T_Planning[Article],T_Planning[Etat Machine],"VERIF")</f>
        <v>VERIF</v>
      </c>
      <c r="CT56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4" spans="1:98" hidden="1" x14ac:dyDescent="0.3">
      <c r="A564">
        <v>2</v>
      </c>
      <c r="B564">
        <v>863254</v>
      </c>
      <c r="C564" t="s">
        <v>8664</v>
      </c>
      <c r="D564">
        <v>40</v>
      </c>
      <c r="E564" t="s">
        <v>3761</v>
      </c>
      <c r="F564" t="s">
        <v>3952</v>
      </c>
      <c r="G564" t="s">
        <v>2862</v>
      </c>
      <c r="H564" t="s">
        <v>2168</v>
      </c>
      <c r="I564">
        <v>0</v>
      </c>
      <c r="J564">
        <v>0</v>
      </c>
      <c r="K564" t="s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 t="s">
        <v>3767</v>
      </c>
      <c r="U564">
        <v>0</v>
      </c>
      <c r="V564" s="162" t="s">
        <v>0</v>
      </c>
      <c r="W564">
        <v>0</v>
      </c>
      <c r="X564" s="162" t="s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 t="s">
        <v>0</v>
      </c>
      <c r="AE564" t="s">
        <v>0</v>
      </c>
      <c r="AF564" t="s">
        <v>0</v>
      </c>
      <c r="AG564" t="s">
        <v>0</v>
      </c>
      <c r="AH564" s="191"/>
      <c r="AI564" s="191" t="s">
        <v>0</v>
      </c>
      <c r="AJ564" t="s">
        <v>0</v>
      </c>
      <c r="AK564" s="191"/>
      <c r="AL564" s="162">
        <v>0</v>
      </c>
      <c r="AM564" s="162">
        <v>0</v>
      </c>
      <c r="AN564" s="162">
        <v>0</v>
      </c>
      <c r="AO564" s="162">
        <v>0</v>
      </c>
      <c r="AP564" s="162">
        <v>0</v>
      </c>
      <c r="AQ564" s="162">
        <v>0</v>
      </c>
      <c r="AR564" s="178">
        <v>0</v>
      </c>
      <c r="AS564" s="178">
        <v>0</v>
      </c>
      <c r="AT564" s="178">
        <v>0</v>
      </c>
      <c r="AU564" s="178">
        <v>0</v>
      </c>
      <c r="AV564" s="178">
        <v>0</v>
      </c>
      <c r="AW564" s="180">
        <v>0</v>
      </c>
      <c r="AX564">
        <v>1</v>
      </c>
      <c r="AY564">
        <v>1</v>
      </c>
      <c r="AZ564">
        <v>0</v>
      </c>
      <c r="BA564">
        <v>0</v>
      </c>
      <c r="BB564">
        <v>1</v>
      </c>
      <c r="BC564">
        <v>0</v>
      </c>
      <c r="BD564" s="165">
        <v>0</v>
      </c>
      <c r="BE564" s="165" t="s">
        <v>0</v>
      </c>
      <c r="BF564" s="165">
        <v>0</v>
      </c>
      <c r="BG564" s="165" t="s">
        <v>0</v>
      </c>
      <c r="BH564" s="165">
        <v>0</v>
      </c>
      <c r="BI564" s="165" t="s">
        <v>0</v>
      </c>
      <c r="BJ564" s="165">
        <v>0</v>
      </c>
      <c r="BK564" s="165" t="s">
        <v>0</v>
      </c>
      <c r="BL564" s="165">
        <v>0</v>
      </c>
      <c r="BM564" s="165" t="s">
        <v>0</v>
      </c>
      <c r="BN564" s="165" t="s">
        <v>0</v>
      </c>
      <c r="BO564" s="165" t="s">
        <v>0</v>
      </c>
      <c r="BP564" s="165" t="s">
        <v>0</v>
      </c>
      <c r="BQ564" s="165" t="s">
        <v>0</v>
      </c>
      <c r="BR564" s="165">
        <v>0</v>
      </c>
      <c r="BS564" s="165">
        <v>0</v>
      </c>
      <c r="BT564" s="165">
        <v>0</v>
      </c>
      <c r="BU564" s="165" t="s">
        <v>0</v>
      </c>
      <c r="BV564" s="165" t="s">
        <v>0</v>
      </c>
      <c r="BW564" s="165" t="s">
        <v>0</v>
      </c>
      <c r="BX564" s="165" t="s">
        <v>0</v>
      </c>
      <c r="BY564" s="163" t="s">
        <v>0</v>
      </c>
      <c r="BZ564">
        <v>0</v>
      </c>
      <c r="CA564" t="s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 t="str">
        <f>_xlfn.XLOOKUP(DB_CEWB_Nomenclature__2[[#This Row],[Component]],T_Planning[Article],T_Planning[PLANIF],"VERIF")</f>
        <v>VERIF</v>
      </c>
      <c r="CS564" t="str">
        <f>_xlfn.XLOOKUP(DB_CEWB_Nomenclature__2[[#This Row],[Component]],T_Planning[Article],T_Planning[Etat Machine],"VERIF")</f>
        <v>VERIF</v>
      </c>
      <c r="CT56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5" spans="1:98" hidden="1" x14ac:dyDescent="0.3">
      <c r="A565">
        <v>1</v>
      </c>
      <c r="B565">
        <v>794770</v>
      </c>
      <c r="C565" t="s">
        <v>3811</v>
      </c>
      <c r="D565">
        <v>32</v>
      </c>
      <c r="E565" t="s">
        <v>3761</v>
      </c>
      <c r="F565" t="s">
        <v>3952</v>
      </c>
      <c r="G565" t="s">
        <v>2862</v>
      </c>
      <c r="H565" t="s">
        <v>2168</v>
      </c>
      <c r="I565">
        <v>20200</v>
      </c>
      <c r="J565">
        <v>4000</v>
      </c>
      <c r="K565" t="s">
        <v>0</v>
      </c>
      <c r="L565">
        <v>0</v>
      </c>
      <c r="M565">
        <v>795</v>
      </c>
      <c r="N565">
        <v>23920</v>
      </c>
      <c r="O565">
        <v>79750</v>
      </c>
      <c r="P565">
        <v>24200</v>
      </c>
      <c r="Q565">
        <v>19150</v>
      </c>
      <c r="R565">
        <v>7760</v>
      </c>
      <c r="S565">
        <v>7760</v>
      </c>
      <c r="T565" t="s">
        <v>3767</v>
      </c>
      <c r="U565">
        <v>14100</v>
      </c>
      <c r="V565" s="162">
        <v>0</v>
      </c>
      <c r="W565">
        <v>93850</v>
      </c>
      <c r="X565" s="162">
        <v>0</v>
      </c>
      <c r="Y565">
        <v>0</v>
      </c>
      <c r="Z565">
        <v>2</v>
      </c>
      <c r="AA565">
        <v>3</v>
      </c>
      <c r="AB565">
        <v>2</v>
      </c>
      <c r="AC565">
        <v>7</v>
      </c>
      <c r="AD565" t="s">
        <v>0</v>
      </c>
      <c r="AE565" t="s">
        <v>0</v>
      </c>
      <c r="AF565">
        <v>6181</v>
      </c>
      <c r="AG565">
        <v>2</v>
      </c>
      <c r="AH565" s="191"/>
      <c r="AI565" s="191" t="s">
        <v>0</v>
      </c>
      <c r="AJ565" t="s">
        <v>0</v>
      </c>
      <c r="AK565" s="191"/>
      <c r="AL565" s="162">
        <v>0</v>
      </c>
      <c r="AM565" s="162">
        <v>0</v>
      </c>
      <c r="AN565" s="162">
        <v>0.86199999999999999</v>
      </c>
      <c r="AO565" s="162">
        <v>0.21988736990826399</v>
      </c>
      <c r="AP565" s="162">
        <v>0.18249006112191099</v>
      </c>
      <c r="AQ565" s="162">
        <v>0.28115600889237602</v>
      </c>
      <c r="AR565" s="178">
        <v>0</v>
      </c>
      <c r="AS565" s="178">
        <v>0</v>
      </c>
      <c r="AT565" s="178">
        <v>0</v>
      </c>
      <c r="AU565" s="178">
        <v>0</v>
      </c>
      <c r="AV565" s="178">
        <v>0</v>
      </c>
      <c r="AW565" s="180">
        <v>0</v>
      </c>
      <c r="AX565">
        <v>1</v>
      </c>
      <c r="AY565">
        <v>1</v>
      </c>
      <c r="AZ565">
        <v>0</v>
      </c>
      <c r="BA565">
        <v>0</v>
      </c>
      <c r="BB565">
        <v>1</v>
      </c>
      <c r="BC565">
        <v>0</v>
      </c>
      <c r="BD565" s="165">
        <v>16160</v>
      </c>
      <c r="BE565" s="165">
        <v>8</v>
      </c>
      <c r="BF565" s="165">
        <v>0</v>
      </c>
      <c r="BG565" s="165" t="s">
        <v>0</v>
      </c>
      <c r="BH565" s="165">
        <v>7760</v>
      </c>
      <c r="BI565" s="165">
        <v>0</v>
      </c>
      <c r="BJ565" s="165">
        <v>0</v>
      </c>
      <c r="BK565" s="165" t="s">
        <v>0</v>
      </c>
      <c r="BL565" s="165">
        <v>0</v>
      </c>
      <c r="BM565" s="165" t="s">
        <v>0</v>
      </c>
      <c r="BN565" s="165" t="s">
        <v>0</v>
      </c>
      <c r="BO565" s="165" t="s">
        <v>0</v>
      </c>
      <c r="BP565" s="165" t="s">
        <v>0</v>
      </c>
      <c r="BQ565" s="165" t="s">
        <v>0</v>
      </c>
      <c r="BR565" s="165">
        <v>0</v>
      </c>
      <c r="BS565" s="165">
        <v>0</v>
      </c>
      <c r="BT565" s="165">
        <v>0</v>
      </c>
      <c r="BU565" s="165" t="s">
        <v>0</v>
      </c>
      <c r="BV565" s="165" t="s">
        <v>0</v>
      </c>
      <c r="BW565" s="165" t="s">
        <v>0</v>
      </c>
      <c r="BX565" s="165" t="s">
        <v>0</v>
      </c>
      <c r="BY565" s="163" t="s">
        <v>0</v>
      </c>
      <c r="BZ565">
        <v>0</v>
      </c>
      <c r="CA565" t="s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 t="str">
        <f>_xlfn.XLOOKUP(DB_CEWB_Nomenclature__2[[#This Row],[Component]],T_Planning[Article],T_Planning[PLANIF],"VERIF")</f>
        <v>PROD</v>
      </c>
      <c r="CS565" t="str">
        <f>_xlfn.XLOOKUP(DB_CEWB_Nomenclature__2[[#This Row],[Component]],T_Planning[Article],T_Planning[Etat Machine],"VERIF")</f>
        <v>PROD</v>
      </c>
      <c r="CT56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6" spans="1:98" x14ac:dyDescent="0.3">
      <c r="A566">
        <v>2</v>
      </c>
      <c r="B566">
        <v>859385</v>
      </c>
      <c r="C566" t="s">
        <v>3972</v>
      </c>
      <c r="D566">
        <v>40</v>
      </c>
      <c r="E566" t="s">
        <v>3761</v>
      </c>
      <c r="F566" t="s">
        <v>3952</v>
      </c>
      <c r="G566" t="s">
        <v>2862</v>
      </c>
      <c r="H566" t="s">
        <v>2168</v>
      </c>
      <c r="I566">
        <v>0</v>
      </c>
      <c r="J566">
        <v>1300</v>
      </c>
      <c r="K566" t="s">
        <v>0</v>
      </c>
      <c r="L566">
        <v>0</v>
      </c>
      <c r="M566">
        <v>0</v>
      </c>
      <c r="N566">
        <v>19180</v>
      </c>
      <c r="O566">
        <v>12900</v>
      </c>
      <c r="P566">
        <v>12900</v>
      </c>
      <c r="Q566">
        <v>12900</v>
      </c>
      <c r="R566">
        <v>4095</v>
      </c>
      <c r="S566">
        <v>4095</v>
      </c>
      <c r="T566" t="s">
        <v>3767</v>
      </c>
      <c r="U566">
        <v>12900</v>
      </c>
      <c r="V566" s="162">
        <v>0.3174418604651163</v>
      </c>
      <c r="W566">
        <v>25800</v>
      </c>
      <c r="X566" s="162">
        <v>0.15872093023255815</v>
      </c>
      <c r="Y566">
        <v>0</v>
      </c>
      <c r="Z566">
        <v>0</v>
      </c>
      <c r="AA566">
        <v>0</v>
      </c>
      <c r="AB566">
        <v>0</v>
      </c>
      <c r="AC566">
        <v>0</v>
      </c>
      <c r="AD566" t="s">
        <v>0</v>
      </c>
      <c r="AE566" t="s">
        <v>0</v>
      </c>
      <c r="AF566" t="s">
        <v>0</v>
      </c>
      <c r="AG566" t="s">
        <v>0</v>
      </c>
      <c r="AH566" s="191"/>
      <c r="AI566" s="191" t="s">
        <v>0</v>
      </c>
      <c r="AJ566" t="s">
        <v>0</v>
      </c>
      <c r="AK566" s="191"/>
      <c r="AL566" s="162">
        <v>0</v>
      </c>
      <c r="AM566" s="162">
        <v>0</v>
      </c>
      <c r="AN566" s="162">
        <v>0</v>
      </c>
      <c r="AO566" s="162">
        <v>0</v>
      </c>
      <c r="AP566" s="162">
        <v>0</v>
      </c>
      <c r="AQ566" s="162">
        <v>0</v>
      </c>
      <c r="AR566" s="178">
        <v>0</v>
      </c>
      <c r="AS566" s="178">
        <v>0</v>
      </c>
      <c r="AT566" s="178">
        <v>0</v>
      </c>
      <c r="AU566" s="178">
        <v>0</v>
      </c>
      <c r="AV566" s="178">
        <v>0</v>
      </c>
      <c r="AW566" s="180">
        <v>0</v>
      </c>
      <c r="AX566">
        <v>1</v>
      </c>
      <c r="AY566">
        <v>0</v>
      </c>
      <c r="AZ566">
        <v>0</v>
      </c>
      <c r="BA566">
        <v>0</v>
      </c>
      <c r="BB566">
        <v>1</v>
      </c>
      <c r="BC566">
        <v>0</v>
      </c>
      <c r="BD566" s="165">
        <v>15085</v>
      </c>
      <c r="BE566" s="165">
        <v>2</v>
      </c>
      <c r="BF566" s="165" t="s">
        <v>0</v>
      </c>
      <c r="BG566" s="165" t="s">
        <v>0</v>
      </c>
      <c r="BH566" s="165" t="s">
        <v>0</v>
      </c>
      <c r="BI566" s="165" t="s">
        <v>0</v>
      </c>
      <c r="BJ566" s="165">
        <v>0</v>
      </c>
      <c r="BK566" s="165" t="s">
        <v>0</v>
      </c>
      <c r="BL566" s="165">
        <v>0</v>
      </c>
      <c r="BM566" s="165" t="s">
        <v>0</v>
      </c>
      <c r="BN566" s="165" t="s">
        <v>0</v>
      </c>
      <c r="BO566" s="165" t="s">
        <v>0</v>
      </c>
      <c r="BP566" s="165" t="s">
        <v>0</v>
      </c>
      <c r="BQ566" s="165" t="s">
        <v>0</v>
      </c>
      <c r="BR566" s="165">
        <v>4095</v>
      </c>
      <c r="BS566" s="165">
        <v>3</v>
      </c>
      <c r="BT566" s="165">
        <v>0</v>
      </c>
      <c r="BU566" s="165" t="s">
        <v>0</v>
      </c>
      <c r="BV566" s="165" t="s">
        <v>0</v>
      </c>
      <c r="BW566" s="165" t="s">
        <v>0</v>
      </c>
      <c r="BX566" s="165" t="s">
        <v>0</v>
      </c>
      <c r="BY566" s="163" t="s">
        <v>0</v>
      </c>
      <c r="BZ566">
        <v>0</v>
      </c>
      <c r="CA566" t="s">
        <v>0</v>
      </c>
      <c r="CB566">
        <v>0</v>
      </c>
      <c r="CC566">
        <v>4860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4860</v>
      </c>
      <c r="CJ566">
        <v>4860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4860</v>
      </c>
      <c r="CR566" t="str">
        <f>_xlfn.XLOOKUP(DB_CEWB_Nomenclature__2[[#This Row],[Component]],T_Planning[Article],T_Planning[PLANIF],"VERIF")</f>
        <v>VERIF</v>
      </c>
      <c r="CS566" t="str">
        <f>_xlfn.XLOOKUP(DB_CEWB_Nomenclature__2[[#This Row],[Component]],T_Planning[Article],T_Planning[Etat Machine],"VERIF")</f>
        <v>VERIF</v>
      </c>
      <c r="CT56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567" spans="1:98" hidden="1" x14ac:dyDescent="0.3">
      <c r="A567">
        <v>0</v>
      </c>
      <c r="B567">
        <v>795089</v>
      </c>
      <c r="C567" t="s">
        <v>2100</v>
      </c>
      <c r="D567">
        <v>60</v>
      </c>
      <c r="E567" t="s">
        <v>3761</v>
      </c>
      <c r="F567" t="s">
        <v>3950</v>
      </c>
      <c r="G567" t="s">
        <v>2775</v>
      </c>
      <c r="H567" t="s">
        <v>131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 t="s">
        <v>3789</v>
      </c>
      <c r="U567">
        <v>3200</v>
      </c>
      <c r="V567" s="162">
        <v>0</v>
      </c>
      <c r="W567">
        <v>3200</v>
      </c>
      <c r="X567" s="162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 t="s">
        <v>0</v>
      </c>
      <c r="AE567" t="s">
        <v>0</v>
      </c>
      <c r="AF567" t="s">
        <v>0</v>
      </c>
      <c r="AG567" t="s">
        <v>0</v>
      </c>
      <c r="AH567" s="191"/>
      <c r="AI567" s="191" t="s">
        <v>0</v>
      </c>
      <c r="AJ567" t="s">
        <v>0</v>
      </c>
      <c r="AK567" s="191"/>
      <c r="AL567" s="162">
        <v>0</v>
      </c>
      <c r="AM567" s="162">
        <v>0</v>
      </c>
      <c r="AN567" s="162">
        <v>0.13083967096073301</v>
      </c>
      <c r="AO567" s="162">
        <v>0.147478448801176</v>
      </c>
      <c r="AP567" s="162">
        <v>0.158092523001166</v>
      </c>
      <c r="AQ567" s="162">
        <v>0.14707942377223501</v>
      </c>
      <c r="AR567" s="178">
        <v>0</v>
      </c>
      <c r="AS567" s="178">
        <v>0</v>
      </c>
      <c r="AT567" s="178">
        <v>0</v>
      </c>
      <c r="AU567" s="178">
        <v>0</v>
      </c>
      <c r="AV567" s="178">
        <v>0</v>
      </c>
      <c r="AW567" s="180">
        <v>0</v>
      </c>
      <c r="AX567">
        <v>1</v>
      </c>
      <c r="AY567">
        <v>0</v>
      </c>
      <c r="AZ567">
        <v>0</v>
      </c>
      <c r="BA567">
        <v>0</v>
      </c>
      <c r="BB567">
        <v>1</v>
      </c>
      <c r="BC567">
        <v>0</v>
      </c>
      <c r="BD567" s="165">
        <v>0</v>
      </c>
      <c r="BE567" s="165" t="s">
        <v>0</v>
      </c>
      <c r="BF567" s="165" t="s">
        <v>0</v>
      </c>
      <c r="BG567" s="165" t="s">
        <v>0</v>
      </c>
      <c r="BH567" s="165" t="s">
        <v>0</v>
      </c>
      <c r="BI567" s="165" t="s">
        <v>0</v>
      </c>
      <c r="BJ567" s="165">
        <v>0</v>
      </c>
      <c r="BK567" s="165" t="s">
        <v>0</v>
      </c>
      <c r="BL567" s="165">
        <v>0</v>
      </c>
      <c r="BM567" s="165" t="s">
        <v>0</v>
      </c>
      <c r="BN567" s="165" t="s">
        <v>0</v>
      </c>
      <c r="BO567" s="165" t="s">
        <v>0</v>
      </c>
      <c r="BP567" s="165" t="s">
        <v>0</v>
      </c>
      <c r="BQ567" s="165" t="s">
        <v>0</v>
      </c>
      <c r="BR567" s="165">
        <v>0</v>
      </c>
      <c r="BS567" s="165">
        <v>0</v>
      </c>
      <c r="BT567" s="165">
        <v>0</v>
      </c>
      <c r="BU567" s="165" t="s">
        <v>0</v>
      </c>
      <c r="BV567" s="165" t="s">
        <v>0</v>
      </c>
      <c r="BW567" s="165" t="s">
        <v>0</v>
      </c>
      <c r="BX567" s="165" t="s">
        <v>0</v>
      </c>
      <c r="BY567" s="163" t="s">
        <v>0</v>
      </c>
      <c r="BZ567">
        <v>0</v>
      </c>
      <c r="CA567" t="s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 t="str">
        <f>_xlfn.XLOOKUP(DB_CEWB_Nomenclature__2[[#This Row],[Component]],T_Planning[Article],T_Planning[PLANIF],"VERIF")</f>
        <v>VERIF</v>
      </c>
      <c r="CS567" t="str">
        <f>_xlfn.XLOOKUP(DB_CEWB_Nomenclature__2[[#This Row],[Component]],T_Planning[Article],T_Planning[Etat Machine],"VERIF")</f>
        <v>VERIF</v>
      </c>
      <c r="CT56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8" spans="1:98" hidden="1" x14ac:dyDescent="0.3">
      <c r="A568">
        <v>0</v>
      </c>
      <c r="B568">
        <v>795843</v>
      </c>
      <c r="C568" t="s">
        <v>2270</v>
      </c>
      <c r="D568">
        <v>40</v>
      </c>
      <c r="E568" t="s">
        <v>3761</v>
      </c>
      <c r="F568" t="s">
        <v>3950</v>
      </c>
      <c r="G568" t="s">
        <v>2775</v>
      </c>
      <c r="H568" t="s">
        <v>3421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 t="s">
        <v>3789</v>
      </c>
      <c r="U568">
        <v>0</v>
      </c>
      <c r="V568" s="162" t="s">
        <v>0</v>
      </c>
      <c r="W568">
        <v>0</v>
      </c>
      <c r="X568" s="162" t="s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 t="s">
        <v>0</v>
      </c>
      <c r="AE568" t="s">
        <v>0</v>
      </c>
      <c r="AF568" t="s">
        <v>0</v>
      </c>
      <c r="AG568" t="s">
        <v>0</v>
      </c>
      <c r="AH568" s="191"/>
      <c r="AI568" s="191" t="s">
        <v>0</v>
      </c>
      <c r="AJ568" t="s">
        <v>0</v>
      </c>
      <c r="AK568" s="191"/>
      <c r="AL568" s="162">
        <v>0</v>
      </c>
      <c r="AM568" s="162">
        <v>0</v>
      </c>
      <c r="AN568" s="162">
        <v>0</v>
      </c>
      <c r="AO568" s="162">
        <v>0</v>
      </c>
      <c r="AP568" s="162">
        <v>0</v>
      </c>
      <c r="AQ568" s="162">
        <v>0</v>
      </c>
      <c r="AR568" s="178">
        <v>0</v>
      </c>
      <c r="AS568" s="178">
        <v>0</v>
      </c>
      <c r="AT568" s="178">
        <v>0</v>
      </c>
      <c r="AU568" s="178">
        <v>0</v>
      </c>
      <c r="AV568" s="178">
        <v>0</v>
      </c>
      <c r="AW568" s="180">
        <v>0</v>
      </c>
      <c r="AX568">
        <v>1</v>
      </c>
      <c r="AY568">
        <v>0</v>
      </c>
      <c r="AZ568">
        <v>0</v>
      </c>
      <c r="BA568">
        <v>0</v>
      </c>
      <c r="BB568">
        <v>1</v>
      </c>
      <c r="BC568">
        <v>0</v>
      </c>
      <c r="BD568" s="165">
        <v>0</v>
      </c>
      <c r="BE568" s="165" t="s">
        <v>0</v>
      </c>
      <c r="BF568" s="165" t="s">
        <v>0</v>
      </c>
      <c r="BG568" s="165" t="s">
        <v>0</v>
      </c>
      <c r="BH568" s="165" t="s">
        <v>0</v>
      </c>
      <c r="BI568" s="165" t="s">
        <v>0</v>
      </c>
      <c r="BJ568" s="165">
        <v>0</v>
      </c>
      <c r="BK568" s="165" t="s">
        <v>0</v>
      </c>
      <c r="BL568" s="165">
        <v>0</v>
      </c>
      <c r="BM568" s="165" t="s">
        <v>0</v>
      </c>
      <c r="BN568" s="165" t="s">
        <v>0</v>
      </c>
      <c r="BO568" s="165" t="s">
        <v>0</v>
      </c>
      <c r="BP568" s="165" t="s">
        <v>0</v>
      </c>
      <c r="BQ568" s="165" t="s">
        <v>0</v>
      </c>
      <c r="BR568" s="165">
        <v>0</v>
      </c>
      <c r="BS568" s="165">
        <v>0</v>
      </c>
      <c r="BT568" s="165">
        <v>0</v>
      </c>
      <c r="BU568" s="165" t="s">
        <v>0</v>
      </c>
      <c r="BV568" s="165" t="s">
        <v>0</v>
      </c>
      <c r="BW568" s="165" t="s">
        <v>0</v>
      </c>
      <c r="BX568" s="165" t="s">
        <v>0</v>
      </c>
      <c r="BY568" s="163" t="s">
        <v>0</v>
      </c>
      <c r="BZ568">
        <v>0</v>
      </c>
      <c r="CA568" t="s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 t="str">
        <f>_xlfn.XLOOKUP(DB_CEWB_Nomenclature__2[[#This Row],[Component]],T_Planning[Article],T_Planning[PLANIF],"VERIF")</f>
        <v>VERIF</v>
      </c>
      <c r="CS568" t="str">
        <f>_xlfn.XLOOKUP(DB_CEWB_Nomenclature__2[[#This Row],[Component]],T_Planning[Article],T_Planning[Etat Machine],"VERIF")</f>
        <v>VERIF</v>
      </c>
      <c r="CT56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69" spans="1:98" hidden="1" x14ac:dyDescent="0.3">
      <c r="A569">
        <v>0</v>
      </c>
      <c r="B569">
        <v>796386</v>
      </c>
      <c r="C569" t="s">
        <v>272</v>
      </c>
      <c r="D569">
        <v>40</v>
      </c>
      <c r="E569" t="s">
        <v>3761</v>
      </c>
      <c r="F569" t="s">
        <v>3952</v>
      </c>
      <c r="G569" t="s">
        <v>2862</v>
      </c>
      <c r="H569" t="s">
        <v>2168</v>
      </c>
      <c r="I569">
        <v>0</v>
      </c>
      <c r="J569">
        <v>2100</v>
      </c>
      <c r="K569">
        <v>0</v>
      </c>
      <c r="L569">
        <v>18949</v>
      </c>
      <c r="M569">
        <v>0</v>
      </c>
      <c r="N569">
        <v>0</v>
      </c>
      <c r="O569">
        <v>66590</v>
      </c>
      <c r="P569">
        <v>29220</v>
      </c>
      <c r="Q569">
        <v>20130</v>
      </c>
      <c r="R569">
        <v>0</v>
      </c>
      <c r="S569">
        <v>18949</v>
      </c>
      <c r="T569" t="s">
        <v>3767</v>
      </c>
      <c r="U569">
        <v>17100</v>
      </c>
      <c r="V569" s="162">
        <v>1</v>
      </c>
      <c r="W569">
        <v>83690</v>
      </c>
      <c r="X569" s="162">
        <v>0.22641892699247221</v>
      </c>
      <c r="Y569">
        <v>0</v>
      </c>
      <c r="Z569">
        <v>0</v>
      </c>
      <c r="AA569">
        <v>5</v>
      </c>
      <c r="AB569">
        <v>0</v>
      </c>
      <c r="AC569">
        <v>5</v>
      </c>
      <c r="AD569" t="s">
        <v>0</v>
      </c>
      <c r="AE569" t="s">
        <v>0</v>
      </c>
      <c r="AF569" t="s">
        <v>0</v>
      </c>
      <c r="AG569" t="s">
        <v>0</v>
      </c>
      <c r="AH569" s="191"/>
      <c r="AI569" s="191" t="s">
        <v>0</v>
      </c>
      <c r="AJ569" t="s">
        <v>0</v>
      </c>
      <c r="AK569" s="191"/>
      <c r="AL569" s="162">
        <v>0</v>
      </c>
      <c r="AM569" s="162">
        <v>0</v>
      </c>
      <c r="AN569" s="162">
        <v>5.3734551316496496E-3</v>
      </c>
      <c r="AO569" s="162">
        <v>0</v>
      </c>
      <c r="AP569" s="162">
        <v>0.25346921075455298</v>
      </c>
      <c r="AQ569" s="162">
        <v>0.22086022436869199</v>
      </c>
      <c r="AR569" s="178">
        <v>0</v>
      </c>
      <c r="AS569" s="178">
        <v>0</v>
      </c>
      <c r="AT569" s="178">
        <v>0</v>
      </c>
      <c r="AU569" s="178">
        <v>0</v>
      </c>
      <c r="AV569" s="178">
        <v>0</v>
      </c>
      <c r="AW569" s="180">
        <v>0</v>
      </c>
      <c r="AX569">
        <v>1</v>
      </c>
      <c r="AY569">
        <v>0</v>
      </c>
      <c r="AZ569">
        <v>0</v>
      </c>
      <c r="BA569">
        <v>0</v>
      </c>
      <c r="BB569">
        <v>1</v>
      </c>
      <c r="BC569">
        <v>0</v>
      </c>
      <c r="BD569" s="165">
        <v>0</v>
      </c>
      <c r="BE569" s="165" t="s">
        <v>0</v>
      </c>
      <c r="BF569" s="165" t="s">
        <v>0</v>
      </c>
      <c r="BG569" s="165" t="s">
        <v>0</v>
      </c>
      <c r="BH569" s="165" t="s">
        <v>0</v>
      </c>
      <c r="BI569" s="165" t="s">
        <v>0</v>
      </c>
      <c r="BJ569" s="165">
        <v>0</v>
      </c>
      <c r="BK569" s="165" t="s">
        <v>0</v>
      </c>
      <c r="BL569" s="165">
        <v>0</v>
      </c>
      <c r="BM569" s="165" t="s">
        <v>0</v>
      </c>
      <c r="BN569" s="165" t="s">
        <v>0</v>
      </c>
      <c r="BO569" s="165" t="s">
        <v>0</v>
      </c>
      <c r="BP569" s="165" t="s">
        <v>0</v>
      </c>
      <c r="BQ569" s="165" t="s">
        <v>0</v>
      </c>
      <c r="BR569" s="165">
        <v>0</v>
      </c>
      <c r="BS569" s="165">
        <v>0</v>
      </c>
      <c r="BT569" s="165">
        <v>0</v>
      </c>
      <c r="BU569" s="165" t="s">
        <v>0</v>
      </c>
      <c r="BV569" s="165" t="s">
        <v>0</v>
      </c>
      <c r="BW569" s="165" t="s">
        <v>0</v>
      </c>
      <c r="BX569" s="165" t="s">
        <v>0</v>
      </c>
      <c r="BY569" s="163" t="s">
        <v>0</v>
      </c>
      <c r="BZ569">
        <v>0</v>
      </c>
      <c r="CA569" t="s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 t="str">
        <f>_xlfn.XLOOKUP(DB_CEWB_Nomenclature__2[[#This Row],[Component]],T_Planning[Article],T_Planning[PLANIF],"VERIF")</f>
        <v>A PLANIFIER</v>
      </c>
      <c r="CS569" t="str">
        <f>_xlfn.XLOOKUP(DB_CEWB_Nomenclature__2[[#This Row],[Component]],T_Planning[Article],T_Planning[Etat Machine],"VERIF")</f>
        <v>VERIF</v>
      </c>
      <c r="CT56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0" spans="1:98" hidden="1" x14ac:dyDescent="0.3">
      <c r="A570">
        <v>2</v>
      </c>
      <c r="B570">
        <v>866044</v>
      </c>
      <c r="C570" t="s">
        <v>8665</v>
      </c>
      <c r="D570">
        <v>13</v>
      </c>
      <c r="E570" t="s">
        <v>3761</v>
      </c>
      <c r="F570" t="s">
        <v>3950</v>
      </c>
      <c r="G570" t="s">
        <v>2775</v>
      </c>
      <c r="H570" t="s">
        <v>7494</v>
      </c>
      <c r="I570">
        <v>0</v>
      </c>
      <c r="J570">
        <v>0</v>
      </c>
      <c r="K570" t="s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 t="s">
        <v>3789</v>
      </c>
      <c r="U570">
        <v>0</v>
      </c>
      <c r="V570" s="162" t="s">
        <v>0</v>
      </c>
      <c r="W570">
        <v>0</v>
      </c>
      <c r="X570" s="162" t="s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 t="s">
        <v>0</v>
      </c>
      <c r="AE570" t="s">
        <v>0</v>
      </c>
      <c r="AF570" t="s">
        <v>0</v>
      </c>
      <c r="AG570" t="s">
        <v>0</v>
      </c>
      <c r="AH570" s="191"/>
      <c r="AI570" s="191" t="s">
        <v>0</v>
      </c>
      <c r="AJ570" t="s">
        <v>0</v>
      </c>
      <c r="AK570" s="191"/>
      <c r="AL570" s="162">
        <v>0</v>
      </c>
      <c r="AM570" s="162">
        <v>0</v>
      </c>
      <c r="AN570" s="162">
        <v>0</v>
      </c>
      <c r="AO570" s="162">
        <v>0</v>
      </c>
      <c r="AP570" s="162">
        <v>0</v>
      </c>
      <c r="AQ570" s="162">
        <v>0</v>
      </c>
      <c r="AR570" s="178">
        <v>0</v>
      </c>
      <c r="AS570" s="178">
        <v>0</v>
      </c>
      <c r="AT570" s="178">
        <v>0</v>
      </c>
      <c r="AU570" s="178">
        <v>0</v>
      </c>
      <c r="AV570" s="178">
        <v>0</v>
      </c>
      <c r="AW570" s="180">
        <v>0</v>
      </c>
      <c r="AX570">
        <v>1</v>
      </c>
      <c r="AY570">
        <v>0</v>
      </c>
      <c r="AZ570">
        <v>0</v>
      </c>
      <c r="BA570">
        <v>0</v>
      </c>
      <c r="BB570">
        <v>1</v>
      </c>
      <c r="BC570">
        <v>0</v>
      </c>
      <c r="BD570" s="165">
        <v>0</v>
      </c>
      <c r="BE570" s="165" t="s">
        <v>0</v>
      </c>
      <c r="BF570" s="165" t="s">
        <v>0</v>
      </c>
      <c r="BG570" s="165" t="s">
        <v>0</v>
      </c>
      <c r="BH570" s="165" t="s">
        <v>0</v>
      </c>
      <c r="BI570" s="165" t="s">
        <v>0</v>
      </c>
      <c r="BJ570" s="165">
        <v>0</v>
      </c>
      <c r="BK570" s="165" t="s">
        <v>0</v>
      </c>
      <c r="BL570" s="165">
        <v>0</v>
      </c>
      <c r="BM570" s="165" t="s">
        <v>0</v>
      </c>
      <c r="BN570" s="165" t="s">
        <v>0</v>
      </c>
      <c r="BO570" s="165" t="s">
        <v>0</v>
      </c>
      <c r="BP570" s="165" t="s">
        <v>0</v>
      </c>
      <c r="BQ570" s="165" t="s">
        <v>0</v>
      </c>
      <c r="BR570" s="165">
        <v>0</v>
      </c>
      <c r="BS570" s="165">
        <v>0</v>
      </c>
      <c r="BT570" s="165">
        <v>0</v>
      </c>
      <c r="BU570" s="165" t="s">
        <v>0</v>
      </c>
      <c r="BV570" s="165" t="s">
        <v>0</v>
      </c>
      <c r="BW570" s="165" t="s">
        <v>0</v>
      </c>
      <c r="BX570" s="165" t="s">
        <v>0</v>
      </c>
      <c r="BY570" s="163" t="s">
        <v>0</v>
      </c>
      <c r="BZ570">
        <v>0</v>
      </c>
      <c r="CA570" t="s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 t="str">
        <f>_xlfn.XLOOKUP(DB_CEWB_Nomenclature__2[[#This Row],[Component]],T_Planning[Article],T_Planning[PLANIF],"VERIF")</f>
        <v>VERIF</v>
      </c>
      <c r="CS570" t="str">
        <f>_xlfn.XLOOKUP(DB_CEWB_Nomenclature__2[[#This Row],[Component]],T_Planning[Article],T_Planning[Etat Machine],"VERIF")</f>
        <v>VERIF</v>
      </c>
      <c r="CT57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1" spans="1:98" hidden="1" x14ac:dyDescent="0.3">
      <c r="A571">
        <v>2</v>
      </c>
      <c r="B571">
        <v>864414</v>
      </c>
      <c r="C571" t="s">
        <v>8666</v>
      </c>
      <c r="D571">
        <v>40</v>
      </c>
      <c r="E571" t="s">
        <v>3761</v>
      </c>
      <c r="F571" t="s">
        <v>3950</v>
      </c>
      <c r="G571" t="s">
        <v>2775</v>
      </c>
      <c r="H571" t="s">
        <v>177</v>
      </c>
      <c r="I571">
        <v>0</v>
      </c>
      <c r="J571">
        <v>200</v>
      </c>
      <c r="K571" t="s">
        <v>0</v>
      </c>
      <c r="L571">
        <v>0</v>
      </c>
      <c r="M571">
        <v>0</v>
      </c>
      <c r="N571">
        <v>0</v>
      </c>
      <c r="O571">
        <v>10100</v>
      </c>
      <c r="P571">
        <v>0</v>
      </c>
      <c r="Q571">
        <v>0</v>
      </c>
      <c r="R571">
        <v>0</v>
      </c>
      <c r="S571">
        <v>0</v>
      </c>
      <c r="T571" t="s">
        <v>3789</v>
      </c>
      <c r="U571">
        <v>2100</v>
      </c>
      <c r="V571" s="162">
        <v>0</v>
      </c>
      <c r="W571">
        <v>12200</v>
      </c>
      <c r="X571" s="162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 t="s">
        <v>0</v>
      </c>
      <c r="AE571" t="s">
        <v>0</v>
      </c>
      <c r="AF571" t="s">
        <v>0</v>
      </c>
      <c r="AG571" t="s">
        <v>0</v>
      </c>
      <c r="AH571" s="191"/>
      <c r="AI571" s="191" t="s">
        <v>0</v>
      </c>
      <c r="AJ571" t="s">
        <v>0</v>
      </c>
      <c r="AK571" s="191"/>
      <c r="AL571" s="162">
        <v>0</v>
      </c>
      <c r="AM571" s="162">
        <v>0</v>
      </c>
      <c r="AN571" s="162">
        <v>0</v>
      </c>
      <c r="AO571" s="162">
        <v>0</v>
      </c>
      <c r="AP571" s="162">
        <v>0</v>
      </c>
      <c r="AQ571" s="162">
        <v>0</v>
      </c>
      <c r="AR571" s="178">
        <v>0</v>
      </c>
      <c r="AS571" s="178">
        <v>0</v>
      </c>
      <c r="AT571" s="178">
        <v>0</v>
      </c>
      <c r="AU571" s="178">
        <v>0</v>
      </c>
      <c r="AV571" s="178">
        <v>0</v>
      </c>
      <c r="AW571" s="180">
        <v>0</v>
      </c>
      <c r="AX571">
        <v>1</v>
      </c>
      <c r="AY571">
        <v>0</v>
      </c>
      <c r="AZ571">
        <v>0</v>
      </c>
      <c r="BA571">
        <v>0</v>
      </c>
      <c r="BB571">
        <v>1</v>
      </c>
      <c r="BC571">
        <v>0</v>
      </c>
      <c r="BD571" s="165">
        <v>0</v>
      </c>
      <c r="BE571" s="165" t="s">
        <v>0</v>
      </c>
      <c r="BF571" s="165" t="s">
        <v>0</v>
      </c>
      <c r="BG571" s="165" t="s">
        <v>0</v>
      </c>
      <c r="BH571" s="165" t="s">
        <v>0</v>
      </c>
      <c r="BI571" s="165" t="s">
        <v>0</v>
      </c>
      <c r="BJ571" s="165">
        <v>0</v>
      </c>
      <c r="BK571" s="165" t="s">
        <v>0</v>
      </c>
      <c r="BL571" s="165">
        <v>0</v>
      </c>
      <c r="BM571" s="165" t="s">
        <v>0</v>
      </c>
      <c r="BN571" s="165" t="s">
        <v>0</v>
      </c>
      <c r="BO571" s="165" t="s">
        <v>0</v>
      </c>
      <c r="BP571" s="165" t="s">
        <v>0</v>
      </c>
      <c r="BQ571" s="165" t="s">
        <v>0</v>
      </c>
      <c r="BR571" s="165">
        <v>0</v>
      </c>
      <c r="BS571" s="165">
        <v>0</v>
      </c>
      <c r="BT571" s="165">
        <v>0</v>
      </c>
      <c r="BU571" s="165" t="s">
        <v>0</v>
      </c>
      <c r="BV571" s="165" t="s">
        <v>0</v>
      </c>
      <c r="BW571" s="165" t="s">
        <v>0</v>
      </c>
      <c r="BX571" s="165" t="s">
        <v>0</v>
      </c>
      <c r="BY571" s="163" t="s">
        <v>0</v>
      </c>
      <c r="BZ571">
        <v>0</v>
      </c>
      <c r="CA571" t="s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 t="str">
        <f>_xlfn.XLOOKUP(DB_CEWB_Nomenclature__2[[#This Row],[Component]],T_Planning[Article],T_Planning[PLANIF],"VERIF")</f>
        <v>VERIF</v>
      </c>
      <c r="CS571" t="str">
        <f>_xlfn.XLOOKUP(DB_CEWB_Nomenclature__2[[#This Row],[Component]],T_Planning[Article],T_Planning[Etat Machine],"VERIF")</f>
        <v>VERIF</v>
      </c>
      <c r="CT57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2" spans="1:98" hidden="1" x14ac:dyDescent="0.3">
      <c r="A572">
        <v>2</v>
      </c>
      <c r="B572">
        <v>859494</v>
      </c>
      <c r="C572" t="s">
        <v>3964</v>
      </c>
      <c r="D572">
        <v>40</v>
      </c>
      <c r="E572" t="s">
        <v>3761</v>
      </c>
      <c r="F572" t="s">
        <v>3950</v>
      </c>
      <c r="G572" t="s">
        <v>2775</v>
      </c>
      <c r="H572" t="s">
        <v>44</v>
      </c>
      <c r="I572">
        <v>0</v>
      </c>
      <c r="J572">
        <v>0</v>
      </c>
      <c r="K572" t="s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 t="s">
        <v>3789</v>
      </c>
      <c r="U572">
        <v>0</v>
      </c>
      <c r="V572" s="162" t="s">
        <v>0</v>
      </c>
      <c r="W572">
        <v>0</v>
      </c>
      <c r="X572" s="162" t="s">
        <v>0</v>
      </c>
      <c r="Y572">
        <v>0</v>
      </c>
      <c r="Z572">
        <v>0</v>
      </c>
      <c r="AA572">
        <v>3</v>
      </c>
      <c r="AB572">
        <v>0</v>
      </c>
      <c r="AC572">
        <v>3</v>
      </c>
      <c r="AD572" t="s">
        <v>0</v>
      </c>
      <c r="AE572" t="s">
        <v>0</v>
      </c>
      <c r="AF572" t="s">
        <v>0</v>
      </c>
      <c r="AG572" t="s">
        <v>0</v>
      </c>
      <c r="AH572" s="191"/>
      <c r="AI572" s="191" t="s">
        <v>0</v>
      </c>
      <c r="AJ572" t="s">
        <v>0</v>
      </c>
      <c r="AK572" s="191"/>
      <c r="AL572" s="162">
        <v>0</v>
      </c>
      <c r="AM572" s="162">
        <v>0</v>
      </c>
      <c r="AN572" s="162">
        <v>0</v>
      </c>
      <c r="AO572" s="162">
        <v>0</v>
      </c>
      <c r="AP572" s="162">
        <v>0</v>
      </c>
      <c r="AQ572" s="162">
        <v>0</v>
      </c>
      <c r="AR572" s="178">
        <v>0</v>
      </c>
      <c r="AS572" s="178">
        <v>0</v>
      </c>
      <c r="AT572" s="178">
        <v>0</v>
      </c>
      <c r="AU572" s="178">
        <v>0</v>
      </c>
      <c r="AV572" s="178">
        <v>0</v>
      </c>
      <c r="AW572" s="180">
        <v>0</v>
      </c>
      <c r="AX572">
        <v>1</v>
      </c>
      <c r="AY572">
        <v>0</v>
      </c>
      <c r="AZ572">
        <v>0</v>
      </c>
      <c r="BA572">
        <v>0</v>
      </c>
      <c r="BB572">
        <v>1</v>
      </c>
      <c r="BC572">
        <v>0</v>
      </c>
      <c r="BD572" s="165">
        <v>0</v>
      </c>
      <c r="BE572" s="165" t="s">
        <v>0</v>
      </c>
      <c r="BF572" s="165" t="s">
        <v>0</v>
      </c>
      <c r="BG572" s="165" t="s">
        <v>0</v>
      </c>
      <c r="BH572" s="165" t="s">
        <v>0</v>
      </c>
      <c r="BI572" s="165" t="s">
        <v>0</v>
      </c>
      <c r="BJ572" s="165">
        <v>0</v>
      </c>
      <c r="BK572" s="165" t="s">
        <v>0</v>
      </c>
      <c r="BL572" s="165">
        <v>0</v>
      </c>
      <c r="BM572" s="165" t="s">
        <v>0</v>
      </c>
      <c r="BN572" s="165" t="s">
        <v>0</v>
      </c>
      <c r="BO572" s="165" t="s">
        <v>0</v>
      </c>
      <c r="BP572" s="165" t="s">
        <v>0</v>
      </c>
      <c r="BQ572" s="165" t="s">
        <v>0</v>
      </c>
      <c r="BR572" s="165">
        <v>0</v>
      </c>
      <c r="BS572" s="165">
        <v>0</v>
      </c>
      <c r="BT572" s="165">
        <v>0</v>
      </c>
      <c r="BU572" s="165" t="s">
        <v>0</v>
      </c>
      <c r="BV572" s="165" t="s">
        <v>0</v>
      </c>
      <c r="BW572" s="165" t="s">
        <v>0</v>
      </c>
      <c r="BX572" s="165" t="s">
        <v>0</v>
      </c>
      <c r="BY572" s="163" t="s">
        <v>0</v>
      </c>
      <c r="BZ572">
        <v>0</v>
      </c>
      <c r="CA572" t="s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 t="str">
        <f>_xlfn.XLOOKUP(DB_CEWB_Nomenclature__2[[#This Row],[Component]],T_Planning[Article],T_Planning[PLANIF],"VERIF")</f>
        <v>VERIF</v>
      </c>
      <c r="CS572" t="str">
        <f>_xlfn.XLOOKUP(DB_CEWB_Nomenclature__2[[#This Row],[Component]],T_Planning[Article],T_Planning[Etat Machine],"VERIF")</f>
        <v>VERIF</v>
      </c>
      <c r="CT57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3" spans="1:98" hidden="1" x14ac:dyDescent="0.3">
      <c r="A573">
        <v>2</v>
      </c>
      <c r="B573">
        <v>861259</v>
      </c>
      <c r="C573" t="s">
        <v>3957</v>
      </c>
      <c r="D573">
        <v>40</v>
      </c>
      <c r="E573" t="s">
        <v>3761</v>
      </c>
      <c r="F573" t="s">
        <v>3950</v>
      </c>
      <c r="G573" t="s">
        <v>2775</v>
      </c>
      <c r="H573" t="s">
        <v>380</v>
      </c>
      <c r="I573">
        <v>0</v>
      </c>
      <c r="J573">
        <v>500</v>
      </c>
      <c r="K573" t="s">
        <v>0</v>
      </c>
      <c r="L573">
        <v>0</v>
      </c>
      <c r="M573">
        <v>0</v>
      </c>
      <c r="N573">
        <v>0</v>
      </c>
      <c r="O573">
        <v>25000</v>
      </c>
      <c r="P573">
        <v>0</v>
      </c>
      <c r="Q573">
        <v>0</v>
      </c>
      <c r="R573">
        <v>0</v>
      </c>
      <c r="S573">
        <v>0</v>
      </c>
      <c r="T573" t="s">
        <v>3789</v>
      </c>
      <c r="U573">
        <v>14900</v>
      </c>
      <c r="V573" s="162">
        <v>0</v>
      </c>
      <c r="W573">
        <v>39900</v>
      </c>
      <c r="X573" s="162">
        <v>0</v>
      </c>
      <c r="Y573">
        <v>0</v>
      </c>
      <c r="Z573">
        <v>0</v>
      </c>
      <c r="AA573">
        <v>1</v>
      </c>
      <c r="AB573">
        <v>0</v>
      </c>
      <c r="AC573">
        <v>1</v>
      </c>
      <c r="AD573" t="s">
        <v>0</v>
      </c>
      <c r="AE573" t="s">
        <v>0</v>
      </c>
      <c r="AF573" t="s">
        <v>0</v>
      </c>
      <c r="AG573" t="s">
        <v>0</v>
      </c>
      <c r="AH573" s="191"/>
      <c r="AI573" s="191" t="s">
        <v>0</v>
      </c>
      <c r="AJ573" t="s">
        <v>0</v>
      </c>
      <c r="AK573" s="191"/>
      <c r="AL573" s="162">
        <v>0</v>
      </c>
      <c r="AM573" s="162">
        <v>0</v>
      </c>
      <c r="AN573" s="162">
        <v>0</v>
      </c>
      <c r="AO573" s="162">
        <v>0</v>
      </c>
      <c r="AP573" s="162">
        <v>0</v>
      </c>
      <c r="AQ573" s="162">
        <v>0</v>
      </c>
      <c r="AR573" s="178">
        <v>0</v>
      </c>
      <c r="AS573" s="178">
        <v>0</v>
      </c>
      <c r="AT573" s="178">
        <v>0</v>
      </c>
      <c r="AU573" s="178">
        <v>0</v>
      </c>
      <c r="AV573" s="178">
        <v>0</v>
      </c>
      <c r="AW573" s="180">
        <v>0</v>
      </c>
      <c r="AX573">
        <v>1</v>
      </c>
      <c r="AY573">
        <v>0</v>
      </c>
      <c r="AZ573">
        <v>0</v>
      </c>
      <c r="BA573">
        <v>0</v>
      </c>
      <c r="BB573">
        <v>1</v>
      </c>
      <c r="BC573">
        <v>0</v>
      </c>
      <c r="BD573" s="165">
        <v>0</v>
      </c>
      <c r="BE573" s="165" t="s">
        <v>0</v>
      </c>
      <c r="BF573" s="165" t="s">
        <v>0</v>
      </c>
      <c r="BG573" s="165" t="s">
        <v>0</v>
      </c>
      <c r="BH573" s="165" t="s">
        <v>0</v>
      </c>
      <c r="BI573" s="165" t="s">
        <v>0</v>
      </c>
      <c r="BJ573" s="165">
        <v>0</v>
      </c>
      <c r="BK573" s="165" t="s">
        <v>0</v>
      </c>
      <c r="BL573" s="165">
        <v>0</v>
      </c>
      <c r="BM573" s="165" t="s">
        <v>0</v>
      </c>
      <c r="BN573" s="165" t="s">
        <v>0</v>
      </c>
      <c r="BO573" s="165" t="s">
        <v>0</v>
      </c>
      <c r="BP573" s="165" t="s">
        <v>0</v>
      </c>
      <c r="BQ573" s="165" t="s">
        <v>0</v>
      </c>
      <c r="BR573" s="165">
        <v>0</v>
      </c>
      <c r="BS573" s="165">
        <v>0</v>
      </c>
      <c r="BT573" s="165">
        <v>0</v>
      </c>
      <c r="BU573" s="165" t="s">
        <v>0</v>
      </c>
      <c r="BV573" s="165" t="s">
        <v>0</v>
      </c>
      <c r="BW573" s="165" t="s">
        <v>0</v>
      </c>
      <c r="BX573" s="165" t="s">
        <v>0</v>
      </c>
      <c r="BY573" s="163" t="s">
        <v>0</v>
      </c>
      <c r="BZ573">
        <v>0</v>
      </c>
      <c r="CA573" t="s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 t="str">
        <f>_xlfn.XLOOKUP(DB_CEWB_Nomenclature__2[[#This Row],[Component]],T_Planning[Article],T_Planning[PLANIF],"VERIF")</f>
        <v>VERIF</v>
      </c>
      <c r="CS573" t="str">
        <f>_xlfn.XLOOKUP(DB_CEWB_Nomenclature__2[[#This Row],[Component]],T_Planning[Article],T_Planning[Etat Machine],"VERIF")</f>
        <v>VERIF</v>
      </c>
      <c r="CT57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4" spans="1:98" hidden="1" x14ac:dyDescent="0.3">
      <c r="A574">
        <v>0</v>
      </c>
      <c r="B574">
        <v>798443</v>
      </c>
      <c r="C574" t="s">
        <v>2265</v>
      </c>
      <c r="D574">
        <v>40</v>
      </c>
      <c r="E574" t="s">
        <v>3761</v>
      </c>
      <c r="F574" t="s">
        <v>3950</v>
      </c>
      <c r="G574" t="s">
        <v>2775</v>
      </c>
      <c r="H574" t="s">
        <v>3421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 t="s">
        <v>3789</v>
      </c>
      <c r="U574">
        <v>0</v>
      </c>
      <c r="V574" s="162" t="s">
        <v>0</v>
      </c>
      <c r="W574">
        <v>0</v>
      </c>
      <c r="X574" s="162" t="s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 t="s">
        <v>0</v>
      </c>
      <c r="AE574" t="s">
        <v>0</v>
      </c>
      <c r="AF574" t="s">
        <v>0</v>
      </c>
      <c r="AG574" t="s">
        <v>0</v>
      </c>
      <c r="AH574" s="191"/>
      <c r="AI574" s="191" t="s">
        <v>0</v>
      </c>
      <c r="AJ574" t="s">
        <v>0</v>
      </c>
      <c r="AK574" s="191"/>
      <c r="AL574" s="162">
        <v>0</v>
      </c>
      <c r="AM574" s="162">
        <v>0</v>
      </c>
      <c r="AN574" s="162">
        <v>0</v>
      </c>
      <c r="AO574" s="162">
        <v>0</v>
      </c>
      <c r="AP574" s="162">
        <v>0</v>
      </c>
      <c r="AQ574" s="162">
        <v>0</v>
      </c>
      <c r="AR574" s="178">
        <v>0</v>
      </c>
      <c r="AS574" s="178">
        <v>0</v>
      </c>
      <c r="AT574" s="178">
        <v>0</v>
      </c>
      <c r="AU574" s="178">
        <v>0</v>
      </c>
      <c r="AV574" s="178">
        <v>0</v>
      </c>
      <c r="AW574" s="180">
        <v>0</v>
      </c>
      <c r="AX574">
        <v>1</v>
      </c>
      <c r="AY574">
        <v>0</v>
      </c>
      <c r="AZ574">
        <v>0</v>
      </c>
      <c r="BA574">
        <v>0</v>
      </c>
      <c r="BB574">
        <v>1</v>
      </c>
      <c r="BC574">
        <v>0</v>
      </c>
      <c r="BD574" s="165">
        <v>0</v>
      </c>
      <c r="BE574" s="165" t="s">
        <v>0</v>
      </c>
      <c r="BF574" s="165" t="s">
        <v>0</v>
      </c>
      <c r="BG574" s="165" t="s">
        <v>0</v>
      </c>
      <c r="BH574" s="165" t="s">
        <v>0</v>
      </c>
      <c r="BI574" s="165" t="s">
        <v>0</v>
      </c>
      <c r="BJ574" s="165">
        <v>0</v>
      </c>
      <c r="BK574" s="165" t="s">
        <v>0</v>
      </c>
      <c r="BL574" s="165">
        <v>0</v>
      </c>
      <c r="BM574" s="165" t="s">
        <v>0</v>
      </c>
      <c r="BN574" s="165" t="s">
        <v>0</v>
      </c>
      <c r="BO574" s="165" t="s">
        <v>0</v>
      </c>
      <c r="BP574" s="165" t="s">
        <v>0</v>
      </c>
      <c r="BQ574" s="165" t="s">
        <v>0</v>
      </c>
      <c r="BR574" s="165">
        <v>0</v>
      </c>
      <c r="BS574" s="165">
        <v>0</v>
      </c>
      <c r="BT574" s="165">
        <v>0</v>
      </c>
      <c r="BU574" s="165" t="s">
        <v>0</v>
      </c>
      <c r="BV574" s="165" t="s">
        <v>0</v>
      </c>
      <c r="BW574" s="165" t="s">
        <v>0</v>
      </c>
      <c r="BX574" s="165" t="s">
        <v>0</v>
      </c>
      <c r="BY574" s="163" t="s">
        <v>0</v>
      </c>
      <c r="BZ574">
        <v>0</v>
      </c>
      <c r="CA574" t="s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 t="str">
        <f>_xlfn.XLOOKUP(DB_CEWB_Nomenclature__2[[#This Row],[Component]],T_Planning[Article],T_Planning[PLANIF],"VERIF")</f>
        <v>VERIF</v>
      </c>
      <c r="CS574" t="str">
        <f>_xlfn.XLOOKUP(DB_CEWB_Nomenclature__2[[#This Row],[Component]],T_Planning[Article],T_Planning[Etat Machine],"VERIF")</f>
        <v>VERIF</v>
      </c>
      <c r="CT57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5" spans="1:98" hidden="1" x14ac:dyDescent="0.3">
      <c r="A575">
        <v>2</v>
      </c>
      <c r="B575">
        <v>859496</v>
      </c>
      <c r="C575" t="s">
        <v>3975</v>
      </c>
      <c r="D575">
        <v>40</v>
      </c>
      <c r="E575" t="s">
        <v>3761</v>
      </c>
      <c r="F575" t="s">
        <v>3950</v>
      </c>
      <c r="G575" t="s">
        <v>2775</v>
      </c>
      <c r="H575" t="s">
        <v>955</v>
      </c>
      <c r="I575">
        <v>0</v>
      </c>
      <c r="J575">
        <v>0</v>
      </c>
      <c r="K575" t="s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 t="s">
        <v>3789</v>
      </c>
      <c r="U575">
        <v>7200</v>
      </c>
      <c r="V575" s="162">
        <v>0</v>
      </c>
      <c r="W575">
        <v>7200</v>
      </c>
      <c r="X575" s="162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 t="s">
        <v>0</v>
      </c>
      <c r="AE575" t="s">
        <v>0</v>
      </c>
      <c r="AF575" t="s">
        <v>0</v>
      </c>
      <c r="AG575" t="s">
        <v>0</v>
      </c>
      <c r="AH575" s="191"/>
      <c r="AI575" s="191" t="s">
        <v>0</v>
      </c>
      <c r="AJ575" t="s">
        <v>0</v>
      </c>
      <c r="AK575" s="191"/>
      <c r="AL575" s="162">
        <v>0</v>
      </c>
      <c r="AM575" s="162">
        <v>0</v>
      </c>
      <c r="AN575" s="162">
        <v>0</v>
      </c>
      <c r="AO575" s="162">
        <v>0</v>
      </c>
      <c r="AP575" s="162">
        <v>0</v>
      </c>
      <c r="AQ575" s="162">
        <v>0</v>
      </c>
      <c r="AR575" s="178">
        <v>0</v>
      </c>
      <c r="AS575" s="178">
        <v>0</v>
      </c>
      <c r="AT575" s="178">
        <v>0</v>
      </c>
      <c r="AU575" s="178">
        <v>0</v>
      </c>
      <c r="AV575" s="178">
        <v>0</v>
      </c>
      <c r="AW575" s="180">
        <v>0</v>
      </c>
      <c r="AX575">
        <v>1</v>
      </c>
      <c r="AY575">
        <v>0</v>
      </c>
      <c r="AZ575">
        <v>0</v>
      </c>
      <c r="BA575">
        <v>0</v>
      </c>
      <c r="BB575">
        <v>1</v>
      </c>
      <c r="BC575">
        <v>0</v>
      </c>
      <c r="BD575" s="165">
        <v>0</v>
      </c>
      <c r="BE575" s="165" t="s">
        <v>0</v>
      </c>
      <c r="BF575" s="165" t="s">
        <v>0</v>
      </c>
      <c r="BG575" s="165" t="s">
        <v>0</v>
      </c>
      <c r="BH575" s="165" t="s">
        <v>0</v>
      </c>
      <c r="BI575" s="165" t="s">
        <v>0</v>
      </c>
      <c r="BJ575" s="165">
        <v>0</v>
      </c>
      <c r="BK575" s="165" t="s">
        <v>0</v>
      </c>
      <c r="BL575" s="165">
        <v>0</v>
      </c>
      <c r="BM575" s="165" t="s">
        <v>0</v>
      </c>
      <c r="BN575" s="165" t="s">
        <v>0</v>
      </c>
      <c r="BO575" s="165" t="s">
        <v>0</v>
      </c>
      <c r="BP575" s="165" t="s">
        <v>0</v>
      </c>
      <c r="BQ575" s="165" t="s">
        <v>0</v>
      </c>
      <c r="BR575" s="165">
        <v>0</v>
      </c>
      <c r="BS575" s="165">
        <v>0</v>
      </c>
      <c r="BT575" s="165">
        <v>0</v>
      </c>
      <c r="BU575" s="165" t="s">
        <v>0</v>
      </c>
      <c r="BV575" s="165" t="s">
        <v>0</v>
      </c>
      <c r="BW575" s="165" t="s">
        <v>0</v>
      </c>
      <c r="BX575" s="165" t="s">
        <v>0</v>
      </c>
      <c r="BY575" s="163" t="s">
        <v>0</v>
      </c>
      <c r="BZ575">
        <v>0</v>
      </c>
      <c r="CA575" t="s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7213</v>
      </c>
      <c r="CP575">
        <v>0</v>
      </c>
      <c r="CQ575">
        <v>7213</v>
      </c>
      <c r="CR575" t="str">
        <f>_xlfn.XLOOKUP(DB_CEWB_Nomenclature__2[[#This Row],[Component]],T_Planning[Article],T_Planning[PLANIF],"VERIF")</f>
        <v>VERIF</v>
      </c>
      <c r="CS575" t="str">
        <f>_xlfn.XLOOKUP(DB_CEWB_Nomenclature__2[[#This Row],[Component]],T_Planning[Article],T_Planning[Etat Machine],"VERIF")</f>
        <v>VERIF</v>
      </c>
      <c r="CT57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6" spans="1:98" hidden="1" x14ac:dyDescent="0.3">
      <c r="A576">
        <v>2</v>
      </c>
      <c r="B576">
        <v>866045</v>
      </c>
      <c r="C576" t="s">
        <v>8667</v>
      </c>
      <c r="D576">
        <v>13</v>
      </c>
      <c r="E576" t="s">
        <v>3761</v>
      </c>
      <c r="F576" t="s">
        <v>3950</v>
      </c>
      <c r="G576" t="s">
        <v>2775</v>
      </c>
      <c r="H576" t="s">
        <v>134</v>
      </c>
      <c r="I576">
        <v>0</v>
      </c>
      <c r="J576">
        <v>0</v>
      </c>
      <c r="K576" t="s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 t="s">
        <v>3789</v>
      </c>
      <c r="U576">
        <v>0</v>
      </c>
      <c r="V576" s="162" t="s">
        <v>0</v>
      </c>
      <c r="W576">
        <v>0</v>
      </c>
      <c r="X576" s="162" t="s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 t="s">
        <v>0</v>
      </c>
      <c r="AE576" t="s">
        <v>0</v>
      </c>
      <c r="AF576" t="s">
        <v>0</v>
      </c>
      <c r="AG576" t="s">
        <v>0</v>
      </c>
      <c r="AH576" s="191"/>
      <c r="AI576" s="191" t="s">
        <v>0</v>
      </c>
      <c r="AJ576" t="s">
        <v>0</v>
      </c>
      <c r="AK576" s="191"/>
      <c r="AL576" s="162">
        <v>0</v>
      </c>
      <c r="AM576" s="162">
        <v>0</v>
      </c>
      <c r="AN576" s="162">
        <v>0</v>
      </c>
      <c r="AO576" s="162">
        <v>0</v>
      </c>
      <c r="AP576" s="162">
        <v>0</v>
      </c>
      <c r="AQ576" s="162">
        <v>0</v>
      </c>
      <c r="AR576" s="178">
        <v>0</v>
      </c>
      <c r="AS576" s="178">
        <v>0</v>
      </c>
      <c r="AT576" s="178">
        <v>0</v>
      </c>
      <c r="AU576" s="178">
        <v>0</v>
      </c>
      <c r="AV576" s="178">
        <v>0</v>
      </c>
      <c r="AW576" s="180">
        <v>0</v>
      </c>
      <c r="AX576">
        <v>1</v>
      </c>
      <c r="AY576">
        <v>0</v>
      </c>
      <c r="AZ576">
        <v>0</v>
      </c>
      <c r="BA576">
        <v>0</v>
      </c>
      <c r="BB576">
        <v>1</v>
      </c>
      <c r="BC576">
        <v>0</v>
      </c>
      <c r="BD576" s="165">
        <v>0</v>
      </c>
      <c r="BE576" s="165" t="s">
        <v>0</v>
      </c>
      <c r="BF576" s="165" t="s">
        <v>0</v>
      </c>
      <c r="BG576" s="165" t="s">
        <v>0</v>
      </c>
      <c r="BH576" s="165" t="s">
        <v>0</v>
      </c>
      <c r="BI576" s="165" t="s">
        <v>0</v>
      </c>
      <c r="BJ576" s="165">
        <v>0</v>
      </c>
      <c r="BK576" s="165" t="s">
        <v>0</v>
      </c>
      <c r="BL576" s="165">
        <v>0</v>
      </c>
      <c r="BM576" s="165" t="s">
        <v>0</v>
      </c>
      <c r="BN576" s="165" t="s">
        <v>0</v>
      </c>
      <c r="BO576" s="165" t="s">
        <v>0</v>
      </c>
      <c r="BP576" s="165" t="s">
        <v>0</v>
      </c>
      <c r="BQ576" s="165" t="s">
        <v>0</v>
      </c>
      <c r="BR576" s="165">
        <v>0</v>
      </c>
      <c r="BS576" s="165">
        <v>0</v>
      </c>
      <c r="BT576" s="165">
        <v>0</v>
      </c>
      <c r="BU576" s="165" t="s">
        <v>0</v>
      </c>
      <c r="BV576" s="165" t="s">
        <v>0</v>
      </c>
      <c r="BW576" s="165" t="s">
        <v>0</v>
      </c>
      <c r="BX576" s="165" t="s">
        <v>0</v>
      </c>
      <c r="BY576" s="163" t="s">
        <v>0</v>
      </c>
      <c r="BZ576">
        <v>0</v>
      </c>
      <c r="CA576" t="s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 t="str">
        <f>_xlfn.XLOOKUP(DB_CEWB_Nomenclature__2[[#This Row],[Component]],T_Planning[Article],T_Planning[PLANIF],"VERIF")</f>
        <v>VERIF</v>
      </c>
      <c r="CS576" t="str">
        <f>_xlfn.XLOOKUP(DB_CEWB_Nomenclature__2[[#This Row],[Component]],T_Planning[Article],T_Planning[Etat Machine],"VERIF")</f>
        <v>VERIF</v>
      </c>
      <c r="CT57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7" spans="1:98" hidden="1" x14ac:dyDescent="0.3">
      <c r="A577">
        <v>2</v>
      </c>
      <c r="B577">
        <v>866046</v>
      </c>
      <c r="C577" t="s">
        <v>8667</v>
      </c>
      <c r="D577">
        <v>13</v>
      </c>
      <c r="E577" t="s">
        <v>3761</v>
      </c>
      <c r="F577" t="s">
        <v>3950</v>
      </c>
      <c r="G577" t="s">
        <v>2775</v>
      </c>
      <c r="H577" t="s">
        <v>955</v>
      </c>
      <c r="I577">
        <v>0</v>
      </c>
      <c r="J577">
        <v>0</v>
      </c>
      <c r="K577" t="s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 t="s">
        <v>3789</v>
      </c>
      <c r="U577">
        <v>0</v>
      </c>
      <c r="V577" s="162" t="s">
        <v>0</v>
      </c>
      <c r="W577">
        <v>0</v>
      </c>
      <c r="X577" s="162" t="s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 t="s">
        <v>0</v>
      </c>
      <c r="AE577" t="s">
        <v>0</v>
      </c>
      <c r="AF577" t="s">
        <v>0</v>
      </c>
      <c r="AG577" t="s">
        <v>0</v>
      </c>
      <c r="AH577" s="191"/>
      <c r="AI577" s="191" t="s">
        <v>0</v>
      </c>
      <c r="AJ577" t="s">
        <v>0</v>
      </c>
      <c r="AK577" s="191"/>
      <c r="AL577" s="162">
        <v>0</v>
      </c>
      <c r="AM577" s="162">
        <v>0</v>
      </c>
      <c r="AN577" s="162">
        <v>0</v>
      </c>
      <c r="AO577" s="162">
        <v>0</v>
      </c>
      <c r="AP577" s="162">
        <v>0</v>
      </c>
      <c r="AQ577" s="162">
        <v>0</v>
      </c>
      <c r="AR577" s="178">
        <v>0</v>
      </c>
      <c r="AS577" s="178">
        <v>0</v>
      </c>
      <c r="AT577" s="178">
        <v>0</v>
      </c>
      <c r="AU577" s="178">
        <v>0</v>
      </c>
      <c r="AV577" s="178">
        <v>0</v>
      </c>
      <c r="AW577" s="180">
        <v>0</v>
      </c>
      <c r="AX577">
        <v>1</v>
      </c>
      <c r="AY577">
        <v>0</v>
      </c>
      <c r="AZ577">
        <v>0</v>
      </c>
      <c r="BA577">
        <v>0</v>
      </c>
      <c r="BB577">
        <v>1</v>
      </c>
      <c r="BC577">
        <v>0</v>
      </c>
      <c r="BD577" s="165">
        <v>0</v>
      </c>
      <c r="BE577" s="165" t="s">
        <v>0</v>
      </c>
      <c r="BF577" s="165" t="s">
        <v>0</v>
      </c>
      <c r="BG577" s="165" t="s">
        <v>0</v>
      </c>
      <c r="BH577" s="165" t="s">
        <v>0</v>
      </c>
      <c r="BI577" s="165" t="s">
        <v>0</v>
      </c>
      <c r="BJ577" s="165">
        <v>0</v>
      </c>
      <c r="BK577" s="165" t="s">
        <v>0</v>
      </c>
      <c r="BL577" s="165">
        <v>0</v>
      </c>
      <c r="BM577" s="165" t="s">
        <v>0</v>
      </c>
      <c r="BN577" s="165" t="s">
        <v>0</v>
      </c>
      <c r="BO577" s="165" t="s">
        <v>0</v>
      </c>
      <c r="BP577" s="165" t="s">
        <v>0</v>
      </c>
      <c r="BQ577" s="165" t="s">
        <v>0</v>
      </c>
      <c r="BR577" s="165">
        <v>0</v>
      </c>
      <c r="BS577" s="165">
        <v>0</v>
      </c>
      <c r="BT577" s="165">
        <v>0</v>
      </c>
      <c r="BU577" s="165" t="s">
        <v>0</v>
      </c>
      <c r="BV577" s="165" t="s">
        <v>0</v>
      </c>
      <c r="BW577" s="165" t="s">
        <v>0</v>
      </c>
      <c r="BX577" s="165" t="s">
        <v>0</v>
      </c>
      <c r="BY577" s="163" t="s">
        <v>0</v>
      </c>
      <c r="BZ577">
        <v>0</v>
      </c>
      <c r="CA577" t="s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 t="str">
        <f>_xlfn.XLOOKUP(DB_CEWB_Nomenclature__2[[#This Row],[Component]],T_Planning[Article],T_Planning[PLANIF],"VERIF")</f>
        <v>VERIF</v>
      </c>
      <c r="CS577" t="str">
        <f>_xlfn.XLOOKUP(DB_CEWB_Nomenclature__2[[#This Row],[Component]],T_Planning[Article],T_Planning[Etat Machine],"VERIF")</f>
        <v>VERIF</v>
      </c>
      <c r="CT57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8" spans="1:98" hidden="1" x14ac:dyDescent="0.3">
      <c r="A578">
        <v>0</v>
      </c>
      <c r="B578">
        <v>798793</v>
      </c>
      <c r="C578" t="s">
        <v>2260</v>
      </c>
      <c r="D578">
        <v>40</v>
      </c>
      <c r="E578" t="s">
        <v>3761</v>
      </c>
      <c r="F578" t="s">
        <v>3950</v>
      </c>
      <c r="G578" t="s">
        <v>2775</v>
      </c>
      <c r="H578" t="s">
        <v>955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 t="s">
        <v>3789</v>
      </c>
      <c r="U578">
        <v>0</v>
      </c>
      <c r="V578" s="162" t="s">
        <v>0</v>
      </c>
      <c r="W578">
        <v>0</v>
      </c>
      <c r="X578" s="162" t="s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 t="s">
        <v>0</v>
      </c>
      <c r="AE578" t="s">
        <v>0</v>
      </c>
      <c r="AF578" t="s">
        <v>0</v>
      </c>
      <c r="AG578" t="s">
        <v>0</v>
      </c>
      <c r="AH578" s="191"/>
      <c r="AI578" s="191" t="s">
        <v>0</v>
      </c>
      <c r="AJ578" t="s">
        <v>0</v>
      </c>
      <c r="AK578" s="191"/>
      <c r="AL578" s="162">
        <v>0</v>
      </c>
      <c r="AM578" s="162">
        <v>0</v>
      </c>
      <c r="AN578" s="162">
        <v>0</v>
      </c>
      <c r="AO578" s="162">
        <v>0</v>
      </c>
      <c r="AP578" s="162">
        <v>0</v>
      </c>
      <c r="AQ578" s="162">
        <v>0</v>
      </c>
      <c r="AR578" s="178">
        <v>0</v>
      </c>
      <c r="AS578" s="178">
        <v>0</v>
      </c>
      <c r="AT578" s="178">
        <v>0</v>
      </c>
      <c r="AU578" s="178">
        <v>0</v>
      </c>
      <c r="AV578" s="178">
        <v>0</v>
      </c>
      <c r="AW578" s="180">
        <v>0</v>
      </c>
      <c r="AX578">
        <v>1</v>
      </c>
      <c r="AY578">
        <v>0</v>
      </c>
      <c r="AZ578">
        <v>0</v>
      </c>
      <c r="BA578">
        <v>0</v>
      </c>
      <c r="BB578">
        <v>1</v>
      </c>
      <c r="BC578">
        <v>0</v>
      </c>
      <c r="BD578" s="165">
        <v>0</v>
      </c>
      <c r="BE578" s="165" t="s">
        <v>0</v>
      </c>
      <c r="BF578" s="165" t="s">
        <v>0</v>
      </c>
      <c r="BG578" s="165" t="s">
        <v>0</v>
      </c>
      <c r="BH578" s="165" t="s">
        <v>0</v>
      </c>
      <c r="BI578" s="165" t="s">
        <v>0</v>
      </c>
      <c r="BJ578" s="165">
        <v>0</v>
      </c>
      <c r="BK578" s="165" t="s">
        <v>0</v>
      </c>
      <c r="BL578" s="165">
        <v>0</v>
      </c>
      <c r="BM578" s="165" t="s">
        <v>0</v>
      </c>
      <c r="BN578" s="165" t="s">
        <v>0</v>
      </c>
      <c r="BO578" s="165" t="s">
        <v>0</v>
      </c>
      <c r="BP578" s="165" t="s">
        <v>0</v>
      </c>
      <c r="BQ578" s="165" t="s">
        <v>0</v>
      </c>
      <c r="BR578" s="165">
        <v>0</v>
      </c>
      <c r="BS578" s="165">
        <v>0</v>
      </c>
      <c r="BT578" s="165">
        <v>0</v>
      </c>
      <c r="BU578" s="165" t="s">
        <v>0</v>
      </c>
      <c r="BV578" s="165" t="s">
        <v>0</v>
      </c>
      <c r="BW578" s="165" t="s">
        <v>0</v>
      </c>
      <c r="BX578" s="165" t="s">
        <v>0</v>
      </c>
      <c r="BY578" s="163" t="s">
        <v>0</v>
      </c>
      <c r="BZ578">
        <v>0</v>
      </c>
      <c r="CA578" t="s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0</v>
      </c>
      <c r="CR578" t="str">
        <f>_xlfn.XLOOKUP(DB_CEWB_Nomenclature__2[[#This Row],[Component]],T_Planning[Article],T_Planning[PLANIF],"VERIF")</f>
        <v>VERIF</v>
      </c>
      <c r="CS578" t="str">
        <f>_xlfn.XLOOKUP(DB_CEWB_Nomenclature__2[[#This Row],[Component]],T_Planning[Article],T_Planning[Etat Machine],"VERIF")</f>
        <v>VERIF</v>
      </c>
      <c r="CT57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79" spans="1:98" hidden="1" x14ac:dyDescent="0.3">
      <c r="A579">
        <v>2</v>
      </c>
      <c r="B579">
        <v>866047</v>
      </c>
      <c r="C579" t="s">
        <v>8668</v>
      </c>
      <c r="D579">
        <v>13</v>
      </c>
      <c r="E579" t="s">
        <v>3761</v>
      </c>
      <c r="F579" t="s">
        <v>3950</v>
      </c>
      <c r="G579" t="s">
        <v>2775</v>
      </c>
      <c r="H579" t="s">
        <v>984</v>
      </c>
      <c r="I579">
        <v>0</v>
      </c>
      <c r="J579">
        <v>0</v>
      </c>
      <c r="K579" t="s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 t="s">
        <v>3789</v>
      </c>
      <c r="U579">
        <v>0</v>
      </c>
      <c r="V579" s="162" t="s">
        <v>0</v>
      </c>
      <c r="W579">
        <v>0</v>
      </c>
      <c r="X579" s="162" t="s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 t="s">
        <v>0</v>
      </c>
      <c r="AE579" t="s">
        <v>0</v>
      </c>
      <c r="AF579" t="s">
        <v>0</v>
      </c>
      <c r="AG579" t="s">
        <v>0</v>
      </c>
      <c r="AH579" s="191"/>
      <c r="AI579" s="191" t="s">
        <v>0</v>
      </c>
      <c r="AJ579" t="s">
        <v>0</v>
      </c>
      <c r="AK579" s="191"/>
      <c r="AL579" s="162">
        <v>0</v>
      </c>
      <c r="AM579" s="162">
        <v>0</v>
      </c>
      <c r="AN579" s="162">
        <v>0</v>
      </c>
      <c r="AO579" s="162">
        <v>0</v>
      </c>
      <c r="AP579" s="162">
        <v>0</v>
      </c>
      <c r="AQ579" s="162">
        <v>0</v>
      </c>
      <c r="AR579" s="178">
        <v>0</v>
      </c>
      <c r="AS579" s="178">
        <v>0</v>
      </c>
      <c r="AT579" s="178">
        <v>0</v>
      </c>
      <c r="AU579" s="178">
        <v>0</v>
      </c>
      <c r="AV579" s="178">
        <v>0</v>
      </c>
      <c r="AW579" s="180">
        <v>0</v>
      </c>
      <c r="AX579">
        <v>1</v>
      </c>
      <c r="AY579">
        <v>0</v>
      </c>
      <c r="AZ579">
        <v>0</v>
      </c>
      <c r="BA579">
        <v>0</v>
      </c>
      <c r="BB579">
        <v>1</v>
      </c>
      <c r="BC579">
        <v>0</v>
      </c>
      <c r="BD579" s="165">
        <v>0</v>
      </c>
      <c r="BE579" s="165" t="s">
        <v>0</v>
      </c>
      <c r="BF579" s="165" t="s">
        <v>0</v>
      </c>
      <c r="BG579" s="165" t="s">
        <v>0</v>
      </c>
      <c r="BH579" s="165" t="s">
        <v>0</v>
      </c>
      <c r="BI579" s="165" t="s">
        <v>0</v>
      </c>
      <c r="BJ579" s="165">
        <v>0</v>
      </c>
      <c r="BK579" s="165" t="s">
        <v>0</v>
      </c>
      <c r="BL579" s="165">
        <v>0</v>
      </c>
      <c r="BM579" s="165" t="s">
        <v>0</v>
      </c>
      <c r="BN579" s="165" t="s">
        <v>0</v>
      </c>
      <c r="BO579" s="165" t="s">
        <v>0</v>
      </c>
      <c r="BP579" s="165" t="s">
        <v>0</v>
      </c>
      <c r="BQ579" s="165" t="s">
        <v>0</v>
      </c>
      <c r="BR579" s="165">
        <v>0</v>
      </c>
      <c r="BS579" s="165">
        <v>0</v>
      </c>
      <c r="BT579" s="165">
        <v>0</v>
      </c>
      <c r="BU579" s="165" t="s">
        <v>0</v>
      </c>
      <c r="BV579" s="165" t="s">
        <v>0</v>
      </c>
      <c r="BW579" s="165" t="s">
        <v>0</v>
      </c>
      <c r="BX579" s="165" t="s">
        <v>0</v>
      </c>
      <c r="BY579" s="163" t="s">
        <v>0</v>
      </c>
      <c r="BZ579">
        <v>0</v>
      </c>
      <c r="CA579" t="s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 t="str">
        <f>_xlfn.XLOOKUP(DB_CEWB_Nomenclature__2[[#This Row],[Component]],T_Planning[Article],T_Planning[PLANIF],"VERIF")</f>
        <v>VERIF</v>
      </c>
      <c r="CS579" t="str">
        <f>_xlfn.XLOOKUP(DB_CEWB_Nomenclature__2[[#This Row],[Component]],T_Planning[Article],T_Planning[Etat Machine],"VERIF")</f>
        <v>VERIF</v>
      </c>
      <c r="CT57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0" spans="1:98" hidden="1" x14ac:dyDescent="0.3">
      <c r="A580">
        <v>2</v>
      </c>
      <c r="B580">
        <v>859497</v>
      </c>
      <c r="C580" t="s">
        <v>3958</v>
      </c>
      <c r="D580">
        <v>40</v>
      </c>
      <c r="E580" t="s">
        <v>3761</v>
      </c>
      <c r="F580" t="s">
        <v>3952</v>
      </c>
      <c r="G580" t="s">
        <v>2862</v>
      </c>
      <c r="H580" t="s">
        <v>2168</v>
      </c>
      <c r="I580">
        <v>0</v>
      </c>
      <c r="J580">
        <v>2100</v>
      </c>
      <c r="K580" t="s">
        <v>0</v>
      </c>
      <c r="L580">
        <v>13510</v>
      </c>
      <c r="M580">
        <v>0</v>
      </c>
      <c r="N580">
        <v>7070</v>
      </c>
      <c r="O580">
        <v>20400</v>
      </c>
      <c r="P580">
        <v>20400</v>
      </c>
      <c r="Q580">
        <v>20400</v>
      </c>
      <c r="R580">
        <v>0</v>
      </c>
      <c r="S580">
        <v>13510</v>
      </c>
      <c r="T580" t="s">
        <v>3767</v>
      </c>
      <c r="U580">
        <v>20400</v>
      </c>
      <c r="V580" s="162">
        <v>0.66225490196078429</v>
      </c>
      <c r="W580">
        <v>40800</v>
      </c>
      <c r="X580" s="162">
        <v>0.33112745098039215</v>
      </c>
      <c r="Y580">
        <v>0</v>
      </c>
      <c r="Z580">
        <v>1</v>
      </c>
      <c r="AA580">
        <v>2</v>
      </c>
      <c r="AB580">
        <v>0</v>
      </c>
      <c r="AC580">
        <v>3</v>
      </c>
      <c r="AD580" t="s">
        <v>0</v>
      </c>
      <c r="AE580" t="s">
        <v>0</v>
      </c>
      <c r="AF580" t="s">
        <v>0</v>
      </c>
      <c r="AG580" t="s">
        <v>0</v>
      </c>
      <c r="AH580" s="191"/>
      <c r="AI580" s="191" t="s">
        <v>0</v>
      </c>
      <c r="AJ580" t="s">
        <v>0</v>
      </c>
      <c r="AK580" s="191"/>
      <c r="AL580" s="162">
        <v>0</v>
      </c>
      <c r="AM580" s="162">
        <v>0</v>
      </c>
      <c r="AN580" s="162">
        <v>0</v>
      </c>
      <c r="AO580" s="162">
        <v>0</v>
      </c>
      <c r="AP580" s="162">
        <v>0</v>
      </c>
      <c r="AQ580" s="162">
        <v>0</v>
      </c>
      <c r="AR580" s="178">
        <v>0</v>
      </c>
      <c r="AS580" s="178">
        <v>0</v>
      </c>
      <c r="AT580" s="178">
        <v>0</v>
      </c>
      <c r="AU580" s="178">
        <v>0</v>
      </c>
      <c r="AV580" s="178">
        <v>0</v>
      </c>
      <c r="AW580" s="180">
        <v>0</v>
      </c>
      <c r="AX580">
        <v>1</v>
      </c>
      <c r="AY580">
        <v>1</v>
      </c>
      <c r="AZ580">
        <v>0</v>
      </c>
      <c r="BA580">
        <v>0</v>
      </c>
      <c r="BB580">
        <v>1</v>
      </c>
      <c r="BC580">
        <v>0</v>
      </c>
      <c r="BD580" s="165">
        <v>7070</v>
      </c>
      <c r="BE580" s="165">
        <v>6</v>
      </c>
      <c r="BF580" s="165">
        <v>0</v>
      </c>
      <c r="BG580" s="165" t="s">
        <v>0</v>
      </c>
      <c r="BH580" s="165">
        <v>0</v>
      </c>
      <c r="BI580" s="165" t="s">
        <v>0</v>
      </c>
      <c r="BJ580" s="165">
        <v>0</v>
      </c>
      <c r="BK580" s="165" t="s">
        <v>0</v>
      </c>
      <c r="BL580" s="165">
        <v>0</v>
      </c>
      <c r="BM580" s="165" t="s">
        <v>0</v>
      </c>
      <c r="BN580" s="165" t="s">
        <v>0</v>
      </c>
      <c r="BO580" s="165" t="s">
        <v>0</v>
      </c>
      <c r="BP580" s="165" t="s">
        <v>0</v>
      </c>
      <c r="BQ580" s="165" t="s">
        <v>0</v>
      </c>
      <c r="BR580" s="165">
        <v>0</v>
      </c>
      <c r="BS580" s="165">
        <v>0</v>
      </c>
      <c r="BT580" s="165">
        <v>0</v>
      </c>
      <c r="BU580" s="165" t="s">
        <v>0</v>
      </c>
      <c r="BV580" s="165" t="s">
        <v>0</v>
      </c>
      <c r="BW580" s="165" t="s">
        <v>0</v>
      </c>
      <c r="BX580" s="165" t="s">
        <v>0</v>
      </c>
      <c r="BY580" s="163" t="s">
        <v>0</v>
      </c>
      <c r="BZ580">
        <v>0</v>
      </c>
      <c r="CA580" t="s">
        <v>0</v>
      </c>
      <c r="CB580">
        <v>13510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13510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9020</v>
      </c>
      <c r="CP580">
        <v>0</v>
      </c>
      <c r="CQ580">
        <v>9020</v>
      </c>
      <c r="CR580" t="str">
        <f>_xlfn.XLOOKUP(DB_CEWB_Nomenclature__2[[#This Row],[Component]],T_Planning[Article],T_Planning[PLANIF],"VERIF")</f>
        <v>STOP</v>
      </c>
      <c r="CS580" t="str">
        <f>_xlfn.XLOOKUP(DB_CEWB_Nomenclature__2[[#This Row],[Component]],T_Planning[Article],T_Planning[Etat Machine],"VERIF")</f>
        <v>RH</v>
      </c>
      <c r="CT58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1" spans="1:98" hidden="1" x14ac:dyDescent="0.3">
      <c r="A581">
        <v>2</v>
      </c>
      <c r="B581">
        <v>866048</v>
      </c>
      <c r="C581" t="s">
        <v>8669</v>
      </c>
      <c r="D581">
        <v>13</v>
      </c>
      <c r="E581" t="s">
        <v>3761</v>
      </c>
      <c r="F581" t="s">
        <v>3952</v>
      </c>
      <c r="G581" t="s">
        <v>2862</v>
      </c>
      <c r="H581" t="s">
        <v>1250</v>
      </c>
      <c r="I581">
        <v>0</v>
      </c>
      <c r="J581">
        <v>0</v>
      </c>
      <c r="K581" t="s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 t="s">
        <v>3767</v>
      </c>
      <c r="U581">
        <v>0</v>
      </c>
      <c r="V581" s="162" t="s">
        <v>0</v>
      </c>
      <c r="W581">
        <v>0</v>
      </c>
      <c r="X581" s="162" t="s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 t="s">
        <v>0</v>
      </c>
      <c r="AE581" t="s">
        <v>0</v>
      </c>
      <c r="AF581" t="s">
        <v>0</v>
      </c>
      <c r="AG581" t="s">
        <v>0</v>
      </c>
      <c r="AH581" s="191"/>
      <c r="AI581" s="191" t="s">
        <v>0</v>
      </c>
      <c r="AJ581" t="s">
        <v>0</v>
      </c>
      <c r="AK581" s="191"/>
      <c r="AL581" s="162">
        <v>0</v>
      </c>
      <c r="AM581" s="162">
        <v>0</v>
      </c>
      <c r="AN581" s="162">
        <v>0</v>
      </c>
      <c r="AO581" s="162">
        <v>0</v>
      </c>
      <c r="AP581" s="162">
        <v>0</v>
      </c>
      <c r="AQ581" s="162">
        <v>0</v>
      </c>
      <c r="AR581" s="178">
        <v>0</v>
      </c>
      <c r="AS581" s="178">
        <v>0</v>
      </c>
      <c r="AT581" s="178">
        <v>0</v>
      </c>
      <c r="AU581" s="178">
        <v>0</v>
      </c>
      <c r="AV581" s="178">
        <v>0</v>
      </c>
      <c r="AW581" s="180">
        <v>0</v>
      </c>
      <c r="AX581">
        <v>1</v>
      </c>
      <c r="AY581">
        <v>0</v>
      </c>
      <c r="AZ581">
        <v>0</v>
      </c>
      <c r="BA581">
        <v>0</v>
      </c>
      <c r="BB581">
        <v>1</v>
      </c>
      <c r="BC581">
        <v>0</v>
      </c>
      <c r="BD581" s="165">
        <v>0</v>
      </c>
      <c r="BE581" s="165" t="s">
        <v>0</v>
      </c>
      <c r="BF581" s="165" t="s">
        <v>0</v>
      </c>
      <c r="BG581" s="165" t="s">
        <v>0</v>
      </c>
      <c r="BH581" s="165" t="s">
        <v>0</v>
      </c>
      <c r="BI581" s="165" t="s">
        <v>0</v>
      </c>
      <c r="BJ581" s="165">
        <v>0</v>
      </c>
      <c r="BK581" s="165" t="s">
        <v>0</v>
      </c>
      <c r="BL581" s="165">
        <v>0</v>
      </c>
      <c r="BM581" s="165" t="s">
        <v>0</v>
      </c>
      <c r="BN581" s="165" t="s">
        <v>0</v>
      </c>
      <c r="BO581" s="165" t="s">
        <v>0</v>
      </c>
      <c r="BP581" s="165" t="s">
        <v>0</v>
      </c>
      <c r="BQ581" s="165" t="s">
        <v>0</v>
      </c>
      <c r="BR581" s="165">
        <v>0</v>
      </c>
      <c r="BS581" s="165">
        <v>0</v>
      </c>
      <c r="BT581" s="165">
        <v>0</v>
      </c>
      <c r="BU581" s="165" t="s">
        <v>0</v>
      </c>
      <c r="BV581" s="165" t="s">
        <v>0</v>
      </c>
      <c r="BW581" s="165" t="s">
        <v>0</v>
      </c>
      <c r="BX581" s="165" t="s">
        <v>0</v>
      </c>
      <c r="BY581" s="163" t="s">
        <v>0</v>
      </c>
      <c r="BZ581">
        <v>0</v>
      </c>
      <c r="CA581" t="s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 t="str">
        <f>_xlfn.XLOOKUP(DB_CEWB_Nomenclature__2[[#This Row],[Component]],T_Planning[Article],T_Planning[PLANIF],"VERIF")</f>
        <v>A PLANIFIER</v>
      </c>
      <c r="CS581" t="str">
        <f>_xlfn.XLOOKUP(DB_CEWB_Nomenclature__2[[#This Row],[Component]],T_Planning[Article],T_Planning[Etat Machine],"VERIF")</f>
        <v>VERIF</v>
      </c>
      <c r="CT58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2" spans="1:98" hidden="1" x14ac:dyDescent="0.3">
      <c r="A582">
        <v>2</v>
      </c>
      <c r="B582">
        <v>862668</v>
      </c>
      <c r="C582" t="s">
        <v>8670</v>
      </c>
      <c r="D582">
        <v>32</v>
      </c>
      <c r="E582" t="s">
        <v>3761</v>
      </c>
      <c r="F582" t="s">
        <v>3950</v>
      </c>
      <c r="G582" t="s">
        <v>2775</v>
      </c>
      <c r="H582" t="s">
        <v>956</v>
      </c>
      <c r="I582">
        <v>0</v>
      </c>
      <c r="J582">
        <v>700</v>
      </c>
      <c r="K582" t="s">
        <v>0</v>
      </c>
      <c r="L582">
        <v>0</v>
      </c>
      <c r="M582">
        <v>0</v>
      </c>
      <c r="N582">
        <v>0</v>
      </c>
      <c r="O582">
        <v>6060</v>
      </c>
      <c r="P582">
        <v>6060</v>
      </c>
      <c r="Q582">
        <v>6060</v>
      </c>
      <c r="R582">
        <v>0</v>
      </c>
      <c r="S582">
        <v>0</v>
      </c>
      <c r="T582" t="s">
        <v>3789</v>
      </c>
      <c r="U582">
        <v>1300</v>
      </c>
      <c r="V582" s="162">
        <v>0</v>
      </c>
      <c r="W582">
        <v>7360</v>
      </c>
      <c r="X582" s="16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 t="s">
        <v>0</v>
      </c>
      <c r="AE582" t="s">
        <v>0</v>
      </c>
      <c r="AF582" t="s">
        <v>0</v>
      </c>
      <c r="AG582" t="s">
        <v>0</v>
      </c>
      <c r="AH582" s="191"/>
      <c r="AI582" s="191" t="s">
        <v>0</v>
      </c>
      <c r="AJ582" t="s">
        <v>0</v>
      </c>
      <c r="AK582" s="191"/>
      <c r="AL582" s="162">
        <v>0</v>
      </c>
      <c r="AM582" s="162">
        <v>0</v>
      </c>
      <c r="AN582" s="162">
        <v>0</v>
      </c>
      <c r="AO582" s="162">
        <v>0</v>
      </c>
      <c r="AP582" s="162">
        <v>0</v>
      </c>
      <c r="AQ582" s="162">
        <v>0</v>
      </c>
      <c r="AR582" s="178">
        <v>0</v>
      </c>
      <c r="AS582" s="178">
        <v>0</v>
      </c>
      <c r="AT582" s="178">
        <v>0</v>
      </c>
      <c r="AU582" s="178">
        <v>0</v>
      </c>
      <c r="AV582" s="178">
        <v>0</v>
      </c>
      <c r="AW582" s="180">
        <v>0</v>
      </c>
      <c r="AX582">
        <v>1</v>
      </c>
      <c r="AY582">
        <v>0</v>
      </c>
      <c r="AZ582">
        <v>0</v>
      </c>
      <c r="BA582">
        <v>0</v>
      </c>
      <c r="BB582">
        <v>1</v>
      </c>
      <c r="BC582">
        <v>0</v>
      </c>
      <c r="BD582" s="165">
        <v>0</v>
      </c>
      <c r="BE582" s="165" t="s">
        <v>0</v>
      </c>
      <c r="BF582" s="165" t="s">
        <v>0</v>
      </c>
      <c r="BG582" s="165" t="s">
        <v>0</v>
      </c>
      <c r="BH582" s="165" t="s">
        <v>0</v>
      </c>
      <c r="BI582" s="165" t="s">
        <v>0</v>
      </c>
      <c r="BJ582" s="165">
        <v>0</v>
      </c>
      <c r="BK582" s="165" t="s">
        <v>0</v>
      </c>
      <c r="BL582" s="165">
        <v>0</v>
      </c>
      <c r="BM582" s="165" t="s">
        <v>0</v>
      </c>
      <c r="BN582" s="165" t="s">
        <v>0</v>
      </c>
      <c r="BO582" s="165" t="s">
        <v>0</v>
      </c>
      <c r="BP582" s="165" t="s">
        <v>0</v>
      </c>
      <c r="BQ582" s="165" t="s">
        <v>0</v>
      </c>
      <c r="BR582" s="165">
        <v>0</v>
      </c>
      <c r="BS582" s="165">
        <v>0</v>
      </c>
      <c r="BT582" s="165">
        <v>0</v>
      </c>
      <c r="BU582" s="165" t="s">
        <v>0</v>
      </c>
      <c r="BV582" s="165" t="s">
        <v>0</v>
      </c>
      <c r="BW582" s="165" t="s">
        <v>0</v>
      </c>
      <c r="BX582" s="165" t="s">
        <v>0</v>
      </c>
      <c r="BY582" s="163" t="s">
        <v>0</v>
      </c>
      <c r="BZ582">
        <v>0</v>
      </c>
      <c r="CA582" t="s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 t="str">
        <f>_xlfn.XLOOKUP(DB_CEWB_Nomenclature__2[[#This Row],[Component]],T_Planning[Article],T_Planning[PLANIF],"VERIF")</f>
        <v>VERIF</v>
      </c>
      <c r="CS582" t="str">
        <f>_xlfn.XLOOKUP(DB_CEWB_Nomenclature__2[[#This Row],[Component]],T_Planning[Article],T_Planning[Etat Machine],"VERIF")</f>
        <v>VERIF</v>
      </c>
      <c r="CT58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3" spans="1:98" hidden="1" x14ac:dyDescent="0.3">
      <c r="A583">
        <v>0</v>
      </c>
      <c r="B583">
        <v>801202</v>
      </c>
      <c r="C583" t="s">
        <v>2811</v>
      </c>
      <c r="D583">
        <v>40</v>
      </c>
      <c r="E583" t="s">
        <v>3761</v>
      </c>
      <c r="F583" t="s">
        <v>3952</v>
      </c>
      <c r="G583" t="s">
        <v>2862</v>
      </c>
      <c r="H583" t="s">
        <v>111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 t="s">
        <v>3767</v>
      </c>
      <c r="U583">
        <v>0</v>
      </c>
      <c r="V583" s="162" t="s">
        <v>0</v>
      </c>
      <c r="W583">
        <v>0</v>
      </c>
      <c r="X583" s="162" t="s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 t="s">
        <v>0</v>
      </c>
      <c r="AE583" t="s">
        <v>0</v>
      </c>
      <c r="AF583" t="s">
        <v>0</v>
      </c>
      <c r="AG583" t="s">
        <v>0</v>
      </c>
      <c r="AH583" s="191"/>
      <c r="AI583" s="191" t="s">
        <v>0</v>
      </c>
      <c r="AJ583" t="s">
        <v>0</v>
      </c>
      <c r="AK583" s="191"/>
      <c r="AL583" s="162">
        <v>0</v>
      </c>
      <c r="AM583" s="162">
        <v>0</v>
      </c>
      <c r="AN583" s="162">
        <v>0</v>
      </c>
      <c r="AO583" s="162">
        <v>0</v>
      </c>
      <c r="AP583" s="162">
        <v>0</v>
      </c>
      <c r="AQ583" s="162">
        <v>0</v>
      </c>
      <c r="AR583" s="178">
        <v>0</v>
      </c>
      <c r="AS583" s="178">
        <v>0</v>
      </c>
      <c r="AT583" s="178">
        <v>0</v>
      </c>
      <c r="AU583" s="178">
        <v>0</v>
      </c>
      <c r="AV583" s="178">
        <v>0</v>
      </c>
      <c r="AW583" s="180">
        <v>0</v>
      </c>
      <c r="AX583">
        <v>1</v>
      </c>
      <c r="AY583">
        <v>0</v>
      </c>
      <c r="AZ583">
        <v>0</v>
      </c>
      <c r="BA583">
        <v>0</v>
      </c>
      <c r="BB583">
        <v>1</v>
      </c>
      <c r="BC583">
        <v>0</v>
      </c>
      <c r="BD583" s="165">
        <v>0</v>
      </c>
      <c r="BE583" s="165" t="s">
        <v>0</v>
      </c>
      <c r="BF583" s="165" t="s">
        <v>0</v>
      </c>
      <c r="BG583" s="165" t="s">
        <v>0</v>
      </c>
      <c r="BH583" s="165" t="s">
        <v>0</v>
      </c>
      <c r="BI583" s="165" t="s">
        <v>0</v>
      </c>
      <c r="BJ583" s="165">
        <v>0</v>
      </c>
      <c r="BK583" s="165" t="s">
        <v>0</v>
      </c>
      <c r="BL583" s="165">
        <v>0</v>
      </c>
      <c r="BM583" s="165" t="s">
        <v>0</v>
      </c>
      <c r="BN583" s="165" t="s">
        <v>0</v>
      </c>
      <c r="BO583" s="165" t="s">
        <v>0</v>
      </c>
      <c r="BP583" s="165" t="s">
        <v>0</v>
      </c>
      <c r="BQ583" s="165" t="s">
        <v>0</v>
      </c>
      <c r="BR583" s="165">
        <v>0</v>
      </c>
      <c r="BS583" s="165">
        <v>0</v>
      </c>
      <c r="BT583" s="165">
        <v>0</v>
      </c>
      <c r="BU583" s="165" t="s">
        <v>0</v>
      </c>
      <c r="BV583" s="165" t="s">
        <v>0</v>
      </c>
      <c r="BW583" s="165" t="s">
        <v>0</v>
      </c>
      <c r="BX583" s="165" t="s">
        <v>0</v>
      </c>
      <c r="BY583" s="163" t="s">
        <v>0</v>
      </c>
      <c r="BZ583">
        <v>0</v>
      </c>
      <c r="CA583" t="s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 t="str">
        <f>_xlfn.XLOOKUP(DB_CEWB_Nomenclature__2[[#This Row],[Component]],T_Planning[Article],T_Planning[PLANIF],"VERIF")</f>
        <v>VERIF</v>
      </c>
      <c r="CS583" t="str">
        <f>_xlfn.XLOOKUP(DB_CEWB_Nomenclature__2[[#This Row],[Component]],T_Planning[Article],T_Planning[Etat Machine],"VERIF")</f>
        <v>VERIF</v>
      </c>
      <c r="CT58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4" spans="1:98" hidden="1" x14ac:dyDescent="0.3">
      <c r="A584">
        <v>2</v>
      </c>
      <c r="B584">
        <v>866052</v>
      </c>
      <c r="C584" t="s">
        <v>8671</v>
      </c>
      <c r="D584">
        <v>13</v>
      </c>
      <c r="E584" t="s">
        <v>3761</v>
      </c>
      <c r="F584" t="s">
        <v>3952</v>
      </c>
      <c r="G584" t="s">
        <v>2862</v>
      </c>
      <c r="H584" t="s">
        <v>1013</v>
      </c>
      <c r="I584">
        <v>0</v>
      </c>
      <c r="J584">
        <v>0</v>
      </c>
      <c r="K584" t="s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 t="s">
        <v>3767</v>
      </c>
      <c r="U584">
        <v>0</v>
      </c>
      <c r="V584" s="162" t="s">
        <v>0</v>
      </c>
      <c r="W584">
        <v>0</v>
      </c>
      <c r="X584" s="162" t="s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 t="s">
        <v>0</v>
      </c>
      <c r="AE584" t="s">
        <v>0</v>
      </c>
      <c r="AF584" t="s">
        <v>0</v>
      </c>
      <c r="AG584" t="s">
        <v>0</v>
      </c>
      <c r="AH584" s="191"/>
      <c r="AI584" s="191" t="s">
        <v>0</v>
      </c>
      <c r="AJ584" t="s">
        <v>0</v>
      </c>
      <c r="AK584" s="191"/>
      <c r="AL584" s="162">
        <v>0</v>
      </c>
      <c r="AM584" s="162">
        <v>0</v>
      </c>
      <c r="AN584" s="162">
        <v>0</v>
      </c>
      <c r="AO584" s="162">
        <v>0</v>
      </c>
      <c r="AP584" s="162">
        <v>0</v>
      </c>
      <c r="AQ584" s="162">
        <v>0</v>
      </c>
      <c r="AR584" s="178">
        <v>0</v>
      </c>
      <c r="AS584" s="178">
        <v>0</v>
      </c>
      <c r="AT584" s="178">
        <v>0</v>
      </c>
      <c r="AU584" s="178">
        <v>0</v>
      </c>
      <c r="AV584" s="178">
        <v>0</v>
      </c>
      <c r="AW584" s="180">
        <v>0</v>
      </c>
      <c r="AX584">
        <v>1</v>
      </c>
      <c r="AY584">
        <v>0</v>
      </c>
      <c r="AZ584">
        <v>0</v>
      </c>
      <c r="BA584">
        <v>0</v>
      </c>
      <c r="BB584">
        <v>1</v>
      </c>
      <c r="BC584">
        <v>0</v>
      </c>
      <c r="BD584" s="165">
        <v>0</v>
      </c>
      <c r="BE584" s="165" t="s">
        <v>0</v>
      </c>
      <c r="BF584" s="165" t="s">
        <v>0</v>
      </c>
      <c r="BG584" s="165" t="s">
        <v>0</v>
      </c>
      <c r="BH584" s="165" t="s">
        <v>0</v>
      </c>
      <c r="BI584" s="165" t="s">
        <v>0</v>
      </c>
      <c r="BJ584" s="165">
        <v>0</v>
      </c>
      <c r="BK584" s="165" t="s">
        <v>0</v>
      </c>
      <c r="BL584" s="165">
        <v>0</v>
      </c>
      <c r="BM584" s="165" t="s">
        <v>0</v>
      </c>
      <c r="BN584" s="165" t="s">
        <v>0</v>
      </c>
      <c r="BO584" s="165" t="s">
        <v>0</v>
      </c>
      <c r="BP584" s="165" t="s">
        <v>0</v>
      </c>
      <c r="BQ584" s="165" t="s">
        <v>0</v>
      </c>
      <c r="BR584" s="165">
        <v>0</v>
      </c>
      <c r="BS584" s="165">
        <v>0</v>
      </c>
      <c r="BT584" s="165">
        <v>0</v>
      </c>
      <c r="BU584" s="165" t="s">
        <v>0</v>
      </c>
      <c r="BV584" s="165" t="s">
        <v>0</v>
      </c>
      <c r="BW584" s="165" t="s">
        <v>0</v>
      </c>
      <c r="BX584" s="165" t="s">
        <v>0</v>
      </c>
      <c r="BY584" s="163" t="s">
        <v>0</v>
      </c>
      <c r="BZ584">
        <v>0</v>
      </c>
      <c r="CA584" t="s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 t="str">
        <f>_xlfn.XLOOKUP(DB_CEWB_Nomenclature__2[[#This Row],[Component]],T_Planning[Article],T_Planning[PLANIF],"VERIF")</f>
        <v>VERIF</v>
      </c>
      <c r="CS584" t="str">
        <f>_xlfn.XLOOKUP(DB_CEWB_Nomenclature__2[[#This Row],[Component]],T_Planning[Article],T_Planning[Etat Machine],"VERIF")</f>
        <v>VERIF</v>
      </c>
      <c r="CT58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5" spans="1:98" hidden="1" x14ac:dyDescent="0.3">
      <c r="A585">
        <v>0</v>
      </c>
      <c r="B585">
        <v>803184</v>
      </c>
      <c r="C585" t="s">
        <v>173</v>
      </c>
      <c r="D585">
        <v>40</v>
      </c>
      <c r="E585" t="s">
        <v>3807</v>
      </c>
      <c r="F585" t="s">
        <v>3950</v>
      </c>
      <c r="G585" t="s">
        <v>2775</v>
      </c>
      <c r="H585" t="s">
        <v>1526</v>
      </c>
      <c r="I585">
        <v>0</v>
      </c>
      <c r="J585">
        <v>14600</v>
      </c>
      <c r="K585">
        <v>0</v>
      </c>
      <c r="L585">
        <v>281603</v>
      </c>
      <c r="M585">
        <v>0</v>
      </c>
      <c r="N585">
        <v>245732</v>
      </c>
      <c r="O585">
        <v>760234</v>
      </c>
      <c r="P585">
        <v>191306</v>
      </c>
      <c r="Q585">
        <v>62284</v>
      </c>
      <c r="R585">
        <v>185732</v>
      </c>
      <c r="S585">
        <v>467335</v>
      </c>
      <c r="T585" t="s">
        <v>3765</v>
      </c>
      <c r="U585">
        <v>270700</v>
      </c>
      <c r="V585" s="162">
        <v>1</v>
      </c>
      <c r="W585">
        <v>1030934</v>
      </c>
      <c r="X585" s="162">
        <v>0.45331223919280961</v>
      </c>
      <c r="Y585">
        <v>0</v>
      </c>
      <c r="Z585">
        <v>0</v>
      </c>
      <c r="AA585">
        <v>0</v>
      </c>
      <c r="AB585">
        <v>0</v>
      </c>
      <c r="AC585">
        <v>0</v>
      </c>
      <c r="AD585" t="s">
        <v>0</v>
      </c>
      <c r="AE585" t="s">
        <v>0</v>
      </c>
      <c r="AF585" t="s">
        <v>0</v>
      </c>
      <c r="AG585" t="s">
        <v>0</v>
      </c>
      <c r="AH585" s="191"/>
      <c r="AI585" s="191" t="s">
        <v>0</v>
      </c>
      <c r="AJ585" t="s">
        <v>0</v>
      </c>
      <c r="AK585" s="191"/>
      <c r="AL585" s="162">
        <v>0</v>
      </c>
      <c r="AM585" s="162">
        <v>0</v>
      </c>
      <c r="AN585" s="162">
        <v>9.2964500244914802E-2</v>
      </c>
      <c r="AO585" s="162">
        <v>7.7672446890561603E-2</v>
      </c>
      <c r="AP585" s="162">
        <v>4.8733531563916598E-2</v>
      </c>
      <c r="AQ585" s="162">
        <v>6.7061784437868699E-2</v>
      </c>
      <c r="AR585" s="178">
        <v>0</v>
      </c>
      <c r="AS585" s="178">
        <v>0</v>
      </c>
      <c r="AT585" s="178">
        <v>0</v>
      </c>
      <c r="AU585" s="178">
        <v>0</v>
      </c>
      <c r="AV585" s="178">
        <v>0</v>
      </c>
      <c r="AW585" s="180">
        <v>0</v>
      </c>
      <c r="AX585">
        <v>1</v>
      </c>
      <c r="AY585">
        <v>0</v>
      </c>
      <c r="AZ585">
        <v>0</v>
      </c>
      <c r="BA585">
        <v>0</v>
      </c>
      <c r="BB585">
        <v>1</v>
      </c>
      <c r="BC585">
        <v>0</v>
      </c>
      <c r="BD585" s="165">
        <v>60000</v>
      </c>
      <c r="BE585" s="165">
        <v>4</v>
      </c>
      <c r="BF585" s="165" t="s">
        <v>0</v>
      </c>
      <c r="BG585" s="165" t="s">
        <v>0</v>
      </c>
      <c r="BH585" s="165" t="s">
        <v>0</v>
      </c>
      <c r="BI585" s="165" t="s">
        <v>0</v>
      </c>
      <c r="BJ585" s="165">
        <v>0</v>
      </c>
      <c r="BK585" s="165" t="s">
        <v>0</v>
      </c>
      <c r="BL585" s="165">
        <v>0</v>
      </c>
      <c r="BM585" s="165" t="s">
        <v>0</v>
      </c>
      <c r="BN585" s="165" t="s">
        <v>0</v>
      </c>
      <c r="BO585" s="165" t="s">
        <v>0</v>
      </c>
      <c r="BP585" s="165" t="s">
        <v>0</v>
      </c>
      <c r="BQ585" s="165" t="s">
        <v>0</v>
      </c>
      <c r="BR585" s="165">
        <v>51050</v>
      </c>
      <c r="BS585" s="165">
        <v>2.6666666666666665</v>
      </c>
      <c r="BT585" s="165">
        <v>134682</v>
      </c>
      <c r="BU585" s="165">
        <v>21</v>
      </c>
      <c r="BV585" s="165" t="s">
        <v>0</v>
      </c>
      <c r="BW585" s="165" t="s">
        <v>0</v>
      </c>
      <c r="BX585" s="165" t="s">
        <v>0</v>
      </c>
      <c r="BY585" s="163" t="s">
        <v>0</v>
      </c>
      <c r="BZ585">
        <v>0</v>
      </c>
      <c r="CA585" t="s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60000</v>
      </c>
      <c r="CP585">
        <v>0</v>
      </c>
      <c r="CQ585">
        <v>60000</v>
      </c>
      <c r="CR585" t="str">
        <f>_xlfn.XLOOKUP(DB_CEWB_Nomenclature__2[[#This Row],[Component]],T_Planning[Article],T_Planning[PLANIF],"VERIF")</f>
        <v>VERIF</v>
      </c>
      <c r="CS585" t="str">
        <f>_xlfn.XLOOKUP(DB_CEWB_Nomenclature__2[[#This Row],[Component]],T_Planning[Article],T_Planning[Etat Machine],"VERIF")</f>
        <v>VERIF</v>
      </c>
      <c r="CT58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6" spans="1:98" hidden="1" x14ac:dyDescent="0.3">
      <c r="A586">
        <v>0</v>
      </c>
      <c r="B586">
        <v>803484</v>
      </c>
      <c r="C586" t="s">
        <v>2828</v>
      </c>
      <c r="D586">
        <v>40</v>
      </c>
      <c r="E586" t="s">
        <v>3761</v>
      </c>
      <c r="F586" t="s">
        <v>3950</v>
      </c>
      <c r="G586" t="s">
        <v>2775</v>
      </c>
      <c r="H586" t="s">
        <v>111</v>
      </c>
      <c r="I586">
        <v>0</v>
      </c>
      <c r="J586">
        <v>1400</v>
      </c>
      <c r="K586">
        <v>0</v>
      </c>
      <c r="L586">
        <v>288911</v>
      </c>
      <c r="M586">
        <v>0</v>
      </c>
      <c r="N586">
        <v>0</v>
      </c>
      <c r="O586">
        <v>26260</v>
      </c>
      <c r="P586">
        <v>13130</v>
      </c>
      <c r="Q586">
        <v>13130</v>
      </c>
      <c r="R586">
        <v>0</v>
      </c>
      <c r="S586">
        <v>288911</v>
      </c>
      <c r="T586" t="s">
        <v>3785</v>
      </c>
      <c r="U586">
        <v>5900</v>
      </c>
      <c r="V586" s="162">
        <v>1</v>
      </c>
      <c r="W586">
        <v>32160</v>
      </c>
      <c r="X586" s="162">
        <v>1</v>
      </c>
      <c r="Y586">
        <v>0</v>
      </c>
      <c r="Z586">
        <v>0</v>
      </c>
      <c r="AA586">
        <v>0</v>
      </c>
      <c r="AB586">
        <v>0</v>
      </c>
      <c r="AC586">
        <v>0</v>
      </c>
      <c r="AD586" t="s">
        <v>0</v>
      </c>
      <c r="AE586" t="s">
        <v>0</v>
      </c>
      <c r="AF586" t="s">
        <v>0</v>
      </c>
      <c r="AG586" t="s">
        <v>0</v>
      </c>
      <c r="AH586" s="191"/>
      <c r="AI586" s="191" t="s">
        <v>0</v>
      </c>
      <c r="AJ586" t="s">
        <v>0</v>
      </c>
      <c r="AK586" s="191"/>
      <c r="AL586" s="162">
        <v>0</v>
      </c>
      <c r="AM586" s="162">
        <v>0</v>
      </c>
      <c r="AN586" s="162">
        <v>3.2750636238474701E-3</v>
      </c>
      <c r="AO586" s="162">
        <v>0.20798390911827699</v>
      </c>
      <c r="AP586" s="162">
        <v>0.11726580588034601</v>
      </c>
      <c r="AQ586" s="162">
        <v>0.121584818194988</v>
      </c>
      <c r="AR586" s="178">
        <v>0</v>
      </c>
      <c r="AS586" s="178">
        <v>0</v>
      </c>
      <c r="AT586" s="178">
        <v>0</v>
      </c>
      <c r="AU586" s="178">
        <v>0</v>
      </c>
      <c r="AV586" s="178">
        <v>0</v>
      </c>
      <c r="AW586" s="180">
        <v>0</v>
      </c>
      <c r="AX586">
        <v>1</v>
      </c>
      <c r="AY586">
        <v>0</v>
      </c>
      <c r="AZ586">
        <v>0</v>
      </c>
      <c r="BA586">
        <v>0</v>
      </c>
      <c r="BB586">
        <v>1</v>
      </c>
      <c r="BC586">
        <v>0</v>
      </c>
      <c r="BD586" s="165">
        <v>0</v>
      </c>
      <c r="BE586" s="165" t="s">
        <v>0</v>
      </c>
      <c r="BF586" s="165" t="s">
        <v>0</v>
      </c>
      <c r="BG586" s="165" t="s">
        <v>0</v>
      </c>
      <c r="BH586" s="165" t="s">
        <v>0</v>
      </c>
      <c r="BI586" s="165" t="s">
        <v>0</v>
      </c>
      <c r="BJ586" s="165">
        <v>0</v>
      </c>
      <c r="BK586" s="165" t="s">
        <v>0</v>
      </c>
      <c r="BL586" s="165">
        <v>0</v>
      </c>
      <c r="BM586" s="165" t="s">
        <v>0</v>
      </c>
      <c r="BN586" s="165" t="s">
        <v>0</v>
      </c>
      <c r="BO586" s="165" t="s">
        <v>0</v>
      </c>
      <c r="BP586" s="165" t="s">
        <v>0</v>
      </c>
      <c r="BQ586" s="165" t="s">
        <v>0</v>
      </c>
      <c r="BR586" s="165">
        <v>0</v>
      </c>
      <c r="BS586" s="165">
        <v>0</v>
      </c>
      <c r="BT586" s="165">
        <v>0</v>
      </c>
      <c r="BU586" s="165" t="s">
        <v>0</v>
      </c>
      <c r="BV586" s="165" t="s">
        <v>0</v>
      </c>
      <c r="BW586" s="165" t="s">
        <v>0</v>
      </c>
      <c r="BX586" s="165" t="s">
        <v>0</v>
      </c>
      <c r="BY586" s="163" t="s">
        <v>0</v>
      </c>
      <c r="BZ586">
        <v>0</v>
      </c>
      <c r="CA586" t="s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 t="str">
        <f>_xlfn.XLOOKUP(DB_CEWB_Nomenclature__2[[#This Row],[Component]],T_Planning[Article],T_Planning[PLANIF],"VERIF")</f>
        <v>VERIF</v>
      </c>
      <c r="CS586" t="str">
        <f>_xlfn.XLOOKUP(DB_CEWB_Nomenclature__2[[#This Row],[Component]],T_Planning[Article],T_Planning[Etat Machine],"VERIF")</f>
        <v>VERIF</v>
      </c>
      <c r="CT58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7" spans="1:98" hidden="1" x14ac:dyDescent="0.3">
      <c r="A587">
        <v>0</v>
      </c>
      <c r="B587">
        <v>805363</v>
      </c>
      <c r="C587" t="s">
        <v>1101</v>
      </c>
      <c r="D587">
        <v>40</v>
      </c>
      <c r="E587" t="s">
        <v>3761</v>
      </c>
      <c r="F587" t="s">
        <v>3950</v>
      </c>
      <c r="G587" t="s">
        <v>2775</v>
      </c>
      <c r="H587" t="s">
        <v>111</v>
      </c>
      <c r="I587">
        <v>0</v>
      </c>
      <c r="J587">
        <v>0</v>
      </c>
      <c r="K587">
        <v>0</v>
      </c>
      <c r="L587">
        <v>63917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63917</v>
      </c>
      <c r="T587" t="s">
        <v>3785</v>
      </c>
      <c r="U587">
        <v>0</v>
      </c>
      <c r="V587" s="162" t="s">
        <v>0</v>
      </c>
      <c r="W587">
        <v>0</v>
      </c>
      <c r="X587" s="162" t="s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 t="s">
        <v>0</v>
      </c>
      <c r="AE587" t="s">
        <v>0</v>
      </c>
      <c r="AF587" t="s">
        <v>0</v>
      </c>
      <c r="AG587" t="s">
        <v>0</v>
      </c>
      <c r="AH587" s="191"/>
      <c r="AI587" s="191" t="s">
        <v>0</v>
      </c>
      <c r="AJ587" t="s">
        <v>0</v>
      </c>
      <c r="AK587" s="191"/>
      <c r="AL587" s="162">
        <v>0</v>
      </c>
      <c r="AM587" s="162">
        <v>0</v>
      </c>
      <c r="AN587" s="162">
        <v>0.103505576435567</v>
      </c>
      <c r="AO587" s="162">
        <v>7.9269608587574203E-2</v>
      </c>
      <c r="AP587" s="162">
        <v>0</v>
      </c>
      <c r="AQ587" s="162">
        <v>9.2367988010931198E-2</v>
      </c>
      <c r="AR587" s="178">
        <v>0</v>
      </c>
      <c r="AS587" s="178">
        <v>0</v>
      </c>
      <c r="AT587" s="178">
        <v>0</v>
      </c>
      <c r="AU587" s="178">
        <v>0</v>
      </c>
      <c r="AV587" s="178">
        <v>0</v>
      </c>
      <c r="AW587" s="180">
        <v>0</v>
      </c>
      <c r="AX587">
        <v>1</v>
      </c>
      <c r="AY587">
        <v>0</v>
      </c>
      <c r="AZ587">
        <v>0</v>
      </c>
      <c r="BA587">
        <v>0</v>
      </c>
      <c r="BB587">
        <v>1</v>
      </c>
      <c r="BC587">
        <v>0</v>
      </c>
      <c r="BD587" s="165">
        <v>0</v>
      </c>
      <c r="BE587" s="165" t="s">
        <v>0</v>
      </c>
      <c r="BF587" s="165" t="s">
        <v>0</v>
      </c>
      <c r="BG587" s="165" t="s">
        <v>0</v>
      </c>
      <c r="BH587" s="165" t="s">
        <v>0</v>
      </c>
      <c r="BI587" s="165" t="s">
        <v>0</v>
      </c>
      <c r="BJ587" s="165">
        <v>0</v>
      </c>
      <c r="BK587" s="165" t="s">
        <v>0</v>
      </c>
      <c r="BL587" s="165">
        <v>0</v>
      </c>
      <c r="BM587" s="165" t="s">
        <v>0</v>
      </c>
      <c r="BN587" s="165" t="s">
        <v>0</v>
      </c>
      <c r="BO587" s="165" t="s">
        <v>0</v>
      </c>
      <c r="BP587" s="165" t="s">
        <v>0</v>
      </c>
      <c r="BQ587" s="165" t="s">
        <v>0</v>
      </c>
      <c r="BR587" s="165">
        <v>0</v>
      </c>
      <c r="BS587" s="165">
        <v>0</v>
      </c>
      <c r="BT587" s="165">
        <v>0</v>
      </c>
      <c r="BU587" s="165" t="s">
        <v>0</v>
      </c>
      <c r="BV587" s="165" t="s">
        <v>0</v>
      </c>
      <c r="BW587" s="165" t="s">
        <v>0</v>
      </c>
      <c r="BX587" s="165" t="s">
        <v>0</v>
      </c>
      <c r="BY587" s="163" t="s">
        <v>0</v>
      </c>
      <c r="BZ587">
        <v>0</v>
      </c>
      <c r="CA587" t="s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 t="str">
        <f>_xlfn.XLOOKUP(DB_CEWB_Nomenclature__2[[#This Row],[Component]],T_Planning[Article],T_Planning[PLANIF],"VERIF")</f>
        <v>VERIF</v>
      </c>
      <c r="CS587" t="str">
        <f>_xlfn.XLOOKUP(DB_CEWB_Nomenclature__2[[#This Row],[Component]],T_Planning[Article],T_Planning[Etat Machine],"VERIF")</f>
        <v>VERIF</v>
      </c>
      <c r="CT58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8" spans="1:98" hidden="1" x14ac:dyDescent="0.3">
      <c r="A588">
        <v>0</v>
      </c>
      <c r="B588">
        <v>806570</v>
      </c>
      <c r="C588" t="s">
        <v>144</v>
      </c>
      <c r="D588">
        <v>32</v>
      </c>
      <c r="E588" t="s">
        <v>3761</v>
      </c>
      <c r="F588" t="s">
        <v>3952</v>
      </c>
      <c r="G588" t="s">
        <v>2862</v>
      </c>
      <c r="H588" t="s">
        <v>1112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 t="s">
        <v>3767</v>
      </c>
      <c r="U588">
        <v>0</v>
      </c>
      <c r="V588" s="162" t="s">
        <v>0</v>
      </c>
      <c r="W588">
        <v>0</v>
      </c>
      <c r="X588" s="162" t="s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 t="s">
        <v>0</v>
      </c>
      <c r="AE588" t="s">
        <v>0</v>
      </c>
      <c r="AF588" t="s">
        <v>0</v>
      </c>
      <c r="AG588" t="s">
        <v>0</v>
      </c>
      <c r="AH588" s="191"/>
      <c r="AI588" s="191" t="s">
        <v>0</v>
      </c>
      <c r="AJ588" t="s">
        <v>0</v>
      </c>
      <c r="AK588" s="191"/>
      <c r="AL588" s="162">
        <v>0</v>
      </c>
      <c r="AM588" s="162">
        <v>0</v>
      </c>
      <c r="AN588" s="162">
        <v>0</v>
      </c>
      <c r="AO588" s="162">
        <v>0</v>
      </c>
      <c r="AP588" s="162">
        <v>0</v>
      </c>
      <c r="AQ588" s="162">
        <v>0</v>
      </c>
      <c r="AR588" s="178">
        <v>0</v>
      </c>
      <c r="AS588" s="178">
        <v>0</v>
      </c>
      <c r="AT588" s="178">
        <v>0</v>
      </c>
      <c r="AU588" s="178">
        <v>0</v>
      </c>
      <c r="AV588" s="178">
        <v>0</v>
      </c>
      <c r="AW588" s="180">
        <v>0</v>
      </c>
      <c r="AX588">
        <v>1</v>
      </c>
      <c r="AY588">
        <v>0</v>
      </c>
      <c r="AZ588">
        <v>0</v>
      </c>
      <c r="BA588">
        <v>0</v>
      </c>
      <c r="BB588">
        <v>1</v>
      </c>
      <c r="BC588">
        <v>0</v>
      </c>
      <c r="BD588" s="165">
        <v>0</v>
      </c>
      <c r="BE588" s="165" t="s">
        <v>0</v>
      </c>
      <c r="BF588" s="165" t="s">
        <v>0</v>
      </c>
      <c r="BG588" s="165" t="s">
        <v>0</v>
      </c>
      <c r="BH588" s="165" t="s">
        <v>0</v>
      </c>
      <c r="BI588" s="165" t="s">
        <v>0</v>
      </c>
      <c r="BJ588" s="165">
        <v>0</v>
      </c>
      <c r="BK588" s="165" t="s">
        <v>0</v>
      </c>
      <c r="BL588" s="165">
        <v>0</v>
      </c>
      <c r="BM588" s="165" t="s">
        <v>0</v>
      </c>
      <c r="BN588" s="165" t="s">
        <v>0</v>
      </c>
      <c r="BO588" s="165" t="s">
        <v>0</v>
      </c>
      <c r="BP588" s="165" t="s">
        <v>0</v>
      </c>
      <c r="BQ588" s="165" t="s">
        <v>0</v>
      </c>
      <c r="BR588" s="165">
        <v>0</v>
      </c>
      <c r="BS588" s="165">
        <v>0</v>
      </c>
      <c r="BT588" s="165">
        <v>0</v>
      </c>
      <c r="BU588" s="165" t="s">
        <v>0</v>
      </c>
      <c r="BV588" s="165" t="s">
        <v>0</v>
      </c>
      <c r="BW588" s="165" t="s">
        <v>0</v>
      </c>
      <c r="BX588" s="165" t="s">
        <v>0</v>
      </c>
      <c r="BY588" s="163" t="s">
        <v>0</v>
      </c>
      <c r="BZ588">
        <v>0</v>
      </c>
      <c r="CA588" t="s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 t="str">
        <f>_xlfn.XLOOKUP(DB_CEWB_Nomenclature__2[[#This Row],[Component]],T_Planning[Article],T_Planning[PLANIF],"VERIF")</f>
        <v>VERIF</v>
      </c>
      <c r="CS588" t="str">
        <f>_xlfn.XLOOKUP(DB_CEWB_Nomenclature__2[[#This Row],[Component]],T_Planning[Article],T_Planning[Etat Machine],"VERIF")</f>
        <v>VERIF</v>
      </c>
      <c r="CT58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89" spans="1:98" hidden="1" x14ac:dyDescent="0.3">
      <c r="A589">
        <v>0</v>
      </c>
      <c r="B589">
        <v>809281</v>
      </c>
      <c r="C589" t="s">
        <v>2795</v>
      </c>
      <c r="D589">
        <v>40</v>
      </c>
      <c r="E589" t="s">
        <v>3761</v>
      </c>
      <c r="F589" t="s">
        <v>3950</v>
      </c>
      <c r="G589" t="s">
        <v>2775</v>
      </c>
      <c r="H589" t="s">
        <v>131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 t="s">
        <v>3765</v>
      </c>
      <c r="U589">
        <v>0</v>
      </c>
      <c r="V589" s="162" t="s">
        <v>0</v>
      </c>
      <c r="W589">
        <v>0</v>
      </c>
      <c r="X589" s="162" t="s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 t="s">
        <v>0</v>
      </c>
      <c r="AE589" t="s">
        <v>0</v>
      </c>
      <c r="AF589" t="s">
        <v>0</v>
      </c>
      <c r="AG589" t="s">
        <v>0</v>
      </c>
      <c r="AH589" s="191"/>
      <c r="AI589" s="191" t="s">
        <v>0</v>
      </c>
      <c r="AJ589" t="s">
        <v>0</v>
      </c>
      <c r="AK589" s="191"/>
      <c r="AL589" s="162">
        <v>0</v>
      </c>
      <c r="AM589" s="162">
        <v>0</v>
      </c>
      <c r="AN589" s="162">
        <v>0</v>
      </c>
      <c r="AO589" s="162">
        <v>0</v>
      </c>
      <c r="AP589" s="162">
        <v>0</v>
      </c>
      <c r="AQ589" s="162">
        <v>0</v>
      </c>
      <c r="AR589" s="178">
        <v>0</v>
      </c>
      <c r="AS589" s="178">
        <v>0</v>
      </c>
      <c r="AT589" s="178">
        <v>0</v>
      </c>
      <c r="AU589" s="178">
        <v>0</v>
      </c>
      <c r="AV589" s="178">
        <v>0</v>
      </c>
      <c r="AW589" s="180">
        <v>0</v>
      </c>
      <c r="AX589">
        <v>1</v>
      </c>
      <c r="AY589">
        <v>1</v>
      </c>
      <c r="AZ589">
        <v>0</v>
      </c>
      <c r="BA589">
        <v>0</v>
      </c>
      <c r="BB589">
        <v>1</v>
      </c>
      <c r="BC589">
        <v>0</v>
      </c>
      <c r="BD589" s="165">
        <v>0</v>
      </c>
      <c r="BE589" s="165" t="s">
        <v>0</v>
      </c>
      <c r="BF589" s="165">
        <v>0</v>
      </c>
      <c r="BG589" s="165" t="s">
        <v>0</v>
      </c>
      <c r="BH589" s="165">
        <v>0</v>
      </c>
      <c r="BI589" s="165" t="s">
        <v>0</v>
      </c>
      <c r="BJ589" s="165">
        <v>0</v>
      </c>
      <c r="BK589" s="165" t="s">
        <v>0</v>
      </c>
      <c r="BL589" s="165">
        <v>0</v>
      </c>
      <c r="BM589" s="165" t="s">
        <v>0</v>
      </c>
      <c r="BN589" s="165" t="s">
        <v>0</v>
      </c>
      <c r="BO589" s="165" t="s">
        <v>0</v>
      </c>
      <c r="BP589" s="165" t="s">
        <v>0</v>
      </c>
      <c r="BQ589" s="165" t="s">
        <v>0</v>
      </c>
      <c r="BR589" s="165">
        <v>0</v>
      </c>
      <c r="BS589" s="165">
        <v>0</v>
      </c>
      <c r="BT589" s="165">
        <v>0</v>
      </c>
      <c r="BU589" s="165" t="s">
        <v>0</v>
      </c>
      <c r="BV589" s="165" t="s">
        <v>0</v>
      </c>
      <c r="BW589" s="165" t="s">
        <v>0</v>
      </c>
      <c r="BX589" s="165" t="s">
        <v>0</v>
      </c>
      <c r="BY589" s="163" t="s">
        <v>0</v>
      </c>
      <c r="BZ589">
        <v>0</v>
      </c>
      <c r="CA589" t="s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 t="str">
        <f>_xlfn.XLOOKUP(DB_CEWB_Nomenclature__2[[#This Row],[Component]],T_Planning[Article],T_Planning[PLANIF],"VERIF")</f>
        <v>VERIF</v>
      </c>
      <c r="CS589" t="str">
        <f>_xlfn.XLOOKUP(DB_CEWB_Nomenclature__2[[#This Row],[Component]],T_Planning[Article],T_Planning[Etat Machine],"VERIF")</f>
        <v>VERIF</v>
      </c>
      <c r="CT58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0" spans="1:98" hidden="1" x14ac:dyDescent="0.3">
      <c r="A590">
        <v>0</v>
      </c>
      <c r="B590">
        <v>811812</v>
      </c>
      <c r="C590" t="s">
        <v>2821</v>
      </c>
      <c r="D590">
        <v>40</v>
      </c>
      <c r="E590" t="s">
        <v>3761</v>
      </c>
      <c r="F590" t="s">
        <v>3950</v>
      </c>
      <c r="G590" t="s">
        <v>2775</v>
      </c>
      <c r="H590" t="s">
        <v>3614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 t="s">
        <v>3789</v>
      </c>
      <c r="U590">
        <v>0</v>
      </c>
      <c r="V590" s="162" t="s">
        <v>0</v>
      </c>
      <c r="W590">
        <v>0</v>
      </c>
      <c r="X590" s="162" t="s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 t="s">
        <v>0</v>
      </c>
      <c r="AE590" t="s">
        <v>0</v>
      </c>
      <c r="AF590" t="s">
        <v>0</v>
      </c>
      <c r="AG590" t="s">
        <v>0</v>
      </c>
      <c r="AH590" s="191"/>
      <c r="AI590" s="191" t="s">
        <v>0</v>
      </c>
      <c r="AJ590" t="s">
        <v>0</v>
      </c>
      <c r="AK590" s="191"/>
      <c r="AL590" s="162">
        <v>0</v>
      </c>
      <c r="AM590" s="162">
        <v>0</v>
      </c>
      <c r="AN590" s="162">
        <v>0</v>
      </c>
      <c r="AO590" s="162">
        <v>0</v>
      </c>
      <c r="AP590" s="162">
        <v>0</v>
      </c>
      <c r="AQ590" s="162">
        <v>0</v>
      </c>
      <c r="AR590" s="178">
        <v>0</v>
      </c>
      <c r="AS590" s="178">
        <v>0</v>
      </c>
      <c r="AT590" s="178">
        <v>0</v>
      </c>
      <c r="AU590" s="178">
        <v>0</v>
      </c>
      <c r="AV590" s="178">
        <v>0</v>
      </c>
      <c r="AW590" s="180">
        <v>0</v>
      </c>
      <c r="AX590">
        <v>1</v>
      </c>
      <c r="AY590">
        <v>0</v>
      </c>
      <c r="AZ590">
        <v>0</v>
      </c>
      <c r="BA590">
        <v>0</v>
      </c>
      <c r="BB590">
        <v>1</v>
      </c>
      <c r="BC590">
        <v>0</v>
      </c>
      <c r="BD590" s="165">
        <v>0</v>
      </c>
      <c r="BE590" s="165" t="s">
        <v>0</v>
      </c>
      <c r="BF590" s="165" t="s">
        <v>0</v>
      </c>
      <c r="BG590" s="165" t="s">
        <v>0</v>
      </c>
      <c r="BH590" s="165" t="s">
        <v>0</v>
      </c>
      <c r="BI590" s="165" t="s">
        <v>0</v>
      </c>
      <c r="BJ590" s="165">
        <v>0</v>
      </c>
      <c r="BK590" s="165" t="s">
        <v>0</v>
      </c>
      <c r="BL590" s="165">
        <v>0</v>
      </c>
      <c r="BM590" s="165" t="s">
        <v>0</v>
      </c>
      <c r="BN590" s="165" t="s">
        <v>0</v>
      </c>
      <c r="BO590" s="165" t="s">
        <v>0</v>
      </c>
      <c r="BP590" s="165" t="s">
        <v>0</v>
      </c>
      <c r="BQ590" s="165" t="s">
        <v>0</v>
      </c>
      <c r="BR590" s="165">
        <v>0</v>
      </c>
      <c r="BS590" s="165">
        <v>0</v>
      </c>
      <c r="BT590" s="165">
        <v>0</v>
      </c>
      <c r="BU590" s="165" t="s">
        <v>0</v>
      </c>
      <c r="BV590" s="165" t="s">
        <v>0</v>
      </c>
      <c r="BW590" s="165" t="s">
        <v>0</v>
      </c>
      <c r="BX590" s="165" t="s">
        <v>0</v>
      </c>
      <c r="BY590" s="163" t="s">
        <v>0</v>
      </c>
      <c r="BZ590">
        <v>0</v>
      </c>
      <c r="CA590" t="s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 t="str">
        <f>_xlfn.XLOOKUP(DB_CEWB_Nomenclature__2[[#This Row],[Component]],T_Planning[Article],T_Planning[PLANIF],"VERIF")</f>
        <v>VERIF</v>
      </c>
      <c r="CS590" t="str">
        <f>_xlfn.XLOOKUP(DB_CEWB_Nomenclature__2[[#This Row],[Component]],T_Planning[Article],T_Planning[Etat Machine],"VERIF")</f>
        <v>VERIF</v>
      </c>
      <c r="CT59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1" spans="1:98" hidden="1" x14ac:dyDescent="0.3">
      <c r="A591">
        <v>0</v>
      </c>
      <c r="B591">
        <v>814185</v>
      </c>
      <c r="C591" t="s">
        <v>383</v>
      </c>
      <c r="D591">
        <v>40</v>
      </c>
      <c r="E591" t="s">
        <v>3761</v>
      </c>
      <c r="F591" t="s">
        <v>3950</v>
      </c>
      <c r="G591" t="s">
        <v>2775</v>
      </c>
      <c r="H591" t="s">
        <v>2388</v>
      </c>
      <c r="I591">
        <v>0</v>
      </c>
      <c r="J591">
        <v>2500</v>
      </c>
      <c r="K591">
        <v>0</v>
      </c>
      <c r="L591">
        <v>0</v>
      </c>
      <c r="M591">
        <v>0</v>
      </c>
      <c r="N591">
        <v>21935</v>
      </c>
      <c r="O591">
        <v>107060</v>
      </c>
      <c r="P591">
        <v>33330</v>
      </c>
      <c r="Q591">
        <v>24240</v>
      </c>
      <c r="R591">
        <v>16885</v>
      </c>
      <c r="S591">
        <v>16885</v>
      </c>
      <c r="T591" t="s">
        <v>3789</v>
      </c>
      <c r="U591">
        <v>35200</v>
      </c>
      <c r="V591" s="162">
        <v>0.47968749999999999</v>
      </c>
      <c r="W591">
        <v>142260</v>
      </c>
      <c r="X591" s="162">
        <v>0.11869112891888092</v>
      </c>
      <c r="Y591">
        <v>0</v>
      </c>
      <c r="Z591">
        <v>0</v>
      </c>
      <c r="AA591">
        <v>0</v>
      </c>
      <c r="AB591">
        <v>0</v>
      </c>
      <c r="AC591">
        <v>0</v>
      </c>
      <c r="AD591" t="s">
        <v>0</v>
      </c>
      <c r="AE591" t="s">
        <v>0</v>
      </c>
      <c r="AF591" t="s">
        <v>0</v>
      </c>
      <c r="AG591" t="s">
        <v>0</v>
      </c>
      <c r="AH591" s="191"/>
      <c r="AI591" s="191" t="s">
        <v>0</v>
      </c>
      <c r="AJ591" t="s">
        <v>0</v>
      </c>
      <c r="AK591" s="191"/>
      <c r="AL591" s="162">
        <v>0</v>
      </c>
      <c r="AM591" s="162">
        <v>0</v>
      </c>
      <c r="AN591" s="162">
        <v>0</v>
      </c>
      <c r="AO591" s="162">
        <v>4.8268625393494198E-2</v>
      </c>
      <c r="AP591" s="162">
        <v>3.9387781148450297E-2</v>
      </c>
      <c r="AQ591" s="162">
        <v>4.3590022084645699E-2</v>
      </c>
      <c r="AR591" s="178">
        <v>0</v>
      </c>
      <c r="AS591" s="178">
        <v>0</v>
      </c>
      <c r="AT591" s="178">
        <v>0</v>
      </c>
      <c r="AU591" s="178">
        <v>0</v>
      </c>
      <c r="AV591" s="178">
        <v>0</v>
      </c>
      <c r="AW591" s="180">
        <v>0</v>
      </c>
      <c r="AX591">
        <v>1</v>
      </c>
      <c r="AY591">
        <v>0</v>
      </c>
      <c r="AZ591">
        <v>0</v>
      </c>
      <c r="BA591">
        <v>0</v>
      </c>
      <c r="BB591">
        <v>1</v>
      </c>
      <c r="BC591">
        <v>0</v>
      </c>
      <c r="BD591" s="165">
        <v>5050</v>
      </c>
      <c r="BE591" s="165">
        <v>29</v>
      </c>
      <c r="BF591" s="165" t="s">
        <v>0</v>
      </c>
      <c r="BG591" s="165" t="s">
        <v>0</v>
      </c>
      <c r="BH591" s="165" t="s">
        <v>0</v>
      </c>
      <c r="BI591" s="165" t="s">
        <v>0</v>
      </c>
      <c r="BJ591" s="165">
        <v>0</v>
      </c>
      <c r="BK591" s="165" t="s">
        <v>0</v>
      </c>
      <c r="BL591" s="165">
        <v>0</v>
      </c>
      <c r="BM591" s="165" t="s">
        <v>0</v>
      </c>
      <c r="BN591" s="165" t="s">
        <v>0</v>
      </c>
      <c r="BO591" s="165" t="s">
        <v>0</v>
      </c>
      <c r="BP591" s="165" t="s">
        <v>0</v>
      </c>
      <c r="BQ591" s="165" t="s">
        <v>0</v>
      </c>
      <c r="BR591" s="165">
        <v>0</v>
      </c>
      <c r="BS591" s="165">
        <v>0</v>
      </c>
      <c r="BT591" s="165">
        <v>16885</v>
      </c>
      <c r="BU591" s="165">
        <v>14</v>
      </c>
      <c r="BV591" s="165" t="s">
        <v>0</v>
      </c>
      <c r="BW591" s="165" t="s">
        <v>0</v>
      </c>
      <c r="BX591" s="165" t="s">
        <v>0</v>
      </c>
      <c r="BY591" s="163" t="s">
        <v>0</v>
      </c>
      <c r="BZ591">
        <v>0</v>
      </c>
      <c r="CA591" t="s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4820</v>
      </c>
      <c r="CI591">
        <v>4820</v>
      </c>
      <c r="CJ591">
        <v>0</v>
      </c>
      <c r="CK591">
        <v>4820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4820</v>
      </c>
      <c r="CR591" t="str">
        <f>_xlfn.XLOOKUP(DB_CEWB_Nomenclature__2[[#This Row],[Component]],T_Planning[Article],T_Planning[PLANIF],"VERIF")</f>
        <v>VERIF</v>
      </c>
      <c r="CS591" t="str">
        <f>_xlfn.XLOOKUP(DB_CEWB_Nomenclature__2[[#This Row],[Component]],T_Planning[Article],T_Planning[Etat Machine],"VERIF")</f>
        <v>VERIF</v>
      </c>
      <c r="CT59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2" spans="1:98" hidden="1" x14ac:dyDescent="0.3">
      <c r="A592">
        <v>2</v>
      </c>
      <c r="B592">
        <v>859304</v>
      </c>
      <c r="C592" t="s">
        <v>3974</v>
      </c>
      <c r="D592">
        <v>40</v>
      </c>
      <c r="E592" t="s">
        <v>3761</v>
      </c>
      <c r="F592" t="s">
        <v>3990</v>
      </c>
      <c r="G592" t="s">
        <v>2862</v>
      </c>
      <c r="H592" t="s">
        <v>46</v>
      </c>
      <c r="I592">
        <v>0</v>
      </c>
      <c r="J592">
        <v>0</v>
      </c>
      <c r="K592" t="s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 t="s">
        <v>3765</v>
      </c>
      <c r="U592">
        <v>0</v>
      </c>
      <c r="V592" s="162" t="s">
        <v>0</v>
      </c>
      <c r="W592">
        <v>0</v>
      </c>
      <c r="X592" s="162" t="s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 t="s">
        <v>0</v>
      </c>
      <c r="AE592" t="s">
        <v>0</v>
      </c>
      <c r="AF592" t="s">
        <v>0</v>
      </c>
      <c r="AG592" t="s">
        <v>0</v>
      </c>
      <c r="AH592" s="191"/>
      <c r="AI592" s="191" t="s">
        <v>0</v>
      </c>
      <c r="AJ592" t="s">
        <v>0</v>
      </c>
      <c r="AK592" s="191"/>
      <c r="AL592" s="162">
        <v>0</v>
      </c>
      <c r="AM592" s="162">
        <v>0</v>
      </c>
      <c r="AN592" s="162">
        <v>0</v>
      </c>
      <c r="AO592" s="162">
        <v>0</v>
      </c>
      <c r="AP592" s="162">
        <v>0</v>
      </c>
      <c r="AQ592" s="162">
        <v>0</v>
      </c>
      <c r="AR592" s="178">
        <v>0</v>
      </c>
      <c r="AS592" s="178">
        <v>0</v>
      </c>
      <c r="AT592" s="178">
        <v>0</v>
      </c>
      <c r="AU592" s="178">
        <v>0</v>
      </c>
      <c r="AV592" s="178">
        <v>0</v>
      </c>
      <c r="AW592" s="180">
        <v>0</v>
      </c>
      <c r="AX592">
        <v>1</v>
      </c>
      <c r="AY592">
        <v>0</v>
      </c>
      <c r="AZ592">
        <v>0</v>
      </c>
      <c r="BA592">
        <v>0</v>
      </c>
      <c r="BB592">
        <v>1</v>
      </c>
      <c r="BC592">
        <v>0</v>
      </c>
      <c r="BD592" s="165">
        <v>0</v>
      </c>
      <c r="BE592" s="165" t="s">
        <v>0</v>
      </c>
      <c r="BF592" s="165" t="s">
        <v>0</v>
      </c>
      <c r="BG592" s="165" t="s">
        <v>0</v>
      </c>
      <c r="BH592" s="165" t="s">
        <v>0</v>
      </c>
      <c r="BI592" s="165" t="s">
        <v>0</v>
      </c>
      <c r="BJ592" s="165">
        <v>0</v>
      </c>
      <c r="BK592" s="165" t="s">
        <v>0</v>
      </c>
      <c r="BL592" s="165">
        <v>0</v>
      </c>
      <c r="BM592" s="165" t="s">
        <v>0</v>
      </c>
      <c r="BN592" s="165" t="s">
        <v>0</v>
      </c>
      <c r="BO592" s="165" t="s">
        <v>0</v>
      </c>
      <c r="BP592" s="165" t="s">
        <v>0</v>
      </c>
      <c r="BQ592" s="165" t="s">
        <v>0</v>
      </c>
      <c r="BR592" s="165">
        <v>0</v>
      </c>
      <c r="BS592" s="165">
        <v>0</v>
      </c>
      <c r="BT592" s="165">
        <v>0</v>
      </c>
      <c r="BU592" s="165" t="s">
        <v>0</v>
      </c>
      <c r="BV592" s="165" t="s">
        <v>0</v>
      </c>
      <c r="BW592" s="165" t="s">
        <v>0</v>
      </c>
      <c r="BX592" s="165" t="s">
        <v>0</v>
      </c>
      <c r="BY592" s="163" t="s">
        <v>0</v>
      </c>
      <c r="BZ592">
        <v>0</v>
      </c>
      <c r="CA592" t="s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 t="str">
        <f>_xlfn.XLOOKUP(DB_CEWB_Nomenclature__2[[#This Row],[Component]],T_Planning[Article],T_Planning[PLANIF],"VERIF")</f>
        <v>VERIF</v>
      </c>
      <c r="CS592" t="str">
        <f>_xlfn.XLOOKUP(DB_CEWB_Nomenclature__2[[#This Row],[Component]],T_Planning[Article],T_Planning[Etat Machine],"VERIF")</f>
        <v>VERIF</v>
      </c>
      <c r="CT59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3" spans="1:98" hidden="1" x14ac:dyDescent="0.3">
      <c r="A593">
        <v>1</v>
      </c>
      <c r="B593">
        <v>816035</v>
      </c>
      <c r="C593" t="s">
        <v>3798</v>
      </c>
      <c r="D593">
        <v>32</v>
      </c>
      <c r="E593" t="s">
        <v>3761</v>
      </c>
      <c r="F593" t="s">
        <v>3950</v>
      </c>
      <c r="G593" t="s">
        <v>2775</v>
      </c>
      <c r="H593" t="s">
        <v>3094</v>
      </c>
      <c r="I593">
        <v>0</v>
      </c>
      <c r="J593">
        <v>0</v>
      </c>
      <c r="K593" t="s">
        <v>0</v>
      </c>
      <c r="L593">
        <v>49885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49885</v>
      </c>
      <c r="T593" t="s">
        <v>3765</v>
      </c>
      <c r="U593">
        <v>0</v>
      </c>
      <c r="V593" s="162" t="s">
        <v>0</v>
      </c>
      <c r="W593">
        <v>0</v>
      </c>
      <c r="X593" s="162" t="s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 t="s">
        <v>0</v>
      </c>
      <c r="AE593" t="s">
        <v>0</v>
      </c>
      <c r="AF593" t="s">
        <v>0</v>
      </c>
      <c r="AG593" t="s">
        <v>0</v>
      </c>
      <c r="AH593" s="191"/>
      <c r="AI593" s="191" t="s">
        <v>0</v>
      </c>
      <c r="AJ593" t="s">
        <v>0</v>
      </c>
      <c r="AK593" s="191"/>
      <c r="AL593" s="162">
        <v>0</v>
      </c>
      <c r="AM593" s="162">
        <v>0</v>
      </c>
      <c r="AN593" s="162">
        <v>0</v>
      </c>
      <c r="AO593" s="162">
        <v>0</v>
      </c>
      <c r="AP593" s="162">
        <v>0.61963732515567804</v>
      </c>
      <c r="AQ593" s="162">
        <v>0.61963732515567804</v>
      </c>
      <c r="AR593" s="178">
        <v>0</v>
      </c>
      <c r="AS593" s="178">
        <v>0</v>
      </c>
      <c r="AT593" s="178">
        <v>0</v>
      </c>
      <c r="AU593" s="178">
        <v>0</v>
      </c>
      <c r="AV593" s="178">
        <v>0</v>
      </c>
      <c r="AW593" s="180">
        <v>0</v>
      </c>
      <c r="AX593">
        <v>1</v>
      </c>
      <c r="AY593">
        <v>1</v>
      </c>
      <c r="AZ593">
        <v>0</v>
      </c>
      <c r="BA593">
        <v>0</v>
      </c>
      <c r="BB593">
        <v>1</v>
      </c>
      <c r="BC593">
        <v>0</v>
      </c>
      <c r="BD593" s="165">
        <v>0</v>
      </c>
      <c r="BE593" s="165" t="s">
        <v>0</v>
      </c>
      <c r="BF593" s="165">
        <v>0</v>
      </c>
      <c r="BG593" s="165" t="s">
        <v>0</v>
      </c>
      <c r="BH593" s="165">
        <v>0</v>
      </c>
      <c r="BI593" s="165" t="s">
        <v>0</v>
      </c>
      <c r="BJ593" s="165">
        <v>0</v>
      </c>
      <c r="BK593" s="165" t="s">
        <v>0</v>
      </c>
      <c r="BL593" s="165">
        <v>0</v>
      </c>
      <c r="BM593" s="165" t="s">
        <v>0</v>
      </c>
      <c r="BN593" s="165" t="s">
        <v>0</v>
      </c>
      <c r="BO593" s="165" t="s">
        <v>0</v>
      </c>
      <c r="BP593" s="165" t="s">
        <v>0</v>
      </c>
      <c r="BQ593" s="165" t="s">
        <v>0</v>
      </c>
      <c r="BR593" s="165">
        <v>0</v>
      </c>
      <c r="BS593" s="165">
        <v>0</v>
      </c>
      <c r="BT593" s="165">
        <v>0</v>
      </c>
      <c r="BU593" s="165" t="s">
        <v>0</v>
      </c>
      <c r="BV593" s="165" t="s">
        <v>0</v>
      </c>
      <c r="BW593" s="165" t="s">
        <v>0</v>
      </c>
      <c r="BX593" s="165" t="s">
        <v>0</v>
      </c>
      <c r="BY593" s="163" t="s">
        <v>0</v>
      </c>
      <c r="BZ593">
        <v>0</v>
      </c>
      <c r="CA593" t="s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 t="str">
        <f>_xlfn.XLOOKUP(DB_CEWB_Nomenclature__2[[#This Row],[Component]],T_Planning[Article],T_Planning[PLANIF],"VERIF")</f>
        <v>VERIF</v>
      </c>
      <c r="CS593" t="str">
        <f>_xlfn.XLOOKUP(DB_CEWB_Nomenclature__2[[#This Row],[Component]],T_Planning[Article],T_Planning[Etat Machine],"VERIF")</f>
        <v>VERIF</v>
      </c>
      <c r="CT59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4" spans="1:98" hidden="1" x14ac:dyDescent="0.3">
      <c r="A594">
        <v>0</v>
      </c>
      <c r="B594">
        <v>816255</v>
      </c>
      <c r="C594" t="s">
        <v>2879</v>
      </c>
      <c r="D594">
        <v>32</v>
      </c>
      <c r="E594" t="s">
        <v>3761</v>
      </c>
      <c r="F594" t="s">
        <v>3952</v>
      </c>
      <c r="G594" t="s">
        <v>2862</v>
      </c>
      <c r="H594" t="s">
        <v>2558</v>
      </c>
      <c r="I594">
        <v>0</v>
      </c>
      <c r="J594">
        <v>0</v>
      </c>
      <c r="K594">
        <v>0</v>
      </c>
      <c r="L594">
        <v>0</v>
      </c>
      <c r="M594">
        <v>10145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 t="s">
        <v>3767</v>
      </c>
      <c r="U594">
        <v>0</v>
      </c>
      <c r="V594" s="162" t="s">
        <v>0</v>
      </c>
      <c r="W594">
        <v>0</v>
      </c>
      <c r="X594" s="162" t="s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 t="s">
        <v>0</v>
      </c>
      <c r="AE594" t="s">
        <v>0</v>
      </c>
      <c r="AF594" t="s">
        <v>0</v>
      </c>
      <c r="AG594" t="s">
        <v>0</v>
      </c>
      <c r="AH594" s="191"/>
      <c r="AI594" s="191" t="s">
        <v>0</v>
      </c>
      <c r="AJ594" t="s">
        <v>0</v>
      </c>
      <c r="AK594" s="191"/>
      <c r="AL594" s="162">
        <v>0</v>
      </c>
      <c r="AM594" s="162">
        <v>0</v>
      </c>
      <c r="AN594" s="162">
        <v>0</v>
      </c>
      <c r="AO594" s="162">
        <v>6.11677479147359E-2</v>
      </c>
      <c r="AP594" s="162">
        <v>6.5063127822320502E-2</v>
      </c>
      <c r="AQ594" s="162">
        <v>6.4710813076278295E-2</v>
      </c>
      <c r="AR594" s="178">
        <v>0</v>
      </c>
      <c r="AS594" s="178">
        <v>0</v>
      </c>
      <c r="AT594" s="178">
        <v>0</v>
      </c>
      <c r="AU594" s="178">
        <v>0</v>
      </c>
      <c r="AV594" s="178">
        <v>0</v>
      </c>
      <c r="AW594" s="180">
        <v>0</v>
      </c>
      <c r="AX594">
        <v>1</v>
      </c>
      <c r="AY594">
        <v>1</v>
      </c>
      <c r="AZ594">
        <v>0</v>
      </c>
      <c r="BA594">
        <v>0</v>
      </c>
      <c r="BB594">
        <v>1</v>
      </c>
      <c r="BC594">
        <v>0</v>
      </c>
      <c r="BD594" s="165">
        <v>0</v>
      </c>
      <c r="BE594" s="165" t="s">
        <v>0</v>
      </c>
      <c r="BF594" s="165">
        <v>0</v>
      </c>
      <c r="BG594" s="165" t="s">
        <v>0</v>
      </c>
      <c r="BH594" s="165">
        <v>0</v>
      </c>
      <c r="BI594" s="165" t="s">
        <v>0</v>
      </c>
      <c r="BJ594" s="165">
        <v>0</v>
      </c>
      <c r="BK594" s="165" t="s">
        <v>0</v>
      </c>
      <c r="BL594" s="165">
        <v>0</v>
      </c>
      <c r="BM594" s="165" t="s">
        <v>0</v>
      </c>
      <c r="BN594" s="165" t="s">
        <v>0</v>
      </c>
      <c r="BO594" s="165" t="s">
        <v>0</v>
      </c>
      <c r="BP594" s="165" t="s">
        <v>0</v>
      </c>
      <c r="BQ594" s="165" t="s">
        <v>0</v>
      </c>
      <c r="BR594" s="165">
        <v>0</v>
      </c>
      <c r="BS594" s="165">
        <v>0</v>
      </c>
      <c r="BT594" s="165">
        <v>0</v>
      </c>
      <c r="BU594" s="165" t="s">
        <v>0</v>
      </c>
      <c r="BV594" s="165" t="s">
        <v>0</v>
      </c>
      <c r="BW594" s="165" t="s">
        <v>0</v>
      </c>
      <c r="BX594" s="165" t="s">
        <v>0</v>
      </c>
      <c r="BY594" s="163" t="s">
        <v>0</v>
      </c>
      <c r="BZ594">
        <v>0</v>
      </c>
      <c r="CA594" t="s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 t="str">
        <f>_xlfn.XLOOKUP(DB_CEWB_Nomenclature__2[[#This Row],[Component]],T_Planning[Article],T_Planning[PLANIF],"VERIF")</f>
        <v>VERIF</v>
      </c>
      <c r="CS594" t="str">
        <f>_xlfn.XLOOKUP(DB_CEWB_Nomenclature__2[[#This Row],[Component]],T_Planning[Article],T_Planning[Etat Machine],"VERIF")</f>
        <v>VERIF</v>
      </c>
      <c r="CT59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5" spans="1:98" hidden="1" x14ac:dyDescent="0.3">
      <c r="A595">
        <v>0</v>
      </c>
      <c r="B595">
        <v>816256</v>
      </c>
      <c r="C595" t="s">
        <v>2881</v>
      </c>
      <c r="D595">
        <v>40</v>
      </c>
      <c r="E595" t="s">
        <v>3761</v>
      </c>
      <c r="F595" t="s">
        <v>3952</v>
      </c>
      <c r="G595" t="s">
        <v>2862</v>
      </c>
      <c r="H595" t="s">
        <v>2558</v>
      </c>
      <c r="I595">
        <v>0</v>
      </c>
      <c r="J595">
        <v>100</v>
      </c>
      <c r="K595">
        <v>0</v>
      </c>
      <c r="L595">
        <v>3940</v>
      </c>
      <c r="M595">
        <v>0</v>
      </c>
      <c r="N595">
        <v>0</v>
      </c>
      <c r="O595">
        <v>2820</v>
      </c>
      <c r="P595">
        <v>800</v>
      </c>
      <c r="Q595">
        <v>800</v>
      </c>
      <c r="R595">
        <v>0</v>
      </c>
      <c r="S595">
        <v>3940</v>
      </c>
      <c r="T595" t="s">
        <v>3767</v>
      </c>
      <c r="U595">
        <v>800</v>
      </c>
      <c r="V595" s="162">
        <v>1</v>
      </c>
      <c r="W595">
        <v>3620</v>
      </c>
      <c r="X595" s="162">
        <v>1</v>
      </c>
      <c r="Y595">
        <v>0</v>
      </c>
      <c r="Z595">
        <v>0</v>
      </c>
      <c r="AA595">
        <v>0</v>
      </c>
      <c r="AB595">
        <v>0</v>
      </c>
      <c r="AC595">
        <v>0</v>
      </c>
      <c r="AD595" t="s">
        <v>0</v>
      </c>
      <c r="AE595" t="s">
        <v>0</v>
      </c>
      <c r="AF595" t="s">
        <v>0</v>
      </c>
      <c r="AG595" t="s">
        <v>0</v>
      </c>
      <c r="AH595" s="191"/>
      <c r="AI595" s="191" t="s">
        <v>0</v>
      </c>
      <c r="AJ595" t="s">
        <v>0</v>
      </c>
      <c r="AK595" s="191"/>
      <c r="AL595" s="162">
        <v>0</v>
      </c>
      <c r="AM595" s="162">
        <v>0</v>
      </c>
      <c r="AN595" s="162">
        <v>0</v>
      </c>
      <c r="AO595" s="162">
        <v>4.5045045045045001E-2</v>
      </c>
      <c r="AP595" s="162">
        <v>0.33326787117046403</v>
      </c>
      <c r="AQ595" s="162">
        <v>0.27752257246950701</v>
      </c>
      <c r="AR595" s="178">
        <v>0</v>
      </c>
      <c r="AS595" s="178">
        <v>0</v>
      </c>
      <c r="AT595" s="178">
        <v>0</v>
      </c>
      <c r="AU595" s="178">
        <v>0</v>
      </c>
      <c r="AV595" s="178">
        <v>0</v>
      </c>
      <c r="AW595" s="180">
        <v>0</v>
      </c>
      <c r="AX595">
        <v>1</v>
      </c>
      <c r="AY595">
        <v>1</v>
      </c>
      <c r="AZ595">
        <v>0</v>
      </c>
      <c r="BA595">
        <v>0</v>
      </c>
      <c r="BB595">
        <v>1</v>
      </c>
      <c r="BC595">
        <v>0</v>
      </c>
      <c r="BD595" s="165">
        <v>0</v>
      </c>
      <c r="BE595" s="165" t="s">
        <v>0</v>
      </c>
      <c r="BF595" s="165">
        <v>0</v>
      </c>
      <c r="BG595" s="165" t="s">
        <v>0</v>
      </c>
      <c r="BH595" s="165">
        <v>0</v>
      </c>
      <c r="BI595" s="165" t="s">
        <v>0</v>
      </c>
      <c r="BJ595" s="165">
        <v>0</v>
      </c>
      <c r="BK595" s="165" t="s">
        <v>0</v>
      </c>
      <c r="BL595" s="165">
        <v>0</v>
      </c>
      <c r="BM595" s="165" t="s">
        <v>0</v>
      </c>
      <c r="BN595" s="165" t="s">
        <v>0</v>
      </c>
      <c r="BO595" s="165" t="s">
        <v>0</v>
      </c>
      <c r="BP595" s="165" t="s">
        <v>0</v>
      </c>
      <c r="BQ595" s="165" t="s">
        <v>0</v>
      </c>
      <c r="BR595" s="165">
        <v>0</v>
      </c>
      <c r="BS595" s="165">
        <v>0</v>
      </c>
      <c r="BT595" s="165">
        <v>0</v>
      </c>
      <c r="BU595" s="165" t="s">
        <v>0</v>
      </c>
      <c r="BV595" s="165" t="s">
        <v>0</v>
      </c>
      <c r="BW595" s="165" t="s">
        <v>0</v>
      </c>
      <c r="BX595" s="165" t="s">
        <v>0</v>
      </c>
      <c r="BY595" s="163" t="s">
        <v>0</v>
      </c>
      <c r="BZ595">
        <v>0</v>
      </c>
      <c r="CA595" t="s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 t="str">
        <f>_xlfn.XLOOKUP(DB_CEWB_Nomenclature__2[[#This Row],[Component]],T_Planning[Article],T_Planning[PLANIF],"VERIF")</f>
        <v>A PLANIFIER</v>
      </c>
      <c r="CS595" t="str">
        <f>_xlfn.XLOOKUP(DB_CEWB_Nomenclature__2[[#This Row],[Component]],T_Planning[Article],T_Planning[Etat Machine],"VERIF")</f>
        <v>VERIF</v>
      </c>
      <c r="CT59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6" spans="1:98" hidden="1" x14ac:dyDescent="0.3">
      <c r="A596">
        <v>2</v>
      </c>
      <c r="B596">
        <v>859498</v>
      </c>
      <c r="C596" t="s">
        <v>3976</v>
      </c>
      <c r="D596">
        <v>40</v>
      </c>
      <c r="E596" t="s">
        <v>3761</v>
      </c>
      <c r="F596" t="s">
        <v>3952</v>
      </c>
      <c r="G596" t="s">
        <v>2862</v>
      </c>
      <c r="H596" t="s">
        <v>2897</v>
      </c>
      <c r="I596">
        <v>0</v>
      </c>
      <c r="J596">
        <v>300</v>
      </c>
      <c r="K596" t="s">
        <v>0</v>
      </c>
      <c r="L596">
        <v>0</v>
      </c>
      <c r="M596">
        <v>0</v>
      </c>
      <c r="N596">
        <v>0</v>
      </c>
      <c r="O596">
        <v>6000</v>
      </c>
      <c r="P596">
        <v>6000</v>
      </c>
      <c r="Q596">
        <v>0</v>
      </c>
      <c r="R596">
        <v>0</v>
      </c>
      <c r="S596">
        <v>0</v>
      </c>
      <c r="T596" t="s">
        <v>3767</v>
      </c>
      <c r="U596">
        <v>1000</v>
      </c>
      <c r="V596" s="162">
        <v>0</v>
      </c>
      <c r="W596">
        <v>7000</v>
      </c>
      <c r="X596" s="162">
        <v>0</v>
      </c>
      <c r="Y596">
        <v>0</v>
      </c>
      <c r="Z596">
        <v>1</v>
      </c>
      <c r="AA596">
        <v>0</v>
      </c>
      <c r="AB596">
        <v>0</v>
      </c>
      <c r="AC596">
        <v>1</v>
      </c>
      <c r="AD596" t="s">
        <v>0</v>
      </c>
      <c r="AE596" t="s">
        <v>0</v>
      </c>
      <c r="AF596" t="s">
        <v>0</v>
      </c>
      <c r="AG596" t="s">
        <v>0</v>
      </c>
      <c r="AH596" s="191"/>
      <c r="AI596" s="191" t="s">
        <v>0</v>
      </c>
      <c r="AJ596" t="s">
        <v>0</v>
      </c>
      <c r="AK596" s="191"/>
      <c r="AL596" s="162">
        <v>0</v>
      </c>
      <c r="AM596" s="162">
        <v>0</v>
      </c>
      <c r="AN596" s="162">
        <v>0</v>
      </c>
      <c r="AO596" s="162">
        <v>0</v>
      </c>
      <c r="AP596" s="162">
        <v>0</v>
      </c>
      <c r="AQ596" s="162">
        <v>0</v>
      </c>
      <c r="AR596" s="178">
        <v>0</v>
      </c>
      <c r="AS596" s="178">
        <v>0</v>
      </c>
      <c r="AT596" s="178">
        <v>0</v>
      </c>
      <c r="AU596" s="178">
        <v>0</v>
      </c>
      <c r="AV596" s="178">
        <v>0</v>
      </c>
      <c r="AW596" s="180">
        <v>0</v>
      </c>
      <c r="AX596">
        <v>1</v>
      </c>
      <c r="AY596">
        <v>1</v>
      </c>
      <c r="AZ596">
        <v>0</v>
      </c>
      <c r="BA596">
        <v>0</v>
      </c>
      <c r="BB596">
        <v>1</v>
      </c>
      <c r="BC596">
        <v>0</v>
      </c>
      <c r="BD596" s="165">
        <v>0</v>
      </c>
      <c r="BE596" s="165" t="s">
        <v>0</v>
      </c>
      <c r="BF596" s="165">
        <v>0</v>
      </c>
      <c r="BG596" s="165" t="s">
        <v>0</v>
      </c>
      <c r="BH596" s="165">
        <v>0</v>
      </c>
      <c r="BI596" s="165" t="s">
        <v>0</v>
      </c>
      <c r="BJ596" s="165">
        <v>0</v>
      </c>
      <c r="BK596" s="165" t="s">
        <v>0</v>
      </c>
      <c r="BL596" s="165">
        <v>0</v>
      </c>
      <c r="BM596" s="165" t="s">
        <v>0</v>
      </c>
      <c r="BN596" s="165" t="s">
        <v>0</v>
      </c>
      <c r="BO596" s="165" t="s">
        <v>0</v>
      </c>
      <c r="BP596" s="165" t="s">
        <v>0</v>
      </c>
      <c r="BQ596" s="165" t="s">
        <v>0</v>
      </c>
      <c r="BR596" s="165">
        <v>0</v>
      </c>
      <c r="BS596" s="165">
        <v>0</v>
      </c>
      <c r="BT596" s="165">
        <v>0</v>
      </c>
      <c r="BU596" s="165" t="s">
        <v>0</v>
      </c>
      <c r="BV596" s="165" t="s">
        <v>0</v>
      </c>
      <c r="BW596" s="165" t="s">
        <v>0</v>
      </c>
      <c r="BX596" s="165" t="s">
        <v>0</v>
      </c>
      <c r="BY596" s="163" t="s">
        <v>0</v>
      </c>
      <c r="BZ596">
        <v>0</v>
      </c>
      <c r="CA596" t="s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 t="str">
        <f>_xlfn.XLOOKUP(DB_CEWB_Nomenclature__2[[#This Row],[Component]],T_Planning[Article],T_Planning[PLANIF],"VERIF")</f>
        <v>A PLANIFIER</v>
      </c>
      <c r="CS596" t="str">
        <f>_xlfn.XLOOKUP(DB_CEWB_Nomenclature__2[[#This Row],[Component]],T_Planning[Article],T_Planning[Etat Machine],"VERIF")</f>
        <v>VERIF</v>
      </c>
      <c r="CT59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7" spans="1:98" hidden="1" x14ac:dyDescent="0.3">
      <c r="A597">
        <v>0</v>
      </c>
      <c r="B597">
        <v>824270</v>
      </c>
      <c r="C597" t="s">
        <v>144</v>
      </c>
      <c r="D597">
        <v>40</v>
      </c>
      <c r="E597" t="s">
        <v>3761</v>
      </c>
      <c r="F597" t="s">
        <v>3952</v>
      </c>
      <c r="G597" t="s">
        <v>2862</v>
      </c>
      <c r="H597" t="s">
        <v>38</v>
      </c>
      <c r="I597">
        <v>0</v>
      </c>
      <c r="J597">
        <v>6300</v>
      </c>
      <c r="K597">
        <v>0</v>
      </c>
      <c r="L597">
        <v>11869</v>
      </c>
      <c r="M597">
        <v>0</v>
      </c>
      <c r="N597">
        <v>35920</v>
      </c>
      <c r="O597">
        <v>150060</v>
      </c>
      <c r="P597">
        <v>80370</v>
      </c>
      <c r="Q597">
        <v>62190</v>
      </c>
      <c r="R597">
        <v>15720</v>
      </c>
      <c r="S597">
        <v>27589</v>
      </c>
      <c r="T597" t="s">
        <v>3767</v>
      </c>
      <c r="U597">
        <v>29100</v>
      </c>
      <c r="V597" s="162">
        <v>0.94807560137457059</v>
      </c>
      <c r="W597">
        <v>179160</v>
      </c>
      <c r="X597" s="162">
        <v>0.15399084617102032</v>
      </c>
      <c r="Y597">
        <v>0</v>
      </c>
      <c r="Z597">
        <v>3</v>
      </c>
      <c r="AA597">
        <v>9</v>
      </c>
      <c r="AB597">
        <v>0</v>
      </c>
      <c r="AC597">
        <v>12</v>
      </c>
      <c r="AD597" t="s">
        <v>0</v>
      </c>
      <c r="AE597" t="s">
        <v>0</v>
      </c>
      <c r="AF597">
        <v>4600</v>
      </c>
      <c r="AG597">
        <v>15</v>
      </c>
      <c r="AH597" s="191"/>
      <c r="AI597" s="191" t="s">
        <v>0</v>
      </c>
      <c r="AJ597" t="s">
        <v>0</v>
      </c>
      <c r="AK597" s="191"/>
      <c r="AL597" s="162">
        <v>0</v>
      </c>
      <c r="AM597" s="162">
        <v>0</v>
      </c>
      <c r="AN597" s="162">
        <v>0</v>
      </c>
      <c r="AO597" s="162">
        <v>0.25198617259991501</v>
      </c>
      <c r="AP597" s="162">
        <v>0.120708822271842</v>
      </c>
      <c r="AQ597" s="162">
        <v>0.162682920523295</v>
      </c>
      <c r="AR597" s="178">
        <v>0</v>
      </c>
      <c r="AS597" s="178">
        <v>0</v>
      </c>
      <c r="AT597" s="178">
        <v>0</v>
      </c>
      <c r="AU597" s="178">
        <v>0</v>
      </c>
      <c r="AV597" s="178">
        <v>0</v>
      </c>
      <c r="AW597" s="180">
        <v>0</v>
      </c>
      <c r="AX597">
        <v>1</v>
      </c>
      <c r="AY597">
        <v>0</v>
      </c>
      <c r="AZ597">
        <v>0</v>
      </c>
      <c r="BA597">
        <v>0</v>
      </c>
      <c r="BB597">
        <v>1</v>
      </c>
      <c r="BC597">
        <v>0</v>
      </c>
      <c r="BD597" s="165">
        <v>20200</v>
      </c>
      <c r="BE597" s="165">
        <v>26</v>
      </c>
      <c r="BF597" s="165" t="s">
        <v>0</v>
      </c>
      <c r="BG597" s="165" t="s">
        <v>0</v>
      </c>
      <c r="BH597" s="165" t="s">
        <v>0</v>
      </c>
      <c r="BI597" s="165" t="s">
        <v>0</v>
      </c>
      <c r="BJ597" s="165">
        <v>0</v>
      </c>
      <c r="BK597" s="165" t="s">
        <v>0</v>
      </c>
      <c r="BL597" s="165">
        <v>0</v>
      </c>
      <c r="BM597" s="165" t="s">
        <v>0</v>
      </c>
      <c r="BN597" s="165" t="s">
        <v>0</v>
      </c>
      <c r="BO597" s="165" t="s">
        <v>0</v>
      </c>
      <c r="BP597" s="165" t="s">
        <v>0</v>
      </c>
      <c r="BQ597" s="165" t="s">
        <v>0</v>
      </c>
      <c r="BR597" s="165">
        <v>0</v>
      </c>
      <c r="BS597" s="165">
        <v>0</v>
      </c>
      <c r="BT597" s="165">
        <v>5650</v>
      </c>
      <c r="BU597" s="165">
        <v>17</v>
      </c>
      <c r="BV597" s="165" t="s">
        <v>0</v>
      </c>
      <c r="BW597" s="165" t="s">
        <v>0</v>
      </c>
      <c r="BX597" s="165" t="s">
        <v>0</v>
      </c>
      <c r="BY597" s="163" t="s">
        <v>0</v>
      </c>
      <c r="BZ597">
        <v>10070</v>
      </c>
      <c r="CA597">
        <v>15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 t="str">
        <f>_xlfn.XLOOKUP(DB_CEWB_Nomenclature__2[[#This Row],[Component]],T_Planning[Article],T_Planning[PLANIF],"VERIF")</f>
        <v>PROD</v>
      </c>
      <c r="CS597" t="str">
        <f>_xlfn.XLOOKUP(DB_CEWB_Nomenclature__2[[#This Row],[Component]],T_Planning[Article],T_Planning[Etat Machine],"VERIF")</f>
        <v>PROD</v>
      </c>
      <c r="CT59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8" spans="1:98" hidden="1" x14ac:dyDescent="0.3">
      <c r="A598">
        <v>0</v>
      </c>
      <c r="B598">
        <v>824454</v>
      </c>
      <c r="C598" t="s">
        <v>2922</v>
      </c>
      <c r="D598">
        <v>40</v>
      </c>
      <c r="E598" t="s">
        <v>3761</v>
      </c>
      <c r="F598" t="s">
        <v>3950</v>
      </c>
      <c r="G598" t="s">
        <v>2775</v>
      </c>
      <c r="H598" t="s">
        <v>240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 t="s">
        <v>3765</v>
      </c>
      <c r="U598">
        <v>0</v>
      </c>
      <c r="V598" s="162" t="s">
        <v>0</v>
      </c>
      <c r="W598">
        <v>0</v>
      </c>
      <c r="X598" s="162" t="s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 t="s">
        <v>0</v>
      </c>
      <c r="AE598" t="s">
        <v>0</v>
      </c>
      <c r="AF598" t="s">
        <v>0</v>
      </c>
      <c r="AG598" t="s">
        <v>0</v>
      </c>
      <c r="AH598" s="191"/>
      <c r="AI598" s="191" t="s">
        <v>0</v>
      </c>
      <c r="AJ598" t="s">
        <v>0</v>
      </c>
      <c r="AK598" s="191"/>
      <c r="AL598" s="162">
        <v>0</v>
      </c>
      <c r="AM598" s="162">
        <v>0</v>
      </c>
      <c r="AN598" s="162">
        <v>0</v>
      </c>
      <c r="AO598" s="162">
        <v>0</v>
      </c>
      <c r="AP598" s="162">
        <v>0</v>
      </c>
      <c r="AQ598" s="162">
        <v>0</v>
      </c>
      <c r="AR598" s="178">
        <v>0</v>
      </c>
      <c r="AS598" s="178">
        <v>0</v>
      </c>
      <c r="AT598" s="178">
        <v>0</v>
      </c>
      <c r="AU598" s="178">
        <v>0</v>
      </c>
      <c r="AV598" s="178">
        <v>0</v>
      </c>
      <c r="AW598" s="180">
        <v>0</v>
      </c>
      <c r="AX598">
        <v>1</v>
      </c>
      <c r="AY598">
        <v>1</v>
      </c>
      <c r="AZ598">
        <v>0</v>
      </c>
      <c r="BA598">
        <v>0</v>
      </c>
      <c r="BB598">
        <v>1</v>
      </c>
      <c r="BC598">
        <v>0</v>
      </c>
      <c r="BD598" s="165">
        <v>0</v>
      </c>
      <c r="BE598" s="165" t="s">
        <v>0</v>
      </c>
      <c r="BF598" s="165">
        <v>0</v>
      </c>
      <c r="BG598" s="165" t="s">
        <v>0</v>
      </c>
      <c r="BH598" s="165">
        <v>0</v>
      </c>
      <c r="BI598" s="165" t="s">
        <v>0</v>
      </c>
      <c r="BJ598" s="165">
        <v>0</v>
      </c>
      <c r="BK598" s="165" t="s">
        <v>0</v>
      </c>
      <c r="BL598" s="165">
        <v>0</v>
      </c>
      <c r="BM598" s="165" t="s">
        <v>0</v>
      </c>
      <c r="BN598" s="165" t="s">
        <v>0</v>
      </c>
      <c r="BO598" s="165" t="s">
        <v>0</v>
      </c>
      <c r="BP598" s="165" t="s">
        <v>0</v>
      </c>
      <c r="BQ598" s="165" t="s">
        <v>0</v>
      </c>
      <c r="BR598" s="165">
        <v>0</v>
      </c>
      <c r="BS598" s="165">
        <v>0</v>
      </c>
      <c r="BT598" s="165">
        <v>0</v>
      </c>
      <c r="BU598" s="165" t="s">
        <v>0</v>
      </c>
      <c r="BV598" s="165" t="s">
        <v>0</v>
      </c>
      <c r="BW598" s="165" t="s">
        <v>0</v>
      </c>
      <c r="BX598" s="165" t="s">
        <v>0</v>
      </c>
      <c r="BY598" s="163" t="s">
        <v>0</v>
      </c>
      <c r="BZ598">
        <v>0</v>
      </c>
      <c r="CA598" t="s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 t="str">
        <f>_xlfn.XLOOKUP(DB_CEWB_Nomenclature__2[[#This Row],[Component]],T_Planning[Article],T_Planning[PLANIF],"VERIF")</f>
        <v>VERIF</v>
      </c>
      <c r="CS598" t="str">
        <f>_xlfn.XLOOKUP(DB_CEWB_Nomenclature__2[[#This Row],[Component]],T_Planning[Article],T_Planning[Etat Machine],"VERIF")</f>
        <v>VERIF</v>
      </c>
      <c r="CT59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599" spans="1:98" hidden="1" x14ac:dyDescent="0.3">
      <c r="A599">
        <v>0</v>
      </c>
      <c r="B599">
        <v>824734</v>
      </c>
      <c r="C599" t="s">
        <v>2959</v>
      </c>
      <c r="D599">
        <v>40</v>
      </c>
      <c r="E599" t="s">
        <v>3761</v>
      </c>
      <c r="F599" t="s">
        <v>3952</v>
      </c>
      <c r="G599" t="s">
        <v>2862</v>
      </c>
      <c r="H599" t="s">
        <v>23</v>
      </c>
      <c r="I599">
        <v>0</v>
      </c>
      <c r="J599">
        <v>600</v>
      </c>
      <c r="K599">
        <v>0</v>
      </c>
      <c r="L599">
        <v>30380</v>
      </c>
      <c r="M599">
        <v>220</v>
      </c>
      <c r="N599">
        <v>0</v>
      </c>
      <c r="O599">
        <v>12870</v>
      </c>
      <c r="P599">
        <v>5800</v>
      </c>
      <c r="Q599">
        <v>5800</v>
      </c>
      <c r="R599">
        <v>0</v>
      </c>
      <c r="S599">
        <v>30380</v>
      </c>
      <c r="T599" t="s">
        <v>3767</v>
      </c>
      <c r="U599">
        <v>5800</v>
      </c>
      <c r="V599" s="162">
        <v>1</v>
      </c>
      <c r="W599">
        <v>18670</v>
      </c>
      <c r="X599" s="162">
        <v>1</v>
      </c>
      <c r="Y599">
        <v>0</v>
      </c>
      <c r="Z599">
        <v>3</v>
      </c>
      <c r="AA599">
        <v>2</v>
      </c>
      <c r="AB599">
        <v>0</v>
      </c>
      <c r="AC599">
        <v>5</v>
      </c>
      <c r="AD599" t="s">
        <v>0</v>
      </c>
      <c r="AE599" t="s">
        <v>0</v>
      </c>
      <c r="AF599" t="s">
        <v>0</v>
      </c>
      <c r="AG599" t="s">
        <v>0</v>
      </c>
      <c r="AH599" s="191"/>
      <c r="AI599" s="191" t="s">
        <v>0</v>
      </c>
      <c r="AJ599" t="s">
        <v>0</v>
      </c>
      <c r="AK599" s="191"/>
      <c r="AL599" s="162">
        <v>0</v>
      </c>
      <c r="AM599" s="162">
        <v>0</v>
      </c>
      <c r="AN599" s="162">
        <v>0</v>
      </c>
      <c r="AO599" s="162">
        <v>-0.176370718066514</v>
      </c>
      <c r="AP599" s="162">
        <v>0.32788051209103802</v>
      </c>
      <c r="AQ599" s="162">
        <v>0.15786106340707801</v>
      </c>
      <c r="AR599" s="178">
        <v>0</v>
      </c>
      <c r="AS599" s="178">
        <v>0</v>
      </c>
      <c r="AT599" s="178">
        <v>0</v>
      </c>
      <c r="AU599" s="178">
        <v>0</v>
      </c>
      <c r="AV599" s="178">
        <v>0</v>
      </c>
      <c r="AW599" s="180">
        <v>0</v>
      </c>
      <c r="AX599">
        <v>1</v>
      </c>
      <c r="AY599">
        <v>1</v>
      </c>
      <c r="AZ599">
        <v>0</v>
      </c>
      <c r="BA599">
        <v>0</v>
      </c>
      <c r="BB599">
        <v>1</v>
      </c>
      <c r="BC599">
        <v>0</v>
      </c>
      <c r="BD599" s="165">
        <v>0</v>
      </c>
      <c r="BE599" s="165" t="s">
        <v>0</v>
      </c>
      <c r="BF599" s="165">
        <v>0</v>
      </c>
      <c r="BG599" s="165" t="s">
        <v>0</v>
      </c>
      <c r="BH599" s="165">
        <v>0</v>
      </c>
      <c r="BI599" s="165" t="s">
        <v>0</v>
      </c>
      <c r="BJ599" s="165">
        <v>0</v>
      </c>
      <c r="BK599" s="165" t="s">
        <v>0</v>
      </c>
      <c r="BL599" s="165">
        <v>0</v>
      </c>
      <c r="BM599" s="165" t="s">
        <v>0</v>
      </c>
      <c r="BN599" s="165" t="s">
        <v>0</v>
      </c>
      <c r="BO599" s="165" t="s">
        <v>0</v>
      </c>
      <c r="BP599" s="165" t="s">
        <v>0</v>
      </c>
      <c r="BQ599" s="165" t="s">
        <v>0</v>
      </c>
      <c r="BR599" s="165">
        <v>0</v>
      </c>
      <c r="BS599" s="165">
        <v>0</v>
      </c>
      <c r="BT599" s="165">
        <v>0</v>
      </c>
      <c r="BU599" s="165" t="s">
        <v>0</v>
      </c>
      <c r="BV599" s="165" t="s">
        <v>0</v>
      </c>
      <c r="BW599" s="165" t="s">
        <v>0</v>
      </c>
      <c r="BX599" s="165" t="s">
        <v>0</v>
      </c>
      <c r="BY599" s="163" t="s">
        <v>0</v>
      </c>
      <c r="BZ599">
        <v>0</v>
      </c>
      <c r="CA599" t="s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 t="str">
        <f>_xlfn.XLOOKUP(DB_CEWB_Nomenclature__2[[#This Row],[Component]],T_Planning[Article],T_Planning[PLANIF],"VERIF")</f>
        <v>VERIF</v>
      </c>
      <c r="CS599" t="str">
        <f>_xlfn.XLOOKUP(DB_CEWB_Nomenclature__2[[#This Row],[Component]],T_Planning[Article],T_Planning[Etat Machine],"VERIF")</f>
        <v>VERIF</v>
      </c>
      <c r="CT59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0" spans="1:98" hidden="1" x14ac:dyDescent="0.3">
      <c r="A600">
        <v>0</v>
      </c>
      <c r="B600">
        <v>824736</v>
      </c>
      <c r="C600" t="s">
        <v>3059</v>
      </c>
      <c r="D600">
        <v>40</v>
      </c>
      <c r="E600" t="s">
        <v>3761</v>
      </c>
      <c r="F600" t="s">
        <v>3952</v>
      </c>
      <c r="G600" t="s">
        <v>2862</v>
      </c>
      <c r="H600" t="s">
        <v>3008</v>
      </c>
      <c r="I600">
        <v>0</v>
      </c>
      <c r="J600">
        <v>600</v>
      </c>
      <c r="K600">
        <v>0</v>
      </c>
      <c r="L600">
        <v>6313</v>
      </c>
      <c r="M600">
        <v>0</v>
      </c>
      <c r="N600">
        <v>0</v>
      </c>
      <c r="O600">
        <v>14343</v>
      </c>
      <c r="P600">
        <v>8284</v>
      </c>
      <c r="Q600">
        <v>5964</v>
      </c>
      <c r="R600">
        <v>0</v>
      </c>
      <c r="S600">
        <v>6313</v>
      </c>
      <c r="T600" t="s">
        <v>3767</v>
      </c>
      <c r="U600">
        <v>3800</v>
      </c>
      <c r="V600" s="162">
        <v>1</v>
      </c>
      <c r="W600">
        <v>18143</v>
      </c>
      <c r="X600" s="162">
        <v>0.34795789009535361</v>
      </c>
      <c r="Y600">
        <v>0</v>
      </c>
      <c r="Z600">
        <v>0</v>
      </c>
      <c r="AA600">
        <v>2</v>
      </c>
      <c r="AB600">
        <v>1</v>
      </c>
      <c r="AC600">
        <v>3</v>
      </c>
      <c r="AD600" t="s">
        <v>0</v>
      </c>
      <c r="AE600" t="s">
        <v>0</v>
      </c>
      <c r="AF600" t="s">
        <v>0</v>
      </c>
      <c r="AG600" t="s">
        <v>0</v>
      </c>
      <c r="AH600" s="191"/>
      <c r="AI600" s="191" t="s">
        <v>0</v>
      </c>
      <c r="AJ600" t="s">
        <v>0</v>
      </c>
      <c r="AK600" s="191"/>
      <c r="AL600" s="162">
        <v>0</v>
      </c>
      <c r="AM600" s="162">
        <v>0</v>
      </c>
      <c r="AN600" s="162">
        <v>0</v>
      </c>
      <c r="AO600" s="162">
        <v>0</v>
      </c>
      <c r="AP600" s="162">
        <v>0.16660102402520699</v>
      </c>
      <c r="AQ600" s="162">
        <v>0.16660102402520699</v>
      </c>
      <c r="AR600" s="178">
        <v>0</v>
      </c>
      <c r="AS600" s="178">
        <v>0</v>
      </c>
      <c r="AT600" s="178">
        <v>0</v>
      </c>
      <c r="AU600" s="178">
        <v>0</v>
      </c>
      <c r="AV600" s="178">
        <v>0</v>
      </c>
      <c r="AW600" s="180">
        <v>0</v>
      </c>
      <c r="AX600">
        <v>1</v>
      </c>
      <c r="AY600">
        <v>1</v>
      </c>
      <c r="AZ600">
        <v>0</v>
      </c>
      <c r="BA600">
        <v>0</v>
      </c>
      <c r="BB600">
        <v>1</v>
      </c>
      <c r="BC600">
        <v>0</v>
      </c>
      <c r="BD600" s="165">
        <v>0</v>
      </c>
      <c r="BE600" s="165" t="s">
        <v>0</v>
      </c>
      <c r="BF600" s="165">
        <v>0</v>
      </c>
      <c r="BG600" s="165" t="s">
        <v>0</v>
      </c>
      <c r="BH600" s="165">
        <v>0</v>
      </c>
      <c r="BI600" s="165" t="s">
        <v>0</v>
      </c>
      <c r="BJ600" s="165">
        <v>0</v>
      </c>
      <c r="BK600" s="165" t="s">
        <v>0</v>
      </c>
      <c r="BL600" s="165">
        <v>0</v>
      </c>
      <c r="BM600" s="165" t="s">
        <v>0</v>
      </c>
      <c r="BN600" s="165" t="s">
        <v>0</v>
      </c>
      <c r="BO600" s="165" t="s">
        <v>0</v>
      </c>
      <c r="BP600" s="165" t="s">
        <v>0</v>
      </c>
      <c r="BQ600" s="165" t="s">
        <v>0</v>
      </c>
      <c r="BR600" s="165">
        <v>0</v>
      </c>
      <c r="BS600" s="165">
        <v>0</v>
      </c>
      <c r="BT600" s="165">
        <v>0</v>
      </c>
      <c r="BU600" s="165" t="s">
        <v>0</v>
      </c>
      <c r="BV600" s="165" t="s">
        <v>0</v>
      </c>
      <c r="BW600" s="165" t="s">
        <v>0</v>
      </c>
      <c r="BX600" s="165" t="s">
        <v>0</v>
      </c>
      <c r="BY600" s="163" t="s">
        <v>0</v>
      </c>
      <c r="BZ600">
        <v>0</v>
      </c>
      <c r="CA600" t="s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337</v>
      </c>
      <c r="CO600">
        <v>0</v>
      </c>
      <c r="CP600">
        <v>0</v>
      </c>
      <c r="CQ600">
        <v>337</v>
      </c>
      <c r="CR600" t="str">
        <f>_xlfn.XLOOKUP(DB_CEWB_Nomenclature__2[[#This Row],[Component]],T_Planning[Article],T_Planning[PLANIF],"VERIF")</f>
        <v>A PLANIFIER</v>
      </c>
      <c r="CS600" t="str">
        <f>_xlfn.XLOOKUP(DB_CEWB_Nomenclature__2[[#This Row],[Component]],T_Planning[Article],T_Planning[Etat Machine],"VERIF")</f>
        <v>VERIF</v>
      </c>
      <c r="CT60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1" spans="1:98" hidden="1" x14ac:dyDescent="0.3">
      <c r="A601">
        <v>2</v>
      </c>
      <c r="B601">
        <v>859522</v>
      </c>
      <c r="C601" t="s">
        <v>8042</v>
      </c>
      <c r="D601">
        <v>40</v>
      </c>
      <c r="E601" t="s">
        <v>3761</v>
      </c>
      <c r="F601" t="s">
        <v>3950</v>
      </c>
      <c r="G601" t="s">
        <v>2775</v>
      </c>
      <c r="H601" t="s">
        <v>23</v>
      </c>
      <c r="I601">
        <v>0</v>
      </c>
      <c r="J601">
        <v>900</v>
      </c>
      <c r="K601" t="s">
        <v>0</v>
      </c>
      <c r="L601">
        <v>0</v>
      </c>
      <c r="M601">
        <v>0</v>
      </c>
      <c r="N601">
        <v>0</v>
      </c>
      <c r="O601">
        <v>8300</v>
      </c>
      <c r="P601">
        <v>8300</v>
      </c>
      <c r="Q601">
        <v>8300</v>
      </c>
      <c r="R601">
        <v>0</v>
      </c>
      <c r="S601">
        <v>0</v>
      </c>
      <c r="T601" t="s">
        <v>3767</v>
      </c>
      <c r="U601">
        <v>8300</v>
      </c>
      <c r="V601" s="162">
        <v>0</v>
      </c>
      <c r="W601">
        <v>16600</v>
      </c>
      <c r="X601" s="162">
        <v>0</v>
      </c>
      <c r="Y601">
        <v>0</v>
      </c>
      <c r="Z601">
        <v>0</v>
      </c>
      <c r="AA601">
        <v>7</v>
      </c>
      <c r="AB601">
        <v>4</v>
      </c>
      <c r="AC601">
        <v>11</v>
      </c>
      <c r="AD601" t="s">
        <v>0</v>
      </c>
      <c r="AE601" t="s">
        <v>0</v>
      </c>
      <c r="AF601" t="s">
        <v>0</v>
      </c>
      <c r="AG601" t="s">
        <v>0</v>
      </c>
      <c r="AH601" s="191"/>
      <c r="AI601" s="191" t="s">
        <v>0</v>
      </c>
      <c r="AJ601" t="s">
        <v>0</v>
      </c>
      <c r="AK601" s="191"/>
      <c r="AL601" s="162">
        <v>0</v>
      </c>
      <c r="AM601" s="162">
        <v>0</v>
      </c>
      <c r="AN601" s="162">
        <v>0</v>
      </c>
      <c r="AO601" s="162">
        <v>0</v>
      </c>
      <c r="AP601" s="162">
        <v>0</v>
      </c>
      <c r="AQ601" s="162">
        <v>0</v>
      </c>
      <c r="AR601" s="178">
        <v>0</v>
      </c>
      <c r="AS601" s="178">
        <v>0</v>
      </c>
      <c r="AT601" s="178">
        <v>0</v>
      </c>
      <c r="AU601" s="178">
        <v>0</v>
      </c>
      <c r="AV601" s="178">
        <v>0</v>
      </c>
      <c r="AW601" s="180">
        <v>0</v>
      </c>
      <c r="AX601">
        <v>1</v>
      </c>
      <c r="AY601">
        <v>1</v>
      </c>
      <c r="AZ601">
        <v>0</v>
      </c>
      <c r="BA601">
        <v>0</v>
      </c>
      <c r="BB601">
        <v>1</v>
      </c>
      <c r="BC601">
        <v>0</v>
      </c>
      <c r="BD601" s="165">
        <v>0</v>
      </c>
      <c r="BE601" s="165" t="s">
        <v>0</v>
      </c>
      <c r="BF601" s="165">
        <v>0</v>
      </c>
      <c r="BG601" s="165" t="s">
        <v>0</v>
      </c>
      <c r="BH601" s="165">
        <v>0</v>
      </c>
      <c r="BI601" s="165" t="s">
        <v>0</v>
      </c>
      <c r="BJ601" s="165">
        <v>0</v>
      </c>
      <c r="BK601" s="165" t="s">
        <v>0</v>
      </c>
      <c r="BL601" s="165">
        <v>0</v>
      </c>
      <c r="BM601" s="165" t="s">
        <v>0</v>
      </c>
      <c r="BN601" s="165" t="s">
        <v>0</v>
      </c>
      <c r="BO601" s="165" t="s">
        <v>0</v>
      </c>
      <c r="BP601" s="165" t="s">
        <v>0</v>
      </c>
      <c r="BQ601" s="165" t="s">
        <v>0</v>
      </c>
      <c r="BR601" s="165">
        <v>0</v>
      </c>
      <c r="BS601" s="165">
        <v>0</v>
      </c>
      <c r="BT601" s="165">
        <v>0</v>
      </c>
      <c r="BU601" s="165" t="s">
        <v>0</v>
      </c>
      <c r="BV601" s="165" t="s">
        <v>0</v>
      </c>
      <c r="BW601" s="165" t="s">
        <v>0</v>
      </c>
      <c r="BX601" s="165" t="s">
        <v>0</v>
      </c>
      <c r="BY601" s="163" t="s">
        <v>0</v>
      </c>
      <c r="BZ601">
        <v>0</v>
      </c>
      <c r="CA601" t="s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 t="str">
        <f>_xlfn.XLOOKUP(DB_CEWB_Nomenclature__2[[#This Row],[Component]],T_Planning[Article],T_Planning[PLANIF],"VERIF")</f>
        <v>VERIF</v>
      </c>
      <c r="CS601" t="str">
        <f>_xlfn.XLOOKUP(DB_CEWB_Nomenclature__2[[#This Row],[Component]],T_Planning[Article],T_Planning[Etat Machine],"VERIF")</f>
        <v>VERIF</v>
      </c>
      <c r="CT60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2" spans="1:98" hidden="1" x14ac:dyDescent="0.3">
      <c r="A602">
        <v>2</v>
      </c>
      <c r="B602">
        <v>859524</v>
      </c>
      <c r="C602" t="s">
        <v>7492</v>
      </c>
      <c r="D602">
        <v>40</v>
      </c>
      <c r="E602" t="s">
        <v>3761</v>
      </c>
      <c r="F602" t="s">
        <v>3952</v>
      </c>
      <c r="G602" t="s">
        <v>2862</v>
      </c>
      <c r="H602" t="s">
        <v>3008</v>
      </c>
      <c r="I602">
        <v>0</v>
      </c>
      <c r="J602">
        <v>1900</v>
      </c>
      <c r="K602" t="s">
        <v>0</v>
      </c>
      <c r="L602">
        <v>0</v>
      </c>
      <c r="M602">
        <v>0</v>
      </c>
      <c r="N602">
        <v>0</v>
      </c>
      <c r="O602">
        <v>18200</v>
      </c>
      <c r="P602">
        <v>18200</v>
      </c>
      <c r="Q602">
        <v>18200</v>
      </c>
      <c r="R602">
        <v>0</v>
      </c>
      <c r="S602">
        <v>0</v>
      </c>
      <c r="T602" t="s">
        <v>3767</v>
      </c>
      <c r="U602">
        <v>4200</v>
      </c>
      <c r="V602" s="162">
        <v>0</v>
      </c>
      <c r="W602">
        <v>22400</v>
      </c>
      <c r="X602" s="16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 t="s">
        <v>0</v>
      </c>
      <c r="AE602" t="s">
        <v>0</v>
      </c>
      <c r="AF602" t="s">
        <v>0</v>
      </c>
      <c r="AG602" t="s">
        <v>0</v>
      </c>
      <c r="AH602" s="191"/>
      <c r="AI602" s="191" t="s">
        <v>0</v>
      </c>
      <c r="AJ602" t="s">
        <v>0</v>
      </c>
      <c r="AK602" s="191"/>
      <c r="AL602" s="162">
        <v>0</v>
      </c>
      <c r="AM602" s="162">
        <v>0</v>
      </c>
      <c r="AN602" s="162">
        <v>0</v>
      </c>
      <c r="AO602" s="162">
        <v>0</v>
      </c>
      <c r="AP602" s="162">
        <v>0</v>
      </c>
      <c r="AQ602" s="162">
        <v>0</v>
      </c>
      <c r="AR602" s="178">
        <v>0</v>
      </c>
      <c r="AS602" s="178">
        <v>0</v>
      </c>
      <c r="AT602" s="178">
        <v>0</v>
      </c>
      <c r="AU602" s="178">
        <v>0</v>
      </c>
      <c r="AV602" s="178">
        <v>0</v>
      </c>
      <c r="AW602" s="180">
        <v>0</v>
      </c>
      <c r="AX602">
        <v>1</v>
      </c>
      <c r="AY602">
        <v>1</v>
      </c>
      <c r="AZ602">
        <v>0</v>
      </c>
      <c r="BA602">
        <v>0</v>
      </c>
      <c r="BB602">
        <v>1</v>
      </c>
      <c r="BC602">
        <v>0</v>
      </c>
      <c r="BD602" s="165">
        <v>0</v>
      </c>
      <c r="BE602" s="165" t="s">
        <v>0</v>
      </c>
      <c r="BF602" s="165">
        <v>0</v>
      </c>
      <c r="BG602" s="165" t="s">
        <v>0</v>
      </c>
      <c r="BH602" s="165">
        <v>0</v>
      </c>
      <c r="BI602" s="165" t="s">
        <v>0</v>
      </c>
      <c r="BJ602" s="165">
        <v>0</v>
      </c>
      <c r="BK602" s="165" t="s">
        <v>0</v>
      </c>
      <c r="BL602" s="165">
        <v>0</v>
      </c>
      <c r="BM602" s="165" t="s">
        <v>0</v>
      </c>
      <c r="BN602" s="165" t="s">
        <v>0</v>
      </c>
      <c r="BO602" s="165" t="s">
        <v>0</v>
      </c>
      <c r="BP602" s="165" t="s">
        <v>0</v>
      </c>
      <c r="BQ602" s="165" t="s">
        <v>0</v>
      </c>
      <c r="BR602" s="165">
        <v>0</v>
      </c>
      <c r="BS602" s="165">
        <v>0</v>
      </c>
      <c r="BT602" s="165">
        <v>0</v>
      </c>
      <c r="BU602" s="165" t="s">
        <v>0</v>
      </c>
      <c r="BV602" s="165" t="s">
        <v>0</v>
      </c>
      <c r="BW602" s="165" t="s">
        <v>0</v>
      </c>
      <c r="BX602" s="165" t="s">
        <v>0</v>
      </c>
      <c r="BY602" s="163" t="s">
        <v>0</v>
      </c>
      <c r="BZ602">
        <v>0</v>
      </c>
      <c r="CA602" t="s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 t="str">
        <f>_xlfn.XLOOKUP(DB_CEWB_Nomenclature__2[[#This Row],[Component]],T_Planning[Article],T_Planning[PLANIF],"VERIF")</f>
        <v>A PLANIFIER</v>
      </c>
      <c r="CS602" t="str">
        <f>_xlfn.XLOOKUP(DB_CEWB_Nomenclature__2[[#This Row],[Component]],T_Planning[Article],T_Planning[Etat Machine],"VERIF")</f>
        <v>VERIF</v>
      </c>
      <c r="CT60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3" spans="1:98" hidden="1" x14ac:dyDescent="0.3">
      <c r="A603">
        <v>0</v>
      </c>
      <c r="B603">
        <v>830983</v>
      </c>
      <c r="C603" t="s">
        <v>2972</v>
      </c>
      <c r="D603">
        <v>40</v>
      </c>
      <c r="E603" t="s">
        <v>3761</v>
      </c>
      <c r="F603" t="s">
        <v>3952</v>
      </c>
      <c r="G603" t="s">
        <v>2862</v>
      </c>
      <c r="H603" t="s">
        <v>111</v>
      </c>
      <c r="I603">
        <v>0</v>
      </c>
      <c r="J603">
        <v>0</v>
      </c>
      <c r="K603">
        <v>0</v>
      </c>
      <c r="L603">
        <v>11212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11212</v>
      </c>
      <c r="T603" t="s">
        <v>3767</v>
      </c>
      <c r="U603">
        <v>0</v>
      </c>
      <c r="V603" s="162" t="s">
        <v>0</v>
      </c>
      <c r="W603">
        <v>0</v>
      </c>
      <c r="X603" s="162" t="s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 t="s">
        <v>0</v>
      </c>
      <c r="AE603" t="s">
        <v>0</v>
      </c>
      <c r="AF603" t="s">
        <v>0</v>
      </c>
      <c r="AG603" t="s">
        <v>0</v>
      </c>
      <c r="AH603" s="191"/>
      <c r="AI603" s="191" t="s">
        <v>0</v>
      </c>
      <c r="AJ603" t="s">
        <v>0</v>
      </c>
      <c r="AK603" s="191"/>
      <c r="AL603" s="162">
        <v>0</v>
      </c>
      <c r="AM603" s="162">
        <v>0</v>
      </c>
      <c r="AN603" s="162">
        <v>0</v>
      </c>
      <c r="AO603" s="162">
        <v>0</v>
      </c>
      <c r="AP603" s="162">
        <v>0</v>
      </c>
      <c r="AQ603" s="162">
        <v>0</v>
      </c>
      <c r="AR603" s="178">
        <v>0</v>
      </c>
      <c r="AS603" s="178">
        <v>0</v>
      </c>
      <c r="AT603" s="178">
        <v>0</v>
      </c>
      <c r="AU603" s="178">
        <v>0</v>
      </c>
      <c r="AV603" s="178">
        <v>0</v>
      </c>
      <c r="AW603" s="180">
        <v>0</v>
      </c>
      <c r="AX603">
        <v>1</v>
      </c>
      <c r="AY603">
        <v>0</v>
      </c>
      <c r="AZ603">
        <v>0</v>
      </c>
      <c r="BA603">
        <v>0</v>
      </c>
      <c r="BB603">
        <v>1</v>
      </c>
      <c r="BC603">
        <v>0</v>
      </c>
      <c r="BD603" s="165">
        <v>0</v>
      </c>
      <c r="BE603" s="165" t="s">
        <v>0</v>
      </c>
      <c r="BF603" s="165" t="s">
        <v>0</v>
      </c>
      <c r="BG603" s="165" t="s">
        <v>0</v>
      </c>
      <c r="BH603" s="165" t="s">
        <v>0</v>
      </c>
      <c r="BI603" s="165" t="s">
        <v>0</v>
      </c>
      <c r="BJ603" s="165">
        <v>0</v>
      </c>
      <c r="BK603" s="165" t="s">
        <v>0</v>
      </c>
      <c r="BL603" s="165">
        <v>0</v>
      </c>
      <c r="BM603" s="165" t="s">
        <v>0</v>
      </c>
      <c r="BN603" s="165" t="s">
        <v>0</v>
      </c>
      <c r="BO603" s="165" t="s">
        <v>0</v>
      </c>
      <c r="BP603" s="165" t="s">
        <v>0</v>
      </c>
      <c r="BQ603" s="165" t="s">
        <v>0</v>
      </c>
      <c r="BR603" s="165">
        <v>0</v>
      </c>
      <c r="BS603" s="165">
        <v>0</v>
      </c>
      <c r="BT603" s="165">
        <v>0</v>
      </c>
      <c r="BU603" s="165" t="s">
        <v>0</v>
      </c>
      <c r="BV603" s="165" t="s">
        <v>0</v>
      </c>
      <c r="BW603" s="165" t="s">
        <v>0</v>
      </c>
      <c r="BX603" s="165" t="s">
        <v>0</v>
      </c>
      <c r="BY603" s="163" t="s">
        <v>0</v>
      </c>
      <c r="BZ603">
        <v>0</v>
      </c>
      <c r="CA603" t="s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 t="str">
        <f>_xlfn.XLOOKUP(DB_CEWB_Nomenclature__2[[#This Row],[Component]],T_Planning[Article],T_Planning[PLANIF],"VERIF")</f>
        <v>VERIF</v>
      </c>
      <c r="CS603" t="str">
        <f>_xlfn.XLOOKUP(DB_CEWB_Nomenclature__2[[#This Row],[Component]],T_Planning[Article],T_Planning[Etat Machine],"VERIF")</f>
        <v>VERIF</v>
      </c>
      <c r="CT60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4" spans="1:98" hidden="1" x14ac:dyDescent="0.3">
      <c r="A604">
        <v>1</v>
      </c>
      <c r="B604">
        <v>832415</v>
      </c>
      <c r="C604" t="s">
        <v>3817</v>
      </c>
      <c r="D604">
        <v>55</v>
      </c>
      <c r="E604" t="s">
        <v>3761</v>
      </c>
      <c r="F604" t="s">
        <v>3952</v>
      </c>
      <c r="G604" t="s">
        <v>2862</v>
      </c>
      <c r="H604" t="s">
        <v>3064</v>
      </c>
      <c r="I604">
        <v>0</v>
      </c>
      <c r="J604">
        <v>0</v>
      </c>
      <c r="K604" t="s">
        <v>0</v>
      </c>
      <c r="L604">
        <v>4165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4165</v>
      </c>
      <c r="T604" t="s">
        <v>3767</v>
      </c>
      <c r="U604">
        <v>0</v>
      </c>
      <c r="V604" s="162" t="s">
        <v>0</v>
      </c>
      <c r="W604">
        <v>0</v>
      </c>
      <c r="X604" s="162" t="s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 t="s">
        <v>0</v>
      </c>
      <c r="AE604" t="s">
        <v>0</v>
      </c>
      <c r="AF604" t="s">
        <v>0</v>
      </c>
      <c r="AG604" t="s">
        <v>0</v>
      </c>
      <c r="AH604" s="191"/>
      <c r="AI604" s="191" t="s">
        <v>0</v>
      </c>
      <c r="AJ604" t="s">
        <v>0</v>
      </c>
      <c r="AK604" s="191"/>
      <c r="AL604" s="162">
        <v>0</v>
      </c>
      <c r="AM604" s="162">
        <v>0</v>
      </c>
      <c r="AN604" s="162">
        <v>0</v>
      </c>
      <c r="AO604" s="162">
        <v>0.14403669724770601</v>
      </c>
      <c r="AP604" s="162">
        <v>0</v>
      </c>
      <c r="AQ604" s="162">
        <v>0.14403669724770601</v>
      </c>
      <c r="AR604" s="178">
        <v>0</v>
      </c>
      <c r="AS604" s="178">
        <v>0</v>
      </c>
      <c r="AT604" s="178">
        <v>0</v>
      </c>
      <c r="AU604" s="178">
        <v>0</v>
      </c>
      <c r="AV604" s="178">
        <v>0</v>
      </c>
      <c r="AW604" s="180">
        <v>0</v>
      </c>
      <c r="AX604">
        <v>1</v>
      </c>
      <c r="AY604">
        <v>1</v>
      </c>
      <c r="AZ604">
        <v>1</v>
      </c>
      <c r="BA604">
        <v>1</v>
      </c>
      <c r="BB604">
        <v>1</v>
      </c>
      <c r="BC604">
        <v>0</v>
      </c>
      <c r="BD604" s="165">
        <v>0</v>
      </c>
      <c r="BE604" s="165" t="s">
        <v>0</v>
      </c>
      <c r="BF604" s="165">
        <v>0</v>
      </c>
      <c r="BG604" s="165" t="s">
        <v>0</v>
      </c>
      <c r="BH604" s="165">
        <v>0</v>
      </c>
      <c r="BI604" s="165" t="s">
        <v>0</v>
      </c>
      <c r="BJ604" s="165">
        <v>0</v>
      </c>
      <c r="BK604" s="165" t="s">
        <v>0</v>
      </c>
      <c r="BL604" s="165">
        <v>0</v>
      </c>
      <c r="BM604" s="165" t="s">
        <v>0</v>
      </c>
      <c r="BN604" s="165">
        <v>0</v>
      </c>
      <c r="BO604" s="165" t="s">
        <v>0</v>
      </c>
      <c r="BP604" s="165">
        <v>0</v>
      </c>
      <c r="BQ604" s="165" t="s">
        <v>0</v>
      </c>
      <c r="BR604" s="165">
        <v>0</v>
      </c>
      <c r="BS604" s="165" t="s">
        <v>0</v>
      </c>
      <c r="BT604" s="165">
        <v>0</v>
      </c>
      <c r="BU604" s="165" t="s">
        <v>0</v>
      </c>
      <c r="BV604" s="165" t="s">
        <v>0</v>
      </c>
      <c r="BW604" s="165" t="s">
        <v>0</v>
      </c>
      <c r="BX604" s="165" t="s">
        <v>0</v>
      </c>
      <c r="BY604" s="163" t="s">
        <v>0</v>
      </c>
      <c r="BZ604">
        <v>0</v>
      </c>
      <c r="CA604" t="s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 t="str">
        <f>_xlfn.XLOOKUP(DB_CEWB_Nomenclature__2[[#This Row],[Component]],T_Planning[Article],T_Planning[PLANIF],"VERIF")</f>
        <v>VERIF</v>
      </c>
      <c r="CS604" t="str">
        <f>_xlfn.XLOOKUP(DB_CEWB_Nomenclature__2[[#This Row],[Component]],T_Planning[Article],T_Planning[Etat Machine],"VERIF")</f>
        <v>VERIF</v>
      </c>
      <c r="CT60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5" spans="1:98" hidden="1" x14ac:dyDescent="0.3">
      <c r="A605">
        <v>1</v>
      </c>
      <c r="B605">
        <v>832272</v>
      </c>
      <c r="C605" t="s">
        <v>3831</v>
      </c>
      <c r="D605">
        <v>55</v>
      </c>
      <c r="E605" t="s">
        <v>3761</v>
      </c>
      <c r="F605" t="s">
        <v>3952</v>
      </c>
      <c r="G605" t="s">
        <v>2862</v>
      </c>
      <c r="H605" t="s">
        <v>3064</v>
      </c>
      <c r="I605">
        <v>0</v>
      </c>
      <c r="J605">
        <v>0</v>
      </c>
      <c r="K605" t="s">
        <v>0</v>
      </c>
      <c r="L605">
        <v>16320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16320</v>
      </c>
      <c r="T605" t="s">
        <v>3767</v>
      </c>
      <c r="U605">
        <v>0</v>
      </c>
      <c r="V605" s="162" t="s">
        <v>0</v>
      </c>
      <c r="W605">
        <v>0</v>
      </c>
      <c r="X605" s="162" t="s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 t="s">
        <v>0</v>
      </c>
      <c r="AE605" t="s">
        <v>0</v>
      </c>
      <c r="AF605" t="s">
        <v>0</v>
      </c>
      <c r="AG605" t="s">
        <v>0</v>
      </c>
      <c r="AH605" s="191"/>
      <c r="AI605" s="191" t="s">
        <v>0</v>
      </c>
      <c r="AJ605" t="s">
        <v>0</v>
      </c>
      <c r="AK605" s="191"/>
      <c r="AL605" s="162">
        <v>0</v>
      </c>
      <c r="AM605" s="162">
        <v>0</v>
      </c>
      <c r="AN605" s="162">
        <v>0</v>
      </c>
      <c r="AO605" s="162">
        <v>0</v>
      </c>
      <c r="AP605" s="162">
        <v>3.0343746500951705E-2</v>
      </c>
      <c r="AQ605" s="162">
        <v>3.0343746500951705E-2</v>
      </c>
      <c r="AR605" s="178">
        <v>0</v>
      </c>
      <c r="AS605" s="178">
        <v>0</v>
      </c>
      <c r="AT605" s="178">
        <v>0</v>
      </c>
      <c r="AU605" s="178">
        <v>0</v>
      </c>
      <c r="AV605" s="178">
        <v>0</v>
      </c>
      <c r="AW605" s="180">
        <v>0</v>
      </c>
      <c r="AX605">
        <v>1</v>
      </c>
      <c r="AY605">
        <v>1</v>
      </c>
      <c r="AZ605">
        <v>0</v>
      </c>
      <c r="BA605">
        <v>0</v>
      </c>
      <c r="BB605">
        <v>1</v>
      </c>
      <c r="BC605">
        <v>0</v>
      </c>
      <c r="BD605" s="165">
        <v>0</v>
      </c>
      <c r="BE605" s="165" t="s">
        <v>0</v>
      </c>
      <c r="BF605" s="165">
        <v>0</v>
      </c>
      <c r="BG605" s="165" t="s">
        <v>0</v>
      </c>
      <c r="BH605" s="165">
        <v>0</v>
      </c>
      <c r="BI605" s="165" t="s">
        <v>0</v>
      </c>
      <c r="BJ605" s="165">
        <v>0</v>
      </c>
      <c r="BK605" s="165" t="s">
        <v>0</v>
      </c>
      <c r="BL605" s="165">
        <v>0</v>
      </c>
      <c r="BM605" s="165" t="s">
        <v>0</v>
      </c>
      <c r="BN605" s="165" t="s">
        <v>0</v>
      </c>
      <c r="BO605" s="165" t="s">
        <v>0</v>
      </c>
      <c r="BP605" s="165" t="s">
        <v>0</v>
      </c>
      <c r="BQ605" s="165" t="s">
        <v>0</v>
      </c>
      <c r="BR605" s="165">
        <v>0</v>
      </c>
      <c r="BS605" s="165">
        <v>0</v>
      </c>
      <c r="BT605" s="165">
        <v>0</v>
      </c>
      <c r="BU605" s="165" t="s">
        <v>0</v>
      </c>
      <c r="BV605" s="165" t="s">
        <v>0</v>
      </c>
      <c r="BW605" s="165" t="s">
        <v>0</v>
      </c>
      <c r="BX605" s="165" t="s">
        <v>0</v>
      </c>
      <c r="BY605" s="163" t="s">
        <v>0</v>
      </c>
      <c r="BZ605">
        <v>0</v>
      </c>
      <c r="CA605" t="s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 t="str">
        <f>_xlfn.XLOOKUP(DB_CEWB_Nomenclature__2[[#This Row],[Component]],T_Planning[Article],T_Planning[PLANIF],"VERIF")</f>
        <v>VERIF</v>
      </c>
      <c r="CS605" t="str">
        <f>_xlfn.XLOOKUP(DB_CEWB_Nomenclature__2[[#This Row],[Component]],T_Planning[Article],T_Planning[Etat Machine],"VERIF")</f>
        <v>VERIF</v>
      </c>
      <c r="CT60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6" spans="1:98" hidden="1" x14ac:dyDescent="0.3">
      <c r="A606">
        <v>0</v>
      </c>
      <c r="B606">
        <v>834738</v>
      </c>
      <c r="C606" t="s">
        <v>323</v>
      </c>
      <c r="D606">
        <v>40</v>
      </c>
      <c r="E606" t="s">
        <v>3761</v>
      </c>
      <c r="F606" t="s">
        <v>3950</v>
      </c>
      <c r="G606" t="s">
        <v>2775</v>
      </c>
      <c r="H606" t="s">
        <v>251</v>
      </c>
      <c r="I606">
        <v>0</v>
      </c>
      <c r="J606">
        <v>7000</v>
      </c>
      <c r="K606">
        <v>0</v>
      </c>
      <c r="L606">
        <v>450399</v>
      </c>
      <c r="M606">
        <v>0</v>
      </c>
      <c r="N606">
        <v>156617</v>
      </c>
      <c r="O606">
        <v>70000</v>
      </c>
      <c r="P606">
        <v>70000</v>
      </c>
      <c r="Q606">
        <v>70000</v>
      </c>
      <c r="R606">
        <v>80015</v>
      </c>
      <c r="S606">
        <v>530414</v>
      </c>
      <c r="T606" t="s">
        <v>3765</v>
      </c>
      <c r="U606">
        <v>75500</v>
      </c>
      <c r="V606" s="162">
        <v>1</v>
      </c>
      <c r="W606">
        <v>145500</v>
      </c>
      <c r="X606" s="162">
        <v>1</v>
      </c>
      <c r="Y606">
        <v>0</v>
      </c>
      <c r="Z606">
        <v>0</v>
      </c>
      <c r="AA606">
        <v>0</v>
      </c>
      <c r="AB606">
        <v>0</v>
      </c>
      <c r="AC606">
        <v>0</v>
      </c>
      <c r="AD606" t="s">
        <v>0</v>
      </c>
      <c r="AE606" t="s">
        <v>0</v>
      </c>
      <c r="AF606" t="s">
        <v>0</v>
      </c>
      <c r="AG606" t="s">
        <v>0</v>
      </c>
      <c r="AH606" s="191"/>
      <c r="AI606" s="191" t="s">
        <v>0</v>
      </c>
      <c r="AJ606" t="s">
        <v>0</v>
      </c>
      <c r="AK606" s="191"/>
      <c r="AL606" s="162">
        <v>0</v>
      </c>
      <c r="AM606" s="162">
        <v>0</v>
      </c>
      <c r="AN606" s="162">
        <v>0</v>
      </c>
      <c r="AO606" s="162">
        <v>0.50504113317251198</v>
      </c>
      <c r="AP606" s="162">
        <v>0.118985580901873</v>
      </c>
      <c r="AQ606" s="162">
        <v>0.14154341472864601</v>
      </c>
      <c r="AR606" s="178">
        <v>0</v>
      </c>
      <c r="AS606" s="178">
        <v>0</v>
      </c>
      <c r="AT606" s="178">
        <v>0</v>
      </c>
      <c r="AU606" s="178">
        <v>0</v>
      </c>
      <c r="AV606" s="178">
        <v>0</v>
      </c>
      <c r="AW606" s="180">
        <v>0</v>
      </c>
      <c r="AX606">
        <v>1</v>
      </c>
      <c r="AY606">
        <v>0</v>
      </c>
      <c r="AZ606">
        <v>0</v>
      </c>
      <c r="BA606">
        <v>0</v>
      </c>
      <c r="BB606">
        <v>1</v>
      </c>
      <c r="BC606">
        <v>0</v>
      </c>
      <c r="BD606" s="165">
        <v>76602</v>
      </c>
      <c r="BE606" s="165">
        <v>49.5</v>
      </c>
      <c r="BF606" s="165" t="s">
        <v>0</v>
      </c>
      <c r="BG606" s="165" t="s">
        <v>0</v>
      </c>
      <c r="BH606" s="165" t="s">
        <v>0</v>
      </c>
      <c r="BI606" s="165" t="s">
        <v>0</v>
      </c>
      <c r="BJ606" s="165">
        <v>0</v>
      </c>
      <c r="BK606" s="165" t="s">
        <v>0</v>
      </c>
      <c r="BL606" s="165">
        <v>0</v>
      </c>
      <c r="BM606" s="165" t="s">
        <v>0</v>
      </c>
      <c r="BN606" s="165" t="s">
        <v>0</v>
      </c>
      <c r="BO606" s="165" t="s">
        <v>0</v>
      </c>
      <c r="BP606" s="165" t="s">
        <v>0</v>
      </c>
      <c r="BQ606" s="165" t="s">
        <v>0</v>
      </c>
      <c r="BR606" s="165">
        <v>0</v>
      </c>
      <c r="BS606" s="165">
        <v>0</v>
      </c>
      <c r="BT606" s="165">
        <v>80015</v>
      </c>
      <c r="BU606" s="165">
        <v>8</v>
      </c>
      <c r="BV606" s="165" t="s">
        <v>0</v>
      </c>
      <c r="BW606" s="165" t="s">
        <v>0</v>
      </c>
      <c r="BX606" s="165" t="s">
        <v>0</v>
      </c>
      <c r="BY606" s="163" t="s">
        <v>0</v>
      </c>
      <c r="BZ606">
        <v>0</v>
      </c>
      <c r="CA606" t="s">
        <v>0</v>
      </c>
      <c r="CB606">
        <v>92041</v>
      </c>
      <c r="CC606">
        <v>0</v>
      </c>
      <c r="CD606">
        <v>0</v>
      </c>
      <c r="CE606">
        <v>0</v>
      </c>
      <c r="CF606">
        <v>81210</v>
      </c>
      <c r="CG606">
        <v>57415</v>
      </c>
      <c r="CH606">
        <v>0</v>
      </c>
      <c r="CI606">
        <v>230666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 t="str">
        <f>_xlfn.XLOOKUP(DB_CEWB_Nomenclature__2[[#This Row],[Component]],T_Planning[Article],T_Planning[PLANIF],"VERIF")</f>
        <v>VERIF</v>
      </c>
      <c r="CS606" t="str">
        <f>_xlfn.XLOOKUP(DB_CEWB_Nomenclature__2[[#This Row],[Component]],T_Planning[Article],T_Planning[Etat Machine],"VERIF")</f>
        <v>VERIF</v>
      </c>
      <c r="CT60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7" spans="1:98" hidden="1" x14ac:dyDescent="0.3">
      <c r="A607">
        <v>0</v>
      </c>
      <c r="B607">
        <v>835661</v>
      </c>
      <c r="C607" t="s">
        <v>160</v>
      </c>
      <c r="D607">
        <v>40</v>
      </c>
      <c r="E607" t="s">
        <v>3761</v>
      </c>
      <c r="F607" t="s">
        <v>3950</v>
      </c>
      <c r="G607" t="s">
        <v>2775</v>
      </c>
      <c r="H607" t="s">
        <v>954</v>
      </c>
      <c r="I607">
        <v>0</v>
      </c>
      <c r="J607">
        <v>200</v>
      </c>
      <c r="K607">
        <v>0</v>
      </c>
      <c r="L607">
        <v>19750</v>
      </c>
      <c r="M607">
        <v>0</v>
      </c>
      <c r="N607">
        <v>0</v>
      </c>
      <c r="O607">
        <v>7070</v>
      </c>
      <c r="P607">
        <v>2020</v>
      </c>
      <c r="Q607">
        <v>1010</v>
      </c>
      <c r="R607">
        <v>0</v>
      </c>
      <c r="S607">
        <v>19750</v>
      </c>
      <c r="T607" t="s">
        <v>3789</v>
      </c>
      <c r="U607">
        <v>2400</v>
      </c>
      <c r="V607" s="162">
        <v>1</v>
      </c>
      <c r="W607">
        <v>9470</v>
      </c>
      <c r="X607" s="162">
        <v>1</v>
      </c>
      <c r="Y607">
        <v>0</v>
      </c>
      <c r="Z607">
        <v>0</v>
      </c>
      <c r="AA607">
        <v>2</v>
      </c>
      <c r="AB607">
        <v>0</v>
      </c>
      <c r="AC607">
        <v>2</v>
      </c>
      <c r="AD607" t="s">
        <v>0</v>
      </c>
      <c r="AE607" t="s">
        <v>0</v>
      </c>
      <c r="AF607" t="s">
        <v>0</v>
      </c>
      <c r="AG607" t="s">
        <v>0</v>
      </c>
      <c r="AH607" s="191"/>
      <c r="AI607" s="191" t="s">
        <v>0</v>
      </c>
      <c r="AJ607" t="s">
        <v>0</v>
      </c>
      <c r="AK607" s="191"/>
      <c r="AL607" s="162">
        <v>0</v>
      </c>
      <c r="AM607" s="162">
        <v>0</v>
      </c>
      <c r="AN607" s="162">
        <v>0</v>
      </c>
      <c r="AO607" s="162">
        <v>4.94071146245059E-2</v>
      </c>
      <c r="AP607" s="162">
        <v>0.34676791277258601</v>
      </c>
      <c r="AQ607" s="162">
        <v>0.27325581395348802</v>
      </c>
      <c r="AR607" s="178">
        <v>0</v>
      </c>
      <c r="AS607" s="178">
        <v>0</v>
      </c>
      <c r="AT607" s="178">
        <v>0</v>
      </c>
      <c r="AU607" s="178">
        <v>0</v>
      </c>
      <c r="AV607" s="178">
        <v>0</v>
      </c>
      <c r="AW607" s="180">
        <v>1</v>
      </c>
      <c r="AX607">
        <v>1</v>
      </c>
      <c r="AY607">
        <v>0</v>
      </c>
      <c r="AZ607">
        <v>0</v>
      </c>
      <c r="BA607">
        <v>0</v>
      </c>
      <c r="BB607">
        <v>1</v>
      </c>
      <c r="BC607">
        <v>0</v>
      </c>
      <c r="BD607" s="165">
        <v>0</v>
      </c>
      <c r="BE607" s="165" t="s">
        <v>0</v>
      </c>
      <c r="BF607" s="165" t="s">
        <v>0</v>
      </c>
      <c r="BG607" s="165" t="s">
        <v>0</v>
      </c>
      <c r="BH607" s="165" t="s">
        <v>0</v>
      </c>
      <c r="BI607" s="165" t="s">
        <v>0</v>
      </c>
      <c r="BJ607" s="165">
        <v>0</v>
      </c>
      <c r="BK607" s="165" t="s">
        <v>0</v>
      </c>
      <c r="BL607" s="165">
        <v>0</v>
      </c>
      <c r="BM607" s="165" t="s">
        <v>0</v>
      </c>
      <c r="BN607" s="165" t="s">
        <v>0</v>
      </c>
      <c r="BO607" s="165" t="s">
        <v>0</v>
      </c>
      <c r="BP607" s="165" t="s">
        <v>0</v>
      </c>
      <c r="BQ607" s="165" t="s">
        <v>0</v>
      </c>
      <c r="BR607" s="165">
        <v>0</v>
      </c>
      <c r="BS607" s="165">
        <v>0</v>
      </c>
      <c r="BT607" s="165">
        <v>0</v>
      </c>
      <c r="BU607" s="165" t="s">
        <v>0</v>
      </c>
      <c r="BV607" s="165" t="s">
        <v>0</v>
      </c>
      <c r="BW607" s="165" t="s">
        <v>0</v>
      </c>
      <c r="BX607" s="165" t="s">
        <v>0</v>
      </c>
      <c r="BY607" s="163" t="s">
        <v>0</v>
      </c>
      <c r="BZ607">
        <v>0</v>
      </c>
      <c r="CA607" t="s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1010</v>
      </c>
      <c r="CO607">
        <v>0</v>
      </c>
      <c r="CP607">
        <v>0</v>
      </c>
      <c r="CQ607">
        <v>1010</v>
      </c>
      <c r="CR607" t="str">
        <f>_xlfn.XLOOKUP(DB_CEWB_Nomenclature__2[[#This Row],[Component]],T_Planning[Article],T_Planning[PLANIF],"VERIF")</f>
        <v>VERIF</v>
      </c>
      <c r="CS607" t="str">
        <f>_xlfn.XLOOKUP(DB_CEWB_Nomenclature__2[[#This Row],[Component]],T_Planning[Article],T_Planning[Etat Machine],"VERIF")</f>
        <v>VERIF</v>
      </c>
      <c r="CT60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8" spans="1:98" hidden="1" x14ac:dyDescent="0.3">
      <c r="A608">
        <v>0</v>
      </c>
      <c r="B608">
        <v>837566</v>
      </c>
      <c r="C608" t="s">
        <v>2101</v>
      </c>
      <c r="D608">
        <v>40</v>
      </c>
      <c r="E608" t="s">
        <v>3761</v>
      </c>
      <c r="F608" t="s">
        <v>3950</v>
      </c>
      <c r="G608" t="s">
        <v>2775</v>
      </c>
      <c r="H608" t="s">
        <v>2580</v>
      </c>
      <c r="I608">
        <v>0</v>
      </c>
      <c r="J608">
        <v>2500</v>
      </c>
      <c r="K608">
        <v>0</v>
      </c>
      <c r="L608">
        <v>5035</v>
      </c>
      <c r="M608">
        <v>0</v>
      </c>
      <c r="N608">
        <v>0</v>
      </c>
      <c r="O608">
        <v>50000</v>
      </c>
      <c r="P608">
        <v>50000</v>
      </c>
      <c r="Q608">
        <v>20000</v>
      </c>
      <c r="R608">
        <v>0</v>
      </c>
      <c r="S608">
        <v>5035</v>
      </c>
      <c r="T608" t="s">
        <v>3789</v>
      </c>
      <c r="U608">
        <v>400</v>
      </c>
      <c r="V608" s="162">
        <v>1</v>
      </c>
      <c r="W608">
        <v>50400</v>
      </c>
      <c r="X608" s="162">
        <v>9.9900793650793671E-2</v>
      </c>
      <c r="Y608">
        <v>0</v>
      </c>
      <c r="Z608">
        <v>0</v>
      </c>
      <c r="AA608">
        <v>0</v>
      </c>
      <c r="AB608">
        <v>0</v>
      </c>
      <c r="AC608">
        <v>0</v>
      </c>
      <c r="AD608" t="s">
        <v>0</v>
      </c>
      <c r="AE608" t="s">
        <v>0</v>
      </c>
      <c r="AF608" t="s">
        <v>0</v>
      </c>
      <c r="AG608" t="s">
        <v>0</v>
      </c>
      <c r="AH608" s="191"/>
      <c r="AI608" s="191" t="s">
        <v>0</v>
      </c>
      <c r="AJ608" t="s">
        <v>0</v>
      </c>
      <c r="AK608" s="191"/>
      <c r="AL608" s="162">
        <v>0</v>
      </c>
      <c r="AM608" s="162">
        <v>0</v>
      </c>
      <c r="AN608" s="162">
        <v>0</v>
      </c>
      <c r="AO608" s="162">
        <v>0</v>
      </c>
      <c r="AP608" s="162">
        <v>0.118153862123552</v>
      </c>
      <c r="AQ608" s="162">
        <v>0.118153862123552</v>
      </c>
      <c r="AR608" s="178">
        <v>0</v>
      </c>
      <c r="AS608" s="178">
        <v>0</v>
      </c>
      <c r="AT608" s="178">
        <v>0</v>
      </c>
      <c r="AU608" s="178">
        <v>0</v>
      </c>
      <c r="AV608" s="178">
        <v>0</v>
      </c>
      <c r="AW608" s="180">
        <v>0</v>
      </c>
      <c r="AX608">
        <v>1</v>
      </c>
      <c r="AY608">
        <v>0</v>
      </c>
      <c r="AZ608">
        <v>0</v>
      </c>
      <c r="BA608">
        <v>0</v>
      </c>
      <c r="BB608">
        <v>1</v>
      </c>
      <c r="BC608">
        <v>0</v>
      </c>
      <c r="BD608" s="165">
        <v>0</v>
      </c>
      <c r="BE608" s="165" t="s">
        <v>0</v>
      </c>
      <c r="BF608" s="165" t="s">
        <v>0</v>
      </c>
      <c r="BG608" s="165" t="s">
        <v>0</v>
      </c>
      <c r="BH608" s="165" t="s">
        <v>0</v>
      </c>
      <c r="BI608" s="165" t="s">
        <v>0</v>
      </c>
      <c r="BJ608" s="165">
        <v>0</v>
      </c>
      <c r="BK608" s="165" t="s">
        <v>0</v>
      </c>
      <c r="BL608" s="165">
        <v>0</v>
      </c>
      <c r="BM608" s="165" t="s">
        <v>0</v>
      </c>
      <c r="BN608" s="165" t="s">
        <v>0</v>
      </c>
      <c r="BO608" s="165" t="s">
        <v>0</v>
      </c>
      <c r="BP608" s="165" t="s">
        <v>0</v>
      </c>
      <c r="BQ608" s="165" t="s">
        <v>0</v>
      </c>
      <c r="BR608" s="165">
        <v>0</v>
      </c>
      <c r="BS608" s="165">
        <v>0</v>
      </c>
      <c r="BT608" s="165">
        <v>0</v>
      </c>
      <c r="BU608" s="165" t="s">
        <v>0</v>
      </c>
      <c r="BV608" s="165" t="s">
        <v>0</v>
      </c>
      <c r="BW608" s="165" t="s">
        <v>0</v>
      </c>
      <c r="BX608" s="165" t="s">
        <v>0</v>
      </c>
      <c r="BY608" s="163" t="s">
        <v>0</v>
      </c>
      <c r="BZ608">
        <v>0</v>
      </c>
      <c r="CA608" t="s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 t="str">
        <f>_xlfn.XLOOKUP(DB_CEWB_Nomenclature__2[[#This Row],[Component]],T_Planning[Article],T_Planning[PLANIF],"VERIF")</f>
        <v>VERIF</v>
      </c>
      <c r="CS608" t="str">
        <f>_xlfn.XLOOKUP(DB_CEWB_Nomenclature__2[[#This Row],[Component]],T_Planning[Article],T_Planning[Etat Machine],"VERIF")</f>
        <v>VERIF</v>
      </c>
      <c r="CT60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09" spans="1:98" hidden="1" x14ac:dyDescent="0.3">
      <c r="A609">
        <v>0</v>
      </c>
      <c r="B609">
        <v>841850</v>
      </c>
      <c r="C609" t="s">
        <v>2100</v>
      </c>
      <c r="D609">
        <v>40</v>
      </c>
      <c r="E609" t="s">
        <v>3761</v>
      </c>
      <c r="F609" t="s">
        <v>3950</v>
      </c>
      <c r="G609" t="s">
        <v>2775</v>
      </c>
      <c r="H609" t="s">
        <v>2580</v>
      </c>
      <c r="I609">
        <v>0</v>
      </c>
      <c r="J609">
        <v>100</v>
      </c>
      <c r="K609">
        <v>0</v>
      </c>
      <c r="L609">
        <v>0</v>
      </c>
      <c r="M609">
        <v>0</v>
      </c>
      <c r="N609">
        <v>0</v>
      </c>
      <c r="O609">
        <v>1238</v>
      </c>
      <c r="P609">
        <v>1238</v>
      </c>
      <c r="Q609">
        <v>0</v>
      </c>
      <c r="R609">
        <v>0</v>
      </c>
      <c r="S609">
        <v>0</v>
      </c>
      <c r="T609" t="s">
        <v>3789</v>
      </c>
      <c r="U609">
        <v>2400</v>
      </c>
      <c r="V609" s="162">
        <v>0</v>
      </c>
      <c r="W609">
        <v>3638</v>
      </c>
      <c r="X609" s="162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 t="s">
        <v>0</v>
      </c>
      <c r="AE609" t="s">
        <v>0</v>
      </c>
      <c r="AF609" t="s">
        <v>0</v>
      </c>
      <c r="AG609" t="s">
        <v>0</v>
      </c>
      <c r="AH609" s="191"/>
      <c r="AI609" s="191" t="s">
        <v>0</v>
      </c>
      <c r="AJ609" t="s">
        <v>0</v>
      </c>
      <c r="AK609" s="191"/>
      <c r="AL609" s="162">
        <v>0</v>
      </c>
      <c r="AM609" s="162">
        <v>0</v>
      </c>
      <c r="AN609" s="162">
        <v>0</v>
      </c>
      <c r="AO609" s="162">
        <v>0</v>
      </c>
      <c r="AP609" s="162">
        <v>0.12943697275152999</v>
      </c>
      <c r="AQ609" s="162">
        <v>0.12943697275152999</v>
      </c>
      <c r="AR609" s="178">
        <v>0</v>
      </c>
      <c r="AS609" s="178">
        <v>0</v>
      </c>
      <c r="AT609" s="178">
        <v>0</v>
      </c>
      <c r="AU609" s="178">
        <v>0</v>
      </c>
      <c r="AV609" s="178">
        <v>0</v>
      </c>
      <c r="AW609" s="180">
        <v>0</v>
      </c>
      <c r="AX609">
        <v>1</v>
      </c>
      <c r="AY609">
        <v>0</v>
      </c>
      <c r="AZ609">
        <v>0</v>
      </c>
      <c r="BA609">
        <v>0</v>
      </c>
      <c r="BB609">
        <v>1</v>
      </c>
      <c r="BC609">
        <v>0</v>
      </c>
      <c r="BD609" s="165">
        <v>0</v>
      </c>
      <c r="BE609" s="165" t="s">
        <v>0</v>
      </c>
      <c r="BF609" s="165" t="s">
        <v>0</v>
      </c>
      <c r="BG609" s="165" t="s">
        <v>0</v>
      </c>
      <c r="BH609" s="165" t="s">
        <v>0</v>
      </c>
      <c r="BI609" s="165" t="s">
        <v>0</v>
      </c>
      <c r="BJ609" s="165">
        <v>0</v>
      </c>
      <c r="BK609" s="165" t="s">
        <v>0</v>
      </c>
      <c r="BL609" s="165">
        <v>0</v>
      </c>
      <c r="BM609" s="165" t="s">
        <v>0</v>
      </c>
      <c r="BN609" s="165" t="s">
        <v>0</v>
      </c>
      <c r="BO609" s="165" t="s">
        <v>0</v>
      </c>
      <c r="BP609" s="165" t="s">
        <v>0</v>
      </c>
      <c r="BQ609" s="165" t="s">
        <v>0</v>
      </c>
      <c r="BR609" s="165">
        <v>0</v>
      </c>
      <c r="BS609" s="165">
        <v>0</v>
      </c>
      <c r="BT609" s="165">
        <v>0</v>
      </c>
      <c r="BU609" s="165" t="s">
        <v>0</v>
      </c>
      <c r="BV609" s="165" t="s">
        <v>0</v>
      </c>
      <c r="BW609" s="165" t="s">
        <v>0</v>
      </c>
      <c r="BX609" s="165" t="s">
        <v>0</v>
      </c>
      <c r="BY609" s="163" t="s">
        <v>0</v>
      </c>
      <c r="BZ609">
        <v>0</v>
      </c>
      <c r="CA609" t="s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9235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9235</v>
      </c>
      <c r="CR609" t="str">
        <f>_xlfn.XLOOKUP(DB_CEWB_Nomenclature__2[[#This Row],[Component]],T_Planning[Article],T_Planning[PLANIF],"VERIF")</f>
        <v>VERIF</v>
      </c>
      <c r="CS609" t="str">
        <f>_xlfn.XLOOKUP(DB_CEWB_Nomenclature__2[[#This Row],[Component]],T_Planning[Article],T_Planning[Etat Machine],"VERIF")</f>
        <v>VERIF</v>
      </c>
      <c r="CT60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0" spans="1:98" hidden="1" x14ac:dyDescent="0.3">
      <c r="A610">
        <v>1</v>
      </c>
      <c r="B610">
        <v>841966</v>
      </c>
      <c r="C610" t="s">
        <v>3829</v>
      </c>
      <c r="D610">
        <v>32</v>
      </c>
      <c r="E610" t="s">
        <v>3761</v>
      </c>
      <c r="F610" t="s">
        <v>3952</v>
      </c>
      <c r="G610" t="s">
        <v>2862</v>
      </c>
      <c r="H610" t="s">
        <v>41</v>
      </c>
      <c r="I610">
        <v>0</v>
      </c>
      <c r="J610">
        <v>0</v>
      </c>
      <c r="K610" t="s">
        <v>0</v>
      </c>
      <c r="L610">
        <v>4330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4330</v>
      </c>
      <c r="T610" t="s">
        <v>3767</v>
      </c>
      <c r="U610">
        <v>0</v>
      </c>
      <c r="V610" s="162" t="s">
        <v>0</v>
      </c>
      <c r="W610">
        <v>0</v>
      </c>
      <c r="X610" s="162" t="s">
        <v>0</v>
      </c>
      <c r="Y610">
        <v>0</v>
      </c>
      <c r="Z610">
        <v>0</v>
      </c>
      <c r="AA610">
        <v>1</v>
      </c>
      <c r="AB610">
        <v>0</v>
      </c>
      <c r="AC610">
        <v>1</v>
      </c>
      <c r="AD610" t="s">
        <v>0</v>
      </c>
      <c r="AE610" t="s">
        <v>0</v>
      </c>
      <c r="AF610" t="s">
        <v>0</v>
      </c>
      <c r="AG610" t="s">
        <v>0</v>
      </c>
      <c r="AH610" s="191"/>
      <c r="AI610" s="191" t="s">
        <v>0</v>
      </c>
      <c r="AJ610" t="s">
        <v>0</v>
      </c>
      <c r="AK610" s="191"/>
      <c r="AL610" s="162">
        <v>0</v>
      </c>
      <c r="AM610" s="162">
        <v>0</v>
      </c>
      <c r="AN610" s="162">
        <v>0</v>
      </c>
      <c r="AO610" s="162">
        <v>0</v>
      </c>
      <c r="AP610" s="162">
        <v>0.14451538015090001</v>
      </c>
      <c r="AQ610" s="162">
        <v>0.14451538015090001</v>
      </c>
      <c r="AR610" s="178">
        <v>0</v>
      </c>
      <c r="AS610" s="178">
        <v>0</v>
      </c>
      <c r="AT610" s="178">
        <v>0</v>
      </c>
      <c r="AU610" s="178">
        <v>0</v>
      </c>
      <c r="AV610" s="178">
        <v>0</v>
      </c>
      <c r="AW610" s="180">
        <v>0</v>
      </c>
      <c r="AX610">
        <v>1</v>
      </c>
      <c r="AY610">
        <v>1</v>
      </c>
      <c r="AZ610">
        <v>0</v>
      </c>
      <c r="BA610">
        <v>0</v>
      </c>
      <c r="BB610">
        <v>1</v>
      </c>
      <c r="BC610">
        <v>0</v>
      </c>
      <c r="BD610" s="165">
        <v>0</v>
      </c>
      <c r="BE610" s="165" t="s">
        <v>0</v>
      </c>
      <c r="BF610" s="165">
        <v>0</v>
      </c>
      <c r="BG610" s="165" t="s">
        <v>0</v>
      </c>
      <c r="BH610" s="165">
        <v>0</v>
      </c>
      <c r="BI610" s="165" t="s">
        <v>0</v>
      </c>
      <c r="BJ610" s="165">
        <v>0</v>
      </c>
      <c r="BK610" s="165" t="s">
        <v>0</v>
      </c>
      <c r="BL610" s="165">
        <v>0</v>
      </c>
      <c r="BM610" s="165" t="s">
        <v>0</v>
      </c>
      <c r="BN610" s="165" t="s">
        <v>0</v>
      </c>
      <c r="BO610" s="165" t="s">
        <v>0</v>
      </c>
      <c r="BP610" s="165" t="s">
        <v>0</v>
      </c>
      <c r="BQ610" s="165" t="s">
        <v>0</v>
      </c>
      <c r="BR610" s="165">
        <v>0</v>
      </c>
      <c r="BS610" s="165">
        <v>0</v>
      </c>
      <c r="BT610" s="165">
        <v>0</v>
      </c>
      <c r="BU610" s="165" t="s">
        <v>0</v>
      </c>
      <c r="BV610" s="165" t="s">
        <v>0</v>
      </c>
      <c r="BW610" s="165" t="s">
        <v>0</v>
      </c>
      <c r="BX610" s="165" t="s">
        <v>0</v>
      </c>
      <c r="BY610" s="163" t="s">
        <v>0</v>
      </c>
      <c r="BZ610">
        <v>0</v>
      </c>
      <c r="CA610" t="s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 t="str">
        <f>_xlfn.XLOOKUP(DB_CEWB_Nomenclature__2[[#This Row],[Component]],T_Planning[Article],T_Planning[PLANIF],"VERIF")</f>
        <v>A PLANIFIER</v>
      </c>
      <c r="CS610" t="str">
        <f>_xlfn.XLOOKUP(DB_CEWB_Nomenclature__2[[#This Row],[Component]],T_Planning[Article],T_Planning[Etat Machine],"VERIF")</f>
        <v>VERIF</v>
      </c>
      <c r="CT61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1" spans="1:98" hidden="1" x14ac:dyDescent="0.3">
      <c r="A611">
        <v>1</v>
      </c>
      <c r="B611">
        <v>841968</v>
      </c>
      <c r="C611" t="s">
        <v>3864</v>
      </c>
      <c r="D611">
        <v>32</v>
      </c>
      <c r="E611" t="s">
        <v>3761</v>
      </c>
      <c r="F611" t="s">
        <v>3952</v>
      </c>
      <c r="G611" t="s">
        <v>2862</v>
      </c>
      <c r="H611" t="s">
        <v>41</v>
      </c>
      <c r="I611">
        <v>0</v>
      </c>
      <c r="J611">
        <v>200</v>
      </c>
      <c r="K611" t="s">
        <v>0</v>
      </c>
      <c r="L611">
        <v>0</v>
      </c>
      <c r="M611">
        <v>0</v>
      </c>
      <c r="N611">
        <v>0</v>
      </c>
      <c r="O611">
        <v>6650</v>
      </c>
      <c r="P611">
        <v>1600</v>
      </c>
      <c r="Q611">
        <v>1600</v>
      </c>
      <c r="R611">
        <v>0</v>
      </c>
      <c r="S611">
        <v>0</v>
      </c>
      <c r="T611" t="s">
        <v>3767</v>
      </c>
      <c r="U611">
        <v>1600</v>
      </c>
      <c r="V611" s="162">
        <v>0</v>
      </c>
      <c r="W611">
        <v>8250</v>
      </c>
      <c r="X611" s="162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 t="s">
        <v>0</v>
      </c>
      <c r="AE611" t="s">
        <v>0</v>
      </c>
      <c r="AF611" t="s">
        <v>0</v>
      </c>
      <c r="AG611" t="s">
        <v>0</v>
      </c>
      <c r="AH611" s="191"/>
      <c r="AI611" s="191" t="s">
        <v>0</v>
      </c>
      <c r="AJ611" t="s">
        <v>0</v>
      </c>
      <c r="AK611" s="191"/>
      <c r="AL611" s="162">
        <v>0</v>
      </c>
      <c r="AM611" s="162">
        <v>0</v>
      </c>
      <c r="AN611" s="162">
        <v>0</v>
      </c>
      <c r="AO611" s="162">
        <v>0</v>
      </c>
      <c r="AP611" s="162">
        <v>0.16336732653469299</v>
      </c>
      <c r="AQ611" s="162">
        <v>0.16336732653469299</v>
      </c>
      <c r="AR611" s="178">
        <v>0</v>
      </c>
      <c r="AS611" s="178">
        <v>0</v>
      </c>
      <c r="AT611" s="178">
        <v>0</v>
      </c>
      <c r="AU611" s="178">
        <v>0</v>
      </c>
      <c r="AV611" s="178">
        <v>0</v>
      </c>
      <c r="AW611" s="180">
        <v>0</v>
      </c>
      <c r="AX611">
        <v>1</v>
      </c>
      <c r="AY611">
        <v>1</v>
      </c>
      <c r="AZ611">
        <v>0</v>
      </c>
      <c r="BA611">
        <v>0</v>
      </c>
      <c r="BB611">
        <v>1</v>
      </c>
      <c r="BC611">
        <v>0</v>
      </c>
      <c r="BD611" s="165">
        <v>0</v>
      </c>
      <c r="BE611" s="165" t="s">
        <v>0</v>
      </c>
      <c r="BF611" s="165">
        <v>0</v>
      </c>
      <c r="BG611" s="165" t="s">
        <v>0</v>
      </c>
      <c r="BH611" s="165">
        <v>0</v>
      </c>
      <c r="BI611" s="165" t="s">
        <v>0</v>
      </c>
      <c r="BJ611" s="165">
        <v>0</v>
      </c>
      <c r="BK611" s="165" t="s">
        <v>0</v>
      </c>
      <c r="BL611" s="165">
        <v>0</v>
      </c>
      <c r="BM611" s="165" t="s">
        <v>0</v>
      </c>
      <c r="BN611" s="165" t="s">
        <v>0</v>
      </c>
      <c r="BO611" s="165" t="s">
        <v>0</v>
      </c>
      <c r="BP611" s="165" t="s">
        <v>0</v>
      </c>
      <c r="BQ611" s="165" t="s">
        <v>0</v>
      </c>
      <c r="BR611" s="165">
        <v>0</v>
      </c>
      <c r="BS611" s="165">
        <v>0</v>
      </c>
      <c r="BT611" s="165">
        <v>0</v>
      </c>
      <c r="BU611" s="165" t="s">
        <v>0</v>
      </c>
      <c r="BV611" s="165" t="s">
        <v>0</v>
      </c>
      <c r="BW611" s="165" t="s">
        <v>0</v>
      </c>
      <c r="BX611" s="165" t="s">
        <v>0</v>
      </c>
      <c r="BY611" s="163" t="s">
        <v>0</v>
      </c>
      <c r="BZ611">
        <v>0</v>
      </c>
      <c r="CA611" t="s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 t="str">
        <f>_xlfn.XLOOKUP(DB_CEWB_Nomenclature__2[[#This Row],[Component]],T_Planning[Article],T_Planning[PLANIF],"VERIF")</f>
        <v>A PLANIFIER</v>
      </c>
      <c r="CS611" t="str">
        <f>_xlfn.XLOOKUP(DB_CEWB_Nomenclature__2[[#This Row],[Component]],T_Planning[Article],T_Planning[Etat Machine],"VERIF")</f>
        <v>VERIF</v>
      </c>
      <c r="CT61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2" spans="1:98" hidden="1" x14ac:dyDescent="0.3">
      <c r="A612">
        <v>0</v>
      </c>
      <c r="B612">
        <v>842196</v>
      </c>
      <c r="C612" t="s">
        <v>2055</v>
      </c>
      <c r="D612">
        <v>40</v>
      </c>
      <c r="E612" t="s">
        <v>3761</v>
      </c>
      <c r="F612" t="s">
        <v>3950</v>
      </c>
      <c r="G612" t="s">
        <v>2775</v>
      </c>
      <c r="H612" t="s">
        <v>125</v>
      </c>
      <c r="I612">
        <v>0</v>
      </c>
      <c r="J612">
        <v>300</v>
      </c>
      <c r="K612">
        <v>0</v>
      </c>
      <c r="L612">
        <v>2026</v>
      </c>
      <c r="M612">
        <v>0</v>
      </c>
      <c r="N612">
        <v>0</v>
      </c>
      <c r="O612">
        <v>4072</v>
      </c>
      <c r="P612">
        <v>4072</v>
      </c>
      <c r="Q612">
        <v>0</v>
      </c>
      <c r="R612">
        <v>0</v>
      </c>
      <c r="S612">
        <v>2026</v>
      </c>
      <c r="T612" t="s">
        <v>3789</v>
      </c>
      <c r="U612">
        <v>1900</v>
      </c>
      <c r="V612" s="162">
        <v>1</v>
      </c>
      <c r="W612">
        <v>5972</v>
      </c>
      <c r="X612" s="162">
        <v>0.33924983255190888</v>
      </c>
      <c r="Y612">
        <v>0</v>
      </c>
      <c r="Z612">
        <v>0</v>
      </c>
      <c r="AA612">
        <v>0</v>
      </c>
      <c r="AB612">
        <v>0</v>
      </c>
      <c r="AC612">
        <v>0</v>
      </c>
      <c r="AD612" t="s">
        <v>0</v>
      </c>
      <c r="AE612" t="s">
        <v>0</v>
      </c>
      <c r="AF612" t="s">
        <v>0</v>
      </c>
      <c r="AG612" t="s">
        <v>0</v>
      </c>
      <c r="AH612" s="191"/>
      <c r="AI612" s="191" t="s">
        <v>0</v>
      </c>
      <c r="AJ612" t="s">
        <v>0</v>
      </c>
      <c r="AK612" s="191"/>
      <c r="AL612" s="162">
        <v>0</v>
      </c>
      <c r="AM612" s="162">
        <v>0</v>
      </c>
      <c r="AN612" s="162">
        <v>0</v>
      </c>
      <c r="AO612" s="162">
        <v>0</v>
      </c>
      <c r="AP612" s="162">
        <v>2.2029016428419E-2</v>
      </c>
      <c r="AQ612" s="162">
        <v>2.2029016428419E-2</v>
      </c>
      <c r="AR612" s="178">
        <v>0</v>
      </c>
      <c r="AS612" s="178">
        <v>0</v>
      </c>
      <c r="AT612" s="178">
        <v>0</v>
      </c>
      <c r="AU612" s="178">
        <v>0</v>
      </c>
      <c r="AV612" s="178">
        <v>0</v>
      </c>
      <c r="AW612" s="180">
        <v>0</v>
      </c>
      <c r="AX612">
        <v>1</v>
      </c>
      <c r="AY612">
        <v>0</v>
      </c>
      <c r="AZ612">
        <v>0</v>
      </c>
      <c r="BA612">
        <v>0</v>
      </c>
      <c r="BB612">
        <v>1</v>
      </c>
      <c r="BC612">
        <v>0</v>
      </c>
      <c r="BD612" s="165">
        <v>0</v>
      </c>
      <c r="BE612" s="165" t="s">
        <v>0</v>
      </c>
      <c r="BF612" s="165" t="s">
        <v>0</v>
      </c>
      <c r="BG612" s="165" t="s">
        <v>0</v>
      </c>
      <c r="BH612" s="165" t="s">
        <v>0</v>
      </c>
      <c r="BI612" s="165" t="s">
        <v>0</v>
      </c>
      <c r="BJ612" s="165">
        <v>0</v>
      </c>
      <c r="BK612" s="165" t="s">
        <v>0</v>
      </c>
      <c r="BL612" s="165">
        <v>0</v>
      </c>
      <c r="BM612" s="165" t="s">
        <v>0</v>
      </c>
      <c r="BN612" s="165" t="s">
        <v>0</v>
      </c>
      <c r="BO612" s="165" t="s">
        <v>0</v>
      </c>
      <c r="BP612" s="165" t="s">
        <v>0</v>
      </c>
      <c r="BQ612" s="165" t="s">
        <v>0</v>
      </c>
      <c r="BR612" s="165">
        <v>0</v>
      </c>
      <c r="BS612" s="165">
        <v>0</v>
      </c>
      <c r="BT612" s="165">
        <v>0</v>
      </c>
      <c r="BU612" s="165" t="s">
        <v>0</v>
      </c>
      <c r="BV612" s="165" t="s">
        <v>0</v>
      </c>
      <c r="BW612" s="165" t="s">
        <v>0</v>
      </c>
      <c r="BX612" s="165" t="s">
        <v>0</v>
      </c>
      <c r="BY612" s="163" t="s">
        <v>0</v>
      </c>
      <c r="BZ612">
        <v>0</v>
      </c>
      <c r="CA612" t="s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 t="str">
        <f>_xlfn.XLOOKUP(DB_CEWB_Nomenclature__2[[#This Row],[Component]],T_Planning[Article],T_Planning[PLANIF],"VERIF")</f>
        <v>VERIF</v>
      </c>
      <c r="CS612" t="str">
        <f>_xlfn.XLOOKUP(DB_CEWB_Nomenclature__2[[#This Row],[Component]],T_Planning[Article],T_Planning[Etat Machine],"VERIF")</f>
        <v>VERIF</v>
      </c>
      <c r="CT61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3" spans="1:98" hidden="1" x14ac:dyDescent="0.3">
      <c r="A613">
        <v>0</v>
      </c>
      <c r="B613">
        <v>842275</v>
      </c>
      <c r="C613" t="s">
        <v>2245</v>
      </c>
      <c r="D613">
        <v>40</v>
      </c>
      <c r="E613" t="s">
        <v>3761</v>
      </c>
      <c r="F613" t="s">
        <v>3950</v>
      </c>
      <c r="G613" t="s">
        <v>2775</v>
      </c>
      <c r="H613" t="s">
        <v>2606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 t="s">
        <v>3789</v>
      </c>
      <c r="U613">
        <v>900</v>
      </c>
      <c r="V613" s="162">
        <v>0</v>
      </c>
      <c r="W613">
        <v>900</v>
      </c>
      <c r="X613" s="162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 t="s">
        <v>0</v>
      </c>
      <c r="AE613" t="s">
        <v>0</v>
      </c>
      <c r="AF613" t="s">
        <v>0</v>
      </c>
      <c r="AG613" t="s">
        <v>0</v>
      </c>
      <c r="AH613" s="191"/>
      <c r="AI613" s="191" t="s">
        <v>0</v>
      </c>
      <c r="AJ613" t="s">
        <v>0</v>
      </c>
      <c r="AK613" s="191"/>
      <c r="AL613" s="162">
        <v>0</v>
      </c>
      <c r="AM613" s="162">
        <v>0</v>
      </c>
      <c r="AN613" s="162">
        <v>0</v>
      </c>
      <c r="AO613" s="162">
        <v>0</v>
      </c>
      <c r="AP613" s="162">
        <v>0.102054435387769</v>
      </c>
      <c r="AQ613" s="162">
        <v>0.102054435387769</v>
      </c>
      <c r="AR613" s="178">
        <v>0</v>
      </c>
      <c r="AS613" s="178">
        <v>0</v>
      </c>
      <c r="AT613" s="178">
        <v>0</v>
      </c>
      <c r="AU613" s="178">
        <v>0</v>
      </c>
      <c r="AV613" s="178">
        <v>0</v>
      </c>
      <c r="AW613" s="180">
        <v>0</v>
      </c>
      <c r="AX613">
        <v>1</v>
      </c>
      <c r="AY613">
        <v>0</v>
      </c>
      <c r="AZ613">
        <v>0</v>
      </c>
      <c r="BA613">
        <v>0</v>
      </c>
      <c r="BB613">
        <v>1</v>
      </c>
      <c r="BC613">
        <v>0</v>
      </c>
      <c r="BD613" s="165">
        <v>0</v>
      </c>
      <c r="BE613" s="165" t="s">
        <v>0</v>
      </c>
      <c r="BF613" s="165" t="s">
        <v>0</v>
      </c>
      <c r="BG613" s="165" t="s">
        <v>0</v>
      </c>
      <c r="BH613" s="165" t="s">
        <v>0</v>
      </c>
      <c r="BI613" s="165" t="s">
        <v>0</v>
      </c>
      <c r="BJ613" s="165">
        <v>0</v>
      </c>
      <c r="BK613" s="165" t="s">
        <v>0</v>
      </c>
      <c r="BL613" s="165">
        <v>0</v>
      </c>
      <c r="BM613" s="165" t="s">
        <v>0</v>
      </c>
      <c r="BN613" s="165" t="s">
        <v>0</v>
      </c>
      <c r="BO613" s="165" t="s">
        <v>0</v>
      </c>
      <c r="BP613" s="165" t="s">
        <v>0</v>
      </c>
      <c r="BQ613" s="165" t="s">
        <v>0</v>
      </c>
      <c r="BR613" s="165">
        <v>0</v>
      </c>
      <c r="BS613" s="165">
        <v>0</v>
      </c>
      <c r="BT613" s="165">
        <v>0</v>
      </c>
      <c r="BU613" s="165" t="s">
        <v>0</v>
      </c>
      <c r="BV613" s="165" t="s">
        <v>0</v>
      </c>
      <c r="BW613" s="165" t="s">
        <v>0</v>
      </c>
      <c r="BX613" s="165" t="s">
        <v>0</v>
      </c>
      <c r="BY613" s="163" t="s">
        <v>0</v>
      </c>
      <c r="BZ613">
        <v>0</v>
      </c>
      <c r="CA613" t="s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 t="str">
        <f>_xlfn.XLOOKUP(DB_CEWB_Nomenclature__2[[#This Row],[Component]],T_Planning[Article],T_Planning[PLANIF],"VERIF")</f>
        <v>VERIF</v>
      </c>
      <c r="CS613" t="str">
        <f>_xlfn.XLOOKUP(DB_CEWB_Nomenclature__2[[#This Row],[Component]],T_Planning[Article],T_Planning[Etat Machine],"VERIF")</f>
        <v>VERIF</v>
      </c>
      <c r="CT61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4" spans="1:98" hidden="1" x14ac:dyDescent="0.3">
      <c r="A614">
        <v>0</v>
      </c>
      <c r="B614">
        <v>842983</v>
      </c>
      <c r="C614" t="s">
        <v>3617</v>
      </c>
      <c r="D614">
        <v>32</v>
      </c>
      <c r="E614" t="s">
        <v>3761</v>
      </c>
      <c r="F614" t="s">
        <v>3950</v>
      </c>
      <c r="G614" t="s">
        <v>2775</v>
      </c>
      <c r="H614" t="s">
        <v>3494</v>
      </c>
      <c r="I614">
        <v>0</v>
      </c>
      <c r="J614">
        <v>1500</v>
      </c>
      <c r="K614">
        <v>0</v>
      </c>
      <c r="L614">
        <v>0</v>
      </c>
      <c r="M614">
        <v>0</v>
      </c>
      <c r="N614">
        <v>0</v>
      </c>
      <c r="O614">
        <v>27600</v>
      </c>
      <c r="P614">
        <v>27600</v>
      </c>
      <c r="Q614">
        <v>14600</v>
      </c>
      <c r="R614">
        <v>0</v>
      </c>
      <c r="S614">
        <v>0</v>
      </c>
      <c r="T614" t="s">
        <v>3767</v>
      </c>
      <c r="U614">
        <v>4600</v>
      </c>
      <c r="V614" s="162">
        <v>0</v>
      </c>
      <c r="W614">
        <v>32200</v>
      </c>
      <c r="X614" s="162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 t="s">
        <v>0</v>
      </c>
      <c r="AE614" t="s">
        <v>0</v>
      </c>
      <c r="AF614" t="s">
        <v>0</v>
      </c>
      <c r="AG614" t="s">
        <v>0</v>
      </c>
      <c r="AH614" s="191"/>
      <c r="AI614" s="191" t="s">
        <v>0</v>
      </c>
      <c r="AJ614" t="s">
        <v>0</v>
      </c>
      <c r="AK614" s="191"/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178">
        <v>0</v>
      </c>
      <c r="AS614" s="178">
        <v>0</v>
      </c>
      <c r="AT614" s="178">
        <v>0</v>
      </c>
      <c r="AU614" s="178">
        <v>0</v>
      </c>
      <c r="AV614" s="178">
        <v>0</v>
      </c>
      <c r="AW614" s="180">
        <v>0</v>
      </c>
      <c r="AX614">
        <v>1</v>
      </c>
      <c r="AY614">
        <v>1</v>
      </c>
      <c r="AZ614">
        <v>0</v>
      </c>
      <c r="BA614">
        <v>0</v>
      </c>
      <c r="BB614">
        <v>1</v>
      </c>
      <c r="BC614">
        <v>0</v>
      </c>
      <c r="BD614" s="165">
        <v>0</v>
      </c>
      <c r="BE614" s="165" t="s">
        <v>0</v>
      </c>
      <c r="BF614" s="165">
        <v>0</v>
      </c>
      <c r="BG614" s="165" t="s">
        <v>0</v>
      </c>
      <c r="BH614" s="165">
        <v>0</v>
      </c>
      <c r="BI614" s="165" t="s">
        <v>0</v>
      </c>
      <c r="BJ614" s="165">
        <v>0</v>
      </c>
      <c r="BK614" s="165" t="s">
        <v>0</v>
      </c>
      <c r="BL614" s="165">
        <v>0</v>
      </c>
      <c r="BM614" s="165" t="s">
        <v>0</v>
      </c>
      <c r="BN614" s="165" t="s">
        <v>0</v>
      </c>
      <c r="BO614" s="165" t="s">
        <v>0</v>
      </c>
      <c r="BP614" s="165" t="s">
        <v>0</v>
      </c>
      <c r="BQ614" s="165" t="s">
        <v>0</v>
      </c>
      <c r="BR614" s="165">
        <v>0</v>
      </c>
      <c r="BS614" s="165">
        <v>0</v>
      </c>
      <c r="BT614" s="165">
        <v>0</v>
      </c>
      <c r="BU614" s="165" t="s">
        <v>0</v>
      </c>
      <c r="BV614" s="165" t="s">
        <v>0</v>
      </c>
      <c r="BW614" s="165" t="s">
        <v>0</v>
      </c>
      <c r="BX614" s="165" t="s">
        <v>0</v>
      </c>
      <c r="BY614" s="163" t="s">
        <v>0</v>
      </c>
      <c r="BZ614">
        <v>0</v>
      </c>
      <c r="CA614" t="s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 t="str">
        <f>_xlfn.XLOOKUP(DB_CEWB_Nomenclature__2[[#This Row],[Component]],T_Planning[Article],T_Planning[PLANIF],"VERIF")</f>
        <v>VERIF</v>
      </c>
      <c r="CS614" t="str">
        <f>_xlfn.XLOOKUP(DB_CEWB_Nomenclature__2[[#This Row],[Component]],T_Planning[Article],T_Planning[Etat Machine],"VERIF")</f>
        <v>VERIF</v>
      </c>
      <c r="CT61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5" spans="1:98" hidden="1" x14ac:dyDescent="0.3">
      <c r="A615">
        <v>0</v>
      </c>
      <c r="B615">
        <v>844686</v>
      </c>
      <c r="C615" t="s">
        <v>160</v>
      </c>
      <c r="D615">
        <v>32</v>
      </c>
      <c r="E615" t="s">
        <v>3761</v>
      </c>
      <c r="F615" t="s">
        <v>3950</v>
      </c>
      <c r="G615" t="s">
        <v>2775</v>
      </c>
      <c r="H615" t="s">
        <v>125</v>
      </c>
      <c r="I615">
        <v>0</v>
      </c>
      <c r="J615">
        <v>0</v>
      </c>
      <c r="K615">
        <v>0</v>
      </c>
      <c r="L615">
        <v>4809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4809</v>
      </c>
      <c r="T615" t="s">
        <v>3789</v>
      </c>
      <c r="U615">
        <v>300</v>
      </c>
      <c r="V615" s="162">
        <v>1</v>
      </c>
      <c r="W615">
        <v>300</v>
      </c>
      <c r="X615" s="162">
        <v>1</v>
      </c>
      <c r="Y615">
        <v>0</v>
      </c>
      <c r="Z615">
        <v>0</v>
      </c>
      <c r="AA615">
        <v>7</v>
      </c>
      <c r="AB615">
        <v>0</v>
      </c>
      <c r="AC615">
        <v>7</v>
      </c>
      <c r="AD615" t="s">
        <v>0</v>
      </c>
      <c r="AE615" t="s">
        <v>0</v>
      </c>
      <c r="AF615" t="s">
        <v>0</v>
      </c>
      <c r="AG615" t="s">
        <v>0</v>
      </c>
      <c r="AH615" s="191"/>
      <c r="AI615" s="191" t="s">
        <v>0</v>
      </c>
      <c r="AJ615" t="s">
        <v>0</v>
      </c>
      <c r="AK615" s="191"/>
      <c r="AL615" s="162">
        <v>0</v>
      </c>
      <c r="AM615" s="162">
        <v>0</v>
      </c>
      <c r="AN615" s="162">
        <v>0</v>
      </c>
      <c r="AO615" s="162">
        <v>0</v>
      </c>
      <c r="AP615" s="162">
        <v>7.3501030388276489E-2</v>
      </c>
      <c r="AQ615" s="162">
        <v>7.3501030388276489E-2</v>
      </c>
      <c r="AR615" s="178">
        <v>0</v>
      </c>
      <c r="AS615" s="178">
        <v>0</v>
      </c>
      <c r="AT615" s="178">
        <v>0</v>
      </c>
      <c r="AU615" s="178">
        <v>0</v>
      </c>
      <c r="AV615" s="178">
        <v>0</v>
      </c>
      <c r="AW615" s="180">
        <v>0</v>
      </c>
      <c r="AX615">
        <v>1</v>
      </c>
      <c r="AY615">
        <v>0</v>
      </c>
      <c r="AZ615">
        <v>0</v>
      </c>
      <c r="BA615">
        <v>0</v>
      </c>
      <c r="BB615">
        <v>1</v>
      </c>
      <c r="BC615">
        <v>0</v>
      </c>
      <c r="BD615" s="165">
        <v>0</v>
      </c>
      <c r="BE615" s="165" t="s">
        <v>0</v>
      </c>
      <c r="BF615" s="165" t="s">
        <v>0</v>
      </c>
      <c r="BG615" s="165" t="s">
        <v>0</v>
      </c>
      <c r="BH615" s="165" t="s">
        <v>0</v>
      </c>
      <c r="BI615" s="165" t="s">
        <v>0</v>
      </c>
      <c r="BJ615" s="165">
        <v>0</v>
      </c>
      <c r="BK615" s="165" t="s">
        <v>0</v>
      </c>
      <c r="BL615" s="165">
        <v>0</v>
      </c>
      <c r="BM615" s="165" t="s">
        <v>0</v>
      </c>
      <c r="BN615" s="165" t="s">
        <v>0</v>
      </c>
      <c r="BO615" s="165" t="s">
        <v>0</v>
      </c>
      <c r="BP615" s="165" t="s">
        <v>0</v>
      </c>
      <c r="BQ615" s="165" t="s">
        <v>0</v>
      </c>
      <c r="BR615" s="165">
        <v>0</v>
      </c>
      <c r="BS615" s="165">
        <v>0</v>
      </c>
      <c r="BT615" s="165">
        <v>0</v>
      </c>
      <c r="BU615" s="165" t="s">
        <v>0</v>
      </c>
      <c r="BV615" s="165" t="s">
        <v>0</v>
      </c>
      <c r="BW615" s="165" t="s">
        <v>0</v>
      </c>
      <c r="BX615" s="165" t="s">
        <v>0</v>
      </c>
      <c r="BY615" s="163" t="s">
        <v>0</v>
      </c>
      <c r="BZ615">
        <v>0</v>
      </c>
      <c r="CA615" t="s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 t="str">
        <f>_xlfn.XLOOKUP(DB_CEWB_Nomenclature__2[[#This Row],[Component]],T_Planning[Article],T_Planning[PLANIF],"VERIF")</f>
        <v>VERIF</v>
      </c>
      <c r="CS615" t="str">
        <f>_xlfn.XLOOKUP(DB_CEWB_Nomenclature__2[[#This Row],[Component]],T_Planning[Article],T_Planning[Etat Machine],"VERIF")</f>
        <v>VERIF</v>
      </c>
      <c r="CT61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6" spans="1:98" hidden="1" x14ac:dyDescent="0.3">
      <c r="A616">
        <v>0</v>
      </c>
      <c r="B616">
        <v>851082</v>
      </c>
      <c r="C616" t="s">
        <v>3243</v>
      </c>
      <c r="D616">
        <v>40</v>
      </c>
      <c r="E616" t="s">
        <v>3761</v>
      </c>
      <c r="F616" t="s">
        <v>3952</v>
      </c>
      <c r="G616" t="s">
        <v>2862</v>
      </c>
      <c r="H616" t="s">
        <v>111</v>
      </c>
      <c r="I616">
        <v>0</v>
      </c>
      <c r="J616">
        <v>4800</v>
      </c>
      <c r="K616">
        <v>0</v>
      </c>
      <c r="L616">
        <v>38832</v>
      </c>
      <c r="M616">
        <v>0</v>
      </c>
      <c r="N616">
        <v>64950</v>
      </c>
      <c r="O616">
        <v>147690</v>
      </c>
      <c r="P616">
        <v>73960</v>
      </c>
      <c r="Q616">
        <v>47700</v>
      </c>
      <c r="R616">
        <v>44750</v>
      </c>
      <c r="S616">
        <v>83582</v>
      </c>
      <c r="T616" t="s">
        <v>3767</v>
      </c>
      <c r="U616">
        <v>47700</v>
      </c>
      <c r="V616" s="162">
        <v>1</v>
      </c>
      <c r="W616">
        <v>195390</v>
      </c>
      <c r="X616" s="162">
        <v>0.42777010082399303</v>
      </c>
      <c r="Y616">
        <v>0</v>
      </c>
      <c r="Z616">
        <v>0</v>
      </c>
      <c r="AA616">
        <v>0</v>
      </c>
      <c r="AB616">
        <v>0</v>
      </c>
      <c r="AC616">
        <v>0</v>
      </c>
      <c r="AD616" t="s">
        <v>0</v>
      </c>
      <c r="AE616" t="s">
        <v>0</v>
      </c>
      <c r="AF616" t="s">
        <v>0</v>
      </c>
      <c r="AG616" t="s">
        <v>0</v>
      </c>
      <c r="AH616" s="191"/>
      <c r="AI616" s="191" t="s">
        <v>0</v>
      </c>
      <c r="AJ616" t="s">
        <v>0</v>
      </c>
      <c r="AK616" s="191"/>
      <c r="AL616" s="162">
        <v>0</v>
      </c>
      <c r="AM616" s="162">
        <v>0</v>
      </c>
      <c r="AN616" s="162">
        <v>0</v>
      </c>
      <c r="AO616" s="162">
        <v>0</v>
      </c>
      <c r="AP616" s="162">
        <v>0.52095698604395402</v>
      </c>
      <c r="AQ616" s="162">
        <v>0.52095698604395402</v>
      </c>
      <c r="AR616" s="178">
        <v>0</v>
      </c>
      <c r="AS616" s="178">
        <v>0</v>
      </c>
      <c r="AT616" s="178">
        <v>0</v>
      </c>
      <c r="AU616" s="178">
        <v>0</v>
      </c>
      <c r="AV616" s="178">
        <v>0</v>
      </c>
      <c r="AW616" s="180">
        <v>0</v>
      </c>
      <c r="AX616">
        <v>1</v>
      </c>
      <c r="AY616">
        <v>0</v>
      </c>
      <c r="AZ616">
        <v>0</v>
      </c>
      <c r="BA616">
        <v>0</v>
      </c>
      <c r="BB616">
        <v>1</v>
      </c>
      <c r="BC616">
        <v>0</v>
      </c>
      <c r="BD616" s="165">
        <v>20200</v>
      </c>
      <c r="BE616" s="165">
        <v>2</v>
      </c>
      <c r="BF616" s="165" t="s">
        <v>0</v>
      </c>
      <c r="BG616" s="165" t="s">
        <v>0</v>
      </c>
      <c r="BH616" s="165" t="s">
        <v>0</v>
      </c>
      <c r="BI616" s="165" t="s">
        <v>0</v>
      </c>
      <c r="BJ616" s="165">
        <v>0</v>
      </c>
      <c r="BK616" s="165" t="s">
        <v>0</v>
      </c>
      <c r="BL616" s="165">
        <v>0</v>
      </c>
      <c r="BM616" s="165" t="s">
        <v>0</v>
      </c>
      <c r="BN616" s="165" t="s">
        <v>0</v>
      </c>
      <c r="BO616" s="165" t="s">
        <v>0</v>
      </c>
      <c r="BP616" s="165" t="s">
        <v>0</v>
      </c>
      <c r="BQ616" s="165" t="s">
        <v>0</v>
      </c>
      <c r="BR616" s="165">
        <v>8810</v>
      </c>
      <c r="BS616" s="165">
        <v>2</v>
      </c>
      <c r="BT616" s="165">
        <v>35940</v>
      </c>
      <c r="BU616" s="165">
        <v>6</v>
      </c>
      <c r="BV616" s="165" t="s">
        <v>0</v>
      </c>
      <c r="BW616" s="165" t="s">
        <v>0</v>
      </c>
      <c r="BX616" s="165" t="s">
        <v>0</v>
      </c>
      <c r="BY616" s="163" t="s">
        <v>0</v>
      </c>
      <c r="BZ616">
        <v>0</v>
      </c>
      <c r="CA616" t="s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 t="str">
        <f>_xlfn.XLOOKUP(DB_CEWB_Nomenclature__2[[#This Row],[Component]],T_Planning[Article],T_Planning[PLANIF],"VERIF")</f>
        <v>PROD</v>
      </c>
      <c r="CS616" t="str">
        <f>_xlfn.XLOOKUP(DB_CEWB_Nomenclature__2[[#This Row],[Component]],T_Planning[Article],T_Planning[Etat Machine],"VERIF")</f>
        <v>RH</v>
      </c>
      <c r="CT61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7" spans="1:98" hidden="1" x14ac:dyDescent="0.3">
      <c r="A617">
        <v>0</v>
      </c>
      <c r="B617">
        <v>852126</v>
      </c>
      <c r="C617" t="s">
        <v>312</v>
      </c>
      <c r="D617">
        <v>40</v>
      </c>
      <c r="E617" t="s">
        <v>3761</v>
      </c>
      <c r="F617" t="s">
        <v>3950</v>
      </c>
      <c r="G617" t="s">
        <v>2775</v>
      </c>
      <c r="H617" t="s">
        <v>3265</v>
      </c>
      <c r="I617">
        <v>0</v>
      </c>
      <c r="J617">
        <v>3300</v>
      </c>
      <c r="K617">
        <v>0</v>
      </c>
      <c r="L617">
        <v>71198</v>
      </c>
      <c r="M617">
        <v>720</v>
      </c>
      <c r="N617">
        <v>0</v>
      </c>
      <c r="O617">
        <v>82820</v>
      </c>
      <c r="P617">
        <v>64640</v>
      </c>
      <c r="Q617">
        <v>0</v>
      </c>
      <c r="R617">
        <v>0</v>
      </c>
      <c r="S617">
        <v>71198</v>
      </c>
      <c r="T617" t="s">
        <v>3789</v>
      </c>
      <c r="U617">
        <v>26100</v>
      </c>
      <c r="V617" s="162">
        <v>1</v>
      </c>
      <c r="W617">
        <v>108920</v>
      </c>
      <c r="X617" s="162">
        <v>0.65367242012486226</v>
      </c>
      <c r="Y617">
        <v>0</v>
      </c>
      <c r="Z617">
        <v>0</v>
      </c>
      <c r="AA617">
        <v>0</v>
      </c>
      <c r="AB617">
        <v>0</v>
      </c>
      <c r="AC617">
        <v>0</v>
      </c>
      <c r="AD617" t="s">
        <v>0</v>
      </c>
      <c r="AE617" t="s">
        <v>0</v>
      </c>
      <c r="AF617" t="s">
        <v>0</v>
      </c>
      <c r="AG617" t="s">
        <v>0</v>
      </c>
      <c r="AH617" s="191"/>
      <c r="AI617" s="191" t="s">
        <v>0</v>
      </c>
      <c r="AJ617" t="s">
        <v>0</v>
      </c>
      <c r="AK617" s="191"/>
      <c r="AL617" s="162">
        <v>0</v>
      </c>
      <c r="AM617" s="162">
        <v>0</v>
      </c>
      <c r="AN617" s="162">
        <v>0</v>
      </c>
      <c r="AO617" s="162">
        <v>0</v>
      </c>
      <c r="AP617" s="162">
        <v>5.6497108041663198E-2</v>
      </c>
      <c r="AQ617" s="162">
        <v>5.6497108041663198E-2</v>
      </c>
      <c r="AR617" s="178">
        <v>0</v>
      </c>
      <c r="AS617" s="178">
        <v>0</v>
      </c>
      <c r="AT617" s="178">
        <v>0</v>
      </c>
      <c r="AU617" s="178">
        <v>0</v>
      </c>
      <c r="AV617" s="178">
        <v>0</v>
      </c>
      <c r="AW617" s="180">
        <v>0</v>
      </c>
      <c r="AX617">
        <v>1</v>
      </c>
      <c r="AY617">
        <v>0</v>
      </c>
      <c r="AZ617">
        <v>0</v>
      </c>
      <c r="BA617">
        <v>0</v>
      </c>
      <c r="BB617">
        <v>1</v>
      </c>
      <c r="BC617">
        <v>0</v>
      </c>
      <c r="BD617" s="165">
        <v>0</v>
      </c>
      <c r="BE617" s="165" t="s">
        <v>0</v>
      </c>
      <c r="BF617" s="165" t="s">
        <v>0</v>
      </c>
      <c r="BG617" s="165" t="s">
        <v>0</v>
      </c>
      <c r="BH617" s="165" t="s">
        <v>0</v>
      </c>
      <c r="BI617" s="165" t="s">
        <v>0</v>
      </c>
      <c r="BJ617" s="165">
        <v>0</v>
      </c>
      <c r="BK617" s="165" t="s">
        <v>0</v>
      </c>
      <c r="BL617" s="165">
        <v>0</v>
      </c>
      <c r="BM617" s="165" t="s">
        <v>0</v>
      </c>
      <c r="BN617" s="165" t="s">
        <v>0</v>
      </c>
      <c r="BO617" s="165" t="s">
        <v>0</v>
      </c>
      <c r="BP617" s="165" t="s">
        <v>0</v>
      </c>
      <c r="BQ617" s="165" t="s">
        <v>0</v>
      </c>
      <c r="BR617" s="165">
        <v>0</v>
      </c>
      <c r="BS617" s="165">
        <v>0</v>
      </c>
      <c r="BT617" s="165">
        <v>0</v>
      </c>
      <c r="BU617" s="165" t="s">
        <v>0</v>
      </c>
      <c r="BV617" s="165" t="s">
        <v>0</v>
      </c>
      <c r="BW617" s="165" t="s">
        <v>0</v>
      </c>
      <c r="BX617" s="165" t="s">
        <v>0</v>
      </c>
      <c r="BY617" s="163" t="s">
        <v>0</v>
      </c>
      <c r="BZ617">
        <v>0</v>
      </c>
      <c r="CA617" t="s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 t="str">
        <f>_xlfn.XLOOKUP(DB_CEWB_Nomenclature__2[[#This Row],[Component]],T_Planning[Article],T_Planning[PLANIF],"VERIF")</f>
        <v>VERIF</v>
      </c>
      <c r="CS617" t="str">
        <f>_xlfn.XLOOKUP(DB_CEWB_Nomenclature__2[[#This Row],[Component]],T_Planning[Article],T_Planning[Etat Machine],"VERIF")</f>
        <v>VERIF</v>
      </c>
      <c r="CT61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8" spans="1:98" hidden="1" x14ac:dyDescent="0.3">
      <c r="A618">
        <v>1</v>
      </c>
      <c r="B618">
        <v>855296</v>
      </c>
      <c r="C618" t="s">
        <v>3865</v>
      </c>
      <c r="D618">
        <v>32</v>
      </c>
      <c r="E618" t="s">
        <v>3761</v>
      </c>
      <c r="F618" t="s">
        <v>3950</v>
      </c>
      <c r="G618" t="s">
        <v>2775</v>
      </c>
      <c r="H618" t="s">
        <v>3494</v>
      </c>
      <c r="I618">
        <v>0</v>
      </c>
      <c r="J618">
        <v>1400</v>
      </c>
      <c r="K618" t="s">
        <v>0</v>
      </c>
      <c r="L618">
        <v>0</v>
      </c>
      <c r="M618">
        <v>0</v>
      </c>
      <c r="N618">
        <v>26370</v>
      </c>
      <c r="O618">
        <v>13700</v>
      </c>
      <c r="P618">
        <v>13700</v>
      </c>
      <c r="Q618">
        <v>13700</v>
      </c>
      <c r="R618">
        <v>0</v>
      </c>
      <c r="S618">
        <v>0</v>
      </c>
      <c r="T618" t="s">
        <v>3767</v>
      </c>
      <c r="U618">
        <v>3600</v>
      </c>
      <c r="V618" s="162">
        <v>0</v>
      </c>
      <c r="W618">
        <v>17300</v>
      </c>
      <c r="X618" s="162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 t="s">
        <v>0</v>
      </c>
      <c r="AE618" t="s">
        <v>0</v>
      </c>
      <c r="AF618" t="s">
        <v>0</v>
      </c>
      <c r="AG618" t="s">
        <v>0</v>
      </c>
      <c r="AH618" s="191"/>
      <c r="AI618" s="191" t="s">
        <v>0</v>
      </c>
      <c r="AJ618" t="s">
        <v>0</v>
      </c>
      <c r="AK618" s="191"/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178">
        <v>0</v>
      </c>
      <c r="AS618" s="178">
        <v>0</v>
      </c>
      <c r="AT618" s="178">
        <v>0</v>
      </c>
      <c r="AU618" s="178">
        <v>0</v>
      </c>
      <c r="AV618" s="178">
        <v>0</v>
      </c>
      <c r="AW618" s="180">
        <v>0</v>
      </c>
      <c r="AX618">
        <v>1</v>
      </c>
      <c r="AY618">
        <v>0</v>
      </c>
      <c r="AZ618">
        <v>0</v>
      </c>
      <c r="BA618">
        <v>0</v>
      </c>
      <c r="BB618">
        <v>1</v>
      </c>
      <c r="BC618">
        <v>0</v>
      </c>
      <c r="BD618" s="165">
        <v>26370</v>
      </c>
      <c r="BE618" s="165">
        <v>7.333333333333333</v>
      </c>
      <c r="BF618" s="165" t="s">
        <v>0</v>
      </c>
      <c r="BG618" s="165" t="s">
        <v>0</v>
      </c>
      <c r="BH618" s="165" t="s">
        <v>0</v>
      </c>
      <c r="BI618" s="165" t="s">
        <v>0</v>
      </c>
      <c r="BJ618" s="165">
        <v>0</v>
      </c>
      <c r="BK618" s="165" t="s">
        <v>0</v>
      </c>
      <c r="BL618" s="165">
        <v>0</v>
      </c>
      <c r="BM618" s="165" t="s">
        <v>0</v>
      </c>
      <c r="BN618" s="165" t="s">
        <v>0</v>
      </c>
      <c r="BO618" s="165" t="s">
        <v>0</v>
      </c>
      <c r="BP618" s="165" t="s">
        <v>0</v>
      </c>
      <c r="BQ618" s="165" t="s">
        <v>0</v>
      </c>
      <c r="BR618" s="165">
        <v>0</v>
      </c>
      <c r="BS618" s="165">
        <v>0</v>
      </c>
      <c r="BT618" s="165">
        <v>0</v>
      </c>
      <c r="BU618" s="165" t="s">
        <v>0</v>
      </c>
      <c r="BV618" s="165" t="s">
        <v>0</v>
      </c>
      <c r="BW618" s="165" t="s">
        <v>0</v>
      </c>
      <c r="BX618" s="165" t="s">
        <v>0</v>
      </c>
      <c r="BY618" s="163" t="s">
        <v>0</v>
      </c>
      <c r="BZ618">
        <v>0</v>
      </c>
      <c r="CA618" t="s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 t="str">
        <f>_xlfn.XLOOKUP(DB_CEWB_Nomenclature__2[[#This Row],[Component]],T_Planning[Article],T_Planning[PLANIF],"VERIF")</f>
        <v>STOP</v>
      </c>
      <c r="CS618" t="str">
        <f>_xlfn.XLOOKUP(DB_CEWB_Nomenclature__2[[#This Row],[Component]],T_Planning[Article],T_Planning[Etat Machine],"VERIF")</f>
        <v>RH</v>
      </c>
      <c r="CT61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19" spans="1:98" hidden="1" x14ac:dyDescent="0.3">
      <c r="A619">
        <v>1</v>
      </c>
      <c r="B619">
        <v>855399</v>
      </c>
      <c r="C619" t="s">
        <v>3838</v>
      </c>
      <c r="D619">
        <v>32</v>
      </c>
      <c r="E619" t="s">
        <v>3761</v>
      </c>
      <c r="F619" t="s">
        <v>3952</v>
      </c>
      <c r="G619" t="s">
        <v>2862</v>
      </c>
      <c r="H619" t="s">
        <v>3094</v>
      </c>
      <c r="I619">
        <v>0</v>
      </c>
      <c r="J619">
        <v>0</v>
      </c>
      <c r="K619" t="s">
        <v>0</v>
      </c>
      <c r="L619">
        <v>27489</v>
      </c>
      <c r="M619">
        <v>0</v>
      </c>
      <c r="N619">
        <v>27020</v>
      </c>
      <c r="O619">
        <v>0</v>
      </c>
      <c r="P619">
        <v>0</v>
      </c>
      <c r="Q619">
        <v>0</v>
      </c>
      <c r="R619">
        <v>27020</v>
      </c>
      <c r="S619">
        <v>54509</v>
      </c>
      <c r="T619" t="s">
        <v>3767</v>
      </c>
      <c r="U619">
        <v>0</v>
      </c>
      <c r="V619" s="162" t="s">
        <v>0</v>
      </c>
      <c r="W619">
        <v>0</v>
      </c>
      <c r="X619" s="162" t="s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 t="s">
        <v>0</v>
      </c>
      <c r="AE619" t="s">
        <v>0</v>
      </c>
      <c r="AF619" t="s">
        <v>0</v>
      </c>
      <c r="AG619" t="s">
        <v>0</v>
      </c>
      <c r="AH619" s="191"/>
      <c r="AI619" s="191" t="s">
        <v>0</v>
      </c>
      <c r="AJ619" t="s">
        <v>0</v>
      </c>
      <c r="AK619" s="191"/>
      <c r="AL619" s="162">
        <v>0</v>
      </c>
      <c r="AM619" s="162">
        <v>0</v>
      </c>
      <c r="AN619" s="162">
        <v>0</v>
      </c>
      <c r="AO619" s="162">
        <v>0</v>
      </c>
      <c r="AP619" s="162">
        <v>9.5174461766889401E-2</v>
      </c>
      <c r="AQ619" s="162">
        <v>9.5174461766889401E-2</v>
      </c>
      <c r="AR619" s="178">
        <v>0</v>
      </c>
      <c r="AS619" s="178">
        <v>0</v>
      </c>
      <c r="AT619" s="178">
        <v>0</v>
      </c>
      <c r="AU619" s="178">
        <v>0</v>
      </c>
      <c r="AV619" s="178">
        <v>0</v>
      </c>
      <c r="AW619" s="180">
        <v>0</v>
      </c>
      <c r="AX619">
        <v>1</v>
      </c>
      <c r="AY619">
        <v>1</v>
      </c>
      <c r="AZ619">
        <v>0</v>
      </c>
      <c r="BA619">
        <v>0</v>
      </c>
      <c r="BB619">
        <v>1</v>
      </c>
      <c r="BC619">
        <v>0</v>
      </c>
      <c r="BD619" s="165">
        <v>0</v>
      </c>
      <c r="BE619" s="165" t="s">
        <v>0</v>
      </c>
      <c r="BF619" s="165">
        <v>0</v>
      </c>
      <c r="BG619" s="165" t="s">
        <v>0</v>
      </c>
      <c r="BH619" s="165">
        <v>0</v>
      </c>
      <c r="BI619" s="165" t="s">
        <v>0</v>
      </c>
      <c r="BJ619" s="165">
        <v>0</v>
      </c>
      <c r="BK619" s="165" t="s">
        <v>0</v>
      </c>
      <c r="BL619" s="165">
        <v>0</v>
      </c>
      <c r="BM619" s="165" t="s">
        <v>0</v>
      </c>
      <c r="BN619" s="165" t="s">
        <v>0</v>
      </c>
      <c r="BO619" s="165" t="s">
        <v>0</v>
      </c>
      <c r="BP619" s="165" t="s">
        <v>0</v>
      </c>
      <c r="BQ619" s="165" t="s">
        <v>0</v>
      </c>
      <c r="BR619" s="165">
        <v>0</v>
      </c>
      <c r="BS619" s="165">
        <v>0</v>
      </c>
      <c r="BT619" s="165">
        <v>0</v>
      </c>
      <c r="BU619" s="165" t="s">
        <v>0</v>
      </c>
      <c r="BV619" s="165" t="s">
        <v>0</v>
      </c>
      <c r="BW619" s="165" t="s">
        <v>0</v>
      </c>
      <c r="BX619" s="165" t="s">
        <v>0</v>
      </c>
      <c r="BY619" s="163" t="s">
        <v>0</v>
      </c>
      <c r="BZ619">
        <v>27020</v>
      </c>
      <c r="CA619">
        <v>2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 t="str">
        <f>_xlfn.XLOOKUP(DB_CEWB_Nomenclature__2[[#This Row],[Component]],T_Planning[Article],T_Planning[PLANIF],"VERIF")</f>
        <v>VERIF</v>
      </c>
      <c r="CS619" t="str">
        <f>_xlfn.XLOOKUP(DB_CEWB_Nomenclature__2[[#This Row],[Component]],T_Planning[Article],T_Planning[Etat Machine],"VERIF")</f>
        <v>VERIF</v>
      </c>
      <c r="CT61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0" spans="1:98" hidden="1" x14ac:dyDescent="0.3">
      <c r="A620">
        <v>2</v>
      </c>
      <c r="B620">
        <v>863417</v>
      </c>
      <c r="C620" t="s">
        <v>8672</v>
      </c>
      <c r="D620">
        <v>32</v>
      </c>
      <c r="E620" t="s">
        <v>3761</v>
      </c>
      <c r="F620" t="s">
        <v>3950</v>
      </c>
      <c r="G620" t="s">
        <v>2775</v>
      </c>
      <c r="H620" t="s">
        <v>954</v>
      </c>
      <c r="I620">
        <v>20000</v>
      </c>
      <c r="J620">
        <v>2000</v>
      </c>
      <c r="K620" t="s">
        <v>0</v>
      </c>
      <c r="L620">
        <v>0</v>
      </c>
      <c r="M620">
        <v>0</v>
      </c>
      <c r="N620">
        <v>0</v>
      </c>
      <c r="O620">
        <v>50000</v>
      </c>
      <c r="P620">
        <v>10000</v>
      </c>
      <c r="Q620">
        <v>0</v>
      </c>
      <c r="R620">
        <v>0</v>
      </c>
      <c r="S620">
        <v>0</v>
      </c>
      <c r="T620" t="s">
        <v>3789</v>
      </c>
      <c r="U620">
        <v>10000</v>
      </c>
      <c r="V620" s="162">
        <v>0</v>
      </c>
      <c r="W620">
        <v>60000</v>
      </c>
      <c r="X620" s="162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 t="s">
        <v>0</v>
      </c>
      <c r="AE620" t="s">
        <v>0</v>
      </c>
      <c r="AF620" t="s">
        <v>0</v>
      </c>
      <c r="AG620" t="s">
        <v>0</v>
      </c>
      <c r="AH620" s="191"/>
      <c r="AI620" s="191" t="s">
        <v>0</v>
      </c>
      <c r="AJ620" t="s">
        <v>0</v>
      </c>
      <c r="AK620" s="191"/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178">
        <v>0</v>
      </c>
      <c r="AS620" s="178">
        <v>0</v>
      </c>
      <c r="AT620" s="178">
        <v>0</v>
      </c>
      <c r="AU620" s="178">
        <v>0</v>
      </c>
      <c r="AV620" s="178">
        <v>0</v>
      </c>
      <c r="AW620" s="180">
        <v>0</v>
      </c>
      <c r="AX620">
        <v>1</v>
      </c>
      <c r="AY620">
        <v>0</v>
      </c>
      <c r="AZ620">
        <v>0</v>
      </c>
      <c r="BA620">
        <v>0</v>
      </c>
      <c r="BB620">
        <v>1</v>
      </c>
      <c r="BC620">
        <v>0</v>
      </c>
      <c r="BD620" s="165">
        <v>0</v>
      </c>
      <c r="BE620" s="165" t="s">
        <v>0</v>
      </c>
      <c r="BF620" s="165" t="s">
        <v>0</v>
      </c>
      <c r="BG620" s="165" t="s">
        <v>0</v>
      </c>
      <c r="BH620" s="165" t="s">
        <v>0</v>
      </c>
      <c r="BI620" s="165" t="s">
        <v>0</v>
      </c>
      <c r="BJ620" s="165">
        <v>0</v>
      </c>
      <c r="BK620" s="165" t="s">
        <v>0</v>
      </c>
      <c r="BL620" s="165">
        <v>0</v>
      </c>
      <c r="BM620" s="165" t="s">
        <v>0</v>
      </c>
      <c r="BN620" s="165" t="s">
        <v>0</v>
      </c>
      <c r="BO620" s="165" t="s">
        <v>0</v>
      </c>
      <c r="BP620" s="165" t="s">
        <v>0</v>
      </c>
      <c r="BQ620" s="165" t="s">
        <v>0</v>
      </c>
      <c r="BR620" s="165">
        <v>0</v>
      </c>
      <c r="BS620" s="165">
        <v>0</v>
      </c>
      <c r="BT620" s="165">
        <v>0</v>
      </c>
      <c r="BU620" s="165" t="s">
        <v>0</v>
      </c>
      <c r="BV620" s="165" t="s">
        <v>0</v>
      </c>
      <c r="BW620" s="165" t="s">
        <v>0</v>
      </c>
      <c r="BX620" s="165" t="s">
        <v>0</v>
      </c>
      <c r="BY620" s="163" t="s">
        <v>0</v>
      </c>
      <c r="BZ620">
        <v>0</v>
      </c>
      <c r="CA620" t="s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 t="str">
        <f>_xlfn.XLOOKUP(DB_CEWB_Nomenclature__2[[#This Row],[Component]],T_Planning[Article],T_Planning[PLANIF],"VERIF")</f>
        <v>VERIF</v>
      </c>
      <c r="CS620" t="str">
        <f>_xlfn.XLOOKUP(DB_CEWB_Nomenclature__2[[#This Row],[Component]],T_Planning[Article],T_Planning[Etat Machine],"VERIF")</f>
        <v>VERIF</v>
      </c>
      <c r="CT62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1" spans="1:98" x14ac:dyDescent="0.3">
      <c r="A621">
        <v>0</v>
      </c>
      <c r="B621">
        <v>857020</v>
      </c>
      <c r="C621" t="s">
        <v>3432</v>
      </c>
      <c r="D621">
        <v>40</v>
      </c>
      <c r="E621" t="s">
        <v>3761</v>
      </c>
      <c r="F621" t="s">
        <v>3952</v>
      </c>
      <c r="G621" t="s">
        <v>2862</v>
      </c>
      <c r="H621" t="s">
        <v>2050</v>
      </c>
      <c r="I621">
        <v>0</v>
      </c>
      <c r="J621">
        <v>1900</v>
      </c>
      <c r="K621">
        <v>0</v>
      </c>
      <c r="L621">
        <v>0</v>
      </c>
      <c r="M621">
        <v>0</v>
      </c>
      <c r="N621">
        <v>0</v>
      </c>
      <c r="O621">
        <v>19000</v>
      </c>
      <c r="P621">
        <v>19000</v>
      </c>
      <c r="Q621">
        <v>19000</v>
      </c>
      <c r="R621">
        <v>0</v>
      </c>
      <c r="S621">
        <v>0</v>
      </c>
      <c r="T621" t="s">
        <v>3767</v>
      </c>
      <c r="U621">
        <v>19000</v>
      </c>
      <c r="V621" s="162">
        <v>0</v>
      </c>
      <c r="W621">
        <v>38000</v>
      </c>
      <c r="X621" s="162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 t="s">
        <v>0</v>
      </c>
      <c r="AE621" t="s">
        <v>0</v>
      </c>
      <c r="AF621" t="s">
        <v>0</v>
      </c>
      <c r="AG621" t="s">
        <v>0</v>
      </c>
      <c r="AH621" s="191"/>
      <c r="AI621" s="191" t="s">
        <v>0</v>
      </c>
      <c r="AJ621" t="s">
        <v>0</v>
      </c>
      <c r="AK621" s="191"/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178">
        <v>0</v>
      </c>
      <c r="AS621" s="178">
        <v>0</v>
      </c>
      <c r="AT621" s="178">
        <v>0</v>
      </c>
      <c r="AU621" s="178">
        <v>0</v>
      </c>
      <c r="AV621" s="178">
        <v>0</v>
      </c>
      <c r="AW621" s="180">
        <v>0</v>
      </c>
      <c r="AX621">
        <v>1</v>
      </c>
      <c r="AY621">
        <v>1</v>
      </c>
      <c r="AZ621">
        <v>0</v>
      </c>
      <c r="BA621">
        <v>0</v>
      </c>
      <c r="BB621">
        <v>1</v>
      </c>
      <c r="BC621">
        <v>0</v>
      </c>
      <c r="BD621" s="165">
        <v>0</v>
      </c>
      <c r="BE621" s="165" t="s">
        <v>0</v>
      </c>
      <c r="BF621" s="165">
        <v>0</v>
      </c>
      <c r="BG621" s="165" t="s">
        <v>0</v>
      </c>
      <c r="BH621" s="165">
        <v>0</v>
      </c>
      <c r="BI621" s="165" t="s">
        <v>0</v>
      </c>
      <c r="BJ621" s="165">
        <v>0</v>
      </c>
      <c r="BK621" s="165" t="s">
        <v>0</v>
      </c>
      <c r="BL621" s="165">
        <v>0</v>
      </c>
      <c r="BM621" s="165" t="s">
        <v>0</v>
      </c>
      <c r="BN621" s="165" t="s">
        <v>0</v>
      </c>
      <c r="BO621" s="165" t="s">
        <v>0</v>
      </c>
      <c r="BP621" s="165" t="s">
        <v>0</v>
      </c>
      <c r="BQ621" s="165" t="s">
        <v>0</v>
      </c>
      <c r="BR621" s="165">
        <v>0</v>
      </c>
      <c r="BS621" s="165">
        <v>0</v>
      </c>
      <c r="BT621" s="165">
        <v>0</v>
      </c>
      <c r="BU621" s="165" t="s">
        <v>0</v>
      </c>
      <c r="BV621" s="165" t="s">
        <v>0</v>
      </c>
      <c r="BW621" s="165" t="s">
        <v>0</v>
      </c>
      <c r="BX621" s="165" t="s">
        <v>0</v>
      </c>
      <c r="BY621" s="163" t="s">
        <v>0</v>
      </c>
      <c r="BZ621">
        <v>0</v>
      </c>
      <c r="CA621" t="s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 t="str">
        <f>_xlfn.XLOOKUP(DB_CEWB_Nomenclature__2[[#This Row],[Component]],T_Planning[Article],T_Planning[PLANIF],"VERIF")</f>
        <v>VERIF</v>
      </c>
      <c r="CS621" t="str">
        <f>_xlfn.XLOOKUP(DB_CEWB_Nomenclature__2[[#This Row],[Component]],T_Planning[Article],T_Planning[Etat Machine],"VERIF")</f>
        <v>VERIF</v>
      </c>
      <c r="CT62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0</v>
      </c>
    </row>
    <row r="622" spans="1:98" hidden="1" x14ac:dyDescent="0.3">
      <c r="A622">
        <v>0</v>
      </c>
      <c r="B622">
        <v>859213</v>
      </c>
      <c r="C622" t="s">
        <v>109</v>
      </c>
      <c r="D622">
        <v>40</v>
      </c>
      <c r="E622" t="s">
        <v>3761</v>
      </c>
      <c r="F622" t="s">
        <v>3950</v>
      </c>
      <c r="G622" t="s">
        <v>2775</v>
      </c>
      <c r="H622" t="s">
        <v>220</v>
      </c>
      <c r="I622">
        <v>0</v>
      </c>
      <c r="J622">
        <v>5400</v>
      </c>
      <c r="K622">
        <v>0</v>
      </c>
      <c r="L622">
        <v>0</v>
      </c>
      <c r="M622">
        <v>0</v>
      </c>
      <c r="N622">
        <v>0</v>
      </c>
      <c r="O622">
        <v>279850</v>
      </c>
      <c r="P622">
        <v>0</v>
      </c>
      <c r="Q622">
        <v>0</v>
      </c>
      <c r="R622">
        <v>0</v>
      </c>
      <c r="S622">
        <v>0</v>
      </c>
      <c r="T622" t="s">
        <v>3792</v>
      </c>
      <c r="U622">
        <v>48000</v>
      </c>
      <c r="V622" s="162">
        <v>0</v>
      </c>
      <c r="W622">
        <v>327850</v>
      </c>
      <c r="X622" s="16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 t="s">
        <v>0</v>
      </c>
      <c r="AE622" t="s">
        <v>0</v>
      </c>
      <c r="AF622" t="s">
        <v>0</v>
      </c>
      <c r="AG622" t="s">
        <v>0</v>
      </c>
      <c r="AH622" s="191"/>
      <c r="AI622" s="191" t="s">
        <v>0</v>
      </c>
      <c r="AJ622" t="s">
        <v>0</v>
      </c>
      <c r="AK622" s="191"/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178">
        <v>0</v>
      </c>
      <c r="AS622" s="178">
        <v>0</v>
      </c>
      <c r="AT622" s="178">
        <v>0</v>
      </c>
      <c r="AU622" s="178">
        <v>0</v>
      </c>
      <c r="AV622" s="178">
        <v>0</v>
      </c>
      <c r="AW622" s="180">
        <v>0</v>
      </c>
      <c r="AX622">
        <v>1</v>
      </c>
      <c r="AY622">
        <v>0</v>
      </c>
      <c r="AZ622">
        <v>0</v>
      </c>
      <c r="BA622">
        <v>0</v>
      </c>
      <c r="BB622">
        <v>1</v>
      </c>
      <c r="BC622">
        <v>0</v>
      </c>
      <c r="BD622" s="165">
        <v>0</v>
      </c>
      <c r="BE622" s="165" t="s">
        <v>0</v>
      </c>
      <c r="BF622" s="165" t="s">
        <v>0</v>
      </c>
      <c r="BG622" s="165" t="s">
        <v>0</v>
      </c>
      <c r="BH622" s="165" t="s">
        <v>0</v>
      </c>
      <c r="BI622" s="165" t="s">
        <v>0</v>
      </c>
      <c r="BJ622" s="165">
        <v>0</v>
      </c>
      <c r="BK622" s="165" t="s">
        <v>0</v>
      </c>
      <c r="BL622" s="165">
        <v>0</v>
      </c>
      <c r="BM622" s="165" t="s">
        <v>0</v>
      </c>
      <c r="BN622" s="165" t="s">
        <v>0</v>
      </c>
      <c r="BO622" s="165" t="s">
        <v>0</v>
      </c>
      <c r="BP622" s="165" t="s">
        <v>0</v>
      </c>
      <c r="BQ622" s="165" t="s">
        <v>0</v>
      </c>
      <c r="BR622" s="165">
        <v>0</v>
      </c>
      <c r="BS622" s="165">
        <v>0</v>
      </c>
      <c r="BT622" s="165">
        <v>0</v>
      </c>
      <c r="BU622" s="165" t="s">
        <v>0</v>
      </c>
      <c r="BV622" s="165" t="s">
        <v>0</v>
      </c>
      <c r="BW622" s="165" t="s">
        <v>0</v>
      </c>
      <c r="BX622" s="165" t="s">
        <v>0</v>
      </c>
      <c r="BY622" s="163" t="s">
        <v>0</v>
      </c>
      <c r="BZ622">
        <v>0</v>
      </c>
      <c r="CA622" t="s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8150</v>
      </c>
      <c r="CQ622">
        <v>8150</v>
      </c>
      <c r="CR622" t="str">
        <f>_xlfn.XLOOKUP(DB_CEWB_Nomenclature__2[[#This Row],[Component]],T_Planning[Article],T_Planning[PLANIF],"VERIF")</f>
        <v>VERIF</v>
      </c>
      <c r="CS622" t="str">
        <f>_xlfn.XLOOKUP(DB_CEWB_Nomenclature__2[[#This Row],[Component]],T_Planning[Article],T_Planning[Etat Machine],"VERIF")</f>
        <v>VERIF</v>
      </c>
      <c r="CT62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3" spans="1:98" hidden="1" x14ac:dyDescent="0.3">
      <c r="A623">
        <v>0</v>
      </c>
      <c r="B623">
        <v>859340</v>
      </c>
      <c r="C623" t="s">
        <v>3507</v>
      </c>
      <c r="D623">
        <v>55</v>
      </c>
      <c r="E623" t="s">
        <v>3761</v>
      </c>
      <c r="F623" t="s">
        <v>3952</v>
      </c>
      <c r="G623" t="s">
        <v>2862</v>
      </c>
      <c r="H623" t="s">
        <v>167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 t="s">
        <v>3767</v>
      </c>
      <c r="U623">
        <v>0</v>
      </c>
      <c r="V623" s="162" t="s">
        <v>0</v>
      </c>
      <c r="W623">
        <v>0</v>
      </c>
      <c r="X623" s="162" t="s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 t="s">
        <v>0</v>
      </c>
      <c r="AE623" t="s">
        <v>0</v>
      </c>
      <c r="AF623" t="s">
        <v>0</v>
      </c>
      <c r="AG623" t="s">
        <v>0</v>
      </c>
      <c r="AH623" s="191"/>
      <c r="AI623" s="191" t="s">
        <v>0</v>
      </c>
      <c r="AJ623" t="s">
        <v>0</v>
      </c>
      <c r="AK623" s="191"/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178">
        <v>0</v>
      </c>
      <c r="AS623" s="178">
        <v>0</v>
      </c>
      <c r="AT623" s="178">
        <v>0</v>
      </c>
      <c r="AU623" s="178">
        <v>0</v>
      </c>
      <c r="AV623" s="178">
        <v>0</v>
      </c>
      <c r="AW623" s="180">
        <v>0</v>
      </c>
      <c r="AX623">
        <v>1</v>
      </c>
      <c r="AY623">
        <v>0</v>
      </c>
      <c r="AZ623">
        <v>0</v>
      </c>
      <c r="BA623">
        <v>0</v>
      </c>
      <c r="BB623">
        <v>1</v>
      </c>
      <c r="BC623">
        <v>0</v>
      </c>
      <c r="BD623" s="165">
        <v>0</v>
      </c>
      <c r="BE623" s="165" t="s">
        <v>0</v>
      </c>
      <c r="BF623" s="165" t="s">
        <v>0</v>
      </c>
      <c r="BG623" s="165" t="s">
        <v>0</v>
      </c>
      <c r="BH623" s="165" t="s">
        <v>0</v>
      </c>
      <c r="BI623" s="165" t="s">
        <v>0</v>
      </c>
      <c r="BJ623" s="165">
        <v>0</v>
      </c>
      <c r="BK623" s="165" t="s">
        <v>0</v>
      </c>
      <c r="BL623" s="165">
        <v>0</v>
      </c>
      <c r="BM623" s="165" t="s">
        <v>0</v>
      </c>
      <c r="BN623" s="165" t="s">
        <v>0</v>
      </c>
      <c r="BO623" s="165" t="s">
        <v>0</v>
      </c>
      <c r="BP623" s="165" t="s">
        <v>0</v>
      </c>
      <c r="BQ623" s="165" t="s">
        <v>0</v>
      </c>
      <c r="BR623" s="165">
        <v>0</v>
      </c>
      <c r="BS623" s="165">
        <v>0</v>
      </c>
      <c r="BT623" s="165">
        <v>0</v>
      </c>
      <c r="BU623" s="165" t="s">
        <v>0</v>
      </c>
      <c r="BV623" s="165" t="s">
        <v>0</v>
      </c>
      <c r="BW623" s="165" t="s">
        <v>0</v>
      </c>
      <c r="BX623" s="165" t="s">
        <v>0</v>
      </c>
      <c r="BY623" s="163" t="s">
        <v>0</v>
      </c>
      <c r="BZ623">
        <v>0</v>
      </c>
      <c r="CA623" t="s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 t="str">
        <f>_xlfn.XLOOKUP(DB_CEWB_Nomenclature__2[[#This Row],[Component]],T_Planning[Article],T_Planning[PLANIF],"VERIF")</f>
        <v>VERIF</v>
      </c>
      <c r="CS623" t="str">
        <f>_xlfn.XLOOKUP(DB_CEWB_Nomenclature__2[[#This Row],[Component]],T_Planning[Article],T_Planning[Etat Machine],"VERIF")</f>
        <v>VERIF</v>
      </c>
      <c r="CT62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4" spans="1:98" hidden="1" x14ac:dyDescent="0.3">
      <c r="A624">
        <v>0</v>
      </c>
      <c r="B624">
        <v>859487</v>
      </c>
      <c r="C624" t="s">
        <v>3544</v>
      </c>
      <c r="D624">
        <v>40</v>
      </c>
      <c r="E624" t="s">
        <v>3761</v>
      </c>
      <c r="F624" t="s">
        <v>3950</v>
      </c>
      <c r="G624" t="s">
        <v>2775</v>
      </c>
      <c r="H624" t="s">
        <v>2557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 t="s">
        <v>3789</v>
      </c>
      <c r="U624">
        <v>0</v>
      </c>
      <c r="V624" s="162" t="s">
        <v>0</v>
      </c>
      <c r="W624">
        <v>0</v>
      </c>
      <c r="X624" s="162" t="s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 t="s">
        <v>0</v>
      </c>
      <c r="AE624" t="s">
        <v>0</v>
      </c>
      <c r="AF624" t="s">
        <v>0</v>
      </c>
      <c r="AG624" t="s">
        <v>0</v>
      </c>
      <c r="AH624" s="191"/>
      <c r="AI624" s="191" t="s">
        <v>0</v>
      </c>
      <c r="AJ624" t="s">
        <v>0</v>
      </c>
      <c r="AK624" s="191"/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178">
        <v>0</v>
      </c>
      <c r="AS624" s="178">
        <v>0</v>
      </c>
      <c r="AT624" s="178">
        <v>0</v>
      </c>
      <c r="AU624" s="178">
        <v>0</v>
      </c>
      <c r="AV624" s="178">
        <v>0</v>
      </c>
      <c r="AW624" s="180">
        <v>0</v>
      </c>
      <c r="AX624">
        <v>1</v>
      </c>
      <c r="AY624">
        <v>0</v>
      </c>
      <c r="AZ624">
        <v>0</v>
      </c>
      <c r="BA624">
        <v>0</v>
      </c>
      <c r="BB624">
        <v>1</v>
      </c>
      <c r="BC624">
        <v>0</v>
      </c>
      <c r="BD624" s="165">
        <v>0</v>
      </c>
      <c r="BE624" s="165" t="s">
        <v>0</v>
      </c>
      <c r="BF624" s="165" t="s">
        <v>0</v>
      </c>
      <c r="BG624" s="165" t="s">
        <v>0</v>
      </c>
      <c r="BH624" s="165" t="s">
        <v>0</v>
      </c>
      <c r="BI624" s="165" t="s">
        <v>0</v>
      </c>
      <c r="BJ624" s="165">
        <v>0</v>
      </c>
      <c r="BK624" s="165" t="s">
        <v>0</v>
      </c>
      <c r="BL624" s="165">
        <v>0</v>
      </c>
      <c r="BM624" s="165" t="s">
        <v>0</v>
      </c>
      <c r="BN624" s="165" t="s">
        <v>0</v>
      </c>
      <c r="BO624" s="165" t="s">
        <v>0</v>
      </c>
      <c r="BP624" s="165" t="s">
        <v>0</v>
      </c>
      <c r="BQ624" s="165" t="s">
        <v>0</v>
      </c>
      <c r="BR624" s="165">
        <v>0</v>
      </c>
      <c r="BS624" s="165">
        <v>0</v>
      </c>
      <c r="BT624" s="165">
        <v>0</v>
      </c>
      <c r="BU624" s="165" t="s">
        <v>0</v>
      </c>
      <c r="BV624" s="165" t="s">
        <v>0</v>
      </c>
      <c r="BW624" s="165" t="s">
        <v>0</v>
      </c>
      <c r="BX624" s="165" t="s">
        <v>0</v>
      </c>
      <c r="BY624" s="163" t="s">
        <v>0</v>
      </c>
      <c r="BZ624">
        <v>0</v>
      </c>
      <c r="CA624" t="s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 t="str">
        <f>_xlfn.XLOOKUP(DB_CEWB_Nomenclature__2[[#This Row],[Component]],T_Planning[Article],T_Planning[PLANIF],"VERIF")</f>
        <v>VERIF</v>
      </c>
      <c r="CS624" t="str">
        <f>_xlfn.XLOOKUP(DB_CEWB_Nomenclature__2[[#This Row],[Component]],T_Planning[Article],T_Planning[Etat Machine],"VERIF")</f>
        <v>VERIF</v>
      </c>
      <c r="CT62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5" spans="1:98" hidden="1" x14ac:dyDescent="0.3">
      <c r="A625">
        <v>0</v>
      </c>
      <c r="B625">
        <v>860198</v>
      </c>
      <c r="C625" t="s">
        <v>3559</v>
      </c>
      <c r="D625">
        <v>40</v>
      </c>
      <c r="E625" t="s">
        <v>3761</v>
      </c>
      <c r="F625" t="s">
        <v>3952</v>
      </c>
      <c r="G625" t="s">
        <v>2862</v>
      </c>
      <c r="H625" t="s">
        <v>111</v>
      </c>
      <c r="I625">
        <v>0</v>
      </c>
      <c r="J625">
        <v>8800</v>
      </c>
      <c r="K625">
        <v>0</v>
      </c>
      <c r="L625">
        <v>0</v>
      </c>
      <c r="M625">
        <v>0</v>
      </c>
      <c r="N625">
        <v>0</v>
      </c>
      <c r="O625">
        <v>218000</v>
      </c>
      <c r="P625">
        <v>88000</v>
      </c>
      <c r="Q625">
        <v>88000</v>
      </c>
      <c r="R625">
        <v>0</v>
      </c>
      <c r="S625">
        <v>0</v>
      </c>
      <c r="T625" t="s">
        <v>3767</v>
      </c>
      <c r="U625">
        <v>88000</v>
      </c>
      <c r="V625" s="162">
        <v>0</v>
      </c>
      <c r="W625">
        <v>306000</v>
      </c>
      <c r="X625" s="162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 t="s">
        <v>0</v>
      </c>
      <c r="AE625" t="s">
        <v>0</v>
      </c>
      <c r="AF625" t="s">
        <v>0</v>
      </c>
      <c r="AG625" t="s">
        <v>0</v>
      </c>
      <c r="AH625" s="191"/>
      <c r="AI625" s="191" t="s">
        <v>0</v>
      </c>
      <c r="AJ625" t="s">
        <v>0</v>
      </c>
      <c r="AK625" s="191"/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178">
        <v>0</v>
      </c>
      <c r="AS625" s="178">
        <v>0</v>
      </c>
      <c r="AT625" s="178">
        <v>0</v>
      </c>
      <c r="AU625" s="178">
        <v>0</v>
      </c>
      <c r="AV625" s="178">
        <v>0</v>
      </c>
      <c r="AW625" s="180">
        <v>0</v>
      </c>
      <c r="AX625">
        <v>1</v>
      </c>
      <c r="AY625">
        <v>0</v>
      </c>
      <c r="AZ625">
        <v>0</v>
      </c>
      <c r="BA625">
        <v>0</v>
      </c>
      <c r="BB625">
        <v>1</v>
      </c>
      <c r="BC625">
        <v>0</v>
      </c>
      <c r="BD625" s="165">
        <v>0</v>
      </c>
      <c r="BE625" s="165" t="s">
        <v>0</v>
      </c>
      <c r="BF625" s="165" t="s">
        <v>0</v>
      </c>
      <c r="BG625" s="165" t="s">
        <v>0</v>
      </c>
      <c r="BH625" s="165" t="s">
        <v>0</v>
      </c>
      <c r="BI625" s="165" t="s">
        <v>0</v>
      </c>
      <c r="BJ625" s="165">
        <v>0</v>
      </c>
      <c r="BK625" s="165" t="s">
        <v>0</v>
      </c>
      <c r="BL625" s="165">
        <v>0</v>
      </c>
      <c r="BM625" s="165" t="s">
        <v>0</v>
      </c>
      <c r="BN625" s="165" t="s">
        <v>0</v>
      </c>
      <c r="BO625" s="165" t="s">
        <v>0</v>
      </c>
      <c r="BP625" s="165" t="s">
        <v>0</v>
      </c>
      <c r="BQ625" s="165" t="s">
        <v>0</v>
      </c>
      <c r="BR625" s="165">
        <v>0</v>
      </c>
      <c r="BS625" s="165">
        <v>0</v>
      </c>
      <c r="BT625" s="165">
        <v>0</v>
      </c>
      <c r="BU625" s="165" t="s">
        <v>0</v>
      </c>
      <c r="BV625" s="165" t="s">
        <v>0</v>
      </c>
      <c r="BW625" s="165" t="s">
        <v>0</v>
      </c>
      <c r="BX625" s="165" t="s">
        <v>0</v>
      </c>
      <c r="BY625" s="163" t="s">
        <v>0</v>
      </c>
      <c r="BZ625">
        <v>0</v>
      </c>
      <c r="CA625" t="s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 t="str">
        <f>_xlfn.XLOOKUP(DB_CEWB_Nomenclature__2[[#This Row],[Component]],T_Planning[Article],T_Planning[PLANIF],"VERIF")</f>
        <v>PLANIF</v>
      </c>
      <c r="CS625" t="str">
        <f>_xlfn.XLOOKUP(DB_CEWB_Nomenclature__2[[#This Row],[Component]],T_Planning[Article],T_Planning[Etat Machine],"VERIF")</f>
        <v>VERIF</v>
      </c>
      <c r="CT62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6" spans="1:98" hidden="1" x14ac:dyDescent="0.3">
      <c r="A626">
        <v>0</v>
      </c>
      <c r="B626">
        <v>860202</v>
      </c>
      <c r="C626" t="s">
        <v>3666</v>
      </c>
      <c r="D626">
        <v>40</v>
      </c>
      <c r="E626" t="s">
        <v>3761</v>
      </c>
      <c r="F626" t="s">
        <v>3950</v>
      </c>
      <c r="G626" t="s">
        <v>2775</v>
      </c>
      <c r="H626" t="s">
        <v>111</v>
      </c>
      <c r="I626">
        <v>0</v>
      </c>
      <c r="J626">
        <v>5400</v>
      </c>
      <c r="K626">
        <v>0</v>
      </c>
      <c r="L626">
        <v>0</v>
      </c>
      <c r="M626">
        <v>0</v>
      </c>
      <c r="N626">
        <v>200704</v>
      </c>
      <c r="O626">
        <v>280000</v>
      </c>
      <c r="P626">
        <v>40000</v>
      </c>
      <c r="Q626">
        <v>0</v>
      </c>
      <c r="R626">
        <v>15020</v>
      </c>
      <c r="S626">
        <v>15020</v>
      </c>
      <c r="T626" t="s">
        <v>3785</v>
      </c>
      <c r="U626">
        <v>74000</v>
      </c>
      <c r="V626" s="162">
        <v>0.20297297297297295</v>
      </c>
      <c r="W626">
        <v>354000</v>
      </c>
      <c r="X626" s="162">
        <v>4.2429378531073446E-2</v>
      </c>
      <c r="Y626">
        <v>0</v>
      </c>
      <c r="Z626">
        <v>0</v>
      </c>
      <c r="AA626">
        <v>0</v>
      </c>
      <c r="AB626">
        <v>0</v>
      </c>
      <c r="AC626">
        <v>0</v>
      </c>
      <c r="AD626" t="s">
        <v>0</v>
      </c>
      <c r="AE626" t="s">
        <v>0</v>
      </c>
      <c r="AF626">
        <v>15140</v>
      </c>
      <c r="AG626">
        <v>18</v>
      </c>
      <c r="AH626" s="191"/>
      <c r="AI626" s="191" t="s">
        <v>0</v>
      </c>
      <c r="AJ626" t="s">
        <v>0</v>
      </c>
      <c r="AK626" s="191"/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178">
        <v>0</v>
      </c>
      <c r="AS626" s="178">
        <v>0</v>
      </c>
      <c r="AT626" s="178">
        <v>0</v>
      </c>
      <c r="AU626" s="178">
        <v>0</v>
      </c>
      <c r="AV626" s="178">
        <v>0</v>
      </c>
      <c r="AW626" s="180">
        <v>0</v>
      </c>
      <c r="AX626">
        <v>1</v>
      </c>
      <c r="AY626">
        <v>0</v>
      </c>
      <c r="AZ626">
        <v>0</v>
      </c>
      <c r="BA626">
        <v>0</v>
      </c>
      <c r="BB626">
        <v>1</v>
      </c>
      <c r="BC626">
        <v>0</v>
      </c>
      <c r="BD626" s="165">
        <v>185684</v>
      </c>
      <c r="BE626" s="165">
        <v>7</v>
      </c>
      <c r="BF626" s="165" t="s">
        <v>0</v>
      </c>
      <c r="BG626" s="165" t="s">
        <v>0</v>
      </c>
      <c r="BH626" s="165" t="s">
        <v>0</v>
      </c>
      <c r="BI626" s="165" t="s">
        <v>0</v>
      </c>
      <c r="BJ626" s="165">
        <v>0</v>
      </c>
      <c r="BK626" s="165" t="s">
        <v>0</v>
      </c>
      <c r="BL626" s="165">
        <v>0</v>
      </c>
      <c r="BM626" s="165" t="s">
        <v>0</v>
      </c>
      <c r="BN626" s="165" t="s">
        <v>0</v>
      </c>
      <c r="BO626" s="165" t="s">
        <v>0</v>
      </c>
      <c r="BP626" s="165" t="s">
        <v>0</v>
      </c>
      <c r="BQ626" s="165" t="s">
        <v>0</v>
      </c>
      <c r="BR626" s="165">
        <v>0</v>
      </c>
      <c r="BS626" s="165">
        <v>0</v>
      </c>
      <c r="BT626" s="165">
        <v>0</v>
      </c>
      <c r="BU626" s="165" t="s">
        <v>0</v>
      </c>
      <c r="BV626" s="165" t="s">
        <v>0</v>
      </c>
      <c r="BW626" s="165" t="s">
        <v>0</v>
      </c>
      <c r="BX626" s="165" t="s">
        <v>0</v>
      </c>
      <c r="BY626" s="163" t="s">
        <v>0</v>
      </c>
      <c r="BZ626">
        <v>15020</v>
      </c>
      <c r="CA626">
        <v>16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 t="str">
        <f>_xlfn.XLOOKUP(DB_CEWB_Nomenclature__2[[#This Row],[Component]],T_Planning[Article],T_Planning[PLANIF],"VERIF")</f>
        <v>VERIF</v>
      </c>
      <c r="CS626" t="str">
        <f>_xlfn.XLOOKUP(DB_CEWB_Nomenclature__2[[#This Row],[Component]],T_Planning[Article],T_Planning[Etat Machine],"VERIF")</f>
        <v>VERIF</v>
      </c>
      <c r="CT62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7" spans="1:98" hidden="1" x14ac:dyDescent="0.3">
      <c r="A627">
        <v>0</v>
      </c>
      <c r="B627">
        <v>860204</v>
      </c>
      <c r="C627" t="s">
        <v>3638</v>
      </c>
      <c r="D627">
        <v>40</v>
      </c>
      <c r="E627" t="s">
        <v>3761</v>
      </c>
      <c r="F627" t="s">
        <v>3950</v>
      </c>
      <c r="G627" t="s">
        <v>2775</v>
      </c>
      <c r="H627" t="s">
        <v>111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 t="s">
        <v>3785</v>
      </c>
      <c r="U627">
        <v>0</v>
      </c>
      <c r="V627" s="162" t="s">
        <v>0</v>
      </c>
      <c r="W627">
        <v>0</v>
      </c>
      <c r="X627" s="162" t="s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 t="s">
        <v>0</v>
      </c>
      <c r="AE627" t="s">
        <v>0</v>
      </c>
      <c r="AF627" t="s">
        <v>0</v>
      </c>
      <c r="AG627" t="s">
        <v>0</v>
      </c>
      <c r="AH627" s="191"/>
      <c r="AI627" s="191" t="s">
        <v>0</v>
      </c>
      <c r="AJ627" t="s">
        <v>0</v>
      </c>
      <c r="AK627" s="191"/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178">
        <v>0</v>
      </c>
      <c r="AS627" s="178">
        <v>0</v>
      </c>
      <c r="AT627" s="178">
        <v>0</v>
      </c>
      <c r="AU627" s="178">
        <v>0</v>
      </c>
      <c r="AV627" s="178">
        <v>0</v>
      </c>
      <c r="AW627" s="180">
        <v>0</v>
      </c>
      <c r="AX627">
        <v>1</v>
      </c>
      <c r="AY627">
        <v>0</v>
      </c>
      <c r="AZ627">
        <v>0</v>
      </c>
      <c r="BA627">
        <v>0</v>
      </c>
      <c r="BB627">
        <v>1</v>
      </c>
      <c r="BC627">
        <v>0</v>
      </c>
      <c r="BD627" s="165">
        <v>0</v>
      </c>
      <c r="BE627" s="165" t="s">
        <v>0</v>
      </c>
      <c r="BF627" s="165" t="s">
        <v>0</v>
      </c>
      <c r="BG627" s="165" t="s">
        <v>0</v>
      </c>
      <c r="BH627" s="165" t="s">
        <v>0</v>
      </c>
      <c r="BI627" s="165" t="s">
        <v>0</v>
      </c>
      <c r="BJ627" s="165">
        <v>0</v>
      </c>
      <c r="BK627" s="165" t="s">
        <v>0</v>
      </c>
      <c r="BL627" s="165">
        <v>0</v>
      </c>
      <c r="BM627" s="165" t="s">
        <v>0</v>
      </c>
      <c r="BN627" s="165" t="s">
        <v>0</v>
      </c>
      <c r="BO627" s="165" t="s">
        <v>0</v>
      </c>
      <c r="BP627" s="165" t="s">
        <v>0</v>
      </c>
      <c r="BQ627" s="165" t="s">
        <v>0</v>
      </c>
      <c r="BR627" s="165">
        <v>0</v>
      </c>
      <c r="BS627" s="165">
        <v>0</v>
      </c>
      <c r="BT627" s="165">
        <v>0</v>
      </c>
      <c r="BU627" s="165" t="s">
        <v>0</v>
      </c>
      <c r="BV627" s="165" t="s">
        <v>0</v>
      </c>
      <c r="BW627" s="165" t="s">
        <v>0</v>
      </c>
      <c r="BX627" s="165" t="s">
        <v>0</v>
      </c>
      <c r="BY627" s="163" t="s">
        <v>0</v>
      </c>
      <c r="BZ627">
        <v>0</v>
      </c>
      <c r="CA627" t="s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 t="str">
        <f>_xlfn.XLOOKUP(DB_CEWB_Nomenclature__2[[#This Row],[Component]],T_Planning[Article],T_Planning[PLANIF],"VERIF")</f>
        <v>VERIF</v>
      </c>
      <c r="CS627" t="str">
        <f>_xlfn.XLOOKUP(DB_CEWB_Nomenclature__2[[#This Row],[Component]],T_Planning[Article],T_Planning[Etat Machine],"VERIF")</f>
        <v>VERIF</v>
      </c>
      <c r="CT62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8" spans="1:98" hidden="1" x14ac:dyDescent="0.3">
      <c r="A628">
        <v>0</v>
      </c>
      <c r="B628">
        <v>860205</v>
      </c>
      <c r="C628" t="s">
        <v>3640</v>
      </c>
      <c r="D628">
        <v>40</v>
      </c>
      <c r="E628" t="s">
        <v>3761</v>
      </c>
      <c r="F628" t="s">
        <v>3950</v>
      </c>
      <c r="G628" t="s">
        <v>2775</v>
      </c>
      <c r="H628" t="s">
        <v>111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t="s">
        <v>3785</v>
      </c>
      <c r="U628">
        <v>0</v>
      </c>
      <c r="V628" s="162" t="s">
        <v>0</v>
      </c>
      <c r="W628">
        <v>0</v>
      </c>
      <c r="X628" s="162" t="s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 t="s">
        <v>0</v>
      </c>
      <c r="AE628" t="s">
        <v>0</v>
      </c>
      <c r="AF628" t="s">
        <v>0</v>
      </c>
      <c r="AG628" t="s">
        <v>0</v>
      </c>
      <c r="AH628" s="191"/>
      <c r="AI628" s="191" t="s">
        <v>0</v>
      </c>
      <c r="AJ628" t="s">
        <v>0</v>
      </c>
      <c r="AK628" s="191"/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178">
        <v>0</v>
      </c>
      <c r="AS628" s="178">
        <v>0</v>
      </c>
      <c r="AT628" s="178">
        <v>0</v>
      </c>
      <c r="AU628" s="178">
        <v>0</v>
      </c>
      <c r="AV628" s="178">
        <v>0</v>
      </c>
      <c r="AW628" s="180">
        <v>0</v>
      </c>
      <c r="AX628">
        <v>1</v>
      </c>
      <c r="AY628">
        <v>0</v>
      </c>
      <c r="AZ628">
        <v>0</v>
      </c>
      <c r="BA628">
        <v>0</v>
      </c>
      <c r="BB628">
        <v>1</v>
      </c>
      <c r="BC628">
        <v>0</v>
      </c>
      <c r="BD628" s="165">
        <v>0</v>
      </c>
      <c r="BE628" s="165" t="s">
        <v>0</v>
      </c>
      <c r="BF628" s="165" t="s">
        <v>0</v>
      </c>
      <c r="BG628" s="165" t="s">
        <v>0</v>
      </c>
      <c r="BH628" s="165" t="s">
        <v>0</v>
      </c>
      <c r="BI628" s="165" t="s">
        <v>0</v>
      </c>
      <c r="BJ628" s="165">
        <v>0</v>
      </c>
      <c r="BK628" s="165" t="s">
        <v>0</v>
      </c>
      <c r="BL628" s="165">
        <v>0</v>
      </c>
      <c r="BM628" s="165" t="s">
        <v>0</v>
      </c>
      <c r="BN628" s="165" t="s">
        <v>0</v>
      </c>
      <c r="BO628" s="165" t="s">
        <v>0</v>
      </c>
      <c r="BP628" s="165" t="s">
        <v>0</v>
      </c>
      <c r="BQ628" s="165" t="s">
        <v>0</v>
      </c>
      <c r="BR628" s="165">
        <v>0</v>
      </c>
      <c r="BS628" s="165">
        <v>0</v>
      </c>
      <c r="BT628" s="165">
        <v>0</v>
      </c>
      <c r="BU628" s="165" t="s">
        <v>0</v>
      </c>
      <c r="BV628" s="165" t="s">
        <v>0</v>
      </c>
      <c r="BW628" s="165" t="s">
        <v>0</v>
      </c>
      <c r="BX628" s="165" t="s">
        <v>0</v>
      </c>
      <c r="BY628" s="163" t="s">
        <v>0</v>
      </c>
      <c r="BZ628">
        <v>0</v>
      </c>
      <c r="CA628" t="s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 t="str">
        <f>_xlfn.XLOOKUP(DB_CEWB_Nomenclature__2[[#This Row],[Component]],T_Planning[Article],T_Planning[PLANIF],"VERIF")</f>
        <v>VERIF</v>
      </c>
      <c r="CS628" t="str">
        <f>_xlfn.XLOOKUP(DB_CEWB_Nomenclature__2[[#This Row],[Component]],T_Planning[Article],T_Planning[Etat Machine],"VERIF")</f>
        <v>VERIF</v>
      </c>
      <c r="CT62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29" spans="1:98" hidden="1" x14ac:dyDescent="0.3">
      <c r="A629">
        <v>0</v>
      </c>
      <c r="B629">
        <v>860221</v>
      </c>
      <c r="C629" t="s">
        <v>3666</v>
      </c>
      <c r="D629">
        <v>55</v>
      </c>
      <c r="E629" t="s">
        <v>3761</v>
      </c>
      <c r="F629" t="s">
        <v>3990</v>
      </c>
      <c r="G629" t="s">
        <v>2862</v>
      </c>
      <c r="H629" t="s">
        <v>111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 t="s">
        <v>3767</v>
      </c>
      <c r="U629">
        <v>0</v>
      </c>
      <c r="V629" s="162" t="s">
        <v>0</v>
      </c>
      <c r="W629">
        <v>0</v>
      </c>
      <c r="X629" s="162" t="s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 t="s">
        <v>0</v>
      </c>
      <c r="AE629" t="s">
        <v>0</v>
      </c>
      <c r="AF629" t="s">
        <v>0</v>
      </c>
      <c r="AG629" t="s">
        <v>0</v>
      </c>
      <c r="AH629" s="191"/>
      <c r="AI629" s="191" t="s">
        <v>0</v>
      </c>
      <c r="AJ629" t="s">
        <v>0</v>
      </c>
      <c r="AK629" s="191"/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178">
        <v>0</v>
      </c>
      <c r="AS629" s="178">
        <v>0</v>
      </c>
      <c r="AT629" s="178">
        <v>0</v>
      </c>
      <c r="AU629" s="178">
        <v>0</v>
      </c>
      <c r="AV629" s="178">
        <v>0</v>
      </c>
      <c r="AW629" s="180">
        <v>0</v>
      </c>
      <c r="AX629">
        <v>1</v>
      </c>
      <c r="AY629">
        <v>0</v>
      </c>
      <c r="AZ629">
        <v>0</v>
      </c>
      <c r="BA629">
        <v>0</v>
      </c>
      <c r="BB629">
        <v>1</v>
      </c>
      <c r="BC629">
        <v>0</v>
      </c>
      <c r="BD629" s="165">
        <v>0</v>
      </c>
      <c r="BE629" s="165" t="s">
        <v>0</v>
      </c>
      <c r="BF629" s="165" t="s">
        <v>0</v>
      </c>
      <c r="BG629" s="165" t="s">
        <v>0</v>
      </c>
      <c r="BH629" s="165" t="s">
        <v>0</v>
      </c>
      <c r="BI629" s="165" t="s">
        <v>0</v>
      </c>
      <c r="BJ629" s="165">
        <v>0</v>
      </c>
      <c r="BK629" s="165" t="s">
        <v>0</v>
      </c>
      <c r="BL629" s="165">
        <v>0</v>
      </c>
      <c r="BM629" s="165" t="s">
        <v>0</v>
      </c>
      <c r="BN629" s="165" t="s">
        <v>0</v>
      </c>
      <c r="BO629" s="165" t="s">
        <v>0</v>
      </c>
      <c r="BP629" s="165" t="s">
        <v>0</v>
      </c>
      <c r="BQ629" s="165" t="s">
        <v>0</v>
      </c>
      <c r="BR629" s="165">
        <v>0</v>
      </c>
      <c r="BS629" s="165">
        <v>0</v>
      </c>
      <c r="BT629" s="165">
        <v>0</v>
      </c>
      <c r="BU629" s="165" t="s">
        <v>0</v>
      </c>
      <c r="BV629" s="165" t="s">
        <v>0</v>
      </c>
      <c r="BW629" s="165" t="s">
        <v>0</v>
      </c>
      <c r="BX629" s="165" t="s">
        <v>0</v>
      </c>
      <c r="BY629" s="163" t="s">
        <v>0</v>
      </c>
      <c r="BZ629">
        <v>0</v>
      </c>
      <c r="CA629" t="s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 t="str">
        <f>_xlfn.XLOOKUP(DB_CEWB_Nomenclature__2[[#This Row],[Component]],T_Planning[Article],T_Planning[PLANIF],"VERIF")</f>
        <v>VERIF</v>
      </c>
      <c r="CS629" t="str">
        <f>_xlfn.XLOOKUP(DB_CEWB_Nomenclature__2[[#This Row],[Component]],T_Planning[Article],T_Planning[Etat Machine],"VERIF")</f>
        <v>VERIF</v>
      </c>
      <c r="CT62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0" spans="1:98" hidden="1" x14ac:dyDescent="0.3">
      <c r="A630">
        <v>0</v>
      </c>
      <c r="B630">
        <v>860840</v>
      </c>
      <c r="C630" t="s">
        <v>3650</v>
      </c>
      <c r="D630">
        <v>29</v>
      </c>
      <c r="E630" t="s">
        <v>3761</v>
      </c>
      <c r="F630" t="s">
        <v>3952</v>
      </c>
      <c r="G630" t="s">
        <v>2862</v>
      </c>
      <c r="H630" t="s">
        <v>3415</v>
      </c>
      <c r="I630">
        <v>0</v>
      </c>
      <c r="J630">
        <v>600</v>
      </c>
      <c r="K630">
        <v>0</v>
      </c>
      <c r="L630">
        <v>5023</v>
      </c>
      <c r="M630">
        <v>0</v>
      </c>
      <c r="N630">
        <v>12000</v>
      </c>
      <c r="O630">
        <v>5600</v>
      </c>
      <c r="P630">
        <v>5600</v>
      </c>
      <c r="Q630">
        <v>5600</v>
      </c>
      <c r="R630">
        <v>0</v>
      </c>
      <c r="S630">
        <v>5023</v>
      </c>
      <c r="T630" t="s">
        <v>3767</v>
      </c>
      <c r="U630">
        <v>5600</v>
      </c>
      <c r="V630" s="162">
        <v>0.89696428571428577</v>
      </c>
      <c r="W630">
        <v>11200</v>
      </c>
      <c r="X630" s="162">
        <v>0.44848214285714288</v>
      </c>
      <c r="Y630">
        <v>0</v>
      </c>
      <c r="Z630">
        <v>0</v>
      </c>
      <c r="AA630">
        <v>0</v>
      </c>
      <c r="AB630">
        <v>0</v>
      </c>
      <c r="AC630">
        <v>0</v>
      </c>
      <c r="AD630" t="s">
        <v>0</v>
      </c>
      <c r="AE630" t="s">
        <v>0</v>
      </c>
      <c r="AF630" t="s">
        <v>0</v>
      </c>
      <c r="AG630" t="s">
        <v>0</v>
      </c>
      <c r="AH630" s="191"/>
      <c r="AI630" s="191" t="s">
        <v>0</v>
      </c>
      <c r="AJ630" t="s">
        <v>0</v>
      </c>
      <c r="AK630" s="191"/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178">
        <v>0</v>
      </c>
      <c r="AS630" s="178">
        <v>0</v>
      </c>
      <c r="AT630" s="178">
        <v>0</v>
      </c>
      <c r="AU630" s="178">
        <v>0</v>
      </c>
      <c r="AV630" s="178">
        <v>0</v>
      </c>
      <c r="AW630" s="180">
        <v>0</v>
      </c>
      <c r="AX630">
        <v>1</v>
      </c>
      <c r="AY630">
        <v>0</v>
      </c>
      <c r="AZ630">
        <v>0</v>
      </c>
      <c r="BA630">
        <v>0</v>
      </c>
      <c r="BB630">
        <v>1</v>
      </c>
      <c r="BC630">
        <v>0</v>
      </c>
      <c r="BD630" s="165">
        <v>12000</v>
      </c>
      <c r="BE630" s="165">
        <v>7</v>
      </c>
      <c r="BF630" s="165" t="s">
        <v>0</v>
      </c>
      <c r="BG630" s="165" t="s">
        <v>0</v>
      </c>
      <c r="BH630" s="165" t="s">
        <v>0</v>
      </c>
      <c r="BI630" s="165" t="s">
        <v>0</v>
      </c>
      <c r="BJ630" s="165">
        <v>0</v>
      </c>
      <c r="BK630" s="165" t="s">
        <v>0</v>
      </c>
      <c r="BL630" s="165">
        <v>0</v>
      </c>
      <c r="BM630" s="165" t="s">
        <v>0</v>
      </c>
      <c r="BN630" s="165" t="s">
        <v>0</v>
      </c>
      <c r="BO630" s="165" t="s">
        <v>0</v>
      </c>
      <c r="BP630" s="165" t="s">
        <v>0</v>
      </c>
      <c r="BQ630" s="165" t="s">
        <v>0</v>
      </c>
      <c r="BR630" s="165">
        <v>0</v>
      </c>
      <c r="BS630" s="165">
        <v>0</v>
      </c>
      <c r="BT630" s="165">
        <v>0</v>
      </c>
      <c r="BU630" s="165" t="s">
        <v>0</v>
      </c>
      <c r="BV630" s="165" t="s">
        <v>0</v>
      </c>
      <c r="BW630" s="165" t="s">
        <v>0</v>
      </c>
      <c r="BX630" s="165" t="s">
        <v>0</v>
      </c>
      <c r="BY630" s="163" t="s">
        <v>0</v>
      </c>
      <c r="BZ630">
        <v>0</v>
      </c>
      <c r="CA630" t="s">
        <v>0</v>
      </c>
      <c r="CB630">
        <v>5023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5023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 t="str">
        <f>_xlfn.XLOOKUP(DB_CEWB_Nomenclature__2[[#This Row],[Component]],T_Planning[Article],T_Planning[PLANIF],"VERIF")</f>
        <v>STOP</v>
      </c>
      <c r="CS630" t="str">
        <f>_xlfn.XLOOKUP(DB_CEWB_Nomenclature__2[[#This Row],[Component]],T_Planning[Article],T_Planning[Etat Machine],"VERIF")</f>
        <v>PROD</v>
      </c>
      <c r="CT63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1" spans="1:98" hidden="1" x14ac:dyDescent="0.3">
      <c r="A631">
        <v>0</v>
      </c>
      <c r="B631">
        <v>861255</v>
      </c>
      <c r="C631" t="s">
        <v>3654</v>
      </c>
      <c r="D631">
        <v>40</v>
      </c>
      <c r="E631" t="s">
        <v>3761</v>
      </c>
      <c r="F631" t="s">
        <v>3950</v>
      </c>
      <c r="G631" t="s">
        <v>2775</v>
      </c>
      <c r="H631" t="s">
        <v>187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 t="s">
        <v>3789</v>
      </c>
      <c r="U631">
        <v>0</v>
      </c>
      <c r="V631" s="162" t="s">
        <v>0</v>
      </c>
      <c r="W631">
        <v>0</v>
      </c>
      <c r="X631" s="162" t="s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 t="s">
        <v>0</v>
      </c>
      <c r="AE631" t="s">
        <v>0</v>
      </c>
      <c r="AF631" t="s">
        <v>0</v>
      </c>
      <c r="AG631" t="s">
        <v>0</v>
      </c>
      <c r="AH631" s="191"/>
      <c r="AI631" s="191" t="s">
        <v>0</v>
      </c>
      <c r="AJ631" t="s">
        <v>0</v>
      </c>
      <c r="AK631" s="191"/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178">
        <v>0</v>
      </c>
      <c r="AS631" s="178">
        <v>0</v>
      </c>
      <c r="AT631" s="178">
        <v>0</v>
      </c>
      <c r="AU631" s="178">
        <v>0</v>
      </c>
      <c r="AV631" s="178">
        <v>0</v>
      </c>
      <c r="AW631" s="180">
        <v>0</v>
      </c>
      <c r="AX631">
        <v>1</v>
      </c>
      <c r="AY631">
        <v>0</v>
      </c>
      <c r="AZ631">
        <v>0</v>
      </c>
      <c r="BA631">
        <v>0</v>
      </c>
      <c r="BB631">
        <v>1</v>
      </c>
      <c r="BC631">
        <v>0</v>
      </c>
      <c r="BD631" s="165">
        <v>0</v>
      </c>
      <c r="BE631" s="165" t="s">
        <v>0</v>
      </c>
      <c r="BF631" s="165" t="s">
        <v>0</v>
      </c>
      <c r="BG631" s="165" t="s">
        <v>0</v>
      </c>
      <c r="BH631" s="165" t="s">
        <v>0</v>
      </c>
      <c r="BI631" s="165" t="s">
        <v>0</v>
      </c>
      <c r="BJ631" s="165">
        <v>0</v>
      </c>
      <c r="BK631" s="165" t="s">
        <v>0</v>
      </c>
      <c r="BL631" s="165">
        <v>0</v>
      </c>
      <c r="BM631" s="165" t="s">
        <v>0</v>
      </c>
      <c r="BN631" s="165" t="s">
        <v>0</v>
      </c>
      <c r="BO631" s="165" t="s">
        <v>0</v>
      </c>
      <c r="BP631" s="165" t="s">
        <v>0</v>
      </c>
      <c r="BQ631" s="165" t="s">
        <v>0</v>
      </c>
      <c r="BR631" s="165">
        <v>0</v>
      </c>
      <c r="BS631" s="165">
        <v>0</v>
      </c>
      <c r="BT631" s="165">
        <v>0</v>
      </c>
      <c r="BU631" s="165" t="s">
        <v>0</v>
      </c>
      <c r="BV631" s="165" t="s">
        <v>0</v>
      </c>
      <c r="BW631" s="165" t="s">
        <v>0</v>
      </c>
      <c r="BX631" s="165" t="s">
        <v>0</v>
      </c>
      <c r="BY631" s="163" t="s">
        <v>0</v>
      </c>
      <c r="BZ631">
        <v>0</v>
      </c>
      <c r="CA631" t="s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 t="str">
        <f>_xlfn.XLOOKUP(DB_CEWB_Nomenclature__2[[#This Row],[Component]],T_Planning[Article],T_Planning[PLANIF],"VERIF")</f>
        <v>VERIF</v>
      </c>
      <c r="CS631" t="str">
        <f>_xlfn.XLOOKUP(DB_CEWB_Nomenclature__2[[#This Row],[Component]],T_Planning[Article],T_Planning[Etat Machine],"VERIF")</f>
        <v>VERIF</v>
      </c>
      <c r="CT63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2" spans="1:98" hidden="1" x14ac:dyDescent="0.3">
      <c r="A632">
        <v>0</v>
      </c>
      <c r="B632">
        <v>861814</v>
      </c>
      <c r="C632" t="s">
        <v>4271</v>
      </c>
      <c r="D632">
        <v>40</v>
      </c>
      <c r="E632" t="s">
        <v>3761</v>
      </c>
      <c r="F632" t="s">
        <v>3950</v>
      </c>
      <c r="G632" t="s">
        <v>2775</v>
      </c>
      <c r="H632" t="s">
        <v>2355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 t="s">
        <v>3789</v>
      </c>
      <c r="U632">
        <v>0</v>
      </c>
      <c r="V632" s="162" t="s">
        <v>0</v>
      </c>
      <c r="W632">
        <v>0</v>
      </c>
      <c r="X632" s="162" t="s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 t="s">
        <v>0</v>
      </c>
      <c r="AE632" t="s">
        <v>0</v>
      </c>
      <c r="AF632" t="s">
        <v>0</v>
      </c>
      <c r="AG632" t="s">
        <v>0</v>
      </c>
      <c r="AH632" s="191"/>
      <c r="AI632" s="191" t="s">
        <v>0</v>
      </c>
      <c r="AJ632" t="s">
        <v>0</v>
      </c>
      <c r="AK632" s="191"/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178">
        <v>0</v>
      </c>
      <c r="AS632" s="178">
        <v>0</v>
      </c>
      <c r="AT632" s="178">
        <v>0</v>
      </c>
      <c r="AU632" s="178">
        <v>0</v>
      </c>
      <c r="AV632" s="178">
        <v>0</v>
      </c>
      <c r="AW632" s="180">
        <v>0</v>
      </c>
      <c r="AX632">
        <v>1</v>
      </c>
      <c r="AY632">
        <v>0</v>
      </c>
      <c r="AZ632">
        <v>0</v>
      </c>
      <c r="BA632">
        <v>0</v>
      </c>
      <c r="BB632">
        <v>1</v>
      </c>
      <c r="BC632">
        <v>0</v>
      </c>
      <c r="BD632" s="165">
        <v>0</v>
      </c>
      <c r="BE632" s="165" t="s">
        <v>0</v>
      </c>
      <c r="BF632" s="165" t="s">
        <v>0</v>
      </c>
      <c r="BG632" s="165" t="s">
        <v>0</v>
      </c>
      <c r="BH632" s="165" t="s">
        <v>0</v>
      </c>
      <c r="BI632" s="165" t="s">
        <v>0</v>
      </c>
      <c r="BJ632" s="165">
        <v>0</v>
      </c>
      <c r="BK632" s="165" t="s">
        <v>0</v>
      </c>
      <c r="BL632" s="165">
        <v>0</v>
      </c>
      <c r="BM632" s="165" t="s">
        <v>0</v>
      </c>
      <c r="BN632" s="165" t="s">
        <v>0</v>
      </c>
      <c r="BO632" s="165" t="s">
        <v>0</v>
      </c>
      <c r="BP632" s="165" t="s">
        <v>0</v>
      </c>
      <c r="BQ632" s="165" t="s">
        <v>0</v>
      </c>
      <c r="BR632" s="165">
        <v>0</v>
      </c>
      <c r="BS632" s="165">
        <v>0</v>
      </c>
      <c r="BT632" s="165">
        <v>0</v>
      </c>
      <c r="BU632" s="165" t="s">
        <v>0</v>
      </c>
      <c r="BV632" s="165" t="s">
        <v>0</v>
      </c>
      <c r="BW632" s="165" t="s">
        <v>0</v>
      </c>
      <c r="BX632" s="165" t="s">
        <v>0</v>
      </c>
      <c r="BY632" s="163" t="s">
        <v>0</v>
      </c>
      <c r="BZ632">
        <v>0</v>
      </c>
      <c r="CA632" t="s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 t="str">
        <f>_xlfn.XLOOKUP(DB_CEWB_Nomenclature__2[[#This Row],[Component]],T_Planning[Article],T_Planning[PLANIF],"VERIF")</f>
        <v>VERIF</v>
      </c>
      <c r="CS632" t="str">
        <f>_xlfn.XLOOKUP(DB_CEWB_Nomenclature__2[[#This Row],[Component]],T_Planning[Article],T_Planning[Etat Machine],"VERIF")</f>
        <v>VERIF</v>
      </c>
      <c r="CT63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3" spans="1:98" hidden="1" x14ac:dyDescent="0.3">
      <c r="A633">
        <v>0</v>
      </c>
      <c r="B633">
        <v>862831</v>
      </c>
      <c r="C633" t="s">
        <v>4273</v>
      </c>
      <c r="D633">
        <v>40</v>
      </c>
      <c r="E633" t="s">
        <v>3761</v>
      </c>
      <c r="F633" t="s">
        <v>3952</v>
      </c>
      <c r="G633" t="s">
        <v>2862</v>
      </c>
      <c r="H633" t="s">
        <v>1041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 t="s">
        <v>3767</v>
      </c>
      <c r="U633">
        <v>0</v>
      </c>
      <c r="V633" s="162" t="s">
        <v>0</v>
      </c>
      <c r="W633">
        <v>0</v>
      </c>
      <c r="X633" s="162" t="s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 t="s">
        <v>0</v>
      </c>
      <c r="AE633" t="s">
        <v>0</v>
      </c>
      <c r="AF633" t="s">
        <v>0</v>
      </c>
      <c r="AG633" t="s">
        <v>0</v>
      </c>
      <c r="AH633" s="191"/>
      <c r="AI633" s="191" t="s">
        <v>0</v>
      </c>
      <c r="AJ633" t="s">
        <v>0</v>
      </c>
      <c r="AK633" s="191"/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178">
        <v>0</v>
      </c>
      <c r="AS633" s="178">
        <v>0</v>
      </c>
      <c r="AT633" s="178">
        <v>0</v>
      </c>
      <c r="AU633" s="178">
        <v>0</v>
      </c>
      <c r="AV633" s="178">
        <v>0</v>
      </c>
      <c r="AW633" s="180">
        <v>0</v>
      </c>
      <c r="AX633">
        <v>1</v>
      </c>
      <c r="AY633">
        <v>0</v>
      </c>
      <c r="AZ633">
        <v>0</v>
      </c>
      <c r="BA633">
        <v>0</v>
      </c>
      <c r="BB633">
        <v>1</v>
      </c>
      <c r="BC633">
        <v>0</v>
      </c>
      <c r="BD633" s="165">
        <v>0</v>
      </c>
      <c r="BE633" s="165" t="s">
        <v>0</v>
      </c>
      <c r="BF633" s="165" t="s">
        <v>0</v>
      </c>
      <c r="BG633" s="165" t="s">
        <v>0</v>
      </c>
      <c r="BH633" s="165" t="s">
        <v>0</v>
      </c>
      <c r="BI633" s="165" t="s">
        <v>0</v>
      </c>
      <c r="BJ633" s="165">
        <v>0</v>
      </c>
      <c r="BK633" s="165" t="s">
        <v>0</v>
      </c>
      <c r="BL633" s="165">
        <v>0</v>
      </c>
      <c r="BM633" s="165" t="s">
        <v>0</v>
      </c>
      <c r="BN633" s="165" t="s">
        <v>0</v>
      </c>
      <c r="BO633" s="165" t="s">
        <v>0</v>
      </c>
      <c r="BP633" s="165" t="s">
        <v>0</v>
      </c>
      <c r="BQ633" s="165" t="s">
        <v>0</v>
      </c>
      <c r="BR633" s="165">
        <v>0</v>
      </c>
      <c r="BS633" s="165">
        <v>0</v>
      </c>
      <c r="BT633" s="165">
        <v>0</v>
      </c>
      <c r="BU633" s="165" t="s">
        <v>0</v>
      </c>
      <c r="BV633" s="165" t="s">
        <v>0</v>
      </c>
      <c r="BW633" s="165" t="s">
        <v>0</v>
      </c>
      <c r="BX633" s="165" t="s">
        <v>0</v>
      </c>
      <c r="BY633" s="163" t="s">
        <v>0</v>
      </c>
      <c r="BZ633">
        <v>0</v>
      </c>
      <c r="CA633" t="s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 t="str">
        <f>_xlfn.XLOOKUP(DB_CEWB_Nomenclature__2[[#This Row],[Component]],T_Planning[Article],T_Planning[PLANIF],"VERIF")</f>
        <v>VERIF</v>
      </c>
      <c r="CS633" t="str">
        <f>_xlfn.XLOOKUP(DB_CEWB_Nomenclature__2[[#This Row],[Component]],T_Planning[Article],T_Planning[Etat Machine],"VERIF")</f>
        <v>VERIF</v>
      </c>
      <c r="CT63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4" spans="1:98" hidden="1" x14ac:dyDescent="0.3">
      <c r="A634">
        <v>0</v>
      </c>
      <c r="B634">
        <v>862834</v>
      </c>
      <c r="C634" t="s">
        <v>4159</v>
      </c>
      <c r="D634">
        <v>40</v>
      </c>
      <c r="E634" t="s">
        <v>3761</v>
      </c>
      <c r="F634" t="s">
        <v>3950</v>
      </c>
      <c r="G634" t="s">
        <v>2775</v>
      </c>
      <c r="H634" t="s">
        <v>170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 t="s">
        <v>3789</v>
      </c>
      <c r="U634">
        <v>0</v>
      </c>
      <c r="V634" s="162" t="s">
        <v>0</v>
      </c>
      <c r="W634">
        <v>0</v>
      </c>
      <c r="X634" s="162" t="s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 t="s">
        <v>0</v>
      </c>
      <c r="AE634" t="s">
        <v>0</v>
      </c>
      <c r="AF634" t="s">
        <v>0</v>
      </c>
      <c r="AG634" t="s">
        <v>0</v>
      </c>
      <c r="AH634" s="191"/>
      <c r="AI634" s="191" t="s">
        <v>0</v>
      </c>
      <c r="AJ634" t="s">
        <v>0</v>
      </c>
      <c r="AK634" s="191"/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178">
        <v>0</v>
      </c>
      <c r="AS634" s="178">
        <v>0</v>
      </c>
      <c r="AT634" s="178">
        <v>0</v>
      </c>
      <c r="AU634" s="178">
        <v>0</v>
      </c>
      <c r="AV634" s="178">
        <v>0</v>
      </c>
      <c r="AW634" s="180">
        <v>0</v>
      </c>
      <c r="AX634">
        <v>1</v>
      </c>
      <c r="AY634">
        <v>0</v>
      </c>
      <c r="AZ634">
        <v>0</v>
      </c>
      <c r="BA634">
        <v>0</v>
      </c>
      <c r="BB634">
        <v>1</v>
      </c>
      <c r="BC634">
        <v>0</v>
      </c>
      <c r="BD634" s="165">
        <v>0</v>
      </c>
      <c r="BE634" s="165" t="s">
        <v>0</v>
      </c>
      <c r="BF634" s="165" t="s">
        <v>0</v>
      </c>
      <c r="BG634" s="165" t="s">
        <v>0</v>
      </c>
      <c r="BH634" s="165" t="s">
        <v>0</v>
      </c>
      <c r="BI634" s="165" t="s">
        <v>0</v>
      </c>
      <c r="BJ634" s="165">
        <v>0</v>
      </c>
      <c r="BK634" s="165" t="s">
        <v>0</v>
      </c>
      <c r="BL634" s="165">
        <v>0</v>
      </c>
      <c r="BM634" s="165" t="s">
        <v>0</v>
      </c>
      <c r="BN634" s="165" t="s">
        <v>0</v>
      </c>
      <c r="BO634" s="165" t="s">
        <v>0</v>
      </c>
      <c r="BP634" s="165" t="s">
        <v>0</v>
      </c>
      <c r="BQ634" s="165" t="s">
        <v>0</v>
      </c>
      <c r="BR634" s="165">
        <v>0</v>
      </c>
      <c r="BS634" s="165">
        <v>0</v>
      </c>
      <c r="BT634" s="165">
        <v>0</v>
      </c>
      <c r="BU634" s="165" t="s">
        <v>0</v>
      </c>
      <c r="BV634" s="165" t="s">
        <v>0</v>
      </c>
      <c r="BW634" s="165" t="s">
        <v>0</v>
      </c>
      <c r="BX634" s="165" t="s">
        <v>0</v>
      </c>
      <c r="BY634" s="163" t="s">
        <v>0</v>
      </c>
      <c r="BZ634">
        <v>0</v>
      </c>
      <c r="CA634" t="s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 t="str">
        <f>_xlfn.XLOOKUP(DB_CEWB_Nomenclature__2[[#This Row],[Component]],T_Planning[Article],T_Planning[PLANIF],"VERIF")</f>
        <v>VERIF</v>
      </c>
      <c r="CS634" t="str">
        <f>_xlfn.XLOOKUP(DB_CEWB_Nomenclature__2[[#This Row],[Component]],T_Planning[Article],T_Planning[Etat Machine],"VERIF")</f>
        <v>VERIF</v>
      </c>
      <c r="CT63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5" spans="1:98" hidden="1" x14ac:dyDescent="0.3">
      <c r="A635">
        <v>0</v>
      </c>
      <c r="B635">
        <v>862835</v>
      </c>
      <c r="C635" t="s">
        <v>4275</v>
      </c>
      <c r="D635">
        <v>55</v>
      </c>
      <c r="E635" t="s">
        <v>3761</v>
      </c>
      <c r="F635" t="s">
        <v>3950</v>
      </c>
      <c r="G635" t="s">
        <v>2775</v>
      </c>
      <c r="H635" t="s">
        <v>1998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 t="s">
        <v>3828</v>
      </c>
      <c r="U635">
        <v>0</v>
      </c>
      <c r="V635" s="162" t="s">
        <v>0</v>
      </c>
      <c r="W635">
        <v>0</v>
      </c>
      <c r="X635" s="162" t="s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 t="s">
        <v>0</v>
      </c>
      <c r="AE635" t="s">
        <v>0</v>
      </c>
      <c r="AF635" t="s">
        <v>0</v>
      </c>
      <c r="AG635" t="s">
        <v>0</v>
      </c>
      <c r="AH635" s="191"/>
      <c r="AI635" s="191" t="s">
        <v>0</v>
      </c>
      <c r="AJ635" t="s">
        <v>0</v>
      </c>
      <c r="AK635" s="191"/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178">
        <v>0</v>
      </c>
      <c r="AS635" s="178">
        <v>0</v>
      </c>
      <c r="AT635" s="178">
        <v>0</v>
      </c>
      <c r="AU635" s="178">
        <v>0</v>
      </c>
      <c r="AV635" s="178">
        <v>0</v>
      </c>
      <c r="AW635" s="180">
        <v>0</v>
      </c>
      <c r="AX635">
        <v>1</v>
      </c>
      <c r="AY635">
        <v>0</v>
      </c>
      <c r="AZ635">
        <v>0</v>
      </c>
      <c r="BA635">
        <v>0</v>
      </c>
      <c r="BB635">
        <v>1</v>
      </c>
      <c r="BC635">
        <v>0</v>
      </c>
      <c r="BD635" s="165">
        <v>0</v>
      </c>
      <c r="BE635" s="165" t="s">
        <v>0</v>
      </c>
      <c r="BF635" s="165" t="s">
        <v>0</v>
      </c>
      <c r="BG635" s="165" t="s">
        <v>0</v>
      </c>
      <c r="BH635" s="165" t="s">
        <v>0</v>
      </c>
      <c r="BI635" s="165" t="s">
        <v>0</v>
      </c>
      <c r="BJ635" s="165">
        <v>0</v>
      </c>
      <c r="BK635" s="165" t="s">
        <v>0</v>
      </c>
      <c r="BL635" s="165">
        <v>0</v>
      </c>
      <c r="BM635" s="165" t="s">
        <v>0</v>
      </c>
      <c r="BN635" s="165" t="s">
        <v>0</v>
      </c>
      <c r="BO635" s="165" t="s">
        <v>0</v>
      </c>
      <c r="BP635" s="165" t="s">
        <v>0</v>
      </c>
      <c r="BQ635" s="165" t="s">
        <v>0</v>
      </c>
      <c r="BR635" s="165">
        <v>0</v>
      </c>
      <c r="BS635" s="165">
        <v>0</v>
      </c>
      <c r="BT635" s="165">
        <v>0</v>
      </c>
      <c r="BU635" s="165" t="s">
        <v>0</v>
      </c>
      <c r="BV635" s="165" t="s">
        <v>0</v>
      </c>
      <c r="BW635" s="165" t="s">
        <v>0</v>
      </c>
      <c r="BX635" s="165" t="s">
        <v>0</v>
      </c>
      <c r="BY635" s="163" t="s">
        <v>0</v>
      </c>
      <c r="BZ635">
        <v>0</v>
      </c>
      <c r="CA635" t="s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 t="str">
        <f>_xlfn.XLOOKUP(DB_CEWB_Nomenclature__2[[#This Row],[Component]],T_Planning[Article],T_Planning[PLANIF],"VERIF")</f>
        <v>VERIF</v>
      </c>
      <c r="CS635" t="str">
        <f>_xlfn.XLOOKUP(DB_CEWB_Nomenclature__2[[#This Row],[Component]],T_Planning[Article],T_Planning[Etat Machine],"VERIF")</f>
        <v>VERIF</v>
      </c>
      <c r="CT63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6" spans="1:98" hidden="1" x14ac:dyDescent="0.3">
      <c r="A636">
        <v>0</v>
      </c>
      <c r="B636">
        <v>862836</v>
      </c>
      <c r="C636" t="s">
        <v>4275</v>
      </c>
      <c r="D636">
        <v>55</v>
      </c>
      <c r="E636" t="s">
        <v>3761</v>
      </c>
      <c r="F636" t="s">
        <v>3950</v>
      </c>
      <c r="G636" t="s">
        <v>2775</v>
      </c>
      <c r="H636" t="s">
        <v>1998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 t="s">
        <v>3828</v>
      </c>
      <c r="U636">
        <v>0</v>
      </c>
      <c r="V636" s="162" t="s">
        <v>0</v>
      </c>
      <c r="W636">
        <v>0</v>
      </c>
      <c r="X636" s="162" t="s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 t="s">
        <v>0</v>
      </c>
      <c r="AE636" t="s">
        <v>0</v>
      </c>
      <c r="AF636" t="s">
        <v>0</v>
      </c>
      <c r="AG636" t="s">
        <v>0</v>
      </c>
      <c r="AH636" s="191"/>
      <c r="AI636" s="191" t="s">
        <v>0</v>
      </c>
      <c r="AJ636" t="s">
        <v>0</v>
      </c>
      <c r="AK636" s="191"/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178">
        <v>0</v>
      </c>
      <c r="AS636" s="178">
        <v>0</v>
      </c>
      <c r="AT636" s="178">
        <v>0</v>
      </c>
      <c r="AU636" s="178">
        <v>0</v>
      </c>
      <c r="AV636" s="178">
        <v>0</v>
      </c>
      <c r="AW636" s="180">
        <v>0</v>
      </c>
      <c r="AX636">
        <v>1</v>
      </c>
      <c r="AY636">
        <v>0</v>
      </c>
      <c r="AZ636">
        <v>0</v>
      </c>
      <c r="BA636">
        <v>0</v>
      </c>
      <c r="BB636">
        <v>1</v>
      </c>
      <c r="BC636">
        <v>0</v>
      </c>
      <c r="BD636" s="165">
        <v>0</v>
      </c>
      <c r="BE636" s="165" t="s">
        <v>0</v>
      </c>
      <c r="BF636" s="165" t="s">
        <v>0</v>
      </c>
      <c r="BG636" s="165" t="s">
        <v>0</v>
      </c>
      <c r="BH636" s="165" t="s">
        <v>0</v>
      </c>
      <c r="BI636" s="165" t="s">
        <v>0</v>
      </c>
      <c r="BJ636" s="165">
        <v>0</v>
      </c>
      <c r="BK636" s="165" t="s">
        <v>0</v>
      </c>
      <c r="BL636" s="165">
        <v>0</v>
      </c>
      <c r="BM636" s="165" t="s">
        <v>0</v>
      </c>
      <c r="BN636" s="165" t="s">
        <v>0</v>
      </c>
      <c r="BO636" s="165" t="s">
        <v>0</v>
      </c>
      <c r="BP636" s="165" t="s">
        <v>0</v>
      </c>
      <c r="BQ636" s="165" t="s">
        <v>0</v>
      </c>
      <c r="BR636" s="165">
        <v>0</v>
      </c>
      <c r="BS636" s="165">
        <v>0</v>
      </c>
      <c r="BT636" s="165">
        <v>0</v>
      </c>
      <c r="BU636" s="165" t="s">
        <v>0</v>
      </c>
      <c r="BV636" s="165" t="s">
        <v>0</v>
      </c>
      <c r="BW636" s="165" t="s">
        <v>0</v>
      </c>
      <c r="BX636" s="165" t="s">
        <v>0</v>
      </c>
      <c r="BY636" s="163" t="s">
        <v>0</v>
      </c>
      <c r="BZ636">
        <v>0</v>
      </c>
      <c r="CA636" t="s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 t="str">
        <f>_xlfn.XLOOKUP(DB_CEWB_Nomenclature__2[[#This Row],[Component]],T_Planning[Article],T_Planning[PLANIF],"VERIF")</f>
        <v>VERIF</v>
      </c>
      <c r="CS636" t="str">
        <f>_xlfn.XLOOKUP(DB_CEWB_Nomenclature__2[[#This Row],[Component]],T_Planning[Article],T_Planning[Etat Machine],"VERIF")</f>
        <v>VERIF</v>
      </c>
      <c r="CT63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7" spans="1:98" hidden="1" x14ac:dyDescent="0.3">
      <c r="A637">
        <v>0</v>
      </c>
      <c r="B637">
        <v>863253</v>
      </c>
      <c r="C637" t="s">
        <v>4163</v>
      </c>
      <c r="D637">
        <v>55</v>
      </c>
      <c r="E637" t="s">
        <v>3761</v>
      </c>
      <c r="F637" t="s">
        <v>3950</v>
      </c>
      <c r="G637" t="s">
        <v>2775</v>
      </c>
      <c r="H637" t="s">
        <v>1998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 t="s">
        <v>3828</v>
      </c>
      <c r="U637">
        <v>0</v>
      </c>
      <c r="V637" s="162" t="s">
        <v>0</v>
      </c>
      <c r="W637">
        <v>0</v>
      </c>
      <c r="X637" s="162" t="s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 t="s">
        <v>0</v>
      </c>
      <c r="AE637" t="s">
        <v>0</v>
      </c>
      <c r="AF637" t="s">
        <v>0</v>
      </c>
      <c r="AG637" t="s">
        <v>0</v>
      </c>
      <c r="AH637" s="191"/>
      <c r="AI637" s="191" t="s">
        <v>0</v>
      </c>
      <c r="AJ637" t="s">
        <v>0</v>
      </c>
      <c r="AK637" s="191"/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178">
        <v>0</v>
      </c>
      <c r="AS637" s="178">
        <v>0</v>
      </c>
      <c r="AT637" s="178">
        <v>0</v>
      </c>
      <c r="AU637" s="178">
        <v>0</v>
      </c>
      <c r="AV637" s="178">
        <v>0</v>
      </c>
      <c r="AW637" s="180">
        <v>0</v>
      </c>
      <c r="AX637">
        <v>1</v>
      </c>
      <c r="AY637">
        <v>1</v>
      </c>
      <c r="AZ637">
        <v>0</v>
      </c>
      <c r="BA637">
        <v>0</v>
      </c>
      <c r="BB637">
        <v>1</v>
      </c>
      <c r="BC637">
        <v>0</v>
      </c>
      <c r="BD637" s="165">
        <v>0</v>
      </c>
      <c r="BE637" s="165" t="s">
        <v>0</v>
      </c>
      <c r="BF637" s="165">
        <v>0</v>
      </c>
      <c r="BG637" s="165" t="s">
        <v>0</v>
      </c>
      <c r="BH637" s="165">
        <v>0</v>
      </c>
      <c r="BI637" s="165" t="s">
        <v>0</v>
      </c>
      <c r="BJ637" s="165">
        <v>0</v>
      </c>
      <c r="BK637" s="165" t="s">
        <v>0</v>
      </c>
      <c r="BL637" s="165">
        <v>0</v>
      </c>
      <c r="BM637" s="165" t="s">
        <v>0</v>
      </c>
      <c r="BN637" s="165" t="s">
        <v>0</v>
      </c>
      <c r="BO637" s="165" t="s">
        <v>0</v>
      </c>
      <c r="BP637" s="165" t="s">
        <v>0</v>
      </c>
      <c r="BQ637" s="165" t="s">
        <v>0</v>
      </c>
      <c r="BR637" s="165">
        <v>0</v>
      </c>
      <c r="BS637" s="165">
        <v>0</v>
      </c>
      <c r="BT637" s="165">
        <v>0</v>
      </c>
      <c r="BU637" s="165" t="s">
        <v>0</v>
      </c>
      <c r="BV637" s="165" t="s">
        <v>0</v>
      </c>
      <c r="BW637" s="165" t="s">
        <v>0</v>
      </c>
      <c r="BX637" s="165" t="s">
        <v>0</v>
      </c>
      <c r="BY637" s="163" t="s">
        <v>0</v>
      </c>
      <c r="BZ637">
        <v>0</v>
      </c>
      <c r="CA637" t="s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 t="str">
        <f>_xlfn.XLOOKUP(DB_CEWB_Nomenclature__2[[#This Row],[Component]],T_Planning[Article],T_Planning[PLANIF],"VERIF")</f>
        <v>VERIF</v>
      </c>
      <c r="CS637" t="str">
        <f>_xlfn.XLOOKUP(DB_CEWB_Nomenclature__2[[#This Row],[Component]],T_Planning[Article],T_Planning[Etat Machine],"VERIF")</f>
        <v>VERIF</v>
      </c>
      <c r="CT63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8" spans="1:98" hidden="1" x14ac:dyDescent="0.3">
      <c r="A638">
        <v>0</v>
      </c>
      <c r="B638">
        <v>863307</v>
      </c>
      <c r="C638" t="s">
        <v>4283</v>
      </c>
      <c r="D638">
        <v>32</v>
      </c>
      <c r="E638" t="s">
        <v>3761</v>
      </c>
      <c r="F638" t="s">
        <v>3952</v>
      </c>
      <c r="G638" t="s">
        <v>2862</v>
      </c>
      <c r="H638" t="s">
        <v>956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 t="s">
        <v>3767</v>
      </c>
      <c r="U638">
        <v>0</v>
      </c>
      <c r="V638" s="162" t="s">
        <v>0</v>
      </c>
      <c r="W638">
        <v>0</v>
      </c>
      <c r="X638" s="162" t="s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 t="s">
        <v>0</v>
      </c>
      <c r="AE638" t="s">
        <v>0</v>
      </c>
      <c r="AF638" t="s">
        <v>0</v>
      </c>
      <c r="AG638" t="s">
        <v>0</v>
      </c>
      <c r="AH638" s="191"/>
      <c r="AI638" s="191" t="s">
        <v>0</v>
      </c>
      <c r="AJ638" t="s">
        <v>0</v>
      </c>
      <c r="AK638" s="191"/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178">
        <v>0</v>
      </c>
      <c r="AS638" s="178">
        <v>0</v>
      </c>
      <c r="AT638" s="178">
        <v>0</v>
      </c>
      <c r="AU638" s="178">
        <v>0</v>
      </c>
      <c r="AV638" s="178">
        <v>0</v>
      </c>
      <c r="AW638" s="180">
        <v>0</v>
      </c>
      <c r="AX638">
        <v>1</v>
      </c>
      <c r="AY638">
        <v>1</v>
      </c>
      <c r="AZ638">
        <v>0</v>
      </c>
      <c r="BA638">
        <v>0</v>
      </c>
      <c r="BB638">
        <v>1</v>
      </c>
      <c r="BC638">
        <v>0</v>
      </c>
      <c r="BD638" s="165">
        <v>0</v>
      </c>
      <c r="BE638" s="165" t="s">
        <v>0</v>
      </c>
      <c r="BF638" s="165">
        <v>0</v>
      </c>
      <c r="BG638" s="165" t="s">
        <v>0</v>
      </c>
      <c r="BH638" s="165">
        <v>0</v>
      </c>
      <c r="BI638" s="165" t="s">
        <v>0</v>
      </c>
      <c r="BJ638" s="165">
        <v>0</v>
      </c>
      <c r="BK638" s="165" t="s">
        <v>0</v>
      </c>
      <c r="BL638" s="165">
        <v>0</v>
      </c>
      <c r="BM638" s="165" t="s">
        <v>0</v>
      </c>
      <c r="BN638" s="165" t="s">
        <v>0</v>
      </c>
      <c r="BO638" s="165" t="s">
        <v>0</v>
      </c>
      <c r="BP638" s="165" t="s">
        <v>0</v>
      </c>
      <c r="BQ638" s="165" t="s">
        <v>0</v>
      </c>
      <c r="BR638" s="165">
        <v>0</v>
      </c>
      <c r="BS638" s="165">
        <v>0</v>
      </c>
      <c r="BT638" s="165">
        <v>0</v>
      </c>
      <c r="BU638" s="165" t="s">
        <v>0</v>
      </c>
      <c r="BV638" s="165" t="s">
        <v>0</v>
      </c>
      <c r="BW638" s="165" t="s">
        <v>0</v>
      </c>
      <c r="BX638" s="165" t="s">
        <v>0</v>
      </c>
      <c r="BY638" s="163" t="s">
        <v>0</v>
      </c>
      <c r="BZ638">
        <v>0</v>
      </c>
      <c r="CA638" t="s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 t="str">
        <f>_xlfn.XLOOKUP(DB_CEWB_Nomenclature__2[[#This Row],[Component]],T_Planning[Article],T_Planning[PLANIF],"VERIF")</f>
        <v>VERIF</v>
      </c>
      <c r="CS638" t="str">
        <f>_xlfn.XLOOKUP(DB_CEWB_Nomenclature__2[[#This Row],[Component]],T_Planning[Article],T_Planning[Etat Machine],"VERIF")</f>
        <v>VERIF</v>
      </c>
      <c r="CT63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39" spans="1:98" hidden="1" x14ac:dyDescent="0.3">
      <c r="A639">
        <v>0</v>
      </c>
      <c r="B639">
        <v>865038</v>
      </c>
      <c r="C639" t="s">
        <v>4342</v>
      </c>
      <c r="D639">
        <v>40</v>
      </c>
      <c r="E639" t="s">
        <v>3761</v>
      </c>
      <c r="F639" t="s">
        <v>3950</v>
      </c>
      <c r="G639" t="s">
        <v>2775</v>
      </c>
      <c r="H639" t="s">
        <v>294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 t="s">
        <v>3765</v>
      </c>
      <c r="U639">
        <v>0</v>
      </c>
      <c r="V639" s="162" t="s">
        <v>0</v>
      </c>
      <c r="W639">
        <v>0</v>
      </c>
      <c r="X639" s="162" t="s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 t="s">
        <v>0</v>
      </c>
      <c r="AE639" t="s">
        <v>0</v>
      </c>
      <c r="AF639" t="s">
        <v>0</v>
      </c>
      <c r="AG639" t="s">
        <v>0</v>
      </c>
      <c r="AH639" s="191"/>
      <c r="AI639" s="191" t="s">
        <v>0</v>
      </c>
      <c r="AJ639" t="s">
        <v>0</v>
      </c>
      <c r="AK639" s="191"/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178">
        <v>0</v>
      </c>
      <c r="AS639" s="178">
        <v>0</v>
      </c>
      <c r="AT639" s="178">
        <v>0</v>
      </c>
      <c r="AU639" s="178">
        <v>0</v>
      </c>
      <c r="AV639" s="178">
        <v>0</v>
      </c>
      <c r="AW639" s="180">
        <v>0</v>
      </c>
      <c r="AX639">
        <v>1</v>
      </c>
      <c r="AY639">
        <v>1</v>
      </c>
      <c r="AZ639">
        <v>0</v>
      </c>
      <c r="BA639">
        <v>0</v>
      </c>
      <c r="BB639">
        <v>1</v>
      </c>
      <c r="BC639">
        <v>0</v>
      </c>
      <c r="BD639" s="165">
        <v>0</v>
      </c>
      <c r="BE639" s="165" t="s">
        <v>0</v>
      </c>
      <c r="BF639" s="165">
        <v>0</v>
      </c>
      <c r="BG639" s="165" t="s">
        <v>0</v>
      </c>
      <c r="BH639" s="165">
        <v>0</v>
      </c>
      <c r="BI639" s="165" t="s">
        <v>0</v>
      </c>
      <c r="BJ639" s="165">
        <v>0</v>
      </c>
      <c r="BK639" s="165" t="s">
        <v>0</v>
      </c>
      <c r="BL639" s="165">
        <v>0</v>
      </c>
      <c r="BM639" s="165" t="s">
        <v>0</v>
      </c>
      <c r="BN639" s="165" t="s">
        <v>0</v>
      </c>
      <c r="BO639" s="165" t="s">
        <v>0</v>
      </c>
      <c r="BP639" s="165" t="s">
        <v>0</v>
      </c>
      <c r="BQ639" s="165" t="s">
        <v>0</v>
      </c>
      <c r="BR639" s="165">
        <v>0</v>
      </c>
      <c r="BS639" s="165">
        <v>0</v>
      </c>
      <c r="BT639" s="165">
        <v>0</v>
      </c>
      <c r="BU639" s="165" t="s">
        <v>0</v>
      </c>
      <c r="BV639" s="165" t="s">
        <v>0</v>
      </c>
      <c r="BW639" s="165" t="s">
        <v>0</v>
      </c>
      <c r="BX639" s="165" t="s">
        <v>0</v>
      </c>
      <c r="BY639" s="163" t="s">
        <v>0</v>
      </c>
      <c r="BZ639">
        <v>0</v>
      </c>
      <c r="CA639" t="s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 t="str">
        <f>_xlfn.XLOOKUP(DB_CEWB_Nomenclature__2[[#This Row],[Component]],T_Planning[Article],T_Planning[PLANIF],"VERIF")</f>
        <v>VERIF</v>
      </c>
      <c r="CS639" t="str">
        <f>_xlfn.XLOOKUP(DB_CEWB_Nomenclature__2[[#This Row],[Component]],T_Planning[Article],T_Planning[Etat Machine],"VERIF")</f>
        <v>VERIF</v>
      </c>
      <c r="CT63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0" spans="1:98" hidden="1" x14ac:dyDescent="0.3">
      <c r="A640">
        <v>0</v>
      </c>
      <c r="B640">
        <v>865435</v>
      </c>
      <c r="C640" t="s">
        <v>4350</v>
      </c>
      <c r="D640">
        <v>40</v>
      </c>
      <c r="E640" t="s">
        <v>3761</v>
      </c>
      <c r="F640" t="s">
        <v>3950</v>
      </c>
      <c r="G640" t="s">
        <v>2775</v>
      </c>
      <c r="H640" t="s">
        <v>182</v>
      </c>
      <c r="I640">
        <v>0</v>
      </c>
      <c r="J640">
        <v>400</v>
      </c>
      <c r="K640">
        <v>0</v>
      </c>
      <c r="L640">
        <v>0</v>
      </c>
      <c r="M640">
        <v>0</v>
      </c>
      <c r="N640">
        <v>0</v>
      </c>
      <c r="O640">
        <v>20000</v>
      </c>
      <c r="P640">
        <v>0</v>
      </c>
      <c r="Q640">
        <v>0</v>
      </c>
      <c r="R640">
        <v>0</v>
      </c>
      <c r="S640">
        <v>0</v>
      </c>
      <c r="T640" t="s">
        <v>3789</v>
      </c>
      <c r="U640">
        <v>4000</v>
      </c>
      <c r="V640" s="162">
        <v>0</v>
      </c>
      <c r="W640">
        <v>24000</v>
      </c>
      <c r="X640" s="162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 t="s">
        <v>0</v>
      </c>
      <c r="AE640" t="s">
        <v>0</v>
      </c>
      <c r="AF640" t="s">
        <v>0</v>
      </c>
      <c r="AG640" t="s">
        <v>0</v>
      </c>
      <c r="AH640" s="191"/>
      <c r="AI640" s="191" t="s">
        <v>0</v>
      </c>
      <c r="AJ640" t="s">
        <v>0</v>
      </c>
      <c r="AK640" s="191"/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178">
        <v>0</v>
      </c>
      <c r="AS640" s="178">
        <v>0</v>
      </c>
      <c r="AT640" s="178">
        <v>0</v>
      </c>
      <c r="AU640" s="178">
        <v>0</v>
      </c>
      <c r="AV640" s="178">
        <v>0</v>
      </c>
      <c r="AW640" s="180">
        <v>0</v>
      </c>
      <c r="AX640">
        <v>1</v>
      </c>
      <c r="AY640">
        <v>0</v>
      </c>
      <c r="AZ640">
        <v>0</v>
      </c>
      <c r="BA640">
        <v>0</v>
      </c>
      <c r="BB640">
        <v>1</v>
      </c>
      <c r="BC640">
        <v>0</v>
      </c>
      <c r="BD640" s="165">
        <v>0</v>
      </c>
      <c r="BE640" s="165" t="s">
        <v>0</v>
      </c>
      <c r="BF640" s="165" t="s">
        <v>0</v>
      </c>
      <c r="BG640" s="165" t="s">
        <v>0</v>
      </c>
      <c r="BH640" s="165" t="s">
        <v>0</v>
      </c>
      <c r="BI640" s="165" t="s">
        <v>0</v>
      </c>
      <c r="BJ640" s="165">
        <v>0</v>
      </c>
      <c r="BK640" s="165" t="s">
        <v>0</v>
      </c>
      <c r="BL640" s="165">
        <v>0</v>
      </c>
      <c r="BM640" s="165" t="s">
        <v>0</v>
      </c>
      <c r="BN640" s="165" t="s">
        <v>0</v>
      </c>
      <c r="BO640" s="165" t="s">
        <v>0</v>
      </c>
      <c r="BP640" s="165" t="s">
        <v>0</v>
      </c>
      <c r="BQ640" s="165" t="s">
        <v>0</v>
      </c>
      <c r="BR640" s="165">
        <v>0</v>
      </c>
      <c r="BS640" s="165">
        <v>0</v>
      </c>
      <c r="BT640" s="165">
        <v>0</v>
      </c>
      <c r="BU640" s="165" t="s">
        <v>0</v>
      </c>
      <c r="BV640" s="165" t="s">
        <v>0</v>
      </c>
      <c r="BW640" s="165" t="s">
        <v>0</v>
      </c>
      <c r="BX640" s="165" t="s">
        <v>0</v>
      </c>
      <c r="BY640" s="163" t="s">
        <v>0</v>
      </c>
      <c r="BZ640">
        <v>0</v>
      </c>
      <c r="CA640" t="s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 t="str">
        <f>_xlfn.XLOOKUP(DB_CEWB_Nomenclature__2[[#This Row],[Component]],T_Planning[Article],T_Planning[PLANIF],"VERIF")</f>
        <v>VERIF</v>
      </c>
      <c r="CS640" t="str">
        <f>_xlfn.XLOOKUP(DB_CEWB_Nomenclature__2[[#This Row],[Component]],T_Planning[Article],T_Planning[Etat Machine],"VERIF")</f>
        <v>VERIF</v>
      </c>
      <c r="CT640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1" spans="1:98" hidden="1" x14ac:dyDescent="0.3">
      <c r="A641">
        <v>0</v>
      </c>
      <c r="B641">
        <v>865437</v>
      </c>
      <c r="C641" t="s">
        <v>4351</v>
      </c>
      <c r="D641">
        <v>40</v>
      </c>
      <c r="E641" t="s">
        <v>3761</v>
      </c>
      <c r="F641" t="s">
        <v>3952</v>
      </c>
      <c r="G641" t="s">
        <v>2862</v>
      </c>
      <c r="H641" t="s">
        <v>954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 t="s">
        <v>3767</v>
      </c>
      <c r="U641">
        <v>0</v>
      </c>
      <c r="V641" s="162" t="s">
        <v>0</v>
      </c>
      <c r="W641">
        <v>0</v>
      </c>
      <c r="X641" s="162" t="s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 t="s">
        <v>0</v>
      </c>
      <c r="AE641" t="s">
        <v>0</v>
      </c>
      <c r="AF641" t="s">
        <v>0</v>
      </c>
      <c r="AG641" t="s">
        <v>0</v>
      </c>
      <c r="AH641" s="191"/>
      <c r="AI641" s="191" t="s">
        <v>0</v>
      </c>
      <c r="AJ641" t="s">
        <v>0</v>
      </c>
      <c r="AK641" s="191"/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178">
        <v>0</v>
      </c>
      <c r="AS641" s="178">
        <v>0</v>
      </c>
      <c r="AT641" s="178">
        <v>0</v>
      </c>
      <c r="AU641" s="178">
        <v>0</v>
      </c>
      <c r="AV641" s="178">
        <v>0</v>
      </c>
      <c r="AW641" s="180">
        <v>0</v>
      </c>
      <c r="AX641">
        <v>1</v>
      </c>
      <c r="AY641">
        <v>0</v>
      </c>
      <c r="AZ641">
        <v>0</v>
      </c>
      <c r="BA641">
        <v>0</v>
      </c>
      <c r="BB641">
        <v>1</v>
      </c>
      <c r="BC641">
        <v>0</v>
      </c>
      <c r="BD641" s="165">
        <v>0</v>
      </c>
      <c r="BE641" s="165" t="s">
        <v>0</v>
      </c>
      <c r="BF641" s="165" t="s">
        <v>0</v>
      </c>
      <c r="BG641" s="165" t="s">
        <v>0</v>
      </c>
      <c r="BH641" s="165" t="s">
        <v>0</v>
      </c>
      <c r="BI641" s="165" t="s">
        <v>0</v>
      </c>
      <c r="BJ641" s="165">
        <v>0</v>
      </c>
      <c r="BK641" s="165" t="s">
        <v>0</v>
      </c>
      <c r="BL641" s="165">
        <v>0</v>
      </c>
      <c r="BM641" s="165" t="s">
        <v>0</v>
      </c>
      <c r="BN641" s="165" t="s">
        <v>0</v>
      </c>
      <c r="BO641" s="165" t="s">
        <v>0</v>
      </c>
      <c r="BP641" s="165" t="s">
        <v>0</v>
      </c>
      <c r="BQ641" s="165" t="s">
        <v>0</v>
      </c>
      <c r="BR641" s="165">
        <v>0</v>
      </c>
      <c r="BS641" s="165">
        <v>0</v>
      </c>
      <c r="BT641" s="165">
        <v>0</v>
      </c>
      <c r="BU641" s="165" t="s">
        <v>0</v>
      </c>
      <c r="BV641" s="165" t="s">
        <v>0</v>
      </c>
      <c r="BW641" s="165" t="s">
        <v>0</v>
      </c>
      <c r="BX641" s="165" t="s">
        <v>0</v>
      </c>
      <c r="BY641" s="163" t="s">
        <v>0</v>
      </c>
      <c r="BZ641">
        <v>0</v>
      </c>
      <c r="CA641" t="s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 t="str">
        <f>_xlfn.XLOOKUP(DB_CEWB_Nomenclature__2[[#This Row],[Component]],T_Planning[Article],T_Planning[PLANIF],"VERIF")</f>
        <v>VERIF</v>
      </c>
      <c r="CS641" t="str">
        <f>_xlfn.XLOOKUP(DB_CEWB_Nomenclature__2[[#This Row],[Component]],T_Planning[Article],T_Planning[Etat Machine],"VERIF")</f>
        <v>VERIF</v>
      </c>
      <c r="CT641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2" spans="1:98" hidden="1" x14ac:dyDescent="0.3">
      <c r="A642">
        <v>0</v>
      </c>
      <c r="B642">
        <v>865449</v>
      </c>
      <c r="C642" t="s">
        <v>3507</v>
      </c>
      <c r="D642">
        <v>40</v>
      </c>
      <c r="E642" t="s">
        <v>3761</v>
      </c>
      <c r="F642" t="s">
        <v>3952</v>
      </c>
      <c r="G642" t="s">
        <v>2862</v>
      </c>
      <c r="H642" t="s">
        <v>91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 t="s">
        <v>3767</v>
      </c>
      <c r="U642">
        <v>0</v>
      </c>
      <c r="V642" s="162" t="s">
        <v>0</v>
      </c>
      <c r="W642">
        <v>0</v>
      </c>
      <c r="X642" s="162" t="s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 t="s">
        <v>0</v>
      </c>
      <c r="AE642" t="s">
        <v>0</v>
      </c>
      <c r="AF642" t="s">
        <v>0</v>
      </c>
      <c r="AG642" t="s">
        <v>0</v>
      </c>
      <c r="AH642" s="191"/>
      <c r="AI642" s="191" t="s">
        <v>0</v>
      </c>
      <c r="AJ642" t="s">
        <v>0</v>
      </c>
      <c r="AK642" s="191"/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178">
        <v>0</v>
      </c>
      <c r="AS642" s="178">
        <v>0</v>
      </c>
      <c r="AT642" s="178">
        <v>0</v>
      </c>
      <c r="AU642" s="178">
        <v>0</v>
      </c>
      <c r="AV642" s="178">
        <v>0</v>
      </c>
      <c r="AW642" s="180">
        <v>0</v>
      </c>
      <c r="AX642">
        <v>1</v>
      </c>
      <c r="AY642">
        <v>2</v>
      </c>
      <c r="AZ642">
        <v>0</v>
      </c>
      <c r="BA642">
        <v>0</v>
      </c>
      <c r="BB642">
        <v>1</v>
      </c>
      <c r="BC642">
        <v>0</v>
      </c>
      <c r="BD642" s="165">
        <v>0</v>
      </c>
      <c r="BE642" s="165" t="s">
        <v>0</v>
      </c>
      <c r="BF642" s="165">
        <v>0</v>
      </c>
      <c r="BG642" s="165" t="s">
        <v>0</v>
      </c>
      <c r="BH642" s="165">
        <v>0</v>
      </c>
      <c r="BI642" s="165" t="s">
        <v>0</v>
      </c>
      <c r="BJ642" s="165">
        <v>0</v>
      </c>
      <c r="BK642" s="165" t="s">
        <v>0</v>
      </c>
      <c r="BL642" s="165">
        <v>0</v>
      </c>
      <c r="BM642" s="165" t="s">
        <v>0</v>
      </c>
      <c r="BN642" s="165" t="s">
        <v>0</v>
      </c>
      <c r="BO642" s="165" t="s">
        <v>0</v>
      </c>
      <c r="BP642" s="165" t="s">
        <v>0</v>
      </c>
      <c r="BQ642" s="165" t="s">
        <v>0</v>
      </c>
      <c r="BR642" s="165">
        <v>0</v>
      </c>
      <c r="BS642" s="165">
        <v>0</v>
      </c>
      <c r="BT642" s="165">
        <v>0</v>
      </c>
      <c r="BU642" s="165" t="s">
        <v>0</v>
      </c>
      <c r="BV642" s="165" t="s">
        <v>0</v>
      </c>
      <c r="BW642" s="165" t="s">
        <v>0</v>
      </c>
      <c r="BX642" s="165" t="s">
        <v>0</v>
      </c>
      <c r="BY642" s="163" t="s">
        <v>0</v>
      </c>
      <c r="BZ642">
        <v>0</v>
      </c>
      <c r="CA642" t="s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 t="str">
        <f>_xlfn.XLOOKUP(DB_CEWB_Nomenclature__2[[#This Row],[Component]],T_Planning[Article],T_Planning[PLANIF],"VERIF")</f>
        <v>VERIF</v>
      </c>
      <c r="CS642" t="str">
        <f>_xlfn.XLOOKUP(DB_CEWB_Nomenclature__2[[#This Row],[Component]],T_Planning[Article],T_Planning[Etat Machine],"VERIF")</f>
        <v>VERIF</v>
      </c>
      <c r="CT642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3" spans="1:98" hidden="1" x14ac:dyDescent="0.3">
      <c r="A643">
        <v>0</v>
      </c>
      <c r="B643">
        <v>865533</v>
      </c>
      <c r="C643" t="s">
        <v>270</v>
      </c>
      <c r="D643">
        <v>10</v>
      </c>
      <c r="E643" t="s">
        <v>3761</v>
      </c>
      <c r="F643" t="s">
        <v>7632</v>
      </c>
      <c r="G643" t="s">
        <v>7633</v>
      </c>
      <c r="H643" t="s">
        <v>46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 t="s">
        <v>3767</v>
      </c>
      <c r="U643">
        <v>0</v>
      </c>
      <c r="V643" s="162" t="s">
        <v>0</v>
      </c>
      <c r="W643">
        <v>0</v>
      </c>
      <c r="X643" s="162" t="s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 t="s">
        <v>0</v>
      </c>
      <c r="AE643" t="s">
        <v>0</v>
      </c>
      <c r="AF643" t="s">
        <v>0</v>
      </c>
      <c r="AG643" t="s">
        <v>0</v>
      </c>
      <c r="AH643" s="191"/>
      <c r="AI643" s="191" t="s">
        <v>0</v>
      </c>
      <c r="AJ643" t="s">
        <v>0</v>
      </c>
      <c r="AK643" s="191"/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178">
        <v>0</v>
      </c>
      <c r="AS643" s="178">
        <v>0</v>
      </c>
      <c r="AT643" s="178">
        <v>0</v>
      </c>
      <c r="AU643" s="178">
        <v>0</v>
      </c>
      <c r="AV643" s="178">
        <v>0</v>
      </c>
      <c r="AW643" s="180">
        <v>0</v>
      </c>
      <c r="AX643">
        <v>1</v>
      </c>
      <c r="AY643">
        <v>0</v>
      </c>
      <c r="AZ643">
        <v>0</v>
      </c>
      <c r="BA643">
        <v>0</v>
      </c>
      <c r="BB643">
        <v>1</v>
      </c>
      <c r="BC643">
        <v>0</v>
      </c>
      <c r="BD643" s="165">
        <v>0</v>
      </c>
      <c r="BE643" s="165" t="s">
        <v>0</v>
      </c>
      <c r="BF643" s="165" t="s">
        <v>0</v>
      </c>
      <c r="BG643" s="165" t="s">
        <v>0</v>
      </c>
      <c r="BH643" s="165" t="s">
        <v>0</v>
      </c>
      <c r="BI643" s="165" t="s">
        <v>0</v>
      </c>
      <c r="BJ643" s="165">
        <v>0</v>
      </c>
      <c r="BK643" s="165" t="s">
        <v>0</v>
      </c>
      <c r="BL643" s="165">
        <v>0</v>
      </c>
      <c r="BM643" s="165" t="s">
        <v>0</v>
      </c>
      <c r="BN643" s="165" t="s">
        <v>0</v>
      </c>
      <c r="BO643" s="165" t="s">
        <v>0</v>
      </c>
      <c r="BP643" s="165" t="s">
        <v>0</v>
      </c>
      <c r="BQ643" s="165" t="s">
        <v>0</v>
      </c>
      <c r="BR643" s="165">
        <v>0</v>
      </c>
      <c r="BS643" s="165">
        <v>0</v>
      </c>
      <c r="BT643" s="165">
        <v>0</v>
      </c>
      <c r="BU643" s="165" t="s">
        <v>0</v>
      </c>
      <c r="BV643" s="165" t="s">
        <v>0</v>
      </c>
      <c r="BW643" s="165" t="s">
        <v>0</v>
      </c>
      <c r="BX643" s="165" t="s">
        <v>0</v>
      </c>
      <c r="BY643" s="163" t="s">
        <v>0</v>
      </c>
      <c r="BZ643">
        <v>0</v>
      </c>
      <c r="CA643" t="s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 t="str">
        <f>_xlfn.XLOOKUP(DB_CEWB_Nomenclature__2[[#This Row],[Component]],T_Planning[Article],T_Planning[PLANIF],"VERIF")</f>
        <v>VERIF</v>
      </c>
      <c r="CS643" t="str">
        <f>_xlfn.XLOOKUP(DB_CEWB_Nomenclature__2[[#This Row],[Component]],T_Planning[Article],T_Planning[Etat Machine],"VERIF")</f>
        <v>VERIF</v>
      </c>
      <c r="CT643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4" spans="1:98" hidden="1" x14ac:dyDescent="0.3">
      <c r="A644">
        <v>0</v>
      </c>
      <c r="B644">
        <v>865539</v>
      </c>
      <c r="C644" t="s">
        <v>267</v>
      </c>
      <c r="D644">
        <v>10</v>
      </c>
      <c r="E644" t="s">
        <v>3761</v>
      </c>
      <c r="F644" t="s">
        <v>7632</v>
      </c>
      <c r="G644" t="s">
        <v>7633</v>
      </c>
      <c r="H644" t="s">
        <v>240</v>
      </c>
      <c r="I644">
        <v>0</v>
      </c>
      <c r="J644">
        <v>300</v>
      </c>
      <c r="K644">
        <v>0</v>
      </c>
      <c r="L644">
        <v>0</v>
      </c>
      <c r="M644">
        <v>0</v>
      </c>
      <c r="N644">
        <v>0</v>
      </c>
      <c r="O644">
        <v>5959</v>
      </c>
      <c r="P644">
        <v>5959</v>
      </c>
      <c r="Q644">
        <v>0</v>
      </c>
      <c r="R644">
        <v>0</v>
      </c>
      <c r="S644">
        <v>0</v>
      </c>
      <c r="T644" t="s">
        <v>3765</v>
      </c>
      <c r="U644">
        <v>136200</v>
      </c>
      <c r="V644" s="162">
        <v>0</v>
      </c>
      <c r="W644">
        <v>142159</v>
      </c>
      <c r="X644" s="162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 t="s">
        <v>0</v>
      </c>
      <c r="AE644" t="s">
        <v>0</v>
      </c>
      <c r="AF644" t="s">
        <v>0</v>
      </c>
      <c r="AG644" t="s">
        <v>0</v>
      </c>
      <c r="AH644" s="191"/>
      <c r="AI644" s="191" t="s">
        <v>0</v>
      </c>
      <c r="AJ644" t="s">
        <v>0</v>
      </c>
      <c r="AK644" s="191"/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178">
        <v>0</v>
      </c>
      <c r="AS644" s="178">
        <v>0</v>
      </c>
      <c r="AT644" s="178">
        <v>0</v>
      </c>
      <c r="AU644" s="178">
        <v>0</v>
      </c>
      <c r="AV644" s="178">
        <v>0</v>
      </c>
      <c r="AW644" s="180">
        <v>0</v>
      </c>
      <c r="AX644">
        <v>1</v>
      </c>
      <c r="AY644">
        <v>0</v>
      </c>
      <c r="AZ644">
        <v>0</v>
      </c>
      <c r="BA644">
        <v>0</v>
      </c>
      <c r="BB644">
        <v>1</v>
      </c>
      <c r="BC644">
        <v>0</v>
      </c>
      <c r="BD644" s="165">
        <v>0</v>
      </c>
      <c r="BE644" s="165" t="s">
        <v>0</v>
      </c>
      <c r="BF644" s="165" t="s">
        <v>0</v>
      </c>
      <c r="BG644" s="165" t="s">
        <v>0</v>
      </c>
      <c r="BH644" s="165" t="s">
        <v>0</v>
      </c>
      <c r="BI644" s="165" t="s">
        <v>0</v>
      </c>
      <c r="BJ644" s="165">
        <v>0</v>
      </c>
      <c r="BK644" s="165" t="s">
        <v>0</v>
      </c>
      <c r="BL644" s="165">
        <v>0</v>
      </c>
      <c r="BM644" s="165" t="s">
        <v>0</v>
      </c>
      <c r="BN644" s="165" t="s">
        <v>0</v>
      </c>
      <c r="BO644" s="165" t="s">
        <v>0</v>
      </c>
      <c r="BP644" s="165" t="s">
        <v>0</v>
      </c>
      <c r="BQ644" s="165" t="s">
        <v>0</v>
      </c>
      <c r="BR644" s="165">
        <v>0</v>
      </c>
      <c r="BS644" s="165">
        <v>0</v>
      </c>
      <c r="BT644" s="165">
        <v>0</v>
      </c>
      <c r="BU644" s="165" t="s">
        <v>0</v>
      </c>
      <c r="BV644" s="165" t="s">
        <v>0</v>
      </c>
      <c r="BW644" s="165" t="s">
        <v>0</v>
      </c>
      <c r="BX644" s="165" t="s">
        <v>0</v>
      </c>
      <c r="BY644" s="163" t="s">
        <v>0</v>
      </c>
      <c r="BZ644">
        <v>0</v>
      </c>
      <c r="CA644" t="s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 t="str">
        <f>_xlfn.XLOOKUP(DB_CEWB_Nomenclature__2[[#This Row],[Component]],T_Planning[Article],T_Planning[PLANIF],"VERIF")</f>
        <v>VERIF</v>
      </c>
      <c r="CS644" t="str">
        <f>_xlfn.XLOOKUP(DB_CEWB_Nomenclature__2[[#This Row],[Component]],T_Planning[Article],T_Planning[Etat Machine],"VERIF")</f>
        <v>VERIF</v>
      </c>
      <c r="CT644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5" spans="1:98" hidden="1" x14ac:dyDescent="0.3">
      <c r="A645">
        <v>0</v>
      </c>
      <c r="B645">
        <v>865542</v>
      </c>
      <c r="C645" t="s">
        <v>272</v>
      </c>
      <c r="D645">
        <v>10</v>
      </c>
      <c r="E645" t="s">
        <v>3761</v>
      </c>
      <c r="F645" t="s">
        <v>7632</v>
      </c>
      <c r="G645" t="s">
        <v>7633</v>
      </c>
      <c r="H645" t="s">
        <v>41</v>
      </c>
      <c r="I645">
        <v>0</v>
      </c>
      <c r="J645">
        <v>1000</v>
      </c>
      <c r="K645">
        <v>0</v>
      </c>
      <c r="L645">
        <v>0</v>
      </c>
      <c r="M645">
        <v>0</v>
      </c>
      <c r="N645">
        <v>0</v>
      </c>
      <c r="O645">
        <v>19362</v>
      </c>
      <c r="P645">
        <v>19362</v>
      </c>
      <c r="Q645">
        <v>0</v>
      </c>
      <c r="R645">
        <v>0</v>
      </c>
      <c r="S645">
        <v>0</v>
      </c>
      <c r="T645" t="s">
        <v>3767</v>
      </c>
      <c r="U645">
        <v>12800</v>
      </c>
      <c r="V645" s="162">
        <v>0</v>
      </c>
      <c r="W645">
        <v>32162</v>
      </c>
      <c r="X645" s="162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 t="s">
        <v>0</v>
      </c>
      <c r="AE645" t="s">
        <v>0</v>
      </c>
      <c r="AF645" t="s">
        <v>0</v>
      </c>
      <c r="AG645" t="s">
        <v>0</v>
      </c>
      <c r="AH645" s="191"/>
      <c r="AI645" s="191" t="s">
        <v>0</v>
      </c>
      <c r="AJ645" t="s">
        <v>0</v>
      </c>
      <c r="AK645" s="191"/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178">
        <v>0</v>
      </c>
      <c r="AS645" s="178">
        <v>0</v>
      </c>
      <c r="AT645" s="178">
        <v>0</v>
      </c>
      <c r="AU645" s="178">
        <v>0</v>
      </c>
      <c r="AV645" s="178">
        <v>0</v>
      </c>
      <c r="AW645" s="180">
        <v>0</v>
      </c>
      <c r="AX645">
        <v>1</v>
      </c>
      <c r="AY645">
        <v>0</v>
      </c>
      <c r="AZ645">
        <v>0</v>
      </c>
      <c r="BA645">
        <v>0</v>
      </c>
      <c r="BB645">
        <v>1</v>
      </c>
      <c r="BC645">
        <v>0</v>
      </c>
      <c r="BD645" s="165">
        <v>0</v>
      </c>
      <c r="BE645" s="165" t="s">
        <v>0</v>
      </c>
      <c r="BF645" s="165" t="s">
        <v>0</v>
      </c>
      <c r="BG645" s="165" t="s">
        <v>0</v>
      </c>
      <c r="BH645" s="165" t="s">
        <v>0</v>
      </c>
      <c r="BI645" s="165" t="s">
        <v>0</v>
      </c>
      <c r="BJ645" s="165">
        <v>0</v>
      </c>
      <c r="BK645" s="165" t="s">
        <v>0</v>
      </c>
      <c r="BL645" s="165">
        <v>0</v>
      </c>
      <c r="BM645" s="165" t="s">
        <v>0</v>
      </c>
      <c r="BN645" s="165" t="s">
        <v>0</v>
      </c>
      <c r="BO645" s="165" t="s">
        <v>0</v>
      </c>
      <c r="BP645" s="165" t="s">
        <v>0</v>
      </c>
      <c r="BQ645" s="165" t="s">
        <v>0</v>
      </c>
      <c r="BR645" s="165">
        <v>0</v>
      </c>
      <c r="BS645" s="165">
        <v>0</v>
      </c>
      <c r="BT645" s="165">
        <v>0</v>
      </c>
      <c r="BU645" s="165" t="s">
        <v>0</v>
      </c>
      <c r="BV645" s="165" t="s">
        <v>0</v>
      </c>
      <c r="BW645" s="165" t="s">
        <v>0</v>
      </c>
      <c r="BX645" s="165" t="s">
        <v>0</v>
      </c>
      <c r="BY645" s="163" t="s">
        <v>0</v>
      </c>
      <c r="BZ645">
        <v>0</v>
      </c>
      <c r="CA645" t="s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 t="str">
        <f>_xlfn.XLOOKUP(DB_CEWB_Nomenclature__2[[#This Row],[Component]],T_Planning[Article],T_Planning[PLANIF],"VERIF")</f>
        <v>PLANIF</v>
      </c>
      <c r="CS645" t="str">
        <f>_xlfn.XLOOKUP(DB_CEWB_Nomenclature__2[[#This Row],[Component]],T_Planning[Article],T_Planning[Etat Machine],"VERIF")</f>
        <v>VERIF</v>
      </c>
      <c r="CT645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6" spans="1:98" hidden="1" x14ac:dyDescent="0.3">
      <c r="A646">
        <v>0</v>
      </c>
      <c r="B646">
        <v>865547</v>
      </c>
      <c r="C646" t="s">
        <v>265</v>
      </c>
      <c r="D646">
        <v>10</v>
      </c>
      <c r="E646" t="s">
        <v>3761</v>
      </c>
      <c r="F646" t="s">
        <v>7632</v>
      </c>
      <c r="G646" t="s">
        <v>7633</v>
      </c>
      <c r="H646" t="s">
        <v>56</v>
      </c>
      <c r="I646">
        <v>0</v>
      </c>
      <c r="J646">
        <v>200</v>
      </c>
      <c r="K646">
        <v>0</v>
      </c>
      <c r="L646">
        <v>0</v>
      </c>
      <c r="M646">
        <v>0</v>
      </c>
      <c r="N646">
        <v>0</v>
      </c>
      <c r="O646">
        <v>4060</v>
      </c>
      <c r="P646">
        <v>3030</v>
      </c>
      <c r="Q646">
        <v>0</v>
      </c>
      <c r="R646">
        <v>0</v>
      </c>
      <c r="S646">
        <v>0</v>
      </c>
      <c r="T646" t="s">
        <v>3765</v>
      </c>
      <c r="U646">
        <v>50800</v>
      </c>
      <c r="V646" s="162">
        <v>0</v>
      </c>
      <c r="W646">
        <v>54860</v>
      </c>
      <c r="X646" s="162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 t="s">
        <v>0</v>
      </c>
      <c r="AE646" t="s">
        <v>0</v>
      </c>
      <c r="AF646" t="s">
        <v>0</v>
      </c>
      <c r="AG646" t="s">
        <v>0</v>
      </c>
      <c r="AH646" s="191"/>
      <c r="AI646" s="191" t="s">
        <v>0</v>
      </c>
      <c r="AJ646" t="s">
        <v>0</v>
      </c>
      <c r="AK646" s="191"/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178">
        <v>0</v>
      </c>
      <c r="AS646" s="178">
        <v>0</v>
      </c>
      <c r="AT646" s="178">
        <v>0</v>
      </c>
      <c r="AU646" s="178">
        <v>0</v>
      </c>
      <c r="AV646" s="178">
        <v>0</v>
      </c>
      <c r="AW646" s="180">
        <v>0</v>
      </c>
      <c r="AX646">
        <v>1</v>
      </c>
      <c r="AY646">
        <v>0</v>
      </c>
      <c r="AZ646">
        <v>0</v>
      </c>
      <c r="BA646">
        <v>0</v>
      </c>
      <c r="BB646">
        <v>1</v>
      </c>
      <c r="BC646">
        <v>0</v>
      </c>
      <c r="BD646" s="165">
        <v>0</v>
      </c>
      <c r="BE646" s="165" t="s">
        <v>0</v>
      </c>
      <c r="BF646" s="165" t="s">
        <v>0</v>
      </c>
      <c r="BG646" s="165" t="s">
        <v>0</v>
      </c>
      <c r="BH646" s="165" t="s">
        <v>0</v>
      </c>
      <c r="BI646" s="165" t="s">
        <v>0</v>
      </c>
      <c r="BJ646" s="165">
        <v>0</v>
      </c>
      <c r="BK646" s="165" t="s">
        <v>0</v>
      </c>
      <c r="BL646" s="165">
        <v>0</v>
      </c>
      <c r="BM646" s="165" t="s">
        <v>0</v>
      </c>
      <c r="BN646" s="165" t="s">
        <v>0</v>
      </c>
      <c r="BO646" s="165" t="s">
        <v>0</v>
      </c>
      <c r="BP646" s="165" t="s">
        <v>0</v>
      </c>
      <c r="BQ646" s="165" t="s">
        <v>0</v>
      </c>
      <c r="BR646" s="165">
        <v>0</v>
      </c>
      <c r="BS646" s="165">
        <v>0</v>
      </c>
      <c r="BT646" s="165">
        <v>0</v>
      </c>
      <c r="BU646" s="165" t="s">
        <v>0</v>
      </c>
      <c r="BV646" s="165" t="s">
        <v>0</v>
      </c>
      <c r="BW646" s="165" t="s">
        <v>0</v>
      </c>
      <c r="BX646" s="165" t="s">
        <v>0</v>
      </c>
      <c r="BY646" s="163" t="s">
        <v>0</v>
      </c>
      <c r="BZ646">
        <v>0</v>
      </c>
      <c r="CA646" t="s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 t="str">
        <f>_xlfn.XLOOKUP(DB_CEWB_Nomenclature__2[[#This Row],[Component]],T_Planning[Article],T_Planning[PLANIF],"VERIF")</f>
        <v>VERIF</v>
      </c>
      <c r="CS646" t="str">
        <f>_xlfn.XLOOKUP(DB_CEWB_Nomenclature__2[[#This Row],[Component]],T_Planning[Article],T_Planning[Etat Machine],"VERIF")</f>
        <v>VERIF</v>
      </c>
      <c r="CT646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7" spans="1:98" hidden="1" x14ac:dyDescent="0.3">
      <c r="A647">
        <v>0</v>
      </c>
      <c r="B647">
        <v>865549</v>
      </c>
      <c r="C647" t="s">
        <v>272</v>
      </c>
      <c r="D647">
        <v>10</v>
      </c>
      <c r="E647" t="s">
        <v>3761</v>
      </c>
      <c r="F647" t="s">
        <v>7632</v>
      </c>
      <c r="G647" t="s">
        <v>7633</v>
      </c>
      <c r="H647" t="s">
        <v>2168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 t="s">
        <v>3767</v>
      </c>
      <c r="U647">
        <v>0</v>
      </c>
      <c r="V647" s="162" t="s">
        <v>0</v>
      </c>
      <c r="W647">
        <v>0</v>
      </c>
      <c r="X647" s="162" t="s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 t="s">
        <v>0</v>
      </c>
      <c r="AE647" t="s">
        <v>0</v>
      </c>
      <c r="AF647" t="s">
        <v>0</v>
      </c>
      <c r="AG647" t="s">
        <v>0</v>
      </c>
      <c r="AH647" s="191"/>
      <c r="AI647" s="191" t="s">
        <v>0</v>
      </c>
      <c r="AJ647" t="s">
        <v>0</v>
      </c>
      <c r="AK647" s="191"/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178">
        <v>0</v>
      </c>
      <c r="AS647" s="178">
        <v>0</v>
      </c>
      <c r="AT647" s="178">
        <v>0</v>
      </c>
      <c r="AU647" s="178">
        <v>0</v>
      </c>
      <c r="AV647" s="178">
        <v>0</v>
      </c>
      <c r="AW647" s="180">
        <v>0</v>
      </c>
      <c r="AX647">
        <v>1</v>
      </c>
      <c r="AY647">
        <v>0</v>
      </c>
      <c r="AZ647">
        <v>0</v>
      </c>
      <c r="BA647">
        <v>0</v>
      </c>
      <c r="BB647">
        <v>1</v>
      </c>
      <c r="BC647">
        <v>0</v>
      </c>
      <c r="BD647" s="165">
        <v>0</v>
      </c>
      <c r="BE647" s="165" t="s">
        <v>0</v>
      </c>
      <c r="BF647" s="165" t="s">
        <v>0</v>
      </c>
      <c r="BG647" s="165" t="s">
        <v>0</v>
      </c>
      <c r="BH647" s="165" t="s">
        <v>0</v>
      </c>
      <c r="BI647" s="165" t="s">
        <v>0</v>
      </c>
      <c r="BJ647" s="165">
        <v>0</v>
      </c>
      <c r="BK647" s="165" t="s">
        <v>0</v>
      </c>
      <c r="BL647" s="165">
        <v>0</v>
      </c>
      <c r="BM647" s="165" t="s">
        <v>0</v>
      </c>
      <c r="BN647" s="165" t="s">
        <v>0</v>
      </c>
      <c r="BO647" s="165" t="s">
        <v>0</v>
      </c>
      <c r="BP647" s="165" t="s">
        <v>0</v>
      </c>
      <c r="BQ647" s="165" t="s">
        <v>0</v>
      </c>
      <c r="BR647" s="165">
        <v>0</v>
      </c>
      <c r="BS647" s="165">
        <v>0</v>
      </c>
      <c r="BT647" s="165">
        <v>0</v>
      </c>
      <c r="BU647" s="165" t="s">
        <v>0</v>
      </c>
      <c r="BV647" s="165" t="s">
        <v>0</v>
      </c>
      <c r="BW647" s="165" t="s">
        <v>0</v>
      </c>
      <c r="BX647" s="165" t="s">
        <v>0</v>
      </c>
      <c r="BY647" s="163" t="s">
        <v>0</v>
      </c>
      <c r="BZ647">
        <v>0</v>
      </c>
      <c r="CA647" t="s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 t="str">
        <f>_xlfn.XLOOKUP(DB_CEWB_Nomenclature__2[[#This Row],[Component]],T_Planning[Article],T_Planning[PLANIF],"VERIF")</f>
        <v>PLANIF FSTR</v>
      </c>
      <c r="CS647" t="str">
        <f>_xlfn.XLOOKUP(DB_CEWB_Nomenclature__2[[#This Row],[Component]],T_Planning[Article],T_Planning[Etat Machine],"VERIF")</f>
        <v>VERIF</v>
      </c>
      <c r="CT647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8" spans="1:98" hidden="1" x14ac:dyDescent="0.3">
      <c r="A648">
        <v>0</v>
      </c>
      <c r="B648">
        <v>865594</v>
      </c>
      <c r="C648" t="s">
        <v>994</v>
      </c>
      <c r="D648">
        <v>32</v>
      </c>
      <c r="E648" t="s">
        <v>3761</v>
      </c>
      <c r="F648" t="s">
        <v>3952</v>
      </c>
      <c r="G648" t="s">
        <v>2862</v>
      </c>
      <c r="H648" t="s">
        <v>3415</v>
      </c>
      <c r="I648">
        <v>0</v>
      </c>
      <c r="J648">
        <v>2300</v>
      </c>
      <c r="K648">
        <v>0</v>
      </c>
      <c r="L648">
        <v>0</v>
      </c>
      <c r="M648">
        <v>0</v>
      </c>
      <c r="N648">
        <v>0</v>
      </c>
      <c r="O648">
        <v>22380</v>
      </c>
      <c r="P648">
        <v>22380</v>
      </c>
      <c r="Q648">
        <v>22380</v>
      </c>
      <c r="R648">
        <v>0</v>
      </c>
      <c r="S648">
        <v>0</v>
      </c>
      <c r="T648" t="s">
        <v>3767</v>
      </c>
      <c r="U648">
        <v>3800</v>
      </c>
      <c r="V648" s="162">
        <v>0</v>
      </c>
      <c r="W648">
        <v>26180</v>
      </c>
      <c r="X648" s="162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 t="s">
        <v>0</v>
      </c>
      <c r="AE648" t="s">
        <v>0</v>
      </c>
      <c r="AF648" t="s">
        <v>0</v>
      </c>
      <c r="AG648" t="s">
        <v>0</v>
      </c>
      <c r="AH648" s="191"/>
      <c r="AI648" s="191" t="s">
        <v>0</v>
      </c>
      <c r="AJ648" t="s">
        <v>0</v>
      </c>
      <c r="AK648" s="191"/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178">
        <v>0</v>
      </c>
      <c r="AS648" s="178">
        <v>0</v>
      </c>
      <c r="AT648" s="178">
        <v>0</v>
      </c>
      <c r="AU648" s="178">
        <v>0</v>
      </c>
      <c r="AV648" s="178">
        <v>0</v>
      </c>
      <c r="AW648" s="180">
        <v>0</v>
      </c>
      <c r="AX648">
        <v>1</v>
      </c>
      <c r="AY648">
        <v>1</v>
      </c>
      <c r="AZ648">
        <v>0</v>
      </c>
      <c r="BA648">
        <v>0</v>
      </c>
      <c r="BB648">
        <v>1</v>
      </c>
      <c r="BC648">
        <v>0</v>
      </c>
      <c r="BD648" s="165">
        <v>0</v>
      </c>
      <c r="BE648" s="165" t="s">
        <v>0</v>
      </c>
      <c r="BF648" s="165">
        <v>0</v>
      </c>
      <c r="BG648" s="165" t="s">
        <v>0</v>
      </c>
      <c r="BH648" s="165">
        <v>0</v>
      </c>
      <c r="BI648" s="165" t="s">
        <v>0</v>
      </c>
      <c r="BJ648" s="165">
        <v>0</v>
      </c>
      <c r="BK648" s="165" t="s">
        <v>0</v>
      </c>
      <c r="BL648" s="165">
        <v>0</v>
      </c>
      <c r="BM648" s="165" t="s">
        <v>0</v>
      </c>
      <c r="BN648" s="165" t="s">
        <v>0</v>
      </c>
      <c r="BO648" s="165" t="s">
        <v>0</v>
      </c>
      <c r="BP648" s="165" t="s">
        <v>0</v>
      </c>
      <c r="BQ648" s="165" t="s">
        <v>0</v>
      </c>
      <c r="BR648" s="165">
        <v>0</v>
      </c>
      <c r="BS648" s="165">
        <v>0</v>
      </c>
      <c r="BT648" s="165">
        <v>0</v>
      </c>
      <c r="BU648" s="165" t="s">
        <v>0</v>
      </c>
      <c r="BV648" s="165" t="s">
        <v>0</v>
      </c>
      <c r="BW648" s="165" t="s">
        <v>0</v>
      </c>
      <c r="BX648" s="165" t="s">
        <v>0</v>
      </c>
      <c r="BY648" s="163" t="s">
        <v>0</v>
      </c>
      <c r="BZ648">
        <v>0</v>
      </c>
      <c r="CA648" t="s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 t="str">
        <f>_xlfn.XLOOKUP(DB_CEWB_Nomenclature__2[[#This Row],[Component]],T_Planning[Article],T_Planning[PLANIF],"VERIF")</f>
        <v>A PLANIFIER</v>
      </c>
      <c r="CS648" t="str">
        <f>_xlfn.XLOOKUP(DB_CEWB_Nomenclature__2[[#This Row],[Component]],T_Planning[Article],T_Planning[Etat Machine],"VERIF")</f>
        <v>VERIF</v>
      </c>
      <c r="CT648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  <row r="649" spans="1:98" hidden="1" x14ac:dyDescent="0.3">
      <c r="A649">
        <v>0</v>
      </c>
      <c r="B649">
        <v>866049</v>
      </c>
      <c r="C649" t="s">
        <v>7498</v>
      </c>
      <c r="D649">
        <v>13</v>
      </c>
      <c r="E649" t="s">
        <v>3761</v>
      </c>
      <c r="F649" t="s">
        <v>3950</v>
      </c>
      <c r="G649" t="s">
        <v>2775</v>
      </c>
      <c r="H649" t="s">
        <v>2247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t="s">
        <v>3789</v>
      </c>
      <c r="U649">
        <v>0</v>
      </c>
      <c r="V649" s="162" t="s">
        <v>0</v>
      </c>
      <c r="W649">
        <v>0</v>
      </c>
      <c r="X649" s="162" t="s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 t="s">
        <v>0</v>
      </c>
      <c r="AE649" t="s">
        <v>0</v>
      </c>
      <c r="AF649" t="s">
        <v>0</v>
      </c>
      <c r="AG649" t="s">
        <v>0</v>
      </c>
      <c r="AH649" s="191"/>
      <c r="AI649" s="191" t="s">
        <v>0</v>
      </c>
      <c r="AJ649" t="s">
        <v>0</v>
      </c>
      <c r="AK649" s="191"/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178">
        <v>0</v>
      </c>
      <c r="AS649" s="178">
        <v>0</v>
      </c>
      <c r="AT649" s="178">
        <v>0</v>
      </c>
      <c r="AU649" s="178">
        <v>0</v>
      </c>
      <c r="AV649" s="178">
        <v>0</v>
      </c>
      <c r="AW649" s="180">
        <v>0</v>
      </c>
      <c r="AX649">
        <v>1</v>
      </c>
      <c r="AY649">
        <v>0</v>
      </c>
      <c r="AZ649">
        <v>0</v>
      </c>
      <c r="BA649">
        <v>0</v>
      </c>
      <c r="BB649">
        <v>1</v>
      </c>
      <c r="BC649">
        <v>0</v>
      </c>
      <c r="BD649" s="165">
        <v>0</v>
      </c>
      <c r="BE649" s="165" t="s">
        <v>0</v>
      </c>
      <c r="BF649" s="165" t="s">
        <v>0</v>
      </c>
      <c r="BG649" s="165" t="s">
        <v>0</v>
      </c>
      <c r="BH649" s="165" t="s">
        <v>0</v>
      </c>
      <c r="BI649" s="165" t="s">
        <v>0</v>
      </c>
      <c r="BJ649" s="165">
        <v>0</v>
      </c>
      <c r="BK649" s="165" t="s">
        <v>0</v>
      </c>
      <c r="BL649" s="165">
        <v>0</v>
      </c>
      <c r="BM649" s="165" t="s">
        <v>0</v>
      </c>
      <c r="BN649" s="165" t="s">
        <v>0</v>
      </c>
      <c r="BO649" s="165" t="s">
        <v>0</v>
      </c>
      <c r="BP649" s="165" t="s">
        <v>0</v>
      </c>
      <c r="BQ649" s="165" t="s">
        <v>0</v>
      </c>
      <c r="BR649" s="165">
        <v>0</v>
      </c>
      <c r="BS649" s="165">
        <v>0</v>
      </c>
      <c r="BT649" s="165">
        <v>0</v>
      </c>
      <c r="BU649" s="165" t="s">
        <v>0</v>
      </c>
      <c r="BV649" s="165" t="s">
        <v>0</v>
      </c>
      <c r="BW649" s="165" t="s">
        <v>0</v>
      </c>
      <c r="BX649" s="165" t="s">
        <v>0</v>
      </c>
      <c r="BY649" s="163" t="s">
        <v>0</v>
      </c>
      <c r="BZ649">
        <v>0</v>
      </c>
      <c r="CA649" t="s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 t="str">
        <f>_xlfn.XLOOKUP(DB_CEWB_Nomenclature__2[[#This Row],[Component]],T_Planning[Article],T_Planning[PLANIF],"VERIF")</f>
        <v>VERIF</v>
      </c>
      <c r="CS649" t="str">
        <f>_xlfn.XLOOKUP(DB_CEWB_Nomenclature__2[[#This Row],[Component]],T_Planning[Article],T_Planning[Etat Machine],"VERIF")</f>
        <v>VERIF</v>
      </c>
      <c r="CT649">
        <f>IF(DB_CEWB_Nomenclature__2[[#This Row],[MRPC]]&lt;&gt;"017",1,IF(DB_CEWB_Nomenclature__2[[#This Row],[besoin Hebdo max]]=0,1,IF(AND(OR(DB_CEWB_Nomenclature__2[[#This Row],[% ok Buffer Cible après DEC]]&lt;1,DB_CEWB_Nomenclature__2[[#This Row],[% ok Cible Prod après DEC]]&lt;1),DB_CEWB_Nomenclature__2[[#This Row],[STATUT PLANIF]]="VERIF",DB_CEWB_Nomenclature__2[[#This Row],[Grp techno Dec]]&lt;&gt;""),0,1)))</f>
        <v>1</v>
      </c>
    </row>
  </sheetData>
  <mergeCells count="3">
    <mergeCell ref="U7:X7"/>
    <mergeCell ref="L7:S7"/>
    <mergeCell ref="I7:K7"/>
  </mergeCells>
  <phoneticPr fontId="35" type="noConversion"/>
  <conditionalFormatting sqref="AB1:AB7 AB650:AB1048576 AI8:AI649">
    <cfRule type="containsText" dxfId="170" priority="11" operator="containsText" text="Manco à surveiller">
      <formula>NOT(ISERROR(SEARCH("Manco à surveiller",AB1)))</formula>
    </cfRule>
    <cfRule type="containsText" dxfId="169" priority="12" operator="containsText" text="Manco Elevé Bloquant">
      <formula>NOT(ISERROR(SEARCH("Manco Elevé Bloquant",AB1)))</formula>
    </cfRule>
    <cfRule type="containsText" dxfId="168" priority="13" operator="containsText" text="Manco Elevé">
      <formula>NOT(ISERROR(SEARCH("Manco Elevé",AB1)))</formula>
    </cfRule>
  </conditionalFormatting>
  <conditionalFormatting sqref="B1:B1048576">
    <cfRule type="duplicateValues" dxfId="167" priority="5"/>
  </conditionalFormatting>
  <conditionalFormatting sqref="X1:X1048576 V1:V1048576">
    <cfRule type="colorScale" priority="928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1:AQ1048576">
    <cfRule type="colorScale" priority="3">
      <colorScale>
        <cfvo type="num" val="0"/>
        <cfvo type="num" val="0.5"/>
        <cfvo type="num" val="1"/>
        <color theme="9"/>
        <color rgb="FFFFEB84"/>
        <color rgb="FFC00000"/>
      </colorScale>
    </cfRule>
  </conditionalFormatting>
  <conditionalFormatting sqref="AW1:AW1048576">
    <cfRule type="colorScale" priority="2">
      <colorScale>
        <cfvo type="num" val="0"/>
        <cfvo type="num" val="2"/>
        <cfvo type="num" val="10"/>
        <color theme="0"/>
        <color rgb="FFFFEB84"/>
        <color rgb="FFC00000"/>
      </colorScale>
    </cfRule>
  </conditionalFormatting>
  <conditionalFormatting sqref="AX1:BC1048576">
    <cfRule type="cellIs" dxfId="166" priority="1" operator="greaterThan">
      <formula>0</formula>
    </cfRule>
  </conditionalFormatting>
  <conditionalFormatting sqref="CW1:CW7 CW2319:CW1048576 CT8:CT649">
    <cfRule type="iconSet" priority="98712">
      <iconSet iconSet="3Symbols2">
        <cfvo type="percent" val="0"/>
        <cfvo type="percent" val="0"/>
        <cfvo type="percent" val="1"/>
      </iconSet>
    </cfRule>
  </conditionalFormatting>
  <pageMargins left="0.7" right="0.7" top="0.75" bottom="0.75" header="0.3" footer="0.3"/>
  <pageSetup paperSize="9" orientation="portrait" r:id="rId1"/>
  <customProperties>
    <customPr name="_pios_id" r:id="rId2"/>
  </customPropertie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8"/>
  <dimension ref="A1:E1543"/>
  <sheetViews>
    <sheetView topLeftCell="A157" workbookViewId="0">
      <selection activeCell="G45" sqref="G45"/>
    </sheetView>
  </sheetViews>
  <sheetFormatPr baseColWidth="10" defaultColWidth="10.88671875" defaultRowHeight="15.05" x14ac:dyDescent="0.3"/>
  <cols>
    <col min="1" max="1" width="12.88671875" bestFit="1" customWidth="1"/>
    <col min="2" max="2" width="26.109375" customWidth="1"/>
  </cols>
  <sheetData>
    <row r="1" spans="1:5" ht="15.65" thickBot="1" x14ac:dyDescent="0.35">
      <c r="A1" s="100" t="s">
        <v>2772</v>
      </c>
      <c r="B1" s="101" t="s">
        <v>49</v>
      </c>
      <c r="C1" t="s">
        <v>2772</v>
      </c>
    </row>
    <row r="2" spans="1:5" ht="15.65" thickBot="1" x14ac:dyDescent="0.35">
      <c r="A2" s="101" t="s">
        <v>2482</v>
      </c>
      <c r="B2" s="101" t="s">
        <v>2483</v>
      </c>
      <c r="C2" s="120" t="str">
        <f>A2</f>
        <v>Swatch AG</v>
      </c>
    </row>
    <row r="3" spans="1:5" ht="15.65" thickBot="1" x14ac:dyDescent="0.35">
      <c r="A3" s="101" t="s">
        <v>2482</v>
      </c>
      <c r="B3" s="101" t="s">
        <v>1035</v>
      </c>
      <c r="C3" s="120" t="str">
        <f t="shared" ref="C3:C66" si="0">A3</f>
        <v>Swatch AG</v>
      </c>
      <c r="E3" t="s">
        <v>2773</v>
      </c>
    </row>
    <row r="4" spans="1:5" ht="15.65" thickBot="1" x14ac:dyDescent="0.35">
      <c r="A4" s="101" t="s">
        <v>2482</v>
      </c>
      <c r="B4" s="101" t="s">
        <v>2484</v>
      </c>
      <c r="C4" s="120" t="str">
        <f t="shared" si="0"/>
        <v>Swatch AG</v>
      </c>
      <c r="E4" s="43" t="s">
        <v>2774</v>
      </c>
    </row>
    <row r="5" spans="1:5" ht="15.65" thickBot="1" x14ac:dyDescent="0.35">
      <c r="A5" s="101" t="s">
        <v>2482</v>
      </c>
      <c r="B5" s="101" t="s">
        <v>2485</v>
      </c>
      <c r="C5" s="120" t="str">
        <f t="shared" si="0"/>
        <v>Swatch AG</v>
      </c>
    </row>
    <row r="6" spans="1:5" ht="15.65" thickBot="1" x14ac:dyDescent="0.35">
      <c r="A6" s="101" t="s">
        <v>2486</v>
      </c>
      <c r="B6" s="101" t="s">
        <v>41</v>
      </c>
      <c r="C6" s="120" t="str">
        <f t="shared" si="0"/>
        <v>Omega</v>
      </c>
    </row>
    <row r="7" spans="1:5" ht="15.65" thickBot="1" x14ac:dyDescent="0.35">
      <c r="A7" s="101" t="s">
        <v>2486</v>
      </c>
      <c r="B7" s="101" t="s">
        <v>2487</v>
      </c>
      <c r="C7" s="120" t="str">
        <f t="shared" si="0"/>
        <v>Omega</v>
      </c>
    </row>
    <row r="8" spans="1:5" ht="15.65" thickBot="1" x14ac:dyDescent="0.35">
      <c r="A8" s="101" t="s">
        <v>2486</v>
      </c>
      <c r="B8" s="101" t="s">
        <v>956</v>
      </c>
      <c r="C8" s="120" t="str">
        <f t="shared" si="0"/>
        <v>Omega</v>
      </c>
    </row>
    <row r="9" spans="1:5" ht="15.65" thickBot="1" x14ac:dyDescent="0.35">
      <c r="A9" s="101" t="s">
        <v>2486</v>
      </c>
      <c r="B9" s="101" t="s">
        <v>2488</v>
      </c>
      <c r="C9" s="120" t="str">
        <f t="shared" si="0"/>
        <v>Omega</v>
      </c>
    </row>
    <row r="10" spans="1:5" ht="15.65" thickBot="1" x14ac:dyDescent="0.35">
      <c r="A10" s="101" t="s">
        <v>2486</v>
      </c>
      <c r="B10" s="101" t="s">
        <v>54</v>
      </c>
      <c r="C10" s="120" t="str">
        <f t="shared" si="0"/>
        <v>Omega</v>
      </c>
    </row>
    <row r="11" spans="1:5" ht="15.65" thickBot="1" x14ac:dyDescent="0.35">
      <c r="A11" s="101" t="s">
        <v>2486</v>
      </c>
      <c r="B11" s="101" t="s">
        <v>90</v>
      </c>
      <c r="C11" s="120" t="str">
        <f t="shared" si="0"/>
        <v>Omega</v>
      </c>
    </row>
    <row r="12" spans="1:5" ht="15.65" thickBot="1" x14ac:dyDescent="0.35">
      <c r="A12" s="101" t="s">
        <v>2486</v>
      </c>
      <c r="B12" s="101" t="s">
        <v>2489</v>
      </c>
      <c r="C12" s="120" t="str">
        <f t="shared" si="0"/>
        <v>Omega</v>
      </c>
    </row>
    <row r="13" spans="1:5" ht="15.65" thickBot="1" x14ac:dyDescent="0.35">
      <c r="A13" s="101" t="s">
        <v>2486</v>
      </c>
      <c r="B13" s="101" t="s">
        <v>2490</v>
      </c>
      <c r="C13" s="120" t="str">
        <f t="shared" si="0"/>
        <v>Omega</v>
      </c>
    </row>
    <row r="14" spans="1:5" ht="15.65" thickBot="1" x14ac:dyDescent="0.35">
      <c r="A14" s="101" t="s">
        <v>2486</v>
      </c>
      <c r="B14" s="101" t="s">
        <v>355</v>
      </c>
      <c r="C14" s="120" t="str">
        <f t="shared" si="0"/>
        <v>Omega</v>
      </c>
    </row>
    <row r="15" spans="1:5" ht="15.65" thickBot="1" x14ac:dyDescent="0.35">
      <c r="A15" s="101" t="s">
        <v>2486</v>
      </c>
      <c r="B15" s="101" t="s">
        <v>2288</v>
      </c>
      <c r="C15" s="120" t="str">
        <f t="shared" si="0"/>
        <v>Omega</v>
      </c>
    </row>
    <row r="16" spans="1:5" ht="15.65" thickBot="1" x14ac:dyDescent="0.35">
      <c r="A16" s="101" t="s">
        <v>2486</v>
      </c>
      <c r="B16" s="101" t="s">
        <v>2491</v>
      </c>
      <c r="C16" s="120" t="str">
        <f t="shared" si="0"/>
        <v>Omega</v>
      </c>
    </row>
    <row r="17" spans="1:3" ht="15.65" thickBot="1" x14ac:dyDescent="0.35">
      <c r="A17" s="101" t="s">
        <v>2486</v>
      </c>
      <c r="B17" s="101" t="s">
        <v>2492</v>
      </c>
      <c r="C17" s="120" t="str">
        <f t="shared" si="0"/>
        <v>Omega</v>
      </c>
    </row>
    <row r="18" spans="1:3" ht="15.65" thickBot="1" x14ac:dyDescent="0.35">
      <c r="A18" s="101" t="s">
        <v>2486</v>
      </c>
      <c r="B18" s="101" t="s">
        <v>2330</v>
      </c>
      <c r="C18" s="120" t="str">
        <f t="shared" si="0"/>
        <v>Omega</v>
      </c>
    </row>
    <row r="19" spans="1:3" ht="15.65" thickBot="1" x14ac:dyDescent="0.35">
      <c r="A19" s="101" t="s">
        <v>2486</v>
      </c>
      <c r="B19" s="101" t="s">
        <v>2493</v>
      </c>
      <c r="C19" s="120" t="str">
        <f t="shared" si="0"/>
        <v>Omega</v>
      </c>
    </row>
    <row r="20" spans="1:3" ht="15.65" thickBot="1" x14ac:dyDescent="0.35">
      <c r="A20" s="101" t="s">
        <v>2486</v>
      </c>
      <c r="B20" s="101" t="s">
        <v>2494</v>
      </c>
      <c r="C20" s="120" t="str">
        <f t="shared" si="0"/>
        <v>Omega</v>
      </c>
    </row>
    <row r="21" spans="1:3" ht="15.65" thickBot="1" x14ac:dyDescent="0.35">
      <c r="A21" s="101" t="s">
        <v>2486</v>
      </c>
      <c r="B21" s="101" t="s">
        <v>2495</v>
      </c>
      <c r="C21" s="120" t="str">
        <f t="shared" si="0"/>
        <v>Omega</v>
      </c>
    </row>
    <row r="22" spans="1:3" ht="15.65" thickBot="1" x14ac:dyDescent="0.35">
      <c r="A22" s="101" t="s">
        <v>2486</v>
      </c>
      <c r="B22" s="101" t="s">
        <v>2496</v>
      </c>
      <c r="C22" s="120" t="str">
        <f t="shared" si="0"/>
        <v>Omega</v>
      </c>
    </row>
    <row r="23" spans="1:3" ht="15.65" thickBot="1" x14ac:dyDescent="0.35">
      <c r="A23" s="101" t="s">
        <v>2486</v>
      </c>
      <c r="B23" s="101" t="s">
        <v>2497</v>
      </c>
      <c r="C23" s="120" t="str">
        <f t="shared" si="0"/>
        <v>Omega</v>
      </c>
    </row>
    <row r="24" spans="1:3" ht="15.65" thickBot="1" x14ac:dyDescent="0.35">
      <c r="A24" s="101" t="s">
        <v>2486</v>
      </c>
      <c r="B24" s="101" t="s">
        <v>2498</v>
      </c>
      <c r="C24" s="120" t="str">
        <f t="shared" si="0"/>
        <v>Omega</v>
      </c>
    </row>
    <row r="25" spans="1:3" ht="15.65" thickBot="1" x14ac:dyDescent="0.35">
      <c r="A25" s="101" t="s">
        <v>2486</v>
      </c>
      <c r="B25" s="101" t="s">
        <v>1032</v>
      </c>
      <c r="C25" s="120" t="str">
        <f t="shared" si="0"/>
        <v>Omega</v>
      </c>
    </row>
    <row r="26" spans="1:3" ht="15.65" thickBot="1" x14ac:dyDescent="0.35">
      <c r="A26" s="101" t="s">
        <v>2486</v>
      </c>
      <c r="B26" s="101" t="s">
        <v>2499</v>
      </c>
      <c r="C26" s="120" t="str">
        <f t="shared" si="0"/>
        <v>Omega</v>
      </c>
    </row>
    <row r="27" spans="1:3" ht="15.65" thickBot="1" x14ac:dyDescent="0.35">
      <c r="A27" s="101" t="s">
        <v>2486</v>
      </c>
      <c r="B27" s="101" t="s">
        <v>2500</v>
      </c>
      <c r="C27" s="120" t="str">
        <f t="shared" si="0"/>
        <v>Omega</v>
      </c>
    </row>
    <row r="28" spans="1:3" ht="15.65" thickBot="1" x14ac:dyDescent="0.35">
      <c r="A28" s="101" t="s">
        <v>2486</v>
      </c>
      <c r="B28" s="101" t="s">
        <v>2168</v>
      </c>
      <c r="C28" s="120" t="str">
        <f t="shared" si="0"/>
        <v>Omega</v>
      </c>
    </row>
    <row r="29" spans="1:3" ht="15.65" thickBot="1" x14ac:dyDescent="0.35">
      <c r="A29" s="101" t="s">
        <v>2486</v>
      </c>
      <c r="B29" s="101" t="s">
        <v>43</v>
      </c>
      <c r="C29" s="120" t="str">
        <f t="shared" si="0"/>
        <v>Omega</v>
      </c>
    </row>
    <row r="30" spans="1:3" ht="15.65" thickBot="1" x14ac:dyDescent="0.35">
      <c r="A30" s="101" t="s">
        <v>2486</v>
      </c>
      <c r="B30" s="101" t="s">
        <v>178</v>
      </c>
      <c r="C30" s="120" t="str">
        <f t="shared" si="0"/>
        <v>Omega</v>
      </c>
    </row>
    <row r="31" spans="1:3" ht="15.65" thickBot="1" x14ac:dyDescent="0.35">
      <c r="A31" s="101" t="s">
        <v>2486</v>
      </c>
      <c r="B31" s="101" t="s">
        <v>1947</v>
      </c>
      <c r="C31" s="120" t="str">
        <f t="shared" si="0"/>
        <v>Omega</v>
      </c>
    </row>
    <row r="32" spans="1:3" ht="15.65" thickBot="1" x14ac:dyDescent="0.35">
      <c r="A32" s="101" t="s">
        <v>2486</v>
      </c>
      <c r="B32" s="101" t="s">
        <v>2501</v>
      </c>
      <c r="C32" s="120" t="str">
        <f t="shared" si="0"/>
        <v>Omega</v>
      </c>
    </row>
    <row r="33" spans="1:3" ht="15.65" thickBot="1" x14ac:dyDescent="0.35">
      <c r="A33" s="101" t="s">
        <v>2486</v>
      </c>
      <c r="B33" s="101" t="s">
        <v>1539</v>
      </c>
      <c r="C33" s="120" t="str">
        <f t="shared" si="0"/>
        <v>Omega</v>
      </c>
    </row>
    <row r="34" spans="1:3" ht="15.65" thickBot="1" x14ac:dyDescent="0.35">
      <c r="A34" s="101" t="s">
        <v>2486</v>
      </c>
      <c r="B34" s="101" t="s">
        <v>2502</v>
      </c>
      <c r="C34" s="120" t="str">
        <f t="shared" si="0"/>
        <v>Omega</v>
      </c>
    </row>
    <row r="35" spans="1:3" ht="15.65" thickBot="1" x14ac:dyDescent="0.35">
      <c r="A35" s="101" t="s">
        <v>2486</v>
      </c>
      <c r="B35" s="101" t="s">
        <v>2503</v>
      </c>
      <c r="C35" s="120" t="str">
        <f t="shared" si="0"/>
        <v>Omega</v>
      </c>
    </row>
    <row r="36" spans="1:3" ht="15.65" thickBot="1" x14ac:dyDescent="0.35">
      <c r="A36" s="101" t="s">
        <v>2486</v>
      </c>
      <c r="B36" s="101" t="s">
        <v>1122</v>
      </c>
      <c r="C36" s="120" t="str">
        <f t="shared" si="0"/>
        <v>Omega</v>
      </c>
    </row>
    <row r="37" spans="1:3" ht="15.65" thickBot="1" x14ac:dyDescent="0.35">
      <c r="A37" s="101" t="s">
        <v>2486</v>
      </c>
      <c r="B37" s="101" t="s">
        <v>38</v>
      </c>
      <c r="C37" s="120" t="str">
        <f t="shared" si="0"/>
        <v>Omega</v>
      </c>
    </row>
    <row r="38" spans="1:3" ht="15.65" thickBot="1" x14ac:dyDescent="0.35">
      <c r="A38" s="101" t="s">
        <v>2486</v>
      </c>
      <c r="B38" s="101" t="s">
        <v>19</v>
      </c>
      <c r="C38" s="120" t="str">
        <f t="shared" si="0"/>
        <v>Omega</v>
      </c>
    </row>
    <row r="39" spans="1:3" ht="15.65" thickBot="1" x14ac:dyDescent="0.35">
      <c r="A39" s="101" t="s">
        <v>2486</v>
      </c>
      <c r="B39" s="101" t="s">
        <v>2504</v>
      </c>
      <c r="C39" s="120" t="str">
        <f t="shared" si="0"/>
        <v>Omega</v>
      </c>
    </row>
    <row r="40" spans="1:3" ht="15.65" thickBot="1" x14ac:dyDescent="0.35">
      <c r="A40" s="101" t="s">
        <v>2486</v>
      </c>
      <c r="B40" s="101" t="s">
        <v>2505</v>
      </c>
      <c r="C40" s="120" t="str">
        <f t="shared" si="0"/>
        <v>Omega</v>
      </c>
    </row>
    <row r="41" spans="1:3" ht="15.65" thickBot="1" x14ac:dyDescent="0.35">
      <c r="A41" s="101" t="s">
        <v>2486</v>
      </c>
      <c r="B41" s="101" t="s">
        <v>2506</v>
      </c>
      <c r="C41" s="120" t="str">
        <f t="shared" si="0"/>
        <v>Omega</v>
      </c>
    </row>
    <row r="42" spans="1:3" ht="15.65" thickBot="1" x14ac:dyDescent="0.35">
      <c r="A42" s="101" t="s">
        <v>2486</v>
      </c>
      <c r="B42" s="101" t="s">
        <v>2507</v>
      </c>
      <c r="C42" s="120" t="str">
        <f t="shared" si="0"/>
        <v>Omega</v>
      </c>
    </row>
    <row r="43" spans="1:3" ht="15.65" thickBot="1" x14ac:dyDescent="0.35">
      <c r="A43" s="101" t="s">
        <v>2486</v>
      </c>
      <c r="B43" s="101" t="s">
        <v>2508</v>
      </c>
      <c r="C43" s="120" t="str">
        <f t="shared" si="0"/>
        <v>Omega</v>
      </c>
    </row>
    <row r="44" spans="1:3" ht="15.65" thickBot="1" x14ac:dyDescent="0.35">
      <c r="A44" s="101" t="s">
        <v>2486</v>
      </c>
      <c r="B44" s="101" t="s">
        <v>1126</v>
      </c>
      <c r="C44" s="120" t="str">
        <f t="shared" si="0"/>
        <v>Omega</v>
      </c>
    </row>
    <row r="45" spans="1:3" ht="15.65" thickBot="1" x14ac:dyDescent="0.35">
      <c r="A45" s="101" t="s">
        <v>2486</v>
      </c>
      <c r="B45" s="101" t="s">
        <v>2339</v>
      </c>
      <c r="C45" s="120" t="str">
        <f t="shared" si="0"/>
        <v>Omega</v>
      </c>
    </row>
    <row r="46" spans="1:3" ht="15.65" thickBot="1" x14ac:dyDescent="0.35">
      <c r="A46" s="101" t="s">
        <v>2486</v>
      </c>
      <c r="B46" s="101" t="s">
        <v>25</v>
      </c>
      <c r="C46" s="120" t="str">
        <f t="shared" si="0"/>
        <v>Omega</v>
      </c>
    </row>
    <row r="47" spans="1:3" ht="15.65" thickBot="1" x14ac:dyDescent="0.35">
      <c r="A47" s="101" t="s">
        <v>2486</v>
      </c>
      <c r="B47" s="101" t="s">
        <v>954</v>
      </c>
      <c r="C47" s="120" t="str">
        <f t="shared" si="0"/>
        <v>Omega</v>
      </c>
    </row>
    <row r="48" spans="1:3" ht="15.65" thickBot="1" x14ac:dyDescent="0.35">
      <c r="A48" s="101" t="s">
        <v>2486</v>
      </c>
      <c r="B48" s="101" t="s">
        <v>1067</v>
      </c>
      <c r="C48" s="120" t="str">
        <f t="shared" si="0"/>
        <v>Omega</v>
      </c>
    </row>
    <row r="49" spans="1:3" ht="15.65" thickBot="1" x14ac:dyDescent="0.35">
      <c r="A49" s="101" t="s">
        <v>2486</v>
      </c>
      <c r="B49" s="101" t="s">
        <v>2296</v>
      </c>
      <c r="C49" s="120" t="str">
        <f t="shared" si="0"/>
        <v>Omega</v>
      </c>
    </row>
    <row r="50" spans="1:3" ht="15.65" thickBot="1" x14ac:dyDescent="0.35">
      <c r="A50" s="101" t="s">
        <v>2486</v>
      </c>
      <c r="B50" s="101" t="s">
        <v>2509</v>
      </c>
      <c r="C50" s="120" t="str">
        <f t="shared" si="0"/>
        <v>Omega</v>
      </c>
    </row>
    <row r="51" spans="1:3" ht="15.65" thickBot="1" x14ac:dyDescent="0.35">
      <c r="A51" s="101" t="s">
        <v>2486</v>
      </c>
      <c r="B51" s="101" t="s">
        <v>2510</v>
      </c>
      <c r="C51" s="120" t="str">
        <f t="shared" si="0"/>
        <v>Omega</v>
      </c>
    </row>
    <row r="52" spans="1:3" ht="15.65" thickBot="1" x14ac:dyDescent="0.35">
      <c r="A52" s="101" t="s">
        <v>2486</v>
      </c>
      <c r="B52" s="101" t="s">
        <v>1536</v>
      </c>
      <c r="C52" s="120" t="str">
        <f t="shared" si="0"/>
        <v>Omega</v>
      </c>
    </row>
    <row r="53" spans="1:3" ht="15.65" thickBot="1" x14ac:dyDescent="0.35">
      <c r="A53" s="101" t="s">
        <v>2486</v>
      </c>
      <c r="B53" s="101" t="s">
        <v>1165</v>
      </c>
      <c r="C53" s="120" t="str">
        <f t="shared" si="0"/>
        <v>Omega</v>
      </c>
    </row>
    <row r="54" spans="1:3" ht="15.65" thickBot="1" x14ac:dyDescent="0.35">
      <c r="A54" s="101" t="s">
        <v>2486</v>
      </c>
      <c r="B54" s="101" t="s">
        <v>2511</v>
      </c>
      <c r="C54" s="120" t="str">
        <f t="shared" si="0"/>
        <v>Omega</v>
      </c>
    </row>
    <row r="55" spans="1:3" ht="15.65" thickBot="1" x14ac:dyDescent="0.35">
      <c r="A55" s="101" t="s">
        <v>2486</v>
      </c>
      <c r="B55" s="101" t="s">
        <v>94</v>
      </c>
      <c r="C55" s="120" t="str">
        <f t="shared" si="0"/>
        <v>Omega</v>
      </c>
    </row>
    <row r="56" spans="1:3" ht="15.65" thickBot="1" x14ac:dyDescent="0.35">
      <c r="A56" s="101" t="s">
        <v>2486</v>
      </c>
      <c r="B56" s="101" t="s">
        <v>2512</v>
      </c>
      <c r="C56" s="120" t="str">
        <f t="shared" si="0"/>
        <v>Omega</v>
      </c>
    </row>
    <row r="57" spans="1:3" ht="15.65" thickBot="1" x14ac:dyDescent="0.35">
      <c r="A57" s="101" t="s">
        <v>2486</v>
      </c>
      <c r="B57" s="101" t="s">
        <v>2513</v>
      </c>
      <c r="C57" s="120" t="str">
        <f t="shared" si="0"/>
        <v>Omega</v>
      </c>
    </row>
    <row r="58" spans="1:3" ht="15.65" thickBot="1" x14ac:dyDescent="0.35">
      <c r="A58" s="101" t="s">
        <v>2486</v>
      </c>
      <c r="B58" s="101" t="s">
        <v>986</v>
      </c>
      <c r="C58" s="120" t="str">
        <f t="shared" si="0"/>
        <v>Omega</v>
      </c>
    </row>
    <row r="59" spans="1:3" ht="15.65" thickBot="1" x14ac:dyDescent="0.35">
      <c r="A59" s="101" t="s">
        <v>2486</v>
      </c>
      <c r="B59" s="101" t="s">
        <v>2125</v>
      </c>
      <c r="C59" s="120" t="str">
        <f t="shared" si="0"/>
        <v>Omega</v>
      </c>
    </row>
    <row r="60" spans="1:3" ht="15.65" thickBot="1" x14ac:dyDescent="0.35">
      <c r="A60" s="101" t="s">
        <v>2486</v>
      </c>
      <c r="B60" s="101" t="s">
        <v>1106</v>
      </c>
      <c r="C60" s="120" t="str">
        <f t="shared" si="0"/>
        <v>Omega</v>
      </c>
    </row>
    <row r="61" spans="1:3" ht="15.65" thickBot="1" x14ac:dyDescent="0.35">
      <c r="A61" s="101" t="s">
        <v>2486</v>
      </c>
      <c r="B61" s="101" t="s">
        <v>21</v>
      </c>
      <c r="C61" s="120" t="str">
        <f t="shared" si="0"/>
        <v>Omega</v>
      </c>
    </row>
    <row r="62" spans="1:3" ht="15.65" thickBot="1" x14ac:dyDescent="0.35">
      <c r="A62" s="101" t="s">
        <v>2486</v>
      </c>
      <c r="B62" s="101" t="s">
        <v>1112</v>
      </c>
      <c r="C62" s="120" t="str">
        <f t="shared" si="0"/>
        <v>Omega</v>
      </c>
    </row>
    <row r="63" spans="1:3" ht="15.65" thickBot="1" x14ac:dyDescent="0.35">
      <c r="A63" s="101" t="s">
        <v>2486</v>
      </c>
      <c r="B63" s="101" t="s">
        <v>2286</v>
      </c>
      <c r="C63" s="120" t="str">
        <f t="shared" si="0"/>
        <v>Omega</v>
      </c>
    </row>
    <row r="64" spans="1:3" ht="15.65" thickBot="1" x14ac:dyDescent="0.35">
      <c r="A64" s="101" t="s">
        <v>2486</v>
      </c>
      <c r="B64" s="101" t="s">
        <v>1109</v>
      </c>
      <c r="C64" s="120" t="str">
        <f t="shared" si="0"/>
        <v>Omega</v>
      </c>
    </row>
    <row r="65" spans="1:3" ht="15.65" thickBot="1" x14ac:dyDescent="0.35">
      <c r="A65" s="101" t="s">
        <v>2486</v>
      </c>
      <c r="B65" s="101" t="s">
        <v>92</v>
      </c>
      <c r="C65" s="120" t="str">
        <f t="shared" si="0"/>
        <v>Omega</v>
      </c>
    </row>
    <row r="66" spans="1:3" ht="15.65" thickBot="1" x14ac:dyDescent="0.35">
      <c r="A66" s="101" t="s">
        <v>2486</v>
      </c>
      <c r="B66" s="101" t="s">
        <v>159</v>
      </c>
      <c r="C66" s="120" t="str">
        <f t="shared" si="0"/>
        <v>Omega</v>
      </c>
    </row>
    <row r="67" spans="1:3" ht="15.65" thickBot="1" x14ac:dyDescent="0.35">
      <c r="A67" s="101" t="s">
        <v>2486</v>
      </c>
      <c r="B67" s="101" t="s">
        <v>143</v>
      </c>
      <c r="C67" s="120" t="str">
        <f t="shared" ref="C67:C130" si="1">A67</f>
        <v>Omega</v>
      </c>
    </row>
    <row r="68" spans="1:3" ht="15.65" thickBot="1" x14ac:dyDescent="0.35">
      <c r="A68" s="101" t="s">
        <v>2486</v>
      </c>
      <c r="B68" s="101" t="s">
        <v>23</v>
      </c>
      <c r="C68" s="120" t="str">
        <f t="shared" si="1"/>
        <v>Omega</v>
      </c>
    </row>
    <row r="69" spans="1:3" ht="15.65" thickBot="1" x14ac:dyDescent="0.35">
      <c r="A69" s="101" t="s">
        <v>2486</v>
      </c>
      <c r="B69" s="101" t="s">
        <v>2514</v>
      </c>
      <c r="C69" s="120" t="str">
        <f t="shared" si="1"/>
        <v>Omega</v>
      </c>
    </row>
    <row r="70" spans="1:3" ht="15.65" thickBot="1" x14ac:dyDescent="0.35">
      <c r="A70" s="101" t="s">
        <v>2515</v>
      </c>
      <c r="B70" s="101" t="s">
        <v>41</v>
      </c>
      <c r="C70" s="120" t="str">
        <f t="shared" si="1"/>
        <v>Longines</v>
      </c>
    </row>
    <row r="71" spans="1:3" ht="15.65" thickBot="1" x14ac:dyDescent="0.35">
      <c r="A71" s="101" t="s">
        <v>2515</v>
      </c>
      <c r="B71" s="101" t="s">
        <v>1929</v>
      </c>
      <c r="C71" s="120" t="str">
        <f t="shared" si="1"/>
        <v>Longines</v>
      </c>
    </row>
    <row r="72" spans="1:3" ht="15.65" thickBot="1" x14ac:dyDescent="0.35">
      <c r="A72" s="101" t="s">
        <v>2515</v>
      </c>
      <c r="B72" s="101" t="s">
        <v>46</v>
      </c>
      <c r="C72" s="120" t="str">
        <f t="shared" si="1"/>
        <v>Longines</v>
      </c>
    </row>
    <row r="73" spans="1:3" ht="15.65" thickBot="1" x14ac:dyDescent="0.35">
      <c r="A73" s="101" t="s">
        <v>2515</v>
      </c>
      <c r="B73" s="101" t="s">
        <v>1178</v>
      </c>
      <c r="C73" s="120" t="str">
        <f t="shared" si="1"/>
        <v>Longines</v>
      </c>
    </row>
    <row r="74" spans="1:3" ht="15.65" thickBot="1" x14ac:dyDescent="0.35">
      <c r="A74" s="101" t="s">
        <v>2515</v>
      </c>
      <c r="B74" s="101" t="s">
        <v>308</v>
      </c>
      <c r="C74" s="120" t="str">
        <f t="shared" si="1"/>
        <v>Longines</v>
      </c>
    </row>
    <row r="75" spans="1:3" ht="15.65" thickBot="1" x14ac:dyDescent="0.35">
      <c r="A75" s="101" t="s">
        <v>2515</v>
      </c>
      <c r="B75" s="101" t="s">
        <v>251</v>
      </c>
      <c r="C75" s="120" t="str">
        <f t="shared" si="1"/>
        <v>Longines</v>
      </c>
    </row>
    <row r="76" spans="1:3" ht="15.65" thickBot="1" x14ac:dyDescent="0.35">
      <c r="A76" s="101" t="s">
        <v>2515</v>
      </c>
      <c r="B76" s="101" t="s">
        <v>2283</v>
      </c>
      <c r="C76" s="120" t="str">
        <f t="shared" si="1"/>
        <v>Longines</v>
      </c>
    </row>
    <row r="77" spans="1:3" ht="15.65" thickBot="1" x14ac:dyDescent="0.35">
      <c r="A77" s="101" t="s">
        <v>2515</v>
      </c>
      <c r="B77" s="101" t="s">
        <v>192</v>
      </c>
      <c r="C77" s="120" t="str">
        <f t="shared" si="1"/>
        <v>Longines</v>
      </c>
    </row>
    <row r="78" spans="1:3" ht="15.65" thickBot="1" x14ac:dyDescent="0.35">
      <c r="A78" s="101" t="s">
        <v>2515</v>
      </c>
      <c r="B78" s="101" t="s">
        <v>1251</v>
      </c>
      <c r="C78" s="120" t="str">
        <f t="shared" si="1"/>
        <v>Longines</v>
      </c>
    </row>
    <row r="79" spans="1:3" ht="15.65" thickBot="1" x14ac:dyDescent="0.35">
      <c r="A79" s="101" t="s">
        <v>2515</v>
      </c>
      <c r="B79" s="101" t="s">
        <v>187</v>
      </c>
      <c r="C79" s="120" t="str">
        <f t="shared" si="1"/>
        <v>Longines</v>
      </c>
    </row>
    <row r="80" spans="1:3" ht="15.65" thickBot="1" x14ac:dyDescent="0.35">
      <c r="A80" s="101" t="s">
        <v>2515</v>
      </c>
      <c r="B80" s="101" t="s">
        <v>225</v>
      </c>
      <c r="C80" s="120" t="str">
        <f t="shared" si="1"/>
        <v>Longines</v>
      </c>
    </row>
    <row r="81" spans="1:3" ht="15.65" thickBot="1" x14ac:dyDescent="0.35">
      <c r="A81" s="101" t="s">
        <v>2515</v>
      </c>
      <c r="B81" s="101" t="s">
        <v>30</v>
      </c>
      <c r="C81" s="120" t="str">
        <f t="shared" si="1"/>
        <v>Longines</v>
      </c>
    </row>
    <row r="82" spans="1:3" ht="15.65" thickBot="1" x14ac:dyDescent="0.35">
      <c r="A82" s="101" t="s">
        <v>2515</v>
      </c>
      <c r="B82" s="101" t="s">
        <v>990</v>
      </c>
      <c r="C82" s="120" t="str">
        <f t="shared" si="1"/>
        <v>Longines</v>
      </c>
    </row>
    <row r="83" spans="1:3" ht="15.65" thickBot="1" x14ac:dyDescent="0.35">
      <c r="A83" s="101" t="s">
        <v>2515</v>
      </c>
      <c r="B83" s="101" t="s">
        <v>963</v>
      </c>
      <c r="C83" s="120" t="str">
        <f t="shared" si="1"/>
        <v>Longines</v>
      </c>
    </row>
    <row r="84" spans="1:3" ht="15.65" thickBot="1" x14ac:dyDescent="0.35">
      <c r="A84" s="101" t="s">
        <v>2515</v>
      </c>
      <c r="B84" s="101" t="s">
        <v>2360</v>
      </c>
      <c r="C84" s="120" t="str">
        <f t="shared" si="1"/>
        <v>Longines</v>
      </c>
    </row>
    <row r="85" spans="1:3" ht="15.65" thickBot="1" x14ac:dyDescent="0.35">
      <c r="A85" s="101" t="s">
        <v>2515</v>
      </c>
      <c r="B85" s="101" t="s">
        <v>27</v>
      </c>
      <c r="C85" s="120" t="str">
        <f t="shared" si="1"/>
        <v>Longines</v>
      </c>
    </row>
    <row r="86" spans="1:3" ht="15.65" thickBot="1" x14ac:dyDescent="0.35">
      <c r="A86" s="101" t="s">
        <v>2515</v>
      </c>
      <c r="B86" s="101" t="s">
        <v>2516</v>
      </c>
      <c r="C86" s="120" t="str">
        <f t="shared" si="1"/>
        <v>Longines</v>
      </c>
    </row>
    <row r="87" spans="1:3" ht="15.65" thickBot="1" x14ac:dyDescent="0.35">
      <c r="A87" s="101" t="s">
        <v>2515</v>
      </c>
      <c r="B87" s="101" t="s">
        <v>2308</v>
      </c>
      <c r="C87" s="120" t="str">
        <f t="shared" si="1"/>
        <v>Longines</v>
      </c>
    </row>
    <row r="88" spans="1:3" ht="15.65" thickBot="1" x14ac:dyDescent="0.35">
      <c r="A88" s="101" t="s">
        <v>2515</v>
      </c>
      <c r="B88" s="101" t="s">
        <v>2517</v>
      </c>
      <c r="C88" s="120" t="str">
        <f t="shared" si="1"/>
        <v>Longines</v>
      </c>
    </row>
    <row r="89" spans="1:3" ht="15.65" thickBot="1" x14ac:dyDescent="0.35">
      <c r="A89" s="101" t="s">
        <v>2515</v>
      </c>
      <c r="B89" s="101" t="s">
        <v>2518</v>
      </c>
      <c r="C89" s="120" t="str">
        <f t="shared" si="1"/>
        <v>Longines</v>
      </c>
    </row>
    <row r="90" spans="1:3" ht="15.65" thickBot="1" x14ac:dyDescent="0.35">
      <c r="A90" s="101" t="s">
        <v>2515</v>
      </c>
      <c r="B90" s="101" t="s">
        <v>2519</v>
      </c>
      <c r="C90" s="120" t="str">
        <f t="shared" si="1"/>
        <v>Longines</v>
      </c>
    </row>
    <row r="91" spans="1:3" ht="15.65" thickBot="1" x14ac:dyDescent="0.35">
      <c r="A91" s="101" t="s">
        <v>2515</v>
      </c>
      <c r="B91" s="101" t="s">
        <v>2520</v>
      </c>
      <c r="C91" s="120" t="str">
        <f t="shared" si="1"/>
        <v>Longines</v>
      </c>
    </row>
    <row r="92" spans="1:3" ht="15.65" thickBot="1" x14ac:dyDescent="0.35">
      <c r="A92" s="101" t="s">
        <v>2515</v>
      </c>
      <c r="B92" s="101" t="s">
        <v>2521</v>
      </c>
      <c r="C92" s="120" t="str">
        <f t="shared" si="1"/>
        <v>Longines</v>
      </c>
    </row>
    <row r="93" spans="1:3" ht="15.65" thickBot="1" x14ac:dyDescent="0.35">
      <c r="A93" s="101" t="s">
        <v>2515</v>
      </c>
      <c r="B93" s="101" t="s">
        <v>20</v>
      </c>
      <c r="C93" s="120" t="str">
        <f t="shared" si="1"/>
        <v>Longines</v>
      </c>
    </row>
    <row r="94" spans="1:3" ht="15.65" thickBot="1" x14ac:dyDescent="0.35">
      <c r="A94" s="101" t="s">
        <v>2515</v>
      </c>
      <c r="B94" s="101" t="s">
        <v>182</v>
      </c>
      <c r="C94" s="120" t="str">
        <f t="shared" si="1"/>
        <v>Longines</v>
      </c>
    </row>
    <row r="95" spans="1:3" ht="15.65" thickBot="1" x14ac:dyDescent="0.35">
      <c r="A95" s="101" t="s">
        <v>2515</v>
      </c>
      <c r="B95" s="101" t="s">
        <v>39</v>
      </c>
      <c r="C95" s="120" t="str">
        <f t="shared" si="1"/>
        <v>Longines</v>
      </c>
    </row>
    <row r="96" spans="1:3" ht="15.65" thickBot="1" x14ac:dyDescent="0.35">
      <c r="A96" s="101" t="s">
        <v>2515</v>
      </c>
      <c r="B96" s="101" t="s">
        <v>200</v>
      </c>
      <c r="C96" s="120" t="str">
        <f t="shared" si="1"/>
        <v>Longines</v>
      </c>
    </row>
    <row r="97" spans="1:3" ht="15.65" thickBot="1" x14ac:dyDescent="0.35">
      <c r="A97" s="101" t="s">
        <v>2515</v>
      </c>
      <c r="B97" s="101" t="s">
        <v>2307</v>
      </c>
      <c r="C97" s="120" t="str">
        <f t="shared" si="1"/>
        <v>Longines</v>
      </c>
    </row>
    <row r="98" spans="1:3" ht="15.65" thickBot="1" x14ac:dyDescent="0.35">
      <c r="A98" s="101" t="s">
        <v>2515</v>
      </c>
      <c r="B98" s="101" t="s">
        <v>2522</v>
      </c>
      <c r="C98" s="120" t="str">
        <f t="shared" si="1"/>
        <v>Longines</v>
      </c>
    </row>
    <row r="99" spans="1:3" ht="15.65" thickBot="1" x14ac:dyDescent="0.35">
      <c r="A99" s="101" t="s">
        <v>2515</v>
      </c>
      <c r="B99" s="101" t="s">
        <v>2523</v>
      </c>
      <c r="C99" s="120" t="str">
        <f t="shared" si="1"/>
        <v>Longines</v>
      </c>
    </row>
    <row r="100" spans="1:3" ht="15.65" thickBot="1" x14ac:dyDescent="0.35">
      <c r="A100" s="101" t="s">
        <v>2515</v>
      </c>
      <c r="B100" s="101" t="s">
        <v>2524</v>
      </c>
      <c r="C100" s="120" t="str">
        <f t="shared" si="1"/>
        <v>Longines</v>
      </c>
    </row>
    <row r="101" spans="1:3" ht="15.65" thickBot="1" x14ac:dyDescent="0.35">
      <c r="A101" s="101" t="s">
        <v>2515</v>
      </c>
      <c r="B101" s="101" t="s">
        <v>2525</v>
      </c>
      <c r="C101" s="120" t="str">
        <f t="shared" si="1"/>
        <v>Longines</v>
      </c>
    </row>
    <row r="102" spans="1:3" ht="15.65" thickBot="1" x14ac:dyDescent="0.35">
      <c r="A102" s="101" t="s">
        <v>2515</v>
      </c>
      <c r="B102" s="101" t="s">
        <v>2526</v>
      </c>
      <c r="C102" s="120" t="str">
        <f t="shared" si="1"/>
        <v>Longines</v>
      </c>
    </row>
    <row r="103" spans="1:3" ht="15.65" thickBot="1" x14ac:dyDescent="0.35">
      <c r="A103" s="101" t="s">
        <v>2515</v>
      </c>
      <c r="B103" s="101" t="s">
        <v>1031</v>
      </c>
      <c r="C103" s="120" t="str">
        <f t="shared" si="1"/>
        <v>Longines</v>
      </c>
    </row>
    <row r="104" spans="1:3" ht="15.65" thickBot="1" x14ac:dyDescent="0.35">
      <c r="A104" s="101" t="s">
        <v>2515</v>
      </c>
      <c r="B104" s="101" t="s">
        <v>1144</v>
      </c>
      <c r="C104" s="120" t="str">
        <f t="shared" si="1"/>
        <v>Longines</v>
      </c>
    </row>
    <row r="105" spans="1:3" ht="15.65" thickBot="1" x14ac:dyDescent="0.35">
      <c r="A105" s="101" t="s">
        <v>2515</v>
      </c>
      <c r="B105" s="101" t="s">
        <v>1155</v>
      </c>
      <c r="C105" s="120" t="str">
        <f t="shared" si="1"/>
        <v>Longines</v>
      </c>
    </row>
    <row r="106" spans="1:3" ht="15.65" thickBot="1" x14ac:dyDescent="0.35">
      <c r="A106" s="101" t="s">
        <v>2515</v>
      </c>
      <c r="B106" s="101" t="s">
        <v>2527</v>
      </c>
      <c r="C106" s="120" t="str">
        <f t="shared" si="1"/>
        <v>Longines</v>
      </c>
    </row>
    <row r="107" spans="1:3" ht="15.65" thickBot="1" x14ac:dyDescent="0.35">
      <c r="A107" s="101" t="s">
        <v>2515</v>
      </c>
      <c r="B107" s="101" t="s">
        <v>2528</v>
      </c>
      <c r="C107" s="120" t="str">
        <f t="shared" si="1"/>
        <v>Longines</v>
      </c>
    </row>
    <row r="108" spans="1:3" ht="15.65" thickBot="1" x14ac:dyDescent="0.35">
      <c r="A108" s="101" t="s">
        <v>2515</v>
      </c>
      <c r="B108" s="101" t="s">
        <v>33</v>
      </c>
      <c r="C108" s="120" t="str">
        <f t="shared" si="1"/>
        <v>Longines</v>
      </c>
    </row>
    <row r="109" spans="1:3" ht="15.65" thickBot="1" x14ac:dyDescent="0.35">
      <c r="A109" s="101" t="s">
        <v>2515</v>
      </c>
      <c r="B109" s="101" t="s">
        <v>1170</v>
      </c>
      <c r="C109" s="120" t="str">
        <f t="shared" si="1"/>
        <v>Longines</v>
      </c>
    </row>
    <row r="110" spans="1:3" ht="15.65" thickBot="1" x14ac:dyDescent="0.35">
      <c r="A110" s="101" t="s">
        <v>2515</v>
      </c>
      <c r="B110" s="101" t="s">
        <v>2529</v>
      </c>
      <c r="C110" s="120" t="str">
        <f t="shared" si="1"/>
        <v>Longines</v>
      </c>
    </row>
    <row r="111" spans="1:3" ht="15.65" thickBot="1" x14ac:dyDescent="0.35">
      <c r="A111" s="101" t="s">
        <v>2515</v>
      </c>
      <c r="B111" s="101" t="s">
        <v>2530</v>
      </c>
      <c r="C111" s="120" t="str">
        <f t="shared" si="1"/>
        <v>Longines</v>
      </c>
    </row>
    <row r="112" spans="1:3" ht="15.65" thickBot="1" x14ac:dyDescent="0.35">
      <c r="A112" s="101" t="s">
        <v>2515</v>
      </c>
      <c r="B112" s="101" t="s">
        <v>32</v>
      </c>
      <c r="C112" s="120" t="str">
        <f t="shared" si="1"/>
        <v>Longines</v>
      </c>
    </row>
    <row r="113" spans="1:3" ht="15.65" thickBot="1" x14ac:dyDescent="0.35">
      <c r="A113" s="101" t="s">
        <v>2515</v>
      </c>
      <c r="B113" s="101" t="s">
        <v>231</v>
      </c>
      <c r="C113" s="120" t="str">
        <f t="shared" si="1"/>
        <v>Longines</v>
      </c>
    </row>
    <row r="114" spans="1:3" ht="15.65" thickBot="1" x14ac:dyDescent="0.35">
      <c r="A114" s="101" t="s">
        <v>2515</v>
      </c>
      <c r="B114" s="101" t="s">
        <v>1998</v>
      </c>
      <c r="C114" s="120" t="str">
        <f t="shared" si="1"/>
        <v>Longines</v>
      </c>
    </row>
    <row r="115" spans="1:3" ht="15.65" thickBot="1" x14ac:dyDescent="0.35">
      <c r="A115" s="101" t="s">
        <v>2515</v>
      </c>
      <c r="B115" s="101" t="s">
        <v>314</v>
      </c>
      <c r="C115" s="120" t="str">
        <f t="shared" si="1"/>
        <v>Longines</v>
      </c>
    </row>
    <row r="116" spans="1:3" ht="15.65" thickBot="1" x14ac:dyDescent="0.35">
      <c r="A116" s="101" t="s">
        <v>2515</v>
      </c>
      <c r="B116" s="101" t="s">
        <v>86</v>
      </c>
      <c r="C116" s="120" t="str">
        <f t="shared" si="1"/>
        <v>Longines</v>
      </c>
    </row>
    <row r="117" spans="1:3" ht="15.65" thickBot="1" x14ac:dyDescent="0.35">
      <c r="A117" s="101" t="s">
        <v>2515</v>
      </c>
      <c r="B117" s="101" t="s">
        <v>2531</v>
      </c>
      <c r="C117" s="120" t="str">
        <f t="shared" si="1"/>
        <v>Longines</v>
      </c>
    </row>
    <row r="118" spans="1:3" ht="15.65" thickBot="1" x14ac:dyDescent="0.35">
      <c r="A118" s="101" t="s">
        <v>2515</v>
      </c>
      <c r="B118" s="101" t="s">
        <v>843</v>
      </c>
      <c r="C118" s="120" t="str">
        <f t="shared" si="1"/>
        <v>Longines</v>
      </c>
    </row>
    <row r="119" spans="1:3" ht="15.65" thickBot="1" x14ac:dyDescent="0.35">
      <c r="A119" s="101" t="s">
        <v>2515</v>
      </c>
      <c r="B119" s="101" t="s">
        <v>56</v>
      </c>
      <c r="C119" s="120" t="str">
        <f t="shared" si="1"/>
        <v>Longines</v>
      </c>
    </row>
    <row r="120" spans="1:3" ht="15.65" thickBot="1" x14ac:dyDescent="0.35">
      <c r="A120" s="101" t="s">
        <v>2515</v>
      </c>
      <c r="B120" s="101" t="s">
        <v>288</v>
      </c>
      <c r="C120" s="120" t="str">
        <f t="shared" si="1"/>
        <v>Longines</v>
      </c>
    </row>
    <row r="121" spans="1:3" ht="15.65" thickBot="1" x14ac:dyDescent="0.35">
      <c r="A121" s="101" t="s">
        <v>2515</v>
      </c>
      <c r="B121" s="101" t="s">
        <v>114</v>
      </c>
      <c r="C121" s="120" t="str">
        <f t="shared" si="1"/>
        <v>Longines</v>
      </c>
    </row>
    <row r="122" spans="1:3" ht="15.65" thickBot="1" x14ac:dyDescent="0.35">
      <c r="A122" s="101" t="s">
        <v>2515</v>
      </c>
      <c r="B122" s="101" t="s">
        <v>918</v>
      </c>
      <c r="C122" s="120" t="str">
        <f t="shared" si="1"/>
        <v>Longines</v>
      </c>
    </row>
    <row r="123" spans="1:3" ht="15.65" thickBot="1" x14ac:dyDescent="0.35">
      <c r="A123" s="101" t="s">
        <v>2515</v>
      </c>
      <c r="B123" s="101" t="s">
        <v>2386</v>
      </c>
      <c r="C123" s="120" t="str">
        <f t="shared" si="1"/>
        <v>Longines</v>
      </c>
    </row>
    <row r="124" spans="1:3" ht="15.65" thickBot="1" x14ac:dyDescent="0.35">
      <c r="A124" s="101" t="s">
        <v>2515</v>
      </c>
      <c r="B124" s="101" t="s">
        <v>2532</v>
      </c>
      <c r="C124" s="120" t="str">
        <f t="shared" si="1"/>
        <v>Longines</v>
      </c>
    </row>
    <row r="125" spans="1:3" ht="15.65" thickBot="1" x14ac:dyDescent="0.35">
      <c r="A125" s="101" t="s">
        <v>2515</v>
      </c>
      <c r="B125" s="101" t="s">
        <v>2533</v>
      </c>
      <c r="C125" s="120" t="str">
        <f t="shared" si="1"/>
        <v>Longines</v>
      </c>
    </row>
    <row r="126" spans="1:3" ht="15.65" thickBot="1" x14ac:dyDescent="0.35">
      <c r="A126" s="101" t="s">
        <v>2515</v>
      </c>
      <c r="B126" s="101" t="s">
        <v>2534</v>
      </c>
      <c r="C126" s="120" t="str">
        <f t="shared" si="1"/>
        <v>Longines</v>
      </c>
    </row>
    <row r="127" spans="1:3" ht="15.65" thickBot="1" x14ac:dyDescent="0.35">
      <c r="A127" s="101" t="s">
        <v>2535</v>
      </c>
      <c r="B127" s="101" t="s">
        <v>233</v>
      </c>
      <c r="C127" s="120" t="str">
        <f t="shared" si="1"/>
        <v>Tissot</v>
      </c>
    </row>
    <row r="128" spans="1:3" ht="15.65" thickBot="1" x14ac:dyDescent="0.35">
      <c r="A128" s="101" t="s">
        <v>2535</v>
      </c>
      <c r="B128" s="101" t="s">
        <v>46</v>
      </c>
      <c r="C128" s="120" t="str">
        <f t="shared" si="1"/>
        <v>Tissot</v>
      </c>
    </row>
    <row r="129" spans="1:3" ht="15.65" thickBot="1" x14ac:dyDescent="0.35">
      <c r="A129" s="101" t="s">
        <v>2535</v>
      </c>
      <c r="B129" s="101" t="s">
        <v>1178</v>
      </c>
      <c r="C129" s="120" t="str">
        <f t="shared" si="1"/>
        <v>Tissot</v>
      </c>
    </row>
    <row r="130" spans="1:3" ht="15.65" thickBot="1" x14ac:dyDescent="0.35">
      <c r="A130" s="101" t="s">
        <v>2535</v>
      </c>
      <c r="B130" s="101" t="s">
        <v>251</v>
      </c>
      <c r="C130" s="120" t="str">
        <f t="shared" si="1"/>
        <v>Tissot</v>
      </c>
    </row>
    <row r="131" spans="1:3" ht="15.65" thickBot="1" x14ac:dyDescent="0.35">
      <c r="A131" s="101" t="s">
        <v>2535</v>
      </c>
      <c r="B131" s="101" t="s">
        <v>2283</v>
      </c>
      <c r="C131" s="120" t="str">
        <f t="shared" ref="C131:C194" si="2">A131</f>
        <v>Tissot</v>
      </c>
    </row>
    <row r="132" spans="1:3" ht="15.65" thickBot="1" x14ac:dyDescent="0.35">
      <c r="A132" s="101" t="s">
        <v>2535</v>
      </c>
      <c r="B132" s="101" t="s">
        <v>192</v>
      </c>
      <c r="C132" s="120" t="str">
        <f t="shared" si="2"/>
        <v>Tissot</v>
      </c>
    </row>
    <row r="133" spans="1:3" ht="15.65" thickBot="1" x14ac:dyDescent="0.35">
      <c r="A133" s="101" t="s">
        <v>2535</v>
      </c>
      <c r="B133" s="101" t="s">
        <v>1251</v>
      </c>
      <c r="C133" s="120" t="str">
        <f t="shared" si="2"/>
        <v>Tissot</v>
      </c>
    </row>
    <row r="134" spans="1:3" ht="15.65" thickBot="1" x14ac:dyDescent="0.35">
      <c r="A134" s="101" t="s">
        <v>2535</v>
      </c>
      <c r="B134" s="101" t="s">
        <v>187</v>
      </c>
      <c r="C134" s="120" t="str">
        <f t="shared" si="2"/>
        <v>Tissot</v>
      </c>
    </row>
    <row r="135" spans="1:3" ht="15.65" thickBot="1" x14ac:dyDescent="0.35">
      <c r="A135" s="101" t="s">
        <v>2535</v>
      </c>
      <c r="B135" s="101" t="s">
        <v>225</v>
      </c>
      <c r="C135" s="120" t="str">
        <f t="shared" si="2"/>
        <v>Tissot</v>
      </c>
    </row>
    <row r="136" spans="1:3" ht="15.65" thickBot="1" x14ac:dyDescent="0.35">
      <c r="A136" s="101" t="s">
        <v>2535</v>
      </c>
      <c r="B136" s="101" t="s">
        <v>2487</v>
      </c>
      <c r="C136" s="120" t="str">
        <f t="shared" si="2"/>
        <v>Tissot</v>
      </c>
    </row>
    <row r="137" spans="1:3" ht="15.65" thickBot="1" x14ac:dyDescent="0.35">
      <c r="A137" s="101" t="s">
        <v>2535</v>
      </c>
      <c r="B137" s="101" t="s">
        <v>30</v>
      </c>
      <c r="C137" s="120" t="str">
        <f t="shared" si="2"/>
        <v>Tissot</v>
      </c>
    </row>
    <row r="138" spans="1:3" ht="15.65" thickBot="1" x14ac:dyDescent="0.35">
      <c r="A138" s="101" t="s">
        <v>2535</v>
      </c>
      <c r="B138" s="101" t="s">
        <v>990</v>
      </c>
      <c r="C138" s="120" t="str">
        <f t="shared" si="2"/>
        <v>Tissot</v>
      </c>
    </row>
    <row r="139" spans="1:3" ht="15.65" thickBot="1" x14ac:dyDescent="0.35">
      <c r="A139" s="101" t="s">
        <v>2535</v>
      </c>
      <c r="B139" s="101" t="s">
        <v>963</v>
      </c>
      <c r="C139" s="120" t="str">
        <f t="shared" si="2"/>
        <v>Tissot</v>
      </c>
    </row>
    <row r="140" spans="1:3" ht="15.65" thickBot="1" x14ac:dyDescent="0.35">
      <c r="A140" s="101" t="s">
        <v>2535</v>
      </c>
      <c r="B140" s="101" t="s">
        <v>2360</v>
      </c>
      <c r="C140" s="120" t="str">
        <f t="shared" si="2"/>
        <v>Tissot</v>
      </c>
    </row>
    <row r="141" spans="1:3" ht="15.65" thickBot="1" x14ac:dyDescent="0.35">
      <c r="A141" s="101" t="s">
        <v>2535</v>
      </c>
      <c r="B141" s="101" t="s">
        <v>27</v>
      </c>
      <c r="C141" s="120" t="str">
        <f t="shared" si="2"/>
        <v>Tissot</v>
      </c>
    </row>
    <row r="142" spans="1:3" ht="15.65" thickBot="1" x14ac:dyDescent="0.35">
      <c r="A142" s="101" t="s">
        <v>2535</v>
      </c>
      <c r="B142" s="101" t="s">
        <v>2516</v>
      </c>
      <c r="C142" s="120" t="str">
        <f t="shared" si="2"/>
        <v>Tissot</v>
      </c>
    </row>
    <row r="143" spans="1:3" ht="15.65" thickBot="1" x14ac:dyDescent="0.35">
      <c r="A143" s="101" t="s">
        <v>2535</v>
      </c>
      <c r="B143" s="101" t="s">
        <v>2308</v>
      </c>
      <c r="C143" s="120" t="str">
        <f t="shared" si="2"/>
        <v>Tissot</v>
      </c>
    </row>
    <row r="144" spans="1:3" ht="15.65" thickBot="1" x14ac:dyDescent="0.35">
      <c r="A144" s="101" t="s">
        <v>2535</v>
      </c>
      <c r="B144" s="101" t="s">
        <v>2517</v>
      </c>
      <c r="C144" s="120" t="str">
        <f t="shared" si="2"/>
        <v>Tissot</v>
      </c>
    </row>
    <row r="145" spans="1:3" ht="15.65" thickBot="1" x14ac:dyDescent="0.35">
      <c r="A145" s="101" t="s">
        <v>2535</v>
      </c>
      <c r="B145" s="101" t="s">
        <v>2518</v>
      </c>
      <c r="C145" s="120" t="str">
        <f t="shared" si="2"/>
        <v>Tissot</v>
      </c>
    </row>
    <row r="146" spans="1:3" ht="15.65" thickBot="1" x14ac:dyDescent="0.35">
      <c r="A146" s="101" t="s">
        <v>2535</v>
      </c>
      <c r="B146" s="101" t="s">
        <v>2519</v>
      </c>
      <c r="C146" s="120" t="str">
        <f t="shared" si="2"/>
        <v>Tissot</v>
      </c>
    </row>
    <row r="147" spans="1:3" ht="15.65" thickBot="1" x14ac:dyDescent="0.35">
      <c r="A147" s="101" t="s">
        <v>2535</v>
      </c>
      <c r="B147" s="101" t="s">
        <v>44</v>
      </c>
      <c r="C147" s="120" t="str">
        <f t="shared" si="2"/>
        <v>Tissot</v>
      </c>
    </row>
    <row r="148" spans="1:3" ht="15.65" thickBot="1" x14ac:dyDescent="0.35">
      <c r="A148" s="101" t="s">
        <v>2535</v>
      </c>
      <c r="B148" s="101" t="s">
        <v>177</v>
      </c>
      <c r="C148" s="120" t="str">
        <f t="shared" si="2"/>
        <v>Tissot</v>
      </c>
    </row>
    <row r="149" spans="1:3" ht="15.65" thickBot="1" x14ac:dyDescent="0.35">
      <c r="A149" s="101" t="s">
        <v>2535</v>
      </c>
      <c r="B149" s="101" t="s">
        <v>2520</v>
      </c>
      <c r="C149" s="120" t="str">
        <f t="shared" si="2"/>
        <v>Tissot</v>
      </c>
    </row>
    <row r="150" spans="1:3" ht="15.65" thickBot="1" x14ac:dyDescent="0.35">
      <c r="A150" s="101" t="s">
        <v>2535</v>
      </c>
      <c r="B150" s="101" t="s">
        <v>2521</v>
      </c>
      <c r="C150" s="120" t="str">
        <f t="shared" si="2"/>
        <v>Tissot</v>
      </c>
    </row>
    <row r="151" spans="1:3" ht="15.65" thickBot="1" x14ac:dyDescent="0.35">
      <c r="A151" s="101" t="s">
        <v>2535</v>
      </c>
      <c r="B151" s="101" t="s">
        <v>956</v>
      </c>
      <c r="C151" s="120" t="str">
        <f t="shared" si="2"/>
        <v>Tissot</v>
      </c>
    </row>
    <row r="152" spans="1:3" ht="15.65" thickBot="1" x14ac:dyDescent="0.35">
      <c r="A152" s="101" t="s">
        <v>2535</v>
      </c>
      <c r="B152" s="101" t="s">
        <v>20</v>
      </c>
      <c r="C152" s="120" t="str">
        <f t="shared" si="2"/>
        <v>Tissot</v>
      </c>
    </row>
    <row r="153" spans="1:3" ht="15.65" thickBot="1" x14ac:dyDescent="0.35">
      <c r="A153" s="101" t="s">
        <v>2535</v>
      </c>
      <c r="B153" s="101" t="s">
        <v>182</v>
      </c>
      <c r="C153" s="120" t="str">
        <f t="shared" si="2"/>
        <v>Tissot</v>
      </c>
    </row>
    <row r="154" spans="1:3" ht="15.65" thickBot="1" x14ac:dyDescent="0.35">
      <c r="A154" s="101" t="s">
        <v>2535</v>
      </c>
      <c r="B154" s="101" t="s">
        <v>39</v>
      </c>
      <c r="C154" s="120" t="str">
        <f t="shared" si="2"/>
        <v>Tissot</v>
      </c>
    </row>
    <row r="155" spans="1:3" ht="15.65" thickBot="1" x14ac:dyDescent="0.35">
      <c r="A155" s="101" t="s">
        <v>2535</v>
      </c>
      <c r="B155" s="101" t="s">
        <v>200</v>
      </c>
      <c r="C155" s="120" t="str">
        <f t="shared" si="2"/>
        <v>Tissot</v>
      </c>
    </row>
    <row r="156" spans="1:3" ht="15.65" thickBot="1" x14ac:dyDescent="0.35">
      <c r="A156" s="101" t="s">
        <v>2535</v>
      </c>
      <c r="B156" s="101" t="s">
        <v>2536</v>
      </c>
      <c r="C156" s="120" t="str">
        <f t="shared" si="2"/>
        <v>Tissot</v>
      </c>
    </row>
    <row r="157" spans="1:3" ht="15.65" thickBot="1" x14ac:dyDescent="0.35">
      <c r="A157" s="101" t="s">
        <v>2535</v>
      </c>
      <c r="B157" s="101" t="s">
        <v>2537</v>
      </c>
      <c r="C157" s="120" t="str">
        <f t="shared" si="2"/>
        <v>Tissot</v>
      </c>
    </row>
    <row r="158" spans="1:3" ht="15.65" thickBot="1" x14ac:dyDescent="0.35">
      <c r="A158" s="101" t="s">
        <v>2535</v>
      </c>
      <c r="B158" s="101" t="s">
        <v>1030</v>
      </c>
      <c r="C158" s="120" t="str">
        <f t="shared" si="2"/>
        <v>Tissot</v>
      </c>
    </row>
    <row r="159" spans="1:3" ht="15.65" thickBot="1" x14ac:dyDescent="0.35">
      <c r="A159" s="101" t="s">
        <v>2535</v>
      </c>
      <c r="B159" s="101" t="s">
        <v>2538</v>
      </c>
      <c r="C159" s="120" t="str">
        <f t="shared" si="2"/>
        <v>Tissot</v>
      </c>
    </row>
    <row r="160" spans="1:3" ht="15.65" thickBot="1" x14ac:dyDescent="0.35">
      <c r="A160" s="101" t="s">
        <v>2535</v>
      </c>
      <c r="B160" s="101" t="s">
        <v>42</v>
      </c>
      <c r="C160" s="120" t="str">
        <f t="shared" si="2"/>
        <v>Tissot</v>
      </c>
    </row>
    <row r="161" spans="1:3" ht="15.65" thickBot="1" x14ac:dyDescent="0.35">
      <c r="A161" s="101" t="s">
        <v>2535</v>
      </c>
      <c r="B161" s="101" t="s">
        <v>240</v>
      </c>
      <c r="C161" s="120" t="str">
        <f t="shared" si="2"/>
        <v>Tissot</v>
      </c>
    </row>
    <row r="162" spans="1:3" ht="15.65" thickBot="1" x14ac:dyDescent="0.35">
      <c r="A162" s="101" t="s">
        <v>2535</v>
      </c>
      <c r="B162" s="101" t="s">
        <v>2539</v>
      </c>
      <c r="C162" s="120" t="str">
        <f t="shared" si="2"/>
        <v>Tissot</v>
      </c>
    </row>
    <row r="163" spans="1:3" ht="15.65" thickBot="1" x14ac:dyDescent="0.35">
      <c r="A163" s="101" t="s">
        <v>2535</v>
      </c>
      <c r="B163" s="101" t="s">
        <v>2540</v>
      </c>
      <c r="C163" s="120" t="str">
        <f t="shared" si="2"/>
        <v>Tissot</v>
      </c>
    </row>
    <row r="164" spans="1:3" ht="15.65" thickBot="1" x14ac:dyDescent="0.35">
      <c r="A164" s="101" t="s">
        <v>2535</v>
      </c>
      <c r="B164" s="101" t="s">
        <v>2541</v>
      </c>
      <c r="C164" s="120" t="str">
        <f t="shared" si="2"/>
        <v>Tissot</v>
      </c>
    </row>
    <row r="165" spans="1:3" ht="15.65" thickBot="1" x14ac:dyDescent="0.35">
      <c r="A165" s="101" t="s">
        <v>2535</v>
      </c>
      <c r="B165" s="101" t="s">
        <v>2542</v>
      </c>
      <c r="C165" s="120" t="str">
        <f t="shared" si="2"/>
        <v>Tissot</v>
      </c>
    </row>
    <row r="166" spans="1:3" ht="15.65" thickBot="1" x14ac:dyDescent="0.35">
      <c r="A166" s="101" t="s">
        <v>2535</v>
      </c>
      <c r="B166" s="101" t="s">
        <v>2090</v>
      </c>
      <c r="C166" s="120" t="str">
        <f t="shared" si="2"/>
        <v>Tissot</v>
      </c>
    </row>
    <row r="167" spans="1:3" ht="15.65" thickBot="1" x14ac:dyDescent="0.35">
      <c r="A167" s="101" t="s">
        <v>2535</v>
      </c>
      <c r="B167" s="101" t="s">
        <v>2303</v>
      </c>
      <c r="C167" s="120" t="str">
        <f t="shared" si="2"/>
        <v>Tissot</v>
      </c>
    </row>
    <row r="168" spans="1:3" ht="15.65" thickBot="1" x14ac:dyDescent="0.35">
      <c r="A168" s="101" t="s">
        <v>2535</v>
      </c>
      <c r="B168" s="101" t="s">
        <v>2543</v>
      </c>
      <c r="C168" s="120" t="str">
        <f t="shared" si="2"/>
        <v>Tissot</v>
      </c>
    </row>
    <row r="169" spans="1:3" ht="15.65" thickBot="1" x14ac:dyDescent="0.35">
      <c r="A169" s="101" t="s">
        <v>2535</v>
      </c>
      <c r="B169" s="101" t="s">
        <v>152</v>
      </c>
      <c r="C169" s="120" t="str">
        <f t="shared" si="2"/>
        <v>Tissot</v>
      </c>
    </row>
    <row r="170" spans="1:3" ht="15.65" thickBot="1" x14ac:dyDescent="0.35">
      <c r="A170" s="101" t="s">
        <v>2535</v>
      </c>
      <c r="B170" s="101" t="s">
        <v>202</v>
      </c>
      <c r="C170" s="120" t="str">
        <f t="shared" si="2"/>
        <v>Tissot</v>
      </c>
    </row>
    <row r="171" spans="1:3" ht="15.65" thickBot="1" x14ac:dyDescent="0.35">
      <c r="A171" s="101" t="s">
        <v>2535</v>
      </c>
      <c r="B171" s="101" t="s">
        <v>2544</v>
      </c>
      <c r="C171" s="120" t="str">
        <f t="shared" si="2"/>
        <v>Tissot</v>
      </c>
    </row>
    <row r="172" spans="1:3" ht="15.65" thickBot="1" x14ac:dyDescent="0.35">
      <c r="A172" s="101" t="s">
        <v>2535</v>
      </c>
      <c r="B172" s="101" t="s">
        <v>2545</v>
      </c>
      <c r="C172" s="120" t="str">
        <f t="shared" si="2"/>
        <v>Tissot</v>
      </c>
    </row>
    <row r="173" spans="1:3" ht="15.65" thickBot="1" x14ac:dyDescent="0.35">
      <c r="A173" s="101" t="s">
        <v>2535</v>
      </c>
      <c r="B173" s="101" t="s">
        <v>2546</v>
      </c>
      <c r="C173" s="120" t="str">
        <f t="shared" si="2"/>
        <v>Tissot</v>
      </c>
    </row>
    <row r="174" spans="1:3" ht="15.65" thickBot="1" x14ac:dyDescent="0.35">
      <c r="A174" s="101" t="s">
        <v>2535</v>
      </c>
      <c r="B174" s="101" t="s">
        <v>327</v>
      </c>
      <c r="C174" s="120" t="str">
        <f t="shared" si="2"/>
        <v>Tissot</v>
      </c>
    </row>
    <row r="175" spans="1:3" ht="15.65" thickBot="1" x14ac:dyDescent="0.35">
      <c r="A175" s="101" t="s">
        <v>2535</v>
      </c>
      <c r="B175" s="101" t="s">
        <v>1322</v>
      </c>
      <c r="C175" s="120" t="str">
        <f t="shared" si="2"/>
        <v>Tissot</v>
      </c>
    </row>
    <row r="176" spans="1:3" ht="15.65" thickBot="1" x14ac:dyDescent="0.35">
      <c r="A176" s="101" t="s">
        <v>2535</v>
      </c>
      <c r="B176" s="101" t="s">
        <v>2453</v>
      </c>
      <c r="C176" s="120" t="str">
        <f t="shared" si="2"/>
        <v>Tissot</v>
      </c>
    </row>
    <row r="177" spans="1:3" ht="15.65" thickBot="1" x14ac:dyDescent="0.35">
      <c r="A177" s="101" t="s">
        <v>2535</v>
      </c>
      <c r="B177" s="101" t="s">
        <v>125</v>
      </c>
      <c r="C177" s="120" t="str">
        <f t="shared" si="2"/>
        <v>Tissot</v>
      </c>
    </row>
    <row r="178" spans="1:3" ht="15.65" thickBot="1" x14ac:dyDescent="0.35">
      <c r="A178" s="101" t="s">
        <v>2535</v>
      </c>
      <c r="B178" s="101" t="s">
        <v>2335</v>
      </c>
      <c r="C178" s="120" t="str">
        <f t="shared" si="2"/>
        <v>Tissot</v>
      </c>
    </row>
    <row r="179" spans="1:3" ht="15.65" thickBot="1" x14ac:dyDescent="0.35">
      <c r="A179" s="101" t="s">
        <v>2547</v>
      </c>
      <c r="B179" s="101" t="s">
        <v>233</v>
      </c>
      <c r="C179" s="120" t="str">
        <f t="shared" si="2"/>
        <v>Certina</v>
      </c>
    </row>
    <row r="180" spans="1:3" ht="15.65" thickBot="1" x14ac:dyDescent="0.35">
      <c r="A180" s="101" t="s">
        <v>2547</v>
      </c>
      <c r="B180" s="101" t="s">
        <v>46</v>
      </c>
      <c r="C180" s="120" t="str">
        <f t="shared" si="2"/>
        <v>Certina</v>
      </c>
    </row>
    <row r="181" spans="1:3" ht="15.65" thickBot="1" x14ac:dyDescent="0.35">
      <c r="A181" s="101" t="s">
        <v>2547</v>
      </c>
      <c r="B181" s="101" t="s">
        <v>1178</v>
      </c>
      <c r="C181" s="120" t="str">
        <f t="shared" si="2"/>
        <v>Certina</v>
      </c>
    </row>
    <row r="182" spans="1:3" ht="15.65" thickBot="1" x14ac:dyDescent="0.35">
      <c r="A182" s="101" t="s">
        <v>2547</v>
      </c>
      <c r="B182" s="101" t="s">
        <v>251</v>
      </c>
      <c r="C182" s="120" t="str">
        <f t="shared" si="2"/>
        <v>Certina</v>
      </c>
    </row>
    <row r="183" spans="1:3" ht="15.65" thickBot="1" x14ac:dyDescent="0.35">
      <c r="A183" s="101" t="s">
        <v>2547</v>
      </c>
      <c r="B183" s="101" t="s">
        <v>2283</v>
      </c>
      <c r="C183" s="120" t="str">
        <f t="shared" si="2"/>
        <v>Certina</v>
      </c>
    </row>
    <row r="184" spans="1:3" ht="15.65" thickBot="1" x14ac:dyDescent="0.35">
      <c r="A184" s="101" t="s">
        <v>2547</v>
      </c>
      <c r="B184" s="101" t="s">
        <v>192</v>
      </c>
      <c r="C184" s="120" t="str">
        <f t="shared" si="2"/>
        <v>Certina</v>
      </c>
    </row>
    <row r="185" spans="1:3" ht="15.65" thickBot="1" x14ac:dyDescent="0.35">
      <c r="A185" s="101" t="s">
        <v>2547</v>
      </c>
      <c r="B185" s="101" t="s">
        <v>1251</v>
      </c>
      <c r="C185" s="120" t="str">
        <f t="shared" si="2"/>
        <v>Certina</v>
      </c>
    </row>
    <row r="186" spans="1:3" ht="15.65" thickBot="1" x14ac:dyDescent="0.35">
      <c r="A186" s="101" t="s">
        <v>2547</v>
      </c>
      <c r="B186" s="101" t="s">
        <v>187</v>
      </c>
      <c r="C186" s="120" t="str">
        <f t="shared" si="2"/>
        <v>Certina</v>
      </c>
    </row>
    <row r="187" spans="1:3" ht="15.65" thickBot="1" x14ac:dyDescent="0.35">
      <c r="A187" s="101" t="s">
        <v>2547</v>
      </c>
      <c r="B187" s="101" t="s">
        <v>225</v>
      </c>
      <c r="C187" s="120" t="str">
        <f t="shared" si="2"/>
        <v>Certina</v>
      </c>
    </row>
    <row r="188" spans="1:3" ht="15.65" thickBot="1" x14ac:dyDescent="0.35">
      <c r="A188" s="101" t="s">
        <v>2547</v>
      </c>
      <c r="B188" s="101" t="s">
        <v>2487</v>
      </c>
      <c r="C188" s="120" t="str">
        <f t="shared" si="2"/>
        <v>Certina</v>
      </c>
    </row>
    <row r="189" spans="1:3" ht="15.65" thickBot="1" x14ac:dyDescent="0.35">
      <c r="A189" s="101" t="s">
        <v>2547</v>
      </c>
      <c r="B189" s="101" t="s">
        <v>30</v>
      </c>
      <c r="C189" s="120" t="str">
        <f t="shared" si="2"/>
        <v>Certina</v>
      </c>
    </row>
    <row r="190" spans="1:3" ht="15.65" thickBot="1" x14ac:dyDescent="0.35">
      <c r="A190" s="101" t="s">
        <v>2547</v>
      </c>
      <c r="B190" s="101" t="s">
        <v>990</v>
      </c>
      <c r="C190" s="120" t="str">
        <f t="shared" si="2"/>
        <v>Certina</v>
      </c>
    </row>
    <row r="191" spans="1:3" ht="15.65" thickBot="1" x14ac:dyDescent="0.35">
      <c r="A191" s="101" t="s">
        <v>2547</v>
      </c>
      <c r="B191" s="101" t="s">
        <v>963</v>
      </c>
      <c r="C191" s="120" t="str">
        <f t="shared" si="2"/>
        <v>Certina</v>
      </c>
    </row>
    <row r="192" spans="1:3" ht="15.65" thickBot="1" x14ac:dyDescent="0.35">
      <c r="A192" s="101" t="s">
        <v>2547</v>
      </c>
      <c r="B192" s="101" t="s">
        <v>2360</v>
      </c>
      <c r="C192" s="120" t="str">
        <f t="shared" si="2"/>
        <v>Certina</v>
      </c>
    </row>
    <row r="193" spans="1:3" ht="15.65" thickBot="1" x14ac:dyDescent="0.35">
      <c r="A193" s="101" t="s">
        <v>2547</v>
      </c>
      <c r="B193" s="101" t="s">
        <v>27</v>
      </c>
      <c r="C193" s="120" t="str">
        <f t="shared" si="2"/>
        <v>Certina</v>
      </c>
    </row>
    <row r="194" spans="1:3" ht="15.65" thickBot="1" x14ac:dyDescent="0.35">
      <c r="A194" s="101" t="s">
        <v>2547</v>
      </c>
      <c r="B194" s="101" t="s">
        <v>2516</v>
      </c>
      <c r="C194" s="120" t="str">
        <f t="shared" si="2"/>
        <v>Certina</v>
      </c>
    </row>
    <row r="195" spans="1:3" ht="15.65" thickBot="1" x14ac:dyDescent="0.35">
      <c r="A195" s="101" t="s">
        <v>2547</v>
      </c>
      <c r="B195" s="101" t="s">
        <v>2308</v>
      </c>
      <c r="C195" s="120" t="str">
        <f t="shared" ref="C195:C258" si="3">A195</f>
        <v>Certina</v>
      </c>
    </row>
    <row r="196" spans="1:3" ht="15.65" thickBot="1" x14ac:dyDescent="0.35">
      <c r="A196" s="101" t="s">
        <v>2547</v>
      </c>
      <c r="B196" s="101" t="s">
        <v>2517</v>
      </c>
      <c r="C196" s="120" t="str">
        <f t="shared" si="3"/>
        <v>Certina</v>
      </c>
    </row>
    <row r="197" spans="1:3" ht="15.65" thickBot="1" x14ac:dyDescent="0.35">
      <c r="A197" s="101" t="s">
        <v>2547</v>
      </c>
      <c r="B197" s="101" t="s">
        <v>2518</v>
      </c>
      <c r="C197" s="120" t="str">
        <f t="shared" si="3"/>
        <v>Certina</v>
      </c>
    </row>
    <row r="198" spans="1:3" ht="15.65" thickBot="1" x14ac:dyDescent="0.35">
      <c r="A198" s="101" t="s">
        <v>2547</v>
      </c>
      <c r="B198" s="101" t="s">
        <v>2519</v>
      </c>
      <c r="C198" s="120" t="str">
        <f t="shared" si="3"/>
        <v>Certina</v>
      </c>
    </row>
    <row r="199" spans="1:3" ht="15.65" thickBot="1" x14ac:dyDescent="0.35">
      <c r="A199" s="101" t="s">
        <v>2547</v>
      </c>
      <c r="B199" s="101" t="s">
        <v>44</v>
      </c>
      <c r="C199" s="120" t="str">
        <f t="shared" si="3"/>
        <v>Certina</v>
      </c>
    </row>
    <row r="200" spans="1:3" ht="15.65" thickBot="1" x14ac:dyDescent="0.35">
      <c r="A200" s="101" t="s">
        <v>2547</v>
      </c>
      <c r="B200" s="101" t="s">
        <v>177</v>
      </c>
      <c r="C200" s="120" t="str">
        <f t="shared" si="3"/>
        <v>Certina</v>
      </c>
    </row>
    <row r="201" spans="1:3" ht="15.65" thickBot="1" x14ac:dyDescent="0.35">
      <c r="A201" s="101" t="s">
        <v>2547</v>
      </c>
      <c r="B201" s="101" t="s">
        <v>2520</v>
      </c>
      <c r="C201" s="120" t="str">
        <f t="shared" si="3"/>
        <v>Certina</v>
      </c>
    </row>
    <row r="202" spans="1:3" ht="15.65" thickBot="1" x14ac:dyDescent="0.35">
      <c r="A202" s="101" t="s">
        <v>2547</v>
      </c>
      <c r="B202" s="101" t="s">
        <v>2521</v>
      </c>
      <c r="C202" s="120" t="str">
        <f t="shared" si="3"/>
        <v>Certina</v>
      </c>
    </row>
    <row r="203" spans="1:3" ht="15.65" thickBot="1" x14ac:dyDescent="0.35">
      <c r="A203" s="101" t="s">
        <v>2547</v>
      </c>
      <c r="B203" s="101" t="s">
        <v>20</v>
      </c>
      <c r="C203" s="120" t="str">
        <f t="shared" si="3"/>
        <v>Certina</v>
      </c>
    </row>
    <row r="204" spans="1:3" ht="15.65" thickBot="1" x14ac:dyDescent="0.35">
      <c r="A204" s="101" t="s">
        <v>2547</v>
      </c>
      <c r="B204" s="101" t="s">
        <v>182</v>
      </c>
      <c r="C204" s="120" t="str">
        <f t="shared" si="3"/>
        <v>Certina</v>
      </c>
    </row>
    <row r="205" spans="1:3" ht="15.65" thickBot="1" x14ac:dyDescent="0.35">
      <c r="A205" s="101" t="s">
        <v>2547</v>
      </c>
      <c r="B205" s="101" t="s">
        <v>39</v>
      </c>
      <c r="C205" s="120" t="str">
        <f t="shared" si="3"/>
        <v>Certina</v>
      </c>
    </row>
    <row r="206" spans="1:3" ht="15.65" thickBot="1" x14ac:dyDescent="0.35">
      <c r="A206" s="101" t="s">
        <v>2547</v>
      </c>
      <c r="B206" s="101" t="s">
        <v>200</v>
      </c>
      <c r="C206" s="120" t="str">
        <f t="shared" si="3"/>
        <v>Certina</v>
      </c>
    </row>
    <row r="207" spans="1:3" ht="15.65" thickBot="1" x14ac:dyDescent="0.35">
      <c r="A207" s="101" t="s">
        <v>2547</v>
      </c>
      <c r="B207" s="101" t="s">
        <v>2536</v>
      </c>
      <c r="C207" s="120" t="str">
        <f t="shared" si="3"/>
        <v>Certina</v>
      </c>
    </row>
    <row r="208" spans="1:3" ht="15.65" thickBot="1" x14ac:dyDescent="0.35">
      <c r="A208" s="101" t="s">
        <v>2547</v>
      </c>
      <c r="B208" s="101" t="s">
        <v>2537</v>
      </c>
      <c r="C208" s="120" t="str">
        <f t="shared" si="3"/>
        <v>Certina</v>
      </c>
    </row>
    <row r="209" spans="1:3" ht="15.65" thickBot="1" x14ac:dyDescent="0.35">
      <c r="A209" s="101" t="s">
        <v>2547</v>
      </c>
      <c r="B209" s="101" t="s">
        <v>1030</v>
      </c>
      <c r="C209" s="120" t="str">
        <f t="shared" si="3"/>
        <v>Certina</v>
      </c>
    </row>
    <row r="210" spans="1:3" ht="15.65" thickBot="1" x14ac:dyDescent="0.35">
      <c r="A210" s="101" t="s">
        <v>2547</v>
      </c>
      <c r="B210" s="101" t="s">
        <v>2538</v>
      </c>
      <c r="C210" s="120" t="str">
        <f t="shared" si="3"/>
        <v>Certina</v>
      </c>
    </row>
    <row r="211" spans="1:3" ht="15.65" thickBot="1" x14ac:dyDescent="0.35">
      <c r="A211" s="101" t="s">
        <v>2547</v>
      </c>
      <c r="B211" s="101" t="s">
        <v>2525</v>
      </c>
      <c r="C211" s="120" t="str">
        <f t="shared" si="3"/>
        <v>Certina</v>
      </c>
    </row>
    <row r="212" spans="1:3" ht="15.65" thickBot="1" x14ac:dyDescent="0.35">
      <c r="A212" s="101" t="s">
        <v>2547</v>
      </c>
      <c r="B212" s="101" t="s">
        <v>42</v>
      </c>
      <c r="C212" s="120" t="str">
        <f t="shared" si="3"/>
        <v>Certina</v>
      </c>
    </row>
    <row r="213" spans="1:3" ht="15.65" thickBot="1" x14ac:dyDescent="0.35">
      <c r="A213" s="101" t="s">
        <v>2547</v>
      </c>
      <c r="B213" s="101" t="s">
        <v>240</v>
      </c>
      <c r="C213" s="120" t="str">
        <f t="shared" si="3"/>
        <v>Certina</v>
      </c>
    </row>
    <row r="214" spans="1:3" ht="15.65" thickBot="1" x14ac:dyDescent="0.35">
      <c r="A214" s="101" t="s">
        <v>2547</v>
      </c>
      <c r="B214" s="101" t="s">
        <v>2539</v>
      </c>
      <c r="C214" s="120" t="str">
        <f t="shared" si="3"/>
        <v>Certina</v>
      </c>
    </row>
    <row r="215" spans="1:3" ht="15.65" thickBot="1" x14ac:dyDescent="0.35">
      <c r="A215" s="101" t="s">
        <v>2547</v>
      </c>
      <c r="B215" s="101" t="s">
        <v>2540</v>
      </c>
      <c r="C215" s="120" t="str">
        <f t="shared" si="3"/>
        <v>Certina</v>
      </c>
    </row>
    <row r="216" spans="1:3" ht="15.65" thickBot="1" x14ac:dyDescent="0.35">
      <c r="A216" s="101" t="s">
        <v>2547</v>
      </c>
      <c r="B216" s="101" t="s">
        <v>2541</v>
      </c>
      <c r="C216" s="120" t="str">
        <f t="shared" si="3"/>
        <v>Certina</v>
      </c>
    </row>
    <row r="217" spans="1:3" ht="15.65" thickBot="1" x14ac:dyDescent="0.35">
      <c r="A217" s="101" t="s">
        <v>2547</v>
      </c>
      <c r="B217" s="101" t="s">
        <v>2542</v>
      </c>
      <c r="C217" s="120" t="str">
        <f t="shared" si="3"/>
        <v>Certina</v>
      </c>
    </row>
    <row r="218" spans="1:3" ht="15.65" thickBot="1" x14ac:dyDescent="0.35">
      <c r="A218" s="101" t="s">
        <v>2547</v>
      </c>
      <c r="B218" s="101" t="s">
        <v>2090</v>
      </c>
      <c r="C218" s="120" t="str">
        <f t="shared" si="3"/>
        <v>Certina</v>
      </c>
    </row>
    <row r="219" spans="1:3" ht="15.65" thickBot="1" x14ac:dyDescent="0.35">
      <c r="A219" s="101" t="s">
        <v>2547</v>
      </c>
      <c r="B219" s="101" t="s">
        <v>2303</v>
      </c>
      <c r="C219" s="120" t="str">
        <f t="shared" si="3"/>
        <v>Certina</v>
      </c>
    </row>
    <row r="220" spans="1:3" ht="15.65" thickBot="1" x14ac:dyDescent="0.35">
      <c r="A220" s="101" t="s">
        <v>2547</v>
      </c>
      <c r="B220" s="101" t="s">
        <v>2543</v>
      </c>
      <c r="C220" s="120" t="str">
        <f t="shared" si="3"/>
        <v>Certina</v>
      </c>
    </row>
    <row r="221" spans="1:3" ht="15.65" thickBot="1" x14ac:dyDescent="0.35">
      <c r="A221" s="101" t="s">
        <v>2547</v>
      </c>
      <c r="B221" s="101" t="s">
        <v>155</v>
      </c>
      <c r="C221" s="120" t="str">
        <f t="shared" si="3"/>
        <v>Certina</v>
      </c>
    </row>
    <row r="222" spans="1:3" ht="15.65" thickBot="1" x14ac:dyDescent="0.35">
      <c r="A222" s="101" t="s">
        <v>2547</v>
      </c>
      <c r="B222" s="101" t="s">
        <v>152</v>
      </c>
      <c r="C222" s="120" t="str">
        <f t="shared" si="3"/>
        <v>Certina</v>
      </c>
    </row>
    <row r="223" spans="1:3" ht="15.65" thickBot="1" x14ac:dyDescent="0.35">
      <c r="A223" s="101" t="s">
        <v>2547</v>
      </c>
      <c r="B223" s="101" t="s">
        <v>202</v>
      </c>
      <c r="C223" s="120" t="str">
        <f t="shared" si="3"/>
        <v>Certina</v>
      </c>
    </row>
    <row r="224" spans="1:3" ht="15.65" thickBot="1" x14ac:dyDescent="0.35">
      <c r="A224" s="101" t="s">
        <v>2547</v>
      </c>
      <c r="B224" s="101" t="s">
        <v>2544</v>
      </c>
      <c r="C224" s="120" t="str">
        <f t="shared" si="3"/>
        <v>Certina</v>
      </c>
    </row>
    <row r="225" spans="1:3" ht="15.65" thickBot="1" x14ac:dyDescent="0.35">
      <c r="A225" s="101" t="s">
        <v>2547</v>
      </c>
      <c r="B225" s="101" t="s">
        <v>2545</v>
      </c>
      <c r="C225" s="120" t="str">
        <f t="shared" si="3"/>
        <v>Certina</v>
      </c>
    </row>
    <row r="226" spans="1:3" ht="15.65" thickBot="1" x14ac:dyDescent="0.35">
      <c r="A226" s="101" t="s">
        <v>2547</v>
      </c>
      <c r="B226" s="101" t="s">
        <v>2546</v>
      </c>
      <c r="C226" s="120" t="str">
        <f t="shared" si="3"/>
        <v>Certina</v>
      </c>
    </row>
    <row r="227" spans="1:3" ht="15.65" thickBot="1" x14ac:dyDescent="0.35">
      <c r="A227" s="101" t="s">
        <v>2547</v>
      </c>
      <c r="B227" s="101" t="s">
        <v>327</v>
      </c>
      <c r="C227" s="120" t="str">
        <f t="shared" si="3"/>
        <v>Certina</v>
      </c>
    </row>
    <row r="228" spans="1:3" ht="15.65" thickBot="1" x14ac:dyDescent="0.35">
      <c r="A228" s="101" t="s">
        <v>2547</v>
      </c>
      <c r="B228" s="101" t="s">
        <v>2453</v>
      </c>
      <c r="C228" s="120" t="str">
        <f t="shared" si="3"/>
        <v>Certina</v>
      </c>
    </row>
    <row r="229" spans="1:3" ht="15.65" thickBot="1" x14ac:dyDescent="0.35">
      <c r="A229" s="101" t="s">
        <v>2547</v>
      </c>
      <c r="B229" s="101" t="s">
        <v>125</v>
      </c>
      <c r="C229" s="120" t="str">
        <f t="shared" si="3"/>
        <v>Certina</v>
      </c>
    </row>
    <row r="230" spans="1:3" ht="15.65" thickBot="1" x14ac:dyDescent="0.35">
      <c r="A230" s="101" t="s">
        <v>2548</v>
      </c>
      <c r="B230" s="101" t="s">
        <v>233</v>
      </c>
      <c r="C230" s="120" t="str">
        <f t="shared" si="3"/>
        <v>Mido</v>
      </c>
    </row>
    <row r="231" spans="1:3" ht="15.65" thickBot="1" x14ac:dyDescent="0.35">
      <c r="A231" s="101" t="s">
        <v>2548</v>
      </c>
      <c r="B231" s="101" t="s">
        <v>46</v>
      </c>
      <c r="C231" s="120" t="str">
        <f t="shared" si="3"/>
        <v>Mido</v>
      </c>
    </row>
    <row r="232" spans="1:3" ht="15.65" thickBot="1" x14ac:dyDescent="0.35">
      <c r="A232" s="101" t="s">
        <v>2548</v>
      </c>
      <c r="B232" s="101" t="s">
        <v>1178</v>
      </c>
      <c r="C232" s="120" t="str">
        <f t="shared" si="3"/>
        <v>Mido</v>
      </c>
    </row>
    <row r="233" spans="1:3" ht="15.65" thickBot="1" x14ac:dyDescent="0.35">
      <c r="A233" s="101" t="s">
        <v>2548</v>
      </c>
      <c r="B233" s="101" t="s">
        <v>251</v>
      </c>
      <c r="C233" s="120" t="str">
        <f t="shared" si="3"/>
        <v>Mido</v>
      </c>
    </row>
    <row r="234" spans="1:3" ht="15.65" thickBot="1" x14ac:dyDescent="0.35">
      <c r="A234" s="101" t="s">
        <v>2548</v>
      </c>
      <c r="B234" s="101" t="s">
        <v>2283</v>
      </c>
      <c r="C234" s="120" t="str">
        <f t="shared" si="3"/>
        <v>Mido</v>
      </c>
    </row>
    <row r="235" spans="1:3" ht="15.65" thickBot="1" x14ac:dyDescent="0.35">
      <c r="A235" s="101" t="s">
        <v>2548</v>
      </c>
      <c r="B235" s="101" t="s">
        <v>192</v>
      </c>
      <c r="C235" s="120" t="str">
        <f t="shared" si="3"/>
        <v>Mido</v>
      </c>
    </row>
    <row r="236" spans="1:3" ht="15.65" thickBot="1" x14ac:dyDescent="0.35">
      <c r="A236" s="101" t="s">
        <v>2548</v>
      </c>
      <c r="B236" s="101" t="s">
        <v>1251</v>
      </c>
      <c r="C236" s="120" t="str">
        <f t="shared" si="3"/>
        <v>Mido</v>
      </c>
    </row>
    <row r="237" spans="1:3" ht="15.65" thickBot="1" x14ac:dyDescent="0.35">
      <c r="A237" s="101" t="s">
        <v>2548</v>
      </c>
      <c r="B237" s="101" t="s">
        <v>187</v>
      </c>
      <c r="C237" s="120" t="str">
        <f t="shared" si="3"/>
        <v>Mido</v>
      </c>
    </row>
    <row r="238" spans="1:3" ht="15.65" thickBot="1" x14ac:dyDescent="0.35">
      <c r="A238" s="101" t="s">
        <v>2548</v>
      </c>
      <c r="B238" s="101" t="s">
        <v>225</v>
      </c>
      <c r="C238" s="120" t="str">
        <f t="shared" si="3"/>
        <v>Mido</v>
      </c>
    </row>
    <row r="239" spans="1:3" ht="15.65" thickBot="1" x14ac:dyDescent="0.35">
      <c r="A239" s="101" t="s">
        <v>2548</v>
      </c>
      <c r="B239" s="101" t="s">
        <v>2487</v>
      </c>
      <c r="C239" s="120" t="str">
        <f t="shared" si="3"/>
        <v>Mido</v>
      </c>
    </row>
    <row r="240" spans="1:3" ht="15.65" thickBot="1" x14ac:dyDescent="0.35">
      <c r="A240" s="101" t="s">
        <v>2548</v>
      </c>
      <c r="B240" s="101" t="s">
        <v>30</v>
      </c>
      <c r="C240" s="120" t="str">
        <f t="shared" si="3"/>
        <v>Mido</v>
      </c>
    </row>
    <row r="241" spans="1:3" ht="15.65" thickBot="1" x14ac:dyDescent="0.35">
      <c r="A241" s="101" t="s">
        <v>2548</v>
      </c>
      <c r="B241" s="101" t="s">
        <v>990</v>
      </c>
      <c r="C241" s="120" t="str">
        <f t="shared" si="3"/>
        <v>Mido</v>
      </c>
    </row>
    <row r="242" spans="1:3" ht="15.65" thickBot="1" x14ac:dyDescent="0.35">
      <c r="A242" s="101" t="s">
        <v>2548</v>
      </c>
      <c r="B242" s="101" t="s">
        <v>963</v>
      </c>
      <c r="C242" s="120" t="str">
        <f t="shared" si="3"/>
        <v>Mido</v>
      </c>
    </row>
    <row r="243" spans="1:3" ht="15.65" thickBot="1" x14ac:dyDescent="0.35">
      <c r="A243" s="101" t="s">
        <v>2548</v>
      </c>
      <c r="B243" s="101" t="s">
        <v>2360</v>
      </c>
      <c r="C243" s="120" t="str">
        <f t="shared" si="3"/>
        <v>Mido</v>
      </c>
    </row>
    <row r="244" spans="1:3" ht="15.65" thickBot="1" x14ac:dyDescent="0.35">
      <c r="A244" s="101" t="s">
        <v>2548</v>
      </c>
      <c r="B244" s="101" t="s">
        <v>27</v>
      </c>
      <c r="C244" s="120" t="str">
        <f t="shared" si="3"/>
        <v>Mido</v>
      </c>
    </row>
    <row r="245" spans="1:3" ht="15.65" thickBot="1" x14ac:dyDescent="0.35">
      <c r="A245" s="101" t="s">
        <v>2548</v>
      </c>
      <c r="B245" s="101" t="s">
        <v>2516</v>
      </c>
      <c r="C245" s="120" t="str">
        <f t="shared" si="3"/>
        <v>Mido</v>
      </c>
    </row>
    <row r="246" spans="1:3" ht="15.65" thickBot="1" x14ac:dyDescent="0.35">
      <c r="A246" s="101" t="s">
        <v>2548</v>
      </c>
      <c r="B246" s="101" t="s">
        <v>2308</v>
      </c>
      <c r="C246" s="120" t="str">
        <f t="shared" si="3"/>
        <v>Mido</v>
      </c>
    </row>
    <row r="247" spans="1:3" ht="15.65" thickBot="1" x14ac:dyDescent="0.35">
      <c r="A247" s="101" t="s">
        <v>2548</v>
      </c>
      <c r="B247" s="101" t="s">
        <v>2517</v>
      </c>
      <c r="C247" s="120" t="str">
        <f t="shared" si="3"/>
        <v>Mido</v>
      </c>
    </row>
    <row r="248" spans="1:3" ht="15.65" thickBot="1" x14ac:dyDescent="0.35">
      <c r="A248" s="101" t="s">
        <v>2548</v>
      </c>
      <c r="B248" s="101" t="s">
        <v>2518</v>
      </c>
      <c r="C248" s="120" t="str">
        <f t="shared" si="3"/>
        <v>Mido</v>
      </c>
    </row>
    <row r="249" spans="1:3" ht="15.65" thickBot="1" x14ac:dyDescent="0.35">
      <c r="A249" s="101" t="s">
        <v>2548</v>
      </c>
      <c r="B249" s="101" t="s">
        <v>2519</v>
      </c>
      <c r="C249" s="120" t="str">
        <f t="shared" si="3"/>
        <v>Mido</v>
      </c>
    </row>
    <row r="250" spans="1:3" ht="15.65" thickBot="1" x14ac:dyDescent="0.35">
      <c r="A250" s="101" t="s">
        <v>2548</v>
      </c>
      <c r="B250" s="101" t="s">
        <v>44</v>
      </c>
      <c r="C250" s="120" t="str">
        <f t="shared" si="3"/>
        <v>Mido</v>
      </c>
    </row>
    <row r="251" spans="1:3" ht="15.65" thickBot="1" x14ac:dyDescent="0.35">
      <c r="A251" s="101" t="s">
        <v>2548</v>
      </c>
      <c r="B251" s="101" t="s">
        <v>177</v>
      </c>
      <c r="C251" s="120" t="str">
        <f t="shared" si="3"/>
        <v>Mido</v>
      </c>
    </row>
    <row r="252" spans="1:3" ht="15.65" thickBot="1" x14ac:dyDescent="0.35">
      <c r="A252" s="101" t="s">
        <v>2548</v>
      </c>
      <c r="B252" s="101" t="s">
        <v>2520</v>
      </c>
      <c r="C252" s="120" t="str">
        <f t="shared" si="3"/>
        <v>Mido</v>
      </c>
    </row>
    <row r="253" spans="1:3" ht="15.65" thickBot="1" x14ac:dyDescent="0.35">
      <c r="A253" s="101" t="s">
        <v>2548</v>
      </c>
      <c r="B253" s="101" t="s">
        <v>2521</v>
      </c>
      <c r="C253" s="120" t="str">
        <f t="shared" si="3"/>
        <v>Mido</v>
      </c>
    </row>
    <row r="254" spans="1:3" ht="15.65" thickBot="1" x14ac:dyDescent="0.35">
      <c r="A254" s="101" t="s">
        <v>2548</v>
      </c>
      <c r="B254" s="101" t="s">
        <v>956</v>
      </c>
      <c r="C254" s="120" t="str">
        <f t="shared" si="3"/>
        <v>Mido</v>
      </c>
    </row>
    <row r="255" spans="1:3" ht="15.65" thickBot="1" x14ac:dyDescent="0.35">
      <c r="A255" s="101" t="s">
        <v>2548</v>
      </c>
      <c r="B255" s="101" t="s">
        <v>20</v>
      </c>
      <c r="C255" s="120" t="str">
        <f t="shared" si="3"/>
        <v>Mido</v>
      </c>
    </row>
    <row r="256" spans="1:3" ht="15.65" thickBot="1" x14ac:dyDescent="0.35">
      <c r="A256" s="101" t="s">
        <v>2548</v>
      </c>
      <c r="B256" s="101" t="s">
        <v>182</v>
      </c>
      <c r="C256" s="120" t="str">
        <f t="shared" si="3"/>
        <v>Mido</v>
      </c>
    </row>
    <row r="257" spans="1:3" ht="15.65" thickBot="1" x14ac:dyDescent="0.35">
      <c r="A257" s="101" t="s">
        <v>2548</v>
      </c>
      <c r="B257" s="101" t="s">
        <v>39</v>
      </c>
      <c r="C257" s="120" t="str">
        <f t="shared" si="3"/>
        <v>Mido</v>
      </c>
    </row>
    <row r="258" spans="1:3" ht="15.65" thickBot="1" x14ac:dyDescent="0.35">
      <c r="A258" s="101" t="s">
        <v>2548</v>
      </c>
      <c r="B258" s="101" t="s">
        <v>200</v>
      </c>
      <c r="C258" s="120" t="str">
        <f t="shared" si="3"/>
        <v>Mido</v>
      </c>
    </row>
    <row r="259" spans="1:3" ht="15.65" thickBot="1" x14ac:dyDescent="0.35">
      <c r="A259" s="101" t="s">
        <v>2548</v>
      </c>
      <c r="B259" s="101" t="s">
        <v>1084</v>
      </c>
      <c r="C259" s="120" t="str">
        <f t="shared" ref="C259:C322" si="4">A259</f>
        <v>Mido</v>
      </c>
    </row>
    <row r="260" spans="1:3" ht="15.65" thickBot="1" x14ac:dyDescent="0.35">
      <c r="A260" s="101" t="s">
        <v>2548</v>
      </c>
      <c r="B260" s="101" t="s">
        <v>2549</v>
      </c>
      <c r="C260" s="120" t="str">
        <f t="shared" si="4"/>
        <v>Mido</v>
      </c>
    </row>
    <row r="261" spans="1:3" ht="15.65" thickBot="1" x14ac:dyDescent="0.35">
      <c r="A261" s="101" t="s">
        <v>2548</v>
      </c>
      <c r="B261" s="101" t="s">
        <v>2550</v>
      </c>
      <c r="C261" s="120" t="str">
        <f t="shared" si="4"/>
        <v>Mido</v>
      </c>
    </row>
    <row r="262" spans="1:3" ht="15.65" thickBot="1" x14ac:dyDescent="0.35">
      <c r="A262" s="101" t="s">
        <v>2548</v>
      </c>
      <c r="B262" s="101" t="s">
        <v>1030</v>
      </c>
      <c r="C262" s="120" t="str">
        <f t="shared" si="4"/>
        <v>Mido</v>
      </c>
    </row>
    <row r="263" spans="1:3" ht="15.65" thickBot="1" x14ac:dyDescent="0.35">
      <c r="A263" s="101" t="s">
        <v>2548</v>
      </c>
      <c r="B263" s="101" t="s">
        <v>2538</v>
      </c>
      <c r="C263" s="120" t="str">
        <f t="shared" si="4"/>
        <v>Mido</v>
      </c>
    </row>
    <row r="264" spans="1:3" ht="15.65" thickBot="1" x14ac:dyDescent="0.35">
      <c r="A264" s="101" t="s">
        <v>2548</v>
      </c>
      <c r="B264" s="101" t="s">
        <v>2551</v>
      </c>
      <c r="C264" s="120" t="str">
        <f t="shared" si="4"/>
        <v>Mido</v>
      </c>
    </row>
    <row r="265" spans="1:3" ht="15.65" thickBot="1" x14ac:dyDescent="0.35">
      <c r="A265" s="101" t="s">
        <v>2548</v>
      </c>
      <c r="B265" s="101" t="s">
        <v>288</v>
      </c>
      <c r="C265" s="120" t="str">
        <f t="shared" si="4"/>
        <v>Mido</v>
      </c>
    </row>
    <row r="266" spans="1:3" ht="15.65" thickBot="1" x14ac:dyDescent="0.35">
      <c r="A266" s="101" t="s">
        <v>2548</v>
      </c>
      <c r="B266" s="101" t="s">
        <v>42</v>
      </c>
      <c r="C266" s="120" t="str">
        <f t="shared" si="4"/>
        <v>Mido</v>
      </c>
    </row>
    <row r="267" spans="1:3" ht="15.65" thickBot="1" x14ac:dyDescent="0.35">
      <c r="A267" s="101" t="s">
        <v>2548</v>
      </c>
      <c r="B267" s="101" t="s">
        <v>240</v>
      </c>
      <c r="C267" s="120" t="str">
        <f t="shared" si="4"/>
        <v>Mido</v>
      </c>
    </row>
    <row r="268" spans="1:3" ht="15.65" thickBot="1" x14ac:dyDescent="0.35">
      <c r="A268" s="101" t="s">
        <v>2548</v>
      </c>
      <c r="B268" s="101" t="s">
        <v>2539</v>
      </c>
      <c r="C268" s="120" t="str">
        <f t="shared" si="4"/>
        <v>Mido</v>
      </c>
    </row>
    <row r="269" spans="1:3" ht="15.65" thickBot="1" x14ac:dyDescent="0.35">
      <c r="A269" s="101" t="s">
        <v>2548</v>
      </c>
      <c r="B269" s="101" t="s">
        <v>2540</v>
      </c>
      <c r="C269" s="120" t="str">
        <f t="shared" si="4"/>
        <v>Mido</v>
      </c>
    </row>
    <row r="270" spans="1:3" ht="15.65" thickBot="1" x14ac:dyDescent="0.35">
      <c r="A270" s="101" t="s">
        <v>2548</v>
      </c>
      <c r="B270" s="101" t="s">
        <v>2541</v>
      </c>
      <c r="C270" s="120" t="str">
        <f t="shared" si="4"/>
        <v>Mido</v>
      </c>
    </row>
    <row r="271" spans="1:3" ht="15.65" thickBot="1" x14ac:dyDescent="0.35">
      <c r="A271" s="101" t="s">
        <v>2548</v>
      </c>
      <c r="B271" s="101" t="s">
        <v>2542</v>
      </c>
      <c r="C271" s="120" t="str">
        <f t="shared" si="4"/>
        <v>Mido</v>
      </c>
    </row>
    <row r="272" spans="1:3" ht="15.65" thickBot="1" x14ac:dyDescent="0.35">
      <c r="A272" s="101" t="s">
        <v>2548</v>
      </c>
      <c r="B272" s="101" t="s">
        <v>2090</v>
      </c>
      <c r="C272" s="120" t="str">
        <f t="shared" si="4"/>
        <v>Mido</v>
      </c>
    </row>
    <row r="273" spans="1:3" ht="15.65" thickBot="1" x14ac:dyDescent="0.35">
      <c r="A273" s="101" t="s">
        <v>2548</v>
      </c>
      <c r="B273" s="101" t="s">
        <v>2303</v>
      </c>
      <c r="C273" s="120" t="str">
        <f t="shared" si="4"/>
        <v>Mido</v>
      </c>
    </row>
    <row r="274" spans="1:3" ht="15.65" thickBot="1" x14ac:dyDescent="0.35">
      <c r="A274" s="101" t="s">
        <v>2548</v>
      </c>
      <c r="B274" s="101" t="s">
        <v>2543</v>
      </c>
      <c r="C274" s="120" t="str">
        <f t="shared" si="4"/>
        <v>Mido</v>
      </c>
    </row>
    <row r="275" spans="1:3" ht="15.65" thickBot="1" x14ac:dyDescent="0.35">
      <c r="A275" s="101" t="s">
        <v>2548</v>
      </c>
      <c r="B275" s="101" t="s">
        <v>155</v>
      </c>
      <c r="C275" s="120" t="str">
        <f t="shared" si="4"/>
        <v>Mido</v>
      </c>
    </row>
    <row r="276" spans="1:3" ht="15.65" thickBot="1" x14ac:dyDescent="0.35">
      <c r="A276" s="101" t="s">
        <v>2548</v>
      </c>
      <c r="B276" s="101" t="s">
        <v>152</v>
      </c>
      <c r="C276" s="120" t="str">
        <f t="shared" si="4"/>
        <v>Mido</v>
      </c>
    </row>
    <row r="277" spans="1:3" ht="15.65" thickBot="1" x14ac:dyDescent="0.35">
      <c r="A277" s="101" t="s">
        <v>2548</v>
      </c>
      <c r="B277" s="101" t="s">
        <v>202</v>
      </c>
      <c r="C277" s="120" t="str">
        <f t="shared" si="4"/>
        <v>Mido</v>
      </c>
    </row>
    <row r="278" spans="1:3" ht="15.65" thickBot="1" x14ac:dyDescent="0.35">
      <c r="A278" s="101" t="s">
        <v>2548</v>
      </c>
      <c r="B278" s="101" t="s">
        <v>2544</v>
      </c>
      <c r="C278" s="120" t="str">
        <f t="shared" si="4"/>
        <v>Mido</v>
      </c>
    </row>
    <row r="279" spans="1:3" ht="15.65" thickBot="1" x14ac:dyDescent="0.35">
      <c r="A279" s="101" t="s">
        <v>2548</v>
      </c>
      <c r="B279" s="101" t="s">
        <v>2545</v>
      </c>
      <c r="C279" s="120" t="str">
        <f t="shared" si="4"/>
        <v>Mido</v>
      </c>
    </row>
    <row r="280" spans="1:3" ht="15.65" thickBot="1" x14ac:dyDescent="0.35">
      <c r="A280" s="101" t="s">
        <v>2548</v>
      </c>
      <c r="B280" s="101" t="s">
        <v>2552</v>
      </c>
      <c r="C280" s="120" t="str">
        <f t="shared" si="4"/>
        <v>Mido</v>
      </c>
    </row>
    <row r="281" spans="1:3" ht="15.65" thickBot="1" x14ac:dyDescent="0.35">
      <c r="A281" s="101" t="s">
        <v>2548</v>
      </c>
      <c r="B281" s="101" t="s">
        <v>2546</v>
      </c>
      <c r="C281" s="120" t="str">
        <f t="shared" si="4"/>
        <v>Mido</v>
      </c>
    </row>
    <row r="282" spans="1:3" ht="15.65" thickBot="1" x14ac:dyDescent="0.35">
      <c r="A282" s="101" t="s">
        <v>2548</v>
      </c>
      <c r="B282" s="101" t="s">
        <v>327</v>
      </c>
      <c r="C282" s="120" t="str">
        <f t="shared" si="4"/>
        <v>Mido</v>
      </c>
    </row>
    <row r="283" spans="1:3" ht="15.65" thickBot="1" x14ac:dyDescent="0.35">
      <c r="A283" s="101" t="s">
        <v>2548</v>
      </c>
      <c r="B283" s="101" t="s">
        <v>2553</v>
      </c>
      <c r="C283" s="120" t="str">
        <f t="shared" si="4"/>
        <v>Mido</v>
      </c>
    </row>
    <row r="284" spans="1:3" ht="15.65" thickBot="1" x14ac:dyDescent="0.35">
      <c r="A284" s="101" t="s">
        <v>2548</v>
      </c>
      <c r="B284" s="101" t="s">
        <v>2453</v>
      </c>
      <c r="C284" s="120" t="str">
        <f t="shared" si="4"/>
        <v>Mido</v>
      </c>
    </row>
    <row r="285" spans="1:3" ht="15.65" thickBot="1" x14ac:dyDescent="0.35">
      <c r="A285" s="101" t="s">
        <v>2548</v>
      </c>
      <c r="B285" s="101" t="s">
        <v>125</v>
      </c>
      <c r="C285" s="120" t="str">
        <f t="shared" si="4"/>
        <v>Mido</v>
      </c>
    </row>
    <row r="286" spans="1:3" ht="15.65" thickBot="1" x14ac:dyDescent="0.35">
      <c r="A286" s="101" t="s">
        <v>2554</v>
      </c>
      <c r="B286" s="101" t="s">
        <v>46</v>
      </c>
      <c r="C286" s="120" t="str">
        <f t="shared" si="4"/>
        <v>Rado</v>
      </c>
    </row>
    <row r="287" spans="1:3" ht="15.65" thickBot="1" x14ac:dyDescent="0.35">
      <c r="A287" s="101" t="s">
        <v>2554</v>
      </c>
      <c r="B287" s="101" t="s">
        <v>1178</v>
      </c>
      <c r="C287" s="120" t="str">
        <f t="shared" si="4"/>
        <v>Rado</v>
      </c>
    </row>
    <row r="288" spans="1:3" ht="15.65" thickBot="1" x14ac:dyDescent="0.35">
      <c r="A288" s="101" t="s">
        <v>2554</v>
      </c>
      <c r="B288" s="101" t="s">
        <v>308</v>
      </c>
      <c r="C288" s="120" t="str">
        <f t="shared" si="4"/>
        <v>Rado</v>
      </c>
    </row>
    <row r="289" spans="1:3" ht="15.65" thickBot="1" x14ac:dyDescent="0.35">
      <c r="A289" s="101" t="s">
        <v>2554</v>
      </c>
      <c r="B289" s="101" t="s">
        <v>251</v>
      </c>
      <c r="C289" s="120" t="str">
        <f t="shared" si="4"/>
        <v>Rado</v>
      </c>
    </row>
    <row r="290" spans="1:3" ht="15.65" thickBot="1" x14ac:dyDescent="0.35">
      <c r="A290" s="101" t="s">
        <v>2554</v>
      </c>
      <c r="B290" s="101" t="s">
        <v>2283</v>
      </c>
      <c r="C290" s="120" t="str">
        <f t="shared" si="4"/>
        <v>Rado</v>
      </c>
    </row>
    <row r="291" spans="1:3" ht="15.65" thickBot="1" x14ac:dyDescent="0.35">
      <c r="A291" s="101" t="s">
        <v>2554</v>
      </c>
      <c r="B291" s="101" t="s">
        <v>192</v>
      </c>
      <c r="C291" s="120" t="str">
        <f t="shared" si="4"/>
        <v>Rado</v>
      </c>
    </row>
    <row r="292" spans="1:3" ht="15.65" thickBot="1" x14ac:dyDescent="0.35">
      <c r="A292" s="101" t="s">
        <v>2554</v>
      </c>
      <c r="B292" s="101" t="s">
        <v>1251</v>
      </c>
      <c r="C292" s="120" t="str">
        <f t="shared" si="4"/>
        <v>Rado</v>
      </c>
    </row>
    <row r="293" spans="1:3" ht="15.65" thickBot="1" x14ac:dyDescent="0.35">
      <c r="A293" s="101" t="s">
        <v>2554</v>
      </c>
      <c r="B293" s="101" t="s">
        <v>187</v>
      </c>
      <c r="C293" s="120" t="str">
        <f t="shared" si="4"/>
        <v>Rado</v>
      </c>
    </row>
    <row r="294" spans="1:3" ht="15.65" thickBot="1" x14ac:dyDescent="0.35">
      <c r="A294" s="101" t="s">
        <v>2554</v>
      </c>
      <c r="B294" s="101" t="s">
        <v>225</v>
      </c>
      <c r="C294" s="120" t="str">
        <f t="shared" si="4"/>
        <v>Rado</v>
      </c>
    </row>
    <row r="295" spans="1:3" ht="15.65" thickBot="1" x14ac:dyDescent="0.35">
      <c r="A295" s="101" t="s">
        <v>2554</v>
      </c>
      <c r="B295" s="101" t="s">
        <v>2487</v>
      </c>
      <c r="C295" s="120" t="str">
        <f t="shared" si="4"/>
        <v>Rado</v>
      </c>
    </row>
    <row r="296" spans="1:3" ht="15.65" thickBot="1" x14ac:dyDescent="0.35">
      <c r="A296" s="101" t="s">
        <v>2554</v>
      </c>
      <c r="B296" s="101" t="s">
        <v>30</v>
      </c>
      <c r="C296" s="120" t="str">
        <f t="shared" si="4"/>
        <v>Rado</v>
      </c>
    </row>
    <row r="297" spans="1:3" ht="15.65" thickBot="1" x14ac:dyDescent="0.35">
      <c r="A297" s="101" t="s">
        <v>2554</v>
      </c>
      <c r="B297" s="101" t="s">
        <v>990</v>
      </c>
      <c r="C297" s="120" t="str">
        <f t="shared" si="4"/>
        <v>Rado</v>
      </c>
    </row>
    <row r="298" spans="1:3" ht="15.65" thickBot="1" x14ac:dyDescent="0.35">
      <c r="A298" s="101" t="s">
        <v>2554</v>
      </c>
      <c r="B298" s="101" t="s">
        <v>963</v>
      </c>
      <c r="C298" s="120" t="str">
        <f t="shared" si="4"/>
        <v>Rado</v>
      </c>
    </row>
    <row r="299" spans="1:3" ht="15.65" thickBot="1" x14ac:dyDescent="0.35">
      <c r="A299" s="101" t="s">
        <v>2554</v>
      </c>
      <c r="B299" s="101" t="s">
        <v>2360</v>
      </c>
      <c r="C299" s="120" t="str">
        <f t="shared" si="4"/>
        <v>Rado</v>
      </c>
    </row>
    <row r="300" spans="1:3" ht="15.65" thickBot="1" x14ac:dyDescent="0.35">
      <c r="A300" s="101" t="s">
        <v>2554</v>
      </c>
      <c r="B300" s="101" t="s">
        <v>27</v>
      </c>
      <c r="C300" s="120" t="str">
        <f t="shared" si="4"/>
        <v>Rado</v>
      </c>
    </row>
    <row r="301" spans="1:3" ht="15.65" thickBot="1" x14ac:dyDescent="0.35">
      <c r="A301" s="101" t="s">
        <v>2554</v>
      </c>
      <c r="B301" s="101" t="s">
        <v>2555</v>
      </c>
      <c r="C301" s="120" t="str">
        <f t="shared" si="4"/>
        <v>Rado</v>
      </c>
    </row>
    <row r="302" spans="1:3" ht="15.65" thickBot="1" x14ac:dyDescent="0.35">
      <c r="A302" s="101" t="s">
        <v>2554</v>
      </c>
      <c r="B302" s="101" t="s">
        <v>2516</v>
      </c>
      <c r="C302" s="120" t="str">
        <f t="shared" si="4"/>
        <v>Rado</v>
      </c>
    </row>
    <row r="303" spans="1:3" ht="15.65" thickBot="1" x14ac:dyDescent="0.35">
      <c r="A303" s="101" t="s">
        <v>2554</v>
      </c>
      <c r="B303" s="101" t="s">
        <v>2308</v>
      </c>
      <c r="C303" s="120" t="str">
        <f t="shared" si="4"/>
        <v>Rado</v>
      </c>
    </row>
    <row r="304" spans="1:3" ht="15.65" thickBot="1" x14ac:dyDescent="0.35">
      <c r="A304" s="101" t="s">
        <v>2554</v>
      </c>
      <c r="B304" s="101" t="s">
        <v>2517</v>
      </c>
      <c r="C304" s="120" t="str">
        <f t="shared" si="4"/>
        <v>Rado</v>
      </c>
    </row>
    <row r="305" spans="1:3" ht="15.65" thickBot="1" x14ac:dyDescent="0.35">
      <c r="A305" s="101" t="s">
        <v>2554</v>
      </c>
      <c r="B305" s="101" t="s">
        <v>2518</v>
      </c>
      <c r="C305" s="120" t="str">
        <f t="shared" si="4"/>
        <v>Rado</v>
      </c>
    </row>
    <row r="306" spans="1:3" ht="15.65" thickBot="1" x14ac:dyDescent="0.35">
      <c r="A306" s="101" t="s">
        <v>2554</v>
      </c>
      <c r="B306" s="101" t="s">
        <v>2519</v>
      </c>
      <c r="C306" s="120" t="str">
        <f t="shared" si="4"/>
        <v>Rado</v>
      </c>
    </row>
    <row r="307" spans="1:3" ht="15.65" thickBot="1" x14ac:dyDescent="0.35">
      <c r="A307" s="101" t="s">
        <v>2554</v>
      </c>
      <c r="B307" s="101" t="s">
        <v>2556</v>
      </c>
      <c r="C307" s="120" t="str">
        <f t="shared" si="4"/>
        <v>Rado</v>
      </c>
    </row>
    <row r="308" spans="1:3" ht="15.65" thickBot="1" x14ac:dyDescent="0.35">
      <c r="A308" s="101" t="s">
        <v>2554</v>
      </c>
      <c r="B308" s="101" t="s">
        <v>44</v>
      </c>
      <c r="C308" s="120" t="str">
        <f t="shared" si="4"/>
        <v>Rado</v>
      </c>
    </row>
    <row r="309" spans="1:3" ht="15.65" thickBot="1" x14ac:dyDescent="0.35">
      <c r="A309" s="101" t="s">
        <v>2554</v>
      </c>
      <c r="B309" s="101" t="s">
        <v>177</v>
      </c>
      <c r="C309" s="120" t="str">
        <f t="shared" si="4"/>
        <v>Rado</v>
      </c>
    </row>
    <row r="310" spans="1:3" ht="15.65" thickBot="1" x14ac:dyDescent="0.35">
      <c r="A310" s="101" t="s">
        <v>2554</v>
      </c>
      <c r="B310" s="101" t="s">
        <v>2520</v>
      </c>
      <c r="C310" s="120" t="str">
        <f t="shared" si="4"/>
        <v>Rado</v>
      </c>
    </row>
    <row r="311" spans="1:3" ht="15.65" thickBot="1" x14ac:dyDescent="0.35">
      <c r="A311" s="101" t="s">
        <v>2554</v>
      </c>
      <c r="B311" s="101" t="s">
        <v>2521</v>
      </c>
      <c r="C311" s="120" t="str">
        <f t="shared" si="4"/>
        <v>Rado</v>
      </c>
    </row>
    <row r="312" spans="1:3" ht="15.65" thickBot="1" x14ac:dyDescent="0.35">
      <c r="A312" s="101" t="s">
        <v>2554</v>
      </c>
      <c r="B312" s="101" t="s">
        <v>20</v>
      </c>
      <c r="C312" s="120" t="str">
        <f t="shared" si="4"/>
        <v>Rado</v>
      </c>
    </row>
    <row r="313" spans="1:3" ht="15.65" thickBot="1" x14ac:dyDescent="0.35">
      <c r="A313" s="101" t="s">
        <v>2554</v>
      </c>
      <c r="B313" s="101" t="s">
        <v>182</v>
      </c>
      <c r="C313" s="120" t="str">
        <f t="shared" si="4"/>
        <v>Rado</v>
      </c>
    </row>
    <row r="314" spans="1:3" ht="15.65" thickBot="1" x14ac:dyDescent="0.35">
      <c r="A314" s="101" t="s">
        <v>2554</v>
      </c>
      <c r="B314" s="101" t="s">
        <v>39</v>
      </c>
      <c r="C314" s="120" t="str">
        <f t="shared" si="4"/>
        <v>Rado</v>
      </c>
    </row>
    <row r="315" spans="1:3" ht="15.65" thickBot="1" x14ac:dyDescent="0.35">
      <c r="A315" s="101" t="s">
        <v>2554</v>
      </c>
      <c r="B315" s="101" t="s">
        <v>200</v>
      </c>
      <c r="C315" s="120" t="str">
        <f t="shared" si="4"/>
        <v>Rado</v>
      </c>
    </row>
    <row r="316" spans="1:3" ht="15.65" thickBot="1" x14ac:dyDescent="0.35">
      <c r="A316" s="101" t="s">
        <v>2554</v>
      </c>
      <c r="B316" s="101" t="s">
        <v>1030</v>
      </c>
      <c r="C316" s="120" t="str">
        <f t="shared" si="4"/>
        <v>Rado</v>
      </c>
    </row>
    <row r="317" spans="1:3" ht="15.65" thickBot="1" x14ac:dyDescent="0.35">
      <c r="A317" s="101" t="s">
        <v>2554</v>
      </c>
      <c r="B317" s="101" t="s">
        <v>2538</v>
      </c>
      <c r="C317" s="120" t="str">
        <f t="shared" si="4"/>
        <v>Rado</v>
      </c>
    </row>
    <row r="318" spans="1:3" ht="15.65" thickBot="1" x14ac:dyDescent="0.35">
      <c r="A318" s="101" t="s">
        <v>2554</v>
      </c>
      <c r="B318" s="101" t="s">
        <v>2557</v>
      </c>
      <c r="C318" s="120" t="str">
        <f t="shared" si="4"/>
        <v>Rado</v>
      </c>
    </row>
    <row r="319" spans="1:3" ht="15.65" thickBot="1" x14ac:dyDescent="0.35">
      <c r="A319" s="101" t="s">
        <v>2554</v>
      </c>
      <c r="B319" s="101" t="s">
        <v>2551</v>
      </c>
      <c r="C319" s="120" t="str">
        <f t="shared" si="4"/>
        <v>Rado</v>
      </c>
    </row>
    <row r="320" spans="1:3" ht="15.65" thickBot="1" x14ac:dyDescent="0.35">
      <c r="A320" s="101" t="s">
        <v>2554</v>
      </c>
      <c r="B320" s="101" t="s">
        <v>2558</v>
      </c>
      <c r="C320" s="120" t="str">
        <f t="shared" si="4"/>
        <v>Rado</v>
      </c>
    </row>
    <row r="321" spans="1:3" ht="15.65" thickBot="1" x14ac:dyDescent="0.35">
      <c r="A321" s="101" t="s">
        <v>2554</v>
      </c>
      <c r="B321" s="101" t="s">
        <v>843</v>
      </c>
      <c r="C321" s="120" t="str">
        <f t="shared" si="4"/>
        <v>Rado</v>
      </c>
    </row>
    <row r="322" spans="1:3" ht="15.65" thickBot="1" x14ac:dyDescent="0.35">
      <c r="A322" s="101" t="s">
        <v>2554</v>
      </c>
      <c r="B322" s="101" t="s">
        <v>56</v>
      </c>
      <c r="C322" s="120" t="str">
        <f t="shared" si="4"/>
        <v>Rado</v>
      </c>
    </row>
    <row r="323" spans="1:3" ht="15.65" thickBot="1" x14ac:dyDescent="0.35">
      <c r="A323" s="101" t="s">
        <v>2554</v>
      </c>
      <c r="B323" s="101" t="s">
        <v>288</v>
      </c>
      <c r="C323" s="120" t="str">
        <f t="shared" ref="C323:C386" si="5">A323</f>
        <v>Rado</v>
      </c>
    </row>
    <row r="324" spans="1:3" ht="15.65" thickBot="1" x14ac:dyDescent="0.35">
      <c r="A324" s="101" t="s">
        <v>2554</v>
      </c>
      <c r="B324" s="101" t="s">
        <v>2559</v>
      </c>
      <c r="C324" s="120" t="str">
        <f t="shared" si="5"/>
        <v>Rado</v>
      </c>
    </row>
    <row r="325" spans="1:3" ht="15.65" thickBot="1" x14ac:dyDescent="0.35">
      <c r="A325" s="101" t="s">
        <v>2554</v>
      </c>
      <c r="B325" s="101" t="s">
        <v>240</v>
      </c>
      <c r="C325" s="120" t="str">
        <f t="shared" si="5"/>
        <v>Rado</v>
      </c>
    </row>
    <row r="326" spans="1:3" ht="15.65" thickBot="1" x14ac:dyDescent="0.35">
      <c r="A326" s="101" t="s">
        <v>2554</v>
      </c>
      <c r="B326" s="101" t="s">
        <v>2539</v>
      </c>
      <c r="C326" s="120" t="str">
        <f t="shared" si="5"/>
        <v>Rado</v>
      </c>
    </row>
    <row r="327" spans="1:3" ht="15.65" thickBot="1" x14ac:dyDescent="0.35">
      <c r="A327" s="101" t="s">
        <v>2554</v>
      </c>
      <c r="B327" s="101" t="s">
        <v>2540</v>
      </c>
      <c r="C327" s="120" t="str">
        <f t="shared" si="5"/>
        <v>Rado</v>
      </c>
    </row>
    <row r="328" spans="1:3" ht="15.65" thickBot="1" x14ac:dyDescent="0.35">
      <c r="A328" s="101" t="s">
        <v>2554</v>
      </c>
      <c r="B328" s="101" t="s">
        <v>2541</v>
      </c>
      <c r="C328" s="120" t="str">
        <f t="shared" si="5"/>
        <v>Rado</v>
      </c>
    </row>
    <row r="329" spans="1:3" ht="15.65" thickBot="1" x14ac:dyDescent="0.35">
      <c r="A329" s="101" t="s">
        <v>2554</v>
      </c>
      <c r="B329" s="101" t="s">
        <v>2542</v>
      </c>
      <c r="C329" s="120" t="str">
        <f t="shared" si="5"/>
        <v>Rado</v>
      </c>
    </row>
    <row r="330" spans="1:3" ht="15.65" thickBot="1" x14ac:dyDescent="0.35">
      <c r="A330" s="101" t="s">
        <v>2554</v>
      </c>
      <c r="B330" s="101" t="s">
        <v>2090</v>
      </c>
      <c r="C330" s="120" t="str">
        <f t="shared" si="5"/>
        <v>Rado</v>
      </c>
    </row>
    <row r="331" spans="1:3" ht="15.65" thickBot="1" x14ac:dyDescent="0.35">
      <c r="A331" s="101" t="s">
        <v>2554</v>
      </c>
      <c r="B331" s="101" t="s">
        <v>2303</v>
      </c>
      <c r="C331" s="120" t="str">
        <f t="shared" si="5"/>
        <v>Rado</v>
      </c>
    </row>
    <row r="332" spans="1:3" ht="15.65" thickBot="1" x14ac:dyDescent="0.35">
      <c r="A332" s="101" t="s">
        <v>2554</v>
      </c>
      <c r="B332" s="101" t="s">
        <v>2543</v>
      </c>
      <c r="C332" s="120" t="str">
        <f t="shared" si="5"/>
        <v>Rado</v>
      </c>
    </row>
    <row r="333" spans="1:3" ht="15.65" thickBot="1" x14ac:dyDescent="0.35">
      <c r="A333" s="101" t="s">
        <v>2554</v>
      </c>
      <c r="B333" s="101" t="s">
        <v>152</v>
      </c>
      <c r="C333" s="120" t="str">
        <f t="shared" si="5"/>
        <v>Rado</v>
      </c>
    </row>
    <row r="334" spans="1:3" ht="15.65" thickBot="1" x14ac:dyDescent="0.35">
      <c r="A334" s="101" t="s">
        <v>2554</v>
      </c>
      <c r="B334" s="101" t="s">
        <v>202</v>
      </c>
      <c r="C334" s="120" t="str">
        <f t="shared" si="5"/>
        <v>Rado</v>
      </c>
    </row>
    <row r="335" spans="1:3" ht="15.65" thickBot="1" x14ac:dyDescent="0.35">
      <c r="A335" s="101" t="s">
        <v>2554</v>
      </c>
      <c r="B335" s="101" t="s">
        <v>2544</v>
      </c>
      <c r="C335" s="120" t="str">
        <f t="shared" si="5"/>
        <v>Rado</v>
      </c>
    </row>
    <row r="336" spans="1:3" ht="15.65" thickBot="1" x14ac:dyDescent="0.35">
      <c r="A336" s="101" t="s">
        <v>2554</v>
      </c>
      <c r="B336" s="101" t="s">
        <v>2545</v>
      </c>
      <c r="C336" s="120" t="str">
        <f t="shared" si="5"/>
        <v>Rado</v>
      </c>
    </row>
    <row r="337" spans="1:3" ht="15.65" thickBot="1" x14ac:dyDescent="0.35">
      <c r="A337" s="101" t="s">
        <v>2554</v>
      </c>
      <c r="B337" s="101" t="s">
        <v>2553</v>
      </c>
      <c r="C337" s="120" t="str">
        <f t="shared" si="5"/>
        <v>Rado</v>
      </c>
    </row>
    <row r="338" spans="1:3" ht="15.65" thickBot="1" x14ac:dyDescent="0.35">
      <c r="A338" s="101" t="s">
        <v>2554</v>
      </c>
      <c r="B338" s="101" t="s">
        <v>2560</v>
      </c>
      <c r="C338" s="120" t="str">
        <f t="shared" si="5"/>
        <v>Rado</v>
      </c>
    </row>
    <row r="339" spans="1:3" ht="15.65" thickBot="1" x14ac:dyDescent="0.35">
      <c r="A339" s="101" t="s">
        <v>2554</v>
      </c>
      <c r="B339" s="101" t="s">
        <v>125</v>
      </c>
      <c r="C339" s="120" t="str">
        <f t="shared" si="5"/>
        <v>Rado</v>
      </c>
    </row>
    <row r="340" spans="1:3" ht="15.65" thickBot="1" x14ac:dyDescent="0.35">
      <c r="A340" s="101" t="s">
        <v>2554</v>
      </c>
      <c r="B340" s="101" t="s">
        <v>2561</v>
      </c>
      <c r="C340" s="120" t="str">
        <f t="shared" si="5"/>
        <v>Rado</v>
      </c>
    </row>
    <row r="341" spans="1:3" ht="15.65" thickBot="1" x14ac:dyDescent="0.35">
      <c r="A341" s="101" t="s">
        <v>2562</v>
      </c>
      <c r="B341" s="101" t="s">
        <v>46</v>
      </c>
      <c r="C341" s="120" t="str">
        <f t="shared" si="5"/>
        <v>Hamilton</v>
      </c>
    </row>
    <row r="342" spans="1:3" ht="15.65" thickBot="1" x14ac:dyDescent="0.35">
      <c r="A342" s="101" t="s">
        <v>2562</v>
      </c>
      <c r="B342" s="101" t="s">
        <v>1178</v>
      </c>
      <c r="C342" s="120" t="str">
        <f t="shared" si="5"/>
        <v>Hamilton</v>
      </c>
    </row>
    <row r="343" spans="1:3" ht="15.65" thickBot="1" x14ac:dyDescent="0.35">
      <c r="A343" s="101" t="s">
        <v>2562</v>
      </c>
      <c r="B343" s="101" t="s">
        <v>308</v>
      </c>
      <c r="C343" s="120" t="str">
        <f t="shared" si="5"/>
        <v>Hamilton</v>
      </c>
    </row>
    <row r="344" spans="1:3" ht="15.65" thickBot="1" x14ac:dyDescent="0.35">
      <c r="A344" s="101" t="s">
        <v>2562</v>
      </c>
      <c r="B344" s="101" t="s">
        <v>131</v>
      </c>
      <c r="C344" s="120" t="str">
        <f t="shared" si="5"/>
        <v>Hamilton</v>
      </c>
    </row>
    <row r="345" spans="1:3" ht="15.65" thickBot="1" x14ac:dyDescent="0.35">
      <c r="A345" s="101" t="s">
        <v>2562</v>
      </c>
      <c r="B345" s="101" t="s">
        <v>2563</v>
      </c>
      <c r="C345" s="120" t="str">
        <f t="shared" si="5"/>
        <v>Hamilton</v>
      </c>
    </row>
    <row r="346" spans="1:3" ht="15.65" thickBot="1" x14ac:dyDescent="0.35">
      <c r="A346" s="101" t="s">
        <v>2562</v>
      </c>
      <c r="B346" s="101" t="s">
        <v>251</v>
      </c>
      <c r="C346" s="120" t="str">
        <f t="shared" si="5"/>
        <v>Hamilton</v>
      </c>
    </row>
    <row r="347" spans="1:3" ht="15.65" thickBot="1" x14ac:dyDescent="0.35">
      <c r="A347" s="101" t="s">
        <v>2562</v>
      </c>
      <c r="B347" s="101" t="s">
        <v>2283</v>
      </c>
      <c r="C347" s="120" t="str">
        <f t="shared" si="5"/>
        <v>Hamilton</v>
      </c>
    </row>
    <row r="348" spans="1:3" ht="15.65" thickBot="1" x14ac:dyDescent="0.35">
      <c r="A348" s="101" t="s">
        <v>2562</v>
      </c>
      <c r="B348" s="101" t="s">
        <v>192</v>
      </c>
      <c r="C348" s="120" t="str">
        <f t="shared" si="5"/>
        <v>Hamilton</v>
      </c>
    </row>
    <row r="349" spans="1:3" ht="15.65" thickBot="1" x14ac:dyDescent="0.35">
      <c r="A349" s="101" t="s">
        <v>2562</v>
      </c>
      <c r="B349" s="101" t="s">
        <v>1251</v>
      </c>
      <c r="C349" s="120" t="str">
        <f t="shared" si="5"/>
        <v>Hamilton</v>
      </c>
    </row>
    <row r="350" spans="1:3" ht="15.65" thickBot="1" x14ac:dyDescent="0.35">
      <c r="A350" s="101" t="s">
        <v>2562</v>
      </c>
      <c r="B350" s="101" t="s">
        <v>187</v>
      </c>
      <c r="C350" s="120" t="str">
        <f t="shared" si="5"/>
        <v>Hamilton</v>
      </c>
    </row>
    <row r="351" spans="1:3" ht="15.65" thickBot="1" x14ac:dyDescent="0.35">
      <c r="A351" s="101" t="s">
        <v>2562</v>
      </c>
      <c r="B351" s="101" t="s">
        <v>225</v>
      </c>
      <c r="C351" s="120" t="str">
        <f t="shared" si="5"/>
        <v>Hamilton</v>
      </c>
    </row>
    <row r="352" spans="1:3" ht="15.65" thickBot="1" x14ac:dyDescent="0.35">
      <c r="A352" s="101" t="s">
        <v>2562</v>
      </c>
      <c r="B352" s="101" t="s">
        <v>2487</v>
      </c>
      <c r="C352" s="120" t="str">
        <f t="shared" si="5"/>
        <v>Hamilton</v>
      </c>
    </row>
    <row r="353" spans="1:3" ht="15.65" thickBot="1" x14ac:dyDescent="0.35">
      <c r="A353" s="101" t="s">
        <v>2562</v>
      </c>
      <c r="B353" s="101" t="s">
        <v>30</v>
      </c>
      <c r="C353" s="120" t="str">
        <f t="shared" si="5"/>
        <v>Hamilton</v>
      </c>
    </row>
    <row r="354" spans="1:3" ht="15.65" thickBot="1" x14ac:dyDescent="0.35">
      <c r="A354" s="101" t="s">
        <v>2562</v>
      </c>
      <c r="B354" s="101" t="s">
        <v>990</v>
      </c>
      <c r="C354" s="120" t="str">
        <f t="shared" si="5"/>
        <v>Hamilton</v>
      </c>
    </row>
    <row r="355" spans="1:3" ht="15.65" thickBot="1" x14ac:dyDescent="0.35">
      <c r="A355" s="101" t="s">
        <v>2562</v>
      </c>
      <c r="B355" s="101" t="s">
        <v>963</v>
      </c>
      <c r="C355" s="120" t="str">
        <f t="shared" si="5"/>
        <v>Hamilton</v>
      </c>
    </row>
    <row r="356" spans="1:3" ht="15.65" thickBot="1" x14ac:dyDescent="0.35">
      <c r="A356" s="101" t="s">
        <v>2562</v>
      </c>
      <c r="B356" s="101" t="s">
        <v>2360</v>
      </c>
      <c r="C356" s="120" t="str">
        <f t="shared" si="5"/>
        <v>Hamilton</v>
      </c>
    </row>
    <row r="357" spans="1:3" ht="15.65" thickBot="1" x14ac:dyDescent="0.35">
      <c r="A357" s="101" t="s">
        <v>2562</v>
      </c>
      <c r="B357" s="101" t="s">
        <v>27</v>
      </c>
      <c r="C357" s="120" t="str">
        <f t="shared" si="5"/>
        <v>Hamilton</v>
      </c>
    </row>
    <row r="358" spans="1:3" ht="15.65" thickBot="1" x14ac:dyDescent="0.35">
      <c r="A358" s="101" t="s">
        <v>2562</v>
      </c>
      <c r="B358" s="101" t="s">
        <v>2516</v>
      </c>
      <c r="C358" s="120" t="str">
        <f t="shared" si="5"/>
        <v>Hamilton</v>
      </c>
    </row>
    <row r="359" spans="1:3" ht="15.65" thickBot="1" x14ac:dyDescent="0.35">
      <c r="A359" s="101" t="s">
        <v>2562</v>
      </c>
      <c r="B359" s="101" t="s">
        <v>2308</v>
      </c>
      <c r="C359" s="120" t="str">
        <f t="shared" si="5"/>
        <v>Hamilton</v>
      </c>
    </row>
    <row r="360" spans="1:3" ht="15.65" thickBot="1" x14ac:dyDescent="0.35">
      <c r="A360" s="101" t="s">
        <v>2562</v>
      </c>
      <c r="B360" s="101" t="s">
        <v>2517</v>
      </c>
      <c r="C360" s="120" t="str">
        <f t="shared" si="5"/>
        <v>Hamilton</v>
      </c>
    </row>
    <row r="361" spans="1:3" ht="15.65" thickBot="1" x14ac:dyDescent="0.35">
      <c r="A361" s="101" t="s">
        <v>2562</v>
      </c>
      <c r="B361" s="101" t="s">
        <v>2518</v>
      </c>
      <c r="C361" s="120" t="str">
        <f t="shared" si="5"/>
        <v>Hamilton</v>
      </c>
    </row>
    <row r="362" spans="1:3" ht="15.65" thickBot="1" x14ac:dyDescent="0.35">
      <c r="A362" s="101" t="s">
        <v>2562</v>
      </c>
      <c r="B362" s="101" t="s">
        <v>2519</v>
      </c>
      <c r="C362" s="120" t="str">
        <f t="shared" si="5"/>
        <v>Hamilton</v>
      </c>
    </row>
    <row r="363" spans="1:3" ht="15.65" thickBot="1" x14ac:dyDescent="0.35">
      <c r="A363" s="101" t="s">
        <v>2562</v>
      </c>
      <c r="B363" s="101" t="s">
        <v>44</v>
      </c>
      <c r="C363" s="120" t="str">
        <f t="shared" si="5"/>
        <v>Hamilton</v>
      </c>
    </row>
    <row r="364" spans="1:3" ht="15.65" thickBot="1" x14ac:dyDescent="0.35">
      <c r="A364" s="101" t="s">
        <v>2562</v>
      </c>
      <c r="B364" s="101" t="s">
        <v>2520</v>
      </c>
      <c r="C364" s="120" t="str">
        <f t="shared" si="5"/>
        <v>Hamilton</v>
      </c>
    </row>
    <row r="365" spans="1:3" ht="15.65" thickBot="1" x14ac:dyDescent="0.35">
      <c r="A365" s="101" t="s">
        <v>2562</v>
      </c>
      <c r="B365" s="101" t="s">
        <v>20</v>
      </c>
      <c r="C365" s="120" t="str">
        <f t="shared" si="5"/>
        <v>Hamilton</v>
      </c>
    </row>
    <row r="366" spans="1:3" ht="15.65" thickBot="1" x14ac:dyDescent="0.35">
      <c r="A366" s="101" t="s">
        <v>2562</v>
      </c>
      <c r="B366" s="101" t="s">
        <v>39</v>
      </c>
      <c r="C366" s="120" t="str">
        <f t="shared" si="5"/>
        <v>Hamilton</v>
      </c>
    </row>
    <row r="367" spans="1:3" ht="15.65" thickBot="1" x14ac:dyDescent="0.35">
      <c r="A367" s="101" t="s">
        <v>2562</v>
      </c>
      <c r="B367" s="101" t="s">
        <v>2564</v>
      </c>
      <c r="C367" s="120" t="str">
        <f t="shared" si="5"/>
        <v>Hamilton</v>
      </c>
    </row>
    <row r="368" spans="1:3" ht="15.65" thickBot="1" x14ac:dyDescent="0.35">
      <c r="A368" s="101" t="s">
        <v>2562</v>
      </c>
      <c r="B368" s="101" t="s">
        <v>1084</v>
      </c>
      <c r="C368" s="120" t="str">
        <f t="shared" si="5"/>
        <v>Hamilton</v>
      </c>
    </row>
    <row r="369" spans="1:3" ht="15.65" thickBot="1" x14ac:dyDescent="0.35">
      <c r="A369" s="101" t="s">
        <v>2562</v>
      </c>
      <c r="B369" s="101" t="s">
        <v>2536</v>
      </c>
      <c r="C369" s="120" t="str">
        <f t="shared" si="5"/>
        <v>Hamilton</v>
      </c>
    </row>
    <row r="370" spans="1:3" ht="15.65" thickBot="1" x14ac:dyDescent="0.35">
      <c r="A370" s="101" t="s">
        <v>2562</v>
      </c>
      <c r="B370" s="101" t="s">
        <v>2537</v>
      </c>
      <c r="C370" s="120" t="str">
        <f t="shared" si="5"/>
        <v>Hamilton</v>
      </c>
    </row>
    <row r="371" spans="1:3" ht="15.65" thickBot="1" x14ac:dyDescent="0.35">
      <c r="A371" s="101" t="s">
        <v>2562</v>
      </c>
      <c r="B371" s="101" t="s">
        <v>1030</v>
      </c>
      <c r="C371" s="120" t="str">
        <f t="shared" si="5"/>
        <v>Hamilton</v>
      </c>
    </row>
    <row r="372" spans="1:3" ht="15.65" thickBot="1" x14ac:dyDescent="0.35">
      <c r="A372" s="101" t="s">
        <v>2562</v>
      </c>
      <c r="B372" s="101" t="s">
        <v>2538</v>
      </c>
      <c r="C372" s="120" t="str">
        <f t="shared" si="5"/>
        <v>Hamilton</v>
      </c>
    </row>
    <row r="373" spans="1:3" ht="15.65" thickBot="1" x14ac:dyDescent="0.35">
      <c r="A373" s="101" t="s">
        <v>2562</v>
      </c>
      <c r="B373" s="101" t="s">
        <v>2524</v>
      </c>
      <c r="C373" s="120" t="str">
        <f t="shared" si="5"/>
        <v>Hamilton</v>
      </c>
    </row>
    <row r="374" spans="1:3" ht="15.65" thickBot="1" x14ac:dyDescent="0.35">
      <c r="A374" s="101" t="s">
        <v>2562</v>
      </c>
      <c r="B374" s="101" t="s">
        <v>240</v>
      </c>
      <c r="C374" s="120" t="str">
        <f t="shared" si="5"/>
        <v>Hamilton</v>
      </c>
    </row>
    <row r="375" spans="1:3" ht="15.65" thickBot="1" x14ac:dyDescent="0.35">
      <c r="A375" s="101" t="s">
        <v>2562</v>
      </c>
      <c r="B375" s="101" t="s">
        <v>2539</v>
      </c>
      <c r="C375" s="120" t="str">
        <f t="shared" si="5"/>
        <v>Hamilton</v>
      </c>
    </row>
    <row r="376" spans="1:3" ht="15.65" thickBot="1" x14ac:dyDescent="0.35">
      <c r="A376" s="101" t="s">
        <v>2562</v>
      </c>
      <c r="B376" s="101" t="s">
        <v>2540</v>
      </c>
      <c r="C376" s="120" t="str">
        <f t="shared" si="5"/>
        <v>Hamilton</v>
      </c>
    </row>
    <row r="377" spans="1:3" ht="15.65" thickBot="1" x14ac:dyDescent="0.35">
      <c r="A377" s="101" t="s">
        <v>2562</v>
      </c>
      <c r="B377" s="101" t="s">
        <v>2541</v>
      </c>
      <c r="C377" s="120" t="str">
        <f t="shared" si="5"/>
        <v>Hamilton</v>
      </c>
    </row>
    <row r="378" spans="1:3" ht="15.65" thickBot="1" x14ac:dyDescent="0.35">
      <c r="A378" s="101" t="s">
        <v>2562</v>
      </c>
      <c r="B378" s="101" t="s">
        <v>2542</v>
      </c>
      <c r="C378" s="120" t="str">
        <f t="shared" si="5"/>
        <v>Hamilton</v>
      </c>
    </row>
    <row r="379" spans="1:3" ht="15.65" thickBot="1" x14ac:dyDescent="0.35">
      <c r="A379" s="101" t="s">
        <v>2562</v>
      </c>
      <c r="B379" s="101" t="s">
        <v>2090</v>
      </c>
      <c r="C379" s="120" t="str">
        <f t="shared" si="5"/>
        <v>Hamilton</v>
      </c>
    </row>
    <row r="380" spans="1:3" ht="15.65" thickBot="1" x14ac:dyDescent="0.35">
      <c r="A380" s="101" t="s">
        <v>2562</v>
      </c>
      <c r="B380" s="101" t="s">
        <v>2303</v>
      </c>
      <c r="C380" s="120" t="str">
        <f t="shared" si="5"/>
        <v>Hamilton</v>
      </c>
    </row>
    <row r="381" spans="1:3" ht="15.65" thickBot="1" x14ac:dyDescent="0.35">
      <c r="A381" s="101" t="s">
        <v>2562</v>
      </c>
      <c r="B381" s="101" t="s">
        <v>2543</v>
      </c>
      <c r="C381" s="120" t="str">
        <f t="shared" si="5"/>
        <v>Hamilton</v>
      </c>
    </row>
    <row r="382" spans="1:3" ht="15.65" thickBot="1" x14ac:dyDescent="0.35">
      <c r="A382" s="101" t="s">
        <v>2562</v>
      </c>
      <c r="B382" s="101" t="s">
        <v>152</v>
      </c>
      <c r="C382" s="120" t="str">
        <f t="shared" si="5"/>
        <v>Hamilton</v>
      </c>
    </row>
    <row r="383" spans="1:3" ht="15.65" thickBot="1" x14ac:dyDescent="0.35">
      <c r="A383" s="101" t="s">
        <v>2562</v>
      </c>
      <c r="B383" s="101" t="s">
        <v>202</v>
      </c>
      <c r="C383" s="120" t="str">
        <f t="shared" si="5"/>
        <v>Hamilton</v>
      </c>
    </row>
    <row r="384" spans="1:3" ht="15.65" thickBot="1" x14ac:dyDescent="0.35">
      <c r="A384" s="101" t="s">
        <v>2562</v>
      </c>
      <c r="B384" s="101" t="s">
        <v>2544</v>
      </c>
      <c r="C384" s="120" t="str">
        <f t="shared" si="5"/>
        <v>Hamilton</v>
      </c>
    </row>
    <row r="385" spans="1:3" ht="15.65" thickBot="1" x14ac:dyDescent="0.35">
      <c r="A385" s="101" t="s">
        <v>2562</v>
      </c>
      <c r="B385" s="101" t="s">
        <v>2545</v>
      </c>
      <c r="C385" s="120" t="str">
        <f t="shared" si="5"/>
        <v>Hamilton</v>
      </c>
    </row>
    <row r="386" spans="1:3" ht="15.65" thickBot="1" x14ac:dyDescent="0.35">
      <c r="A386" s="101" t="s">
        <v>2562</v>
      </c>
      <c r="B386" s="101" t="s">
        <v>2553</v>
      </c>
      <c r="C386" s="120" t="str">
        <f t="shared" si="5"/>
        <v>Hamilton</v>
      </c>
    </row>
    <row r="387" spans="1:3" ht="15.65" thickBot="1" x14ac:dyDescent="0.35">
      <c r="A387" s="101" t="s">
        <v>2562</v>
      </c>
      <c r="B387" s="101" t="s">
        <v>2560</v>
      </c>
      <c r="C387" s="120" t="str">
        <f t="shared" ref="C387:C450" si="6">A387</f>
        <v>Hamilton</v>
      </c>
    </row>
    <row r="388" spans="1:3" ht="15.65" thickBot="1" x14ac:dyDescent="0.35">
      <c r="A388" s="101" t="s">
        <v>2562</v>
      </c>
      <c r="B388" s="101" t="s">
        <v>2565</v>
      </c>
      <c r="C388" s="120" t="str">
        <f t="shared" si="6"/>
        <v>Hamilton</v>
      </c>
    </row>
    <row r="389" spans="1:3" ht="15.65" thickBot="1" x14ac:dyDescent="0.35">
      <c r="A389" s="101" t="s">
        <v>2562</v>
      </c>
      <c r="B389" s="101" t="s">
        <v>2453</v>
      </c>
      <c r="C389" s="120" t="str">
        <f t="shared" si="6"/>
        <v>Hamilton</v>
      </c>
    </row>
    <row r="390" spans="1:3" ht="15.65" thickBot="1" x14ac:dyDescent="0.35">
      <c r="A390" s="101" t="s">
        <v>2562</v>
      </c>
      <c r="B390" s="101" t="s">
        <v>1545</v>
      </c>
      <c r="C390" s="120" t="str">
        <f t="shared" si="6"/>
        <v>Hamilton</v>
      </c>
    </row>
    <row r="391" spans="1:3" ht="15.65" thickBot="1" x14ac:dyDescent="0.35">
      <c r="A391" s="101" t="s">
        <v>2562</v>
      </c>
      <c r="B391" s="101" t="s">
        <v>125</v>
      </c>
      <c r="C391" s="120" t="str">
        <f t="shared" si="6"/>
        <v>Hamilton</v>
      </c>
    </row>
    <row r="392" spans="1:3" ht="15.65" thickBot="1" x14ac:dyDescent="0.35">
      <c r="A392" s="101" t="s">
        <v>2566</v>
      </c>
      <c r="B392" s="101" t="s">
        <v>46</v>
      </c>
      <c r="C392" s="120" t="str">
        <f t="shared" si="6"/>
        <v>Other SWG</v>
      </c>
    </row>
    <row r="393" spans="1:3" ht="15.65" thickBot="1" x14ac:dyDescent="0.35">
      <c r="A393" s="101" t="s">
        <v>2566</v>
      </c>
      <c r="B393" s="101" t="s">
        <v>308</v>
      </c>
      <c r="C393" s="120" t="str">
        <f t="shared" si="6"/>
        <v>Other SWG</v>
      </c>
    </row>
    <row r="394" spans="1:3" ht="15.65" thickBot="1" x14ac:dyDescent="0.35">
      <c r="A394" s="101" t="s">
        <v>2566</v>
      </c>
      <c r="B394" s="101" t="s">
        <v>251</v>
      </c>
      <c r="C394" s="120" t="str">
        <f t="shared" si="6"/>
        <v>Other SWG</v>
      </c>
    </row>
    <row r="395" spans="1:3" ht="15.65" thickBot="1" x14ac:dyDescent="0.35">
      <c r="A395" s="101" t="s">
        <v>2566</v>
      </c>
      <c r="B395" s="101" t="s">
        <v>2287</v>
      </c>
      <c r="C395" s="120" t="str">
        <f t="shared" si="6"/>
        <v>Other SWG</v>
      </c>
    </row>
    <row r="396" spans="1:3" ht="15.65" thickBot="1" x14ac:dyDescent="0.35">
      <c r="A396" s="101" t="s">
        <v>2566</v>
      </c>
      <c r="B396" s="101" t="s">
        <v>30</v>
      </c>
      <c r="C396" s="120" t="str">
        <f t="shared" si="6"/>
        <v>Other SWG</v>
      </c>
    </row>
    <row r="397" spans="1:3" ht="15.65" thickBot="1" x14ac:dyDescent="0.35">
      <c r="A397" s="101" t="s">
        <v>2566</v>
      </c>
      <c r="B397" s="101" t="s">
        <v>2516</v>
      </c>
      <c r="C397" s="120" t="str">
        <f t="shared" si="6"/>
        <v>Other SWG</v>
      </c>
    </row>
    <row r="398" spans="1:3" ht="15.65" thickBot="1" x14ac:dyDescent="0.35">
      <c r="A398" s="101" t="s">
        <v>2566</v>
      </c>
      <c r="B398" s="101" t="s">
        <v>2517</v>
      </c>
      <c r="C398" s="120" t="str">
        <f t="shared" si="6"/>
        <v>Other SWG</v>
      </c>
    </row>
    <row r="399" spans="1:3" ht="15.65" thickBot="1" x14ac:dyDescent="0.35">
      <c r="A399" s="101" t="s">
        <v>2566</v>
      </c>
      <c r="B399" s="101" t="s">
        <v>20</v>
      </c>
      <c r="C399" s="120" t="str">
        <f t="shared" si="6"/>
        <v>Other SWG</v>
      </c>
    </row>
    <row r="400" spans="1:3" ht="15.65" thickBot="1" x14ac:dyDescent="0.35">
      <c r="A400" s="101" t="s">
        <v>2566</v>
      </c>
      <c r="B400" s="101" t="s">
        <v>2549</v>
      </c>
      <c r="C400" s="120" t="str">
        <f t="shared" si="6"/>
        <v>Other SWG</v>
      </c>
    </row>
    <row r="401" spans="1:3" ht="15.65" thickBot="1" x14ac:dyDescent="0.35">
      <c r="A401" s="101" t="s">
        <v>2566</v>
      </c>
      <c r="B401" s="101" t="s">
        <v>2536</v>
      </c>
      <c r="C401" s="120" t="str">
        <f t="shared" si="6"/>
        <v>Other SWG</v>
      </c>
    </row>
    <row r="402" spans="1:3" ht="15.65" thickBot="1" x14ac:dyDescent="0.35">
      <c r="A402" s="101" t="s">
        <v>2566</v>
      </c>
      <c r="B402" s="101" t="s">
        <v>2537</v>
      </c>
      <c r="C402" s="120" t="str">
        <f t="shared" si="6"/>
        <v>Other SWG</v>
      </c>
    </row>
    <row r="403" spans="1:3" ht="15.65" thickBot="1" x14ac:dyDescent="0.35">
      <c r="A403" s="101" t="s">
        <v>2566</v>
      </c>
      <c r="B403" s="101" t="s">
        <v>2567</v>
      </c>
      <c r="C403" s="120" t="str">
        <f t="shared" si="6"/>
        <v>Other SWG</v>
      </c>
    </row>
    <row r="404" spans="1:3" ht="15.65" thickBot="1" x14ac:dyDescent="0.35">
      <c r="A404" s="101" t="s">
        <v>2566</v>
      </c>
      <c r="B404" s="101" t="s">
        <v>2568</v>
      </c>
      <c r="C404" s="120" t="str">
        <f t="shared" si="6"/>
        <v>Other SWG</v>
      </c>
    </row>
    <row r="405" spans="1:3" ht="15.65" thickBot="1" x14ac:dyDescent="0.35">
      <c r="A405" s="101" t="s">
        <v>2566</v>
      </c>
      <c r="B405" s="101" t="s">
        <v>2550</v>
      </c>
      <c r="C405" s="120" t="str">
        <f t="shared" si="6"/>
        <v>Other SWG</v>
      </c>
    </row>
    <row r="406" spans="1:3" ht="15.65" thickBot="1" x14ac:dyDescent="0.35">
      <c r="A406" s="101" t="s">
        <v>2566</v>
      </c>
      <c r="B406" s="101" t="s">
        <v>1030</v>
      </c>
      <c r="C406" s="120" t="str">
        <f t="shared" si="6"/>
        <v>Other SWG</v>
      </c>
    </row>
    <row r="407" spans="1:3" ht="15.65" thickBot="1" x14ac:dyDescent="0.35">
      <c r="A407" s="101" t="s">
        <v>2566</v>
      </c>
      <c r="B407" s="101" t="s">
        <v>2538</v>
      </c>
      <c r="C407" s="120" t="str">
        <f t="shared" si="6"/>
        <v>Other SWG</v>
      </c>
    </row>
    <row r="408" spans="1:3" ht="15.65" thickBot="1" x14ac:dyDescent="0.35">
      <c r="A408" s="101" t="s">
        <v>2566</v>
      </c>
      <c r="B408" s="101" t="s">
        <v>2531</v>
      </c>
      <c r="C408" s="120" t="str">
        <f t="shared" si="6"/>
        <v>Other SWG</v>
      </c>
    </row>
    <row r="409" spans="1:3" ht="15.65" thickBot="1" x14ac:dyDescent="0.35">
      <c r="A409" s="101" t="s">
        <v>2566</v>
      </c>
      <c r="B409" s="101" t="s">
        <v>843</v>
      </c>
      <c r="C409" s="120" t="str">
        <f t="shared" si="6"/>
        <v>Other SWG</v>
      </c>
    </row>
    <row r="410" spans="1:3" ht="15.65" thickBot="1" x14ac:dyDescent="0.35">
      <c r="A410" s="101" t="s">
        <v>2566</v>
      </c>
      <c r="B410" s="101" t="s">
        <v>56</v>
      </c>
      <c r="C410" s="120" t="str">
        <f t="shared" si="6"/>
        <v>Other SWG</v>
      </c>
    </row>
    <row r="411" spans="1:3" ht="15.65" thickBot="1" x14ac:dyDescent="0.35">
      <c r="A411" s="101" t="s">
        <v>2566</v>
      </c>
      <c r="B411" s="101" t="s">
        <v>288</v>
      </c>
      <c r="C411" s="120" t="str">
        <f t="shared" si="6"/>
        <v>Other SWG</v>
      </c>
    </row>
    <row r="412" spans="1:3" ht="15.65" thickBot="1" x14ac:dyDescent="0.35">
      <c r="A412" s="101" t="s">
        <v>2569</v>
      </c>
      <c r="B412" s="101" t="s">
        <v>41</v>
      </c>
      <c r="C412" s="120" t="str">
        <f t="shared" si="6"/>
        <v>Other Third Party</v>
      </c>
    </row>
    <row r="413" spans="1:3" ht="15.65" thickBot="1" x14ac:dyDescent="0.35">
      <c r="A413" s="101" t="s">
        <v>2569</v>
      </c>
      <c r="B413" s="101" t="s">
        <v>1929</v>
      </c>
      <c r="C413" s="120" t="str">
        <f t="shared" si="6"/>
        <v>Other Third Party</v>
      </c>
    </row>
    <row r="414" spans="1:3" ht="15.65" thickBot="1" x14ac:dyDescent="0.35">
      <c r="A414" s="101" t="s">
        <v>2569</v>
      </c>
      <c r="B414" s="101" t="s">
        <v>46</v>
      </c>
      <c r="C414" s="120" t="str">
        <f t="shared" si="6"/>
        <v>Other Third Party</v>
      </c>
    </row>
    <row r="415" spans="1:3" ht="15.65" thickBot="1" x14ac:dyDescent="0.35">
      <c r="A415" s="101" t="s">
        <v>2569</v>
      </c>
      <c r="B415" s="101" t="s">
        <v>1178</v>
      </c>
      <c r="C415" s="120" t="str">
        <f t="shared" si="6"/>
        <v>Other Third Party</v>
      </c>
    </row>
    <row r="416" spans="1:3" ht="15.65" thickBot="1" x14ac:dyDescent="0.35">
      <c r="A416" s="101" t="s">
        <v>2569</v>
      </c>
      <c r="B416" s="101" t="s">
        <v>308</v>
      </c>
      <c r="C416" s="120" t="str">
        <f t="shared" si="6"/>
        <v>Other Third Party</v>
      </c>
    </row>
    <row r="417" spans="1:3" ht="15.65" thickBot="1" x14ac:dyDescent="0.35">
      <c r="A417" s="101" t="s">
        <v>2569</v>
      </c>
      <c r="B417" s="101" t="s">
        <v>131</v>
      </c>
      <c r="C417" s="120" t="str">
        <f t="shared" si="6"/>
        <v>Other Third Party</v>
      </c>
    </row>
    <row r="418" spans="1:3" ht="15.65" thickBot="1" x14ac:dyDescent="0.35">
      <c r="A418" s="101" t="s">
        <v>2569</v>
      </c>
      <c r="B418" s="101" t="s">
        <v>2563</v>
      </c>
      <c r="C418" s="120" t="str">
        <f t="shared" si="6"/>
        <v>Other Third Party</v>
      </c>
    </row>
    <row r="419" spans="1:3" ht="15.65" thickBot="1" x14ac:dyDescent="0.35">
      <c r="A419" s="101" t="s">
        <v>2569</v>
      </c>
      <c r="B419" s="101" t="s">
        <v>251</v>
      </c>
      <c r="C419" s="120" t="str">
        <f t="shared" si="6"/>
        <v>Other Third Party</v>
      </c>
    </row>
    <row r="420" spans="1:3" ht="15.65" thickBot="1" x14ac:dyDescent="0.35">
      <c r="A420" s="101" t="s">
        <v>2569</v>
      </c>
      <c r="B420" s="101" t="s">
        <v>2283</v>
      </c>
      <c r="C420" s="120" t="str">
        <f t="shared" si="6"/>
        <v>Other Third Party</v>
      </c>
    </row>
    <row r="421" spans="1:3" ht="15.65" thickBot="1" x14ac:dyDescent="0.35">
      <c r="A421" s="101" t="s">
        <v>2569</v>
      </c>
      <c r="B421" s="101" t="s">
        <v>192</v>
      </c>
      <c r="C421" s="120" t="str">
        <f t="shared" si="6"/>
        <v>Other Third Party</v>
      </c>
    </row>
    <row r="422" spans="1:3" ht="15.65" thickBot="1" x14ac:dyDescent="0.35">
      <c r="A422" s="101" t="s">
        <v>2569</v>
      </c>
      <c r="B422" s="101" t="s">
        <v>1251</v>
      </c>
      <c r="C422" s="120" t="str">
        <f t="shared" si="6"/>
        <v>Other Third Party</v>
      </c>
    </row>
    <row r="423" spans="1:3" ht="15.65" thickBot="1" x14ac:dyDescent="0.35">
      <c r="A423" s="101" t="s">
        <v>2569</v>
      </c>
      <c r="B423" s="101" t="s">
        <v>187</v>
      </c>
      <c r="C423" s="120" t="str">
        <f t="shared" si="6"/>
        <v>Other Third Party</v>
      </c>
    </row>
    <row r="424" spans="1:3" ht="15.65" thickBot="1" x14ac:dyDescent="0.35">
      <c r="A424" s="101" t="s">
        <v>2569</v>
      </c>
      <c r="B424" s="101" t="s">
        <v>225</v>
      </c>
      <c r="C424" s="120" t="str">
        <f t="shared" si="6"/>
        <v>Other Third Party</v>
      </c>
    </row>
    <row r="425" spans="1:3" ht="15.65" thickBot="1" x14ac:dyDescent="0.35">
      <c r="A425" s="101" t="s">
        <v>2569</v>
      </c>
      <c r="B425" s="101" t="s">
        <v>30</v>
      </c>
      <c r="C425" s="120" t="str">
        <f t="shared" si="6"/>
        <v>Other Third Party</v>
      </c>
    </row>
    <row r="426" spans="1:3" ht="15.65" thickBot="1" x14ac:dyDescent="0.35">
      <c r="A426" s="101" t="s">
        <v>2569</v>
      </c>
      <c r="B426" s="101" t="s">
        <v>990</v>
      </c>
      <c r="C426" s="120" t="str">
        <f t="shared" si="6"/>
        <v>Other Third Party</v>
      </c>
    </row>
    <row r="427" spans="1:3" ht="15.65" thickBot="1" x14ac:dyDescent="0.35">
      <c r="A427" s="101" t="s">
        <v>2569</v>
      </c>
      <c r="B427" s="101" t="s">
        <v>963</v>
      </c>
      <c r="C427" s="120" t="str">
        <f t="shared" si="6"/>
        <v>Other Third Party</v>
      </c>
    </row>
    <row r="428" spans="1:3" ht="15.65" thickBot="1" x14ac:dyDescent="0.35">
      <c r="A428" s="101" t="s">
        <v>2569</v>
      </c>
      <c r="B428" s="101" t="s">
        <v>2360</v>
      </c>
      <c r="C428" s="120" t="str">
        <f t="shared" si="6"/>
        <v>Other Third Party</v>
      </c>
    </row>
    <row r="429" spans="1:3" ht="15.65" thickBot="1" x14ac:dyDescent="0.35">
      <c r="A429" s="101" t="s">
        <v>2569</v>
      </c>
      <c r="B429" s="101" t="s">
        <v>27</v>
      </c>
      <c r="C429" s="120" t="str">
        <f t="shared" si="6"/>
        <v>Other Third Party</v>
      </c>
    </row>
    <row r="430" spans="1:3" ht="15.65" thickBot="1" x14ac:dyDescent="0.35">
      <c r="A430" s="101" t="s">
        <v>2569</v>
      </c>
      <c r="B430" s="101" t="s">
        <v>2516</v>
      </c>
      <c r="C430" s="120" t="str">
        <f t="shared" si="6"/>
        <v>Other Third Party</v>
      </c>
    </row>
    <row r="431" spans="1:3" ht="15.65" thickBot="1" x14ac:dyDescent="0.35">
      <c r="A431" s="101" t="s">
        <v>2569</v>
      </c>
      <c r="B431" s="101" t="s">
        <v>2308</v>
      </c>
      <c r="C431" s="120" t="str">
        <f t="shared" si="6"/>
        <v>Other Third Party</v>
      </c>
    </row>
    <row r="432" spans="1:3" ht="15.65" thickBot="1" x14ac:dyDescent="0.35">
      <c r="A432" s="101" t="s">
        <v>2569</v>
      </c>
      <c r="B432" s="101" t="s">
        <v>2517</v>
      </c>
      <c r="C432" s="120" t="str">
        <f t="shared" si="6"/>
        <v>Other Third Party</v>
      </c>
    </row>
    <row r="433" spans="1:3" ht="15.65" thickBot="1" x14ac:dyDescent="0.35">
      <c r="A433" s="101" t="s">
        <v>2569</v>
      </c>
      <c r="B433" s="101" t="s">
        <v>44</v>
      </c>
      <c r="C433" s="120" t="str">
        <f t="shared" si="6"/>
        <v>Other Third Party</v>
      </c>
    </row>
    <row r="434" spans="1:3" ht="15.65" thickBot="1" x14ac:dyDescent="0.35">
      <c r="A434" s="101" t="s">
        <v>2569</v>
      </c>
      <c r="B434" s="101" t="s">
        <v>177</v>
      </c>
      <c r="C434" s="120" t="str">
        <f t="shared" si="6"/>
        <v>Other Third Party</v>
      </c>
    </row>
    <row r="435" spans="1:3" ht="15.65" thickBot="1" x14ac:dyDescent="0.35">
      <c r="A435" s="101" t="s">
        <v>2569</v>
      </c>
      <c r="B435" s="101" t="s">
        <v>2520</v>
      </c>
      <c r="C435" s="120" t="str">
        <f t="shared" si="6"/>
        <v>Other Third Party</v>
      </c>
    </row>
    <row r="436" spans="1:3" ht="15.65" thickBot="1" x14ac:dyDescent="0.35">
      <c r="A436" s="101" t="s">
        <v>2569</v>
      </c>
      <c r="B436" s="101" t="s">
        <v>2521</v>
      </c>
      <c r="C436" s="120" t="str">
        <f t="shared" si="6"/>
        <v>Other Third Party</v>
      </c>
    </row>
    <row r="437" spans="1:3" ht="15.65" thickBot="1" x14ac:dyDescent="0.35">
      <c r="A437" s="101" t="s">
        <v>2569</v>
      </c>
      <c r="B437" s="101" t="s">
        <v>956</v>
      </c>
      <c r="C437" s="120" t="str">
        <f t="shared" si="6"/>
        <v>Other Third Party</v>
      </c>
    </row>
    <row r="438" spans="1:3" ht="15.65" thickBot="1" x14ac:dyDescent="0.35">
      <c r="A438" s="101" t="s">
        <v>2569</v>
      </c>
      <c r="B438" s="101" t="s">
        <v>20</v>
      </c>
      <c r="C438" s="120" t="str">
        <f t="shared" si="6"/>
        <v>Other Third Party</v>
      </c>
    </row>
    <row r="439" spans="1:3" ht="15.65" thickBot="1" x14ac:dyDescent="0.35">
      <c r="A439" s="101" t="s">
        <v>2569</v>
      </c>
      <c r="B439" s="101" t="s">
        <v>182</v>
      </c>
      <c r="C439" s="120" t="str">
        <f t="shared" si="6"/>
        <v>Other Third Party</v>
      </c>
    </row>
    <row r="440" spans="1:3" ht="15.65" thickBot="1" x14ac:dyDescent="0.35">
      <c r="A440" s="101" t="s">
        <v>2569</v>
      </c>
      <c r="B440" s="101" t="s">
        <v>39</v>
      </c>
      <c r="C440" s="120" t="str">
        <f t="shared" si="6"/>
        <v>Other Third Party</v>
      </c>
    </row>
    <row r="441" spans="1:3" ht="15.65" thickBot="1" x14ac:dyDescent="0.35">
      <c r="A441" s="101" t="s">
        <v>2569</v>
      </c>
      <c r="B441" s="101" t="s">
        <v>200</v>
      </c>
      <c r="C441" s="120" t="str">
        <f t="shared" si="6"/>
        <v>Other Third Party</v>
      </c>
    </row>
    <row r="442" spans="1:3" ht="15.65" thickBot="1" x14ac:dyDescent="0.35">
      <c r="A442" s="101" t="s">
        <v>2569</v>
      </c>
      <c r="B442" s="101" t="s">
        <v>2564</v>
      </c>
      <c r="C442" s="120" t="str">
        <f t="shared" si="6"/>
        <v>Other Third Party</v>
      </c>
    </row>
    <row r="443" spans="1:3" ht="15.65" thickBot="1" x14ac:dyDescent="0.35">
      <c r="A443" s="101" t="s">
        <v>2569</v>
      </c>
      <c r="B443" s="101" t="s">
        <v>1084</v>
      </c>
      <c r="C443" s="120" t="str">
        <f t="shared" si="6"/>
        <v>Other Third Party</v>
      </c>
    </row>
    <row r="444" spans="1:3" ht="15.65" thickBot="1" x14ac:dyDescent="0.35">
      <c r="A444" s="101" t="s">
        <v>2569</v>
      </c>
      <c r="B444" s="101" t="s">
        <v>2536</v>
      </c>
      <c r="C444" s="120" t="str">
        <f t="shared" si="6"/>
        <v>Other Third Party</v>
      </c>
    </row>
    <row r="445" spans="1:3" ht="15.65" thickBot="1" x14ac:dyDescent="0.35">
      <c r="A445" s="101" t="s">
        <v>2569</v>
      </c>
      <c r="B445" s="101" t="s">
        <v>1148</v>
      </c>
      <c r="C445" s="120" t="str">
        <f t="shared" si="6"/>
        <v>Other Third Party</v>
      </c>
    </row>
    <row r="446" spans="1:3" ht="15.65" thickBot="1" x14ac:dyDescent="0.35">
      <c r="A446" s="101" t="s">
        <v>2569</v>
      </c>
      <c r="B446" s="101" t="s">
        <v>1154</v>
      </c>
      <c r="C446" s="120" t="str">
        <f t="shared" si="6"/>
        <v>Other Third Party</v>
      </c>
    </row>
    <row r="447" spans="1:3" ht="15.65" thickBot="1" x14ac:dyDescent="0.35">
      <c r="A447" s="101" t="s">
        <v>2569</v>
      </c>
      <c r="B447" s="101" t="s">
        <v>1151</v>
      </c>
      <c r="C447" s="120" t="str">
        <f t="shared" si="6"/>
        <v>Other Third Party</v>
      </c>
    </row>
    <row r="448" spans="1:3" ht="15.65" thickBot="1" x14ac:dyDescent="0.35">
      <c r="A448" s="101" t="s">
        <v>2569</v>
      </c>
      <c r="B448" s="101" t="s">
        <v>2550</v>
      </c>
      <c r="C448" s="120" t="str">
        <f t="shared" si="6"/>
        <v>Other Third Party</v>
      </c>
    </row>
    <row r="449" spans="1:3" ht="15.65" thickBot="1" x14ac:dyDescent="0.35">
      <c r="A449" s="101" t="s">
        <v>2569</v>
      </c>
      <c r="B449" s="101" t="s">
        <v>1030</v>
      </c>
      <c r="C449" s="120" t="str">
        <f t="shared" si="6"/>
        <v>Other Third Party</v>
      </c>
    </row>
    <row r="450" spans="1:3" ht="15.65" thickBot="1" x14ac:dyDescent="0.35">
      <c r="A450" s="101" t="s">
        <v>2569</v>
      </c>
      <c r="B450" s="101" t="s">
        <v>2538</v>
      </c>
      <c r="C450" s="120" t="str">
        <f t="shared" si="6"/>
        <v>Other Third Party</v>
      </c>
    </row>
    <row r="451" spans="1:3" ht="15.65" thickBot="1" x14ac:dyDescent="0.35">
      <c r="A451" s="101" t="s">
        <v>2569</v>
      </c>
      <c r="B451" s="101" t="s">
        <v>2570</v>
      </c>
      <c r="C451" s="120" t="str">
        <f t="shared" ref="C451:C514" si="7">A451</f>
        <v>Other Third Party</v>
      </c>
    </row>
    <row r="452" spans="1:3" ht="15.65" thickBot="1" x14ac:dyDescent="0.35">
      <c r="A452" s="101" t="s">
        <v>2569</v>
      </c>
      <c r="B452" s="101" t="s">
        <v>2571</v>
      </c>
      <c r="C452" s="120" t="str">
        <f t="shared" si="7"/>
        <v>Other Third Party</v>
      </c>
    </row>
    <row r="453" spans="1:3" ht="15.65" thickBot="1" x14ac:dyDescent="0.35">
      <c r="A453" s="101" t="s">
        <v>2569</v>
      </c>
      <c r="B453" s="101" t="s">
        <v>2572</v>
      </c>
      <c r="C453" s="120" t="str">
        <f t="shared" si="7"/>
        <v>Other Third Party</v>
      </c>
    </row>
    <row r="454" spans="1:3" ht="15.65" thickBot="1" x14ac:dyDescent="0.35">
      <c r="A454" s="101" t="s">
        <v>2569</v>
      </c>
      <c r="B454" s="101" t="s">
        <v>2573</v>
      </c>
      <c r="C454" s="120" t="str">
        <f t="shared" si="7"/>
        <v>Other Third Party</v>
      </c>
    </row>
    <row r="455" spans="1:3" ht="15.65" thickBot="1" x14ac:dyDescent="0.35">
      <c r="A455" s="101" t="s">
        <v>2569</v>
      </c>
      <c r="B455" s="101" t="s">
        <v>2307</v>
      </c>
      <c r="C455" s="120" t="str">
        <f t="shared" si="7"/>
        <v>Other Third Party</v>
      </c>
    </row>
    <row r="456" spans="1:3" ht="15.65" thickBot="1" x14ac:dyDescent="0.35">
      <c r="A456" s="101" t="s">
        <v>2569</v>
      </c>
      <c r="B456" s="101" t="s">
        <v>2522</v>
      </c>
      <c r="C456" s="120" t="str">
        <f t="shared" si="7"/>
        <v>Other Third Party</v>
      </c>
    </row>
    <row r="457" spans="1:3" ht="15.65" thickBot="1" x14ac:dyDescent="0.35">
      <c r="A457" s="101" t="s">
        <v>2569</v>
      </c>
      <c r="B457" s="101" t="s">
        <v>2523</v>
      </c>
      <c r="C457" s="120" t="str">
        <f t="shared" si="7"/>
        <v>Other Third Party</v>
      </c>
    </row>
    <row r="458" spans="1:3" ht="15.65" thickBot="1" x14ac:dyDescent="0.35">
      <c r="A458" s="101" t="s">
        <v>2569</v>
      </c>
      <c r="B458" s="101" t="s">
        <v>2524</v>
      </c>
      <c r="C458" s="120" t="str">
        <f t="shared" si="7"/>
        <v>Other Third Party</v>
      </c>
    </row>
    <row r="459" spans="1:3" ht="15.65" thickBot="1" x14ac:dyDescent="0.35">
      <c r="A459" s="101" t="s">
        <v>2569</v>
      </c>
      <c r="B459" s="101" t="s">
        <v>2574</v>
      </c>
      <c r="C459" s="120" t="str">
        <f t="shared" si="7"/>
        <v>Other Third Party</v>
      </c>
    </row>
    <row r="460" spans="1:3" ht="15.65" thickBot="1" x14ac:dyDescent="0.35">
      <c r="A460" s="101" t="s">
        <v>2569</v>
      </c>
      <c r="B460" s="101" t="s">
        <v>2575</v>
      </c>
      <c r="C460" s="120" t="str">
        <f t="shared" si="7"/>
        <v>Other Third Party</v>
      </c>
    </row>
    <row r="461" spans="1:3" ht="15.65" thickBot="1" x14ac:dyDescent="0.35">
      <c r="A461" s="101" t="s">
        <v>2569</v>
      </c>
      <c r="B461" s="101" t="s">
        <v>2531</v>
      </c>
      <c r="C461" s="120" t="str">
        <f t="shared" si="7"/>
        <v>Other Third Party</v>
      </c>
    </row>
    <row r="462" spans="1:3" ht="15.65" thickBot="1" x14ac:dyDescent="0.35">
      <c r="A462" s="101" t="s">
        <v>2569</v>
      </c>
      <c r="B462" s="101" t="s">
        <v>56</v>
      </c>
      <c r="C462" s="120" t="str">
        <f t="shared" si="7"/>
        <v>Other Third Party</v>
      </c>
    </row>
    <row r="463" spans="1:3" ht="15.65" thickBot="1" x14ac:dyDescent="0.35">
      <c r="A463" s="101" t="s">
        <v>2569</v>
      </c>
      <c r="B463" s="101" t="s">
        <v>114</v>
      </c>
      <c r="C463" s="120" t="str">
        <f t="shared" si="7"/>
        <v>Other Third Party</v>
      </c>
    </row>
    <row r="464" spans="1:3" ht="15.65" thickBot="1" x14ac:dyDescent="0.35">
      <c r="A464" s="101" t="s">
        <v>2569</v>
      </c>
      <c r="B464" s="101" t="s">
        <v>2576</v>
      </c>
      <c r="C464" s="120" t="str">
        <f t="shared" si="7"/>
        <v>Other Third Party</v>
      </c>
    </row>
    <row r="465" spans="1:3" ht="15.65" thickBot="1" x14ac:dyDescent="0.35">
      <c r="A465" s="101" t="s">
        <v>2569</v>
      </c>
      <c r="B465" s="101" t="s">
        <v>26</v>
      </c>
      <c r="C465" s="120" t="str">
        <f t="shared" si="7"/>
        <v>Other Third Party</v>
      </c>
    </row>
    <row r="466" spans="1:3" ht="15.65" thickBot="1" x14ac:dyDescent="0.35">
      <c r="A466" s="101" t="s">
        <v>2569</v>
      </c>
      <c r="B466" s="101" t="s">
        <v>2577</v>
      </c>
      <c r="C466" s="120" t="str">
        <f t="shared" si="7"/>
        <v>Other Third Party</v>
      </c>
    </row>
    <row r="467" spans="1:3" ht="15.65" thickBot="1" x14ac:dyDescent="0.35">
      <c r="A467" s="101" t="s">
        <v>2569</v>
      </c>
      <c r="B467" s="101" t="s">
        <v>2514</v>
      </c>
      <c r="C467" s="120" t="str">
        <f t="shared" si="7"/>
        <v>Other Third Party</v>
      </c>
    </row>
    <row r="468" spans="1:3" ht="15.65" thickBot="1" x14ac:dyDescent="0.35">
      <c r="A468" s="101" t="s">
        <v>2569</v>
      </c>
      <c r="B468" s="101" t="s">
        <v>2578</v>
      </c>
      <c r="C468" s="120" t="str">
        <f t="shared" si="7"/>
        <v>Other Third Party</v>
      </c>
    </row>
    <row r="469" spans="1:3" ht="15.65" thickBot="1" x14ac:dyDescent="0.35">
      <c r="A469" s="101" t="s">
        <v>2569</v>
      </c>
      <c r="B469" s="101" t="s">
        <v>2579</v>
      </c>
      <c r="C469" s="120" t="str">
        <f t="shared" si="7"/>
        <v>Other Third Party</v>
      </c>
    </row>
    <row r="470" spans="1:3" ht="15.65" thickBot="1" x14ac:dyDescent="0.35">
      <c r="A470" s="101" t="s">
        <v>2569</v>
      </c>
      <c r="B470" s="101" t="s">
        <v>2580</v>
      </c>
      <c r="C470" s="120" t="str">
        <f t="shared" si="7"/>
        <v>Other Third Party</v>
      </c>
    </row>
    <row r="471" spans="1:3" ht="15.65" thickBot="1" x14ac:dyDescent="0.35">
      <c r="A471" s="101" t="s">
        <v>2569</v>
      </c>
      <c r="B471" s="101" t="s">
        <v>2581</v>
      </c>
      <c r="C471" s="120" t="str">
        <f t="shared" si="7"/>
        <v>Other Third Party</v>
      </c>
    </row>
    <row r="472" spans="1:3" ht="15.65" thickBot="1" x14ac:dyDescent="0.35">
      <c r="A472" s="101" t="s">
        <v>2569</v>
      </c>
      <c r="B472" s="101" t="s">
        <v>2582</v>
      </c>
      <c r="C472" s="120" t="str">
        <f t="shared" si="7"/>
        <v>Other Third Party</v>
      </c>
    </row>
    <row r="473" spans="1:3" ht="15.65" thickBot="1" x14ac:dyDescent="0.35">
      <c r="A473" s="101" t="s">
        <v>2569</v>
      </c>
      <c r="B473" s="101" t="s">
        <v>1545</v>
      </c>
      <c r="C473" s="120" t="str">
        <f t="shared" si="7"/>
        <v>Other Third Party</v>
      </c>
    </row>
    <row r="474" spans="1:3" ht="15.65" thickBot="1" x14ac:dyDescent="0.35">
      <c r="A474" s="101" t="s">
        <v>2569</v>
      </c>
      <c r="B474" s="101" t="s">
        <v>125</v>
      </c>
      <c r="C474" s="120" t="str">
        <f t="shared" si="7"/>
        <v>Other Third Party</v>
      </c>
    </row>
    <row r="475" spans="1:3" ht="15.65" thickBot="1" x14ac:dyDescent="0.35">
      <c r="A475" s="101" t="s">
        <v>2569</v>
      </c>
      <c r="B475" s="101" t="s">
        <v>971</v>
      </c>
      <c r="C475" s="120" t="str">
        <f t="shared" si="7"/>
        <v>Other Third Party</v>
      </c>
    </row>
    <row r="476" spans="1:3" ht="15.65" thickBot="1" x14ac:dyDescent="0.35">
      <c r="A476" s="101" t="s">
        <v>2569</v>
      </c>
      <c r="B476" s="101" t="s">
        <v>2561</v>
      </c>
      <c r="C476" s="120" t="str">
        <f t="shared" si="7"/>
        <v>Other Third Party</v>
      </c>
    </row>
    <row r="477" spans="1:3" ht="15.65" thickBot="1" x14ac:dyDescent="0.35">
      <c r="A477" s="101" t="s">
        <v>2569</v>
      </c>
      <c r="B477" s="101" t="s">
        <v>2583</v>
      </c>
      <c r="C477" s="120" t="str">
        <f t="shared" si="7"/>
        <v>Other Third Party</v>
      </c>
    </row>
    <row r="478" spans="1:3" ht="15.65" thickBot="1" x14ac:dyDescent="0.35">
      <c r="A478" s="101" t="s">
        <v>2569</v>
      </c>
      <c r="B478" s="101" t="s">
        <v>2584</v>
      </c>
      <c r="C478" s="120" t="str">
        <f t="shared" si="7"/>
        <v>Other Third Party</v>
      </c>
    </row>
    <row r="479" spans="1:3" ht="15.65" thickBot="1" x14ac:dyDescent="0.35">
      <c r="A479" s="101" t="s">
        <v>2569</v>
      </c>
      <c r="B479" s="101" t="s">
        <v>2585</v>
      </c>
      <c r="C479" s="120" t="str">
        <f t="shared" si="7"/>
        <v>Other Third Party</v>
      </c>
    </row>
    <row r="480" spans="1:3" ht="15.65" thickBot="1" x14ac:dyDescent="0.35">
      <c r="A480" s="101" t="s">
        <v>2569</v>
      </c>
      <c r="B480" s="101" t="s">
        <v>2586</v>
      </c>
      <c r="C480" s="120" t="str">
        <f t="shared" si="7"/>
        <v>Other Third Party</v>
      </c>
    </row>
    <row r="481" spans="1:3" ht="15.65" thickBot="1" x14ac:dyDescent="0.35">
      <c r="A481" s="101" t="s">
        <v>2587</v>
      </c>
      <c r="B481" s="101" t="s">
        <v>2576</v>
      </c>
      <c r="C481" s="120" t="str">
        <f t="shared" si="7"/>
        <v>Hermès SA</v>
      </c>
    </row>
    <row r="482" spans="1:3" ht="15.65" thickBot="1" x14ac:dyDescent="0.35">
      <c r="A482" s="101" t="s">
        <v>2587</v>
      </c>
      <c r="B482" s="101" t="s">
        <v>26</v>
      </c>
      <c r="C482" s="120" t="str">
        <f t="shared" si="7"/>
        <v>Hermès SA</v>
      </c>
    </row>
    <row r="483" spans="1:3" ht="15.65" thickBot="1" x14ac:dyDescent="0.35">
      <c r="A483" s="101" t="s">
        <v>2587</v>
      </c>
      <c r="B483" s="101" t="s">
        <v>2577</v>
      </c>
      <c r="C483" s="120" t="str">
        <f t="shared" si="7"/>
        <v>Hermès SA</v>
      </c>
    </row>
    <row r="484" spans="1:3" ht="15.65" thickBot="1" x14ac:dyDescent="0.35">
      <c r="A484" s="101" t="s">
        <v>2588</v>
      </c>
      <c r="B484" s="101" t="s">
        <v>41</v>
      </c>
      <c r="C484" s="120" t="str">
        <f t="shared" si="7"/>
        <v>Dummy Group</v>
      </c>
    </row>
    <row r="485" spans="1:3" ht="15.65" thickBot="1" x14ac:dyDescent="0.35">
      <c r="A485" s="101" t="s">
        <v>2588</v>
      </c>
      <c r="B485" s="101" t="s">
        <v>1929</v>
      </c>
      <c r="C485" s="120" t="str">
        <f t="shared" si="7"/>
        <v>Dummy Group</v>
      </c>
    </row>
    <row r="486" spans="1:3" ht="15.65" thickBot="1" x14ac:dyDescent="0.35">
      <c r="A486" s="101" t="s">
        <v>2588</v>
      </c>
      <c r="B486" s="101" t="s">
        <v>46</v>
      </c>
      <c r="C486" s="120" t="str">
        <f t="shared" si="7"/>
        <v>Dummy Group</v>
      </c>
    </row>
    <row r="487" spans="1:3" ht="15.65" thickBot="1" x14ac:dyDescent="0.35">
      <c r="A487" s="101" t="s">
        <v>2588</v>
      </c>
      <c r="B487" s="101" t="s">
        <v>1178</v>
      </c>
      <c r="C487" s="120" t="str">
        <f t="shared" si="7"/>
        <v>Dummy Group</v>
      </c>
    </row>
    <row r="488" spans="1:3" ht="15.65" thickBot="1" x14ac:dyDescent="0.35">
      <c r="A488" s="101" t="s">
        <v>2588</v>
      </c>
      <c r="B488" s="101" t="s">
        <v>308</v>
      </c>
      <c r="C488" s="120" t="str">
        <f t="shared" si="7"/>
        <v>Dummy Group</v>
      </c>
    </row>
    <row r="489" spans="1:3" ht="15.65" thickBot="1" x14ac:dyDescent="0.35">
      <c r="A489" s="101" t="s">
        <v>2588</v>
      </c>
      <c r="B489" s="101" t="s">
        <v>131</v>
      </c>
      <c r="C489" s="120" t="str">
        <f t="shared" si="7"/>
        <v>Dummy Group</v>
      </c>
    </row>
    <row r="490" spans="1:3" ht="15.65" thickBot="1" x14ac:dyDescent="0.35">
      <c r="A490" s="101" t="s">
        <v>2588</v>
      </c>
      <c r="B490" s="101" t="s">
        <v>2563</v>
      </c>
      <c r="C490" s="120" t="str">
        <f t="shared" si="7"/>
        <v>Dummy Group</v>
      </c>
    </row>
    <row r="491" spans="1:3" ht="15.65" thickBot="1" x14ac:dyDescent="0.35">
      <c r="A491" s="101" t="s">
        <v>2588</v>
      </c>
      <c r="B491" s="101" t="s">
        <v>251</v>
      </c>
      <c r="C491" s="120" t="str">
        <f t="shared" si="7"/>
        <v>Dummy Group</v>
      </c>
    </row>
    <row r="492" spans="1:3" ht="15.65" thickBot="1" x14ac:dyDescent="0.35">
      <c r="A492" s="101" t="s">
        <v>2588</v>
      </c>
      <c r="B492" s="101" t="s">
        <v>2283</v>
      </c>
      <c r="C492" s="120" t="str">
        <f t="shared" si="7"/>
        <v>Dummy Group</v>
      </c>
    </row>
    <row r="493" spans="1:3" ht="15.65" thickBot="1" x14ac:dyDescent="0.35">
      <c r="A493" s="101" t="s">
        <v>2588</v>
      </c>
      <c r="B493" s="101" t="s">
        <v>192</v>
      </c>
      <c r="C493" s="120" t="str">
        <f t="shared" si="7"/>
        <v>Dummy Group</v>
      </c>
    </row>
    <row r="494" spans="1:3" ht="15.65" thickBot="1" x14ac:dyDescent="0.35">
      <c r="A494" s="101" t="s">
        <v>2588</v>
      </c>
      <c r="B494" s="101" t="s">
        <v>1251</v>
      </c>
      <c r="C494" s="120" t="str">
        <f t="shared" si="7"/>
        <v>Dummy Group</v>
      </c>
    </row>
    <row r="495" spans="1:3" ht="15.65" thickBot="1" x14ac:dyDescent="0.35">
      <c r="A495" s="101" t="s">
        <v>2588</v>
      </c>
      <c r="B495" s="101" t="s">
        <v>187</v>
      </c>
      <c r="C495" s="120" t="str">
        <f t="shared" si="7"/>
        <v>Dummy Group</v>
      </c>
    </row>
    <row r="496" spans="1:3" ht="15.65" thickBot="1" x14ac:dyDescent="0.35">
      <c r="A496" s="101" t="s">
        <v>2588</v>
      </c>
      <c r="B496" s="101" t="s">
        <v>225</v>
      </c>
      <c r="C496" s="120" t="str">
        <f t="shared" si="7"/>
        <v>Dummy Group</v>
      </c>
    </row>
    <row r="497" spans="1:3" ht="15.65" thickBot="1" x14ac:dyDescent="0.35">
      <c r="A497" s="101" t="s">
        <v>2588</v>
      </c>
      <c r="B497" s="101" t="s">
        <v>2287</v>
      </c>
      <c r="C497" s="120" t="str">
        <f t="shared" si="7"/>
        <v>Dummy Group</v>
      </c>
    </row>
    <row r="498" spans="1:3" ht="15.65" thickBot="1" x14ac:dyDescent="0.35">
      <c r="A498" s="101" t="s">
        <v>2588</v>
      </c>
      <c r="B498" s="101" t="s">
        <v>2487</v>
      </c>
      <c r="C498" s="120" t="str">
        <f t="shared" si="7"/>
        <v>Dummy Group</v>
      </c>
    </row>
    <row r="499" spans="1:3" ht="15.65" thickBot="1" x14ac:dyDescent="0.35">
      <c r="A499" s="101" t="s">
        <v>2588</v>
      </c>
      <c r="B499" s="101" t="s">
        <v>30</v>
      </c>
      <c r="C499" s="120" t="str">
        <f t="shared" si="7"/>
        <v>Dummy Group</v>
      </c>
    </row>
    <row r="500" spans="1:3" ht="15.65" thickBot="1" x14ac:dyDescent="0.35">
      <c r="A500" s="101" t="s">
        <v>2588</v>
      </c>
      <c r="B500" s="101" t="s">
        <v>990</v>
      </c>
      <c r="C500" s="120" t="str">
        <f t="shared" si="7"/>
        <v>Dummy Group</v>
      </c>
    </row>
    <row r="501" spans="1:3" ht="15.65" thickBot="1" x14ac:dyDescent="0.35">
      <c r="A501" s="101" t="s">
        <v>2588</v>
      </c>
      <c r="B501" s="101" t="s">
        <v>963</v>
      </c>
      <c r="C501" s="120" t="str">
        <f t="shared" si="7"/>
        <v>Dummy Group</v>
      </c>
    </row>
    <row r="502" spans="1:3" ht="15.65" thickBot="1" x14ac:dyDescent="0.35">
      <c r="A502" s="101" t="s">
        <v>2588</v>
      </c>
      <c r="B502" s="101" t="s">
        <v>2360</v>
      </c>
      <c r="C502" s="120" t="str">
        <f t="shared" si="7"/>
        <v>Dummy Group</v>
      </c>
    </row>
    <row r="503" spans="1:3" ht="15.65" thickBot="1" x14ac:dyDescent="0.35">
      <c r="A503" s="101" t="s">
        <v>2588</v>
      </c>
      <c r="B503" s="101" t="s">
        <v>27</v>
      </c>
      <c r="C503" s="120" t="str">
        <f t="shared" si="7"/>
        <v>Dummy Group</v>
      </c>
    </row>
    <row r="504" spans="1:3" ht="15.65" thickBot="1" x14ac:dyDescent="0.35">
      <c r="A504" s="101" t="s">
        <v>2588</v>
      </c>
      <c r="B504" s="101" t="s">
        <v>2555</v>
      </c>
      <c r="C504" s="120" t="str">
        <f t="shared" si="7"/>
        <v>Dummy Group</v>
      </c>
    </row>
    <row r="505" spans="1:3" ht="15.65" thickBot="1" x14ac:dyDescent="0.35">
      <c r="A505" s="101" t="s">
        <v>2588</v>
      </c>
      <c r="B505" s="101" t="s">
        <v>2516</v>
      </c>
      <c r="C505" s="120" t="str">
        <f t="shared" si="7"/>
        <v>Dummy Group</v>
      </c>
    </row>
    <row r="506" spans="1:3" ht="15.65" thickBot="1" x14ac:dyDescent="0.35">
      <c r="A506" s="101" t="s">
        <v>2588</v>
      </c>
      <c r="B506" s="101" t="s">
        <v>2308</v>
      </c>
      <c r="C506" s="120" t="str">
        <f t="shared" si="7"/>
        <v>Dummy Group</v>
      </c>
    </row>
    <row r="507" spans="1:3" ht="15.65" thickBot="1" x14ac:dyDescent="0.35">
      <c r="A507" s="101" t="s">
        <v>2588</v>
      </c>
      <c r="B507" s="101" t="s">
        <v>2517</v>
      </c>
      <c r="C507" s="120" t="str">
        <f t="shared" si="7"/>
        <v>Dummy Group</v>
      </c>
    </row>
    <row r="508" spans="1:3" ht="15.65" thickBot="1" x14ac:dyDescent="0.35">
      <c r="A508" s="101" t="s">
        <v>2588</v>
      </c>
      <c r="B508" s="101" t="s">
        <v>2518</v>
      </c>
      <c r="C508" s="120" t="str">
        <f t="shared" si="7"/>
        <v>Dummy Group</v>
      </c>
    </row>
    <row r="509" spans="1:3" ht="15.65" thickBot="1" x14ac:dyDescent="0.35">
      <c r="A509" s="101" t="s">
        <v>2588</v>
      </c>
      <c r="B509" s="101" t="s">
        <v>2519</v>
      </c>
      <c r="C509" s="120" t="str">
        <f t="shared" si="7"/>
        <v>Dummy Group</v>
      </c>
    </row>
    <row r="510" spans="1:3" ht="15.65" thickBot="1" x14ac:dyDescent="0.35">
      <c r="A510" s="101" t="s">
        <v>2588</v>
      </c>
      <c r="B510" s="101" t="s">
        <v>2556</v>
      </c>
      <c r="C510" s="120" t="str">
        <f t="shared" si="7"/>
        <v>Dummy Group</v>
      </c>
    </row>
    <row r="511" spans="1:3" ht="15.65" thickBot="1" x14ac:dyDescent="0.35">
      <c r="A511" s="101" t="s">
        <v>2588</v>
      </c>
      <c r="B511" s="101" t="s">
        <v>44</v>
      </c>
      <c r="C511" s="120" t="str">
        <f t="shared" si="7"/>
        <v>Dummy Group</v>
      </c>
    </row>
    <row r="512" spans="1:3" ht="15.65" thickBot="1" x14ac:dyDescent="0.35">
      <c r="A512" s="101" t="s">
        <v>2588</v>
      </c>
      <c r="B512" s="101" t="s">
        <v>177</v>
      </c>
      <c r="C512" s="120" t="str">
        <f t="shared" si="7"/>
        <v>Dummy Group</v>
      </c>
    </row>
    <row r="513" spans="1:3" ht="15.65" thickBot="1" x14ac:dyDescent="0.35">
      <c r="A513" s="101" t="s">
        <v>2588</v>
      </c>
      <c r="B513" s="101" t="s">
        <v>2520</v>
      </c>
      <c r="C513" s="120" t="str">
        <f t="shared" si="7"/>
        <v>Dummy Group</v>
      </c>
    </row>
    <row r="514" spans="1:3" ht="15.65" thickBot="1" x14ac:dyDescent="0.35">
      <c r="A514" s="101" t="s">
        <v>2588</v>
      </c>
      <c r="B514" s="101" t="s">
        <v>2521</v>
      </c>
      <c r="C514" s="120" t="str">
        <f t="shared" si="7"/>
        <v>Dummy Group</v>
      </c>
    </row>
    <row r="515" spans="1:3" ht="15.65" thickBot="1" x14ac:dyDescent="0.35">
      <c r="A515" s="101" t="s">
        <v>2588</v>
      </c>
      <c r="B515" s="101" t="s">
        <v>956</v>
      </c>
      <c r="C515" s="120" t="str">
        <f t="shared" ref="C515:C578" si="8">A515</f>
        <v>Dummy Group</v>
      </c>
    </row>
    <row r="516" spans="1:3" ht="15.65" thickBot="1" x14ac:dyDescent="0.35">
      <c r="A516" s="101" t="s">
        <v>2588</v>
      </c>
      <c r="B516" s="101" t="s">
        <v>20</v>
      </c>
      <c r="C516" s="120" t="str">
        <f t="shared" si="8"/>
        <v>Dummy Group</v>
      </c>
    </row>
    <row r="517" spans="1:3" ht="15.65" thickBot="1" x14ac:dyDescent="0.35">
      <c r="A517" s="101" t="s">
        <v>2588</v>
      </c>
      <c r="B517" s="101" t="s">
        <v>182</v>
      </c>
      <c r="C517" s="120" t="str">
        <f t="shared" si="8"/>
        <v>Dummy Group</v>
      </c>
    </row>
    <row r="518" spans="1:3" ht="15.65" thickBot="1" x14ac:dyDescent="0.35">
      <c r="A518" s="101" t="s">
        <v>2588</v>
      </c>
      <c r="B518" s="101" t="s">
        <v>39</v>
      </c>
      <c r="C518" s="120" t="str">
        <f t="shared" si="8"/>
        <v>Dummy Group</v>
      </c>
    </row>
    <row r="519" spans="1:3" ht="15.65" thickBot="1" x14ac:dyDescent="0.35">
      <c r="A519" s="101" t="s">
        <v>2588</v>
      </c>
      <c r="B519" s="101" t="s">
        <v>200</v>
      </c>
      <c r="C519" s="120" t="str">
        <f t="shared" si="8"/>
        <v>Dummy Group</v>
      </c>
    </row>
    <row r="520" spans="1:3" ht="15.65" thickBot="1" x14ac:dyDescent="0.35">
      <c r="A520" s="101" t="s">
        <v>2588</v>
      </c>
      <c r="B520" s="101" t="s">
        <v>54</v>
      </c>
      <c r="C520" s="120" t="str">
        <f t="shared" si="8"/>
        <v>Dummy Group</v>
      </c>
    </row>
    <row r="521" spans="1:3" ht="15.65" thickBot="1" x14ac:dyDescent="0.35">
      <c r="A521" s="101" t="s">
        <v>2588</v>
      </c>
      <c r="B521" s="101" t="s">
        <v>90</v>
      </c>
      <c r="C521" s="120" t="str">
        <f t="shared" si="8"/>
        <v>Dummy Group</v>
      </c>
    </row>
    <row r="522" spans="1:3" ht="15.65" thickBot="1" x14ac:dyDescent="0.35">
      <c r="A522" s="101" t="s">
        <v>2588</v>
      </c>
      <c r="B522" s="101" t="s">
        <v>2489</v>
      </c>
      <c r="C522" s="120" t="str">
        <f t="shared" si="8"/>
        <v>Dummy Group</v>
      </c>
    </row>
    <row r="523" spans="1:3" ht="15.65" thickBot="1" x14ac:dyDescent="0.35">
      <c r="A523" s="101" t="s">
        <v>2588</v>
      </c>
      <c r="B523" s="101" t="s">
        <v>2490</v>
      </c>
      <c r="C523" s="120" t="str">
        <f t="shared" si="8"/>
        <v>Dummy Group</v>
      </c>
    </row>
    <row r="524" spans="1:3" ht="15.65" thickBot="1" x14ac:dyDescent="0.35">
      <c r="A524" s="101" t="s">
        <v>2588</v>
      </c>
      <c r="B524" s="101" t="s">
        <v>2288</v>
      </c>
      <c r="C524" s="120" t="str">
        <f t="shared" si="8"/>
        <v>Dummy Group</v>
      </c>
    </row>
    <row r="525" spans="1:3" ht="15.65" thickBot="1" x14ac:dyDescent="0.35">
      <c r="A525" s="101" t="s">
        <v>2588</v>
      </c>
      <c r="B525" s="101" t="s">
        <v>2491</v>
      </c>
      <c r="C525" s="120" t="str">
        <f t="shared" si="8"/>
        <v>Dummy Group</v>
      </c>
    </row>
    <row r="526" spans="1:3" ht="15.65" thickBot="1" x14ac:dyDescent="0.35">
      <c r="A526" s="101" t="s">
        <v>2588</v>
      </c>
      <c r="B526" s="101" t="s">
        <v>2492</v>
      </c>
      <c r="C526" s="120" t="str">
        <f t="shared" si="8"/>
        <v>Dummy Group</v>
      </c>
    </row>
    <row r="527" spans="1:3" ht="15.65" thickBot="1" x14ac:dyDescent="0.35">
      <c r="A527" s="101" t="s">
        <v>2588</v>
      </c>
      <c r="B527" s="101" t="s">
        <v>2493</v>
      </c>
      <c r="C527" s="120" t="str">
        <f t="shared" si="8"/>
        <v>Dummy Group</v>
      </c>
    </row>
    <row r="528" spans="1:3" ht="15.65" thickBot="1" x14ac:dyDescent="0.35">
      <c r="A528" s="101" t="s">
        <v>2588</v>
      </c>
      <c r="B528" s="101" t="s">
        <v>2494</v>
      </c>
      <c r="C528" s="120" t="str">
        <f t="shared" si="8"/>
        <v>Dummy Group</v>
      </c>
    </row>
    <row r="529" spans="1:3" ht="15.65" thickBot="1" x14ac:dyDescent="0.35">
      <c r="A529" s="101" t="s">
        <v>2588</v>
      </c>
      <c r="B529" s="101" t="s">
        <v>2495</v>
      </c>
      <c r="C529" s="120" t="str">
        <f t="shared" si="8"/>
        <v>Dummy Group</v>
      </c>
    </row>
    <row r="530" spans="1:3" ht="15.65" thickBot="1" x14ac:dyDescent="0.35">
      <c r="A530" s="101" t="s">
        <v>2588</v>
      </c>
      <c r="B530" s="101" t="s">
        <v>2496</v>
      </c>
      <c r="C530" s="120" t="str">
        <f t="shared" si="8"/>
        <v>Dummy Group</v>
      </c>
    </row>
    <row r="531" spans="1:3" ht="15.65" thickBot="1" x14ac:dyDescent="0.35">
      <c r="A531" s="101" t="s">
        <v>2588</v>
      </c>
      <c r="B531" s="101" t="s">
        <v>2497</v>
      </c>
      <c r="C531" s="120" t="str">
        <f t="shared" si="8"/>
        <v>Dummy Group</v>
      </c>
    </row>
    <row r="532" spans="1:3" ht="15.65" thickBot="1" x14ac:dyDescent="0.35">
      <c r="A532" s="101" t="s">
        <v>2588</v>
      </c>
      <c r="B532" s="101" t="s">
        <v>2498</v>
      </c>
      <c r="C532" s="120" t="str">
        <f t="shared" si="8"/>
        <v>Dummy Group</v>
      </c>
    </row>
    <row r="533" spans="1:3" ht="15.65" thickBot="1" x14ac:dyDescent="0.35">
      <c r="A533" s="101" t="s">
        <v>2588</v>
      </c>
      <c r="B533" s="101" t="s">
        <v>2564</v>
      </c>
      <c r="C533" s="120" t="str">
        <f t="shared" si="8"/>
        <v>Dummy Group</v>
      </c>
    </row>
    <row r="534" spans="1:3" ht="15.65" thickBot="1" x14ac:dyDescent="0.35">
      <c r="A534" s="101" t="s">
        <v>2588</v>
      </c>
      <c r="B534" s="101" t="s">
        <v>1084</v>
      </c>
      <c r="C534" s="120" t="str">
        <f t="shared" si="8"/>
        <v>Dummy Group</v>
      </c>
    </row>
    <row r="535" spans="1:3" ht="15.65" thickBot="1" x14ac:dyDescent="0.35">
      <c r="A535" s="101" t="s">
        <v>2588</v>
      </c>
      <c r="B535" s="101" t="s">
        <v>2549</v>
      </c>
      <c r="C535" s="120" t="str">
        <f t="shared" si="8"/>
        <v>Dummy Group</v>
      </c>
    </row>
    <row r="536" spans="1:3" ht="15.65" thickBot="1" x14ac:dyDescent="0.35">
      <c r="A536" s="101" t="s">
        <v>2588</v>
      </c>
      <c r="B536" s="101" t="s">
        <v>2536</v>
      </c>
      <c r="C536" s="120" t="str">
        <f t="shared" si="8"/>
        <v>Dummy Group</v>
      </c>
    </row>
    <row r="537" spans="1:3" ht="15.65" thickBot="1" x14ac:dyDescent="0.35">
      <c r="A537" s="101" t="s">
        <v>2588</v>
      </c>
      <c r="B537" s="101" t="s">
        <v>2537</v>
      </c>
      <c r="C537" s="120" t="str">
        <f t="shared" si="8"/>
        <v>Dummy Group</v>
      </c>
    </row>
    <row r="538" spans="1:3" ht="15.65" thickBot="1" x14ac:dyDescent="0.35">
      <c r="A538" s="101" t="s">
        <v>2588</v>
      </c>
      <c r="B538" s="101" t="s">
        <v>1148</v>
      </c>
      <c r="C538" s="120" t="str">
        <f t="shared" si="8"/>
        <v>Dummy Group</v>
      </c>
    </row>
    <row r="539" spans="1:3" ht="15.65" thickBot="1" x14ac:dyDescent="0.35">
      <c r="A539" s="101" t="s">
        <v>2588</v>
      </c>
      <c r="B539" s="101" t="s">
        <v>1154</v>
      </c>
      <c r="C539" s="120" t="str">
        <f t="shared" si="8"/>
        <v>Dummy Group</v>
      </c>
    </row>
    <row r="540" spans="1:3" ht="15.65" thickBot="1" x14ac:dyDescent="0.35">
      <c r="A540" s="101" t="s">
        <v>2588</v>
      </c>
      <c r="B540" s="101" t="s">
        <v>1151</v>
      </c>
      <c r="C540" s="120" t="str">
        <f t="shared" si="8"/>
        <v>Dummy Group</v>
      </c>
    </row>
    <row r="541" spans="1:3" ht="15.65" thickBot="1" x14ac:dyDescent="0.35">
      <c r="A541" s="101" t="s">
        <v>2588</v>
      </c>
      <c r="B541" s="101" t="s">
        <v>2567</v>
      </c>
      <c r="C541" s="120" t="str">
        <f t="shared" si="8"/>
        <v>Dummy Group</v>
      </c>
    </row>
    <row r="542" spans="1:3" ht="15.65" thickBot="1" x14ac:dyDescent="0.35">
      <c r="A542" s="101" t="s">
        <v>2588</v>
      </c>
      <c r="B542" s="101" t="s">
        <v>2568</v>
      </c>
      <c r="C542" s="120" t="str">
        <f t="shared" si="8"/>
        <v>Dummy Group</v>
      </c>
    </row>
    <row r="543" spans="1:3" ht="15.65" thickBot="1" x14ac:dyDescent="0.35">
      <c r="A543" s="101" t="s">
        <v>2588</v>
      </c>
      <c r="B543" s="101" t="s">
        <v>2550</v>
      </c>
      <c r="C543" s="120" t="str">
        <f t="shared" si="8"/>
        <v>Dummy Group</v>
      </c>
    </row>
    <row r="544" spans="1:3" ht="15.65" thickBot="1" x14ac:dyDescent="0.35">
      <c r="A544" s="101" t="s">
        <v>2588</v>
      </c>
      <c r="B544" s="101" t="s">
        <v>1030</v>
      </c>
      <c r="C544" s="120" t="str">
        <f t="shared" si="8"/>
        <v>Dummy Group</v>
      </c>
    </row>
    <row r="545" spans="1:3" ht="15.65" thickBot="1" x14ac:dyDescent="0.35">
      <c r="A545" s="101" t="s">
        <v>2588</v>
      </c>
      <c r="B545" s="101" t="s">
        <v>2538</v>
      </c>
      <c r="C545" s="120" t="str">
        <f t="shared" si="8"/>
        <v>Dummy Group</v>
      </c>
    </row>
    <row r="546" spans="1:3" ht="15.65" thickBot="1" x14ac:dyDescent="0.35">
      <c r="A546" s="101" t="s">
        <v>2588</v>
      </c>
      <c r="B546" s="101" t="s">
        <v>2570</v>
      </c>
      <c r="C546" s="120" t="str">
        <f t="shared" si="8"/>
        <v>Dummy Group</v>
      </c>
    </row>
    <row r="547" spans="1:3" ht="15.65" thickBot="1" x14ac:dyDescent="0.35">
      <c r="A547" s="101" t="s">
        <v>2588</v>
      </c>
      <c r="B547" s="101" t="s">
        <v>2571</v>
      </c>
      <c r="C547" s="120" t="str">
        <f t="shared" si="8"/>
        <v>Dummy Group</v>
      </c>
    </row>
    <row r="548" spans="1:3" ht="15.65" thickBot="1" x14ac:dyDescent="0.35">
      <c r="A548" s="101" t="s">
        <v>2588</v>
      </c>
      <c r="B548" s="101" t="s">
        <v>2572</v>
      </c>
      <c r="C548" s="120" t="str">
        <f t="shared" si="8"/>
        <v>Dummy Group</v>
      </c>
    </row>
    <row r="549" spans="1:3" ht="15.65" thickBot="1" x14ac:dyDescent="0.35">
      <c r="A549" s="101" t="s">
        <v>2588</v>
      </c>
      <c r="B549" s="101" t="s">
        <v>2573</v>
      </c>
      <c r="C549" s="120" t="str">
        <f t="shared" si="8"/>
        <v>Dummy Group</v>
      </c>
    </row>
    <row r="550" spans="1:3" ht="15.65" thickBot="1" x14ac:dyDescent="0.35">
      <c r="A550" s="101" t="s">
        <v>2588</v>
      </c>
      <c r="B550" s="101" t="s">
        <v>2307</v>
      </c>
      <c r="C550" s="120" t="str">
        <f t="shared" si="8"/>
        <v>Dummy Group</v>
      </c>
    </row>
    <row r="551" spans="1:3" ht="15.65" thickBot="1" x14ac:dyDescent="0.35">
      <c r="A551" s="101" t="s">
        <v>2588</v>
      </c>
      <c r="B551" s="101" t="s">
        <v>2522</v>
      </c>
      <c r="C551" s="120" t="str">
        <f t="shared" si="8"/>
        <v>Dummy Group</v>
      </c>
    </row>
    <row r="552" spans="1:3" ht="15.65" thickBot="1" x14ac:dyDescent="0.35">
      <c r="A552" s="101" t="s">
        <v>2588</v>
      </c>
      <c r="B552" s="101" t="s">
        <v>2523</v>
      </c>
      <c r="C552" s="120" t="str">
        <f t="shared" si="8"/>
        <v>Dummy Group</v>
      </c>
    </row>
    <row r="553" spans="1:3" ht="15.65" thickBot="1" x14ac:dyDescent="0.35">
      <c r="A553" s="101" t="s">
        <v>2588</v>
      </c>
      <c r="B553" s="101" t="s">
        <v>2524</v>
      </c>
      <c r="C553" s="120" t="str">
        <f t="shared" si="8"/>
        <v>Dummy Group</v>
      </c>
    </row>
    <row r="554" spans="1:3" ht="15.65" thickBot="1" x14ac:dyDescent="0.35">
      <c r="A554" s="101" t="s">
        <v>2588</v>
      </c>
      <c r="B554" s="101" t="s">
        <v>2525</v>
      </c>
      <c r="C554" s="120" t="str">
        <f t="shared" si="8"/>
        <v>Dummy Group</v>
      </c>
    </row>
    <row r="555" spans="1:3" ht="15.65" thickBot="1" x14ac:dyDescent="0.35">
      <c r="A555" s="101" t="s">
        <v>2588</v>
      </c>
      <c r="B555" s="101" t="s">
        <v>2526</v>
      </c>
      <c r="C555" s="120" t="str">
        <f t="shared" si="8"/>
        <v>Dummy Group</v>
      </c>
    </row>
    <row r="556" spans="1:3" ht="15.65" thickBot="1" x14ac:dyDescent="0.35">
      <c r="A556" s="101" t="s">
        <v>2588</v>
      </c>
      <c r="B556" s="101" t="s">
        <v>1031</v>
      </c>
      <c r="C556" s="120" t="str">
        <f t="shared" si="8"/>
        <v>Dummy Group</v>
      </c>
    </row>
    <row r="557" spans="1:3" ht="15.65" thickBot="1" x14ac:dyDescent="0.35">
      <c r="A557" s="101" t="s">
        <v>2588</v>
      </c>
      <c r="B557" s="101" t="s">
        <v>1144</v>
      </c>
      <c r="C557" s="120" t="str">
        <f t="shared" si="8"/>
        <v>Dummy Group</v>
      </c>
    </row>
    <row r="558" spans="1:3" ht="15.65" thickBot="1" x14ac:dyDescent="0.35">
      <c r="A558" s="101" t="s">
        <v>2588</v>
      </c>
      <c r="B558" s="101" t="s">
        <v>1155</v>
      </c>
      <c r="C558" s="120" t="str">
        <f t="shared" si="8"/>
        <v>Dummy Group</v>
      </c>
    </row>
    <row r="559" spans="1:3" ht="15.65" thickBot="1" x14ac:dyDescent="0.35">
      <c r="A559" s="101" t="s">
        <v>2588</v>
      </c>
      <c r="B559" s="101" t="s">
        <v>2527</v>
      </c>
      <c r="C559" s="120" t="str">
        <f t="shared" si="8"/>
        <v>Dummy Group</v>
      </c>
    </row>
    <row r="560" spans="1:3" ht="15.65" thickBot="1" x14ac:dyDescent="0.35">
      <c r="A560" s="101" t="s">
        <v>2588</v>
      </c>
      <c r="B560" s="101" t="s">
        <v>2528</v>
      </c>
      <c r="C560" s="120" t="str">
        <f t="shared" si="8"/>
        <v>Dummy Group</v>
      </c>
    </row>
    <row r="561" spans="1:3" ht="15.65" thickBot="1" x14ac:dyDescent="0.35">
      <c r="A561" s="101" t="s">
        <v>2588</v>
      </c>
      <c r="B561" s="101" t="s">
        <v>33</v>
      </c>
      <c r="C561" s="120" t="str">
        <f t="shared" si="8"/>
        <v>Dummy Group</v>
      </c>
    </row>
    <row r="562" spans="1:3" ht="15.65" thickBot="1" x14ac:dyDescent="0.35">
      <c r="A562" s="101" t="s">
        <v>2588</v>
      </c>
      <c r="B562" s="101" t="s">
        <v>1170</v>
      </c>
      <c r="C562" s="120" t="str">
        <f t="shared" si="8"/>
        <v>Dummy Group</v>
      </c>
    </row>
    <row r="563" spans="1:3" ht="15.65" thickBot="1" x14ac:dyDescent="0.35">
      <c r="A563" s="101" t="s">
        <v>2588</v>
      </c>
      <c r="B563" s="101" t="s">
        <v>2529</v>
      </c>
      <c r="C563" s="120" t="str">
        <f t="shared" si="8"/>
        <v>Dummy Group</v>
      </c>
    </row>
    <row r="564" spans="1:3" ht="15.65" thickBot="1" x14ac:dyDescent="0.35">
      <c r="A564" s="101" t="s">
        <v>2588</v>
      </c>
      <c r="B564" s="101" t="s">
        <v>2530</v>
      </c>
      <c r="C564" s="120" t="str">
        <f t="shared" si="8"/>
        <v>Dummy Group</v>
      </c>
    </row>
    <row r="565" spans="1:3" ht="15.65" thickBot="1" x14ac:dyDescent="0.35">
      <c r="A565" s="101" t="s">
        <v>2588</v>
      </c>
      <c r="B565" s="101" t="s">
        <v>2500</v>
      </c>
      <c r="C565" s="120" t="str">
        <f t="shared" si="8"/>
        <v>Dummy Group</v>
      </c>
    </row>
    <row r="566" spans="1:3" ht="15.65" thickBot="1" x14ac:dyDescent="0.35">
      <c r="A566" s="101" t="s">
        <v>2588</v>
      </c>
      <c r="B566" s="101" t="s">
        <v>2168</v>
      </c>
      <c r="C566" s="120" t="str">
        <f t="shared" si="8"/>
        <v>Dummy Group</v>
      </c>
    </row>
    <row r="567" spans="1:3" ht="15.65" thickBot="1" x14ac:dyDescent="0.35">
      <c r="A567" s="101" t="s">
        <v>2588</v>
      </c>
      <c r="B567" s="101" t="s">
        <v>43</v>
      </c>
      <c r="C567" s="120" t="str">
        <f t="shared" si="8"/>
        <v>Dummy Group</v>
      </c>
    </row>
    <row r="568" spans="1:3" ht="15.65" thickBot="1" x14ac:dyDescent="0.35">
      <c r="A568" s="101" t="s">
        <v>2588</v>
      </c>
      <c r="B568" s="101" t="s">
        <v>178</v>
      </c>
      <c r="C568" s="120" t="str">
        <f t="shared" si="8"/>
        <v>Dummy Group</v>
      </c>
    </row>
    <row r="569" spans="1:3" ht="15.65" thickBot="1" x14ac:dyDescent="0.35">
      <c r="A569" s="101" t="s">
        <v>2588</v>
      </c>
      <c r="B569" s="101" t="s">
        <v>1947</v>
      </c>
      <c r="C569" s="120" t="str">
        <f t="shared" si="8"/>
        <v>Dummy Group</v>
      </c>
    </row>
    <row r="570" spans="1:3" ht="15.65" thickBot="1" x14ac:dyDescent="0.35">
      <c r="A570" s="101" t="s">
        <v>2588</v>
      </c>
      <c r="B570" s="101" t="s">
        <v>2501</v>
      </c>
      <c r="C570" s="120" t="str">
        <f t="shared" si="8"/>
        <v>Dummy Group</v>
      </c>
    </row>
    <row r="571" spans="1:3" ht="15.65" thickBot="1" x14ac:dyDescent="0.35">
      <c r="A571" s="101" t="s">
        <v>2588</v>
      </c>
      <c r="B571" s="101" t="s">
        <v>1539</v>
      </c>
      <c r="C571" s="120" t="str">
        <f t="shared" si="8"/>
        <v>Dummy Group</v>
      </c>
    </row>
    <row r="572" spans="1:3" ht="15.65" thickBot="1" x14ac:dyDescent="0.35">
      <c r="A572" s="101" t="s">
        <v>2588</v>
      </c>
      <c r="B572" s="101" t="s">
        <v>2502</v>
      </c>
      <c r="C572" s="120" t="str">
        <f t="shared" si="8"/>
        <v>Dummy Group</v>
      </c>
    </row>
    <row r="573" spans="1:3" ht="15.65" thickBot="1" x14ac:dyDescent="0.35">
      <c r="A573" s="101" t="s">
        <v>2588</v>
      </c>
      <c r="B573" s="101" t="s">
        <v>2503</v>
      </c>
      <c r="C573" s="120" t="str">
        <f t="shared" si="8"/>
        <v>Dummy Group</v>
      </c>
    </row>
    <row r="574" spans="1:3" ht="15.65" thickBot="1" x14ac:dyDescent="0.35">
      <c r="A574" s="101" t="s">
        <v>2588</v>
      </c>
      <c r="B574" s="101" t="s">
        <v>1122</v>
      </c>
      <c r="C574" s="120" t="str">
        <f t="shared" si="8"/>
        <v>Dummy Group</v>
      </c>
    </row>
    <row r="575" spans="1:3" ht="15.65" thickBot="1" x14ac:dyDescent="0.35">
      <c r="A575" s="101" t="s">
        <v>2588</v>
      </c>
      <c r="B575" s="101" t="s">
        <v>38</v>
      </c>
      <c r="C575" s="120" t="str">
        <f t="shared" si="8"/>
        <v>Dummy Group</v>
      </c>
    </row>
    <row r="576" spans="1:3" ht="15.65" thickBot="1" x14ac:dyDescent="0.35">
      <c r="A576" s="101" t="s">
        <v>2588</v>
      </c>
      <c r="B576" s="101" t="s">
        <v>19</v>
      </c>
      <c r="C576" s="120" t="str">
        <f t="shared" si="8"/>
        <v>Dummy Group</v>
      </c>
    </row>
    <row r="577" spans="1:3" ht="15.65" thickBot="1" x14ac:dyDescent="0.35">
      <c r="A577" s="101" t="s">
        <v>2588</v>
      </c>
      <c r="B577" s="101" t="s">
        <v>2504</v>
      </c>
      <c r="C577" s="120" t="str">
        <f t="shared" si="8"/>
        <v>Dummy Group</v>
      </c>
    </row>
    <row r="578" spans="1:3" ht="15.65" thickBot="1" x14ac:dyDescent="0.35">
      <c r="A578" s="101" t="s">
        <v>2588</v>
      </c>
      <c r="B578" s="101" t="s">
        <v>2505</v>
      </c>
      <c r="C578" s="120" t="str">
        <f t="shared" si="8"/>
        <v>Dummy Group</v>
      </c>
    </row>
    <row r="579" spans="1:3" ht="15.65" thickBot="1" x14ac:dyDescent="0.35">
      <c r="A579" s="101" t="s">
        <v>2588</v>
      </c>
      <c r="B579" s="101" t="s">
        <v>2506</v>
      </c>
      <c r="C579" s="120" t="str">
        <f t="shared" ref="C579:C642" si="9">A579</f>
        <v>Dummy Group</v>
      </c>
    </row>
    <row r="580" spans="1:3" ht="15.65" thickBot="1" x14ac:dyDescent="0.35">
      <c r="A580" s="101" t="s">
        <v>2588</v>
      </c>
      <c r="B580" s="101" t="s">
        <v>2507</v>
      </c>
      <c r="C580" s="120" t="str">
        <f t="shared" si="9"/>
        <v>Dummy Group</v>
      </c>
    </row>
    <row r="581" spans="1:3" ht="15.65" thickBot="1" x14ac:dyDescent="0.35">
      <c r="A581" s="101" t="s">
        <v>2588</v>
      </c>
      <c r="B581" s="101" t="s">
        <v>2508</v>
      </c>
      <c r="C581" s="120" t="str">
        <f t="shared" si="9"/>
        <v>Dummy Group</v>
      </c>
    </row>
    <row r="582" spans="1:3" ht="15.65" thickBot="1" x14ac:dyDescent="0.35">
      <c r="A582" s="101" t="s">
        <v>2588</v>
      </c>
      <c r="B582" s="101" t="s">
        <v>1126</v>
      </c>
      <c r="C582" s="120" t="str">
        <f t="shared" si="9"/>
        <v>Dummy Group</v>
      </c>
    </row>
    <row r="583" spans="1:3" ht="15.65" thickBot="1" x14ac:dyDescent="0.35">
      <c r="A583" s="101" t="s">
        <v>2588</v>
      </c>
      <c r="B583" s="101" t="s">
        <v>2339</v>
      </c>
      <c r="C583" s="120" t="str">
        <f t="shared" si="9"/>
        <v>Dummy Group</v>
      </c>
    </row>
    <row r="584" spans="1:3" ht="15.65" thickBot="1" x14ac:dyDescent="0.35">
      <c r="A584" s="101" t="s">
        <v>2588</v>
      </c>
      <c r="B584" s="101" t="s">
        <v>25</v>
      </c>
      <c r="C584" s="120" t="str">
        <f t="shared" si="9"/>
        <v>Dummy Group</v>
      </c>
    </row>
    <row r="585" spans="1:3" ht="15.65" thickBot="1" x14ac:dyDescent="0.35">
      <c r="A585" s="101" t="s">
        <v>2588</v>
      </c>
      <c r="B585" s="101" t="s">
        <v>954</v>
      </c>
      <c r="C585" s="120" t="str">
        <f t="shared" si="9"/>
        <v>Dummy Group</v>
      </c>
    </row>
    <row r="586" spans="1:3" ht="15.65" thickBot="1" x14ac:dyDescent="0.35">
      <c r="A586" s="101" t="s">
        <v>2588</v>
      </c>
      <c r="B586" s="101" t="s">
        <v>1067</v>
      </c>
      <c r="C586" s="120" t="str">
        <f t="shared" si="9"/>
        <v>Dummy Group</v>
      </c>
    </row>
    <row r="587" spans="1:3" ht="15.65" thickBot="1" x14ac:dyDescent="0.35">
      <c r="A587" s="101" t="s">
        <v>2588</v>
      </c>
      <c r="B587" s="101" t="s">
        <v>2296</v>
      </c>
      <c r="C587" s="120" t="str">
        <f t="shared" si="9"/>
        <v>Dummy Group</v>
      </c>
    </row>
    <row r="588" spans="1:3" ht="15.65" thickBot="1" x14ac:dyDescent="0.35">
      <c r="A588" s="101" t="s">
        <v>2588</v>
      </c>
      <c r="B588" s="101" t="s">
        <v>2509</v>
      </c>
      <c r="C588" s="120" t="str">
        <f t="shared" si="9"/>
        <v>Dummy Group</v>
      </c>
    </row>
    <row r="589" spans="1:3" ht="15.65" thickBot="1" x14ac:dyDescent="0.35">
      <c r="A589" s="101" t="s">
        <v>2588</v>
      </c>
      <c r="B589" s="101" t="s">
        <v>2510</v>
      </c>
      <c r="C589" s="120" t="str">
        <f t="shared" si="9"/>
        <v>Dummy Group</v>
      </c>
    </row>
    <row r="590" spans="1:3" ht="15.65" thickBot="1" x14ac:dyDescent="0.35">
      <c r="A590" s="101" t="s">
        <v>2588</v>
      </c>
      <c r="B590" s="101" t="s">
        <v>1536</v>
      </c>
      <c r="C590" s="120" t="str">
        <f t="shared" si="9"/>
        <v>Dummy Group</v>
      </c>
    </row>
    <row r="591" spans="1:3" ht="15.65" thickBot="1" x14ac:dyDescent="0.35">
      <c r="A591" s="101" t="s">
        <v>2588</v>
      </c>
      <c r="B591" s="101" t="s">
        <v>1165</v>
      </c>
      <c r="C591" s="120" t="str">
        <f t="shared" si="9"/>
        <v>Dummy Group</v>
      </c>
    </row>
    <row r="592" spans="1:3" ht="15.65" thickBot="1" x14ac:dyDescent="0.35">
      <c r="A592" s="101" t="s">
        <v>2588</v>
      </c>
      <c r="B592" s="101" t="s">
        <v>2511</v>
      </c>
      <c r="C592" s="120" t="str">
        <f t="shared" si="9"/>
        <v>Dummy Group</v>
      </c>
    </row>
    <row r="593" spans="1:3" ht="15.65" thickBot="1" x14ac:dyDescent="0.35">
      <c r="A593" s="101" t="s">
        <v>2588</v>
      </c>
      <c r="B593" s="101" t="s">
        <v>94</v>
      </c>
      <c r="C593" s="120" t="str">
        <f t="shared" si="9"/>
        <v>Dummy Group</v>
      </c>
    </row>
    <row r="594" spans="1:3" ht="15.65" thickBot="1" x14ac:dyDescent="0.35">
      <c r="A594" s="101" t="s">
        <v>2588</v>
      </c>
      <c r="B594" s="101" t="s">
        <v>2512</v>
      </c>
      <c r="C594" s="120" t="str">
        <f t="shared" si="9"/>
        <v>Dummy Group</v>
      </c>
    </row>
    <row r="595" spans="1:3" ht="15.65" thickBot="1" x14ac:dyDescent="0.35">
      <c r="A595" s="101" t="s">
        <v>2588</v>
      </c>
      <c r="B595" s="101" t="s">
        <v>2513</v>
      </c>
      <c r="C595" s="120" t="str">
        <f t="shared" si="9"/>
        <v>Dummy Group</v>
      </c>
    </row>
    <row r="596" spans="1:3" ht="15.65" thickBot="1" x14ac:dyDescent="0.35">
      <c r="A596" s="101" t="s">
        <v>2588</v>
      </c>
      <c r="B596" s="101" t="s">
        <v>986</v>
      </c>
      <c r="C596" s="120" t="str">
        <f t="shared" si="9"/>
        <v>Dummy Group</v>
      </c>
    </row>
    <row r="597" spans="1:3" ht="15.65" thickBot="1" x14ac:dyDescent="0.35">
      <c r="A597" s="101" t="s">
        <v>2588</v>
      </c>
      <c r="B597" s="101" t="s">
        <v>32</v>
      </c>
      <c r="C597" s="120" t="str">
        <f t="shared" si="9"/>
        <v>Dummy Group</v>
      </c>
    </row>
    <row r="598" spans="1:3" ht="15.65" thickBot="1" x14ac:dyDescent="0.35">
      <c r="A598" s="101" t="s">
        <v>2588</v>
      </c>
      <c r="B598" s="101" t="s">
        <v>231</v>
      </c>
      <c r="C598" s="120" t="str">
        <f t="shared" si="9"/>
        <v>Dummy Group</v>
      </c>
    </row>
    <row r="599" spans="1:3" ht="15.65" thickBot="1" x14ac:dyDescent="0.35">
      <c r="A599" s="101" t="s">
        <v>2588</v>
      </c>
      <c r="B599" s="101" t="s">
        <v>2574</v>
      </c>
      <c r="C599" s="120" t="str">
        <f t="shared" si="9"/>
        <v>Dummy Group</v>
      </c>
    </row>
    <row r="600" spans="1:3" ht="15.65" thickBot="1" x14ac:dyDescent="0.35">
      <c r="A600" s="101" t="s">
        <v>2588</v>
      </c>
      <c r="B600" s="101" t="s">
        <v>2575</v>
      </c>
      <c r="C600" s="120" t="str">
        <f t="shared" si="9"/>
        <v>Dummy Group</v>
      </c>
    </row>
    <row r="601" spans="1:3" ht="15.65" thickBot="1" x14ac:dyDescent="0.35">
      <c r="A601" s="101" t="s">
        <v>2588</v>
      </c>
      <c r="B601" s="101" t="s">
        <v>1106</v>
      </c>
      <c r="C601" s="120" t="str">
        <f t="shared" si="9"/>
        <v>Dummy Group</v>
      </c>
    </row>
    <row r="602" spans="1:3" ht="15.65" thickBot="1" x14ac:dyDescent="0.35">
      <c r="A602" s="101" t="s">
        <v>2588</v>
      </c>
      <c r="B602" s="101" t="s">
        <v>21</v>
      </c>
      <c r="C602" s="120" t="str">
        <f t="shared" si="9"/>
        <v>Dummy Group</v>
      </c>
    </row>
    <row r="603" spans="1:3" ht="15.65" thickBot="1" x14ac:dyDescent="0.35">
      <c r="A603" s="101" t="s">
        <v>2588</v>
      </c>
      <c r="B603" s="101" t="s">
        <v>1112</v>
      </c>
      <c r="C603" s="120" t="str">
        <f t="shared" si="9"/>
        <v>Dummy Group</v>
      </c>
    </row>
    <row r="604" spans="1:3" ht="15.65" thickBot="1" x14ac:dyDescent="0.35">
      <c r="A604" s="101" t="s">
        <v>2588</v>
      </c>
      <c r="B604" s="101" t="s">
        <v>2286</v>
      </c>
      <c r="C604" s="120" t="str">
        <f t="shared" si="9"/>
        <v>Dummy Group</v>
      </c>
    </row>
    <row r="605" spans="1:3" ht="15.65" thickBot="1" x14ac:dyDescent="0.35">
      <c r="A605" s="101" t="s">
        <v>2588</v>
      </c>
      <c r="B605" s="101" t="s">
        <v>1109</v>
      </c>
      <c r="C605" s="120" t="str">
        <f t="shared" si="9"/>
        <v>Dummy Group</v>
      </c>
    </row>
    <row r="606" spans="1:3" ht="15.65" thickBot="1" x14ac:dyDescent="0.35">
      <c r="A606" s="101" t="s">
        <v>2588</v>
      </c>
      <c r="B606" s="101" t="s">
        <v>92</v>
      </c>
      <c r="C606" s="120" t="str">
        <f t="shared" si="9"/>
        <v>Dummy Group</v>
      </c>
    </row>
    <row r="607" spans="1:3" ht="15.65" thickBot="1" x14ac:dyDescent="0.35">
      <c r="A607" s="101" t="s">
        <v>2588</v>
      </c>
      <c r="B607" s="101" t="s">
        <v>159</v>
      </c>
      <c r="C607" s="120" t="str">
        <f t="shared" si="9"/>
        <v>Dummy Group</v>
      </c>
    </row>
    <row r="608" spans="1:3" ht="15.65" thickBot="1" x14ac:dyDescent="0.35">
      <c r="A608" s="101" t="s">
        <v>2588</v>
      </c>
      <c r="B608" s="101" t="s">
        <v>2551</v>
      </c>
      <c r="C608" s="120" t="str">
        <f t="shared" si="9"/>
        <v>Dummy Group</v>
      </c>
    </row>
    <row r="609" spans="1:3" ht="15.65" thickBot="1" x14ac:dyDescent="0.35">
      <c r="A609" s="101" t="s">
        <v>2588</v>
      </c>
      <c r="B609" s="101" t="s">
        <v>1998</v>
      </c>
      <c r="C609" s="120" t="str">
        <f t="shared" si="9"/>
        <v>Dummy Group</v>
      </c>
    </row>
    <row r="610" spans="1:3" ht="15.65" thickBot="1" x14ac:dyDescent="0.35">
      <c r="A610" s="101" t="s">
        <v>2588</v>
      </c>
      <c r="B610" s="101" t="s">
        <v>314</v>
      </c>
      <c r="C610" s="120" t="str">
        <f t="shared" si="9"/>
        <v>Dummy Group</v>
      </c>
    </row>
    <row r="611" spans="1:3" ht="15.65" thickBot="1" x14ac:dyDescent="0.35">
      <c r="A611" s="101" t="s">
        <v>2588</v>
      </c>
      <c r="B611" s="101" t="s">
        <v>86</v>
      </c>
      <c r="C611" s="120" t="str">
        <f t="shared" si="9"/>
        <v>Dummy Group</v>
      </c>
    </row>
    <row r="612" spans="1:3" ht="15.65" thickBot="1" x14ac:dyDescent="0.35">
      <c r="A612" s="101" t="s">
        <v>2588</v>
      </c>
      <c r="B612" s="101" t="s">
        <v>2531</v>
      </c>
      <c r="C612" s="120" t="str">
        <f t="shared" si="9"/>
        <v>Dummy Group</v>
      </c>
    </row>
    <row r="613" spans="1:3" ht="15.65" thickBot="1" x14ac:dyDescent="0.35">
      <c r="A613" s="101" t="s">
        <v>2588</v>
      </c>
      <c r="B613" s="101" t="s">
        <v>843</v>
      </c>
      <c r="C613" s="120" t="str">
        <f t="shared" si="9"/>
        <v>Dummy Group</v>
      </c>
    </row>
    <row r="614" spans="1:3" ht="15.65" thickBot="1" x14ac:dyDescent="0.35">
      <c r="A614" s="101" t="s">
        <v>2588</v>
      </c>
      <c r="B614" s="101" t="s">
        <v>56</v>
      </c>
      <c r="C614" s="120" t="str">
        <f t="shared" si="9"/>
        <v>Dummy Group</v>
      </c>
    </row>
    <row r="615" spans="1:3" ht="15.65" thickBot="1" x14ac:dyDescent="0.35">
      <c r="A615" s="101" t="s">
        <v>2588</v>
      </c>
      <c r="B615" s="101" t="s">
        <v>288</v>
      </c>
      <c r="C615" s="120" t="str">
        <f t="shared" si="9"/>
        <v>Dummy Group</v>
      </c>
    </row>
    <row r="616" spans="1:3" ht="15.65" thickBot="1" x14ac:dyDescent="0.35">
      <c r="A616" s="101" t="s">
        <v>2588</v>
      </c>
      <c r="B616" s="101" t="s">
        <v>114</v>
      </c>
      <c r="C616" s="120" t="str">
        <f t="shared" si="9"/>
        <v>Dummy Group</v>
      </c>
    </row>
    <row r="617" spans="1:3" ht="15.65" thickBot="1" x14ac:dyDescent="0.35">
      <c r="A617" s="101" t="s">
        <v>2588</v>
      </c>
      <c r="B617" s="101" t="s">
        <v>918</v>
      </c>
      <c r="C617" s="120" t="str">
        <f t="shared" si="9"/>
        <v>Dummy Group</v>
      </c>
    </row>
    <row r="618" spans="1:3" ht="15.65" thickBot="1" x14ac:dyDescent="0.35">
      <c r="A618" s="101" t="s">
        <v>2588</v>
      </c>
      <c r="B618" s="101" t="s">
        <v>2386</v>
      </c>
      <c r="C618" s="120" t="str">
        <f t="shared" si="9"/>
        <v>Dummy Group</v>
      </c>
    </row>
    <row r="619" spans="1:3" ht="15.65" thickBot="1" x14ac:dyDescent="0.35">
      <c r="A619" s="101" t="s">
        <v>2588</v>
      </c>
      <c r="B619" s="101" t="s">
        <v>2532</v>
      </c>
      <c r="C619" s="120" t="str">
        <f t="shared" si="9"/>
        <v>Dummy Group</v>
      </c>
    </row>
    <row r="620" spans="1:3" ht="15.65" thickBot="1" x14ac:dyDescent="0.35">
      <c r="A620" s="101" t="s">
        <v>2588</v>
      </c>
      <c r="B620" s="101" t="s">
        <v>2576</v>
      </c>
      <c r="C620" s="120" t="str">
        <f t="shared" si="9"/>
        <v>Dummy Group</v>
      </c>
    </row>
    <row r="621" spans="1:3" ht="15.65" thickBot="1" x14ac:dyDescent="0.35">
      <c r="A621" s="101" t="s">
        <v>2588</v>
      </c>
      <c r="B621" s="101" t="s">
        <v>26</v>
      </c>
      <c r="C621" s="120" t="str">
        <f t="shared" si="9"/>
        <v>Dummy Group</v>
      </c>
    </row>
    <row r="622" spans="1:3" ht="15.65" thickBot="1" x14ac:dyDescent="0.35">
      <c r="A622" s="101" t="s">
        <v>2588</v>
      </c>
      <c r="B622" s="101" t="s">
        <v>2577</v>
      </c>
      <c r="C622" s="120" t="str">
        <f t="shared" si="9"/>
        <v>Dummy Group</v>
      </c>
    </row>
    <row r="623" spans="1:3" ht="15.65" thickBot="1" x14ac:dyDescent="0.35">
      <c r="A623" s="101" t="s">
        <v>2588</v>
      </c>
      <c r="B623" s="101" t="s">
        <v>143</v>
      </c>
      <c r="C623" s="120" t="str">
        <f t="shared" si="9"/>
        <v>Dummy Group</v>
      </c>
    </row>
    <row r="624" spans="1:3" ht="15.65" thickBot="1" x14ac:dyDescent="0.35">
      <c r="A624" s="101" t="s">
        <v>2588</v>
      </c>
      <c r="B624" s="101" t="s">
        <v>23</v>
      </c>
      <c r="C624" s="120" t="str">
        <f t="shared" si="9"/>
        <v>Dummy Group</v>
      </c>
    </row>
    <row r="625" spans="1:3" ht="15.65" thickBot="1" x14ac:dyDescent="0.35">
      <c r="A625" s="101" t="s">
        <v>2588</v>
      </c>
      <c r="B625" s="101" t="s">
        <v>2514</v>
      </c>
      <c r="C625" s="120" t="str">
        <f t="shared" si="9"/>
        <v>Dummy Group</v>
      </c>
    </row>
    <row r="626" spans="1:3" ht="15.65" thickBot="1" x14ac:dyDescent="0.35">
      <c r="A626" s="101" t="s">
        <v>2588</v>
      </c>
      <c r="B626" s="101" t="s">
        <v>2578</v>
      </c>
      <c r="C626" s="120" t="str">
        <f t="shared" si="9"/>
        <v>Dummy Group</v>
      </c>
    </row>
    <row r="627" spans="1:3" ht="15.65" thickBot="1" x14ac:dyDescent="0.35">
      <c r="A627" s="101" t="s">
        <v>2588</v>
      </c>
      <c r="B627" s="101" t="s">
        <v>2533</v>
      </c>
      <c r="C627" s="120" t="str">
        <f t="shared" si="9"/>
        <v>Dummy Group</v>
      </c>
    </row>
    <row r="628" spans="1:3" ht="15.65" thickBot="1" x14ac:dyDescent="0.35">
      <c r="A628" s="101" t="s">
        <v>2588</v>
      </c>
      <c r="B628" s="101" t="s">
        <v>42</v>
      </c>
      <c r="C628" s="120" t="str">
        <f t="shared" si="9"/>
        <v>Dummy Group</v>
      </c>
    </row>
    <row r="629" spans="1:3" ht="15.65" thickBot="1" x14ac:dyDescent="0.35">
      <c r="A629" s="101" t="s">
        <v>2588</v>
      </c>
      <c r="B629" s="101" t="s">
        <v>240</v>
      </c>
      <c r="C629" s="120" t="str">
        <f t="shared" si="9"/>
        <v>Dummy Group</v>
      </c>
    </row>
    <row r="630" spans="1:3" ht="15.65" thickBot="1" x14ac:dyDescent="0.35">
      <c r="A630" s="101" t="s">
        <v>2588</v>
      </c>
      <c r="B630" s="101" t="s">
        <v>2539</v>
      </c>
      <c r="C630" s="120" t="str">
        <f t="shared" si="9"/>
        <v>Dummy Group</v>
      </c>
    </row>
    <row r="631" spans="1:3" ht="15.65" thickBot="1" x14ac:dyDescent="0.35">
      <c r="A631" s="101" t="s">
        <v>2588</v>
      </c>
      <c r="B631" s="101" t="s">
        <v>2540</v>
      </c>
      <c r="C631" s="120" t="str">
        <f t="shared" si="9"/>
        <v>Dummy Group</v>
      </c>
    </row>
    <row r="632" spans="1:3" ht="15.65" thickBot="1" x14ac:dyDescent="0.35">
      <c r="A632" s="101" t="s">
        <v>2588</v>
      </c>
      <c r="B632" s="101" t="s">
        <v>2541</v>
      </c>
      <c r="C632" s="120" t="str">
        <f t="shared" si="9"/>
        <v>Dummy Group</v>
      </c>
    </row>
    <row r="633" spans="1:3" ht="15.65" thickBot="1" x14ac:dyDescent="0.35">
      <c r="A633" s="101" t="s">
        <v>2588</v>
      </c>
      <c r="B633" s="101" t="s">
        <v>2542</v>
      </c>
      <c r="C633" s="120" t="str">
        <f t="shared" si="9"/>
        <v>Dummy Group</v>
      </c>
    </row>
    <row r="634" spans="1:3" ht="15.65" thickBot="1" x14ac:dyDescent="0.35">
      <c r="A634" s="101" t="s">
        <v>2588</v>
      </c>
      <c r="B634" s="101" t="s">
        <v>2090</v>
      </c>
      <c r="C634" s="120" t="str">
        <f t="shared" si="9"/>
        <v>Dummy Group</v>
      </c>
    </row>
    <row r="635" spans="1:3" ht="15.65" thickBot="1" x14ac:dyDescent="0.35">
      <c r="A635" s="101" t="s">
        <v>2588</v>
      </c>
      <c r="B635" s="101" t="s">
        <v>2303</v>
      </c>
      <c r="C635" s="120" t="str">
        <f t="shared" si="9"/>
        <v>Dummy Group</v>
      </c>
    </row>
    <row r="636" spans="1:3" ht="15.65" thickBot="1" x14ac:dyDescent="0.35">
      <c r="A636" s="101" t="s">
        <v>2588</v>
      </c>
      <c r="B636" s="101" t="s">
        <v>2543</v>
      </c>
      <c r="C636" s="120" t="str">
        <f t="shared" si="9"/>
        <v>Dummy Group</v>
      </c>
    </row>
    <row r="637" spans="1:3" ht="15.65" thickBot="1" x14ac:dyDescent="0.35">
      <c r="A637" s="101" t="s">
        <v>2588</v>
      </c>
      <c r="B637" s="101" t="s">
        <v>155</v>
      </c>
      <c r="C637" s="120" t="str">
        <f t="shared" si="9"/>
        <v>Dummy Group</v>
      </c>
    </row>
    <row r="638" spans="1:3" ht="15.65" thickBot="1" x14ac:dyDescent="0.35">
      <c r="A638" s="101" t="s">
        <v>2588</v>
      </c>
      <c r="B638" s="101" t="s">
        <v>152</v>
      </c>
      <c r="C638" s="120" t="str">
        <f t="shared" si="9"/>
        <v>Dummy Group</v>
      </c>
    </row>
    <row r="639" spans="1:3" ht="15.65" thickBot="1" x14ac:dyDescent="0.35">
      <c r="A639" s="101" t="s">
        <v>2588</v>
      </c>
      <c r="B639" s="101" t="s">
        <v>202</v>
      </c>
      <c r="C639" s="120" t="str">
        <f t="shared" si="9"/>
        <v>Dummy Group</v>
      </c>
    </row>
    <row r="640" spans="1:3" ht="15.65" thickBot="1" x14ac:dyDescent="0.35">
      <c r="A640" s="101" t="s">
        <v>2588</v>
      </c>
      <c r="B640" s="101" t="s">
        <v>2544</v>
      </c>
      <c r="C640" s="120" t="str">
        <f t="shared" si="9"/>
        <v>Dummy Group</v>
      </c>
    </row>
    <row r="641" spans="1:3" ht="15.65" thickBot="1" x14ac:dyDescent="0.35">
      <c r="A641" s="101" t="s">
        <v>2588</v>
      </c>
      <c r="B641" s="101" t="s">
        <v>2545</v>
      </c>
      <c r="C641" s="120" t="str">
        <f t="shared" si="9"/>
        <v>Dummy Group</v>
      </c>
    </row>
    <row r="642" spans="1:3" ht="15.65" thickBot="1" x14ac:dyDescent="0.35">
      <c r="A642" s="101" t="s">
        <v>2588</v>
      </c>
      <c r="B642" s="101" t="s">
        <v>2546</v>
      </c>
      <c r="C642" s="120" t="str">
        <f t="shared" si="9"/>
        <v>Dummy Group</v>
      </c>
    </row>
    <row r="643" spans="1:3" ht="15.65" thickBot="1" x14ac:dyDescent="0.35">
      <c r="A643" s="101" t="s">
        <v>2588</v>
      </c>
      <c r="B643" s="101" t="s">
        <v>327</v>
      </c>
      <c r="C643" s="120" t="str">
        <f t="shared" ref="C643:C706" si="10">A643</f>
        <v>Dummy Group</v>
      </c>
    </row>
    <row r="644" spans="1:3" ht="15.65" thickBot="1" x14ac:dyDescent="0.35">
      <c r="A644" s="101" t="s">
        <v>2588</v>
      </c>
      <c r="B644" s="101" t="s">
        <v>2553</v>
      </c>
      <c r="C644" s="120" t="str">
        <f t="shared" si="10"/>
        <v>Dummy Group</v>
      </c>
    </row>
    <row r="645" spans="1:3" ht="15.65" thickBot="1" x14ac:dyDescent="0.35">
      <c r="A645" s="101" t="s">
        <v>2588</v>
      </c>
      <c r="B645" s="101" t="s">
        <v>2560</v>
      </c>
      <c r="C645" s="120" t="str">
        <f t="shared" si="10"/>
        <v>Dummy Group</v>
      </c>
    </row>
    <row r="646" spans="1:3" ht="15.65" thickBot="1" x14ac:dyDescent="0.35">
      <c r="A646" s="101" t="s">
        <v>2588</v>
      </c>
      <c r="B646" s="101" t="s">
        <v>2565</v>
      </c>
      <c r="C646" s="120" t="str">
        <f t="shared" si="10"/>
        <v>Dummy Group</v>
      </c>
    </row>
    <row r="647" spans="1:3" ht="15.65" thickBot="1" x14ac:dyDescent="0.35">
      <c r="A647" s="101" t="s">
        <v>2588</v>
      </c>
      <c r="B647" s="101" t="s">
        <v>2534</v>
      </c>
      <c r="C647" s="120" t="str">
        <f t="shared" si="10"/>
        <v>Dummy Group</v>
      </c>
    </row>
    <row r="648" spans="1:3" ht="15.65" thickBot="1" x14ac:dyDescent="0.35">
      <c r="A648" s="101" t="s">
        <v>2588</v>
      </c>
      <c r="B648" s="101" t="s">
        <v>2579</v>
      </c>
      <c r="C648" s="120" t="str">
        <f t="shared" si="10"/>
        <v>Dummy Group</v>
      </c>
    </row>
    <row r="649" spans="1:3" ht="15.65" thickBot="1" x14ac:dyDescent="0.35">
      <c r="A649" s="101" t="s">
        <v>2588</v>
      </c>
      <c r="B649" s="101" t="s">
        <v>2580</v>
      </c>
      <c r="C649" s="120" t="str">
        <f t="shared" si="10"/>
        <v>Dummy Group</v>
      </c>
    </row>
    <row r="650" spans="1:3" ht="15.65" thickBot="1" x14ac:dyDescent="0.35">
      <c r="A650" s="101" t="s">
        <v>2588</v>
      </c>
      <c r="B650" s="101" t="s">
        <v>2581</v>
      </c>
      <c r="C650" s="120" t="str">
        <f t="shared" si="10"/>
        <v>Dummy Group</v>
      </c>
    </row>
    <row r="651" spans="1:3" ht="15.65" thickBot="1" x14ac:dyDescent="0.35">
      <c r="A651" s="101" t="s">
        <v>2588</v>
      </c>
      <c r="B651" s="101" t="s">
        <v>2582</v>
      </c>
      <c r="C651" s="120" t="str">
        <f t="shared" si="10"/>
        <v>Dummy Group</v>
      </c>
    </row>
    <row r="652" spans="1:3" ht="15.65" thickBot="1" x14ac:dyDescent="0.35">
      <c r="A652" s="101" t="s">
        <v>2588</v>
      </c>
      <c r="B652" s="101" t="s">
        <v>1322</v>
      </c>
      <c r="C652" s="120" t="str">
        <f t="shared" si="10"/>
        <v>Dummy Group</v>
      </c>
    </row>
    <row r="653" spans="1:3" ht="15.65" thickBot="1" x14ac:dyDescent="0.35">
      <c r="A653" s="101" t="s">
        <v>2588</v>
      </c>
      <c r="B653" s="101" t="s">
        <v>2453</v>
      </c>
      <c r="C653" s="120" t="str">
        <f t="shared" si="10"/>
        <v>Dummy Group</v>
      </c>
    </row>
    <row r="654" spans="1:3" ht="15.65" thickBot="1" x14ac:dyDescent="0.35">
      <c r="A654" s="101" t="s">
        <v>2588</v>
      </c>
      <c r="B654" s="101" t="s">
        <v>1545</v>
      </c>
      <c r="C654" s="120" t="str">
        <f t="shared" si="10"/>
        <v>Dummy Group</v>
      </c>
    </row>
    <row r="655" spans="1:3" ht="15.65" thickBot="1" x14ac:dyDescent="0.35">
      <c r="A655" s="101" t="s">
        <v>2588</v>
      </c>
      <c r="B655" s="101" t="s">
        <v>125</v>
      </c>
      <c r="C655" s="120" t="str">
        <f t="shared" si="10"/>
        <v>Dummy Group</v>
      </c>
    </row>
    <row r="656" spans="1:3" ht="15.65" thickBot="1" x14ac:dyDescent="0.35">
      <c r="A656" s="101" t="s">
        <v>2588</v>
      </c>
      <c r="B656" s="101" t="s">
        <v>971</v>
      </c>
      <c r="C656" s="120" t="str">
        <f t="shared" si="10"/>
        <v>Dummy Group</v>
      </c>
    </row>
    <row r="657" spans="1:3" ht="15.65" thickBot="1" x14ac:dyDescent="0.35">
      <c r="A657" s="101" t="s">
        <v>2588</v>
      </c>
      <c r="B657" s="101" t="s">
        <v>2561</v>
      </c>
      <c r="C657" s="120" t="str">
        <f t="shared" si="10"/>
        <v>Dummy Group</v>
      </c>
    </row>
    <row r="658" spans="1:3" ht="15.65" thickBot="1" x14ac:dyDescent="0.35">
      <c r="A658" s="101" t="s">
        <v>2588</v>
      </c>
      <c r="B658" s="101" t="s">
        <v>2335</v>
      </c>
      <c r="C658" s="120" t="str">
        <f t="shared" si="10"/>
        <v>Dummy Group</v>
      </c>
    </row>
    <row r="659" spans="1:3" ht="15.65" thickBot="1" x14ac:dyDescent="0.35">
      <c r="A659" s="101" t="s">
        <v>2588</v>
      </c>
      <c r="B659" s="101" t="s">
        <v>2583</v>
      </c>
      <c r="C659" s="120" t="str">
        <f t="shared" si="10"/>
        <v>Dummy Group</v>
      </c>
    </row>
    <row r="660" spans="1:3" ht="15.65" thickBot="1" x14ac:dyDescent="0.35">
      <c r="A660" s="101" t="s">
        <v>2588</v>
      </c>
      <c r="B660" s="101" t="s">
        <v>2584</v>
      </c>
      <c r="C660" s="120" t="str">
        <f t="shared" si="10"/>
        <v>Dummy Group</v>
      </c>
    </row>
    <row r="661" spans="1:3" ht="15.65" thickBot="1" x14ac:dyDescent="0.35">
      <c r="A661" s="101" t="s">
        <v>2588</v>
      </c>
      <c r="B661" s="101" t="s">
        <v>2585</v>
      </c>
      <c r="C661" s="120" t="str">
        <f t="shared" si="10"/>
        <v>Dummy Group</v>
      </c>
    </row>
    <row r="662" spans="1:3" ht="15.65" thickBot="1" x14ac:dyDescent="0.35">
      <c r="A662" s="101" t="s">
        <v>2588</v>
      </c>
      <c r="B662" s="101" t="s">
        <v>2586</v>
      </c>
      <c r="C662" s="120" t="str">
        <f t="shared" si="10"/>
        <v>Dummy Group</v>
      </c>
    </row>
    <row r="663" spans="1:3" ht="15.65" thickBot="1" x14ac:dyDescent="0.35">
      <c r="A663" s="101" t="s">
        <v>2486</v>
      </c>
      <c r="B663" s="101" t="s">
        <v>210</v>
      </c>
      <c r="C663" s="120" t="str">
        <f t="shared" si="10"/>
        <v>Omega</v>
      </c>
    </row>
    <row r="664" spans="1:3" ht="15.65" thickBot="1" x14ac:dyDescent="0.35">
      <c r="A664" s="101" t="s">
        <v>2486</v>
      </c>
      <c r="B664" s="101" t="s">
        <v>2589</v>
      </c>
      <c r="C664" s="120" t="str">
        <f t="shared" si="10"/>
        <v>Omega</v>
      </c>
    </row>
    <row r="665" spans="1:3" ht="15.65" thickBot="1" x14ac:dyDescent="0.35">
      <c r="A665" s="101" t="s">
        <v>2486</v>
      </c>
      <c r="B665" s="101" t="s">
        <v>2590</v>
      </c>
      <c r="C665" s="120" t="str">
        <f t="shared" si="10"/>
        <v>Omega</v>
      </c>
    </row>
    <row r="666" spans="1:3" ht="15.65" thickBot="1" x14ac:dyDescent="0.35">
      <c r="A666" s="101" t="s">
        <v>2486</v>
      </c>
      <c r="B666" s="101" t="s">
        <v>2591</v>
      </c>
      <c r="C666" s="120" t="str">
        <f t="shared" si="10"/>
        <v>Omega</v>
      </c>
    </row>
    <row r="667" spans="1:3" ht="15.65" thickBot="1" x14ac:dyDescent="0.35">
      <c r="A667" s="101" t="s">
        <v>2486</v>
      </c>
      <c r="B667" s="101" t="s">
        <v>1250</v>
      </c>
      <c r="C667" s="120" t="str">
        <f t="shared" si="10"/>
        <v>Omega</v>
      </c>
    </row>
    <row r="668" spans="1:3" ht="15.65" thickBot="1" x14ac:dyDescent="0.35">
      <c r="A668" s="101" t="s">
        <v>2486</v>
      </c>
      <c r="B668" s="101" t="s">
        <v>1005</v>
      </c>
      <c r="C668" s="120" t="str">
        <f t="shared" si="10"/>
        <v>Omega</v>
      </c>
    </row>
    <row r="669" spans="1:3" ht="15.65" thickBot="1" x14ac:dyDescent="0.35">
      <c r="A669" s="101" t="s">
        <v>2486</v>
      </c>
      <c r="B669" s="101" t="s">
        <v>334</v>
      </c>
      <c r="C669" s="120" t="str">
        <f t="shared" si="10"/>
        <v>Omega</v>
      </c>
    </row>
    <row r="670" spans="1:3" ht="15.65" thickBot="1" x14ac:dyDescent="0.35">
      <c r="A670" s="101" t="s">
        <v>2486</v>
      </c>
      <c r="B670" s="101" t="s">
        <v>2592</v>
      </c>
      <c r="C670" s="120" t="str">
        <f t="shared" si="10"/>
        <v>Omega</v>
      </c>
    </row>
    <row r="671" spans="1:3" ht="15.65" thickBot="1" x14ac:dyDescent="0.35">
      <c r="A671" s="101" t="s">
        <v>2486</v>
      </c>
      <c r="B671" s="101" t="s">
        <v>1280</v>
      </c>
      <c r="C671" s="120" t="str">
        <f t="shared" si="10"/>
        <v>Omega</v>
      </c>
    </row>
    <row r="672" spans="1:3" ht="15.65" thickBot="1" x14ac:dyDescent="0.35">
      <c r="A672" s="101" t="s">
        <v>2486</v>
      </c>
      <c r="B672" s="101" t="s">
        <v>1273</v>
      </c>
      <c r="C672" s="120" t="str">
        <f t="shared" si="10"/>
        <v>Omega</v>
      </c>
    </row>
    <row r="673" spans="1:3" ht="15.65" thickBot="1" x14ac:dyDescent="0.35">
      <c r="A673" s="101" t="s">
        <v>2486</v>
      </c>
      <c r="B673" s="101" t="s">
        <v>2593</v>
      </c>
      <c r="C673" s="120" t="str">
        <f t="shared" si="10"/>
        <v>Omega</v>
      </c>
    </row>
    <row r="674" spans="1:3" ht="15.65" thickBot="1" x14ac:dyDescent="0.35">
      <c r="A674" s="101" t="s">
        <v>2486</v>
      </c>
      <c r="B674" s="101" t="s">
        <v>2594</v>
      </c>
      <c r="C674" s="120" t="str">
        <f t="shared" si="10"/>
        <v>Omega</v>
      </c>
    </row>
    <row r="675" spans="1:3" ht="15.65" thickBot="1" x14ac:dyDescent="0.35">
      <c r="A675" s="101" t="s">
        <v>2486</v>
      </c>
      <c r="B675" s="101" t="s">
        <v>2595</v>
      </c>
      <c r="C675" s="120" t="str">
        <f t="shared" si="10"/>
        <v>Omega</v>
      </c>
    </row>
    <row r="676" spans="1:3" ht="15.65" thickBot="1" x14ac:dyDescent="0.35">
      <c r="A676" s="101" t="s">
        <v>2486</v>
      </c>
      <c r="B676" s="101" t="s">
        <v>2355</v>
      </c>
      <c r="C676" s="120" t="str">
        <f t="shared" si="10"/>
        <v>Omega</v>
      </c>
    </row>
    <row r="677" spans="1:3" ht="15.65" thickBot="1" x14ac:dyDescent="0.35">
      <c r="A677" s="101" t="s">
        <v>2486</v>
      </c>
      <c r="B677" s="101" t="s">
        <v>2596</v>
      </c>
      <c r="C677" s="120" t="str">
        <f t="shared" si="10"/>
        <v>Omega</v>
      </c>
    </row>
    <row r="678" spans="1:3" ht="15.65" thickBot="1" x14ac:dyDescent="0.35">
      <c r="A678" s="101" t="s">
        <v>2486</v>
      </c>
      <c r="B678" s="101" t="s">
        <v>2597</v>
      </c>
      <c r="C678" s="120" t="str">
        <f t="shared" si="10"/>
        <v>Omega</v>
      </c>
    </row>
    <row r="679" spans="1:3" ht="15.65" thickBot="1" x14ac:dyDescent="0.35">
      <c r="A679" s="101" t="s">
        <v>2486</v>
      </c>
      <c r="B679" s="101" t="s">
        <v>2598</v>
      </c>
      <c r="C679" s="120" t="str">
        <f t="shared" si="10"/>
        <v>Omega</v>
      </c>
    </row>
    <row r="680" spans="1:3" ht="15.65" thickBot="1" x14ac:dyDescent="0.35">
      <c r="A680" s="101" t="s">
        <v>2486</v>
      </c>
      <c r="B680" s="101" t="s">
        <v>2247</v>
      </c>
      <c r="C680" s="120" t="str">
        <f t="shared" si="10"/>
        <v>Omega</v>
      </c>
    </row>
    <row r="681" spans="1:3" ht="15.65" thickBot="1" x14ac:dyDescent="0.35">
      <c r="A681" s="101" t="s">
        <v>2486</v>
      </c>
      <c r="B681" s="101" t="s">
        <v>2599</v>
      </c>
      <c r="C681" s="120" t="str">
        <f t="shared" si="10"/>
        <v>Omega</v>
      </c>
    </row>
    <row r="682" spans="1:3" ht="15.65" thickBot="1" x14ac:dyDescent="0.35">
      <c r="A682" s="101" t="s">
        <v>2486</v>
      </c>
      <c r="B682" s="101" t="s">
        <v>2600</v>
      </c>
      <c r="C682" s="120" t="str">
        <f t="shared" si="10"/>
        <v>Omega</v>
      </c>
    </row>
    <row r="683" spans="1:3" ht="15.65" thickBot="1" x14ac:dyDescent="0.35">
      <c r="A683" s="101" t="s">
        <v>2486</v>
      </c>
      <c r="B683" s="101" t="s">
        <v>2601</v>
      </c>
      <c r="C683" s="120" t="str">
        <f t="shared" si="10"/>
        <v>Omega</v>
      </c>
    </row>
    <row r="684" spans="1:3" ht="15.65" thickBot="1" x14ac:dyDescent="0.35">
      <c r="A684" s="101" t="s">
        <v>2486</v>
      </c>
      <c r="B684" s="101" t="s">
        <v>2602</v>
      </c>
      <c r="C684" s="120" t="str">
        <f t="shared" si="10"/>
        <v>Omega</v>
      </c>
    </row>
    <row r="685" spans="1:3" ht="15.65" thickBot="1" x14ac:dyDescent="0.35">
      <c r="A685" s="101" t="s">
        <v>2486</v>
      </c>
      <c r="B685" s="101" t="s">
        <v>134</v>
      </c>
      <c r="C685" s="120" t="str">
        <f t="shared" si="10"/>
        <v>Omega</v>
      </c>
    </row>
    <row r="686" spans="1:3" ht="15.65" thickBot="1" x14ac:dyDescent="0.35">
      <c r="A686" s="101" t="s">
        <v>2486</v>
      </c>
      <c r="B686" s="101" t="s">
        <v>2603</v>
      </c>
      <c r="C686" s="120" t="str">
        <f t="shared" si="10"/>
        <v>Omega</v>
      </c>
    </row>
    <row r="687" spans="1:3" ht="15.65" thickBot="1" x14ac:dyDescent="0.35">
      <c r="A687" s="101" t="s">
        <v>2486</v>
      </c>
      <c r="B687" s="101" t="s">
        <v>955</v>
      </c>
      <c r="C687" s="120" t="str">
        <f t="shared" si="10"/>
        <v>Omega</v>
      </c>
    </row>
    <row r="688" spans="1:3" ht="15.65" thickBot="1" x14ac:dyDescent="0.35">
      <c r="A688" s="101" t="s">
        <v>2486</v>
      </c>
      <c r="B688" s="101" t="s">
        <v>2604</v>
      </c>
      <c r="C688" s="120" t="str">
        <f t="shared" si="10"/>
        <v>Omega</v>
      </c>
    </row>
    <row r="689" spans="1:3" ht="15.65" thickBot="1" x14ac:dyDescent="0.35">
      <c r="A689" s="101" t="s">
        <v>2486</v>
      </c>
      <c r="B689" s="101" t="s">
        <v>2605</v>
      </c>
      <c r="C689" s="120" t="str">
        <f t="shared" si="10"/>
        <v>Omega</v>
      </c>
    </row>
    <row r="690" spans="1:3" ht="15.65" thickBot="1" x14ac:dyDescent="0.35">
      <c r="A690" s="101" t="s">
        <v>2515</v>
      </c>
      <c r="B690" s="101" t="s">
        <v>2606</v>
      </c>
      <c r="C690" s="120" t="str">
        <f t="shared" si="10"/>
        <v>Longines</v>
      </c>
    </row>
    <row r="691" spans="1:3" ht="15.65" thickBot="1" x14ac:dyDescent="0.35">
      <c r="A691" s="101" t="s">
        <v>2515</v>
      </c>
      <c r="B691" s="101" t="s">
        <v>2607</v>
      </c>
      <c r="C691" s="120" t="str">
        <f t="shared" si="10"/>
        <v>Longines</v>
      </c>
    </row>
    <row r="692" spans="1:3" ht="15.65" thickBot="1" x14ac:dyDescent="0.35">
      <c r="A692" s="101" t="s">
        <v>2515</v>
      </c>
      <c r="B692" s="101" t="s">
        <v>1250</v>
      </c>
      <c r="C692" s="120" t="str">
        <f t="shared" si="10"/>
        <v>Longines</v>
      </c>
    </row>
    <row r="693" spans="1:3" ht="15.65" thickBot="1" x14ac:dyDescent="0.35">
      <c r="A693" s="101" t="s">
        <v>2515</v>
      </c>
      <c r="B693" s="101" t="s">
        <v>334</v>
      </c>
      <c r="C693" s="120" t="str">
        <f t="shared" si="10"/>
        <v>Longines</v>
      </c>
    </row>
    <row r="694" spans="1:3" ht="15.65" thickBot="1" x14ac:dyDescent="0.35">
      <c r="A694" s="101" t="s">
        <v>2515</v>
      </c>
      <c r="B694" s="101" t="s">
        <v>984</v>
      </c>
      <c r="C694" s="120" t="str">
        <f t="shared" si="10"/>
        <v>Longines</v>
      </c>
    </row>
    <row r="695" spans="1:3" ht="15.65" thickBot="1" x14ac:dyDescent="0.35">
      <c r="A695" s="101" t="s">
        <v>2515</v>
      </c>
      <c r="B695" s="101" t="s">
        <v>369</v>
      </c>
      <c r="C695" s="120" t="str">
        <f t="shared" si="10"/>
        <v>Longines</v>
      </c>
    </row>
    <row r="696" spans="1:3" ht="15.65" thickBot="1" x14ac:dyDescent="0.35">
      <c r="A696" s="101" t="s">
        <v>2515</v>
      </c>
      <c r="B696" s="101" t="s">
        <v>2608</v>
      </c>
      <c r="C696" s="120" t="str">
        <f t="shared" si="10"/>
        <v>Longines</v>
      </c>
    </row>
    <row r="697" spans="1:3" ht="15.65" thickBot="1" x14ac:dyDescent="0.35">
      <c r="A697" s="101" t="s">
        <v>2515</v>
      </c>
      <c r="B697" s="101" t="s">
        <v>2609</v>
      </c>
      <c r="C697" s="120" t="str">
        <f t="shared" si="10"/>
        <v>Longines</v>
      </c>
    </row>
    <row r="698" spans="1:3" ht="15.65" thickBot="1" x14ac:dyDescent="0.35">
      <c r="A698" s="101" t="s">
        <v>2515</v>
      </c>
      <c r="B698" s="101" t="s">
        <v>1280</v>
      </c>
      <c r="C698" s="120" t="str">
        <f t="shared" si="10"/>
        <v>Longines</v>
      </c>
    </row>
    <row r="699" spans="1:3" ht="15.65" thickBot="1" x14ac:dyDescent="0.35">
      <c r="A699" s="101" t="s">
        <v>2515</v>
      </c>
      <c r="B699" s="101" t="s">
        <v>2610</v>
      </c>
      <c r="C699" s="120" t="str">
        <f t="shared" si="10"/>
        <v>Longines</v>
      </c>
    </row>
    <row r="700" spans="1:3" ht="15.65" thickBot="1" x14ac:dyDescent="0.35">
      <c r="A700" s="101" t="s">
        <v>2515</v>
      </c>
      <c r="B700" s="101" t="s">
        <v>1273</v>
      </c>
      <c r="C700" s="120" t="str">
        <f t="shared" si="10"/>
        <v>Longines</v>
      </c>
    </row>
    <row r="701" spans="1:3" ht="15.65" thickBot="1" x14ac:dyDescent="0.35">
      <c r="A701" s="101" t="s">
        <v>2515</v>
      </c>
      <c r="B701" s="101" t="s">
        <v>1279</v>
      </c>
      <c r="C701" s="120" t="str">
        <f t="shared" si="10"/>
        <v>Longines</v>
      </c>
    </row>
    <row r="702" spans="1:3" ht="15.65" thickBot="1" x14ac:dyDescent="0.35">
      <c r="A702" s="101" t="s">
        <v>2515</v>
      </c>
      <c r="B702" s="101" t="s">
        <v>2611</v>
      </c>
      <c r="C702" s="120" t="str">
        <f t="shared" si="10"/>
        <v>Longines</v>
      </c>
    </row>
    <row r="703" spans="1:3" ht="15.65" thickBot="1" x14ac:dyDescent="0.35">
      <c r="A703" s="101" t="s">
        <v>2515</v>
      </c>
      <c r="B703" s="101" t="s">
        <v>380</v>
      </c>
      <c r="C703" s="120" t="str">
        <f t="shared" si="10"/>
        <v>Longines</v>
      </c>
    </row>
    <row r="704" spans="1:3" ht="15.65" thickBot="1" x14ac:dyDescent="0.35">
      <c r="A704" s="101" t="s">
        <v>2515</v>
      </c>
      <c r="B704" s="101" t="s">
        <v>2355</v>
      </c>
      <c r="C704" s="120" t="str">
        <f t="shared" si="10"/>
        <v>Longines</v>
      </c>
    </row>
    <row r="705" spans="1:3" ht="15.65" thickBot="1" x14ac:dyDescent="0.35">
      <c r="A705" s="101" t="s">
        <v>2515</v>
      </c>
      <c r="B705" s="101" t="s">
        <v>979</v>
      </c>
      <c r="C705" s="120" t="str">
        <f t="shared" si="10"/>
        <v>Longines</v>
      </c>
    </row>
    <row r="706" spans="1:3" ht="15.65" thickBot="1" x14ac:dyDescent="0.35">
      <c r="A706" s="101" t="s">
        <v>2515</v>
      </c>
      <c r="B706" s="101" t="s">
        <v>2612</v>
      </c>
      <c r="C706" s="120" t="str">
        <f t="shared" si="10"/>
        <v>Longines</v>
      </c>
    </row>
    <row r="707" spans="1:3" ht="15.65" thickBot="1" x14ac:dyDescent="0.35">
      <c r="A707" s="101" t="s">
        <v>2515</v>
      </c>
      <c r="B707" s="101" t="s">
        <v>1012</v>
      </c>
      <c r="C707" s="120" t="str">
        <f t="shared" ref="C707:C770" si="11">A707</f>
        <v>Longines</v>
      </c>
    </row>
    <row r="708" spans="1:3" ht="15.65" thickBot="1" x14ac:dyDescent="0.35">
      <c r="A708" s="101" t="s">
        <v>2515</v>
      </c>
      <c r="B708" s="101" t="s">
        <v>2613</v>
      </c>
      <c r="C708" s="120" t="str">
        <f t="shared" si="11"/>
        <v>Longines</v>
      </c>
    </row>
    <row r="709" spans="1:3" ht="15.65" thickBot="1" x14ac:dyDescent="0.35">
      <c r="A709" s="101" t="s">
        <v>2515</v>
      </c>
      <c r="B709" s="101" t="s">
        <v>2614</v>
      </c>
      <c r="C709" s="120" t="str">
        <f t="shared" si="11"/>
        <v>Longines</v>
      </c>
    </row>
    <row r="710" spans="1:3" ht="15.65" thickBot="1" x14ac:dyDescent="0.35">
      <c r="A710" s="101" t="s">
        <v>2515</v>
      </c>
      <c r="B710" s="101" t="s">
        <v>2600</v>
      </c>
      <c r="C710" s="120" t="str">
        <f t="shared" si="11"/>
        <v>Longines</v>
      </c>
    </row>
    <row r="711" spans="1:3" ht="15.65" thickBot="1" x14ac:dyDescent="0.35">
      <c r="A711" s="101" t="s">
        <v>2515</v>
      </c>
      <c r="B711" s="101" t="s">
        <v>2601</v>
      </c>
      <c r="C711" s="120" t="str">
        <f t="shared" si="11"/>
        <v>Longines</v>
      </c>
    </row>
    <row r="712" spans="1:3" ht="15.65" thickBot="1" x14ac:dyDescent="0.35">
      <c r="A712" s="101" t="s">
        <v>2515</v>
      </c>
      <c r="B712" s="101" t="s">
        <v>2615</v>
      </c>
      <c r="C712" s="120" t="str">
        <f t="shared" si="11"/>
        <v>Longines</v>
      </c>
    </row>
    <row r="713" spans="1:3" ht="15.65" thickBot="1" x14ac:dyDescent="0.35">
      <c r="A713" s="101" t="s">
        <v>2515</v>
      </c>
      <c r="B713" s="101" t="s">
        <v>2602</v>
      </c>
      <c r="C713" s="120" t="str">
        <f t="shared" si="11"/>
        <v>Longines</v>
      </c>
    </row>
    <row r="714" spans="1:3" ht="15.65" thickBot="1" x14ac:dyDescent="0.35">
      <c r="A714" s="101" t="s">
        <v>2515</v>
      </c>
      <c r="B714" s="101" t="s">
        <v>134</v>
      </c>
      <c r="C714" s="120" t="str">
        <f t="shared" si="11"/>
        <v>Longines</v>
      </c>
    </row>
    <row r="715" spans="1:3" ht="15.65" thickBot="1" x14ac:dyDescent="0.35">
      <c r="A715" s="101" t="s">
        <v>2515</v>
      </c>
      <c r="B715" s="101" t="s">
        <v>955</v>
      </c>
      <c r="C715" s="120" t="str">
        <f t="shared" si="11"/>
        <v>Longines</v>
      </c>
    </row>
    <row r="716" spans="1:3" ht="15.65" thickBot="1" x14ac:dyDescent="0.35">
      <c r="A716" s="101" t="s">
        <v>2515</v>
      </c>
      <c r="B716" s="101" t="s">
        <v>2616</v>
      </c>
      <c r="C716" s="120" t="str">
        <f t="shared" si="11"/>
        <v>Longines</v>
      </c>
    </row>
    <row r="717" spans="1:3" ht="15.65" thickBot="1" x14ac:dyDescent="0.35">
      <c r="A717" s="101" t="s">
        <v>2515</v>
      </c>
      <c r="B717" s="101" t="s">
        <v>2617</v>
      </c>
      <c r="C717" s="120" t="str">
        <f t="shared" si="11"/>
        <v>Longines</v>
      </c>
    </row>
    <row r="718" spans="1:3" ht="15.65" thickBot="1" x14ac:dyDescent="0.35">
      <c r="A718" s="101" t="s">
        <v>2515</v>
      </c>
      <c r="B718" s="101" t="s">
        <v>2604</v>
      </c>
      <c r="C718" s="120" t="str">
        <f t="shared" si="11"/>
        <v>Longines</v>
      </c>
    </row>
    <row r="719" spans="1:3" ht="15.65" thickBot="1" x14ac:dyDescent="0.35">
      <c r="A719" s="101" t="s">
        <v>2535</v>
      </c>
      <c r="B719" s="101" t="s">
        <v>2606</v>
      </c>
      <c r="C719" s="120" t="str">
        <f t="shared" si="11"/>
        <v>Tissot</v>
      </c>
    </row>
    <row r="720" spans="1:3" ht="15.65" thickBot="1" x14ac:dyDescent="0.35">
      <c r="A720" s="101" t="s">
        <v>2535</v>
      </c>
      <c r="B720" s="101" t="s">
        <v>2618</v>
      </c>
      <c r="C720" s="120" t="str">
        <f t="shared" si="11"/>
        <v>Tissot</v>
      </c>
    </row>
    <row r="721" spans="1:3" ht="15.65" thickBot="1" x14ac:dyDescent="0.35">
      <c r="A721" s="101" t="s">
        <v>2535</v>
      </c>
      <c r="B721" s="101" t="s">
        <v>117</v>
      </c>
      <c r="C721" s="120" t="str">
        <f t="shared" si="11"/>
        <v>Tissot</v>
      </c>
    </row>
    <row r="722" spans="1:3" ht="15.65" thickBot="1" x14ac:dyDescent="0.35">
      <c r="A722" s="101" t="s">
        <v>2535</v>
      </c>
      <c r="B722" s="101" t="s">
        <v>2619</v>
      </c>
      <c r="C722" s="120" t="str">
        <f t="shared" si="11"/>
        <v>Tissot</v>
      </c>
    </row>
    <row r="723" spans="1:3" ht="15.65" thickBot="1" x14ac:dyDescent="0.35">
      <c r="A723" s="101" t="s">
        <v>2535</v>
      </c>
      <c r="B723" s="101" t="s">
        <v>2620</v>
      </c>
      <c r="C723" s="120" t="str">
        <f t="shared" si="11"/>
        <v>Tissot</v>
      </c>
    </row>
    <row r="724" spans="1:3" ht="15.65" thickBot="1" x14ac:dyDescent="0.35">
      <c r="A724" s="101" t="s">
        <v>2535</v>
      </c>
      <c r="B724" s="101" t="s">
        <v>2621</v>
      </c>
      <c r="C724" s="120" t="str">
        <f t="shared" si="11"/>
        <v>Tissot</v>
      </c>
    </row>
    <row r="725" spans="1:3" ht="15.65" thickBot="1" x14ac:dyDescent="0.35">
      <c r="A725" s="101" t="s">
        <v>2535</v>
      </c>
      <c r="B725" s="101" t="s">
        <v>1250</v>
      </c>
      <c r="C725" s="120" t="str">
        <f t="shared" si="11"/>
        <v>Tissot</v>
      </c>
    </row>
    <row r="726" spans="1:3" ht="15.65" thickBot="1" x14ac:dyDescent="0.35">
      <c r="A726" s="101" t="s">
        <v>2535</v>
      </c>
      <c r="B726" s="101" t="s">
        <v>2622</v>
      </c>
      <c r="C726" s="120" t="str">
        <f t="shared" si="11"/>
        <v>Tissot</v>
      </c>
    </row>
    <row r="727" spans="1:3" ht="15.65" thickBot="1" x14ac:dyDescent="0.35">
      <c r="A727" s="101" t="s">
        <v>2535</v>
      </c>
      <c r="B727" s="101" t="s">
        <v>1013</v>
      </c>
      <c r="C727" s="120" t="str">
        <f t="shared" si="11"/>
        <v>Tissot</v>
      </c>
    </row>
    <row r="728" spans="1:3" ht="15.65" thickBot="1" x14ac:dyDescent="0.35">
      <c r="A728" s="101" t="s">
        <v>2535</v>
      </c>
      <c r="B728" s="101" t="s">
        <v>984</v>
      </c>
      <c r="C728" s="120" t="str">
        <f t="shared" si="11"/>
        <v>Tissot</v>
      </c>
    </row>
    <row r="729" spans="1:3" ht="15.65" thickBot="1" x14ac:dyDescent="0.35">
      <c r="A729" s="101" t="s">
        <v>2535</v>
      </c>
      <c r="B729" s="101" t="s">
        <v>2623</v>
      </c>
      <c r="C729" s="120" t="str">
        <f t="shared" si="11"/>
        <v>Tissot</v>
      </c>
    </row>
    <row r="730" spans="1:3" ht="15.65" thickBot="1" x14ac:dyDescent="0.35">
      <c r="A730" s="101" t="s">
        <v>2535</v>
      </c>
      <c r="B730" s="101" t="s">
        <v>2624</v>
      </c>
      <c r="C730" s="120" t="str">
        <f t="shared" si="11"/>
        <v>Tissot</v>
      </c>
    </row>
    <row r="731" spans="1:3" ht="15.65" thickBot="1" x14ac:dyDescent="0.35">
      <c r="A731" s="101" t="s">
        <v>2535</v>
      </c>
      <c r="B731" s="101" t="s">
        <v>369</v>
      </c>
      <c r="C731" s="120" t="str">
        <f t="shared" si="11"/>
        <v>Tissot</v>
      </c>
    </row>
    <row r="732" spans="1:3" ht="15.65" thickBot="1" x14ac:dyDescent="0.35">
      <c r="A732" s="101" t="s">
        <v>2535</v>
      </c>
      <c r="B732" s="101" t="s">
        <v>2608</v>
      </c>
      <c r="C732" s="120" t="str">
        <f t="shared" si="11"/>
        <v>Tissot</v>
      </c>
    </row>
    <row r="733" spans="1:3" ht="15.65" thickBot="1" x14ac:dyDescent="0.35">
      <c r="A733" s="101" t="s">
        <v>2535</v>
      </c>
      <c r="B733" s="101" t="s">
        <v>1280</v>
      </c>
      <c r="C733" s="120" t="str">
        <f t="shared" si="11"/>
        <v>Tissot</v>
      </c>
    </row>
    <row r="734" spans="1:3" ht="15.65" thickBot="1" x14ac:dyDescent="0.35">
      <c r="A734" s="101" t="s">
        <v>2535</v>
      </c>
      <c r="B734" s="101" t="s">
        <v>2610</v>
      </c>
      <c r="C734" s="120" t="str">
        <f t="shared" si="11"/>
        <v>Tissot</v>
      </c>
    </row>
    <row r="735" spans="1:3" ht="15.65" thickBot="1" x14ac:dyDescent="0.35">
      <c r="A735" s="101" t="s">
        <v>2535</v>
      </c>
      <c r="B735" s="101" t="s">
        <v>1273</v>
      </c>
      <c r="C735" s="120" t="str">
        <f t="shared" si="11"/>
        <v>Tissot</v>
      </c>
    </row>
    <row r="736" spans="1:3" ht="15.65" thickBot="1" x14ac:dyDescent="0.35">
      <c r="A736" s="101" t="s">
        <v>2535</v>
      </c>
      <c r="B736" s="101" t="s">
        <v>2593</v>
      </c>
      <c r="C736" s="120" t="str">
        <f t="shared" si="11"/>
        <v>Tissot</v>
      </c>
    </row>
    <row r="737" spans="1:3" ht="15.65" thickBot="1" x14ac:dyDescent="0.35">
      <c r="A737" s="101" t="s">
        <v>2535</v>
      </c>
      <c r="B737" s="101" t="s">
        <v>1279</v>
      </c>
      <c r="C737" s="120" t="str">
        <f t="shared" si="11"/>
        <v>Tissot</v>
      </c>
    </row>
    <row r="738" spans="1:3" ht="15.65" thickBot="1" x14ac:dyDescent="0.35">
      <c r="A738" s="101" t="s">
        <v>2535</v>
      </c>
      <c r="B738" s="101" t="s">
        <v>2625</v>
      </c>
      <c r="C738" s="120" t="str">
        <f t="shared" si="11"/>
        <v>Tissot</v>
      </c>
    </row>
    <row r="739" spans="1:3" ht="15.65" thickBot="1" x14ac:dyDescent="0.35">
      <c r="A739" s="101" t="s">
        <v>2535</v>
      </c>
      <c r="B739" s="101" t="s">
        <v>2626</v>
      </c>
      <c r="C739" s="120" t="str">
        <f t="shared" si="11"/>
        <v>Tissot</v>
      </c>
    </row>
    <row r="740" spans="1:3" ht="15.65" thickBot="1" x14ac:dyDescent="0.35">
      <c r="A740" s="101" t="s">
        <v>2535</v>
      </c>
      <c r="B740" s="101" t="s">
        <v>2627</v>
      </c>
      <c r="C740" s="120" t="str">
        <f t="shared" si="11"/>
        <v>Tissot</v>
      </c>
    </row>
    <row r="741" spans="1:3" ht="15.65" thickBot="1" x14ac:dyDescent="0.35">
      <c r="A741" s="101" t="s">
        <v>2535</v>
      </c>
      <c r="B741" s="101" t="s">
        <v>2628</v>
      </c>
      <c r="C741" s="120" t="str">
        <f t="shared" si="11"/>
        <v>Tissot</v>
      </c>
    </row>
    <row r="742" spans="1:3" ht="15.65" thickBot="1" x14ac:dyDescent="0.35">
      <c r="A742" s="101" t="s">
        <v>2535</v>
      </c>
      <c r="B742" s="101" t="s">
        <v>2629</v>
      </c>
      <c r="C742" s="120" t="str">
        <f t="shared" si="11"/>
        <v>Tissot</v>
      </c>
    </row>
    <row r="743" spans="1:3" ht="15.65" thickBot="1" x14ac:dyDescent="0.35">
      <c r="A743" s="101" t="s">
        <v>2535</v>
      </c>
      <c r="B743" s="101" t="s">
        <v>2600</v>
      </c>
      <c r="C743" s="120" t="str">
        <f t="shared" si="11"/>
        <v>Tissot</v>
      </c>
    </row>
    <row r="744" spans="1:3" ht="15.65" thickBot="1" x14ac:dyDescent="0.35">
      <c r="A744" s="101" t="s">
        <v>2535</v>
      </c>
      <c r="B744" s="101" t="s">
        <v>2601</v>
      </c>
      <c r="C744" s="120" t="str">
        <f t="shared" si="11"/>
        <v>Tissot</v>
      </c>
    </row>
    <row r="745" spans="1:3" ht="15.65" thickBot="1" x14ac:dyDescent="0.35">
      <c r="A745" s="101" t="s">
        <v>2535</v>
      </c>
      <c r="B745" s="101" t="s">
        <v>2602</v>
      </c>
      <c r="C745" s="120" t="str">
        <f t="shared" si="11"/>
        <v>Tissot</v>
      </c>
    </row>
    <row r="746" spans="1:3" ht="15.65" thickBot="1" x14ac:dyDescent="0.35">
      <c r="A746" s="101" t="s">
        <v>2535</v>
      </c>
      <c r="B746" s="101" t="s">
        <v>134</v>
      </c>
      <c r="C746" s="120" t="str">
        <f t="shared" si="11"/>
        <v>Tissot</v>
      </c>
    </row>
    <row r="747" spans="1:3" ht="15.65" thickBot="1" x14ac:dyDescent="0.35">
      <c r="A747" s="101" t="s">
        <v>2535</v>
      </c>
      <c r="B747" s="101" t="s">
        <v>955</v>
      </c>
      <c r="C747" s="120" t="str">
        <f t="shared" si="11"/>
        <v>Tissot</v>
      </c>
    </row>
    <row r="748" spans="1:3" ht="15.65" thickBot="1" x14ac:dyDescent="0.35">
      <c r="A748" s="101" t="s">
        <v>2535</v>
      </c>
      <c r="B748" s="101" t="s">
        <v>2617</v>
      </c>
      <c r="C748" s="120" t="str">
        <f t="shared" si="11"/>
        <v>Tissot</v>
      </c>
    </row>
    <row r="749" spans="1:3" ht="15.65" thickBot="1" x14ac:dyDescent="0.35">
      <c r="A749" s="101" t="s">
        <v>2535</v>
      </c>
      <c r="B749" s="101" t="s">
        <v>2604</v>
      </c>
      <c r="C749" s="120" t="str">
        <f t="shared" si="11"/>
        <v>Tissot</v>
      </c>
    </row>
    <row r="750" spans="1:3" ht="15.65" thickBot="1" x14ac:dyDescent="0.35">
      <c r="A750" s="101" t="s">
        <v>2535</v>
      </c>
      <c r="B750" s="101" t="s">
        <v>1222</v>
      </c>
      <c r="C750" s="120" t="str">
        <f t="shared" si="11"/>
        <v>Tissot</v>
      </c>
    </row>
    <row r="751" spans="1:3" ht="15.65" thickBot="1" x14ac:dyDescent="0.35">
      <c r="A751" s="101" t="s">
        <v>2535</v>
      </c>
      <c r="B751" s="101" t="s">
        <v>2630</v>
      </c>
      <c r="C751" s="120" t="str">
        <f t="shared" si="11"/>
        <v>Tissot</v>
      </c>
    </row>
    <row r="752" spans="1:3" ht="15.65" thickBot="1" x14ac:dyDescent="0.35">
      <c r="A752" s="101" t="s">
        <v>2535</v>
      </c>
      <c r="B752" s="101" t="s">
        <v>2631</v>
      </c>
      <c r="C752" s="120" t="str">
        <f t="shared" si="11"/>
        <v>Tissot</v>
      </c>
    </row>
    <row r="753" spans="1:3" ht="15.65" thickBot="1" x14ac:dyDescent="0.35">
      <c r="A753" s="101" t="s">
        <v>2535</v>
      </c>
      <c r="B753" s="101" t="s">
        <v>2632</v>
      </c>
      <c r="C753" s="120" t="str">
        <f t="shared" si="11"/>
        <v>Tissot</v>
      </c>
    </row>
    <row r="754" spans="1:3" ht="15.65" thickBot="1" x14ac:dyDescent="0.35">
      <c r="A754" s="101" t="s">
        <v>2535</v>
      </c>
      <c r="B754" s="101" t="s">
        <v>2633</v>
      </c>
      <c r="C754" s="120" t="str">
        <f t="shared" si="11"/>
        <v>Tissot</v>
      </c>
    </row>
    <row r="755" spans="1:3" ht="15.65" thickBot="1" x14ac:dyDescent="0.35">
      <c r="A755" s="101" t="s">
        <v>2535</v>
      </c>
      <c r="B755" s="101" t="s">
        <v>2605</v>
      </c>
      <c r="C755" s="120" t="str">
        <f t="shared" si="11"/>
        <v>Tissot</v>
      </c>
    </row>
    <row r="756" spans="1:3" ht="15.65" thickBot="1" x14ac:dyDescent="0.35">
      <c r="A756" s="101" t="s">
        <v>2535</v>
      </c>
      <c r="B756" s="101" t="s">
        <v>2634</v>
      </c>
      <c r="C756" s="120" t="str">
        <f t="shared" si="11"/>
        <v>Tissot</v>
      </c>
    </row>
    <row r="757" spans="1:3" ht="15.65" thickBot="1" x14ac:dyDescent="0.35">
      <c r="A757" s="101" t="s">
        <v>2535</v>
      </c>
      <c r="B757" s="101" t="s">
        <v>2635</v>
      </c>
      <c r="C757" s="120" t="str">
        <f t="shared" si="11"/>
        <v>Tissot</v>
      </c>
    </row>
    <row r="758" spans="1:3" ht="15.65" thickBot="1" x14ac:dyDescent="0.35">
      <c r="A758" s="101" t="s">
        <v>2535</v>
      </c>
      <c r="B758" s="101" t="s">
        <v>2636</v>
      </c>
      <c r="C758" s="120" t="str">
        <f t="shared" si="11"/>
        <v>Tissot</v>
      </c>
    </row>
    <row r="759" spans="1:3" ht="15.65" thickBot="1" x14ac:dyDescent="0.35">
      <c r="A759" s="101" t="s">
        <v>2535</v>
      </c>
      <c r="B759" s="101" t="s">
        <v>2637</v>
      </c>
      <c r="C759" s="120" t="str">
        <f t="shared" si="11"/>
        <v>Tissot</v>
      </c>
    </row>
    <row r="760" spans="1:3" ht="15.65" thickBot="1" x14ac:dyDescent="0.35">
      <c r="A760" s="101" t="s">
        <v>2535</v>
      </c>
      <c r="B760" s="101" t="s">
        <v>2638</v>
      </c>
      <c r="C760" s="120" t="str">
        <f t="shared" si="11"/>
        <v>Tissot</v>
      </c>
    </row>
    <row r="761" spans="1:3" ht="15.65" thickBot="1" x14ac:dyDescent="0.35">
      <c r="A761" s="101" t="s">
        <v>2535</v>
      </c>
      <c r="B761" s="101" t="s">
        <v>2639</v>
      </c>
      <c r="C761" s="120" t="str">
        <f t="shared" si="11"/>
        <v>Tissot</v>
      </c>
    </row>
    <row r="762" spans="1:3" ht="15.65" thickBot="1" x14ac:dyDescent="0.35">
      <c r="A762" s="101" t="s">
        <v>2535</v>
      </c>
      <c r="B762" s="101" t="s">
        <v>2640</v>
      </c>
      <c r="C762" s="120" t="str">
        <f t="shared" si="11"/>
        <v>Tissot</v>
      </c>
    </row>
    <row r="763" spans="1:3" ht="15.65" thickBot="1" x14ac:dyDescent="0.35">
      <c r="A763" s="101" t="s">
        <v>2535</v>
      </c>
      <c r="B763" s="101" t="s">
        <v>2641</v>
      </c>
      <c r="C763" s="120" t="str">
        <f t="shared" si="11"/>
        <v>Tissot</v>
      </c>
    </row>
    <row r="764" spans="1:3" ht="15.65" thickBot="1" x14ac:dyDescent="0.35">
      <c r="A764" s="101" t="s">
        <v>2535</v>
      </c>
      <c r="B764" s="101" t="s">
        <v>2642</v>
      </c>
      <c r="C764" s="120" t="str">
        <f t="shared" si="11"/>
        <v>Tissot</v>
      </c>
    </row>
    <row r="765" spans="1:3" ht="15.65" thickBot="1" x14ac:dyDescent="0.35">
      <c r="A765" s="101" t="s">
        <v>2535</v>
      </c>
      <c r="B765" s="101" t="s">
        <v>2643</v>
      </c>
      <c r="C765" s="120" t="str">
        <f t="shared" si="11"/>
        <v>Tissot</v>
      </c>
    </row>
    <row r="766" spans="1:3" ht="15.65" thickBot="1" x14ac:dyDescent="0.35">
      <c r="A766" s="101" t="s">
        <v>2535</v>
      </c>
      <c r="B766" s="101" t="s">
        <v>2644</v>
      </c>
      <c r="C766" s="120" t="str">
        <f t="shared" si="11"/>
        <v>Tissot</v>
      </c>
    </row>
    <row r="767" spans="1:3" ht="15.65" thickBot="1" x14ac:dyDescent="0.35">
      <c r="A767" s="101" t="s">
        <v>2535</v>
      </c>
      <c r="B767" s="101" t="s">
        <v>2645</v>
      </c>
      <c r="C767" s="120" t="str">
        <f t="shared" si="11"/>
        <v>Tissot</v>
      </c>
    </row>
    <row r="768" spans="1:3" ht="15.65" thickBot="1" x14ac:dyDescent="0.35">
      <c r="A768" s="101" t="s">
        <v>2535</v>
      </c>
      <c r="B768" s="101" t="s">
        <v>2646</v>
      </c>
      <c r="C768" s="120" t="str">
        <f t="shared" si="11"/>
        <v>Tissot</v>
      </c>
    </row>
    <row r="769" spans="1:3" ht="15.65" thickBot="1" x14ac:dyDescent="0.35">
      <c r="A769" s="101" t="s">
        <v>2535</v>
      </c>
      <c r="B769" s="101" t="s">
        <v>1282</v>
      </c>
      <c r="C769" s="120" t="str">
        <f t="shared" si="11"/>
        <v>Tissot</v>
      </c>
    </row>
    <row r="770" spans="1:3" ht="15.65" thickBot="1" x14ac:dyDescent="0.35">
      <c r="A770" s="101" t="s">
        <v>2535</v>
      </c>
      <c r="B770" s="101" t="s">
        <v>2647</v>
      </c>
      <c r="C770" s="120" t="str">
        <f t="shared" si="11"/>
        <v>Tissot</v>
      </c>
    </row>
    <row r="771" spans="1:3" ht="15.65" thickBot="1" x14ac:dyDescent="0.35">
      <c r="A771" s="101" t="s">
        <v>2535</v>
      </c>
      <c r="B771" s="101" t="s">
        <v>2648</v>
      </c>
      <c r="C771" s="120" t="str">
        <f t="shared" ref="C771:C834" si="12">A771</f>
        <v>Tissot</v>
      </c>
    </row>
    <row r="772" spans="1:3" ht="15.65" thickBot="1" x14ac:dyDescent="0.35">
      <c r="A772" s="101" t="s">
        <v>2535</v>
      </c>
      <c r="B772" s="101" t="s">
        <v>2649</v>
      </c>
      <c r="C772" s="120" t="str">
        <f t="shared" si="12"/>
        <v>Tissot</v>
      </c>
    </row>
    <row r="773" spans="1:3" ht="15.65" thickBot="1" x14ac:dyDescent="0.35">
      <c r="A773" s="101" t="s">
        <v>2535</v>
      </c>
      <c r="B773" s="101" t="s">
        <v>2650</v>
      </c>
      <c r="C773" s="120" t="str">
        <f t="shared" si="12"/>
        <v>Tissot</v>
      </c>
    </row>
    <row r="774" spans="1:3" ht="15.65" thickBot="1" x14ac:dyDescent="0.35">
      <c r="A774" s="101" t="s">
        <v>2535</v>
      </c>
      <c r="B774" s="101" t="s">
        <v>2651</v>
      </c>
      <c r="C774" s="120" t="str">
        <f t="shared" si="12"/>
        <v>Tissot</v>
      </c>
    </row>
    <row r="775" spans="1:3" ht="15.65" thickBot="1" x14ac:dyDescent="0.35">
      <c r="A775" s="101" t="s">
        <v>2535</v>
      </c>
      <c r="B775" s="101" t="s">
        <v>2652</v>
      </c>
      <c r="C775" s="120" t="str">
        <f t="shared" si="12"/>
        <v>Tissot</v>
      </c>
    </row>
    <row r="776" spans="1:3" ht="15.65" thickBot="1" x14ac:dyDescent="0.35">
      <c r="A776" s="101" t="s">
        <v>2535</v>
      </c>
      <c r="B776" s="101" t="s">
        <v>2653</v>
      </c>
      <c r="C776" s="120" t="str">
        <f t="shared" si="12"/>
        <v>Tissot</v>
      </c>
    </row>
    <row r="777" spans="1:3" ht="15.65" thickBot="1" x14ac:dyDescent="0.35">
      <c r="A777" s="101" t="s">
        <v>2535</v>
      </c>
      <c r="B777" s="101" t="s">
        <v>2654</v>
      </c>
      <c r="C777" s="120" t="str">
        <f t="shared" si="12"/>
        <v>Tissot</v>
      </c>
    </row>
    <row r="778" spans="1:3" ht="15.65" thickBot="1" x14ac:dyDescent="0.35">
      <c r="A778" s="101" t="s">
        <v>2535</v>
      </c>
      <c r="B778" s="101" t="s">
        <v>2655</v>
      </c>
      <c r="C778" s="120" t="str">
        <f t="shared" si="12"/>
        <v>Tissot</v>
      </c>
    </row>
    <row r="779" spans="1:3" ht="15.65" thickBot="1" x14ac:dyDescent="0.35">
      <c r="A779" s="101" t="s">
        <v>2535</v>
      </c>
      <c r="B779" s="101" t="s">
        <v>2656</v>
      </c>
      <c r="C779" s="120" t="str">
        <f t="shared" si="12"/>
        <v>Tissot</v>
      </c>
    </row>
    <row r="780" spans="1:3" ht="15.65" thickBot="1" x14ac:dyDescent="0.35">
      <c r="A780" s="101" t="s">
        <v>2535</v>
      </c>
      <c r="B780" s="101" t="s">
        <v>2657</v>
      </c>
      <c r="C780" s="120" t="str">
        <f t="shared" si="12"/>
        <v>Tissot</v>
      </c>
    </row>
    <row r="781" spans="1:3" ht="15.65" thickBot="1" x14ac:dyDescent="0.35">
      <c r="A781" s="101" t="s">
        <v>2535</v>
      </c>
      <c r="B781" s="101" t="s">
        <v>2658</v>
      </c>
      <c r="C781" s="120" t="str">
        <f t="shared" si="12"/>
        <v>Tissot</v>
      </c>
    </row>
    <row r="782" spans="1:3" ht="15.65" thickBot="1" x14ac:dyDescent="0.35">
      <c r="A782" s="101" t="s">
        <v>2535</v>
      </c>
      <c r="B782" s="101" t="s">
        <v>2659</v>
      </c>
      <c r="C782" s="120" t="str">
        <f t="shared" si="12"/>
        <v>Tissot</v>
      </c>
    </row>
    <row r="783" spans="1:3" ht="15.65" thickBot="1" x14ac:dyDescent="0.35">
      <c r="A783" s="101" t="s">
        <v>2535</v>
      </c>
      <c r="B783" s="101" t="s">
        <v>2660</v>
      </c>
      <c r="C783" s="120" t="str">
        <f t="shared" si="12"/>
        <v>Tissot</v>
      </c>
    </row>
    <row r="784" spans="1:3" ht="15.65" thickBot="1" x14ac:dyDescent="0.35">
      <c r="A784" s="101" t="s">
        <v>2535</v>
      </c>
      <c r="B784" s="101" t="s">
        <v>2661</v>
      </c>
      <c r="C784" s="120" t="str">
        <f t="shared" si="12"/>
        <v>Tissot</v>
      </c>
    </row>
    <row r="785" spans="1:3" ht="15.65" thickBot="1" x14ac:dyDescent="0.35">
      <c r="A785" s="101" t="s">
        <v>2535</v>
      </c>
      <c r="B785" s="101" t="s">
        <v>2662</v>
      </c>
      <c r="C785" s="120" t="str">
        <f t="shared" si="12"/>
        <v>Tissot</v>
      </c>
    </row>
    <row r="786" spans="1:3" ht="15.65" thickBot="1" x14ac:dyDescent="0.35">
      <c r="A786" s="101" t="s">
        <v>2535</v>
      </c>
      <c r="B786" s="101" t="s">
        <v>2663</v>
      </c>
      <c r="C786" s="120" t="str">
        <f t="shared" si="12"/>
        <v>Tissot</v>
      </c>
    </row>
    <row r="787" spans="1:3" ht="15.65" thickBot="1" x14ac:dyDescent="0.35">
      <c r="A787" s="101" t="s">
        <v>2547</v>
      </c>
      <c r="B787" s="101" t="s">
        <v>2606</v>
      </c>
      <c r="C787" s="120" t="str">
        <f t="shared" si="12"/>
        <v>Certina</v>
      </c>
    </row>
    <row r="788" spans="1:3" ht="15.65" thickBot="1" x14ac:dyDescent="0.35">
      <c r="A788" s="101" t="s">
        <v>2547</v>
      </c>
      <c r="B788" s="101" t="s">
        <v>2607</v>
      </c>
      <c r="C788" s="120" t="str">
        <f t="shared" si="12"/>
        <v>Certina</v>
      </c>
    </row>
    <row r="789" spans="1:3" ht="15.65" thickBot="1" x14ac:dyDescent="0.35">
      <c r="A789" s="101" t="s">
        <v>2547</v>
      </c>
      <c r="B789" s="101" t="s">
        <v>2664</v>
      </c>
      <c r="C789" s="120" t="str">
        <f t="shared" si="12"/>
        <v>Certina</v>
      </c>
    </row>
    <row r="790" spans="1:3" ht="15.65" thickBot="1" x14ac:dyDescent="0.35">
      <c r="A790" s="101" t="s">
        <v>2547</v>
      </c>
      <c r="B790" s="101" t="s">
        <v>2600</v>
      </c>
      <c r="C790" s="120" t="str">
        <f t="shared" si="12"/>
        <v>Certina</v>
      </c>
    </row>
    <row r="791" spans="1:3" ht="15.65" thickBot="1" x14ac:dyDescent="0.35">
      <c r="A791" s="101" t="s">
        <v>2547</v>
      </c>
      <c r="B791" s="101" t="s">
        <v>2602</v>
      </c>
      <c r="C791" s="120" t="str">
        <f t="shared" si="12"/>
        <v>Certina</v>
      </c>
    </row>
    <row r="792" spans="1:3" ht="15.65" thickBot="1" x14ac:dyDescent="0.35">
      <c r="A792" s="101" t="s">
        <v>2547</v>
      </c>
      <c r="B792" s="101" t="s">
        <v>955</v>
      </c>
      <c r="C792" s="120" t="str">
        <f t="shared" si="12"/>
        <v>Certina</v>
      </c>
    </row>
    <row r="793" spans="1:3" ht="15.65" thickBot="1" x14ac:dyDescent="0.35">
      <c r="A793" s="101" t="s">
        <v>2547</v>
      </c>
      <c r="B793" s="101" t="s">
        <v>2604</v>
      </c>
      <c r="C793" s="120" t="str">
        <f t="shared" si="12"/>
        <v>Certina</v>
      </c>
    </row>
    <row r="794" spans="1:3" ht="15.65" thickBot="1" x14ac:dyDescent="0.35">
      <c r="A794" s="101" t="s">
        <v>2547</v>
      </c>
      <c r="B794" s="101" t="s">
        <v>2633</v>
      </c>
      <c r="C794" s="120" t="str">
        <f t="shared" si="12"/>
        <v>Certina</v>
      </c>
    </row>
    <row r="795" spans="1:3" ht="15.65" thickBot="1" x14ac:dyDescent="0.35">
      <c r="A795" s="101" t="s">
        <v>2547</v>
      </c>
      <c r="B795" s="101" t="s">
        <v>2605</v>
      </c>
      <c r="C795" s="120" t="str">
        <f t="shared" si="12"/>
        <v>Certina</v>
      </c>
    </row>
    <row r="796" spans="1:3" ht="15.65" thickBot="1" x14ac:dyDescent="0.35">
      <c r="A796" s="101" t="s">
        <v>2547</v>
      </c>
      <c r="B796" s="101" t="s">
        <v>2636</v>
      </c>
      <c r="C796" s="120" t="str">
        <f t="shared" si="12"/>
        <v>Certina</v>
      </c>
    </row>
    <row r="797" spans="1:3" ht="15.65" thickBot="1" x14ac:dyDescent="0.35">
      <c r="A797" s="101" t="s">
        <v>2547</v>
      </c>
      <c r="B797" s="101" t="s">
        <v>2637</v>
      </c>
      <c r="C797" s="120" t="str">
        <f t="shared" si="12"/>
        <v>Certina</v>
      </c>
    </row>
    <row r="798" spans="1:3" ht="15.65" thickBot="1" x14ac:dyDescent="0.35">
      <c r="A798" s="101" t="s">
        <v>2547</v>
      </c>
      <c r="B798" s="101" t="s">
        <v>2640</v>
      </c>
      <c r="C798" s="120" t="str">
        <f t="shared" si="12"/>
        <v>Certina</v>
      </c>
    </row>
    <row r="799" spans="1:3" ht="15.65" thickBot="1" x14ac:dyDescent="0.35">
      <c r="A799" s="101" t="s">
        <v>2547</v>
      </c>
      <c r="B799" s="101" t="s">
        <v>2641</v>
      </c>
      <c r="C799" s="120" t="str">
        <f t="shared" si="12"/>
        <v>Certina</v>
      </c>
    </row>
    <row r="800" spans="1:3" ht="15.65" thickBot="1" x14ac:dyDescent="0.35">
      <c r="A800" s="101" t="s">
        <v>2547</v>
      </c>
      <c r="B800" s="101" t="s">
        <v>2642</v>
      </c>
      <c r="C800" s="120" t="str">
        <f t="shared" si="12"/>
        <v>Certina</v>
      </c>
    </row>
    <row r="801" spans="1:3" ht="15.65" thickBot="1" x14ac:dyDescent="0.35">
      <c r="A801" s="101" t="s">
        <v>2547</v>
      </c>
      <c r="B801" s="101" t="s">
        <v>2647</v>
      </c>
      <c r="C801" s="120" t="str">
        <f t="shared" si="12"/>
        <v>Certina</v>
      </c>
    </row>
    <row r="802" spans="1:3" ht="15.65" thickBot="1" x14ac:dyDescent="0.35">
      <c r="A802" s="101" t="s">
        <v>2547</v>
      </c>
      <c r="B802" s="101" t="s">
        <v>2648</v>
      </c>
      <c r="C802" s="120" t="str">
        <f t="shared" si="12"/>
        <v>Certina</v>
      </c>
    </row>
    <row r="803" spans="1:3" ht="15.65" thickBot="1" x14ac:dyDescent="0.35">
      <c r="A803" s="101" t="s">
        <v>2547</v>
      </c>
      <c r="B803" s="101" t="s">
        <v>2665</v>
      </c>
      <c r="C803" s="120" t="str">
        <f t="shared" si="12"/>
        <v>Certina</v>
      </c>
    </row>
    <row r="804" spans="1:3" ht="15.65" thickBot="1" x14ac:dyDescent="0.35">
      <c r="A804" s="101" t="s">
        <v>2547</v>
      </c>
      <c r="B804" s="101" t="s">
        <v>2655</v>
      </c>
      <c r="C804" s="120" t="str">
        <f t="shared" si="12"/>
        <v>Certina</v>
      </c>
    </row>
    <row r="805" spans="1:3" ht="15.65" thickBot="1" x14ac:dyDescent="0.35">
      <c r="A805" s="101" t="s">
        <v>2547</v>
      </c>
      <c r="B805" s="101" t="s">
        <v>2656</v>
      </c>
      <c r="C805" s="120" t="str">
        <f t="shared" si="12"/>
        <v>Certina</v>
      </c>
    </row>
    <row r="806" spans="1:3" ht="15.65" thickBot="1" x14ac:dyDescent="0.35">
      <c r="A806" s="101" t="s">
        <v>2547</v>
      </c>
      <c r="B806" s="101" t="s">
        <v>2657</v>
      </c>
      <c r="C806" s="120" t="str">
        <f t="shared" si="12"/>
        <v>Certina</v>
      </c>
    </row>
    <row r="807" spans="1:3" ht="15.65" thickBot="1" x14ac:dyDescent="0.35">
      <c r="A807" s="101" t="s">
        <v>2547</v>
      </c>
      <c r="B807" s="101" t="s">
        <v>2658</v>
      </c>
      <c r="C807" s="120" t="str">
        <f t="shared" si="12"/>
        <v>Certina</v>
      </c>
    </row>
    <row r="808" spans="1:3" ht="15.65" thickBot="1" x14ac:dyDescent="0.35">
      <c r="A808" s="101" t="s">
        <v>2548</v>
      </c>
      <c r="B808" s="101" t="s">
        <v>369</v>
      </c>
      <c r="C808" s="120" t="str">
        <f t="shared" si="12"/>
        <v>Mido</v>
      </c>
    </row>
    <row r="809" spans="1:3" ht="15.65" thickBot="1" x14ac:dyDescent="0.35">
      <c r="A809" s="101" t="s">
        <v>2548</v>
      </c>
      <c r="B809" s="101" t="s">
        <v>2602</v>
      </c>
      <c r="C809" s="120" t="str">
        <f t="shared" si="12"/>
        <v>Mido</v>
      </c>
    </row>
    <row r="810" spans="1:3" ht="15.65" thickBot="1" x14ac:dyDescent="0.35">
      <c r="A810" s="101" t="s">
        <v>2548</v>
      </c>
      <c r="B810" s="101" t="s">
        <v>134</v>
      </c>
      <c r="C810" s="120" t="str">
        <f t="shared" si="12"/>
        <v>Mido</v>
      </c>
    </row>
    <row r="811" spans="1:3" ht="15.65" thickBot="1" x14ac:dyDescent="0.35">
      <c r="A811" s="101" t="s">
        <v>2548</v>
      </c>
      <c r="B811" s="101" t="s">
        <v>955</v>
      </c>
      <c r="C811" s="120" t="str">
        <f t="shared" si="12"/>
        <v>Mido</v>
      </c>
    </row>
    <row r="812" spans="1:3" ht="15.65" thickBot="1" x14ac:dyDescent="0.35">
      <c r="A812" s="101" t="s">
        <v>2548</v>
      </c>
      <c r="B812" s="101" t="s">
        <v>2604</v>
      </c>
      <c r="C812" s="120" t="str">
        <f t="shared" si="12"/>
        <v>Mido</v>
      </c>
    </row>
    <row r="813" spans="1:3" ht="15.65" thickBot="1" x14ac:dyDescent="0.35">
      <c r="A813" s="101" t="s">
        <v>2548</v>
      </c>
      <c r="B813" s="101" t="s">
        <v>2632</v>
      </c>
      <c r="C813" s="120" t="str">
        <f t="shared" si="12"/>
        <v>Mido</v>
      </c>
    </row>
    <row r="814" spans="1:3" ht="15.65" thickBot="1" x14ac:dyDescent="0.35">
      <c r="A814" s="101" t="s">
        <v>2548</v>
      </c>
      <c r="B814" s="101" t="s">
        <v>2605</v>
      </c>
      <c r="C814" s="120" t="str">
        <f t="shared" si="12"/>
        <v>Mido</v>
      </c>
    </row>
    <row r="815" spans="1:3" ht="15.65" thickBot="1" x14ac:dyDescent="0.35">
      <c r="A815" s="101" t="s">
        <v>2548</v>
      </c>
      <c r="B815" s="101" t="s">
        <v>2635</v>
      </c>
      <c r="C815" s="120" t="str">
        <f t="shared" si="12"/>
        <v>Mido</v>
      </c>
    </row>
    <row r="816" spans="1:3" ht="15.65" thickBot="1" x14ac:dyDescent="0.35">
      <c r="A816" s="101" t="s">
        <v>2548</v>
      </c>
      <c r="B816" s="101" t="s">
        <v>2637</v>
      </c>
      <c r="C816" s="120" t="str">
        <f t="shared" si="12"/>
        <v>Mido</v>
      </c>
    </row>
    <row r="817" spans="1:3" ht="15.65" thickBot="1" x14ac:dyDescent="0.35">
      <c r="A817" s="101" t="s">
        <v>2548</v>
      </c>
      <c r="B817" s="101" t="s">
        <v>2639</v>
      </c>
      <c r="C817" s="120" t="str">
        <f t="shared" si="12"/>
        <v>Mido</v>
      </c>
    </row>
    <row r="818" spans="1:3" ht="15.65" thickBot="1" x14ac:dyDescent="0.35">
      <c r="A818" s="101" t="s">
        <v>2548</v>
      </c>
      <c r="B818" s="101" t="s">
        <v>2641</v>
      </c>
      <c r="C818" s="120" t="str">
        <f t="shared" si="12"/>
        <v>Mido</v>
      </c>
    </row>
    <row r="819" spans="1:3" ht="15.65" thickBot="1" x14ac:dyDescent="0.35">
      <c r="A819" s="101" t="s">
        <v>2548</v>
      </c>
      <c r="B819" s="101" t="s">
        <v>2646</v>
      </c>
      <c r="C819" s="120" t="str">
        <f t="shared" si="12"/>
        <v>Mido</v>
      </c>
    </row>
    <row r="820" spans="1:3" ht="15.65" thickBot="1" x14ac:dyDescent="0.35">
      <c r="A820" s="101" t="s">
        <v>2548</v>
      </c>
      <c r="B820" s="101" t="s">
        <v>2648</v>
      </c>
      <c r="C820" s="120" t="str">
        <f t="shared" si="12"/>
        <v>Mido</v>
      </c>
    </row>
    <row r="821" spans="1:3" ht="15.65" thickBot="1" x14ac:dyDescent="0.35">
      <c r="A821" s="101" t="s">
        <v>2548</v>
      </c>
      <c r="B821" s="101" t="s">
        <v>2656</v>
      </c>
      <c r="C821" s="120" t="str">
        <f t="shared" si="12"/>
        <v>Mido</v>
      </c>
    </row>
    <row r="822" spans="1:3" ht="15.65" thickBot="1" x14ac:dyDescent="0.35">
      <c r="A822" s="101" t="s">
        <v>2548</v>
      </c>
      <c r="B822" s="101" t="s">
        <v>2658</v>
      </c>
      <c r="C822" s="120" t="str">
        <f t="shared" si="12"/>
        <v>Mido</v>
      </c>
    </row>
    <row r="823" spans="1:3" ht="15.65" thickBot="1" x14ac:dyDescent="0.35">
      <c r="A823" s="101" t="s">
        <v>2554</v>
      </c>
      <c r="B823" s="101" t="s">
        <v>210</v>
      </c>
      <c r="C823" s="120" t="str">
        <f t="shared" si="12"/>
        <v>Rado</v>
      </c>
    </row>
    <row r="824" spans="1:3" ht="15.65" thickBot="1" x14ac:dyDescent="0.35">
      <c r="A824" s="101" t="s">
        <v>2554</v>
      </c>
      <c r="B824" s="101" t="s">
        <v>2606</v>
      </c>
      <c r="C824" s="120" t="str">
        <f t="shared" si="12"/>
        <v>Rado</v>
      </c>
    </row>
    <row r="825" spans="1:3" ht="15.65" thickBot="1" x14ac:dyDescent="0.35">
      <c r="A825" s="101" t="s">
        <v>2554</v>
      </c>
      <c r="B825" s="101" t="s">
        <v>2618</v>
      </c>
      <c r="C825" s="120" t="str">
        <f t="shared" si="12"/>
        <v>Rado</v>
      </c>
    </row>
    <row r="826" spans="1:3" ht="15.65" thickBot="1" x14ac:dyDescent="0.35">
      <c r="A826" s="101" t="s">
        <v>2554</v>
      </c>
      <c r="B826" s="101" t="s">
        <v>128</v>
      </c>
      <c r="C826" s="120" t="str">
        <f t="shared" si="12"/>
        <v>Rado</v>
      </c>
    </row>
    <row r="827" spans="1:3" ht="15.65" thickBot="1" x14ac:dyDescent="0.35">
      <c r="A827" s="101" t="s">
        <v>2554</v>
      </c>
      <c r="B827" s="101" t="s">
        <v>1250</v>
      </c>
      <c r="C827" s="120" t="str">
        <f t="shared" si="12"/>
        <v>Rado</v>
      </c>
    </row>
    <row r="828" spans="1:3" ht="15.65" thickBot="1" x14ac:dyDescent="0.35">
      <c r="A828" s="101" t="s">
        <v>2554</v>
      </c>
      <c r="B828" s="101" t="s">
        <v>1005</v>
      </c>
      <c r="C828" s="120" t="str">
        <f t="shared" si="12"/>
        <v>Rado</v>
      </c>
    </row>
    <row r="829" spans="1:3" ht="15.65" thickBot="1" x14ac:dyDescent="0.35">
      <c r="A829" s="101" t="s">
        <v>2554</v>
      </c>
      <c r="B829" s="101" t="s">
        <v>334</v>
      </c>
      <c r="C829" s="120" t="str">
        <f t="shared" si="12"/>
        <v>Rado</v>
      </c>
    </row>
    <row r="830" spans="1:3" ht="15.65" thickBot="1" x14ac:dyDescent="0.35">
      <c r="A830" s="101" t="s">
        <v>2554</v>
      </c>
      <c r="B830" s="101" t="s">
        <v>984</v>
      </c>
      <c r="C830" s="120" t="str">
        <f t="shared" si="12"/>
        <v>Rado</v>
      </c>
    </row>
    <row r="831" spans="1:3" ht="15.65" thickBot="1" x14ac:dyDescent="0.35">
      <c r="A831" s="101" t="s">
        <v>2554</v>
      </c>
      <c r="B831" s="101" t="s">
        <v>369</v>
      </c>
      <c r="C831" s="120" t="str">
        <f t="shared" si="12"/>
        <v>Rado</v>
      </c>
    </row>
    <row r="832" spans="1:3" ht="15.65" thickBot="1" x14ac:dyDescent="0.35">
      <c r="A832" s="101" t="s">
        <v>2554</v>
      </c>
      <c r="B832" s="101" t="s">
        <v>2608</v>
      </c>
      <c r="C832" s="120" t="str">
        <f t="shared" si="12"/>
        <v>Rado</v>
      </c>
    </row>
    <row r="833" spans="1:3" ht="15.65" thickBot="1" x14ac:dyDescent="0.35">
      <c r="A833" s="101" t="s">
        <v>2554</v>
      </c>
      <c r="B833" s="101" t="s">
        <v>122</v>
      </c>
      <c r="C833" s="120" t="str">
        <f t="shared" si="12"/>
        <v>Rado</v>
      </c>
    </row>
    <row r="834" spans="1:3" ht="15.65" thickBot="1" x14ac:dyDescent="0.35">
      <c r="A834" s="101" t="s">
        <v>2554</v>
      </c>
      <c r="B834" s="101" t="s">
        <v>2666</v>
      </c>
      <c r="C834" s="120" t="str">
        <f t="shared" si="12"/>
        <v>Rado</v>
      </c>
    </row>
    <row r="835" spans="1:3" ht="15.65" thickBot="1" x14ac:dyDescent="0.35">
      <c r="A835" s="101" t="s">
        <v>2554</v>
      </c>
      <c r="B835" s="101" t="s">
        <v>1280</v>
      </c>
      <c r="C835" s="120" t="str">
        <f t="shared" ref="C835:C898" si="13">A835</f>
        <v>Rado</v>
      </c>
    </row>
    <row r="836" spans="1:3" ht="15.65" thickBot="1" x14ac:dyDescent="0.35">
      <c r="A836" s="101" t="s">
        <v>2554</v>
      </c>
      <c r="B836" s="101" t="s">
        <v>2667</v>
      </c>
      <c r="C836" s="120" t="str">
        <f t="shared" si="13"/>
        <v>Rado</v>
      </c>
    </row>
    <row r="837" spans="1:3" ht="15.65" thickBot="1" x14ac:dyDescent="0.35">
      <c r="A837" s="101" t="s">
        <v>2554</v>
      </c>
      <c r="B837" s="101" t="s">
        <v>2610</v>
      </c>
      <c r="C837" s="120" t="str">
        <f t="shared" si="13"/>
        <v>Rado</v>
      </c>
    </row>
    <row r="838" spans="1:3" ht="15.65" thickBot="1" x14ac:dyDescent="0.35">
      <c r="A838" s="101" t="s">
        <v>2554</v>
      </c>
      <c r="B838" s="101" t="s">
        <v>1273</v>
      </c>
      <c r="C838" s="120" t="str">
        <f t="shared" si="13"/>
        <v>Rado</v>
      </c>
    </row>
    <row r="839" spans="1:3" ht="15.65" thickBot="1" x14ac:dyDescent="0.35">
      <c r="A839" s="101" t="s">
        <v>2554</v>
      </c>
      <c r="B839" s="101" t="s">
        <v>2593</v>
      </c>
      <c r="C839" s="120" t="str">
        <f t="shared" si="13"/>
        <v>Rado</v>
      </c>
    </row>
    <row r="840" spans="1:3" ht="15.65" thickBot="1" x14ac:dyDescent="0.35">
      <c r="A840" s="101" t="s">
        <v>2554</v>
      </c>
      <c r="B840" s="101" t="s">
        <v>2625</v>
      </c>
      <c r="C840" s="120" t="str">
        <f t="shared" si="13"/>
        <v>Rado</v>
      </c>
    </row>
    <row r="841" spans="1:3" ht="15.65" thickBot="1" x14ac:dyDescent="0.35">
      <c r="A841" s="101" t="s">
        <v>2554</v>
      </c>
      <c r="B841" s="101" t="s">
        <v>380</v>
      </c>
      <c r="C841" s="120" t="str">
        <f t="shared" si="13"/>
        <v>Rado</v>
      </c>
    </row>
    <row r="842" spans="1:3" ht="15.65" thickBot="1" x14ac:dyDescent="0.35">
      <c r="A842" s="101" t="s">
        <v>2554</v>
      </c>
      <c r="B842" s="101" t="s">
        <v>2355</v>
      </c>
      <c r="C842" s="120" t="str">
        <f t="shared" si="13"/>
        <v>Rado</v>
      </c>
    </row>
    <row r="843" spans="1:3" ht="15.65" thickBot="1" x14ac:dyDescent="0.35">
      <c r="A843" s="101" t="s">
        <v>2554</v>
      </c>
      <c r="B843" s="101" t="s">
        <v>2668</v>
      </c>
      <c r="C843" s="120" t="str">
        <f t="shared" si="13"/>
        <v>Rado</v>
      </c>
    </row>
    <row r="844" spans="1:3" ht="15.65" thickBot="1" x14ac:dyDescent="0.35">
      <c r="A844" s="101" t="s">
        <v>2554</v>
      </c>
      <c r="B844" s="101" t="s">
        <v>2600</v>
      </c>
      <c r="C844" s="120" t="str">
        <f t="shared" si="13"/>
        <v>Rado</v>
      </c>
    </row>
    <row r="845" spans="1:3" ht="15.65" thickBot="1" x14ac:dyDescent="0.35">
      <c r="A845" s="101" t="s">
        <v>2554</v>
      </c>
      <c r="B845" s="101" t="s">
        <v>2602</v>
      </c>
      <c r="C845" s="120" t="str">
        <f t="shared" si="13"/>
        <v>Rado</v>
      </c>
    </row>
    <row r="846" spans="1:3" ht="15.65" thickBot="1" x14ac:dyDescent="0.35">
      <c r="A846" s="101" t="s">
        <v>2554</v>
      </c>
      <c r="B846" s="101" t="s">
        <v>2669</v>
      </c>
      <c r="C846" s="120" t="str">
        <f t="shared" si="13"/>
        <v>Rado</v>
      </c>
    </row>
    <row r="847" spans="1:3" ht="15.65" thickBot="1" x14ac:dyDescent="0.35">
      <c r="A847" s="101" t="s">
        <v>2554</v>
      </c>
      <c r="B847" s="101" t="s">
        <v>134</v>
      </c>
      <c r="C847" s="120" t="str">
        <f t="shared" si="13"/>
        <v>Rado</v>
      </c>
    </row>
    <row r="848" spans="1:3" ht="15.65" thickBot="1" x14ac:dyDescent="0.35">
      <c r="A848" s="101" t="s">
        <v>2554</v>
      </c>
      <c r="B848" s="101" t="s">
        <v>2670</v>
      </c>
      <c r="C848" s="120" t="str">
        <f t="shared" si="13"/>
        <v>Rado</v>
      </c>
    </row>
    <row r="849" spans="1:3" ht="15.65" thickBot="1" x14ac:dyDescent="0.35">
      <c r="A849" s="101" t="s">
        <v>2554</v>
      </c>
      <c r="B849" s="101" t="s">
        <v>2671</v>
      </c>
      <c r="C849" s="120" t="str">
        <f t="shared" si="13"/>
        <v>Rado</v>
      </c>
    </row>
    <row r="850" spans="1:3" ht="15.65" thickBot="1" x14ac:dyDescent="0.35">
      <c r="A850" s="101" t="s">
        <v>2554</v>
      </c>
      <c r="B850" s="101" t="s">
        <v>955</v>
      </c>
      <c r="C850" s="120" t="str">
        <f t="shared" si="13"/>
        <v>Rado</v>
      </c>
    </row>
    <row r="851" spans="1:3" ht="15.65" thickBot="1" x14ac:dyDescent="0.35">
      <c r="A851" s="101" t="s">
        <v>2554</v>
      </c>
      <c r="B851" s="101" t="s">
        <v>2672</v>
      </c>
      <c r="C851" s="120" t="str">
        <f t="shared" si="13"/>
        <v>Rado</v>
      </c>
    </row>
    <row r="852" spans="1:3" ht="15.65" thickBot="1" x14ac:dyDescent="0.35">
      <c r="A852" s="101" t="s">
        <v>2554</v>
      </c>
      <c r="B852" s="101" t="s">
        <v>2604</v>
      </c>
      <c r="C852" s="120" t="str">
        <f t="shared" si="13"/>
        <v>Rado</v>
      </c>
    </row>
    <row r="853" spans="1:3" ht="15.65" thickBot="1" x14ac:dyDescent="0.35">
      <c r="A853" s="101" t="s">
        <v>2554</v>
      </c>
      <c r="B853" s="101" t="s">
        <v>2632</v>
      </c>
      <c r="C853" s="120" t="str">
        <f t="shared" si="13"/>
        <v>Rado</v>
      </c>
    </row>
    <row r="854" spans="1:3" ht="15.65" thickBot="1" x14ac:dyDescent="0.35">
      <c r="A854" s="101" t="s">
        <v>2554</v>
      </c>
      <c r="B854" s="101" t="s">
        <v>2673</v>
      </c>
      <c r="C854" s="120" t="str">
        <f t="shared" si="13"/>
        <v>Rado</v>
      </c>
    </row>
    <row r="855" spans="1:3" ht="15.65" thickBot="1" x14ac:dyDescent="0.35">
      <c r="A855" s="101" t="s">
        <v>2554</v>
      </c>
      <c r="B855" s="101" t="s">
        <v>2605</v>
      </c>
      <c r="C855" s="120" t="str">
        <f t="shared" si="13"/>
        <v>Rado</v>
      </c>
    </row>
    <row r="856" spans="1:3" ht="15.65" thickBot="1" x14ac:dyDescent="0.35">
      <c r="A856" s="101" t="s">
        <v>2554</v>
      </c>
      <c r="B856" s="101" t="s">
        <v>2637</v>
      </c>
      <c r="C856" s="120" t="str">
        <f t="shared" si="13"/>
        <v>Rado</v>
      </c>
    </row>
    <row r="857" spans="1:3" ht="15.65" thickBot="1" x14ac:dyDescent="0.35">
      <c r="A857" s="101" t="s">
        <v>2554</v>
      </c>
      <c r="B857" s="101" t="s">
        <v>2644</v>
      </c>
      <c r="C857" s="120" t="str">
        <f t="shared" si="13"/>
        <v>Rado</v>
      </c>
    </row>
    <row r="858" spans="1:3" ht="15.65" thickBot="1" x14ac:dyDescent="0.35">
      <c r="A858" s="101" t="s">
        <v>2554</v>
      </c>
      <c r="B858" s="101" t="s">
        <v>2646</v>
      </c>
      <c r="C858" s="120" t="str">
        <f t="shared" si="13"/>
        <v>Rado</v>
      </c>
    </row>
    <row r="859" spans="1:3" ht="15.65" thickBot="1" x14ac:dyDescent="0.35">
      <c r="A859" s="101" t="s">
        <v>2554</v>
      </c>
      <c r="B859" s="101" t="s">
        <v>2674</v>
      </c>
      <c r="C859" s="120" t="str">
        <f t="shared" si="13"/>
        <v>Rado</v>
      </c>
    </row>
    <row r="860" spans="1:3" ht="15.65" thickBot="1" x14ac:dyDescent="0.35">
      <c r="A860" s="101" t="s">
        <v>2554</v>
      </c>
      <c r="B860" s="101" t="s">
        <v>2648</v>
      </c>
      <c r="C860" s="120" t="str">
        <f t="shared" si="13"/>
        <v>Rado</v>
      </c>
    </row>
    <row r="861" spans="1:3" ht="15.65" thickBot="1" x14ac:dyDescent="0.35">
      <c r="A861" s="101" t="s">
        <v>2562</v>
      </c>
      <c r="B861" s="101" t="s">
        <v>2618</v>
      </c>
      <c r="C861" s="120" t="str">
        <f t="shared" si="13"/>
        <v>Hamilton</v>
      </c>
    </row>
    <row r="862" spans="1:3" ht="15.65" thickBot="1" x14ac:dyDescent="0.35">
      <c r="A862" s="101" t="s">
        <v>2562</v>
      </c>
      <c r="B862" s="101" t="s">
        <v>2675</v>
      </c>
      <c r="C862" s="120" t="str">
        <f t="shared" si="13"/>
        <v>Hamilton</v>
      </c>
    </row>
    <row r="863" spans="1:3" ht="15.65" thickBot="1" x14ac:dyDescent="0.35">
      <c r="A863" s="101" t="s">
        <v>2562</v>
      </c>
      <c r="B863" s="101" t="s">
        <v>2607</v>
      </c>
      <c r="C863" s="120" t="str">
        <f t="shared" si="13"/>
        <v>Hamilton</v>
      </c>
    </row>
    <row r="864" spans="1:3" ht="15.65" thickBot="1" x14ac:dyDescent="0.35">
      <c r="A864" s="101" t="s">
        <v>2562</v>
      </c>
      <c r="B864" s="101" t="s">
        <v>1250</v>
      </c>
      <c r="C864" s="120" t="str">
        <f t="shared" si="13"/>
        <v>Hamilton</v>
      </c>
    </row>
    <row r="865" spans="1:3" ht="15.65" thickBot="1" x14ac:dyDescent="0.35">
      <c r="A865" s="101" t="s">
        <v>2562</v>
      </c>
      <c r="B865" s="101" t="s">
        <v>1013</v>
      </c>
      <c r="C865" s="120" t="str">
        <f t="shared" si="13"/>
        <v>Hamilton</v>
      </c>
    </row>
    <row r="866" spans="1:3" ht="15.65" thickBot="1" x14ac:dyDescent="0.35">
      <c r="A866" s="101" t="s">
        <v>2562</v>
      </c>
      <c r="B866" s="101" t="s">
        <v>984</v>
      </c>
      <c r="C866" s="120" t="str">
        <f t="shared" si="13"/>
        <v>Hamilton</v>
      </c>
    </row>
    <row r="867" spans="1:3" ht="15.65" thickBot="1" x14ac:dyDescent="0.35">
      <c r="A867" s="101" t="s">
        <v>2562</v>
      </c>
      <c r="B867" s="101" t="s">
        <v>369</v>
      </c>
      <c r="C867" s="120" t="str">
        <f t="shared" si="13"/>
        <v>Hamilton</v>
      </c>
    </row>
    <row r="868" spans="1:3" ht="15.65" thickBot="1" x14ac:dyDescent="0.35">
      <c r="A868" s="101" t="s">
        <v>2562</v>
      </c>
      <c r="B868" s="101" t="s">
        <v>2592</v>
      </c>
      <c r="C868" s="120" t="str">
        <f t="shared" si="13"/>
        <v>Hamilton</v>
      </c>
    </row>
    <row r="869" spans="1:3" ht="15.65" thickBot="1" x14ac:dyDescent="0.35">
      <c r="A869" s="101" t="s">
        <v>2562</v>
      </c>
      <c r="B869" s="101" t="s">
        <v>2676</v>
      </c>
      <c r="C869" s="120" t="str">
        <f t="shared" si="13"/>
        <v>Hamilton</v>
      </c>
    </row>
    <row r="870" spans="1:3" ht="15.65" thickBot="1" x14ac:dyDescent="0.35">
      <c r="A870" s="101" t="s">
        <v>2562</v>
      </c>
      <c r="B870" s="101" t="s">
        <v>2608</v>
      </c>
      <c r="C870" s="120" t="str">
        <f t="shared" si="13"/>
        <v>Hamilton</v>
      </c>
    </row>
    <row r="871" spans="1:3" ht="15.65" thickBot="1" x14ac:dyDescent="0.35">
      <c r="A871" s="101" t="s">
        <v>2562</v>
      </c>
      <c r="B871" s="101" t="s">
        <v>122</v>
      </c>
      <c r="C871" s="120" t="str">
        <f t="shared" si="13"/>
        <v>Hamilton</v>
      </c>
    </row>
    <row r="872" spans="1:3" ht="15.65" thickBot="1" x14ac:dyDescent="0.35">
      <c r="A872" s="101" t="s">
        <v>2562</v>
      </c>
      <c r="B872" s="101" t="s">
        <v>1279</v>
      </c>
      <c r="C872" s="120" t="str">
        <f t="shared" si="13"/>
        <v>Hamilton</v>
      </c>
    </row>
    <row r="873" spans="1:3" ht="15.65" thickBot="1" x14ac:dyDescent="0.35">
      <c r="A873" s="101" t="s">
        <v>2562</v>
      </c>
      <c r="B873" s="101" t="s">
        <v>2611</v>
      </c>
      <c r="C873" s="120" t="str">
        <f t="shared" si="13"/>
        <v>Hamilton</v>
      </c>
    </row>
    <row r="874" spans="1:3" ht="15.65" thickBot="1" x14ac:dyDescent="0.35">
      <c r="A874" s="101" t="s">
        <v>2562</v>
      </c>
      <c r="B874" s="101" t="s">
        <v>2677</v>
      </c>
      <c r="C874" s="120" t="str">
        <f t="shared" si="13"/>
        <v>Hamilton</v>
      </c>
    </row>
    <row r="875" spans="1:3" ht="15.65" thickBot="1" x14ac:dyDescent="0.35">
      <c r="A875" s="101" t="s">
        <v>2562</v>
      </c>
      <c r="B875" s="101" t="s">
        <v>2600</v>
      </c>
      <c r="C875" s="120" t="str">
        <f t="shared" si="13"/>
        <v>Hamilton</v>
      </c>
    </row>
    <row r="876" spans="1:3" ht="15.65" thickBot="1" x14ac:dyDescent="0.35">
      <c r="A876" s="101" t="s">
        <v>2562</v>
      </c>
      <c r="B876" s="101" t="s">
        <v>2602</v>
      </c>
      <c r="C876" s="120" t="str">
        <f t="shared" si="13"/>
        <v>Hamilton</v>
      </c>
    </row>
    <row r="877" spans="1:3" ht="15.65" thickBot="1" x14ac:dyDescent="0.35">
      <c r="A877" s="101" t="s">
        <v>2562</v>
      </c>
      <c r="B877" s="101" t="s">
        <v>2678</v>
      </c>
      <c r="C877" s="120" t="str">
        <f t="shared" si="13"/>
        <v>Hamilton</v>
      </c>
    </row>
    <row r="878" spans="1:3" ht="15.65" thickBot="1" x14ac:dyDescent="0.35">
      <c r="A878" s="101" t="s">
        <v>2562</v>
      </c>
      <c r="B878" s="101" t="s">
        <v>2679</v>
      </c>
      <c r="C878" s="120" t="str">
        <f t="shared" si="13"/>
        <v>Hamilton</v>
      </c>
    </row>
    <row r="879" spans="1:3" ht="15.65" thickBot="1" x14ac:dyDescent="0.35">
      <c r="A879" s="101" t="s">
        <v>2562</v>
      </c>
      <c r="B879" s="101" t="s">
        <v>2680</v>
      </c>
      <c r="C879" s="120" t="str">
        <f t="shared" si="13"/>
        <v>Hamilton</v>
      </c>
    </row>
    <row r="880" spans="1:3" ht="15.65" thickBot="1" x14ac:dyDescent="0.35">
      <c r="A880" s="101" t="s">
        <v>2562</v>
      </c>
      <c r="B880" s="101" t="s">
        <v>2681</v>
      </c>
      <c r="C880" s="120" t="str">
        <f t="shared" si="13"/>
        <v>Hamilton</v>
      </c>
    </row>
    <row r="881" spans="1:3" ht="15.65" thickBot="1" x14ac:dyDescent="0.35">
      <c r="A881" s="101" t="s">
        <v>2562</v>
      </c>
      <c r="B881" s="101" t="s">
        <v>2635</v>
      </c>
      <c r="C881" s="120" t="str">
        <f t="shared" si="13"/>
        <v>Hamilton</v>
      </c>
    </row>
    <row r="882" spans="1:3" ht="15.65" thickBot="1" x14ac:dyDescent="0.35">
      <c r="A882" s="101" t="s">
        <v>2562</v>
      </c>
      <c r="B882" s="101" t="s">
        <v>2638</v>
      </c>
      <c r="C882" s="120" t="str">
        <f t="shared" si="13"/>
        <v>Hamilton</v>
      </c>
    </row>
    <row r="883" spans="1:3" ht="15.65" thickBot="1" x14ac:dyDescent="0.35">
      <c r="A883" s="101" t="s">
        <v>2562</v>
      </c>
      <c r="B883" s="101" t="s">
        <v>2639</v>
      </c>
      <c r="C883" s="120" t="str">
        <f t="shared" si="13"/>
        <v>Hamilton</v>
      </c>
    </row>
    <row r="884" spans="1:3" ht="15.65" thickBot="1" x14ac:dyDescent="0.35">
      <c r="A884" s="101" t="s">
        <v>2562</v>
      </c>
      <c r="B884" s="101" t="s">
        <v>2640</v>
      </c>
      <c r="C884" s="120" t="str">
        <f t="shared" si="13"/>
        <v>Hamilton</v>
      </c>
    </row>
    <row r="885" spans="1:3" ht="15.65" thickBot="1" x14ac:dyDescent="0.35">
      <c r="A885" s="101" t="s">
        <v>2562</v>
      </c>
      <c r="B885" s="101" t="s">
        <v>2641</v>
      </c>
      <c r="C885" s="120" t="str">
        <f t="shared" si="13"/>
        <v>Hamilton</v>
      </c>
    </row>
    <row r="886" spans="1:3" ht="15.65" thickBot="1" x14ac:dyDescent="0.35">
      <c r="A886" s="101" t="s">
        <v>2562</v>
      </c>
      <c r="B886" s="101" t="s">
        <v>2682</v>
      </c>
      <c r="C886" s="120" t="str">
        <f t="shared" si="13"/>
        <v>Hamilton</v>
      </c>
    </row>
    <row r="887" spans="1:3" ht="15.65" thickBot="1" x14ac:dyDescent="0.35">
      <c r="A887" s="101" t="s">
        <v>2562</v>
      </c>
      <c r="B887" s="101" t="s">
        <v>2645</v>
      </c>
      <c r="C887" s="120" t="str">
        <f t="shared" si="13"/>
        <v>Hamilton</v>
      </c>
    </row>
    <row r="888" spans="1:3" ht="15.65" thickBot="1" x14ac:dyDescent="0.35">
      <c r="A888" s="101" t="s">
        <v>2562</v>
      </c>
      <c r="B888" s="101" t="s">
        <v>2646</v>
      </c>
      <c r="C888" s="120" t="str">
        <f t="shared" si="13"/>
        <v>Hamilton</v>
      </c>
    </row>
    <row r="889" spans="1:3" ht="15.65" thickBot="1" x14ac:dyDescent="0.35">
      <c r="A889" s="101" t="s">
        <v>2562</v>
      </c>
      <c r="B889" s="101" t="s">
        <v>2652</v>
      </c>
      <c r="C889" s="120" t="str">
        <f t="shared" si="13"/>
        <v>Hamilton</v>
      </c>
    </row>
    <row r="890" spans="1:3" ht="15.65" thickBot="1" x14ac:dyDescent="0.35">
      <c r="A890" s="101" t="s">
        <v>2562</v>
      </c>
      <c r="B890" s="101" t="s">
        <v>2653</v>
      </c>
      <c r="C890" s="120" t="str">
        <f t="shared" si="13"/>
        <v>Hamilton</v>
      </c>
    </row>
    <row r="891" spans="1:3" ht="15.65" thickBot="1" x14ac:dyDescent="0.35">
      <c r="A891" s="101" t="s">
        <v>2562</v>
      </c>
      <c r="B891" s="101" t="s">
        <v>2656</v>
      </c>
      <c r="C891" s="120" t="str">
        <f t="shared" si="13"/>
        <v>Hamilton</v>
      </c>
    </row>
    <row r="892" spans="1:3" ht="15.65" thickBot="1" x14ac:dyDescent="0.35">
      <c r="A892" s="101" t="s">
        <v>2562</v>
      </c>
      <c r="B892" s="101" t="s">
        <v>2657</v>
      </c>
      <c r="C892" s="120" t="str">
        <f t="shared" si="13"/>
        <v>Hamilton</v>
      </c>
    </row>
    <row r="893" spans="1:3" ht="15.65" thickBot="1" x14ac:dyDescent="0.35">
      <c r="A893" s="101" t="s">
        <v>2566</v>
      </c>
      <c r="B893" s="101" t="s">
        <v>2607</v>
      </c>
      <c r="C893" s="120" t="str">
        <f t="shared" si="13"/>
        <v>Other SWG</v>
      </c>
    </row>
    <row r="894" spans="1:3" ht="15.65" thickBot="1" x14ac:dyDescent="0.35">
      <c r="A894" s="101" t="s">
        <v>2566</v>
      </c>
      <c r="B894" s="101" t="s">
        <v>1250</v>
      </c>
      <c r="C894" s="120" t="str">
        <f t="shared" si="13"/>
        <v>Other SWG</v>
      </c>
    </row>
    <row r="895" spans="1:3" ht="15.65" thickBot="1" x14ac:dyDescent="0.35">
      <c r="A895" s="101" t="s">
        <v>2566</v>
      </c>
      <c r="B895" s="101" t="s">
        <v>984</v>
      </c>
      <c r="C895" s="120" t="str">
        <f t="shared" si="13"/>
        <v>Other SWG</v>
      </c>
    </row>
    <row r="896" spans="1:3" ht="15.65" thickBot="1" x14ac:dyDescent="0.35">
      <c r="A896" s="101" t="s">
        <v>2566</v>
      </c>
      <c r="B896" s="101" t="s">
        <v>2623</v>
      </c>
      <c r="C896" s="120" t="str">
        <f t="shared" si="13"/>
        <v>Other SWG</v>
      </c>
    </row>
    <row r="897" spans="1:3" ht="15.65" thickBot="1" x14ac:dyDescent="0.35">
      <c r="A897" s="101" t="s">
        <v>2566</v>
      </c>
      <c r="B897" s="101" t="s">
        <v>2624</v>
      </c>
      <c r="C897" s="120" t="str">
        <f t="shared" si="13"/>
        <v>Other SWG</v>
      </c>
    </row>
    <row r="898" spans="1:3" ht="15.65" thickBot="1" x14ac:dyDescent="0.35">
      <c r="A898" s="101" t="s">
        <v>2566</v>
      </c>
      <c r="B898" s="101" t="s">
        <v>1273</v>
      </c>
      <c r="C898" s="120" t="str">
        <f t="shared" si="13"/>
        <v>Other SWG</v>
      </c>
    </row>
    <row r="899" spans="1:3" ht="15.65" thickBot="1" x14ac:dyDescent="0.35">
      <c r="A899" s="101" t="s">
        <v>2566</v>
      </c>
      <c r="B899" s="101" t="s">
        <v>2593</v>
      </c>
      <c r="C899" s="120" t="str">
        <f t="shared" ref="C899:C962" si="14">A899</f>
        <v>Other SWG</v>
      </c>
    </row>
    <row r="900" spans="1:3" ht="15.65" thickBot="1" x14ac:dyDescent="0.35">
      <c r="A900" s="101" t="s">
        <v>2566</v>
      </c>
      <c r="B900" s="101" t="s">
        <v>1279</v>
      </c>
      <c r="C900" s="120" t="str">
        <f t="shared" si="14"/>
        <v>Other SWG</v>
      </c>
    </row>
    <row r="901" spans="1:3" ht="15.65" thickBot="1" x14ac:dyDescent="0.35">
      <c r="A901" s="101" t="s">
        <v>2566</v>
      </c>
      <c r="B901" s="101" t="s">
        <v>2611</v>
      </c>
      <c r="C901" s="120" t="str">
        <f t="shared" si="14"/>
        <v>Other SWG</v>
      </c>
    </row>
    <row r="902" spans="1:3" ht="15.65" thickBot="1" x14ac:dyDescent="0.35">
      <c r="A902" s="101" t="s">
        <v>2566</v>
      </c>
      <c r="B902" s="101" t="s">
        <v>380</v>
      </c>
      <c r="C902" s="120" t="str">
        <f t="shared" si="14"/>
        <v>Other SWG</v>
      </c>
    </row>
    <row r="903" spans="1:3" ht="15.65" thickBot="1" x14ac:dyDescent="0.35">
      <c r="A903" s="101" t="s">
        <v>2566</v>
      </c>
      <c r="B903" s="101" t="s">
        <v>170</v>
      </c>
      <c r="C903" s="120" t="str">
        <f t="shared" si="14"/>
        <v>Other SWG</v>
      </c>
    </row>
    <row r="904" spans="1:3" ht="15.65" thickBot="1" x14ac:dyDescent="0.35">
      <c r="A904" s="101" t="s">
        <v>2566</v>
      </c>
      <c r="B904" s="101" t="s">
        <v>2600</v>
      </c>
      <c r="C904" s="120" t="str">
        <f t="shared" si="14"/>
        <v>Other SWG</v>
      </c>
    </row>
    <row r="905" spans="1:3" ht="15.65" thickBot="1" x14ac:dyDescent="0.35">
      <c r="A905" s="101" t="s">
        <v>2566</v>
      </c>
      <c r="B905" s="101" t="s">
        <v>2602</v>
      </c>
      <c r="C905" s="120" t="str">
        <f t="shared" si="14"/>
        <v>Other SWG</v>
      </c>
    </row>
    <row r="906" spans="1:3" ht="15.65" thickBot="1" x14ac:dyDescent="0.35">
      <c r="A906" s="101" t="s">
        <v>2566</v>
      </c>
      <c r="B906" s="101" t="s">
        <v>134</v>
      </c>
      <c r="C906" s="120" t="str">
        <f t="shared" si="14"/>
        <v>Other SWG</v>
      </c>
    </row>
    <row r="907" spans="1:3" ht="15.65" thickBot="1" x14ac:dyDescent="0.35">
      <c r="A907" s="101" t="s">
        <v>2566</v>
      </c>
      <c r="B907" s="101" t="s">
        <v>2603</v>
      </c>
      <c r="C907" s="120" t="str">
        <f t="shared" si="14"/>
        <v>Other SWG</v>
      </c>
    </row>
    <row r="908" spans="1:3" ht="15.65" thickBot="1" x14ac:dyDescent="0.35">
      <c r="A908" s="101" t="s">
        <v>2566</v>
      </c>
      <c r="B908" s="101" t="s">
        <v>2062</v>
      </c>
      <c r="C908" s="120" t="str">
        <f t="shared" si="14"/>
        <v>Other SWG</v>
      </c>
    </row>
    <row r="909" spans="1:3" ht="15.65" thickBot="1" x14ac:dyDescent="0.35">
      <c r="A909" s="101" t="s">
        <v>2566</v>
      </c>
      <c r="B909" s="101" t="s">
        <v>2632</v>
      </c>
      <c r="C909" s="120" t="str">
        <f t="shared" si="14"/>
        <v>Other SWG</v>
      </c>
    </row>
    <row r="910" spans="1:3" ht="15.65" thickBot="1" x14ac:dyDescent="0.35">
      <c r="A910" s="101" t="s">
        <v>2566</v>
      </c>
      <c r="B910" s="101" t="s">
        <v>2635</v>
      </c>
      <c r="C910" s="120" t="str">
        <f t="shared" si="14"/>
        <v>Other SWG</v>
      </c>
    </row>
    <row r="911" spans="1:3" ht="15.65" thickBot="1" x14ac:dyDescent="0.35">
      <c r="A911" s="101" t="s">
        <v>2566</v>
      </c>
      <c r="B911" s="101" t="s">
        <v>2638</v>
      </c>
      <c r="C911" s="120" t="str">
        <f t="shared" si="14"/>
        <v>Other SWG</v>
      </c>
    </row>
    <row r="912" spans="1:3" ht="15.65" thickBot="1" x14ac:dyDescent="0.35">
      <c r="A912" s="101" t="s">
        <v>2566</v>
      </c>
      <c r="B912" s="101" t="s">
        <v>2639</v>
      </c>
      <c r="C912" s="120" t="str">
        <f t="shared" si="14"/>
        <v>Other SWG</v>
      </c>
    </row>
    <row r="913" spans="1:3" ht="15.65" thickBot="1" x14ac:dyDescent="0.35">
      <c r="A913" s="101" t="s">
        <v>2566</v>
      </c>
      <c r="B913" s="101" t="s">
        <v>2645</v>
      </c>
      <c r="C913" s="120" t="str">
        <f t="shared" si="14"/>
        <v>Other SWG</v>
      </c>
    </row>
    <row r="914" spans="1:3" ht="15.65" thickBot="1" x14ac:dyDescent="0.35">
      <c r="A914" s="101" t="s">
        <v>2566</v>
      </c>
      <c r="B914" s="101" t="s">
        <v>2646</v>
      </c>
      <c r="C914" s="120" t="str">
        <f t="shared" si="14"/>
        <v>Other SWG</v>
      </c>
    </row>
    <row r="915" spans="1:3" ht="15.65" thickBot="1" x14ac:dyDescent="0.35">
      <c r="A915" s="101" t="s">
        <v>2566</v>
      </c>
      <c r="B915" s="101" t="s">
        <v>2647</v>
      </c>
      <c r="C915" s="120" t="str">
        <f t="shared" si="14"/>
        <v>Other SWG</v>
      </c>
    </row>
    <row r="916" spans="1:3" ht="15.65" thickBot="1" x14ac:dyDescent="0.35">
      <c r="A916" s="101" t="s">
        <v>2566</v>
      </c>
      <c r="B916" s="101" t="s">
        <v>2648</v>
      </c>
      <c r="C916" s="120" t="str">
        <f t="shared" si="14"/>
        <v>Other SWG</v>
      </c>
    </row>
    <row r="917" spans="1:3" ht="15.65" thickBot="1" x14ac:dyDescent="0.35">
      <c r="A917" s="101" t="s">
        <v>2566</v>
      </c>
      <c r="B917" s="101" t="s">
        <v>2652</v>
      </c>
      <c r="C917" s="120" t="str">
        <f t="shared" si="14"/>
        <v>Other SWG</v>
      </c>
    </row>
    <row r="918" spans="1:3" ht="15.65" thickBot="1" x14ac:dyDescent="0.35">
      <c r="A918" s="101" t="s">
        <v>2566</v>
      </c>
      <c r="B918" s="101" t="s">
        <v>2657</v>
      </c>
      <c r="C918" s="120" t="str">
        <f t="shared" si="14"/>
        <v>Other SWG</v>
      </c>
    </row>
    <row r="919" spans="1:3" ht="15.65" thickBot="1" x14ac:dyDescent="0.35">
      <c r="A919" s="101" t="s">
        <v>2569</v>
      </c>
      <c r="B919" s="101" t="s">
        <v>210</v>
      </c>
      <c r="C919" s="120" t="str">
        <f t="shared" si="14"/>
        <v>Other Third Party</v>
      </c>
    </row>
    <row r="920" spans="1:3" ht="15.65" thickBot="1" x14ac:dyDescent="0.35">
      <c r="A920" s="101" t="s">
        <v>2569</v>
      </c>
      <c r="B920" s="101" t="s">
        <v>2606</v>
      </c>
      <c r="C920" s="120" t="str">
        <f t="shared" si="14"/>
        <v>Other Third Party</v>
      </c>
    </row>
    <row r="921" spans="1:3" ht="15.65" thickBot="1" x14ac:dyDescent="0.35">
      <c r="A921" s="101" t="s">
        <v>2569</v>
      </c>
      <c r="B921" s="101" t="s">
        <v>2618</v>
      </c>
      <c r="C921" s="120" t="str">
        <f t="shared" si="14"/>
        <v>Other Third Party</v>
      </c>
    </row>
    <row r="922" spans="1:3" ht="15.65" thickBot="1" x14ac:dyDescent="0.35">
      <c r="A922" s="101" t="s">
        <v>2569</v>
      </c>
      <c r="B922" s="101" t="s">
        <v>2675</v>
      </c>
      <c r="C922" s="120" t="str">
        <f t="shared" si="14"/>
        <v>Other Third Party</v>
      </c>
    </row>
    <row r="923" spans="1:3" ht="15.65" thickBot="1" x14ac:dyDescent="0.35">
      <c r="A923" s="101" t="s">
        <v>2569</v>
      </c>
      <c r="B923" s="101" t="s">
        <v>2683</v>
      </c>
      <c r="C923" s="120" t="str">
        <f t="shared" si="14"/>
        <v>Other Third Party</v>
      </c>
    </row>
    <row r="924" spans="1:3" ht="15.65" thickBot="1" x14ac:dyDescent="0.35">
      <c r="A924" s="101" t="s">
        <v>2569</v>
      </c>
      <c r="B924" s="101" t="s">
        <v>2607</v>
      </c>
      <c r="C924" s="120" t="str">
        <f t="shared" si="14"/>
        <v>Other Third Party</v>
      </c>
    </row>
    <row r="925" spans="1:3" ht="15.65" thickBot="1" x14ac:dyDescent="0.35">
      <c r="A925" s="101" t="s">
        <v>2569</v>
      </c>
      <c r="B925" s="101" t="s">
        <v>2684</v>
      </c>
      <c r="C925" s="120" t="str">
        <f t="shared" si="14"/>
        <v>Other Third Party</v>
      </c>
    </row>
    <row r="926" spans="1:3" ht="15.65" thickBot="1" x14ac:dyDescent="0.35">
      <c r="A926" s="101" t="s">
        <v>2569</v>
      </c>
      <c r="B926" s="101" t="s">
        <v>2619</v>
      </c>
      <c r="C926" s="120" t="str">
        <f t="shared" si="14"/>
        <v>Other Third Party</v>
      </c>
    </row>
    <row r="927" spans="1:3" ht="15.65" thickBot="1" x14ac:dyDescent="0.35">
      <c r="A927" s="101" t="s">
        <v>2569</v>
      </c>
      <c r="B927" s="101" t="s">
        <v>2620</v>
      </c>
      <c r="C927" s="120" t="str">
        <f t="shared" si="14"/>
        <v>Other Third Party</v>
      </c>
    </row>
    <row r="928" spans="1:3" ht="15.65" thickBot="1" x14ac:dyDescent="0.35">
      <c r="A928" s="101" t="s">
        <v>2569</v>
      </c>
      <c r="B928" s="101" t="s">
        <v>2590</v>
      </c>
      <c r="C928" s="120" t="str">
        <f t="shared" si="14"/>
        <v>Other Third Party</v>
      </c>
    </row>
    <row r="929" spans="1:3" ht="15.65" thickBot="1" x14ac:dyDescent="0.35">
      <c r="A929" s="101" t="s">
        <v>2569</v>
      </c>
      <c r="B929" s="101" t="s">
        <v>2591</v>
      </c>
      <c r="C929" s="120" t="str">
        <f t="shared" si="14"/>
        <v>Other Third Party</v>
      </c>
    </row>
    <row r="930" spans="1:3" ht="15.65" thickBot="1" x14ac:dyDescent="0.35">
      <c r="A930" s="101" t="s">
        <v>2569</v>
      </c>
      <c r="B930" s="101" t="s">
        <v>1250</v>
      </c>
      <c r="C930" s="120" t="str">
        <f t="shared" si="14"/>
        <v>Other Third Party</v>
      </c>
    </row>
    <row r="931" spans="1:3" ht="15.65" thickBot="1" x14ac:dyDescent="0.35">
      <c r="A931" s="101" t="s">
        <v>2569</v>
      </c>
      <c r="B931" s="101" t="s">
        <v>334</v>
      </c>
      <c r="C931" s="120" t="str">
        <f t="shared" si="14"/>
        <v>Other Third Party</v>
      </c>
    </row>
    <row r="932" spans="1:3" ht="15.65" thickBot="1" x14ac:dyDescent="0.35">
      <c r="A932" s="101" t="s">
        <v>2569</v>
      </c>
      <c r="B932" s="101" t="s">
        <v>2685</v>
      </c>
      <c r="C932" s="120" t="str">
        <f t="shared" si="14"/>
        <v>Other Third Party</v>
      </c>
    </row>
    <row r="933" spans="1:3" ht="15.65" thickBot="1" x14ac:dyDescent="0.35">
      <c r="A933" s="101" t="s">
        <v>2569</v>
      </c>
      <c r="B933" s="101" t="s">
        <v>2686</v>
      </c>
      <c r="C933" s="120" t="str">
        <f t="shared" si="14"/>
        <v>Other Third Party</v>
      </c>
    </row>
    <row r="934" spans="1:3" ht="15.65" thickBot="1" x14ac:dyDescent="0.35">
      <c r="A934" s="101" t="s">
        <v>2569</v>
      </c>
      <c r="B934" s="101" t="s">
        <v>2622</v>
      </c>
      <c r="C934" s="120" t="str">
        <f t="shared" si="14"/>
        <v>Other Third Party</v>
      </c>
    </row>
    <row r="935" spans="1:3" ht="15.65" thickBot="1" x14ac:dyDescent="0.35">
      <c r="A935" s="101" t="s">
        <v>2569</v>
      </c>
      <c r="B935" s="101" t="s">
        <v>2687</v>
      </c>
      <c r="C935" s="120" t="str">
        <f t="shared" si="14"/>
        <v>Other Third Party</v>
      </c>
    </row>
    <row r="936" spans="1:3" ht="15.65" thickBot="1" x14ac:dyDescent="0.35">
      <c r="A936" s="101" t="s">
        <v>2569</v>
      </c>
      <c r="B936" s="101" t="s">
        <v>2688</v>
      </c>
      <c r="C936" s="120" t="str">
        <f t="shared" si="14"/>
        <v>Other Third Party</v>
      </c>
    </row>
    <row r="937" spans="1:3" ht="15.65" thickBot="1" x14ac:dyDescent="0.35">
      <c r="A937" s="101" t="s">
        <v>2569</v>
      </c>
      <c r="B937" s="101" t="s">
        <v>2664</v>
      </c>
      <c r="C937" s="120" t="str">
        <f t="shared" si="14"/>
        <v>Other Third Party</v>
      </c>
    </row>
    <row r="938" spans="1:3" ht="15.65" thickBot="1" x14ac:dyDescent="0.35">
      <c r="A938" s="101" t="s">
        <v>2569</v>
      </c>
      <c r="B938" s="101" t="s">
        <v>1013</v>
      </c>
      <c r="C938" s="120" t="str">
        <f t="shared" si="14"/>
        <v>Other Third Party</v>
      </c>
    </row>
    <row r="939" spans="1:3" ht="15.65" thickBot="1" x14ac:dyDescent="0.35">
      <c r="A939" s="101" t="s">
        <v>2569</v>
      </c>
      <c r="B939" s="101" t="s">
        <v>2689</v>
      </c>
      <c r="C939" s="120" t="str">
        <f t="shared" si="14"/>
        <v>Other Third Party</v>
      </c>
    </row>
    <row r="940" spans="1:3" ht="15.65" thickBot="1" x14ac:dyDescent="0.35">
      <c r="A940" s="101" t="s">
        <v>2569</v>
      </c>
      <c r="B940" s="101" t="s">
        <v>984</v>
      </c>
      <c r="C940" s="120" t="str">
        <f t="shared" si="14"/>
        <v>Other Third Party</v>
      </c>
    </row>
    <row r="941" spans="1:3" ht="15.65" thickBot="1" x14ac:dyDescent="0.35">
      <c r="A941" s="101" t="s">
        <v>2569</v>
      </c>
      <c r="B941" s="101" t="s">
        <v>2623</v>
      </c>
      <c r="C941" s="120" t="str">
        <f t="shared" si="14"/>
        <v>Other Third Party</v>
      </c>
    </row>
    <row r="942" spans="1:3" ht="15.65" thickBot="1" x14ac:dyDescent="0.35">
      <c r="A942" s="101" t="s">
        <v>2569</v>
      </c>
      <c r="B942" s="101" t="s">
        <v>2624</v>
      </c>
      <c r="C942" s="120" t="str">
        <f t="shared" si="14"/>
        <v>Other Third Party</v>
      </c>
    </row>
    <row r="943" spans="1:3" ht="15.65" thickBot="1" x14ac:dyDescent="0.35">
      <c r="A943" s="101" t="s">
        <v>2569</v>
      </c>
      <c r="B943" s="101" t="s">
        <v>2690</v>
      </c>
      <c r="C943" s="120" t="str">
        <f t="shared" si="14"/>
        <v>Other Third Party</v>
      </c>
    </row>
    <row r="944" spans="1:3" ht="15.65" thickBot="1" x14ac:dyDescent="0.35">
      <c r="A944" s="101" t="s">
        <v>2569</v>
      </c>
      <c r="B944" s="101" t="s">
        <v>2691</v>
      </c>
      <c r="C944" s="120" t="str">
        <f t="shared" si="14"/>
        <v>Other Third Party</v>
      </c>
    </row>
    <row r="945" spans="1:3" ht="15.65" thickBot="1" x14ac:dyDescent="0.35">
      <c r="A945" s="101" t="s">
        <v>2569</v>
      </c>
      <c r="B945" s="101" t="s">
        <v>369</v>
      </c>
      <c r="C945" s="120" t="str">
        <f t="shared" si="14"/>
        <v>Other Third Party</v>
      </c>
    </row>
    <row r="946" spans="1:3" ht="15.65" thickBot="1" x14ac:dyDescent="0.35">
      <c r="A946" s="101" t="s">
        <v>2569</v>
      </c>
      <c r="B946" s="101" t="s">
        <v>2592</v>
      </c>
      <c r="C946" s="120" t="str">
        <f t="shared" si="14"/>
        <v>Other Third Party</v>
      </c>
    </row>
    <row r="947" spans="1:3" ht="15.65" thickBot="1" x14ac:dyDescent="0.35">
      <c r="A947" s="101" t="s">
        <v>2569</v>
      </c>
      <c r="B947" s="101" t="s">
        <v>2676</v>
      </c>
      <c r="C947" s="120" t="str">
        <f t="shared" si="14"/>
        <v>Other Third Party</v>
      </c>
    </row>
    <row r="948" spans="1:3" ht="15.65" thickBot="1" x14ac:dyDescent="0.35">
      <c r="A948" s="101" t="s">
        <v>2569</v>
      </c>
      <c r="B948" s="101" t="s">
        <v>2692</v>
      </c>
      <c r="C948" s="120" t="str">
        <f t="shared" si="14"/>
        <v>Other Third Party</v>
      </c>
    </row>
    <row r="949" spans="1:3" ht="15.65" thickBot="1" x14ac:dyDescent="0.35">
      <c r="A949" s="101" t="s">
        <v>2569</v>
      </c>
      <c r="B949" s="101" t="s">
        <v>2608</v>
      </c>
      <c r="C949" s="120" t="str">
        <f t="shared" si="14"/>
        <v>Other Third Party</v>
      </c>
    </row>
    <row r="950" spans="1:3" ht="15.65" thickBot="1" x14ac:dyDescent="0.35">
      <c r="A950" s="101" t="s">
        <v>2569</v>
      </c>
      <c r="B950" s="101" t="s">
        <v>122</v>
      </c>
      <c r="C950" s="120" t="str">
        <f t="shared" si="14"/>
        <v>Other Third Party</v>
      </c>
    </row>
    <row r="951" spans="1:3" ht="15.65" thickBot="1" x14ac:dyDescent="0.35">
      <c r="A951" s="101" t="s">
        <v>2569</v>
      </c>
      <c r="B951" s="101" t="s">
        <v>2609</v>
      </c>
      <c r="C951" s="120" t="str">
        <f t="shared" si="14"/>
        <v>Other Third Party</v>
      </c>
    </row>
    <row r="952" spans="1:3" ht="15.65" thickBot="1" x14ac:dyDescent="0.35">
      <c r="A952" s="101" t="s">
        <v>2569</v>
      </c>
      <c r="B952" s="101" t="s">
        <v>2693</v>
      </c>
      <c r="C952" s="120" t="str">
        <f t="shared" si="14"/>
        <v>Other Third Party</v>
      </c>
    </row>
    <row r="953" spans="1:3" ht="15.65" thickBot="1" x14ac:dyDescent="0.35">
      <c r="A953" s="101" t="s">
        <v>2569</v>
      </c>
      <c r="B953" s="101" t="s">
        <v>2694</v>
      </c>
      <c r="C953" s="120" t="str">
        <f t="shared" si="14"/>
        <v>Other Third Party</v>
      </c>
    </row>
    <row r="954" spans="1:3" ht="15.65" thickBot="1" x14ac:dyDescent="0.35">
      <c r="A954" s="101" t="s">
        <v>2569</v>
      </c>
      <c r="B954" s="101" t="s">
        <v>2666</v>
      </c>
      <c r="C954" s="120" t="str">
        <f t="shared" si="14"/>
        <v>Other Third Party</v>
      </c>
    </row>
    <row r="955" spans="1:3" ht="15.65" thickBot="1" x14ac:dyDescent="0.35">
      <c r="A955" s="101" t="s">
        <v>2569</v>
      </c>
      <c r="B955" s="101" t="s">
        <v>2695</v>
      </c>
      <c r="C955" s="120" t="str">
        <f t="shared" si="14"/>
        <v>Other Third Party</v>
      </c>
    </row>
    <row r="956" spans="1:3" ht="15.65" thickBot="1" x14ac:dyDescent="0.35">
      <c r="A956" s="101" t="s">
        <v>2569</v>
      </c>
      <c r="B956" s="101" t="s">
        <v>1280</v>
      </c>
      <c r="C956" s="120" t="str">
        <f t="shared" si="14"/>
        <v>Other Third Party</v>
      </c>
    </row>
    <row r="957" spans="1:3" ht="15.65" thickBot="1" x14ac:dyDescent="0.35">
      <c r="A957" s="101" t="s">
        <v>2569</v>
      </c>
      <c r="B957" s="101" t="s">
        <v>2667</v>
      </c>
      <c r="C957" s="120" t="str">
        <f t="shared" si="14"/>
        <v>Other Third Party</v>
      </c>
    </row>
    <row r="958" spans="1:3" ht="15.65" thickBot="1" x14ac:dyDescent="0.35">
      <c r="A958" s="101" t="s">
        <v>2569</v>
      </c>
      <c r="B958" s="101" t="s">
        <v>2610</v>
      </c>
      <c r="C958" s="120" t="str">
        <f t="shared" si="14"/>
        <v>Other Third Party</v>
      </c>
    </row>
    <row r="959" spans="1:3" ht="15.65" thickBot="1" x14ac:dyDescent="0.35">
      <c r="A959" s="101" t="s">
        <v>2569</v>
      </c>
      <c r="B959" s="101" t="s">
        <v>2696</v>
      </c>
      <c r="C959" s="120" t="str">
        <f t="shared" si="14"/>
        <v>Other Third Party</v>
      </c>
    </row>
    <row r="960" spans="1:3" ht="15.65" thickBot="1" x14ac:dyDescent="0.35">
      <c r="A960" s="101" t="s">
        <v>2569</v>
      </c>
      <c r="B960" s="101" t="s">
        <v>2697</v>
      </c>
      <c r="C960" s="120" t="str">
        <f t="shared" si="14"/>
        <v>Other Third Party</v>
      </c>
    </row>
    <row r="961" spans="1:3" ht="15.65" thickBot="1" x14ac:dyDescent="0.35">
      <c r="A961" s="101" t="s">
        <v>2569</v>
      </c>
      <c r="B961" s="101" t="s">
        <v>1273</v>
      </c>
      <c r="C961" s="120" t="str">
        <f t="shared" si="14"/>
        <v>Other Third Party</v>
      </c>
    </row>
    <row r="962" spans="1:3" ht="15.65" thickBot="1" x14ac:dyDescent="0.35">
      <c r="A962" s="101" t="s">
        <v>2569</v>
      </c>
      <c r="B962" s="101" t="s">
        <v>2593</v>
      </c>
      <c r="C962" s="120" t="str">
        <f t="shared" si="14"/>
        <v>Other Third Party</v>
      </c>
    </row>
    <row r="963" spans="1:3" ht="15.65" thickBot="1" x14ac:dyDescent="0.35">
      <c r="A963" s="101" t="s">
        <v>2569</v>
      </c>
      <c r="B963" s="101" t="s">
        <v>1279</v>
      </c>
      <c r="C963" s="120" t="str">
        <f t="shared" ref="C963:C1026" si="15">A963</f>
        <v>Other Third Party</v>
      </c>
    </row>
    <row r="964" spans="1:3" ht="15.65" thickBot="1" x14ac:dyDescent="0.35">
      <c r="A964" s="101" t="s">
        <v>2569</v>
      </c>
      <c r="B964" s="101" t="s">
        <v>2611</v>
      </c>
      <c r="C964" s="120" t="str">
        <f t="shared" si="15"/>
        <v>Other Third Party</v>
      </c>
    </row>
    <row r="965" spans="1:3" ht="15.65" thickBot="1" x14ac:dyDescent="0.35">
      <c r="A965" s="101" t="s">
        <v>2569</v>
      </c>
      <c r="B965" s="101" t="s">
        <v>2625</v>
      </c>
      <c r="C965" s="120" t="str">
        <f t="shared" si="15"/>
        <v>Other Third Party</v>
      </c>
    </row>
    <row r="966" spans="1:3" ht="15.65" thickBot="1" x14ac:dyDescent="0.35">
      <c r="A966" s="101" t="s">
        <v>2569</v>
      </c>
      <c r="B966" s="101" t="s">
        <v>2698</v>
      </c>
      <c r="C966" s="120" t="str">
        <f t="shared" si="15"/>
        <v>Other Third Party</v>
      </c>
    </row>
    <row r="967" spans="1:3" ht="15.65" thickBot="1" x14ac:dyDescent="0.35">
      <c r="A967" s="101" t="s">
        <v>2569</v>
      </c>
      <c r="B967" s="101" t="s">
        <v>2594</v>
      </c>
      <c r="C967" s="120" t="str">
        <f t="shared" si="15"/>
        <v>Other Third Party</v>
      </c>
    </row>
    <row r="968" spans="1:3" ht="15.65" thickBot="1" x14ac:dyDescent="0.35">
      <c r="A968" s="101" t="s">
        <v>2569</v>
      </c>
      <c r="B968" s="101" t="s">
        <v>380</v>
      </c>
      <c r="C968" s="120" t="str">
        <f t="shared" si="15"/>
        <v>Other Third Party</v>
      </c>
    </row>
    <row r="969" spans="1:3" ht="15.65" thickBot="1" x14ac:dyDescent="0.35">
      <c r="A969" s="101" t="s">
        <v>2569</v>
      </c>
      <c r="B969" s="101" t="s">
        <v>170</v>
      </c>
      <c r="C969" s="120" t="str">
        <f t="shared" si="15"/>
        <v>Other Third Party</v>
      </c>
    </row>
    <row r="970" spans="1:3" ht="15.65" thickBot="1" x14ac:dyDescent="0.35">
      <c r="A970" s="101" t="s">
        <v>2569</v>
      </c>
      <c r="B970" s="101" t="s">
        <v>2355</v>
      </c>
      <c r="C970" s="120" t="str">
        <f t="shared" si="15"/>
        <v>Other Third Party</v>
      </c>
    </row>
    <row r="971" spans="1:3" ht="15.65" thickBot="1" x14ac:dyDescent="0.35">
      <c r="A971" s="101" t="s">
        <v>2569</v>
      </c>
      <c r="B971" s="101" t="s">
        <v>2699</v>
      </c>
      <c r="C971" s="120" t="str">
        <f t="shared" si="15"/>
        <v>Other Third Party</v>
      </c>
    </row>
    <row r="972" spans="1:3" ht="15.65" thickBot="1" x14ac:dyDescent="0.35">
      <c r="A972" s="101" t="s">
        <v>2569</v>
      </c>
      <c r="B972" s="101" t="s">
        <v>2700</v>
      </c>
      <c r="C972" s="120" t="str">
        <f t="shared" si="15"/>
        <v>Other Third Party</v>
      </c>
    </row>
    <row r="973" spans="1:3" ht="15.65" thickBot="1" x14ac:dyDescent="0.35">
      <c r="A973" s="101" t="s">
        <v>2569</v>
      </c>
      <c r="B973" s="101" t="s">
        <v>2701</v>
      </c>
      <c r="C973" s="120" t="str">
        <f t="shared" si="15"/>
        <v>Other Third Party</v>
      </c>
    </row>
    <row r="974" spans="1:3" ht="15.65" thickBot="1" x14ac:dyDescent="0.35">
      <c r="A974" s="101" t="s">
        <v>2569</v>
      </c>
      <c r="B974" s="101" t="s">
        <v>2702</v>
      </c>
      <c r="C974" s="120" t="str">
        <f t="shared" si="15"/>
        <v>Other Third Party</v>
      </c>
    </row>
    <row r="975" spans="1:3" ht="15.65" thickBot="1" x14ac:dyDescent="0.35">
      <c r="A975" s="101" t="s">
        <v>2569</v>
      </c>
      <c r="B975" s="101" t="s">
        <v>2703</v>
      </c>
      <c r="C975" s="120" t="str">
        <f t="shared" si="15"/>
        <v>Other Third Party</v>
      </c>
    </row>
    <row r="976" spans="1:3" ht="15.65" thickBot="1" x14ac:dyDescent="0.35">
      <c r="A976" s="101" t="s">
        <v>2569</v>
      </c>
      <c r="B976" s="101" t="s">
        <v>2600</v>
      </c>
      <c r="C976" s="120" t="str">
        <f t="shared" si="15"/>
        <v>Other Third Party</v>
      </c>
    </row>
    <row r="977" spans="1:3" ht="15.65" thickBot="1" x14ac:dyDescent="0.35">
      <c r="A977" s="101" t="s">
        <v>2569</v>
      </c>
      <c r="B977" s="101" t="s">
        <v>2601</v>
      </c>
      <c r="C977" s="120" t="str">
        <f t="shared" si="15"/>
        <v>Other Third Party</v>
      </c>
    </row>
    <row r="978" spans="1:3" ht="15.65" thickBot="1" x14ac:dyDescent="0.35">
      <c r="A978" s="101" t="s">
        <v>2569</v>
      </c>
      <c r="B978" s="101" t="s">
        <v>2615</v>
      </c>
      <c r="C978" s="120" t="str">
        <f t="shared" si="15"/>
        <v>Other Third Party</v>
      </c>
    </row>
    <row r="979" spans="1:3" ht="15.65" thickBot="1" x14ac:dyDescent="0.35">
      <c r="A979" s="101" t="s">
        <v>2569</v>
      </c>
      <c r="B979" s="101" t="s">
        <v>2602</v>
      </c>
      <c r="C979" s="120" t="str">
        <f t="shared" si="15"/>
        <v>Other Third Party</v>
      </c>
    </row>
    <row r="980" spans="1:3" ht="15.65" thickBot="1" x14ac:dyDescent="0.35">
      <c r="A980" s="101" t="s">
        <v>2569</v>
      </c>
      <c r="B980" s="101" t="s">
        <v>2669</v>
      </c>
      <c r="C980" s="120" t="str">
        <f t="shared" si="15"/>
        <v>Other Third Party</v>
      </c>
    </row>
    <row r="981" spans="1:3" ht="15.65" thickBot="1" x14ac:dyDescent="0.35">
      <c r="A981" s="101" t="s">
        <v>2569</v>
      </c>
      <c r="B981" s="101" t="s">
        <v>134</v>
      </c>
      <c r="C981" s="120" t="str">
        <f t="shared" si="15"/>
        <v>Other Third Party</v>
      </c>
    </row>
    <row r="982" spans="1:3" ht="15.65" thickBot="1" x14ac:dyDescent="0.35">
      <c r="A982" s="101" t="s">
        <v>2569</v>
      </c>
      <c r="B982" s="101" t="s">
        <v>2704</v>
      </c>
      <c r="C982" s="120" t="str">
        <f t="shared" si="15"/>
        <v>Other Third Party</v>
      </c>
    </row>
    <row r="983" spans="1:3" ht="15.65" thickBot="1" x14ac:dyDescent="0.35">
      <c r="A983" s="101" t="s">
        <v>2569</v>
      </c>
      <c r="B983" s="101" t="s">
        <v>2671</v>
      </c>
      <c r="C983" s="120" t="str">
        <f t="shared" si="15"/>
        <v>Other Third Party</v>
      </c>
    </row>
    <row r="984" spans="1:3" ht="15.65" thickBot="1" x14ac:dyDescent="0.35">
      <c r="A984" s="101" t="s">
        <v>2569</v>
      </c>
      <c r="B984" s="101" t="s">
        <v>2603</v>
      </c>
      <c r="C984" s="120" t="str">
        <f t="shared" si="15"/>
        <v>Other Third Party</v>
      </c>
    </row>
    <row r="985" spans="1:3" ht="15.65" thickBot="1" x14ac:dyDescent="0.35">
      <c r="A985" s="101" t="s">
        <v>2569</v>
      </c>
      <c r="B985" s="101" t="s">
        <v>2705</v>
      </c>
      <c r="C985" s="120" t="str">
        <f t="shared" si="15"/>
        <v>Other Third Party</v>
      </c>
    </row>
    <row r="986" spans="1:3" ht="15.65" thickBot="1" x14ac:dyDescent="0.35">
      <c r="A986" s="101" t="s">
        <v>2569</v>
      </c>
      <c r="B986" s="101" t="s">
        <v>955</v>
      </c>
      <c r="C986" s="120" t="str">
        <f t="shared" si="15"/>
        <v>Other Third Party</v>
      </c>
    </row>
    <row r="987" spans="1:3" ht="15.65" thickBot="1" x14ac:dyDescent="0.35">
      <c r="A987" s="101" t="s">
        <v>2569</v>
      </c>
      <c r="B987" s="101" t="s">
        <v>2616</v>
      </c>
      <c r="C987" s="120" t="str">
        <f t="shared" si="15"/>
        <v>Other Third Party</v>
      </c>
    </row>
    <row r="988" spans="1:3" ht="15.65" thickBot="1" x14ac:dyDescent="0.35">
      <c r="A988" s="101" t="s">
        <v>2569</v>
      </c>
      <c r="B988" s="101" t="s">
        <v>2706</v>
      </c>
      <c r="C988" s="120" t="str">
        <f t="shared" si="15"/>
        <v>Other Third Party</v>
      </c>
    </row>
    <row r="989" spans="1:3" ht="15.65" thickBot="1" x14ac:dyDescent="0.35">
      <c r="A989" s="101" t="s">
        <v>2569</v>
      </c>
      <c r="B989" s="101" t="s">
        <v>2707</v>
      </c>
      <c r="C989" s="120" t="str">
        <f t="shared" si="15"/>
        <v>Other Third Party</v>
      </c>
    </row>
    <row r="990" spans="1:3" ht="15.65" thickBot="1" x14ac:dyDescent="0.35">
      <c r="A990" s="101" t="s">
        <v>2569</v>
      </c>
      <c r="B990" s="101" t="s">
        <v>2617</v>
      </c>
      <c r="C990" s="120" t="str">
        <f t="shared" si="15"/>
        <v>Other Third Party</v>
      </c>
    </row>
    <row r="991" spans="1:3" ht="15.65" thickBot="1" x14ac:dyDescent="0.35">
      <c r="A991" s="101" t="s">
        <v>2569</v>
      </c>
      <c r="B991" s="101" t="s">
        <v>2672</v>
      </c>
      <c r="C991" s="120" t="str">
        <f t="shared" si="15"/>
        <v>Other Third Party</v>
      </c>
    </row>
    <row r="992" spans="1:3" ht="15.65" thickBot="1" x14ac:dyDescent="0.35">
      <c r="A992" s="101" t="s">
        <v>2569</v>
      </c>
      <c r="B992" s="101" t="s">
        <v>2708</v>
      </c>
      <c r="C992" s="120" t="str">
        <f t="shared" si="15"/>
        <v>Other Third Party</v>
      </c>
    </row>
    <row r="993" spans="1:3" ht="15.65" thickBot="1" x14ac:dyDescent="0.35">
      <c r="A993" s="101" t="s">
        <v>2569</v>
      </c>
      <c r="B993" s="101" t="s">
        <v>2604</v>
      </c>
      <c r="C993" s="120" t="str">
        <f t="shared" si="15"/>
        <v>Other Third Party</v>
      </c>
    </row>
    <row r="994" spans="1:3" ht="15.65" thickBot="1" x14ac:dyDescent="0.35">
      <c r="A994" s="101" t="s">
        <v>2569</v>
      </c>
      <c r="B994" s="101" t="s">
        <v>2709</v>
      </c>
      <c r="C994" s="120" t="str">
        <f t="shared" si="15"/>
        <v>Other Third Party</v>
      </c>
    </row>
    <row r="995" spans="1:3" ht="15.65" thickBot="1" x14ac:dyDescent="0.35">
      <c r="A995" s="101" t="s">
        <v>2569</v>
      </c>
      <c r="B995" s="101" t="s">
        <v>2678</v>
      </c>
      <c r="C995" s="120" t="str">
        <f t="shared" si="15"/>
        <v>Other Third Party</v>
      </c>
    </row>
    <row r="996" spans="1:3" ht="15.65" thickBot="1" x14ac:dyDescent="0.35">
      <c r="A996" s="101" t="s">
        <v>2569</v>
      </c>
      <c r="B996" s="101" t="s">
        <v>2679</v>
      </c>
      <c r="C996" s="120" t="str">
        <f t="shared" si="15"/>
        <v>Other Third Party</v>
      </c>
    </row>
    <row r="997" spans="1:3" ht="15.65" thickBot="1" x14ac:dyDescent="0.35">
      <c r="A997" s="101" t="s">
        <v>2569</v>
      </c>
      <c r="B997" s="101" t="s">
        <v>2631</v>
      </c>
      <c r="C997" s="120" t="str">
        <f t="shared" si="15"/>
        <v>Other Third Party</v>
      </c>
    </row>
    <row r="998" spans="1:3" ht="15.65" thickBot="1" x14ac:dyDescent="0.35">
      <c r="A998" s="101" t="s">
        <v>2569</v>
      </c>
      <c r="B998" s="101" t="s">
        <v>2632</v>
      </c>
      <c r="C998" s="120" t="str">
        <f t="shared" si="15"/>
        <v>Other Third Party</v>
      </c>
    </row>
    <row r="999" spans="1:3" ht="15.65" thickBot="1" x14ac:dyDescent="0.35">
      <c r="A999" s="101" t="s">
        <v>2569</v>
      </c>
      <c r="B999" s="101" t="s">
        <v>2710</v>
      </c>
      <c r="C999" s="120" t="str">
        <f t="shared" si="15"/>
        <v>Other Third Party</v>
      </c>
    </row>
    <row r="1000" spans="1:3" ht="15.65" thickBot="1" x14ac:dyDescent="0.35">
      <c r="A1000" s="101" t="s">
        <v>2569</v>
      </c>
      <c r="B1000" s="101" t="s">
        <v>2673</v>
      </c>
      <c r="C1000" s="120" t="str">
        <f t="shared" si="15"/>
        <v>Other Third Party</v>
      </c>
    </row>
    <row r="1001" spans="1:3" ht="15.65" thickBot="1" x14ac:dyDescent="0.35">
      <c r="A1001" s="101" t="s">
        <v>2569</v>
      </c>
      <c r="B1001" s="101" t="s">
        <v>2633</v>
      </c>
      <c r="C1001" s="120" t="str">
        <f t="shared" si="15"/>
        <v>Other Third Party</v>
      </c>
    </row>
    <row r="1002" spans="1:3" ht="15.65" thickBot="1" x14ac:dyDescent="0.35">
      <c r="A1002" s="101" t="s">
        <v>2569</v>
      </c>
      <c r="B1002" s="101" t="s">
        <v>2605</v>
      </c>
      <c r="C1002" s="120" t="str">
        <f t="shared" si="15"/>
        <v>Other Third Party</v>
      </c>
    </row>
    <row r="1003" spans="1:3" ht="15.65" thickBot="1" x14ac:dyDescent="0.35">
      <c r="A1003" s="101" t="s">
        <v>2569</v>
      </c>
      <c r="B1003" s="101" t="s">
        <v>2680</v>
      </c>
      <c r="C1003" s="120" t="str">
        <f t="shared" si="15"/>
        <v>Other Third Party</v>
      </c>
    </row>
    <row r="1004" spans="1:3" ht="15.65" thickBot="1" x14ac:dyDescent="0.35">
      <c r="A1004" s="101" t="s">
        <v>2569</v>
      </c>
      <c r="B1004" s="101" t="s">
        <v>2681</v>
      </c>
      <c r="C1004" s="120" t="str">
        <f t="shared" si="15"/>
        <v>Other Third Party</v>
      </c>
    </row>
    <row r="1005" spans="1:3" ht="15.65" thickBot="1" x14ac:dyDescent="0.35">
      <c r="A1005" s="101" t="s">
        <v>2569</v>
      </c>
      <c r="B1005" s="101" t="s">
        <v>2634</v>
      </c>
      <c r="C1005" s="120" t="str">
        <f t="shared" si="15"/>
        <v>Other Third Party</v>
      </c>
    </row>
    <row r="1006" spans="1:3" ht="15.65" thickBot="1" x14ac:dyDescent="0.35">
      <c r="A1006" s="101" t="s">
        <v>2569</v>
      </c>
      <c r="B1006" s="101" t="s">
        <v>2635</v>
      </c>
      <c r="C1006" s="120" t="str">
        <f t="shared" si="15"/>
        <v>Other Third Party</v>
      </c>
    </row>
    <row r="1007" spans="1:3" ht="15.65" thickBot="1" x14ac:dyDescent="0.35">
      <c r="A1007" s="101" t="s">
        <v>2569</v>
      </c>
      <c r="B1007" s="101" t="s">
        <v>2711</v>
      </c>
      <c r="C1007" s="120" t="str">
        <f t="shared" si="15"/>
        <v>Other Third Party</v>
      </c>
    </row>
    <row r="1008" spans="1:3" ht="15.65" thickBot="1" x14ac:dyDescent="0.35">
      <c r="A1008" s="101" t="s">
        <v>2569</v>
      </c>
      <c r="B1008" s="101" t="s">
        <v>2636</v>
      </c>
      <c r="C1008" s="120" t="str">
        <f t="shared" si="15"/>
        <v>Other Third Party</v>
      </c>
    </row>
    <row r="1009" spans="1:3" ht="15.65" thickBot="1" x14ac:dyDescent="0.35">
      <c r="A1009" s="101" t="s">
        <v>2569</v>
      </c>
      <c r="B1009" s="101" t="s">
        <v>2637</v>
      </c>
      <c r="C1009" s="120" t="str">
        <f t="shared" si="15"/>
        <v>Other Third Party</v>
      </c>
    </row>
    <row r="1010" spans="1:3" ht="15.65" thickBot="1" x14ac:dyDescent="0.35">
      <c r="A1010" s="101" t="s">
        <v>2569</v>
      </c>
      <c r="B1010" s="101" t="s">
        <v>2712</v>
      </c>
      <c r="C1010" s="120" t="str">
        <f t="shared" si="15"/>
        <v>Other Third Party</v>
      </c>
    </row>
    <row r="1011" spans="1:3" ht="15.65" thickBot="1" x14ac:dyDescent="0.35">
      <c r="A1011" s="101" t="s">
        <v>2569</v>
      </c>
      <c r="B1011" s="101" t="s">
        <v>2713</v>
      </c>
      <c r="C1011" s="120" t="str">
        <f t="shared" si="15"/>
        <v>Other Third Party</v>
      </c>
    </row>
    <row r="1012" spans="1:3" ht="15.65" thickBot="1" x14ac:dyDescent="0.35">
      <c r="A1012" s="101" t="s">
        <v>2569</v>
      </c>
      <c r="B1012" s="101" t="s">
        <v>2638</v>
      </c>
      <c r="C1012" s="120" t="str">
        <f t="shared" si="15"/>
        <v>Other Third Party</v>
      </c>
    </row>
    <row r="1013" spans="1:3" ht="15.65" thickBot="1" x14ac:dyDescent="0.35">
      <c r="A1013" s="101" t="s">
        <v>2569</v>
      </c>
      <c r="B1013" s="101" t="s">
        <v>2639</v>
      </c>
      <c r="C1013" s="120" t="str">
        <f t="shared" si="15"/>
        <v>Other Third Party</v>
      </c>
    </row>
    <row r="1014" spans="1:3" ht="15.65" thickBot="1" x14ac:dyDescent="0.35">
      <c r="A1014" s="101" t="s">
        <v>2569</v>
      </c>
      <c r="B1014" s="101" t="s">
        <v>2714</v>
      </c>
      <c r="C1014" s="120" t="str">
        <f t="shared" si="15"/>
        <v>Other Third Party</v>
      </c>
    </row>
    <row r="1015" spans="1:3" ht="15.65" thickBot="1" x14ac:dyDescent="0.35">
      <c r="A1015" s="101" t="s">
        <v>2569</v>
      </c>
      <c r="B1015" s="101" t="s">
        <v>2715</v>
      </c>
      <c r="C1015" s="120" t="str">
        <f t="shared" si="15"/>
        <v>Other Third Party</v>
      </c>
    </row>
    <row r="1016" spans="1:3" ht="15.65" thickBot="1" x14ac:dyDescent="0.35">
      <c r="A1016" s="101" t="s">
        <v>2569</v>
      </c>
      <c r="B1016" s="101" t="s">
        <v>2640</v>
      </c>
      <c r="C1016" s="120" t="str">
        <f t="shared" si="15"/>
        <v>Other Third Party</v>
      </c>
    </row>
    <row r="1017" spans="1:3" ht="15.65" thickBot="1" x14ac:dyDescent="0.35">
      <c r="A1017" s="101" t="s">
        <v>2569</v>
      </c>
      <c r="B1017" s="101" t="s">
        <v>2641</v>
      </c>
      <c r="C1017" s="120" t="str">
        <f t="shared" si="15"/>
        <v>Other Third Party</v>
      </c>
    </row>
    <row r="1018" spans="1:3" ht="15.65" thickBot="1" x14ac:dyDescent="0.35">
      <c r="A1018" s="101" t="s">
        <v>2569</v>
      </c>
      <c r="B1018" s="101" t="s">
        <v>2642</v>
      </c>
      <c r="C1018" s="120" t="str">
        <f t="shared" si="15"/>
        <v>Other Third Party</v>
      </c>
    </row>
    <row r="1019" spans="1:3" ht="15.65" thickBot="1" x14ac:dyDescent="0.35">
      <c r="A1019" s="101" t="s">
        <v>2569</v>
      </c>
      <c r="B1019" s="101" t="s">
        <v>2644</v>
      </c>
      <c r="C1019" s="120" t="str">
        <f t="shared" si="15"/>
        <v>Other Third Party</v>
      </c>
    </row>
    <row r="1020" spans="1:3" ht="15.65" thickBot="1" x14ac:dyDescent="0.35">
      <c r="A1020" s="101" t="s">
        <v>2569</v>
      </c>
      <c r="B1020" s="101" t="s">
        <v>2716</v>
      </c>
      <c r="C1020" s="120" t="str">
        <f t="shared" si="15"/>
        <v>Other Third Party</v>
      </c>
    </row>
    <row r="1021" spans="1:3" ht="15.65" thickBot="1" x14ac:dyDescent="0.35">
      <c r="A1021" s="101" t="s">
        <v>2569</v>
      </c>
      <c r="B1021" s="101" t="s">
        <v>2682</v>
      </c>
      <c r="C1021" s="120" t="str">
        <f t="shared" si="15"/>
        <v>Other Third Party</v>
      </c>
    </row>
    <row r="1022" spans="1:3" ht="15.65" thickBot="1" x14ac:dyDescent="0.35">
      <c r="A1022" s="101" t="s">
        <v>2569</v>
      </c>
      <c r="B1022" s="101" t="s">
        <v>2645</v>
      </c>
      <c r="C1022" s="120" t="str">
        <f t="shared" si="15"/>
        <v>Other Third Party</v>
      </c>
    </row>
    <row r="1023" spans="1:3" ht="15.65" thickBot="1" x14ac:dyDescent="0.35">
      <c r="A1023" s="101" t="s">
        <v>2569</v>
      </c>
      <c r="B1023" s="101" t="s">
        <v>2646</v>
      </c>
      <c r="C1023" s="120" t="str">
        <f t="shared" si="15"/>
        <v>Other Third Party</v>
      </c>
    </row>
    <row r="1024" spans="1:3" ht="15.65" thickBot="1" x14ac:dyDescent="0.35">
      <c r="A1024" s="101" t="s">
        <v>2569</v>
      </c>
      <c r="B1024" s="101" t="s">
        <v>1282</v>
      </c>
      <c r="C1024" s="120" t="str">
        <f t="shared" si="15"/>
        <v>Other Third Party</v>
      </c>
    </row>
    <row r="1025" spans="1:3" ht="15.65" thickBot="1" x14ac:dyDescent="0.35">
      <c r="A1025" s="101" t="s">
        <v>2569</v>
      </c>
      <c r="B1025" s="101" t="s">
        <v>2717</v>
      </c>
      <c r="C1025" s="120" t="str">
        <f t="shared" si="15"/>
        <v>Other Third Party</v>
      </c>
    </row>
    <row r="1026" spans="1:3" ht="15.65" thickBot="1" x14ac:dyDescent="0.35">
      <c r="A1026" s="101" t="s">
        <v>2569</v>
      </c>
      <c r="B1026" s="101" t="s">
        <v>2674</v>
      </c>
      <c r="C1026" s="120" t="str">
        <f t="shared" si="15"/>
        <v>Other Third Party</v>
      </c>
    </row>
    <row r="1027" spans="1:3" ht="15.65" thickBot="1" x14ac:dyDescent="0.35">
      <c r="A1027" s="101" t="s">
        <v>2569</v>
      </c>
      <c r="B1027" s="101" t="s">
        <v>2647</v>
      </c>
      <c r="C1027" s="120" t="str">
        <f t="shared" ref="C1027:C1090" si="16">A1027</f>
        <v>Other Third Party</v>
      </c>
    </row>
    <row r="1028" spans="1:3" ht="15.65" thickBot="1" x14ac:dyDescent="0.35">
      <c r="A1028" s="101" t="s">
        <v>2569</v>
      </c>
      <c r="B1028" s="101" t="s">
        <v>2648</v>
      </c>
      <c r="C1028" s="120" t="str">
        <f t="shared" si="16"/>
        <v>Other Third Party</v>
      </c>
    </row>
    <row r="1029" spans="1:3" ht="15.65" thickBot="1" x14ac:dyDescent="0.35">
      <c r="A1029" s="101" t="s">
        <v>2569</v>
      </c>
      <c r="B1029" s="101" t="s">
        <v>2665</v>
      </c>
      <c r="C1029" s="120" t="str">
        <f t="shared" si="16"/>
        <v>Other Third Party</v>
      </c>
    </row>
    <row r="1030" spans="1:3" ht="15.65" thickBot="1" x14ac:dyDescent="0.35">
      <c r="A1030" s="101" t="s">
        <v>2569</v>
      </c>
      <c r="B1030" s="101" t="s">
        <v>2651</v>
      </c>
      <c r="C1030" s="120" t="str">
        <f t="shared" si="16"/>
        <v>Other Third Party</v>
      </c>
    </row>
    <row r="1031" spans="1:3" ht="15.65" thickBot="1" x14ac:dyDescent="0.35">
      <c r="A1031" s="101" t="s">
        <v>2569</v>
      </c>
      <c r="B1031" s="101" t="s">
        <v>2652</v>
      </c>
      <c r="C1031" s="120" t="str">
        <f t="shared" si="16"/>
        <v>Other Third Party</v>
      </c>
    </row>
    <row r="1032" spans="1:3" ht="15.65" thickBot="1" x14ac:dyDescent="0.35">
      <c r="A1032" s="101" t="s">
        <v>2569</v>
      </c>
      <c r="B1032" s="101" t="s">
        <v>2653</v>
      </c>
      <c r="C1032" s="120" t="str">
        <f t="shared" si="16"/>
        <v>Other Third Party</v>
      </c>
    </row>
    <row r="1033" spans="1:3" ht="15.65" thickBot="1" x14ac:dyDescent="0.35">
      <c r="A1033" s="101" t="s">
        <v>2569</v>
      </c>
      <c r="B1033" s="101" t="s">
        <v>2718</v>
      </c>
      <c r="C1033" s="120" t="str">
        <f t="shared" si="16"/>
        <v>Other Third Party</v>
      </c>
    </row>
    <row r="1034" spans="1:3" ht="15.65" thickBot="1" x14ac:dyDescent="0.35">
      <c r="A1034" s="101" t="s">
        <v>2569</v>
      </c>
      <c r="B1034" s="101" t="s">
        <v>2654</v>
      </c>
      <c r="C1034" s="120" t="str">
        <f t="shared" si="16"/>
        <v>Other Third Party</v>
      </c>
    </row>
    <row r="1035" spans="1:3" ht="15.65" thickBot="1" x14ac:dyDescent="0.35">
      <c r="A1035" s="101" t="s">
        <v>2569</v>
      </c>
      <c r="B1035" s="101" t="s">
        <v>2655</v>
      </c>
      <c r="C1035" s="120" t="str">
        <f t="shared" si="16"/>
        <v>Other Third Party</v>
      </c>
    </row>
    <row r="1036" spans="1:3" ht="15.65" thickBot="1" x14ac:dyDescent="0.35">
      <c r="A1036" s="101" t="s">
        <v>2569</v>
      </c>
      <c r="B1036" s="101" t="s">
        <v>2656</v>
      </c>
      <c r="C1036" s="120" t="str">
        <f t="shared" si="16"/>
        <v>Other Third Party</v>
      </c>
    </row>
    <row r="1037" spans="1:3" ht="15.65" thickBot="1" x14ac:dyDescent="0.35">
      <c r="A1037" s="101" t="s">
        <v>2569</v>
      </c>
      <c r="B1037" s="101" t="s">
        <v>2719</v>
      </c>
      <c r="C1037" s="120" t="str">
        <f t="shared" si="16"/>
        <v>Other Third Party</v>
      </c>
    </row>
    <row r="1038" spans="1:3" ht="15.65" thickBot="1" x14ac:dyDescent="0.35">
      <c r="A1038" s="101" t="s">
        <v>2569</v>
      </c>
      <c r="B1038" s="101" t="s">
        <v>2657</v>
      </c>
      <c r="C1038" s="120" t="str">
        <f t="shared" si="16"/>
        <v>Other Third Party</v>
      </c>
    </row>
    <row r="1039" spans="1:3" ht="15.65" thickBot="1" x14ac:dyDescent="0.35">
      <c r="A1039" s="101" t="s">
        <v>2569</v>
      </c>
      <c r="B1039" s="101" t="s">
        <v>2658</v>
      </c>
      <c r="C1039" s="120" t="str">
        <f t="shared" si="16"/>
        <v>Other Third Party</v>
      </c>
    </row>
    <row r="1040" spans="1:3" ht="15.65" thickBot="1" x14ac:dyDescent="0.35">
      <c r="A1040" s="101" t="s">
        <v>2569</v>
      </c>
      <c r="B1040" s="101" t="s">
        <v>2659</v>
      </c>
      <c r="C1040" s="120" t="str">
        <f t="shared" si="16"/>
        <v>Other Third Party</v>
      </c>
    </row>
    <row r="1041" spans="1:3" ht="15.65" thickBot="1" x14ac:dyDescent="0.35">
      <c r="A1041" s="101" t="s">
        <v>2569</v>
      </c>
      <c r="B1041" s="101" t="s">
        <v>2660</v>
      </c>
      <c r="C1041" s="120" t="str">
        <f t="shared" si="16"/>
        <v>Other Third Party</v>
      </c>
    </row>
    <row r="1042" spans="1:3" ht="15.65" thickBot="1" x14ac:dyDescent="0.35">
      <c r="A1042" s="101" t="s">
        <v>2720</v>
      </c>
      <c r="B1042" s="101" t="s">
        <v>1250</v>
      </c>
      <c r="C1042" s="120" t="str">
        <f t="shared" si="16"/>
        <v>Balmain</v>
      </c>
    </row>
    <row r="1043" spans="1:3" ht="15.65" thickBot="1" x14ac:dyDescent="0.35">
      <c r="A1043" s="101" t="s">
        <v>2720</v>
      </c>
      <c r="B1043" s="101" t="s">
        <v>334</v>
      </c>
      <c r="C1043" s="120" t="str">
        <f t="shared" si="16"/>
        <v>Balmain</v>
      </c>
    </row>
    <row r="1044" spans="1:3" ht="15.65" thickBot="1" x14ac:dyDescent="0.35">
      <c r="A1044" s="101" t="s">
        <v>2720</v>
      </c>
      <c r="B1044" s="101" t="s">
        <v>984</v>
      </c>
      <c r="C1044" s="120" t="str">
        <f t="shared" si="16"/>
        <v>Balmain</v>
      </c>
    </row>
    <row r="1045" spans="1:3" ht="15.65" thickBot="1" x14ac:dyDescent="0.35">
      <c r="A1045" s="101" t="s">
        <v>2720</v>
      </c>
      <c r="B1045" s="101" t="s">
        <v>2623</v>
      </c>
      <c r="C1045" s="120" t="str">
        <f t="shared" si="16"/>
        <v>Balmain</v>
      </c>
    </row>
    <row r="1046" spans="1:3" ht="15.65" thickBot="1" x14ac:dyDescent="0.35">
      <c r="A1046" s="101" t="s">
        <v>2720</v>
      </c>
      <c r="B1046" s="101" t="s">
        <v>2690</v>
      </c>
      <c r="C1046" s="120" t="str">
        <f t="shared" si="16"/>
        <v>Balmain</v>
      </c>
    </row>
    <row r="1047" spans="1:3" ht="15.65" thickBot="1" x14ac:dyDescent="0.35">
      <c r="A1047" s="101" t="s">
        <v>2720</v>
      </c>
      <c r="B1047" s="101" t="s">
        <v>1279</v>
      </c>
      <c r="C1047" s="120" t="str">
        <f t="shared" si="16"/>
        <v>Balmain</v>
      </c>
    </row>
    <row r="1048" spans="1:3" ht="15.65" thickBot="1" x14ac:dyDescent="0.35">
      <c r="A1048" s="101" t="s">
        <v>2720</v>
      </c>
      <c r="B1048" s="101" t="s">
        <v>2611</v>
      </c>
      <c r="C1048" s="120" t="str">
        <f t="shared" si="16"/>
        <v>Balmain</v>
      </c>
    </row>
    <row r="1049" spans="1:3" ht="15.65" thickBot="1" x14ac:dyDescent="0.35">
      <c r="A1049" s="101" t="s">
        <v>2720</v>
      </c>
      <c r="B1049" s="101" t="s">
        <v>2600</v>
      </c>
      <c r="C1049" s="120" t="str">
        <f t="shared" si="16"/>
        <v>Balmain</v>
      </c>
    </row>
    <row r="1050" spans="1:3" ht="15.65" thickBot="1" x14ac:dyDescent="0.35">
      <c r="A1050" s="101" t="s">
        <v>2720</v>
      </c>
      <c r="B1050" s="101" t="s">
        <v>2601</v>
      </c>
      <c r="C1050" s="120" t="str">
        <f t="shared" si="16"/>
        <v>Balmain</v>
      </c>
    </row>
    <row r="1051" spans="1:3" ht="15.65" thickBot="1" x14ac:dyDescent="0.35">
      <c r="A1051" s="101" t="s">
        <v>2720</v>
      </c>
      <c r="B1051" s="101" t="s">
        <v>2602</v>
      </c>
      <c r="C1051" s="120" t="str">
        <f t="shared" si="16"/>
        <v>Balmain</v>
      </c>
    </row>
    <row r="1052" spans="1:3" ht="15.65" thickBot="1" x14ac:dyDescent="0.35">
      <c r="A1052" s="101" t="s">
        <v>2720</v>
      </c>
      <c r="B1052" s="101" t="s">
        <v>134</v>
      </c>
      <c r="C1052" s="120" t="str">
        <f t="shared" si="16"/>
        <v>Balmain</v>
      </c>
    </row>
    <row r="1053" spans="1:3" ht="15.65" thickBot="1" x14ac:dyDescent="0.35">
      <c r="A1053" s="101" t="s">
        <v>2720</v>
      </c>
      <c r="B1053" s="101" t="s">
        <v>2671</v>
      </c>
      <c r="C1053" s="120" t="str">
        <f t="shared" si="16"/>
        <v>Balmain</v>
      </c>
    </row>
    <row r="1054" spans="1:3" ht="15.65" thickBot="1" x14ac:dyDescent="0.35">
      <c r="A1054" s="101" t="s">
        <v>2720</v>
      </c>
      <c r="B1054" s="101" t="s">
        <v>2616</v>
      </c>
      <c r="C1054" s="120" t="str">
        <f t="shared" si="16"/>
        <v>Balmain</v>
      </c>
    </row>
    <row r="1055" spans="1:3" ht="15.65" thickBot="1" x14ac:dyDescent="0.35">
      <c r="A1055" s="101" t="s">
        <v>2720</v>
      </c>
      <c r="B1055" s="101" t="s">
        <v>2617</v>
      </c>
      <c r="C1055" s="120" t="str">
        <f t="shared" si="16"/>
        <v>Balmain</v>
      </c>
    </row>
    <row r="1056" spans="1:3" ht="15.65" thickBot="1" x14ac:dyDescent="0.35">
      <c r="A1056" s="101" t="s">
        <v>2720</v>
      </c>
      <c r="B1056" s="101" t="s">
        <v>2631</v>
      </c>
      <c r="C1056" s="120" t="str">
        <f t="shared" si="16"/>
        <v>Balmain</v>
      </c>
    </row>
    <row r="1057" spans="1:3" ht="15.65" thickBot="1" x14ac:dyDescent="0.35">
      <c r="A1057" s="101" t="s">
        <v>2720</v>
      </c>
      <c r="B1057" s="101" t="s">
        <v>2632</v>
      </c>
      <c r="C1057" s="120" t="str">
        <f t="shared" si="16"/>
        <v>Balmain</v>
      </c>
    </row>
    <row r="1058" spans="1:3" ht="15.65" thickBot="1" x14ac:dyDescent="0.35">
      <c r="A1058" s="101" t="s">
        <v>2720</v>
      </c>
      <c r="B1058" s="101" t="s">
        <v>2635</v>
      </c>
      <c r="C1058" s="120" t="str">
        <f t="shared" si="16"/>
        <v>Balmain</v>
      </c>
    </row>
    <row r="1059" spans="1:3" ht="15.65" thickBot="1" x14ac:dyDescent="0.35">
      <c r="A1059" s="101" t="s">
        <v>2720</v>
      </c>
      <c r="B1059" s="101" t="s">
        <v>2638</v>
      </c>
      <c r="C1059" s="120" t="str">
        <f t="shared" si="16"/>
        <v>Balmain</v>
      </c>
    </row>
    <row r="1060" spans="1:3" ht="15.65" thickBot="1" x14ac:dyDescent="0.35">
      <c r="A1060" s="101" t="s">
        <v>2720</v>
      </c>
      <c r="B1060" s="101" t="s">
        <v>2639</v>
      </c>
      <c r="C1060" s="120" t="str">
        <f t="shared" si="16"/>
        <v>Balmain</v>
      </c>
    </row>
    <row r="1061" spans="1:3" ht="15.65" thickBot="1" x14ac:dyDescent="0.35">
      <c r="A1061" s="101" t="s">
        <v>2720</v>
      </c>
      <c r="B1061" s="101" t="s">
        <v>2644</v>
      </c>
      <c r="C1061" s="120" t="str">
        <f t="shared" si="16"/>
        <v>Balmain</v>
      </c>
    </row>
    <row r="1062" spans="1:3" ht="15.65" thickBot="1" x14ac:dyDescent="0.35">
      <c r="A1062" s="101" t="s">
        <v>2720</v>
      </c>
      <c r="B1062" s="101" t="s">
        <v>2645</v>
      </c>
      <c r="C1062" s="120" t="str">
        <f t="shared" si="16"/>
        <v>Balmain</v>
      </c>
    </row>
    <row r="1063" spans="1:3" ht="15.65" thickBot="1" x14ac:dyDescent="0.35">
      <c r="A1063" s="101" t="s">
        <v>2720</v>
      </c>
      <c r="B1063" s="101" t="s">
        <v>2646</v>
      </c>
      <c r="C1063" s="120" t="str">
        <f t="shared" si="16"/>
        <v>Balmain</v>
      </c>
    </row>
    <row r="1064" spans="1:3" ht="15.65" thickBot="1" x14ac:dyDescent="0.35">
      <c r="A1064" s="101" t="s">
        <v>2720</v>
      </c>
      <c r="B1064" s="101" t="s">
        <v>1282</v>
      </c>
      <c r="C1064" s="120" t="str">
        <f t="shared" si="16"/>
        <v>Balmain</v>
      </c>
    </row>
    <row r="1065" spans="1:3" ht="15.65" thickBot="1" x14ac:dyDescent="0.35">
      <c r="A1065" s="101" t="s">
        <v>2720</v>
      </c>
      <c r="B1065" s="101" t="s">
        <v>2651</v>
      </c>
      <c r="C1065" s="120" t="str">
        <f t="shared" si="16"/>
        <v>Balmain</v>
      </c>
    </row>
    <row r="1066" spans="1:3" ht="15.65" thickBot="1" x14ac:dyDescent="0.35">
      <c r="A1066" s="101" t="s">
        <v>2720</v>
      </c>
      <c r="B1066" s="101" t="s">
        <v>2652</v>
      </c>
      <c r="C1066" s="120" t="str">
        <f t="shared" si="16"/>
        <v>Balmain</v>
      </c>
    </row>
    <row r="1067" spans="1:3" ht="15.65" thickBot="1" x14ac:dyDescent="0.35">
      <c r="A1067" s="101" t="s">
        <v>2720</v>
      </c>
      <c r="B1067" s="101" t="s">
        <v>2653</v>
      </c>
      <c r="C1067" s="120" t="str">
        <f t="shared" si="16"/>
        <v>Balmain</v>
      </c>
    </row>
    <row r="1068" spans="1:3" ht="15.65" thickBot="1" x14ac:dyDescent="0.35">
      <c r="A1068" s="101" t="s">
        <v>2720</v>
      </c>
      <c r="B1068" s="101" t="s">
        <v>2656</v>
      </c>
      <c r="C1068" s="120" t="str">
        <f t="shared" si="16"/>
        <v>Balmain</v>
      </c>
    </row>
    <row r="1069" spans="1:3" ht="15.65" thickBot="1" x14ac:dyDescent="0.35">
      <c r="A1069" s="101" t="s">
        <v>2720</v>
      </c>
      <c r="B1069" s="101" t="s">
        <v>2658</v>
      </c>
      <c r="C1069" s="120" t="str">
        <f t="shared" si="16"/>
        <v>Balmain</v>
      </c>
    </row>
    <row r="1070" spans="1:3" ht="15.65" thickBot="1" x14ac:dyDescent="0.35">
      <c r="A1070" s="101" t="s">
        <v>2721</v>
      </c>
      <c r="B1070" s="101" t="s">
        <v>210</v>
      </c>
      <c r="C1070" s="120" t="str">
        <f t="shared" si="16"/>
        <v>Multitime</v>
      </c>
    </row>
    <row r="1071" spans="1:3" ht="15.65" thickBot="1" x14ac:dyDescent="0.35">
      <c r="A1071" s="101" t="s">
        <v>2721</v>
      </c>
      <c r="B1071" s="101" t="s">
        <v>2606</v>
      </c>
      <c r="C1071" s="120" t="str">
        <f t="shared" si="16"/>
        <v>Multitime</v>
      </c>
    </row>
    <row r="1072" spans="1:3" ht="15.65" thickBot="1" x14ac:dyDescent="0.35">
      <c r="A1072" s="101" t="s">
        <v>2721</v>
      </c>
      <c r="B1072" s="101" t="s">
        <v>2618</v>
      </c>
      <c r="C1072" s="120" t="str">
        <f t="shared" si="16"/>
        <v>Multitime</v>
      </c>
    </row>
    <row r="1073" spans="1:3" ht="15.65" thickBot="1" x14ac:dyDescent="0.35">
      <c r="A1073" s="101" t="s">
        <v>2721</v>
      </c>
      <c r="B1073" s="101" t="s">
        <v>2607</v>
      </c>
      <c r="C1073" s="120" t="str">
        <f t="shared" si="16"/>
        <v>Multitime</v>
      </c>
    </row>
    <row r="1074" spans="1:3" ht="15.65" thickBot="1" x14ac:dyDescent="0.35">
      <c r="A1074" s="101" t="s">
        <v>2721</v>
      </c>
      <c r="B1074" s="101" t="s">
        <v>1250</v>
      </c>
      <c r="C1074" s="120" t="str">
        <f t="shared" si="16"/>
        <v>Multitime</v>
      </c>
    </row>
    <row r="1075" spans="1:3" ht="15.65" thickBot="1" x14ac:dyDescent="0.35">
      <c r="A1075" s="101" t="s">
        <v>2721</v>
      </c>
      <c r="B1075" s="101" t="s">
        <v>334</v>
      </c>
      <c r="C1075" s="120" t="str">
        <f t="shared" si="16"/>
        <v>Multitime</v>
      </c>
    </row>
    <row r="1076" spans="1:3" ht="15.65" thickBot="1" x14ac:dyDescent="0.35">
      <c r="A1076" s="101" t="s">
        <v>2721</v>
      </c>
      <c r="B1076" s="101" t="s">
        <v>2685</v>
      </c>
      <c r="C1076" s="120" t="str">
        <f t="shared" si="16"/>
        <v>Multitime</v>
      </c>
    </row>
    <row r="1077" spans="1:3" ht="15.65" thickBot="1" x14ac:dyDescent="0.35">
      <c r="A1077" s="101" t="s">
        <v>2721</v>
      </c>
      <c r="B1077" s="101" t="s">
        <v>2686</v>
      </c>
      <c r="C1077" s="120" t="str">
        <f t="shared" si="16"/>
        <v>Multitime</v>
      </c>
    </row>
    <row r="1078" spans="1:3" ht="15.65" thickBot="1" x14ac:dyDescent="0.35">
      <c r="A1078" s="101" t="s">
        <v>2721</v>
      </c>
      <c r="B1078" s="101" t="s">
        <v>2622</v>
      </c>
      <c r="C1078" s="120" t="str">
        <f t="shared" si="16"/>
        <v>Multitime</v>
      </c>
    </row>
    <row r="1079" spans="1:3" ht="15.65" thickBot="1" x14ac:dyDescent="0.35">
      <c r="A1079" s="101" t="s">
        <v>2721</v>
      </c>
      <c r="B1079" s="101" t="s">
        <v>2688</v>
      </c>
      <c r="C1079" s="120" t="str">
        <f t="shared" si="16"/>
        <v>Multitime</v>
      </c>
    </row>
    <row r="1080" spans="1:3" ht="15.65" thickBot="1" x14ac:dyDescent="0.35">
      <c r="A1080" s="101" t="s">
        <v>2721</v>
      </c>
      <c r="B1080" s="101" t="s">
        <v>2664</v>
      </c>
      <c r="C1080" s="120" t="str">
        <f t="shared" si="16"/>
        <v>Multitime</v>
      </c>
    </row>
    <row r="1081" spans="1:3" ht="15.65" thickBot="1" x14ac:dyDescent="0.35">
      <c r="A1081" s="101" t="s">
        <v>2721</v>
      </c>
      <c r="B1081" s="101" t="s">
        <v>1013</v>
      </c>
      <c r="C1081" s="120" t="str">
        <f t="shared" si="16"/>
        <v>Multitime</v>
      </c>
    </row>
    <row r="1082" spans="1:3" ht="15.65" thickBot="1" x14ac:dyDescent="0.35">
      <c r="A1082" s="101" t="s">
        <v>2721</v>
      </c>
      <c r="B1082" s="101" t="s">
        <v>2689</v>
      </c>
      <c r="C1082" s="120" t="str">
        <f t="shared" si="16"/>
        <v>Multitime</v>
      </c>
    </row>
    <row r="1083" spans="1:3" ht="15.65" thickBot="1" x14ac:dyDescent="0.35">
      <c r="A1083" s="101" t="s">
        <v>2721</v>
      </c>
      <c r="B1083" s="101" t="s">
        <v>984</v>
      </c>
      <c r="C1083" s="120" t="str">
        <f t="shared" si="16"/>
        <v>Multitime</v>
      </c>
    </row>
    <row r="1084" spans="1:3" ht="15.65" thickBot="1" x14ac:dyDescent="0.35">
      <c r="A1084" s="101" t="s">
        <v>2721</v>
      </c>
      <c r="B1084" s="101" t="s">
        <v>2623</v>
      </c>
      <c r="C1084" s="120" t="str">
        <f t="shared" si="16"/>
        <v>Multitime</v>
      </c>
    </row>
    <row r="1085" spans="1:3" ht="15.65" thickBot="1" x14ac:dyDescent="0.35">
      <c r="A1085" s="101" t="s">
        <v>2721</v>
      </c>
      <c r="B1085" s="101" t="s">
        <v>2624</v>
      </c>
      <c r="C1085" s="120" t="str">
        <f t="shared" si="16"/>
        <v>Multitime</v>
      </c>
    </row>
    <row r="1086" spans="1:3" ht="15.65" thickBot="1" x14ac:dyDescent="0.35">
      <c r="A1086" s="101" t="s">
        <v>2721</v>
      </c>
      <c r="B1086" s="101" t="s">
        <v>2690</v>
      </c>
      <c r="C1086" s="120" t="str">
        <f t="shared" si="16"/>
        <v>Multitime</v>
      </c>
    </row>
    <row r="1087" spans="1:3" ht="15.65" thickBot="1" x14ac:dyDescent="0.35">
      <c r="A1087" s="101" t="s">
        <v>2721</v>
      </c>
      <c r="B1087" s="101" t="s">
        <v>2691</v>
      </c>
      <c r="C1087" s="120" t="str">
        <f t="shared" si="16"/>
        <v>Multitime</v>
      </c>
    </row>
    <row r="1088" spans="1:3" ht="15.65" thickBot="1" x14ac:dyDescent="0.35">
      <c r="A1088" s="101" t="s">
        <v>2721</v>
      </c>
      <c r="B1088" s="101" t="s">
        <v>369</v>
      </c>
      <c r="C1088" s="120" t="str">
        <f t="shared" si="16"/>
        <v>Multitime</v>
      </c>
    </row>
    <row r="1089" spans="1:3" ht="15.65" thickBot="1" x14ac:dyDescent="0.35">
      <c r="A1089" s="101" t="s">
        <v>2721</v>
      </c>
      <c r="B1089" s="101" t="s">
        <v>2592</v>
      </c>
      <c r="C1089" s="120" t="str">
        <f t="shared" si="16"/>
        <v>Multitime</v>
      </c>
    </row>
    <row r="1090" spans="1:3" ht="15.65" thickBot="1" x14ac:dyDescent="0.35">
      <c r="A1090" s="101" t="s">
        <v>2721</v>
      </c>
      <c r="B1090" s="101" t="s">
        <v>2676</v>
      </c>
      <c r="C1090" s="120" t="str">
        <f t="shared" si="16"/>
        <v>Multitime</v>
      </c>
    </row>
    <row r="1091" spans="1:3" ht="15.65" thickBot="1" x14ac:dyDescent="0.35">
      <c r="A1091" s="101" t="s">
        <v>2721</v>
      </c>
      <c r="B1091" s="101" t="s">
        <v>2692</v>
      </c>
      <c r="C1091" s="120" t="str">
        <f t="shared" ref="C1091:C1154" si="17">A1091</f>
        <v>Multitime</v>
      </c>
    </row>
    <row r="1092" spans="1:3" ht="15.65" thickBot="1" x14ac:dyDescent="0.35">
      <c r="A1092" s="101" t="s">
        <v>2721</v>
      </c>
      <c r="B1092" s="101" t="s">
        <v>2608</v>
      </c>
      <c r="C1092" s="120" t="str">
        <f t="shared" si="17"/>
        <v>Multitime</v>
      </c>
    </row>
    <row r="1093" spans="1:3" ht="15.65" thickBot="1" x14ac:dyDescent="0.35">
      <c r="A1093" s="101" t="s">
        <v>2721</v>
      </c>
      <c r="B1093" s="101" t="s">
        <v>2609</v>
      </c>
      <c r="C1093" s="120" t="str">
        <f t="shared" si="17"/>
        <v>Multitime</v>
      </c>
    </row>
    <row r="1094" spans="1:3" ht="15.65" thickBot="1" x14ac:dyDescent="0.35">
      <c r="A1094" s="101" t="s">
        <v>2721</v>
      </c>
      <c r="B1094" s="101" t="s">
        <v>2666</v>
      </c>
      <c r="C1094" s="120" t="str">
        <f t="shared" si="17"/>
        <v>Multitime</v>
      </c>
    </row>
    <row r="1095" spans="1:3" ht="15.65" thickBot="1" x14ac:dyDescent="0.35">
      <c r="A1095" s="101" t="s">
        <v>2721</v>
      </c>
      <c r="B1095" s="101" t="s">
        <v>2695</v>
      </c>
      <c r="C1095" s="120" t="str">
        <f t="shared" si="17"/>
        <v>Multitime</v>
      </c>
    </row>
    <row r="1096" spans="1:3" ht="15.65" thickBot="1" x14ac:dyDescent="0.35">
      <c r="A1096" s="101" t="s">
        <v>2721</v>
      </c>
      <c r="B1096" s="101" t="s">
        <v>1280</v>
      </c>
      <c r="C1096" s="120" t="str">
        <f t="shared" si="17"/>
        <v>Multitime</v>
      </c>
    </row>
    <row r="1097" spans="1:3" ht="15.65" thickBot="1" x14ac:dyDescent="0.35">
      <c r="A1097" s="101" t="s">
        <v>2721</v>
      </c>
      <c r="B1097" s="101" t="s">
        <v>2610</v>
      </c>
      <c r="C1097" s="120" t="str">
        <f t="shared" si="17"/>
        <v>Multitime</v>
      </c>
    </row>
    <row r="1098" spans="1:3" ht="15.65" thickBot="1" x14ac:dyDescent="0.35">
      <c r="A1098" s="101" t="s">
        <v>2721</v>
      </c>
      <c r="B1098" s="101" t="s">
        <v>2696</v>
      </c>
      <c r="C1098" s="120" t="str">
        <f t="shared" si="17"/>
        <v>Multitime</v>
      </c>
    </row>
    <row r="1099" spans="1:3" ht="15.65" thickBot="1" x14ac:dyDescent="0.35">
      <c r="A1099" s="101" t="s">
        <v>2721</v>
      </c>
      <c r="B1099" s="101" t="s">
        <v>1273</v>
      </c>
      <c r="C1099" s="120" t="str">
        <f t="shared" si="17"/>
        <v>Multitime</v>
      </c>
    </row>
    <row r="1100" spans="1:3" ht="15.65" thickBot="1" x14ac:dyDescent="0.35">
      <c r="A1100" s="101" t="s">
        <v>2721</v>
      </c>
      <c r="B1100" s="101" t="s">
        <v>2593</v>
      </c>
      <c r="C1100" s="120" t="str">
        <f t="shared" si="17"/>
        <v>Multitime</v>
      </c>
    </row>
    <row r="1101" spans="1:3" ht="15.65" thickBot="1" x14ac:dyDescent="0.35">
      <c r="A1101" s="101" t="s">
        <v>2721</v>
      </c>
      <c r="B1101" s="101" t="s">
        <v>1279</v>
      </c>
      <c r="C1101" s="120" t="str">
        <f t="shared" si="17"/>
        <v>Multitime</v>
      </c>
    </row>
    <row r="1102" spans="1:3" ht="15.65" thickBot="1" x14ac:dyDescent="0.35">
      <c r="A1102" s="101" t="s">
        <v>2721</v>
      </c>
      <c r="B1102" s="101" t="s">
        <v>2611</v>
      </c>
      <c r="C1102" s="120" t="str">
        <f t="shared" si="17"/>
        <v>Multitime</v>
      </c>
    </row>
    <row r="1103" spans="1:3" ht="15.65" thickBot="1" x14ac:dyDescent="0.35">
      <c r="A1103" s="101" t="s">
        <v>2721</v>
      </c>
      <c r="B1103" s="101" t="s">
        <v>170</v>
      </c>
      <c r="C1103" s="120" t="str">
        <f t="shared" si="17"/>
        <v>Multitime</v>
      </c>
    </row>
    <row r="1104" spans="1:3" ht="15.65" thickBot="1" x14ac:dyDescent="0.35">
      <c r="A1104" s="101" t="s">
        <v>2721</v>
      </c>
      <c r="B1104" s="101" t="s">
        <v>2355</v>
      </c>
      <c r="C1104" s="120" t="str">
        <f t="shared" si="17"/>
        <v>Multitime</v>
      </c>
    </row>
    <row r="1105" spans="1:3" ht="15.65" thickBot="1" x14ac:dyDescent="0.35">
      <c r="A1105" s="101" t="s">
        <v>2721</v>
      </c>
      <c r="B1105" s="101" t="s">
        <v>2600</v>
      </c>
      <c r="C1105" s="120" t="str">
        <f t="shared" si="17"/>
        <v>Multitime</v>
      </c>
    </row>
    <row r="1106" spans="1:3" ht="15.65" thickBot="1" x14ac:dyDescent="0.35">
      <c r="A1106" s="101" t="s">
        <v>2721</v>
      </c>
      <c r="B1106" s="101" t="s">
        <v>2601</v>
      </c>
      <c r="C1106" s="120" t="str">
        <f t="shared" si="17"/>
        <v>Multitime</v>
      </c>
    </row>
    <row r="1107" spans="1:3" ht="15.65" thickBot="1" x14ac:dyDescent="0.35">
      <c r="A1107" s="101" t="s">
        <v>2721</v>
      </c>
      <c r="B1107" s="101" t="s">
        <v>2615</v>
      </c>
      <c r="C1107" s="120" t="str">
        <f t="shared" si="17"/>
        <v>Multitime</v>
      </c>
    </row>
    <row r="1108" spans="1:3" ht="15.65" thickBot="1" x14ac:dyDescent="0.35">
      <c r="A1108" s="101" t="s">
        <v>2721</v>
      </c>
      <c r="B1108" s="101" t="s">
        <v>2602</v>
      </c>
      <c r="C1108" s="120" t="str">
        <f t="shared" si="17"/>
        <v>Multitime</v>
      </c>
    </row>
    <row r="1109" spans="1:3" ht="15.65" thickBot="1" x14ac:dyDescent="0.35">
      <c r="A1109" s="101" t="s">
        <v>2721</v>
      </c>
      <c r="B1109" s="101" t="s">
        <v>134</v>
      </c>
      <c r="C1109" s="120" t="str">
        <f t="shared" si="17"/>
        <v>Multitime</v>
      </c>
    </row>
    <row r="1110" spans="1:3" ht="15.65" thickBot="1" x14ac:dyDescent="0.35">
      <c r="A1110" s="101" t="s">
        <v>2721</v>
      </c>
      <c r="B1110" s="101" t="s">
        <v>2603</v>
      </c>
      <c r="C1110" s="120" t="str">
        <f t="shared" si="17"/>
        <v>Multitime</v>
      </c>
    </row>
    <row r="1111" spans="1:3" ht="15.65" thickBot="1" x14ac:dyDescent="0.35">
      <c r="A1111" s="101" t="s">
        <v>2721</v>
      </c>
      <c r="B1111" s="101" t="s">
        <v>955</v>
      </c>
      <c r="C1111" s="120" t="str">
        <f t="shared" si="17"/>
        <v>Multitime</v>
      </c>
    </row>
    <row r="1112" spans="1:3" ht="15.65" thickBot="1" x14ac:dyDescent="0.35">
      <c r="A1112" s="101" t="s">
        <v>2721</v>
      </c>
      <c r="B1112" s="101" t="s">
        <v>2672</v>
      </c>
      <c r="C1112" s="120" t="str">
        <f t="shared" si="17"/>
        <v>Multitime</v>
      </c>
    </row>
    <row r="1113" spans="1:3" ht="15.65" thickBot="1" x14ac:dyDescent="0.35">
      <c r="A1113" s="101" t="s">
        <v>2721</v>
      </c>
      <c r="B1113" s="101" t="s">
        <v>2604</v>
      </c>
      <c r="C1113" s="120" t="str">
        <f t="shared" si="17"/>
        <v>Multitime</v>
      </c>
    </row>
    <row r="1114" spans="1:3" ht="15.65" thickBot="1" x14ac:dyDescent="0.35">
      <c r="A1114" s="101" t="s">
        <v>2721</v>
      </c>
      <c r="B1114" s="101" t="s">
        <v>2678</v>
      </c>
      <c r="C1114" s="120" t="str">
        <f t="shared" si="17"/>
        <v>Multitime</v>
      </c>
    </row>
    <row r="1115" spans="1:3" ht="15.65" thickBot="1" x14ac:dyDescent="0.35">
      <c r="A1115" s="101" t="s">
        <v>2721</v>
      </c>
      <c r="B1115" s="101" t="s">
        <v>2679</v>
      </c>
      <c r="C1115" s="120" t="str">
        <f t="shared" si="17"/>
        <v>Multitime</v>
      </c>
    </row>
    <row r="1116" spans="1:3" ht="15.65" thickBot="1" x14ac:dyDescent="0.35">
      <c r="A1116" s="101" t="s">
        <v>2721</v>
      </c>
      <c r="B1116" s="101" t="s">
        <v>2631</v>
      </c>
      <c r="C1116" s="120" t="str">
        <f t="shared" si="17"/>
        <v>Multitime</v>
      </c>
    </row>
    <row r="1117" spans="1:3" ht="15.65" thickBot="1" x14ac:dyDescent="0.35">
      <c r="A1117" s="101" t="s">
        <v>2721</v>
      </c>
      <c r="B1117" s="101" t="s">
        <v>2632</v>
      </c>
      <c r="C1117" s="120" t="str">
        <f t="shared" si="17"/>
        <v>Multitime</v>
      </c>
    </row>
    <row r="1118" spans="1:3" ht="15.65" thickBot="1" x14ac:dyDescent="0.35">
      <c r="A1118" s="101" t="s">
        <v>2721</v>
      </c>
      <c r="B1118" s="101" t="s">
        <v>2605</v>
      </c>
      <c r="C1118" s="120" t="str">
        <f t="shared" si="17"/>
        <v>Multitime</v>
      </c>
    </row>
    <row r="1119" spans="1:3" ht="15.65" thickBot="1" x14ac:dyDescent="0.35">
      <c r="A1119" s="101" t="s">
        <v>2721</v>
      </c>
      <c r="B1119" s="101" t="s">
        <v>2680</v>
      </c>
      <c r="C1119" s="120" t="str">
        <f t="shared" si="17"/>
        <v>Multitime</v>
      </c>
    </row>
    <row r="1120" spans="1:3" ht="15.65" thickBot="1" x14ac:dyDescent="0.35">
      <c r="A1120" s="101" t="s">
        <v>2721</v>
      </c>
      <c r="B1120" s="101" t="s">
        <v>2681</v>
      </c>
      <c r="C1120" s="120" t="str">
        <f t="shared" si="17"/>
        <v>Multitime</v>
      </c>
    </row>
    <row r="1121" spans="1:3" ht="15.65" thickBot="1" x14ac:dyDescent="0.35">
      <c r="A1121" s="101" t="s">
        <v>2721</v>
      </c>
      <c r="B1121" s="101" t="s">
        <v>2634</v>
      </c>
      <c r="C1121" s="120" t="str">
        <f t="shared" si="17"/>
        <v>Multitime</v>
      </c>
    </row>
    <row r="1122" spans="1:3" ht="15.65" thickBot="1" x14ac:dyDescent="0.35">
      <c r="A1122" s="101" t="s">
        <v>2721</v>
      </c>
      <c r="B1122" s="101" t="s">
        <v>2635</v>
      </c>
      <c r="C1122" s="120" t="str">
        <f t="shared" si="17"/>
        <v>Multitime</v>
      </c>
    </row>
    <row r="1123" spans="1:3" ht="15.65" thickBot="1" x14ac:dyDescent="0.35">
      <c r="A1123" s="101" t="s">
        <v>2721</v>
      </c>
      <c r="B1123" s="101" t="s">
        <v>2637</v>
      </c>
      <c r="C1123" s="120" t="str">
        <f t="shared" si="17"/>
        <v>Multitime</v>
      </c>
    </row>
    <row r="1124" spans="1:3" ht="15.65" thickBot="1" x14ac:dyDescent="0.35">
      <c r="A1124" s="101" t="s">
        <v>2721</v>
      </c>
      <c r="B1124" s="101" t="s">
        <v>2712</v>
      </c>
      <c r="C1124" s="120" t="str">
        <f t="shared" si="17"/>
        <v>Multitime</v>
      </c>
    </row>
    <row r="1125" spans="1:3" ht="15.65" thickBot="1" x14ac:dyDescent="0.35">
      <c r="A1125" s="101" t="s">
        <v>2721</v>
      </c>
      <c r="B1125" s="101" t="s">
        <v>2713</v>
      </c>
      <c r="C1125" s="120" t="str">
        <f t="shared" si="17"/>
        <v>Multitime</v>
      </c>
    </row>
    <row r="1126" spans="1:3" ht="15.65" thickBot="1" x14ac:dyDescent="0.35">
      <c r="A1126" s="101" t="s">
        <v>2721</v>
      </c>
      <c r="B1126" s="101" t="s">
        <v>2638</v>
      </c>
      <c r="C1126" s="120" t="str">
        <f t="shared" si="17"/>
        <v>Multitime</v>
      </c>
    </row>
    <row r="1127" spans="1:3" ht="15.65" thickBot="1" x14ac:dyDescent="0.35">
      <c r="A1127" s="101" t="s">
        <v>2721</v>
      </c>
      <c r="B1127" s="101" t="s">
        <v>2639</v>
      </c>
      <c r="C1127" s="120" t="str">
        <f t="shared" si="17"/>
        <v>Multitime</v>
      </c>
    </row>
    <row r="1128" spans="1:3" ht="15.65" thickBot="1" x14ac:dyDescent="0.35">
      <c r="A1128" s="101" t="s">
        <v>2721</v>
      </c>
      <c r="B1128" s="101" t="s">
        <v>2641</v>
      </c>
      <c r="C1128" s="120" t="str">
        <f t="shared" si="17"/>
        <v>Multitime</v>
      </c>
    </row>
    <row r="1129" spans="1:3" ht="15.65" thickBot="1" x14ac:dyDescent="0.35">
      <c r="A1129" s="101" t="s">
        <v>2721</v>
      </c>
      <c r="B1129" s="101" t="s">
        <v>2716</v>
      </c>
      <c r="C1129" s="120" t="str">
        <f t="shared" si="17"/>
        <v>Multitime</v>
      </c>
    </row>
    <row r="1130" spans="1:3" ht="15.65" thickBot="1" x14ac:dyDescent="0.35">
      <c r="A1130" s="101" t="s">
        <v>2721</v>
      </c>
      <c r="B1130" s="101" t="s">
        <v>2682</v>
      </c>
      <c r="C1130" s="120" t="str">
        <f t="shared" si="17"/>
        <v>Multitime</v>
      </c>
    </row>
    <row r="1131" spans="1:3" ht="15.65" thickBot="1" x14ac:dyDescent="0.35">
      <c r="A1131" s="101" t="s">
        <v>2721</v>
      </c>
      <c r="B1131" s="101" t="s">
        <v>2645</v>
      </c>
      <c r="C1131" s="120" t="str">
        <f t="shared" si="17"/>
        <v>Multitime</v>
      </c>
    </row>
    <row r="1132" spans="1:3" ht="15.65" thickBot="1" x14ac:dyDescent="0.35">
      <c r="A1132" s="101" t="s">
        <v>2721</v>
      </c>
      <c r="B1132" s="101" t="s">
        <v>2646</v>
      </c>
      <c r="C1132" s="120" t="str">
        <f t="shared" si="17"/>
        <v>Multitime</v>
      </c>
    </row>
    <row r="1133" spans="1:3" ht="15.65" thickBot="1" x14ac:dyDescent="0.35">
      <c r="A1133" s="101" t="s">
        <v>2721</v>
      </c>
      <c r="B1133" s="101" t="s">
        <v>1282</v>
      </c>
      <c r="C1133" s="120" t="str">
        <f t="shared" si="17"/>
        <v>Multitime</v>
      </c>
    </row>
    <row r="1134" spans="1:3" ht="15.65" thickBot="1" x14ac:dyDescent="0.35">
      <c r="A1134" s="101" t="s">
        <v>2721</v>
      </c>
      <c r="B1134" s="101" t="s">
        <v>2648</v>
      </c>
      <c r="C1134" s="120" t="str">
        <f t="shared" si="17"/>
        <v>Multitime</v>
      </c>
    </row>
    <row r="1135" spans="1:3" ht="15.65" thickBot="1" x14ac:dyDescent="0.35">
      <c r="A1135" s="101" t="s">
        <v>2721</v>
      </c>
      <c r="B1135" s="101" t="s">
        <v>2652</v>
      </c>
      <c r="C1135" s="120" t="str">
        <f t="shared" si="17"/>
        <v>Multitime</v>
      </c>
    </row>
    <row r="1136" spans="1:3" ht="15.65" thickBot="1" x14ac:dyDescent="0.35">
      <c r="A1136" s="101" t="s">
        <v>2721</v>
      </c>
      <c r="B1136" s="101" t="s">
        <v>2653</v>
      </c>
      <c r="C1136" s="120" t="str">
        <f t="shared" si="17"/>
        <v>Multitime</v>
      </c>
    </row>
    <row r="1137" spans="1:3" ht="15.65" thickBot="1" x14ac:dyDescent="0.35">
      <c r="A1137" s="101" t="s">
        <v>2721</v>
      </c>
      <c r="B1137" s="101" t="s">
        <v>2656</v>
      </c>
      <c r="C1137" s="120" t="str">
        <f t="shared" si="17"/>
        <v>Multitime</v>
      </c>
    </row>
    <row r="1138" spans="1:3" ht="15.65" thickBot="1" x14ac:dyDescent="0.35">
      <c r="A1138" s="101" t="s">
        <v>2721</v>
      </c>
      <c r="B1138" s="101" t="s">
        <v>2719</v>
      </c>
      <c r="C1138" s="120" t="str">
        <f t="shared" si="17"/>
        <v>Multitime</v>
      </c>
    </row>
    <row r="1139" spans="1:3" ht="15.65" thickBot="1" x14ac:dyDescent="0.35">
      <c r="A1139" s="101" t="s">
        <v>2721</v>
      </c>
      <c r="B1139" s="101" t="s">
        <v>2658</v>
      </c>
      <c r="C1139" s="120" t="str">
        <f t="shared" si="17"/>
        <v>Multitime</v>
      </c>
    </row>
    <row r="1140" spans="1:3" ht="15.65" thickBot="1" x14ac:dyDescent="0.35">
      <c r="A1140" s="101" t="s">
        <v>2721</v>
      </c>
      <c r="B1140" s="101" t="s">
        <v>2659</v>
      </c>
      <c r="C1140" s="120" t="str">
        <f t="shared" si="17"/>
        <v>Multitime</v>
      </c>
    </row>
    <row r="1141" spans="1:3" ht="15.65" thickBot="1" x14ac:dyDescent="0.35">
      <c r="A1141" s="101" t="s">
        <v>2721</v>
      </c>
      <c r="B1141" s="101" t="s">
        <v>2660</v>
      </c>
      <c r="C1141" s="120" t="str">
        <f t="shared" si="17"/>
        <v>Multitime</v>
      </c>
    </row>
    <row r="1142" spans="1:3" ht="15.65" thickBot="1" x14ac:dyDescent="0.35">
      <c r="A1142" s="101" t="s">
        <v>2722</v>
      </c>
      <c r="B1142" s="101" t="s">
        <v>2606</v>
      </c>
      <c r="C1142" s="120" t="str">
        <f t="shared" si="17"/>
        <v>LVMH</v>
      </c>
    </row>
    <row r="1143" spans="1:3" ht="15.65" thickBot="1" x14ac:dyDescent="0.35">
      <c r="A1143" s="101" t="s">
        <v>2722</v>
      </c>
      <c r="B1143" s="101" t="s">
        <v>2618</v>
      </c>
      <c r="C1143" s="120" t="str">
        <f t="shared" si="17"/>
        <v>LVMH</v>
      </c>
    </row>
    <row r="1144" spans="1:3" ht="15.65" thickBot="1" x14ac:dyDescent="0.35">
      <c r="A1144" s="101" t="s">
        <v>2722</v>
      </c>
      <c r="B1144" s="101" t="s">
        <v>2607</v>
      </c>
      <c r="C1144" s="120" t="str">
        <f t="shared" si="17"/>
        <v>LVMH</v>
      </c>
    </row>
    <row r="1145" spans="1:3" ht="15.65" thickBot="1" x14ac:dyDescent="0.35">
      <c r="A1145" s="101" t="s">
        <v>2722</v>
      </c>
      <c r="B1145" s="101" t="s">
        <v>1250</v>
      </c>
      <c r="C1145" s="120" t="str">
        <f t="shared" si="17"/>
        <v>LVMH</v>
      </c>
    </row>
    <row r="1146" spans="1:3" ht="15.65" thickBot="1" x14ac:dyDescent="0.35">
      <c r="A1146" s="101" t="s">
        <v>2722</v>
      </c>
      <c r="B1146" s="101" t="s">
        <v>2664</v>
      </c>
      <c r="C1146" s="120" t="str">
        <f t="shared" si="17"/>
        <v>LVMH</v>
      </c>
    </row>
    <row r="1147" spans="1:3" ht="15.65" thickBot="1" x14ac:dyDescent="0.35">
      <c r="A1147" s="101" t="s">
        <v>2722</v>
      </c>
      <c r="B1147" s="101" t="s">
        <v>984</v>
      </c>
      <c r="C1147" s="120" t="str">
        <f t="shared" si="17"/>
        <v>LVMH</v>
      </c>
    </row>
    <row r="1148" spans="1:3" ht="15.65" thickBot="1" x14ac:dyDescent="0.35">
      <c r="A1148" s="101" t="s">
        <v>2722</v>
      </c>
      <c r="B1148" s="101" t="s">
        <v>2690</v>
      </c>
      <c r="C1148" s="120" t="str">
        <f t="shared" si="17"/>
        <v>LVMH</v>
      </c>
    </row>
    <row r="1149" spans="1:3" ht="15.65" thickBot="1" x14ac:dyDescent="0.35">
      <c r="A1149" s="101" t="s">
        <v>2722</v>
      </c>
      <c r="B1149" s="101" t="s">
        <v>2691</v>
      </c>
      <c r="C1149" s="120" t="str">
        <f t="shared" si="17"/>
        <v>LVMH</v>
      </c>
    </row>
    <row r="1150" spans="1:3" ht="15.65" thickBot="1" x14ac:dyDescent="0.35">
      <c r="A1150" s="101" t="s">
        <v>2722</v>
      </c>
      <c r="B1150" s="101" t="s">
        <v>369</v>
      </c>
      <c r="C1150" s="120" t="str">
        <f t="shared" si="17"/>
        <v>LVMH</v>
      </c>
    </row>
    <row r="1151" spans="1:3" ht="15.65" thickBot="1" x14ac:dyDescent="0.35">
      <c r="A1151" s="101" t="s">
        <v>2722</v>
      </c>
      <c r="B1151" s="101" t="s">
        <v>2592</v>
      </c>
      <c r="C1151" s="120" t="str">
        <f t="shared" si="17"/>
        <v>LVMH</v>
      </c>
    </row>
    <row r="1152" spans="1:3" ht="15.65" thickBot="1" x14ac:dyDescent="0.35">
      <c r="A1152" s="101" t="s">
        <v>2722</v>
      </c>
      <c r="B1152" s="101" t="s">
        <v>2608</v>
      </c>
      <c r="C1152" s="120" t="str">
        <f t="shared" si="17"/>
        <v>LVMH</v>
      </c>
    </row>
    <row r="1153" spans="1:3" ht="15.65" thickBot="1" x14ac:dyDescent="0.35">
      <c r="A1153" s="101" t="s">
        <v>2722</v>
      </c>
      <c r="B1153" s="101" t="s">
        <v>2666</v>
      </c>
      <c r="C1153" s="120" t="str">
        <f t="shared" si="17"/>
        <v>LVMH</v>
      </c>
    </row>
    <row r="1154" spans="1:3" ht="15.65" thickBot="1" x14ac:dyDescent="0.35">
      <c r="A1154" s="101" t="s">
        <v>2722</v>
      </c>
      <c r="B1154" s="101" t="s">
        <v>2695</v>
      </c>
      <c r="C1154" s="120" t="str">
        <f t="shared" si="17"/>
        <v>LVMH</v>
      </c>
    </row>
    <row r="1155" spans="1:3" ht="15.65" thickBot="1" x14ac:dyDescent="0.35">
      <c r="A1155" s="101" t="s">
        <v>2722</v>
      </c>
      <c r="B1155" s="101" t="s">
        <v>1280</v>
      </c>
      <c r="C1155" s="120" t="str">
        <f t="shared" ref="C1155:C1218" si="18">A1155</f>
        <v>LVMH</v>
      </c>
    </row>
    <row r="1156" spans="1:3" ht="15.65" thickBot="1" x14ac:dyDescent="0.35">
      <c r="A1156" s="101" t="s">
        <v>2722</v>
      </c>
      <c r="B1156" s="101" t="s">
        <v>2667</v>
      </c>
      <c r="C1156" s="120" t="str">
        <f t="shared" si="18"/>
        <v>LVMH</v>
      </c>
    </row>
    <row r="1157" spans="1:3" ht="15.65" thickBot="1" x14ac:dyDescent="0.35">
      <c r="A1157" s="101" t="s">
        <v>2722</v>
      </c>
      <c r="B1157" s="101" t="s">
        <v>2610</v>
      </c>
      <c r="C1157" s="120" t="str">
        <f t="shared" si="18"/>
        <v>LVMH</v>
      </c>
    </row>
    <row r="1158" spans="1:3" ht="15.65" thickBot="1" x14ac:dyDescent="0.35">
      <c r="A1158" s="101" t="s">
        <v>2722</v>
      </c>
      <c r="B1158" s="101" t="s">
        <v>1273</v>
      </c>
      <c r="C1158" s="120" t="str">
        <f t="shared" si="18"/>
        <v>LVMH</v>
      </c>
    </row>
    <row r="1159" spans="1:3" ht="15.65" thickBot="1" x14ac:dyDescent="0.35">
      <c r="A1159" s="101" t="s">
        <v>2722</v>
      </c>
      <c r="B1159" s="101" t="s">
        <v>2723</v>
      </c>
      <c r="C1159" s="120" t="str">
        <f t="shared" si="18"/>
        <v>LVMH</v>
      </c>
    </row>
    <row r="1160" spans="1:3" ht="15.65" thickBot="1" x14ac:dyDescent="0.35">
      <c r="A1160" s="101" t="s">
        <v>2722</v>
      </c>
      <c r="B1160" s="101" t="s">
        <v>2594</v>
      </c>
      <c r="C1160" s="120" t="str">
        <f t="shared" si="18"/>
        <v>LVMH</v>
      </c>
    </row>
    <row r="1161" spans="1:3" ht="15.65" thickBot="1" x14ac:dyDescent="0.35">
      <c r="A1161" s="101" t="s">
        <v>2722</v>
      </c>
      <c r="B1161" s="101" t="s">
        <v>380</v>
      </c>
      <c r="C1161" s="120" t="str">
        <f t="shared" si="18"/>
        <v>LVMH</v>
      </c>
    </row>
    <row r="1162" spans="1:3" ht="15.65" thickBot="1" x14ac:dyDescent="0.35">
      <c r="A1162" s="101" t="s">
        <v>2722</v>
      </c>
      <c r="B1162" s="101" t="s">
        <v>170</v>
      </c>
      <c r="C1162" s="120" t="str">
        <f t="shared" si="18"/>
        <v>LVMH</v>
      </c>
    </row>
    <row r="1163" spans="1:3" ht="15.65" thickBot="1" x14ac:dyDescent="0.35">
      <c r="A1163" s="101" t="s">
        <v>2722</v>
      </c>
      <c r="B1163" s="101" t="s">
        <v>2355</v>
      </c>
      <c r="C1163" s="120" t="str">
        <f t="shared" si="18"/>
        <v>LVMH</v>
      </c>
    </row>
    <row r="1164" spans="1:3" ht="15.65" thickBot="1" x14ac:dyDescent="0.35">
      <c r="A1164" s="101" t="s">
        <v>2722</v>
      </c>
      <c r="B1164" s="101" t="s">
        <v>2701</v>
      </c>
      <c r="C1164" s="120" t="str">
        <f t="shared" si="18"/>
        <v>LVMH</v>
      </c>
    </row>
    <row r="1165" spans="1:3" ht="15.65" thickBot="1" x14ac:dyDescent="0.35">
      <c r="A1165" s="101" t="s">
        <v>2722</v>
      </c>
      <c r="B1165" s="101" t="s">
        <v>2600</v>
      </c>
      <c r="C1165" s="120" t="str">
        <f t="shared" si="18"/>
        <v>LVMH</v>
      </c>
    </row>
    <row r="1166" spans="1:3" ht="15.65" thickBot="1" x14ac:dyDescent="0.35">
      <c r="A1166" s="101" t="s">
        <v>2722</v>
      </c>
      <c r="B1166" s="101" t="s">
        <v>2601</v>
      </c>
      <c r="C1166" s="120" t="str">
        <f t="shared" si="18"/>
        <v>LVMH</v>
      </c>
    </row>
    <row r="1167" spans="1:3" ht="15.65" thickBot="1" x14ac:dyDescent="0.35">
      <c r="A1167" s="101" t="s">
        <v>2722</v>
      </c>
      <c r="B1167" s="101" t="s">
        <v>2602</v>
      </c>
      <c r="C1167" s="120" t="str">
        <f t="shared" si="18"/>
        <v>LVMH</v>
      </c>
    </row>
    <row r="1168" spans="1:3" ht="15.65" thickBot="1" x14ac:dyDescent="0.35">
      <c r="A1168" s="101" t="s">
        <v>2722</v>
      </c>
      <c r="B1168" s="101" t="s">
        <v>134</v>
      </c>
      <c r="C1168" s="120" t="str">
        <f t="shared" si="18"/>
        <v>LVMH</v>
      </c>
    </row>
    <row r="1169" spans="1:3" ht="15.65" thickBot="1" x14ac:dyDescent="0.35">
      <c r="A1169" s="101" t="s">
        <v>2722</v>
      </c>
      <c r="B1169" s="101" t="s">
        <v>2671</v>
      </c>
      <c r="C1169" s="120" t="str">
        <f t="shared" si="18"/>
        <v>LVMH</v>
      </c>
    </row>
    <row r="1170" spans="1:3" ht="15.65" thickBot="1" x14ac:dyDescent="0.35">
      <c r="A1170" s="101" t="s">
        <v>2722</v>
      </c>
      <c r="B1170" s="101" t="s">
        <v>2603</v>
      </c>
      <c r="C1170" s="120" t="str">
        <f t="shared" si="18"/>
        <v>LVMH</v>
      </c>
    </row>
    <row r="1171" spans="1:3" ht="15.65" thickBot="1" x14ac:dyDescent="0.35">
      <c r="A1171" s="101" t="s">
        <v>2722</v>
      </c>
      <c r="B1171" s="101" t="s">
        <v>2672</v>
      </c>
      <c r="C1171" s="120" t="str">
        <f t="shared" si="18"/>
        <v>LVMH</v>
      </c>
    </row>
    <row r="1172" spans="1:3" ht="15.65" thickBot="1" x14ac:dyDescent="0.35">
      <c r="A1172" s="101" t="s">
        <v>2722</v>
      </c>
      <c r="B1172" s="101" t="s">
        <v>2709</v>
      </c>
      <c r="C1172" s="120" t="str">
        <f t="shared" si="18"/>
        <v>LVMH</v>
      </c>
    </row>
    <row r="1173" spans="1:3" ht="15.65" thickBot="1" x14ac:dyDescent="0.35">
      <c r="A1173" s="101" t="s">
        <v>2722</v>
      </c>
      <c r="B1173" s="101" t="s">
        <v>2631</v>
      </c>
      <c r="C1173" s="120" t="str">
        <f t="shared" si="18"/>
        <v>LVMH</v>
      </c>
    </row>
    <row r="1174" spans="1:3" ht="15.65" thickBot="1" x14ac:dyDescent="0.35">
      <c r="A1174" s="101" t="s">
        <v>2722</v>
      </c>
      <c r="B1174" s="101" t="s">
        <v>2632</v>
      </c>
      <c r="C1174" s="120" t="str">
        <f t="shared" si="18"/>
        <v>LVMH</v>
      </c>
    </row>
    <row r="1175" spans="1:3" ht="15.65" thickBot="1" x14ac:dyDescent="0.35">
      <c r="A1175" s="101" t="s">
        <v>2722</v>
      </c>
      <c r="B1175" s="101" t="s">
        <v>2605</v>
      </c>
      <c r="C1175" s="120" t="str">
        <f t="shared" si="18"/>
        <v>LVMH</v>
      </c>
    </row>
    <row r="1176" spans="1:3" ht="15.65" thickBot="1" x14ac:dyDescent="0.35">
      <c r="A1176" s="101" t="s">
        <v>2722</v>
      </c>
      <c r="B1176" s="101" t="s">
        <v>2634</v>
      </c>
      <c r="C1176" s="120" t="str">
        <f t="shared" si="18"/>
        <v>LVMH</v>
      </c>
    </row>
    <row r="1177" spans="1:3" ht="15.65" thickBot="1" x14ac:dyDescent="0.35">
      <c r="A1177" s="101" t="s">
        <v>2722</v>
      </c>
      <c r="B1177" s="101" t="s">
        <v>2635</v>
      </c>
      <c r="C1177" s="120" t="str">
        <f t="shared" si="18"/>
        <v>LVMH</v>
      </c>
    </row>
    <row r="1178" spans="1:3" ht="15.65" thickBot="1" x14ac:dyDescent="0.35">
      <c r="A1178" s="101" t="s">
        <v>2722</v>
      </c>
      <c r="B1178" s="101" t="s">
        <v>2711</v>
      </c>
      <c r="C1178" s="120" t="str">
        <f t="shared" si="18"/>
        <v>LVMH</v>
      </c>
    </row>
    <row r="1179" spans="1:3" ht="15.65" thickBot="1" x14ac:dyDescent="0.35">
      <c r="A1179" s="101" t="s">
        <v>2722</v>
      </c>
      <c r="B1179" s="101" t="s">
        <v>2637</v>
      </c>
      <c r="C1179" s="120" t="str">
        <f t="shared" si="18"/>
        <v>LVMH</v>
      </c>
    </row>
    <row r="1180" spans="1:3" ht="15.65" thickBot="1" x14ac:dyDescent="0.35">
      <c r="A1180" s="101" t="s">
        <v>2722</v>
      </c>
      <c r="B1180" s="101" t="s">
        <v>2638</v>
      </c>
      <c r="C1180" s="120" t="str">
        <f t="shared" si="18"/>
        <v>LVMH</v>
      </c>
    </row>
    <row r="1181" spans="1:3" ht="15.65" thickBot="1" x14ac:dyDescent="0.35">
      <c r="A1181" s="101" t="s">
        <v>2722</v>
      </c>
      <c r="B1181" s="101" t="s">
        <v>2639</v>
      </c>
      <c r="C1181" s="120" t="str">
        <f t="shared" si="18"/>
        <v>LVMH</v>
      </c>
    </row>
    <row r="1182" spans="1:3" ht="15.65" thickBot="1" x14ac:dyDescent="0.35">
      <c r="A1182" s="101" t="s">
        <v>2722</v>
      </c>
      <c r="B1182" s="101" t="s">
        <v>2641</v>
      </c>
      <c r="C1182" s="120" t="str">
        <f t="shared" si="18"/>
        <v>LVMH</v>
      </c>
    </row>
    <row r="1183" spans="1:3" ht="15.65" thickBot="1" x14ac:dyDescent="0.35">
      <c r="A1183" s="101" t="s">
        <v>2722</v>
      </c>
      <c r="B1183" s="101" t="s">
        <v>2645</v>
      </c>
      <c r="C1183" s="120" t="str">
        <f t="shared" si="18"/>
        <v>LVMH</v>
      </c>
    </row>
    <row r="1184" spans="1:3" ht="15.65" thickBot="1" x14ac:dyDescent="0.35">
      <c r="A1184" s="101" t="s">
        <v>2722</v>
      </c>
      <c r="B1184" s="101" t="s">
        <v>2646</v>
      </c>
      <c r="C1184" s="120" t="str">
        <f t="shared" si="18"/>
        <v>LVMH</v>
      </c>
    </row>
    <row r="1185" spans="1:3" ht="15.65" thickBot="1" x14ac:dyDescent="0.35">
      <c r="A1185" s="101" t="s">
        <v>2722</v>
      </c>
      <c r="B1185" s="101" t="s">
        <v>2674</v>
      </c>
      <c r="C1185" s="120" t="str">
        <f t="shared" si="18"/>
        <v>LVMH</v>
      </c>
    </row>
    <row r="1186" spans="1:3" ht="15.65" thickBot="1" x14ac:dyDescent="0.35">
      <c r="A1186" s="101" t="s">
        <v>2722</v>
      </c>
      <c r="B1186" s="101" t="s">
        <v>2648</v>
      </c>
      <c r="C1186" s="120" t="str">
        <f t="shared" si="18"/>
        <v>LVMH</v>
      </c>
    </row>
    <row r="1187" spans="1:3" ht="15.65" thickBot="1" x14ac:dyDescent="0.35">
      <c r="A1187" s="101" t="s">
        <v>2722</v>
      </c>
      <c r="B1187" s="101" t="s">
        <v>2719</v>
      </c>
      <c r="C1187" s="120" t="str">
        <f t="shared" si="18"/>
        <v>LVMH</v>
      </c>
    </row>
    <row r="1188" spans="1:3" ht="15.65" thickBot="1" x14ac:dyDescent="0.35">
      <c r="A1188" s="101" t="s">
        <v>2724</v>
      </c>
      <c r="B1188" s="101" t="s">
        <v>210</v>
      </c>
      <c r="C1188" s="120" t="str">
        <f t="shared" si="18"/>
        <v>Somal HK</v>
      </c>
    </row>
    <row r="1189" spans="1:3" ht="15.65" thickBot="1" x14ac:dyDescent="0.35">
      <c r="A1189" s="101" t="s">
        <v>2724</v>
      </c>
      <c r="B1189" s="101" t="s">
        <v>2606</v>
      </c>
      <c r="C1189" s="120" t="str">
        <f t="shared" si="18"/>
        <v>Somal HK</v>
      </c>
    </row>
    <row r="1190" spans="1:3" ht="15.65" thickBot="1" x14ac:dyDescent="0.35">
      <c r="A1190" s="101" t="s">
        <v>2724</v>
      </c>
      <c r="B1190" s="101" t="s">
        <v>2618</v>
      </c>
      <c r="C1190" s="120" t="str">
        <f t="shared" si="18"/>
        <v>Somal HK</v>
      </c>
    </row>
    <row r="1191" spans="1:3" ht="15.65" thickBot="1" x14ac:dyDescent="0.35">
      <c r="A1191" s="101" t="s">
        <v>2724</v>
      </c>
      <c r="B1191" s="101" t="s">
        <v>2607</v>
      </c>
      <c r="C1191" s="120" t="str">
        <f t="shared" si="18"/>
        <v>Somal HK</v>
      </c>
    </row>
    <row r="1192" spans="1:3" ht="15.65" thickBot="1" x14ac:dyDescent="0.35">
      <c r="A1192" s="101" t="s">
        <v>2724</v>
      </c>
      <c r="B1192" s="101" t="s">
        <v>2590</v>
      </c>
      <c r="C1192" s="120" t="str">
        <f t="shared" si="18"/>
        <v>Somal HK</v>
      </c>
    </row>
    <row r="1193" spans="1:3" ht="15.65" thickBot="1" x14ac:dyDescent="0.35">
      <c r="A1193" s="101" t="s">
        <v>2724</v>
      </c>
      <c r="B1193" s="101" t="s">
        <v>128</v>
      </c>
      <c r="C1193" s="120" t="str">
        <f t="shared" si="18"/>
        <v>Somal HK</v>
      </c>
    </row>
    <row r="1194" spans="1:3" ht="15.65" thickBot="1" x14ac:dyDescent="0.35">
      <c r="A1194" s="101" t="s">
        <v>2724</v>
      </c>
      <c r="B1194" s="101" t="s">
        <v>2591</v>
      </c>
      <c r="C1194" s="120" t="str">
        <f t="shared" si="18"/>
        <v>Somal HK</v>
      </c>
    </row>
    <row r="1195" spans="1:3" ht="15.65" thickBot="1" x14ac:dyDescent="0.35">
      <c r="A1195" s="101" t="s">
        <v>2724</v>
      </c>
      <c r="B1195" s="101" t="s">
        <v>1250</v>
      </c>
      <c r="C1195" s="120" t="str">
        <f t="shared" si="18"/>
        <v>Somal HK</v>
      </c>
    </row>
    <row r="1196" spans="1:3" ht="15.65" thickBot="1" x14ac:dyDescent="0.35">
      <c r="A1196" s="101" t="s">
        <v>2724</v>
      </c>
      <c r="B1196" s="101" t="s">
        <v>334</v>
      </c>
      <c r="C1196" s="120" t="str">
        <f t="shared" si="18"/>
        <v>Somal HK</v>
      </c>
    </row>
    <row r="1197" spans="1:3" ht="15.65" thickBot="1" x14ac:dyDescent="0.35">
      <c r="A1197" s="101" t="s">
        <v>2724</v>
      </c>
      <c r="B1197" s="101" t="s">
        <v>2685</v>
      </c>
      <c r="C1197" s="120" t="str">
        <f t="shared" si="18"/>
        <v>Somal HK</v>
      </c>
    </row>
    <row r="1198" spans="1:3" ht="15.65" thickBot="1" x14ac:dyDescent="0.35">
      <c r="A1198" s="101" t="s">
        <v>2724</v>
      </c>
      <c r="B1198" s="101" t="s">
        <v>2686</v>
      </c>
      <c r="C1198" s="120" t="str">
        <f t="shared" si="18"/>
        <v>Somal HK</v>
      </c>
    </row>
    <row r="1199" spans="1:3" ht="15.65" thickBot="1" x14ac:dyDescent="0.35">
      <c r="A1199" s="101" t="s">
        <v>2724</v>
      </c>
      <c r="B1199" s="101" t="s">
        <v>2622</v>
      </c>
      <c r="C1199" s="120" t="str">
        <f t="shared" si="18"/>
        <v>Somal HK</v>
      </c>
    </row>
    <row r="1200" spans="1:3" ht="15.65" thickBot="1" x14ac:dyDescent="0.35">
      <c r="A1200" s="101" t="s">
        <v>2724</v>
      </c>
      <c r="B1200" s="101" t="s">
        <v>2687</v>
      </c>
      <c r="C1200" s="120" t="str">
        <f t="shared" si="18"/>
        <v>Somal HK</v>
      </c>
    </row>
    <row r="1201" spans="1:3" ht="15.65" thickBot="1" x14ac:dyDescent="0.35">
      <c r="A1201" s="101" t="s">
        <v>2724</v>
      </c>
      <c r="B1201" s="101" t="s">
        <v>2688</v>
      </c>
      <c r="C1201" s="120" t="str">
        <f t="shared" si="18"/>
        <v>Somal HK</v>
      </c>
    </row>
    <row r="1202" spans="1:3" ht="15.65" thickBot="1" x14ac:dyDescent="0.35">
      <c r="A1202" s="101" t="s">
        <v>2724</v>
      </c>
      <c r="B1202" s="101" t="s">
        <v>2664</v>
      </c>
      <c r="C1202" s="120" t="str">
        <f t="shared" si="18"/>
        <v>Somal HK</v>
      </c>
    </row>
    <row r="1203" spans="1:3" ht="15.65" thickBot="1" x14ac:dyDescent="0.35">
      <c r="A1203" s="101" t="s">
        <v>2724</v>
      </c>
      <c r="B1203" s="101" t="s">
        <v>1013</v>
      </c>
      <c r="C1203" s="120" t="str">
        <f t="shared" si="18"/>
        <v>Somal HK</v>
      </c>
    </row>
    <row r="1204" spans="1:3" ht="15.65" thickBot="1" x14ac:dyDescent="0.35">
      <c r="A1204" s="101" t="s">
        <v>2724</v>
      </c>
      <c r="B1204" s="101" t="s">
        <v>2689</v>
      </c>
      <c r="C1204" s="120" t="str">
        <f t="shared" si="18"/>
        <v>Somal HK</v>
      </c>
    </row>
    <row r="1205" spans="1:3" ht="15.65" thickBot="1" x14ac:dyDescent="0.35">
      <c r="A1205" s="101" t="s">
        <v>2724</v>
      </c>
      <c r="B1205" s="101" t="s">
        <v>984</v>
      </c>
      <c r="C1205" s="120" t="str">
        <f t="shared" si="18"/>
        <v>Somal HK</v>
      </c>
    </row>
    <row r="1206" spans="1:3" ht="15.65" thickBot="1" x14ac:dyDescent="0.35">
      <c r="A1206" s="101" t="s">
        <v>2724</v>
      </c>
      <c r="B1206" s="101" t="s">
        <v>2623</v>
      </c>
      <c r="C1206" s="120" t="str">
        <f t="shared" si="18"/>
        <v>Somal HK</v>
      </c>
    </row>
    <row r="1207" spans="1:3" ht="15.65" thickBot="1" x14ac:dyDescent="0.35">
      <c r="A1207" s="101" t="s">
        <v>2724</v>
      </c>
      <c r="B1207" s="101" t="s">
        <v>2624</v>
      </c>
      <c r="C1207" s="120" t="str">
        <f t="shared" si="18"/>
        <v>Somal HK</v>
      </c>
    </row>
    <row r="1208" spans="1:3" ht="15.65" thickBot="1" x14ac:dyDescent="0.35">
      <c r="A1208" s="101" t="s">
        <v>2724</v>
      </c>
      <c r="B1208" s="101" t="s">
        <v>369</v>
      </c>
      <c r="C1208" s="120" t="str">
        <f t="shared" si="18"/>
        <v>Somal HK</v>
      </c>
    </row>
    <row r="1209" spans="1:3" ht="15.65" thickBot="1" x14ac:dyDescent="0.35">
      <c r="A1209" s="101" t="s">
        <v>2724</v>
      </c>
      <c r="B1209" s="101" t="s">
        <v>2592</v>
      </c>
      <c r="C1209" s="120" t="str">
        <f t="shared" si="18"/>
        <v>Somal HK</v>
      </c>
    </row>
    <row r="1210" spans="1:3" ht="15.65" thickBot="1" x14ac:dyDescent="0.35">
      <c r="A1210" s="101" t="s">
        <v>2724</v>
      </c>
      <c r="B1210" s="101" t="s">
        <v>2676</v>
      </c>
      <c r="C1210" s="120" t="str">
        <f t="shared" si="18"/>
        <v>Somal HK</v>
      </c>
    </row>
    <row r="1211" spans="1:3" ht="15.65" thickBot="1" x14ac:dyDescent="0.35">
      <c r="A1211" s="101" t="s">
        <v>2724</v>
      </c>
      <c r="B1211" s="101" t="s">
        <v>2608</v>
      </c>
      <c r="C1211" s="120" t="str">
        <f t="shared" si="18"/>
        <v>Somal HK</v>
      </c>
    </row>
    <row r="1212" spans="1:3" ht="15.65" thickBot="1" x14ac:dyDescent="0.35">
      <c r="A1212" s="101" t="s">
        <v>2724</v>
      </c>
      <c r="B1212" s="101" t="s">
        <v>122</v>
      </c>
      <c r="C1212" s="120" t="str">
        <f t="shared" si="18"/>
        <v>Somal HK</v>
      </c>
    </row>
    <row r="1213" spans="1:3" ht="15.65" thickBot="1" x14ac:dyDescent="0.35">
      <c r="A1213" s="101" t="s">
        <v>2724</v>
      </c>
      <c r="B1213" s="101" t="s">
        <v>2609</v>
      </c>
      <c r="C1213" s="120" t="str">
        <f t="shared" si="18"/>
        <v>Somal HK</v>
      </c>
    </row>
    <row r="1214" spans="1:3" ht="15.65" thickBot="1" x14ac:dyDescent="0.35">
      <c r="A1214" s="101" t="s">
        <v>2724</v>
      </c>
      <c r="B1214" s="101" t="s">
        <v>2666</v>
      </c>
      <c r="C1214" s="120" t="str">
        <f t="shared" si="18"/>
        <v>Somal HK</v>
      </c>
    </row>
    <row r="1215" spans="1:3" ht="15.65" thickBot="1" x14ac:dyDescent="0.35">
      <c r="A1215" s="101" t="s">
        <v>2724</v>
      </c>
      <c r="B1215" s="101" t="s">
        <v>1280</v>
      </c>
      <c r="C1215" s="120" t="str">
        <f t="shared" si="18"/>
        <v>Somal HK</v>
      </c>
    </row>
    <row r="1216" spans="1:3" ht="15.65" thickBot="1" x14ac:dyDescent="0.35">
      <c r="A1216" s="101" t="s">
        <v>2724</v>
      </c>
      <c r="B1216" s="101" t="s">
        <v>2610</v>
      </c>
      <c r="C1216" s="120" t="str">
        <f t="shared" si="18"/>
        <v>Somal HK</v>
      </c>
    </row>
    <row r="1217" spans="1:3" ht="15.65" thickBot="1" x14ac:dyDescent="0.35">
      <c r="A1217" s="101" t="s">
        <v>2724</v>
      </c>
      <c r="B1217" s="101" t="s">
        <v>2696</v>
      </c>
      <c r="C1217" s="120" t="str">
        <f t="shared" si="18"/>
        <v>Somal HK</v>
      </c>
    </row>
    <row r="1218" spans="1:3" ht="15.65" thickBot="1" x14ac:dyDescent="0.35">
      <c r="A1218" s="101" t="s">
        <v>2724</v>
      </c>
      <c r="B1218" s="101" t="s">
        <v>1273</v>
      </c>
      <c r="C1218" s="120" t="str">
        <f t="shared" si="18"/>
        <v>Somal HK</v>
      </c>
    </row>
    <row r="1219" spans="1:3" ht="15.65" thickBot="1" x14ac:dyDescent="0.35">
      <c r="A1219" s="101" t="s">
        <v>2724</v>
      </c>
      <c r="B1219" s="101" t="s">
        <v>2593</v>
      </c>
      <c r="C1219" s="120" t="str">
        <f t="shared" ref="C1219:C1282" si="19">A1219</f>
        <v>Somal HK</v>
      </c>
    </row>
    <row r="1220" spans="1:3" ht="15.65" thickBot="1" x14ac:dyDescent="0.35">
      <c r="A1220" s="101" t="s">
        <v>2724</v>
      </c>
      <c r="B1220" s="101" t="s">
        <v>1279</v>
      </c>
      <c r="C1220" s="120" t="str">
        <f t="shared" si="19"/>
        <v>Somal HK</v>
      </c>
    </row>
    <row r="1221" spans="1:3" ht="15.65" thickBot="1" x14ac:dyDescent="0.35">
      <c r="A1221" s="101" t="s">
        <v>2724</v>
      </c>
      <c r="B1221" s="101" t="s">
        <v>2611</v>
      </c>
      <c r="C1221" s="120" t="str">
        <f t="shared" si="19"/>
        <v>Somal HK</v>
      </c>
    </row>
    <row r="1222" spans="1:3" ht="15.65" thickBot="1" x14ac:dyDescent="0.35">
      <c r="A1222" s="101" t="s">
        <v>2724</v>
      </c>
      <c r="B1222" s="101" t="s">
        <v>2594</v>
      </c>
      <c r="C1222" s="120" t="str">
        <f t="shared" si="19"/>
        <v>Somal HK</v>
      </c>
    </row>
    <row r="1223" spans="1:3" ht="15.65" thickBot="1" x14ac:dyDescent="0.35">
      <c r="A1223" s="101" t="s">
        <v>2724</v>
      </c>
      <c r="B1223" s="101" t="s">
        <v>380</v>
      </c>
      <c r="C1223" s="120" t="str">
        <f t="shared" si="19"/>
        <v>Somal HK</v>
      </c>
    </row>
    <row r="1224" spans="1:3" ht="15.65" thickBot="1" x14ac:dyDescent="0.35">
      <c r="A1224" s="101" t="s">
        <v>2724</v>
      </c>
      <c r="B1224" s="101" t="s">
        <v>170</v>
      </c>
      <c r="C1224" s="120" t="str">
        <f t="shared" si="19"/>
        <v>Somal HK</v>
      </c>
    </row>
    <row r="1225" spans="1:3" ht="15.65" thickBot="1" x14ac:dyDescent="0.35">
      <c r="A1225" s="101" t="s">
        <v>2724</v>
      </c>
      <c r="B1225" s="101" t="s">
        <v>2355</v>
      </c>
      <c r="C1225" s="120" t="str">
        <f t="shared" si="19"/>
        <v>Somal HK</v>
      </c>
    </row>
    <row r="1226" spans="1:3" ht="15.65" thickBot="1" x14ac:dyDescent="0.35">
      <c r="A1226" s="101" t="s">
        <v>2724</v>
      </c>
      <c r="B1226" s="101" t="s">
        <v>2701</v>
      </c>
      <c r="C1226" s="120" t="str">
        <f t="shared" si="19"/>
        <v>Somal HK</v>
      </c>
    </row>
    <row r="1227" spans="1:3" ht="15.65" thickBot="1" x14ac:dyDescent="0.35">
      <c r="A1227" s="101" t="s">
        <v>2724</v>
      </c>
      <c r="B1227" s="101" t="s">
        <v>2600</v>
      </c>
      <c r="C1227" s="120" t="str">
        <f t="shared" si="19"/>
        <v>Somal HK</v>
      </c>
    </row>
    <row r="1228" spans="1:3" ht="15.65" thickBot="1" x14ac:dyDescent="0.35">
      <c r="A1228" s="101" t="s">
        <v>2724</v>
      </c>
      <c r="B1228" s="101" t="s">
        <v>2601</v>
      </c>
      <c r="C1228" s="120" t="str">
        <f t="shared" si="19"/>
        <v>Somal HK</v>
      </c>
    </row>
    <row r="1229" spans="1:3" ht="15.65" thickBot="1" x14ac:dyDescent="0.35">
      <c r="A1229" s="101" t="s">
        <v>2724</v>
      </c>
      <c r="B1229" s="101" t="s">
        <v>2615</v>
      </c>
      <c r="C1229" s="120" t="str">
        <f t="shared" si="19"/>
        <v>Somal HK</v>
      </c>
    </row>
    <row r="1230" spans="1:3" ht="15.65" thickBot="1" x14ac:dyDescent="0.35">
      <c r="A1230" s="101" t="s">
        <v>2724</v>
      </c>
      <c r="B1230" s="101" t="s">
        <v>2602</v>
      </c>
      <c r="C1230" s="120" t="str">
        <f t="shared" si="19"/>
        <v>Somal HK</v>
      </c>
    </row>
    <row r="1231" spans="1:3" ht="15.65" thickBot="1" x14ac:dyDescent="0.35">
      <c r="A1231" s="101" t="s">
        <v>2724</v>
      </c>
      <c r="B1231" s="101" t="s">
        <v>134</v>
      </c>
      <c r="C1231" s="120" t="str">
        <f t="shared" si="19"/>
        <v>Somal HK</v>
      </c>
    </row>
    <row r="1232" spans="1:3" ht="15.65" thickBot="1" x14ac:dyDescent="0.35">
      <c r="A1232" s="101" t="s">
        <v>2724</v>
      </c>
      <c r="B1232" s="101" t="s">
        <v>2670</v>
      </c>
      <c r="C1232" s="120" t="str">
        <f t="shared" si="19"/>
        <v>Somal HK</v>
      </c>
    </row>
    <row r="1233" spans="1:3" ht="15.65" thickBot="1" x14ac:dyDescent="0.35">
      <c r="A1233" s="101" t="s">
        <v>2724</v>
      </c>
      <c r="B1233" s="101" t="s">
        <v>2603</v>
      </c>
      <c r="C1233" s="120" t="str">
        <f t="shared" si="19"/>
        <v>Somal HK</v>
      </c>
    </row>
    <row r="1234" spans="1:3" ht="15.65" thickBot="1" x14ac:dyDescent="0.35">
      <c r="A1234" s="101" t="s">
        <v>2724</v>
      </c>
      <c r="B1234" s="101" t="s">
        <v>955</v>
      </c>
      <c r="C1234" s="120" t="str">
        <f t="shared" si="19"/>
        <v>Somal HK</v>
      </c>
    </row>
    <row r="1235" spans="1:3" ht="15.65" thickBot="1" x14ac:dyDescent="0.35">
      <c r="A1235" s="101" t="s">
        <v>2724</v>
      </c>
      <c r="B1235" s="101" t="s">
        <v>2616</v>
      </c>
      <c r="C1235" s="120" t="str">
        <f t="shared" si="19"/>
        <v>Somal HK</v>
      </c>
    </row>
    <row r="1236" spans="1:3" ht="15.65" thickBot="1" x14ac:dyDescent="0.35">
      <c r="A1236" s="101" t="s">
        <v>2724</v>
      </c>
      <c r="B1236" s="101" t="s">
        <v>2617</v>
      </c>
      <c r="C1236" s="120" t="str">
        <f t="shared" si="19"/>
        <v>Somal HK</v>
      </c>
    </row>
    <row r="1237" spans="1:3" ht="15.65" thickBot="1" x14ac:dyDescent="0.35">
      <c r="A1237" s="101" t="s">
        <v>2724</v>
      </c>
      <c r="B1237" s="101" t="s">
        <v>2672</v>
      </c>
      <c r="C1237" s="120" t="str">
        <f t="shared" si="19"/>
        <v>Somal HK</v>
      </c>
    </row>
    <row r="1238" spans="1:3" ht="15.65" thickBot="1" x14ac:dyDescent="0.35">
      <c r="A1238" s="101" t="s">
        <v>2724</v>
      </c>
      <c r="B1238" s="101" t="s">
        <v>2604</v>
      </c>
      <c r="C1238" s="120" t="str">
        <f t="shared" si="19"/>
        <v>Somal HK</v>
      </c>
    </row>
    <row r="1239" spans="1:3" ht="15.65" thickBot="1" x14ac:dyDescent="0.35">
      <c r="A1239" s="101" t="s">
        <v>2724</v>
      </c>
      <c r="B1239" s="101" t="s">
        <v>2709</v>
      </c>
      <c r="C1239" s="120" t="str">
        <f t="shared" si="19"/>
        <v>Somal HK</v>
      </c>
    </row>
    <row r="1240" spans="1:3" ht="15.65" thickBot="1" x14ac:dyDescent="0.35">
      <c r="A1240" s="101" t="s">
        <v>2724</v>
      </c>
      <c r="B1240" s="101" t="s">
        <v>2678</v>
      </c>
      <c r="C1240" s="120" t="str">
        <f t="shared" si="19"/>
        <v>Somal HK</v>
      </c>
    </row>
    <row r="1241" spans="1:3" ht="15.65" thickBot="1" x14ac:dyDescent="0.35">
      <c r="A1241" s="101" t="s">
        <v>2724</v>
      </c>
      <c r="B1241" s="101" t="s">
        <v>2631</v>
      </c>
      <c r="C1241" s="120" t="str">
        <f t="shared" si="19"/>
        <v>Somal HK</v>
      </c>
    </row>
    <row r="1242" spans="1:3" ht="15.65" thickBot="1" x14ac:dyDescent="0.35">
      <c r="A1242" s="101" t="s">
        <v>2724</v>
      </c>
      <c r="B1242" s="101" t="s">
        <v>2632</v>
      </c>
      <c r="C1242" s="120" t="str">
        <f t="shared" si="19"/>
        <v>Somal HK</v>
      </c>
    </row>
    <row r="1243" spans="1:3" ht="15.65" thickBot="1" x14ac:dyDescent="0.35">
      <c r="A1243" s="101" t="s">
        <v>2724</v>
      </c>
      <c r="B1243" s="101" t="s">
        <v>2681</v>
      </c>
      <c r="C1243" s="120" t="str">
        <f t="shared" si="19"/>
        <v>Somal HK</v>
      </c>
    </row>
    <row r="1244" spans="1:3" ht="15.65" thickBot="1" x14ac:dyDescent="0.35">
      <c r="A1244" s="101" t="s">
        <v>2724</v>
      </c>
      <c r="B1244" s="101" t="s">
        <v>2634</v>
      </c>
      <c r="C1244" s="120" t="str">
        <f t="shared" si="19"/>
        <v>Somal HK</v>
      </c>
    </row>
    <row r="1245" spans="1:3" ht="15.65" thickBot="1" x14ac:dyDescent="0.35">
      <c r="A1245" s="101" t="s">
        <v>2724</v>
      </c>
      <c r="B1245" s="101" t="s">
        <v>2635</v>
      </c>
      <c r="C1245" s="120" t="str">
        <f t="shared" si="19"/>
        <v>Somal HK</v>
      </c>
    </row>
    <row r="1246" spans="1:3" ht="15.65" thickBot="1" x14ac:dyDescent="0.35">
      <c r="A1246" s="101" t="s">
        <v>2724</v>
      </c>
      <c r="B1246" s="101" t="s">
        <v>2712</v>
      </c>
      <c r="C1246" s="120" t="str">
        <f t="shared" si="19"/>
        <v>Somal HK</v>
      </c>
    </row>
    <row r="1247" spans="1:3" ht="15.65" thickBot="1" x14ac:dyDescent="0.35">
      <c r="A1247" s="101" t="s">
        <v>2724</v>
      </c>
      <c r="B1247" s="101" t="s">
        <v>2713</v>
      </c>
      <c r="C1247" s="120" t="str">
        <f t="shared" si="19"/>
        <v>Somal HK</v>
      </c>
    </row>
    <row r="1248" spans="1:3" ht="15.65" thickBot="1" x14ac:dyDescent="0.35">
      <c r="A1248" s="101" t="s">
        <v>2724</v>
      </c>
      <c r="B1248" s="101" t="s">
        <v>2638</v>
      </c>
      <c r="C1248" s="120" t="str">
        <f t="shared" si="19"/>
        <v>Somal HK</v>
      </c>
    </row>
    <row r="1249" spans="1:3" ht="15.65" thickBot="1" x14ac:dyDescent="0.35">
      <c r="A1249" s="101" t="s">
        <v>2724</v>
      </c>
      <c r="B1249" s="101" t="s">
        <v>2639</v>
      </c>
      <c r="C1249" s="120" t="str">
        <f t="shared" si="19"/>
        <v>Somal HK</v>
      </c>
    </row>
    <row r="1250" spans="1:3" ht="15.65" thickBot="1" x14ac:dyDescent="0.35">
      <c r="A1250" s="101" t="s">
        <v>2724</v>
      </c>
      <c r="B1250" s="101" t="s">
        <v>2716</v>
      </c>
      <c r="C1250" s="120" t="str">
        <f t="shared" si="19"/>
        <v>Somal HK</v>
      </c>
    </row>
    <row r="1251" spans="1:3" ht="15.65" thickBot="1" x14ac:dyDescent="0.35">
      <c r="A1251" s="101" t="s">
        <v>2724</v>
      </c>
      <c r="B1251" s="101" t="s">
        <v>2682</v>
      </c>
      <c r="C1251" s="120" t="str">
        <f t="shared" si="19"/>
        <v>Somal HK</v>
      </c>
    </row>
    <row r="1252" spans="1:3" ht="15.65" thickBot="1" x14ac:dyDescent="0.35">
      <c r="A1252" s="101" t="s">
        <v>2724</v>
      </c>
      <c r="B1252" s="101" t="s">
        <v>2645</v>
      </c>
      <c r="C1252" s="120" t="str">
        <f t="shared" si="19"/>
        <v>Somal HK</v>
      </c>
    </row>
    <row r="1253" spans="1:3" ht="15.65" thickBot="1" x14ac:dyDescent="0.35">
      <c r="A1253" s="101" t="s">
        <v>2724</v>
      </c>
      <c r="B1253" s="101" t="s">
        <v>2646</v>
      </c>
      <c r="C1253" s="120" t="str">
        <f t="shared" si="19"/>
        <v>Somal HK</v>
      </c>
    </row>
    <row r="1254" spans="1:3" ht="15.65" thickBot="1" x14ac:dyDescent="0.35">
      <c r="A1254" s="101" t="s">
        <v>2724</v>
      </c>
      <c r="B1254" s="101" t="s">
        <v>1282</v>
      </c>
      <c r="C1254" s="120" t="str">
        <f t="shared" si="19"/>
        <v>Somal HK</v>
      </c>
    </row>
    <row r="1255" spans="1:3" ht="15.65" thickBot="1" x14ac:dyDescent="0.35">
      <c r="A1255" s="101" t="s">
        <v>2724</v>
      </c>
      <c r="B1255" s="101" t="s">
        <v>2652</v>
      </c>
      <c r="C1255" s="120" t="str">
        <f t="shared" si="19"/>
        <v>Somal HK</v>
      </c>
    </row>
    <row r="1256" spans="1:3" ht="15.65" thickBot="1" x14ac:dyDescent="0.35">
      <c r="A1256" s="101" t="s">
        <v>2724</v>
      </c>
      <c r="B1256" s="101" t="s">
        <v>2653</v>
      </c>
      <c r="C1256" s="120" t="str">
        <f t="shared" si="19"/>
        <v>Somal HK</v>
      </c>
    </row>
    <row r="1257" spans="1:3" ht="15.65" thickBot="1" x14ac:dyDescent="0.35">
      <c r="A1257" s="101" t="s">
        <v>2724</v>
      </c>
      <c r="B1257" s="101" t="s">
        <v>2656</v>
      </c>
      <c r="C1257" s="120" t="str">
        <f t="shared" si="19"/>
        <v>Somal HK</v>
      </c>
    </row>
    <row r="1258" spans="1:3" ht="15.65" thickBot="1" x14ac:dyDescent="0.35">
      <c r="A1258" s="101" t="s">
        <v>2724</v>
      </c>
      <c r="B1258" s="101" t="s">
        <v>2719</v>
      </c>
      <c r="C1258" s="120" t="str">
        <f t="shared" si="19"/>
        <v>Somal HK</v>
      </c>
    </row>
    <row r="1259" spans="1:3" ht="15.65" thickBot="1" x14ac:dyDescent="0.35">
      <c r="A1259" s="101" t="s">
        <v>2724</v>
      </c>
      <c r="B1259" s="101" t="s">
        <v>2657</v>
      </c>
      <c r="C1259" s="120" t="str">
        <f t="shared" si="19"/>
        <v>Somal HK</v>
      </c>
    </row>
    <row r="1260" spans="1:3" ht="15.65" thickBot="1" x14ac:dyDescent="0.35">
      <c r="A1260" s="101" t="s">
        <v>2724</v>
      </c>
      <c r="B1260" s="101" t="s">
        <v>2658</v>
      </c>
      <c r="C1260" s="120" t="str">
        <f t="shared" si="19"/>
        <v>Somal HK</v>
      </c>
    </row>
    <row r="1261" spans="1:3" ht="15.65" thickBot="1" x14ac:dyDescent="0.35">
      <c r="A1261" s="101" t="s">
        <v>2724</v>
      </c>
      <c r="B1261" s="101" t="s">
        <v>2659</v>
      </c>
      <c r="C1261" s="120" t="str">
        <f t="shared" si="19"/>
        <v>Somal HK</v>
      </c>
    </row>
    <row r="1262" spans="1:3" ht="15.65" thickBot="1" x14ac:dyDescent="0.35">
      <c r="A1262" s="101" t="s">
        <v>2724</v>
      </c>
      <c r="B1262" s="101" t="s">
        <v>2660</v>
      </c>
      <c r="C1262" s="120" t="str">
        <f t="shared" si="19"/>
        <v>Somal HK</v>
      </c>
    </row>
    <row r="1263" spans="1:3" ht="15.65" thickBot="1" x14ac:dyDescent="0.35">
      <c r="A1263" s="101" t="s">
        <v>2725</v>
      </c>
      <c r="B1263" s="101" t="s">
        <v>1250</v>
      </c>
      <c r="C1263" s="120" t="str">
        <f t="shared" si="19"/>
        <v>Timecrystal</v>
      </c>
    </row>
    <row r="1264" spans="1:3" ht="15.65" thickBot="1" x14ac:dyDescent="0.35">
      <c r="A1264" s="101" t="s">
        <v>2725</v>
      </c>
      <c r="B1264" s="101" t="s">
        <v>334</v>
      </c>
      <c r="C1264" s="120" t="str">
        <f t="shared" si="19"/>
        <v>Timecrystal</v>
      </c>
    </row>
    <row r="1265" spans="1:3" ht="15.65" thickBot="1" x14ac:dyDescent="0.35">
      <c r="A1265" s="101" t="s">
        <v>2725</v>
      </c>
      <c r="B1265" s="101" t="s">
        <v>2685</v>
      </c>
      <c r="C1265" s="120" t="str">
        <f t="shared" si="19"/>
        <v>Timecrystal</v>
      </c>
    </row>
    <row r="1266" spans="1:3" ht="15.65" thickBot="1" x14ac:dyDescent="0.35">
      <c r="A1266" s="101" t="s">
        <v>2725</v>
      </c>
      <c r="B1266" s="101" t="s">
        <v>2622</v>
      </c>
      <c r="C1266" s="120" t="str">
        <f t="shared" si="19"/>
        <v>Timecrystal</v>
      </c>
    </row>
    <row r="1267" spans="1:3" ht="15.65" thickBot="1" x14ac:dyDescent="0.35">
      <c r="A1267" s="101" t="s">
        <v>2725</v>
      </c>
      <c r="B1267" s="101" t="s">
        <v>1013</v>
      </c>
      <c r="C1267" s="120" t="str">
        <f t="shared" si="19"/>
        <v>Timecrystal</v>
      </c>
    </row>
    <row r="1268" spans="1:3" ht="15.65" thickBot="1" x14ac:dyDescent="0.35">
      <c r="A1268" s="101" t="s">
        <v>2725</v>
      </c>
      <c r="B1268" s="101" t="s">
        <v>984</v>
      </c>
      <c r="C1268" s="120" t="str">
        <f t="shared" si="19"/>
        <v>Timecrystal</v>
      </c>
    </row>
    <row r="1269" spans="1:3" ht="15.65" thickBot="1" x14ac:dyDescent="0.35">
      <c r="A1269" s="101" t="s">
        <v>2725</v>
      </c>
      <c r="B1269" s="101" t="s">
        <v>2623</v>
      </c>
      <c r="C1269" s="120" t="str">
        <f t="shared" si="19"/>
        <v>Timecrystal</v>
      </c>
    </row>
    <row r="1270" spans="1:3" ht="15.65" thickBot="1" x14ac:dyDescent="0.35">
      <c r="A1270" s="101" t="s">
        <v>2725</v>
      </c>
      <c r="B1270" s="101" t="s">
        <v>2624</v>
      </c>
      <c r="C1270" s="120" t="str">
        <f t="shared" si="19"/>
        <v>Timecrystal</v>
      </c>
    </row>
    <row r="1271" spans="1:3" ht="15.65" thickBot="1" x14ac:dyDescent="0.35">
      <c r="A1271" s="101" t="s">
        <v>2725</v>
      </c>
      <c r="B1271" s="101" t="s">
        <v>2592</v>
      </c>
      <c r="C1271" s="120" t="str">
        <f t="shared" si="19"/>
        <v>Timecrystal</v>
      </c>
    </row>
    <row r="1272" spans="1:3" ht="15.65" thickBot="1" x14ac:dyDescent="0.35">
      <c r="A1272" s="101" t="s">
        <v>2725</v>
      </c>
      <c r="B1272" s="101" t="s">
        <v>2608</v>
      </c>
      <c r="C1272" s="120" t="str">
        <f t="shared" si="19"/>
        <v>Timecrystal</v>
      </c>
    </row>
    <row r="1273" spans="1:3" ht="15.65" thickBot="1" x14ac:dyDescent="0.35">
      <c r="A1273" s="101" t="s">
        <v>2725</v>
      </c>
      <c r="B1273" s="101" t="s">
        <v>2695</v>
      </c>
      <c r="C1273" s="120" t="str">
        <f t="shared" si="19"/>
        <v>Timecrystal</v>
      </c>
    </row>
    <row r="1274" spans="1:3" ht="15.65" thickBot="1" x14ac:dyDescent="0.35">
      <c r="A1274" s="101" t="s">
        <v>2725</v>
      </c>
      <c r="B1274" s="101" t="s">
        <v>1280</v>
      </c>
      <c r="C1274" s="120" t="str">
        <f t="shared" si="19"/>
        <v>Timecrystal</v>
      </c>
    </row>
    <row r="1275" spans="1:3" ht="15.65" thickBot="1" x14ac:dyDescent="0.35">
      <c r="A1275" s="101" t="s">
        <v>2725</v>
      </c>
      <c r="B1275" s="101" t="s">
        <v>2610</v>
      </c>
      <c r="C1275" s="120" t="str">
        <f t="shared" si="19"/>
        <v>Timecrystal</v>
      </c>
    </row>
    <row r="1276" spans="1:3" ht="15.65" thickBot="1" x14ac:dyDescent="0.35">
      <c r="A1276" s="101" t="s">
        <v>2725</v>
      </c>
      <c r="B1276" s="101" t="s">
        <v>2696</v>
      </c>
      <c r="C1276" s="120" t="str">
        <f t="shared" si="19"/>
        <v>Timecrystal</v>
      </c>
    </row>
    <row r="1277" spans="1:3" ht="15.65" thickBot="1" x14ac:dyDescent="0.35">
      <c r="A1277" s="101" t="s">
        <v>2725</v>
      </c>
      <c r="B1277" s="101" t="s">
        <v>1273</v>
      </c>
      <c r="C1277" s="120" t="str">
        <f t="shared" si="19"/>
        <v>Timecrystal</v>
      </c>
    </row>
    <row r="1278" spans="1:3" ht="15.65" thickBot="1" x14ac:dyDescent="0.35">
      <c r="A1278" s="101" t="s">
        <v>2725</v>
      </c>
      <c r="B1278" s="101" t="s">
        <v>1279</v>
      </c>
      <c r="C1278" s="120" t="str">
        <f t="shared" si="19"/>
        <v>Timecrystal</v>
      </c>
    </row>
    <row r="1279" spans="1:3" ht="15.65" thickBot="1" x14ac:dyDescent="0.35">
      <c r="A1279" s="101" t="s">
        <v>2725</v>
      </c>
      <c r="B1279" s="101" t="s">
        <v>380</v>
      </c>
      <c r="C1279" s="120" t="str">
        <f t="shared" si="19"/>
        <v>Timecrystal</v>
      </c>
    </row>
    <row r="1280" spans="1:3" ht="15.65" thickBot="1" x14ac:dyDescent="0.35">
      <c r="A1280" s="101" t="s">
        <v>2725</v>
      </c>
      <c r="B1280" s="101" t="s">
        <v>170</v>
      </c>
      <c r="C1280" s="120" t="str">
        <f t="shared" si="19"/>
        <v>Timecrystal</v>
      </c>
    </row>
    <row r="1281" spans="1:3" ht="15.65" thickBot="1" x14ac:dyDescent="0.35">
      <c r="A1281" s="101" t="s">
        <v>2725</v>
      </c>
      <c r="B1281" s="101" t="s">
        <v>2355</v>
      </c>
      <c r="C1281" s="120" t="str">
        <f t="shared" si="19"/>
        <v>Timecrystal</v>
      </c>
    </row>
    <row r="1282" spans="1:3" ht="15.65" thickBot="1" x14ac:dyDescent="0.35">
      <c r="A1282" s="101" t="s">
        <v>2725</v>
      </c>
      <c r="B1282" s="101" t="s">
        <v>2600</v>
      </c>
      <c r="C1282" s="120" t="str">
        <f t="shared" si="19"/>
        <v>Timecrystal</v>
      </c>
    </row>
    <row r="1283" spans="1:3" ht="15.65" thickBot="1" x14ac:dyDescent="0.35">
      <c r="A1283" s="101" t="s">
        <v>2725</v>
      </c>
      <c r="B1283" s="101" t="s">
        <v>2601</v>
      </c>
      <c r="C1283" s="120" t="str">
        <f t="shared" ref="C1283:C1346" si="20">A1283</f>
        <v>Timecrystal</v>
      </c>
    </row>
    <row r="1284" spans="1:3" ht="15.65" thickBot="1" x14ac:dyDescent="0.35">
      <c r="A1284" s="101" t="s">
        <v>2725</v>
      </c>
      <c r="B1284" s="101" t="s">
        <v>2602</v>
      </c>
      <c r="C1284" s="120" t="str">
        <f t="shared" si="20"/>
        <v>Timecrystal</v>
      </c>
    </row>
    <row r="1285" spans="1:3" ht="15.65" thickBot="1" x14ac:dyDescent="0.35">
      <c r="A1285" s="101" t="s">
        <v>2725</v>
      </c>
      <c r="B1285" s="101" t="s">
        <v>2669</v>
      </c>
      <c r="C1285" s="120" t="str">
        <f t="shared" si="20"/>
        <v>Timecrystal</v>
      </c>
    </row>
    <row r="1286" spans="1:3" ht="15.65" thickBot="1" x14ac:dyDescent="0.35">
      <c r="A1286" s="101" t="s">
        <v>2725</v>
      </c>
      <c r="B1286" s="101" t="s">
        <v>134</v>
      </c>
      <c r="C1286" s="120" t="str">
        <f t="shared" si="20"/>
        <v>Timecrystal</v>
      </c>
    </row>
    <row r="1287" spans="1:3" ht="15.65" thickBot="1" x14ac:dyDescent="0.35">
      <c r="A1287" s="101" t="s">
        <v>2725</v>
      </c>
      <c r="B1287" s="101" t="s">
        <v>955</v>
      </c>
      <c r="C1287" s="120" t="str">
        <f t="shared" si="20"/>
        <v>Timecrystal</v>
      </c>
    </row>
    <row r="1288" spans="1:3" ht="15.65" thickBot="1" x14ac:dyDescent="0.35">
      <c r="A1288" s="101" t="s">
        <v>2725</v>
      </c>
      <c r="B1288" s="101" t="s">
        <v>2616</v>
      </c>
      <c r="C1288" s="120" t="str">
        <f t="shared" si="20"/>
        <v>Timecrystal</v>
      </c>
    </row>
    <row r="1289" spans="1:3" ht="15.65" thickBot="1" x14ac:dyDescent="0.35">
      <c r="A1289" s="101" t="s">
        <v>2725</v>
      </c>
      <c r="B1289" s="101" t="s">
        <v>2617</v>
      </c>
      <c r="C1289" s="120" t="str">
        <f t="shared" si="20"/>
        <v>Timecrystal</v>
      </c>
    </row>
    <row r="1290" spans="1:3" ht="15.65" thickBot="1" x14ac:dyDescent="0.35">
      <c r="A1290" s="101" t="s">
        <v>2725</v>
      </c>
      <c r="B1290" s="101" t="s">
        <v>2604</v>
      </c>
      <c r="C1290" s="120" t="str">
        <f t="shared" si="20"/>
        <v>Timecrystal</v>
      </c>
    </row>
    <row r="1291" spans="1:3" ht="15.65" thickBot="1" x14ac:dyDescent="0.35">
      <c r="A1291" s="101" t="s">
        <v>2725</v>
      </c>
      <c r="B1291" s="101" t="s">
        <v>2678</v>
      </c>
      <c r="C1291" s="120" t="str">
        <f t="shared" si="20"/>
        <v>Timecrystal</v>
      </c>
    </row>
    <row r="1292" spans="1:3" ht="15.65" thickBot="1" x14ac:dyDescent="0.35">
      <c r="A1292" s="101" t="s">
        <v>2725</v>
      </c>
      <c r="B1292" s="101" t="s">
        <v>2679</v>
      </c>
      <c r="C1292" s="120" t="str">
        <f t="shared" si="20"/>
        <v>Timecrystal</v>
      </c>
    </row>
    <row r="1293" spans="1:3" ht="15.65" thickBot="1" x14ac:dyDescent="0.35">
      <c r="A1293" s="101" t="s">
        <v>2725</v>
      </c>
      <c r="B1293" s="101" t="s">
        <v>2631</v>
      </c>
      <c r="C1293" s="120" t="str">
        <f t="shared" si="20"/>
        <v>Timecrystal</v>
      </c>
    </row>
    <row r="1294" spans="1:3" ht="15.65" thickBot="1" x14ac:dyDescent="0.35">
      <c r="A1294" s="101" t="s">
        <v>2725</v>
      </c>
      <c r="B1294" s="101" t="s">
        <v>2632</v>
      </c>
      <c r="C1294" s="120" t="str">
        <f t="shared" si="20"/>
        <v>Timecrystal</v>
      </c>
    </row>
    <row r="1295" spans="1:3" ht="15.65" thickBot="1" x14ac:dyDescent="0.35">
      <c r="A1295" s="101" t="s">
        <v>2725</v>
      </c>
      <c r="B1295" s="101" t="s">
        <v>2634</v>
      </c>
      <c r="C1295" s="120" t="str">
        <f t="shared" si="20"/>
        <v>Timecrystal</v>
      </c>
    </row>
    <row r="1296" spans="1:3" ht="15.65" thickBot="1" x14ac:dyDescent="0.35">
      <c r="A1296" s="101" t="s">
        <v>2725</v>
      </c>
      <c r="B1296" s="101" t="s">
        <v>2635</v>
      </c>
      <c r="C1296" s="120" t="str">
        <f t="shared" si="20"/>
        <v>Timecrystal</v>
      </c>
    </row>
    <row r="1297" spans="1:3" ht="15.65" thickBot="1" x14ac:dyDescent="0.35">
      <c r="A1297" s="101" t="s">
        <v>2725</v>
      </c>
      <c r="B1297" s="101" t="s">
        <v>2712</v>
      </c>
      <c r="C1297" s="120" t="str">
        <f t="shared" si="20"/>
        <v>Timecrystal</v>
      </c>
    </row>
    <row r="1298" spans="1:3" ht="15.65" thickBot="1" x14ac:dyDescent="0.35">
      <c r="A1298" s="101" t="s">
        <v>2725</v>
      </c>
      <c r="B1298" s="101" t="s">
        <v>2713</v>
      </c>
      <c r="C1298" s="120" t="str">
        <f t="shared" si="20"/>
        <v>Timecrystal</v>
      </c>
    </row>
    <row r="1299" spans="1:3" ht="15.65" thickBot="1" x14ac:dyDescent="0.35">
      <c r="A1299" s="101" t="s">
        <v>2725</v>
      </c>
      <c r="B1299" s="101" t="s">
        <v>2638</v>
      </c>
      <c r="C1299" s="120" t="str">
        <f t="shared" si="20"/>
        <v>Timecrystal</v>
      </c>
    </row>
    <row r="1300" spans="1:3" ht="15.65" thickBot="1" x14ac:dyDescent="0.35">
      <c r="A1300" s="101" t="s">
        <v>2725</v>
      </c>
      <c r="B1300" s="101" t="s">
        <v>2639</v>
      </c>
      <c r="C1300" s="120" t="str">
        <f t="shared" si="20"/>
        <v>Timecrystal</v>
      </c>
    </row>
    <row r="1301" spans="1:3" ht="15.65" thickBot="1" x14ac:dyDescent="0.35">
      <c r="A1301" s="101" t="s">
        <v>2725</v>
      </c>
      <c r="B1301" s="101" t="s">
        <v>2641</v>
      </c>
      <c r="C1301" s="120" t="str">
        <f t="shared" si="20"/>
        <v>Timecrystal</v>
      </c>
    </row>
    <row r="1302" spans="1:3" ht="15.65" thickBot="1" x14ac:dyDescent="0.35">
      <c r="A1302" s="101" t="s">
        <v>2725</v>
      </c>
      <c r="B1302" s="101" t="s">
        <v>2644</v>
      </c>
      <c r="C1302" s="120" t="str">
        <f t="shared" si="20"/>
        <v>Timecrystal</v>
      </c>
    </row>
    <row r="1303" spans="1:3" ht="15.65" thickBot="1" x14ac:dyDescent="0.35">
      <c r="A1303" s="101" t="s">
        <v>2725</v>
      </c>
      <c r="B1303" s="101" t="s">
        <v>2645</v>
      </c>
      <c r="C1303" s="120" t="str">
        <f t="shared" si="20"/>
        <v>Timecrystal</v>
      </c>
    </row>
    <row r="1304" spans="1:3" ht="15.65" thickBot="1" x14ac:dyDescent="0.35">
      <c r="A1304" s="101" t="s">
        <v>2725</v>
      </c>
      <c r="B1304" s="101" t="s">
        <v>2646</v>
      </c>
      <c r="C1304" s="120" t="str">
        <f t="shared" si="20"/>
        <v>Timecrystal</v>
      </c>
    </row>
    <row r="1305" spans="1:3" ht="15.65" thickBot="1" x14ac:dyDescent="0.35">
      <c r="A1305" s="101" t="s">
        <v>2725</v>
      </c>
      <c r="B1305" s="101" t="s">
        <v>1282</v>
      </c>
      <c r="C1305" s="120" t="str">
        <f t="shared" si="20"/>
        <v>Timecrystal</v>
      </c>
    </row>
    <row r="1306" spans="1:3" ht="15.65" thickBot="1" x14ac:dyDescent="0.35">
      <c r="A1306" s="101" t="s">
        <v>2725</v>
      </c>
      <c r="B1306" s="101" t="s">
        <v>2648</v>
      </c>
      <c r="C1306" s="120" t="str">
        <f t="shared" si="20"/>
        <v>Timecrystal</v>
      </c>
    </row>
    <row r="1307" spans="1:3" ht="15.65" thickBot="1" x14ac:dyDescent="0.35">
      <c r="A1307" s="101" t="s">
        <v>2725</v>
      </c>
      <c r="B1307" s="101" t="s">
        <v>2726</v>
      </c>
      <c r="C1307" s="120" t="str">
        <f t="shared" si="20"/>
        <v>Timecrystal</v>
      </c>
    </row>
    <row r="1308" spans="1:3" ht="15.65" thickBot="1" x14ac:dyDescent="0.35">
      <c r="A1308" s="101" t="s">
        <v>2725</v>
      </c>
      <c r="B1308" s="101" t="s">
        <v>2727</v>
      </c>
      <c r="C1308" s="120" t="str">
        <f t="shared" si="20"/>
        <v>Timecrystal</v>
      </c>
    </row>
    <row r="1309" spans="1:3" ht="15.65" thickBot="1" x14ac:dyDescent="0.35">
      <c r="A1309" s="101" t="s">
        <v>2725</v>
      </c>
      <c r="B1309" s="101" t="s">
        <v>2653</v>
      </c>
      <c r="C1309" s="120" t="str">
        <f t="shared" si="20"/>
        <v>Timecrystal</v>
      </c>
    </row>
    <row r="1310" spans="1:3" ht="15.65" thickBot="1" x14ac:dyDescent="0.35">
      <c r="A1310" s="101" t="s">
        <v>2725</v>
      </c>
      <c r="B1310" s="101" t="s">
        <v>2656</v>
      </c>
      <c r="C1310" s="120" t="str">
        <f t="shared" si="20"/>
        <v>Timecrystal</v>
      </c>
    </row>
    <row r="1311" spans="1:3" ht="15.65" thickBot="1" x14ac:dyDescent="0.35">
      <c r="A1311" s="101" t="s">
        <v>2725</v>
      </c>
      <c r="B1311" s="101" t="s">
        <v>2719</v>
      </c>
      <c r="C1311" s="120" t="str">
        <f t="shared" si="20"/>
        <v>Timecrystal</v>
      </c>
    </row>
    <row r="1312" spans="1:3" ht="15.65" thickBot="1" x14ac:dyDescent="0.35">
      <c r="A1312" s="101" t="s">
        <v>2725</v>
      </c>
      <c r="B1312" s="101" t="s">
        <v>2658</v>
      </c>
      <c r="C1312" s="120" t="str">
        <f t="shared" si="20"/>
        <v>Timecrystal</v>
      </c>
    </row>
    <row r="1313" spans="1:3" ht="15.65" thickBot="1" x14ac:dyDescent="0.35">
      <c r="A1313" s="101" t="s">
        <v>2725</v>
      </c>
      <c r="B1313" s="101" t="s">
        <v>2659</v>
      </c>
      <c r="C1313" s="120" t="str">
        <f t="shared" si="20"/>
        <v>Timecrystal</v>
      </c>
    </row>
    <row r="1314" spans="1:3" ht="15.65" thickBot="1" x14ac:dyDescent="0.35">
      <c r="A1314" s="101" t="s">
        <v>2725</v>
      </c>
      <c r="B1314" s="101" t="s">
        <v>2660</v>
      </c>
      <c r="C1314" s="120" t="str">
        <f t="shared" si="20"/>
        <v>Timecrystal</v>
      </c>
    </row>
    <row r="1315" spans="1:3" ht="15.65" thickBot="1" x14ac:dyDescent="0.35">
      <c r="A1315" s="101" t="s">
        <v>2728</v>
      </c>
      <c r="B1315" s="101" t="s">
        <v>2607</v>
      </c>
      <c r="C1315" s="120" t="str">
        <f t="shared" si="20"/>
        <v>Luxury Goods</v>
      </c>
    </row>
    <row r="1316" spans="1:3" ht="15.65" thickBot="1" x14ac:dyDescent="0.35">
      <c r="A1316" s="101" t="s">
        <v>2728</v>
      </c>
      <c r="B1316" s="101" t="s">
        <v>1250</v>
      </c>
      <c r="C1316" s="120" t="str">
        <f t="shared" si="20"/>
        <v>Luxury Goods</v>
      </c>
    </row>
    <row r="1317" spans="1:3" ht="15.65" thickBot="1" x14ac:dyDescent="0.35">
      <c r="A1317" s="101" t="s">
        <v>2728</v>
      </c>
      <c r="B1317" s="101" t="s">
        <v>334</v>
      </c>
      <c r="C1317" s="120" t="str">
        <f t="shared" si="20"/>
        <v>Luxury Goods</v>
      </c>
    </row>
    <row r="1318" spans="1:3" ht="15.65" thickBot="1" x14ac:dyDescent="0.35">
      <c r="A1318" s="101" t="s">
        <v>2728</v>
      </c>
      <c r="B1318" s="101" t="s">
        <v>984</v>
      </c>
      <c r="C1318" s="120" t="str">
        <f t="shared" si="20"/>
        <v>Luxury Goods</v>
      </c>
    </row>
    <row r="1319" spans="1:3" ht="15.65" thickBot="1" x14ac:dyDescent="0.35">
      <c r="A1319" s="101" t="s">
        <v>2728</v>
      </c>
      <c r="B1319" s="101" t="s">
        <v>2608</v>
      </c>
      <c r="C1319" s="120" t="str">
        <f t="shared" si="20"/>
        <v>Luxury Goods</v>
      </c>
    </row>
    <row r="1320" spans="1:3" ht="15.65" thickBot="1" x14ac:dyDescent="0.35">
      <c r="A1320" s="101" t="s">
        <v>2728</v>
      </c>
      <c r="B1320" s="101" t="s">
        <v>1280</v>
      </c>
      <c r="C1320" s="120" t="str">
        <f t="shared" si="20"/>
        <v>Luxury Goods</v>
      </c>
    </row>
    <row r="1321" spans="1:3" ht="15.65" thickBot="1" x14ac:dyDescent="0.35">
      <c r="A1321" s="101" t="s">
        <v>2728</v>
      </c>
      <c r="B1321" s="101" t="s">
        <v>2610</v>
      </c>
      <c r="C1321" s="120" t="str">
        <f t="shared" si="20"/>
        <v>Luxury Goods</v>
      </c>
    </row>
    <row r="1322" spans="1:3" ht="15.65" thickBot="1" x14ac:dyDescent="0.35">
      <c r="A1322" s="101" t="s">
        <v>2728</v>
      </c>
      <c r="B1322" s="101" t="s">
        <v>1273</v>
      </c>
      <c r="C1322" s="120" t="str">
        <f t="shared" si="20"/>
        <v>Luxury Goods</v>
      </c>
    </row>
    <row r="1323" spans="1:3" ht="15.65" thickBot="1" x14ac:dyDescent="0.35">
      <c r="A1323" s="101" t="s">
        <v>2728</v>
      </c>
      <c r="B1323" s="101" t="s">
        <v>380</v>
      </c>
      <c r="C1323" s="120" t="str">
        <f t="shared" si="20"/>
        <v>Luxury Goods</v>
      </c>
    </row>
    <row r="1324" spans="1:3" ht="15.65" thickBot="1" x14ac:dyDescent="0.35">
      <c r="A1324" s="101" t="s">
        <v>2728</v>
      </c>
      <c r="B1324" s="101" t="s">
        <v>170</v>
      </c>
      <c r="C1324" s="120" t="str">
        <f t="shared" si="20"/>
        <v>Luxury Goods</v>
      </c>
    </row>
    <row r="1325" spans="1:3" ht="15.65" thickBot="1" x14ac:dyDescent="0.35">
      <c r="A1325" s="101" t="s">
        <v>2728</v>
      </c>
      <c r="B1325" s="101" t="s">
        <v>2355</v>
      </c>
      <c r="C1325" s="120" t="str">
        <f t="shared" si="20"/>
        <v>Luxury Goods</v>
      </c>
    </row>
    <row r="1326" spans="1:3" ht="15.65" thickBot="1" x14ac:dyDescent="0.35">
      <c r="A1326" s="101" t="s">
        <v>2728</v>
      </c>
      <c r="B1326" s="101" t="s">
        <v>2600</v>
      </c>
      <c r="C1326" s="120" t="str">
        <f t="shared" si="20"/>
        <v>Luxury Goods</v>
      </c>
    </row>
    <row r="1327" spans="1:3" ht="15.65" thickBot="1" x14ac:dyDescent="0.35">
      <c r="A1327" s="101" t="s">
        <v>2728</v>
      </c>
      <c r="B1327" s="101" t="s">
        <v>2601</v>
      </c>
      <c r="C1327" s="120" t="str">
        <f t="shared" si="20"/>
        <v>Luxury Goods</v>
      </c>
    </row>
    <row r="1328" spans="1:3" ht="15.65" thickBot="1" x14ac:dyDescent="0.35">
      <c r="A1328" s="101" t="s">
        <v>2728</v>
      </c>
      <c r="B1328" s="101" t="s">
        <v>2602</v>
      </c>
      <c r="C1328" s="120" t="str">
        <f t="shared" si="20"/>
        <v>Luxury Goods</v>
      </c>
    </row>
    <row r="1329" spans="1:3" ht="15.65" thickBot="1" x14ac:dyDescent="0.35">
      <c r="A1329" s="101" t="s">
        <v>2728</v>
      </c>
      <c r="B1329" s="101" t="s">
        <v>2678</v>
      </c>
      <c r="C1329" s="120" t="str">
        <f t="shared" si="20"/>
        <v>Luxury Goods</v>
      </c>
    </row>
    <row r="1330" spans="1:3" ht="15.65" thickBot="1" x14ac:dyDescent="0.35">
      <c r="A1330" s="101" t="s">
        <v>2728</v>
      </c>
      <c r="B1330" s="101" t="s">
        <v>2679</v>
      </c>
      <c r="C1330" s="120" t="str">
        <f t="shared" si="20"/>
        <v>Luxury Goods</v>
      </c>
    </row>
    <row r="1331" spans="1:3" ht="15.65" thickBot="1" x14ac:dyDescent="0.35">
      <c r="A1331" s="101" t="s">
        <v>2728</v>
      </c>
      <c r="B1331" s="101" t="s">
        <v>2631</v>
      </c>
      <c r="C1331" s="120" t="str">
        <f t="shared" si="20"/>
        <v>Luxury Goods</v>
      </c>
    </row>
    <row r="1332" spans="1:3" ht="15.65" thickBot="1" x14ac:dyDescent="0.35">
      <c r="A1332" s="101" t="s">
        <v>2728</v>
      </c>
      <c r="B1332" s="101" t="s">
        <v>2632</v>
      </c>
      <c r="C1332" s="120" t="str">
        <f t="shared" si="20"/>
        <v>Luxury Goods</v>
      </c>
    </row>
    <row r="1333" spans="1:3" ht="15.65" thickBot="1" x14ac:dyDescent="0.35">
      <c r="A1333" s="101" t="s">
        <v>2728</v>
      </c>
      <c r="B1333" s="101" t="s">
        <v>2681</v>
      </c>
      <c r="C1333" s="120" t="str">
        <f t="shared" si="20"/>
        <v>Luxury Goods</v>
      </c>
    </row>
    <row r="1334" spans="1:3" ht="15.65" thickBot="1" x14ac:dyDescent="0.35">
      <c r="A1334" s="101" t="s">
        <v>2728</v>
      </c>
      <c r="B1334" s="101" t="s">
        <v>2634</v>
      </c>
      <c r="C1334" s="120" t="str">
        <f t="shared" si="20"/>
        <v>Luxury Goods</v>
      </c>
    </row>
    <row r="1335" spans="1:3" ht="15.65" thickBot="1" x14ac:dyDescent="0.35">
      <c r="A1335" s="101" t="s">
        <v>2728</v>
      </c>
      <c r="B1335" s="101" t="s">
        <v>2635</v>
      </c>
      <c r="C1335" s="120" t="str">
        <f t="shared" si="20"/>
        <v>Luxury Goods</v>
      </c>
    </row>
    <row r="1336" spans="1:3" ht="15.65" thickBot="1" x14ac:dyDescent="0.35">
      <c r="A1336" s="101" t="s">
        <v>2728</v>
      </c>
      <c r="B1336" s="101" t="s">
        <v>2638</v>
      </c>
      <c r="C1336" s="120" t="str">
        <f t="shared" si="20"/>
        <v>Luxury Goods</v>
      </c>
    </row>
    <row r="1337" spans="1:3" ht="15.65" thickBot="1" x14ac:dyDescent="0.35">
      <c r="A1337" s="101" t="s">
        <v>2728</v>
      </c>
      <c r="B1337" s="101" t="s">
        <v>2639</v>
      </c>
      <c r="C1337" s="120" t="str">
        <f t="shared" si="20"/>
        <v>Luxury Goods</v>
      </c>
    </row>
    <row r="1338" spans="1:3" ht="15.65" thickBot="1" x14ac:dyDescent="0.35">
      <c r="A1338" s="101" t="s">
        <v>2728</v>
      </c>
      <c r="B1338" s="101" t="s">
        <v>2682</v>
      </c>
      <c r="C1338" s="120" t="str">
        <f t="shared" si="20"/>
        <v>Luxury Goods</v>
      </c>
    </row>
    <row r="1339" spans="1:3" ht="15.65" thickBot="1" x14ac:dyDescent="0.35">
      <c r="A1339" s="101" t="s">
        <v>2728</v>
      </c>
      <c r="B1339" s="101" t="s">
        <v>2645</v>
      </c>
      <c r="C1339" s="120" t="str">
        <f t="shared" si="20"/>
        <v>Luxury Goods</v>
      </c>
    </row>
    <row r="1340" spans="1:3" ht="15.65" thickBot="1" x14ac:dyDescent="0.35">
      <c r="A1340" s="101" t="s">
        <v>2728</v>
      </c>
      <c r="B1340" s="101" t="s">
        <v>2646</v>
      </c>
      <c r="C1340" s="120" t="str">
        <f t="shared" si="20"/>
        <v>Luxury Goods</v>
      </c>
    </row>
    <row r="1341" spans="1:3" ht="15.65" thickBot="1" x14ac:dyDescent="0.35">
      <c r="A1341" s="101" t="s">
        <v>2728</v>
      </c>
      <c r="B1341" s="101" t="s">
        <v>2726</v>
      </c>
      <c r="C1341" s="120" t="str">
        <f t="shared" si="20"/>
        <v>Luxury Goods</v>
      </c>
    </row>
    <row r="1342" spans="1:3" ht="15.65" thickBot="1" x14ac:dyDescent="0.35">
      <c r="A1342" s="101" t="s">
        <v>2728</v>
      </c>
      <c r="B1342" s="101" t="s">
        <v>2727</v>
      </c>
      <c r="C1342" s="120" t="str">
        <f t="shared" si="20"/>
        <v>Luxury Goods</v>
      </c>
    </row>
    <row r="1343" spans="1:3" ht="15.65" thickBot="1" x14ac:dyDescent="0.35">
      <c r="A1343" s="101" t="s">
        <v>2728</v>
      </c>
      <c r="B1343" s="101" t="s">
        <v>2652</v>
      </c>
      <c r="C1343" s="120" t="str">
        <f t="shared" si="20"/>
        <v>Luxury Goods</v>
      </c>
    </row>
    <row r="1344" spans="1:3" ht="15.65" thickBot="1" x14ac:dyDescent="0.35">
      <c r="A1344" s="101" t="s">
        <v>2728</v>
      </c>
      <c r="B1344" s="101" t="s">
        <v>2653</v>
      </c>
      <c r="C1344" s="120" t="str">
        <f t="shared" si="20"/>
        <v>Luxury Goods</v>
      </c>
    </row>
    <row r="1345" spans="1:3" ht="15.65" thickBot="1" x14ac:dyDescent="0.35">
      <c r="A1345" s="101" t="s">
        <v>2728</v>
      </c>
      <c r="B1345" s="101" t="s">
        <v>2656</v>
      </c>
      <c r="C1345" s="120" t="str">
        <f t="shared" si="20"/>
        <v>Luxury Goods</v>
      </c>
    </row>
    <row r="1346" spans="1:3" ht="15.65" thickBot="1" x14ac:dyDescent="0.35">
      <c r="A1346" s="101" t="s">
        <v>2728</v>
      </c>
      <c r="B1346" s="101" t="s">
        <v>2658</v>
      </c>
      <c r="C1346" s="120" t="str">
        <f t="shared" si="20"/>
        <v>Luxury Goods</v>
      </c>
    </row>
    <row r="1347" spans="1:3" ht="15.65" thickBot="1" x14ac:dyDescent="0.35">
      <c r="A1347" s="101" t="s">
        <v>2729</v>
      </c>
      <c r="B1347" s="101" t="s">
        <v>2618</v>
      </c>
      <c r="C1347" s="120" t="str">
        <f t="shared" ref="C1347:C1410" si="21">A1347</f>
        <v>Cinta Watch</v>
      </c>
    </row>
    <row r="1348" spans="1:3" ht="15.65" thickBot="1" x14ac:dyDescent="0.35">
      <c r="A1348" s="101" t="s">
        <v>2729</v>
      </c>
      <c r="B1348" s="101" t="s">
        <v>1250</v>
      </c>
      <c r="C1348" s="120" t="str">
        <f t="shared" si="21"/>
        <v>Cinta Watch</v>
      </c>
    </row>
    <row r="1349" spans="1:3" ht="15.65" thickBot="1" x14ac:dyDescent="0.35">
      <c r="A1349" s="101" t="s">
        <v>2729</v>
      </c>
      <c r="B1349" s="101" t="s">
        <v>2622</v>
      </c>
      <c r="C1349" s="120" t="str">
        <f t="shared" si="21"/>
        <v>Cinta Watch</v>
      </c>
    </row>
    <row r="1350" spans="1:3" ht="15.65" thickBot="1" x14ac:dyDescent="0.35">
      <c r="A1350" s="101" t="s">
        <v>2729</v>
      </c>
      <c r="B1350" s="101" t="s">
        <v>2664</v>
      </c>
      <c r="C1350" s="120" t="str">
        <f t="shared" si="21"/>
        <v>Cinta Watch</v>
      </c>
    </row>
    <row r="1351" spans="1:3" ht="15.65" thickBot="1" x14ac:dyDescent="0.35">
      <c r="A1351" s="101" t="s">
        <v>2729</v>
      </c>
      <c r="B1351" s="101" t="s">
        <v>1013</v>
      </c>
      <c r="C1351" s="120" t="str">
        <f t="shared" si="21"/>
        <v>Cinta Watch</v>
      </c>
    </row>
    <row r="1352" spans="1:3" ht="15.65" thickBot="1" x14ac:dyDescent="0.35">
      <c r="A1352" s="101" t="s">
        <v>2729</v>
      </c>
      <c r="B1352" s="101" t="s">
        <v>984</v>
      </c>
      <c r="C1352" s="120" t="str">
        <f t="shared" si="21"/>
        <v>Cinta Watch</v>
      </c>
    </row>
    <row r="1353" spans="1:3" ht="15.65" thickBot="1" x14ac:dyDescent="0.35">
      <c r="A1353" s="101" t="s">
        <v>2729</v>
      </c>
      <c r="B1353" s="101" t="s">
        <v>2623</v>
      </c>
      <c r="C1353" s="120" t="str">
        <f t="shared" si="21"/>
        <v>Cinta Watch</v>
      </c>
    </row>
    <row r="1354" spans="1:3" ht="15.65" thickBot="1" x14ac:dyDescent="0.35">
      <c r="A1354" s="101" t="s">
        <v>2729</v>
      </c>
      <c r="B1354" s="101" t="s">
        <v>2624</v>
      </c>
      <c r="C1354" s="120" t="str">
        <f t="shared" si="21"/>
        <v>Cinta Watch</v>
      </c>
    </row>
    <row r="1355" spans="1:3" ht="15.65" thickBot="1" x14ac:dyDescent="0.35">
      <c r="A1355" s="101" t="s">
        <v>2729</v>
      </c>
      <c r="B1355" s="101" t="s">
        <v>369</v>
      </c>
      <c r="C1355" s="120" t="str">
        <f t="shared" si="21"/>
        <v>Cinta Watch</v>
      </c>
    </row>
    <row r="1356" spans="1:3" ht="15.65" thickBot="1" x14ac:dyDescent="0.35">
      <c r="A1356" s="101" t="s">
        <v>2729</v>
      </c>
      <c r="B1356" s="101" t="s">
        <v>2608</v>
      </c>
      <c r="C1356" s="120" t="str">
        <f t="shared" si="21"/>
        <v>Cinta Watch</v>
      </c>
    </row>
    <row r="1357" spans="1:3" ht="15.65" thickBot="1" x14ac:dyDescent="0.35">
      <c r="A1357" s="101" t="s">
        <v>2729</v>
      </c>
      <c r="B1357" s="101" t="s">
        <v>2695</v>
      </c>
      <c r="C1357" s="120" t="str">
        <f t="shared" si="21"/>
        <v>Cinta Watch</v>
      </c>
    </row>
    <row r="1358" spans="1:3" ht="15.65" thickBot="1" x14ac:dyDescent="0.35">
      <c r="A1358" s="101" t="s">
        <v>2729</v>
      </c>
      <c r="B1358" s="101" t="s">
        <v>1280</v>
      </c>
      <c r="C1358" s="120" t="str">
        <f t="shared" si="21"/>
        <v>Cinta Watch</v>
      </c>
    </row>
    <row r="1359" spans="1:3" ht="15.65" thickBot="1" x14ac:dyDescent="0.35">
      <c r="A1359" s="101" t="s">
        <v>2729</v>
      </c>
      <c r="B1359" s="101" t="s">
        <v>2610</v>
      </c>
      <c r="C1359" s="120" t="str">
        <f t="shared" si="21"/>
        <v>Cinta Watch</v>
      </c>
    </row>
    <row r="1360" spans="1:3" ht="15.65" thickBot="1" x14ac:dyDescent="0.35">
      <c r="A1360" s="101" t="s">
        <v>2729</v>
      </c>
      <c r="B1360" s="101" t="s">
        <v>2696</v>
      </c>
      <c r="C1360" s="120" t="str">
        <f t="shared" si="21"/>
        <v>Cinta Watch</v>
      </c>
    </row>
    <row r="1361" spans="1:3" ht="15.65" thickBot="1" x14ac:dyDescent="0.35">
      <c r="A1361" s="101" t="s">
        <v>2729</v>
      </c>
      <c r="B1361" s="101" t="s">
        <v>1273</v>
      </c>
      <c r="C1361" s="120" t="str">
        <f t="shared" si="21"/>
        <v>Cinta Watch</v>
      </c>
    </row>
    <row r="1362" spans="1:3" ht="15.65" thickBot="1" x14ac:dyDescent="0.35">
      <c r="A1362" s="101" t="s">
        <v>2729</v>
      </c>
      <c r="B1362" s="101" t="s">
        <v>1279</v>
      </c>
      <c r="C1362" s="120" t="str">
        <f t="shared" si="21"/>
        <v>Cinta Watch</v>
      </c>
    </row>
    <row r="1363" spans="1:3" ht="15.65" thickBot="1" x14ac:dyDescent="0.35">
      <c r="A1363" s="101" t="s">
        <v>2729</v>
      </c>
      <c r="B1363" s="101" t="s">
        <v>2611</v>
      </c>
      <c r="C1363" s="120" t="str">
        <f t="shared" si="21"/>
        <v>Cinta Watch</v>
      </c>
    </row>
    <row r="1364" spans="1:3" ht="15.65" thickBot="1" x14ac:dyDescent="0.35">
      <c r="A1364" s="101" t="s">
        <v>2729</v>
      </c>
      <c r="B1364" s="101" t="s">
        <v>380</v>
      </c>
      <c r="C1364" s="120" t="str">
        <f t="shared" si="21"/>
        <v>Cinta Watch</v>
      </c>
    </row>
    <row r="1365" spans="1:3" ht="15.65" thickBot="1" x14ac:dyDescent="0.35">
      <c r="A1365" s="101" t="s">
        <v>2729</v>
      </c>
      <c r="B1365" s="101" t="s">
        <v>2355</v>
      </c>
      <c r="C1365" s="120" t="str">
        <f t="shared" si="21"/>
        <v>Cinta Watch</v>
      </c>
    </row>
    <row r="1366" spans="1:3" ht="15.65" thickBot="1" x14ac:dyDescent="0.35">
      <c r="A1366" s="101" t="s">
        <v>2729</v>
      </c>
      <c r="B1366" s="101" t="s">
        <v>2600</v>
      </c>
      <c r="C1366" s="120" t="str">
        <f t="shared" si="21"/>
        <v>Cinta Watch</v>
      </c>
    </row>
    <row r="1367" spans="1:3" ht="15.65" thickBot="1" x14ac:dyDescent="0.35">
      <c r="A1367" s="101" t="s">
        <v>2729</v>
      </c>
      <c r="B1367" s="101" t="s">
        <v>2601</v>
      </c>
      <c r="C1367" s="120" t="str">
        <f t="shared" si="21"/>
        <v>Cinta Watch</v>
      </c>
    </row>
    <row r="1368" spans="1:3" ht="15.65" thickBot="1" x14ac:dyDescent="0.35">
      <c r="A1368" s="101" t="s">
        <v>2729</v>
      </c>
      <c r="B1368" s="101" t="s">
        <v>134</v>
      </c>
      <c r="C1368" s="120" t="str">
        <f t="shared" si="21"/>
        <v>Cinta Watch</v>
      </c>
    </row>
    <row r="1369" spans="1:3" ht="15.65" thickBot="1" x14ac:dyDescent="0.35">
      <c r="A1369" s="101" t="s">
        <v>2729</v>
      </c>
      <c r="B1369" s="101" t="s">
        <v>2671</v>
      </c>
      <c r="C1369" s="120" t="str">
        <f t="shared" si="21"/>
        <v>Cinta Watch</v>
      </c>
    </row>
    <row r="1370" spans="1:3" ht="15.65" thickBot="1" x14ac:dyDescent="0.35">
      <c r="A1370" s="101" t="s">
        <v>2729</v>
      </c>
      <c r="B1370" s="101" t="s">
        <v>2604</v>
      </c>
      <c r="C1370" s="120" t="str">
        <f t="shared" si="21"/>
        <v>Cinta Watch</v>
      </c>
    </row>
    <row r="1371" spans="1:3" ht="15.65" thickBot="1" x14ac:dyDescent="0.35">
      <c r="A1371" s="101" t="s">
        <v>2729</v>
      </c>
      <c r="B1371" s="101" t="s">
        <v>2631</v>
      </c>
      <c r="C1371" s="120" t="str">
        <f t="shared" si="21"/>
        <v>Cinta Watch</v>
      </c>
    </row>
    <row r="1372" spans="1:3" ht="15.65" thickBot="1" x14ac:dyDescent="0.35">
      <c r="A1372" s="101" t="s">
        <v>2729</v>
      </c>
      <c r="B1372" s="101" t="s">
        <v>2632</v>
      </c>
      <c r="C1372" s="120" t="str">
        <f t="shared" si="21"/>
        <v>Cinta Watch</v>
      </c>
    </row>
    <row r="1373" spans="1:3" ht="15.65" thickBot="1" x14ac:dyDescent="0.35">
      <c r="A1373" s="101" t="s">
        <v>2729</v>
      </c>
      <c r="B1373" s="101" t="s">
        <v>2634</v>
      </c>
      <c r="C1373" s="120" t="str">
        <f t="shared" si="21"/>
        <v>Cinta Watch</v>
      </c>
    </row>
    <row r="1374" spans="1:3" ht="15.65" thickBot="1" x14ac:dyDescent="0.35">
      <c r="A1374" s="101" t="s">
        <v>2729</v>
      </c>
      <c r="B1374" s="101" t="s">
        <v>2635</v>
      </c>
      <c r="C1374" s="120" t="str">
        <f t="shared" si="21"/>
        <v>Cinta Watch</v>
      </c>
    </row>
    <row r="1375" spans="1:3" ht="15.65" thickBot="1" x14ac:dyDescent="0.35">
      <c r="A1375" s="101" t="s">
        <v>2729</v>
      </c>
      <c r="B1375" s="101" t="s">
        <v>2638</v>
      </c>
      <c r="C1375" s="120" t="str">
        <f t="shared" si="21"/>
        <v>Cinta Watch</v>
      </c>
    </row>
    <row r="1376" spans="1:3" ht="15.65" thickBot="1" x14ac:dyDescent="0.35">
      <c r="A1376" s="101" t="s">
        <v>2729</v>
      </c>
      <c r="B1376" s="101" t="s">
        <v>2639</v>
      </c>
      <c r="C1376" s="120" t="str">
        <f t="shared" si="21"/>
        <v>Cinta Watch</v>
      </c>
    </row>
    <row r="1377" spans="1:3" ht="15.65" thickBot="1" x14ac:dyDescent="0.35">
      <c r="A1377" s="101" t="s">
        <v>2729</v>
      </c>
      <c r="B1377" s="101" t="s">
        <v>2645</v>
      </c>
      <c r="C1377" s="120" t="str">
        <f t="shared" si="21"/>
        <v>Cinta Watch</v>
      </c>
    </row>
    <row r="1378" spans="1:3" ht="15.65" thickBot="1" x14ac:dyDescent="0.35">
      <c r="A1378" s="101" t="s">
        <v>2729</v>
      </c>
      <c r="B1378" s="101" t="s">
        <v>2646</v>
      </c>
      <c r="C1378" s="120" t="str">
        <f t="shared" si="21"/>
        <v>Cinta Watch</v>
      </c>
    </row>
    <row r="1379" spans="1:3" ht="15.65" thickBot="1" x14ac:dyDescent="0.35">
      <c r="A1379" s="101" t="s">
        <v>2729</v>
      </c>
      <c r="B1379" s="101" t="s">
        <v>1282</v>
      </c>
      <c r="C1379" s="120" t="str">
        <f t="shared" si="21"/>
        <v>Cinta Watch</v>
      </c>
    </row>
    <row r="1380" spans="1:3" ht="15.65" thickBot="1" x14ac:dyDescent="0.35">
      <c r="A1380" s="101" t="s">
        <v>2729</v>
      </c>
      <c r="B1380" s="101" t="s">
        <v>2652</v>
      </c>
      <c r="C1380" s="120" t="str">
        <f t="shared" si="21"/>
        <v>Cinta Watch</v>
      </c>
    </row>
    <row r="1381" spans="1:3" ht="15.65" thickBot="1" x14ac:dyDescent="0.35">
      <c r="A1381" s="101" t="s">
        <v>2729</v>
      </c>
      <c r="B1381" s="101" t="s">
        <v>2730</v>
      </c>
      <c r="C1381" s="120" t="str">
        <f t="shared" si="21"/>
        <v>Cinta Watch</v>
      </c>
    </row>
    <row r="1382" spans="1:3" ht="15.65" thickBot="1" x14ac:dyDescent="0.35">
      <c r="A1382" s="101" t="s">
        <v>2729</v>
      </c>
      <c r="B1382" s="101" t="s">
        <v>2656</v>
      </c>
      <c r="C1382" s="120" t="str">
        <f t="shared" si="21"/>
        <v>Cinta Watch</v>
      </c>
    </row>
    <row r="1383" spans="1:3" ht="15.65" thickBot="1" x14ac:dyDescent="0.35">
      <c r="A1383" s="101" t="s">
        <v>2729</v>
      </c>
      <c r="B1383" s="101" t="s">
        <v>2719</v>
      </c>
      <c r="C1383" s="120" t="str">
        <f t="shared" si="21"/>
        <v>Cinta Watch</v>
      </c>
    </row>
    <row r="1384" spans="1:3" ht="15.65" thickBot="1" x14ac:dyDescent="0.35">
      <c r="A1384" s="101" t="s">
        <v>2729</v>
      </c>
      <c r="B1384" s="101" t="s">
        <v>2658</v>
      </c>
      <c r="C1384" s="120" t="str">
        <f t="shared" si="21"/>
        <v>Cinta Watch</v>
      </c>
    </row>
    <row r="1385" spans="1:3" ht="15.65" thickBot="1" x14ac:dyDescent="0.35">
      <c r="A1385" s="101" t="s">
        <v>2731</v>
      </c>
      <c r="B1385" s="101" t="s">
        <v>2606</v>
      </c>
      <c r="C1385" s="120" t="str">
        <f t="shared" si="21"/>
        <v>Richemont</v>
      </c>
    </row>
    <row r="1386" spans="1:3" ht="15.65" thickBot="1" x14ac:dyDescent="0.35">
      <c r="A1386" s="101" t="s">
        <v>2731</v>
      </c>
      <c r="B1386" s="101" t="s">
        <v>2618</v>
      </c>
      <c r="C1386" s="120" t="str">
        <f t="shared" si="21"/>
        <v>Richemont</v>
      </c>
    </row>
    <row r="1387" spans="1:3" ht="15.65" thickBot="1" x14ac:dyDescent="0.35">
      <c r="A1387" s="101" t="s">
        <v>2731</v>
      </c>
      <c r="B1387" s="101" t="s">
        <v>2607</v>
      </c>
      <c r="C1387" s="120" t="str">
        <f t="shared" si="21"/>
        <v>Richemont</v>
      </c>
    </row>
    <row r="1388" spans="1:3" ht="15.65" thickBot="1" x14ac:dyDescent="0.35">
      <c r="A1388" s="101" t="s">
        <v>2731</v>
      </c>
      <c r="B1388" s="101" t="s">
        <v>1250</v>
      </c>
      <c r="C1388" s="120" t="str">
        <f t="shared" si="21"/>
        <v>Richemont</v>
      </c>
    </row>
    <row r="1389" spans="1:3" ht="15.65" thickBot="1" x14ac:dyDescent="0.35">
      <c r="A1389" s="101" t="s">
        <v>2731</v>
      </c>
      <c r="B1389" s="101" t="s">
        <v>334</v>
      </c>
      <c r="C1389" s="120" t="str">
        <f t="shared" si="21"/>
        <v>Richemont</v>
      </c>
    </row>
    <row r="1390" spans="1:3" ht="15.65" thickBot="1" x14ac:dyDescent="0.35">
      <c r="A1390" s="101" t="s">
        <v>2731</v>
      </c>
      <c r="B1390" s="101" t="s">
        <v>2664</v>
      </c>
      <c r="C1390" s="120" t="str">
        <f t="shared" si="21"/>
        <v>Richemont</v>
      </c>
    </row>
    <row r="1391" spans="1:3" ht="15.65" thickBot="1" x14ac:dyDescent="0.35">
      <c r="A1391" s="101" t="s">
        <v>2731</v>
      </c>
      <c r="B1391" s="101" t="s">
        <v>2690</v>
      </c>
      <c r="C1391" s="120" t="str">
        <f t="shared" si="21"/>
        <v>Richemont</v>
      </c>
    </row>
    <row r="1392" spans="1:3" ht="15.65" thickBot="1" x14ac:dyDescent="0.35">
      <c r="A1392" s="101" t="s">
        <v>2731</v>
      </c>
      <c r="B1392" s="101" t="s">
        <v>369</v>
      </c>
      <c r="C1392" s="120" t="str">
        <f t="shared" si="21"/>
        <v>Richemont</v>
      </c>
    </row>
    <row r="1393" spans="1:3" ht="15.65" thickBot="1" x14ac:dyDescent="0.35">
      <c r="A1393" s="101" t="s">
        <v>2731</v>
      </c>
      <c r="B1393" s="101" t="s">
        <v>2695</v>
      </c>
      <c r="C1393" s="120" t="str">
        <f t="shared" si="21"/>
        <v>Richemont</v>
      </c>
    </row>
    <row r="1394" spans="1:3" ht="15.65" thickBot="1" x14ac:dyDescent="0.35">
      <c r="A1394" s="101" t="s">
        <v>2731</v>
      </c>
      <c r="B1394" s="101" t="s">
        <v>1280</v>
      </c>
      <c r="C1394" s="120" t="str">
        <f t="shared" si="21"/>
        <v>Richemont</v>
      </c>
    </row>
    <row r="1395" spans="1:3" ht="15.65" thickBot="1" x14ac:dyDescent="0.35">
      <c r="A1395" s="101" t="s">
        <v>2731</v>
      </c>
      <c r="B1395" s="101" t="s">
        <v>2610</v>
      </c>
      <c r="C1395" s="120" t="str">
        <f t="shared" si="21"/>
        <v>Richemont</v>
      </c>
    </row>
    <row r="1396" spans="1:3" ht="15.65" thickBot="1" x14ac:dyDescent="0.35">
      <c r="A1396" s="101" t="s">
        <v>2731</v>
      </c>
      <c r="B1396" s="101" t="s">
        <v>1273</v>
      </c>
      <c r="C1396" s="120" t="str">
        <f t="shared" si="21"/>
        <v>Richemont</v>
      </c>
    </row>
    <row r="1397" spans="1:3" ht="15.65" thickBot="1" x14ac:dyDescent="0.35">
      <c r="A1397" s="101" t="s">
        <v>2731</v>
      </c>
      <c r="B1397" s="101" t="s">
        <v>2611</v>
      </c>
      <c r="C1397" s="120" t="str">
        <f t="shared" si="21"/>
        <v>Richemont</v>
      </c>
    </row>
    <row r="1398" spans="1:3" ht="15.65" thickBot="1" x14ac:dyDescent="0.35">
      <c r="A1398" s="101" t="s">
        <v>2731</v>
      </c>
      <c r="B1398" s="101" t="s">
        <v>380</v>
      </c>
      <c r="C1398" s="120" t="str">
        <f t="shared" si="21"/>
        <v>Richemont</v>
      </c>
    </row>
    <row r="1399" spans="1:3" ht="15.65" thickBot="1" x14ac:dyDescent="0.35">
      <c r="A1399" s="101" t="s">
        <v>2731</v>
      </c>
      <c r="B1399" s="101" t="s">
        <v>170</v>
      </c>
      <c r="C1399" s="120" t="str">
        <f t="shared" si="21"/>
        <v>Richemont</v>
      </c>
    </row>
    <row r="1400" spans="1:3" ht="15.65" thickBot="1" x14ac:dyDescent="0.35">
      <c r="A1400" s="101" t="s">
        <v>2731</v>
      </c>
      <c r="B1400" s="101" t="s">
        <v>2355</v>
      </c>
      <c r="C1400" s="120" t="str">
        <f t="shared" si="21"/>
        <v>Richemont</v>
      </c>
    </row>
    <row r="1401" spans="1:3" ht="15.65" thickBot="1" x14ac:dyDescent="0.35">
      <c r="A1401" s="101" t="s">
        <v>2731</v>
      </c>
      <c r="B1401" s="101" t="s">
        <v>2601</v>
      </c>
      <c r="C1401" s="120" t="str">
        <f t="shared" si="21"/>
        <v>Richemont</v>
      </c>
    </row>
    <row r="1402" spans="1:3" ht="15.65" thickBot="1" x14ac:dyDescent="0.35">
      <c r="A1402" s="101" t="s">
        <v>2731</v>
      </c>
      <c r="B1402" s="101" t="s">
        <v>2615</v>
      </c>
      <c r="C1402" s="120" t="str">
        <f t="shared" si="21"/>
        <v>Richemont</v>
      </c>
    </row>
    <row r="1403" spans="1:3" ht="15.65" thickBot="1" x14ac:dyDescent="0.35">
      <c r="A1403" s="101" t="s">
        <v>2731</v>
      </c>
      <c r="B1403" s="101" t="s">
        <v>134</v>
      </c>
      <c r="C1403" s="120" t="str">
        <f t="shared" si="21"/>
        <v>Richemont</v>
      </c>
    </row>
    <row r="1404" spans="1:3" ht="15.65" thickBot="1" x14ac:dyDescent="0.35">
      <c r="A1404" s="101" t="s">
        <v>2731</v>
      </c>
      <c r="B1404" s="101" t="s">
        <v>955</v>
      </c>
      <c r="C1404" s="120" t="str">
        <f t="shared" si="21"/>
        <v>Richemont</v>
      </c>
    </row>
    <row r="1405" spans="1:3" ht="15.65" thickBot="1" x14ac:dyDescent="0.35">
      <c r="A1405" s="101" t="s">
        <v>2731</v>
      </c>
      <c r="B1405" s="101" t="s">
        <v>2672</v>
      </c>
      <c r="C1405" s="120" t="str">
        <f t="shared" si="21"/>
        <v>Richemont</v>
      </c>
    </row>
    <row r="1406" spans="1:3" ht="15.65" thickBot="1" x14ac:dyDescent="0.35">
      <c r="A1406" s="101" t="s">
        <v>2731</v>
      </c>
      <c r="B1406" s="101" t="s">
        <v>2604</v>
      </c>
      <c r="C1406" s="120" t="str">
        <f t="shared" si="21"/>
        <v>Richemont</v>
      </c>
    </row>
    <row r="1407" spans="1:3" ht="15.65" thickBot="1" x14ac:dyDescent="0.35">
      <c r="A1407" s="101" t="s">
        <v>2731</v>
      </c>
      <c r="B1407" s="101" t="s">
        <v>2632</v>
      </c>
      <c r="C1407" s="120" t="str">
        <f t="shared" si="21"/>
        <v>Richemont</v>
      </c>
    </row>
    <row r="1408" spans="1:3" ht="15.65" thickBot="1" x14ac:dyDescent="0.35">
      <c r="A1408" s="101" t="s">
        <v>2731</v>
      </c>
      <c r="B1408" s="101" t="s">
        <v>2635</v>
      </c>
      <c r="C1408" s="120" t="str">
        <f t="shared" si="21"/>
        <v>Richemont</v>
      </c>
    </row>
    <row r="1409" spans="1:3" ht="15.65" thickBot="1" x14ac:dyDescent="0.35">
      <c r="A1409" s="101" t="s">
        <v>2731</v>
      </c>
      <c r="B1409" s="101" t="s">
        <v>2639</v>
      </c>
      <c r="C1409" s="120" t="str">
        <f t="shared" si="21"/>
        <v>Richemont</v>
      </c>
    </row>
    <row r="1410" spans="1:3" ht="15.65" thickBot="1" x14ac:dyDescent="0.35">
      <c r="A1410" s="101" t="s">
        <v>2731</v>
      </c>
      <c r="B1410" s="101" t="s">
        <v>2682</v>
      </c>
      <c r="C1410" s="120" t="str">
        <f t="shared" si="21"/>
        <v>Richemont</v>
      </c>
    </row>
    <row r="1411" spans="1:3" ht="15.65" thickBot="1" x14ac:dyDescent="0.35">
      <c r="A1411" s="101" t="s">
        <v>2731</v>
      </c>
      <c r="B1411" s="101" t="s">
        <v>2646</v>
      </c>
      <c r="C1411" s="120" t="str">
        <f t="shared" ref="C1411:C1474" si="22">A1411</f>
        <v>Richemont</v>
      </c>
    </row>
    <row r="1412" spans="1:3" ht="15.65" thickBot="1" x14ac:dyDescent="0.35">
      <c r="A1412" s="101" t="s">
        <v>2731</v>
      </c>
      <c r="B1412" s="101" t="s">
        <v>2648</v>
      </c>
      <c r="C1412" s="120" t="str">
        <f t="shared" si="22"/>
        <v>Richemont</v>
      </c>
    </row>
    <row r="1413" spans="1:3" ht="15.65" thickBot="1" x14ac:dyDescent="0.35">
      <c r="A1413" s="101" t="s">
        <v>2587</v>
      </c>
      <c r="B1413" s="101" t="s">
        <v>2606</v>
      </c>
      <c r="C1413" s="120" t="str">
        <f t="shared" si="22"/>
        <v>Hermès SA</v>
      </c>
    </row>
    <row r="1414" spans="1:3" ht="15.65" thickBot="1" x14ac:dyDescent="0.35">
      <c r="A1414" s="101" t="s">
        <v>2587</v>
      </c>
      <c r="B1414" s="101" t="s">
        <v>2607</v>
      </c>
      <c r="C1414" s="120" t="str">
        <f t="shared" si="22"/>
        <v>Hermès SA</v>
      </c>
    </row>
    <row r="1415" spans="1:3" ht="15.65" thickBot="1" x14ac:dyDescent="0.35">
      <c r="A1415" s="101" t="s">
        <v>2587</v>
      </c>
      <c r="B1415" s="101" t="s">
        <v>1250</v>
      </c>
      <c r="C1415" s="120" t="str">
        <f t="shared" si="22"/>
        <v>Hermès SA</v>
      </c>
    </row>
    <row r="1416" spans="1:3" ht="15.65" thickBot="1" x14ac:dyDescent="0.35">
      <c r="A1416" s="101" t="s">
        <v>2587</v>
      </c>
      <c r="B1416" s="101" t="s">
        <v>984</v>
      </c>
      <c r="C1416" s="120" t="str">
        <f t="shared" si="22"/>
        <v>Hermès SA</v>
      </c>
    </row>
    <row r="1417" spans="1:3" ht="15.65" thickBot="1" x14ac:dyDescent="0.35">
      <c r="A1417" s="101" t="s">
        <v>2587</v>
      </c>
      <c r="B1417" s="101" t="s">
        <v>369</v>
      </c>
      <c r="C1417" s="120" t="str">
        <f t="shared" si="22"/>
        <v>Hermès SA</v>
      </c>
    </row>
    <row r="1418" spans="1:3" ht="15.65" thickBot="1" x14ac:dyDescent="0.35">
      <c r="A1418" s="101" t="s">
        <v>2587</v>
      </c>
      <c r="B1418" s="101" t="s">
        <v>2666</v>
      </c>
      <c r="C1418" s="120" t="str">
        <f t="shared" si="22"/>
        <v>Hermès SA</v>
      </c>
    </row>
    <row r="1419" spans="1:3" ht="15.65" thickBot="1" x14ac:dyDescent="0.35">
      <c r="A1419" s="101" t="s">
        <v>2587</v>
      </c>
      <c r="B1419" s="101" t="s">
        <v>1280</v>
      </c>
      <c r="C1419" s="120" t="str">
        <f t="shared" si="22"/>
        <v>Hermès SA</v>
      </c>
    </row>
    <row r="1420" spans="1:3" ht="15.65" thickBot="1" x14ac:dyDescent="0.35">
      <c r="A1420" s="101" t="s">
        <v>2587</v>
      </c>
      <c r="B1420" s="101" t="s">
        <v>2610</v>
      </c>
      <c r="C1420" s="120" t="str">
        <f t="shared" si="22"/>
        <v>Hermès SA</v>
      </c>
    </row>
    <row r="1421" spans="1:3" ht="15.65" thickBot="1" x14ac:dyDescent="0.35">
      <c r="A1421" s="101" t="s">
        <v>2587</v>
      </c>
      <c r="B1421" s="101" t="s">
        <v>1273</v>
      </c>
      <c r="C1421" s="120" t="str">
        <f t="shared" si="22"/>
        <v>Hermès SA</v>
      </c>
    </row>
    <row r="1422" spans="1:3" ht="15.65" thickBot="1" x14ac:dyDescent="0.35">
      <c r="A1422" s="101" t="s">
        <v>2587</v>
      </c>
      <c r="B1422" s="101" t="s">
        <v>2593</v>
      </c>
      <c r="C1422" s="120" t="str">
        <f t="shared" si="22"/>
        <v>Hermès SA</v>
      </c>
    </row>
    <row r="1423" spans="1:3" ht="15.65" thickBot="1" x14ac:dyDescent="0.35">
      <c r="A1423" s="101" t="s">
        <v>2587</v>
      </c>
      <c r="B1423" s="101" t="s">
        <v>2611</v>
      </c>
      <c r="C1423" s="120" t="str">
        <f t="shared" si="22"/>
        <v>Hermès SA</v>
      </c>
    </row>
    <row r="1424" spans="1:3" ht="15.65" thickBot="1" x14ac:dyDescent="0.35">
      <c r="A1424" s="101" t="s">
        <v>2587</v>
      </c>
      <c r="B1424" s="101" t="s">
        <v>380</v>
      </c>
      <c r="C1424" s="120" t="str">
        <f t="shared" si="22"/>
        <v>Hermès SA</v>
      </c>
    </row>
    <row r="1425" spans="1:3" ht="15.65" thickBot="1" x14ac:dyDescent="0.35">
      <c r="A1425" s="101" t="s">
        <v>2587</v>
      </c>
      <c r="B1425" s="101" t="s">
        <v>170</v>
      </c>
      <c r="C1425" s="120" t="str">
        <f t="shared" si="22"/>
        <v>Hermès SA</v>
      </c>
    </row>
    <row r="1426" spans="1:3" ht="15.65" thickBot="1" x14ac:dyDescent="0.35">
      <c r="A1426" s="101" t="s">
        <v>2587</v>
      </c>
      <c r="B1426" s="101" t="s">
        <v>2601</v>
      </c>
      <c r="C1426" s="120" t="str">
        <f t="shared" si="22"/>
        <v>Hermès SA</v>
      </c>
    </row>
    <row r="1427" spans="1:3" ht="15.65" thickBot="1" x14ac:dyDescent="0.35">
      <c r="A1427" s="101" t="s">
        <v>2587</v>
      </c>
      <c r="B1427" s="101" t="s">
        <v>2615</v>
      </c>
      <c r="C1427" s="120" t="str">
        <f t="shared" si="22"/>
        <v>Hermès SA</v>
      </c>
    </row>
    <row r="1428" spans="1:3" ht="15.65" thickBot="1" x14ac:dyDescent="0.35">
      <c r="A1428" s="101" t="s">
        <v>2587</v>
      </c>
      <c r="B1428" s="101" t="s">
        <v>134</v>
      </c>
      <c r="C1428" s="120" t="str">
        <f t="shared" si="22"/>
        <v>Hermès SA</v>
      </c>
    </row>
    <row r="1429" spans="1:3" ht="15.65" thickBot="1" x14ac:dyDescent="0.35">
      <c r="A1429" s="101" t="s">
        <v>2587</v>
      </c>
      <c r="B1429" s="101" t="s">
        <v>2671</v>
      </c>
      <c r="C1429" s="120" t="str">
        <f t="shared" si="22"/>
        <v>Hermès SA</v>
      </c>
    </row>
    <row r="1430" spans="1:3" ht="15.65" thickBot="1" x14ac:dyDescent="0.35">
      <c r="A1430" s="101" t="s">
        <v>2587</v>
      </c>
      <c r="B1430" s="101" t="s">
        <v>2603</v>
      </c>
      <c r="C1430" s="120" t="str">
        <f t="shared" si="22"/>
        <v>Hermès SA</v>
      </c>
    </row>
    <row r="1431" spans="1:3" ht="15.65" thickBot="1" x14ac:dyDescent="0.35">
      <c r="A1431" s="101" t="s">
        <v>2587</v>
      </c>
      <c r="B1431" s="101" t="s">
        <v>2705</v>
      </c>
      <c r="C1431" s="120" t="str">
        <f t="shared" si="22"/>
        <v>Hermès SA</v>
      </c>
    </row>
    <row r="1432" spans="1:3" ht="15.65" thickBot="1" x14ac:dyDescent="0.35">
      <c r="A1432" s="101" t="s">
        <v>2587</v>
      </c>
      <c r="B1432" s="101" t="s">
        <v>955</v>
      </c>
      <c r="C1432" s="120" t="str">
        <f t="shared" si="22"/>
        <v>Hermès SA</v>
      </c>
    </row>
    <row r="1433" spans="1:3" ht="15.65" thickBot="1" x14ac:dyDescent="0.35">
      <c r="A1433" s="101" t="s">
        <v>2587</v>
      </c>
      <c r="B1433" s="101" t="s">
        <v>2604</v>
      </c>
      <c r="C1433" s="120" t="str">
        <f t="shared" si="22"/>
        <v>Hermès SA</v>
      </c>
    </row>
    <row r="1434" spans="1:3" ht="15.65" thickBot="1" x14ac:dyDescent="0.35">
      <c r="A1434" s="101" t="s">
        <v>2587</v>
      </c>
      <c r="B1434" s="101" t="s">
        <v>2679</v>
      </c>
      <c r="C1434" s="120" t="str">
        <f t="shared" si="22"/>
        <v>Hermès SA</v>
      </c>
    </row>
    <row r="1435" spans="1:3" ht="15.65" thickBot="1" x14ac:dyDescent="0.35">
      <c r="A1435" s="101" t="s">
        <v>2587</v>
      </c>
      <c r="B1435" s="101" t="s">
        <v>2632</v>
      </c>
      <c r="C1435" s="120" t="str">
        <f t="shared" si="22"/>
        <v>Hermès SA</v>
      </c>
    </row>
    <row r="1436" spans="1:3" ht="15.65" thickBot="1" x14ac:dyDescent="0.35">
      <c r="A1436" s="101" t="s">
        <v>2587</v>
      </c>
      <c r="B1436" s="101" t="s">
        <v>2635</v>
      </c>
      <c r="C1436" s="120" t="str">
        <f t="shared" si="22"/>
        <v>Hermès SA</v>
      </c>
    </row>
    <row r="1437" spans="1:3" ht="15.65" thickBot="1" x14ac:dyDescent="0.35">
      <c r="A1437" s="101" t="s">
        <v>2587</v>
      </c>
      <c r="B1437" s="101" t="s">
        <v>2713</v>
      </c>
      <c r="C1437" s="120" t="str">
        <f t="shared" si="22"/>
        <v>Hermès SA</v>
      </c>
    </row>
    <row r="1438" spans="1:3" ht="15.65" thickBot="1" x14ac:dyDescent="0.35">
      <c r="A1438" s="101" t="s">
        <v>2587</v>
      </c>
      <c r="B1438" s="101" t="s">
        <v>2648</v>
      </c>
      <c r="C1438" s="120" t="str">
        <f t="shared" si="22"/>
        <v>Hermès SA</v>
      </c>
    </row>
    <row r="1439" spans="1:3" ht="15.65" thickBot="1" x14ac:dyDescent="0.35">
      <c r="A1439" s="101" t="s">
        <v>2588</v>
      </c>
      <c r="B1439" s="101" t="s">
        <v>2606</v>
      </c>
      <c r="C1439" s="120" t="str">
        <f t="shared" si="22"/>
        <v>Dummy Group</v>
      </c>
    </row>
    <row r="1440" spans="1:3" ht="15.65" thickBot="1" x14ac:dyDescent="0.35">
      <c r="A1440" s="101" t="s">
        <v>2588</v>
      </c>
      <c r="B1440" s="101" t="s">
        <v>2618</v>
      </c>
      <c r="C1440" s="120" t="str">
        <f t="shared" si="22"/>
        <v>Dummy Group</v>
      </c>
    </row>
    <row r="1441" spans="1:3" ht="15.65" thickBot="1" x14ac:dyDescent="0.35">
      <c r="A1441" s="101" t="s">
        <v>2588</v>
      </c>
      <c r="B1441" s="101" t="s">
        <v>2607</v>
      </c>
      <c r="C1441" s="120" t="str">
        <f t="shared" si="22"/>
        <v>Dummy Group</v>
      </c>
    </row>
    <row r="1442" spans="1:3" ht="15.65" thickBot="1" x14ac:dyDescent="0.35">
      <c r="A1442" s="101" t="s">
        <v>2588</v>
      </c>
      <c r="B1442" s="101" t="s">
        <v>1250</v>
      </c>
      <c r="C1442" s="120" t="str">
        <f t="shared" si="22"/>
        <v>Dummy Group</v>
      </c>
    </row>
    <row r="1443" spans="1:3" ht="15.65" thickBot="1" x14ac:dyDescent="0.35">
      <c r="A1443" s="101" t="s">
        <v>2588</v>
      </c>
      <c r="B1443" s="101" t="s">
        <v>334</v>
      </c>
      <c r="C1443" s="120" t="str">
        <f t="shared" si="22"/>
        <v>Dummy Group</v>
      </c>
    </row>
    <row r="1444" spans="1:3" ht="15.65" thickBot="1" x14ac:dyDescent="0.35">
      <c r="A1444" s="101" t="s">
        <v>2588</v>
      </c>
      <c r="B1444" s="101" t="s">
        <v>984</v>
      </c>
      <c r="C1444" s="120" t="str">
        <f t="shared" si="22"/>
        <v>Dummy Group</v>
      </c>
    </row>
    <row r="1445" spans="1:3" ht="15.65" thickBot="1" x14ac:dyDescent="0.35">
      <c r="A1445" s="101" t="s">
        <v>2588</v>
      </c>
      <c r="B1445" s="101" t="s">
        <v>2623</v>
      </c>
      <c r="C1445" s="120" t="str">
        <f t="shared" si="22"/>
        <v>Dummy Group</v>
      </c>
    </row>
    <row r="1446" spans="1:3" ht="15.65" thickBot="1" x14ac:dyDescent="0.35">
      <c r="A1446" s="101" t="s">
        <v>2588</v>
      </c>
      <c r="B1446" s="101" t="s">
        <v>2624</v>
      </c>
      <c r="C1446" s="120" t="str">
        <f t="shared" si="22"/>
        <v>Dummy Group</v>
      </c>
    </row>
    <row r="1447" spans="1:3" ht="15.65" thickBot="1" x14ac:dyDescent="0.35">
      <c r="A1447" s="101" t="s">
        <v>2588</v>
      </c>
      <c r="B1447" s="101" t="s">
        <v>1273</v>
      </c>
      <c r="C1447" s="120" t="str">
        <f t="shared" si="22"/>
        <v>Dummy Group</v>
      </c>
    </row>
    <row r="1448" spans="1:3" ht="15.65" thickBot="1" x14ac:dyDescent="0.35">
      <c r="A1448" s="101" t="s">
        <v>2588</v>
      </c>
      <c r="B1448" s="101" t="s">
        <v>2593</v>
      </c>
      <c r="C1448" s="120" t="str">
        <f t="shared" si="22"/>
        <v>Dummy Group</v>
      </c>
    </row>
    <row r="1449" spans="1:3" ht="15.65" thickBot="1" x14ac:dyDescent="0.35">
      <c r="A1449" s="101" t="s">
        <v>2588</v>
      </c>
      <c r="B1449" s="101" t="s">
        <v>1279</v>
      </c>
      <c r="C1449" s="120" t="str">
        <f t="shared" si="22"/>
        <v>Dummy Group</v>
      </c>
    </row>
    <row r="1450" spans="1:3" ht="15.65" thickBot="1" x14ac:dyDescent="0.35">
      <c r="A1450" s="101" t="s">
        <v>2588</v>
      </c>
      <c r="B1450" s="101" t="s">
        <v>2611</v>
      </c>
      <c r="C1450" s="120" t="str">
        <f t="shared" si="22"/>
        <v>Dummy Group</v>
      </c>
    </row>
    <row r="1451" spans="1:3" ht="15.65" thickBot="1" x14ac:dyDescent="0.35">
      <c r="A1451" s="101" t="s">
        <v>2588</v>
      </c>
      <c r="B1451" s="101" t="s">
        <v>2355</v>
      </c>
      <c r="C1451" s="120" t="str">
        <f t="shared" si="22"/>
        <v>Dummy Group</v>
      </c>
    </row>
    <row r="1452" spans="1:3" ht="15.65" thickBot="1" x14ac:dyDescent="0.35">
      <c r="A1452" s="101" t="s">
        <v>2588</v>
      </c>
      <c r="B1452" s="101" t="s">
        <v>2668</v>
      </c>
      <c r="C1452" s="120" t="str">
        <f t="shared" si="22"/>
        <v>Dummy Group</v>
      </c>
    </row>
    <row r="1453" spans="1:3" ht="15.65" thickBot="1" x14ac:dyDescent="0.35">
      <c r="A1453" s="101" t="s">
        <v>2588</v>
      </c>
      <c r="B1453" s="101" t="s">
        <v>2600</v>
      </c>
      <c r="C1453" s="120" t="str">
        <f t="shared" si="22"/>
        <v>Dummy Group</v>
      </c>
    </row>
    <row r="1454" spans="1:3" ht="15.65" thickBot="1" x14ac:dyDescent="0.35">
      <c r="A1454" s="101" t="s">
        <v>2588</v>
      </c>
      <c r="B1454" s="101" t="s">
        <v>2601</v>
      </c>
      <c r="C1454" s="120" t="str">
        <f t="shared" si="22"/>
        <v>Dummy Group</v>
      </c>
    </row>
    <row r="1455" spans="1:3" ht="15.65" thickBot="1" x14ac:dyDescent="0.35">
      <c r="A1455" s="101" t="s">
        <v>2588</v>
      </c>
      <c r="B1455" s="101" t="s">
        <v>2615</v>
      </c>
      <c r="C1455" s="120" t="str">
        <f t="shared" si="22"/>
        <v>Dummy Group</v>
      </c>
    </row>
    <row r="1456" spans="1:3" ht="15.65" thickBot="1" x14ac:dyDescent="0.35">
      <c r="A1456" s="101" t="s">
        <v>2588</v>
      </c>
      <c r="B1456" s="101" t="s">
        <v>2602</v>
      </c>
      <c r="C1456" s="120" t="str">
        <f t="shared" si="22"/>
        <v>Dummy Group</v>
      </c>
    </row>
    <row r="1457" spans="1:3" ht="15.65" thickBot="1" x14ac:dyDescent="0.35">
      <c r="A1457" s="101" t="s">
        <v>2588</v>
      </c>
      <c r="B1457" s="101" t="s">
        <v>134</v>
      </c>
      <c r="C1457" s="120" t="str">
        <f t="shared" si="22"/>
        <v>Dummy Group</v>
      </c>
    </row>
    <row r="1458" spans="1:3" ht="15.65" thickBot="1" x14ac:dyDescent="0.35">
      <c r="A1458" s="101" t="s">
        <v>2588</v>
      </c>
      <c r="B1458" s="101" t="s">
        <v>2671</v>
      </c>
      <c r="C1458" s="120" t="str">
        <f t="shared" si="22"/>
        <v>Dummy Group</v>
      </c>
    </row>
    <row r="1459" spans="1:3" ht="15.65" thickBot="1" x14ac:dyDescent="0.35">
      <c r="A1459" s="101" t="s">
        <v>2588</v>
      </c>
      <c r="B1459" s="101" t="s">
        <v>2603</v>
      </c>
      <c r="C1459" s="120" t="str">
        <f t="shared" si="22"/>
        <v>Dummy Group</v>
      </c>
    </row>
    <row r="1460" spans="1:3" ht="15.65" thickBot="1" x14ac:dyDescent="0.35">
      <c r="A1460" s="101" t="s">
        <v>2588</v>
      </c>
      <c r="B1460" s="101" t="s">
        <v>2705</v>
      </c>
      <c r="C1460" s="120" t="str">
        <f t="shared" si="22"/>
        <v>Dummy Group</v>
      </c>
    </row>
    <row r="1461" spans="1:3" ht="15.65" thickBot="1" x14ac:dyDescent="0.35">
      <c r="A1461" s="101" t="s">
        <v>2588</v>
      </c>
      <c r="B1461" s="101" t="s">
        <v>955</v>
      </c>
      <c r="C1461" s="120" t="str">
        <f t="shared" si="22"/>
        <v>Dummy Group</v>
      </c>
    </row>
    <row r="1462" spans="1:3" ht="15.65" thickBot="1" x14ac:dyDescent="0.35">
      <c r="A1462" s="101" t="s">
        <v>2588</v>
      </c>
      <c r="B1462" s="101" t="s">
        <v>2616</v>
      </c>
      <c r="C1462" s="120" t="str">
        <f t="shared" si="22"/>
        <v>Dummy Group</v>
      </c>
    </row>
    <row r="1463" spans="1:3" ht="15.65" thickBot="1" x14ac:dyDescent="0.35">
      <c r="A1463" s="101" t="s">
        <v>2588</v>
      </c>
      <c r="B1463" s="101" t="s">
        <v>2617</v>
      </c>
      <c r="C1463" s="120" t="str">
        <f t="shared" si="22"/>
        <v>Dummy Group</v>
      </c>
    </row>
    <row r="1464" spans="1:3" ht="15.65" thickBot="1" x14ac:dyDescent="0.35">
      <c r="A1464" s="101" t="s">
        <v>2588</v>
      </c>
      <c r="B1464" s="101" t="s">
        <v>2672</v>
      </c>
      <c r="C1464" s="120" t="str">
        <f t="shared" si="22"/>
        <v>Dummy Group</v>
      </c>
    </row>
    <row r="1465" spans="1:3" ht="15.65" thickBot="1" x14ac:dyDescent="0.35">
      <c r="A1465" s="101" t="s">
        <v>2588</v>
      </c>
      <c r="B1465" s="101" t="s">
        <v>2604</v>
      </c>
      <c r="C1465" s="120" t="str">
        <f t="shared" si="22"/>
        <v>Dummy Group</v>
      </c>
    </row>
    <row r="1466" spans="1:3" ht="15.65" thickBot="1" x14ac:dyDescent="0.35">
      <c r="A1466" s="101" t="s">
        <v>2588</v>
      </c>
      <c r="B1466" s="101" t="s">
        <v>2679</v>
      </c>
      <c r="C1466" s="120" t="str">
        <f t="shared" si="22"/>
        <v>Dummy Group</v>
      </c>
    </row>
    <row r="1467" spans="1:3" ht="15.65" thickBot="1" x14ac:dyDescent="0.35">
      <c r="A1467" s="101" t="s">
        <v>2588</v>
      </c>
      <c r="B1467" s="101" t="s">
        <v>2631</v>
      </c>
      <c r="C1467" s="120" t="str">
        <f t="shared" si="22"/>
        <v>Dummy Group</v>
      </c>
    </row>
    <row r="1468" spans="1:3" ht="15.65" thickBot="1" x14ac:dyDescent="0.35">
      <c r="A1468" s="101" t="s">
        <v>2588</v>
      </c>
      <c r="B1468" s="101" t="s">
        <v>2632</v>
      </c>
      <c r="C1468" s="120" t="str">
        <f t="shared" si="22"/>
        <v>Dummy Group</v>
      </c>
    </row>
    <row r="1469" spans="1:3" ht="15.65" thickBot="1" x14ac:dyDescent="0.35">
      <c r="A1469" s="101" t="s">
        <v>2588</v>
      </c>
      <c r="B1469" s="101" t="s">
        <v>2673</v>
      </c>
      <c r="C1469" s="120" t="str">
        <f t="shared" si="22"/>
        <v>Dummy Group</v>
      </c>
    </row>
    <row r="1470" spans="1:3" ht="15.65" thickBot="1" x14ac:dyDescent="0.35">
      <c r="A1470" s="101" t="s">
        <v>2588</v>
      </c>
      <c r="B1470" s="101" t="s">
        <v>2605</v>
      </c>
      <c r="C1470" s="120" t="str">
        <f t="shared" si="22"/>
        <v>Dummy Group</v>
      </c>
    </row>
    <row r="1471" spans="1:3" ht="15.65" thickBot="1" x14ac:dyDescent="0.35">
      <c r="A1471" s="101" t="s">
        <v>2588</v>
      </c>
      <c r="B1471" s="101" t="s">
        <v>2680</v>
      </c>
      <c r="C1471" s="120" t="str">
        <f t="shared" si="22"/>
        <v>Dummy Group</v>
      </c>
    </row>
    <row r="1472" spans="1:3" ht="15.65" thickBot="1" x14ac:dyDescent="0.35">
      <c r="A1472" s="101" t="s">
        <v>2588</v>
      </c>
      <c r="B1472" s="101" t="s">
        <v>2681</v>
      </c>
      <c r="C1472" s="120" t="str">
        <f t="shared" si="22"/>
        <v>Dummy Group</v>
      </c>
    </row>
    <row r="1473" spans="1:3" ht="15.65" thickBot="1" x14ac:dyDescent="0.35">
      <c r="A1473" s="101" t="s">
        <v>2588</v>
      </c>
      <c r="B1473" s="101" t="s">
        <v>2635</v>
      </c>
      <c r="C1473" s="120" t="str">
        <f t="shared" si="22"/>
        <v>Dummy Group</v>
      </c>
    </row>
    <row r="1474" spans="1:3" ht="15.65" thickBot="1" x14ac:dyDescent="0.35">
      <c r="A1474" s="101" t="s">
        <v>2588</v>
      </c>
      <c r="B1474" s="101" t="s">
        <v>2711</v>
      </c>
      <c r="C1474" s="120" t="str">
        <f t="shared" si="22"/>
        <v>Dummy Group</v>
      </c>
    </row>
    <row r="1475" spans="1:3" ht="15.65" thickBot="1" x14ac:dyDescent="0.35">
      <c r="A1475" s="101" t="s">
        <v>2588</v>
      </c>
      <c r="B1475" s="101" t="s">
        <v>2637</v>
      </c>
      <c r="C1475" s="120" t="str">
        <f t="shared" ref="C1475:C1538" si="23">A1475</f>
        <v>Dummy Group</v>
      </c>
    </row>
    <row r="1476" spans="1:3" ht="15.65" thickBot="1" x14ac:dyDescent="0.35">
      <c r="A1476" s="101" t="s">
        <v>2588</v>
      </c>
      <c r="B1476" s="101" t="s">
        <v>2713</v>
      </c>
      <c r="C1476" s="120" t="str">
        <f t="shared" si="23"/>
        <v>Dummy Group</v>
      </c>
    </row>
    <row r="1477" spans="1:3" ht="15.65" thickBot="1" x14ac:dyDescent="0.35">
      <c r="A1477" s="101" t="s">
        <v>2588</v>
      </c>
      <c r="B1477" s="101" t="s">
        <v>2639</v>
      </c>
      <c r="C1477" s="120" t="str">
        <f t="shared" si="23"/>
        <v>Dummy Group</v>
      </c>
    </row>
    <row r="1478" spans="1:3" ht="15.65" thickBot="1" x14ac:dyDescent="0.35">
      <c r="A1478" s="101" t="s">
        <v>2588</v>
      </c>
      <c r="B1478" s="101" t="s">
        <v>2641</v>
      </c>
      <c r="C1478" s="120" t="str">
        <f t="shared" si="23"/>
        <v>Dummy Group</v>
      </c>
    </row>
    <row r="1479" spans="1:3" ht="15.65" thickBot="1" x14ac:dyDescent="0.35">
      <c r="A1479" s="101" t="s">
        <v>2588</v>
      </c>
      <c r="B1479" s="101" t="s">
        <v>2644</v>
      </c>
      <c r="C1479" s="120" t="str">
        <f t="shared" si="23"/>
        <v>Dummy Group</v>
      </c>
    </row>
    <row r="1480" spans="1:3" ht="15.65" thickBot="1" x14ac:dyDescent="0.35">
      <c r="A1480" s="101" t="s">
        <v>2588</v>
      </c>
      <c r="B1480" s="101" t="s">
        <v>2682</v>
      </c>
      <c r="C1480" s="120" t="str">
        <f t="shared" si="23"/>
        <v>Dummy Group</v>
      </c>
    </row>
    <row r="1481" spans="1:3" ht="15.65" thickBot="1" x14ac:dyDescent="0.35">
      <c r="A1481" s="101" t="s">
        <v>2588</v>
      </c>
      <c r="B1481" s="101" t="s">
        <v>2646</v>
      </c>
      <c r="C1481" s="120" t="str">
        <f t="shared" si="23"/>
        <v>Dummy Group</v>
      </c>
    </row>
    <row r="1482" spans="1:3" ht="15.65" thickBot="1" x14ac:dyDescent="0.35">
      <c r="A1482" s="101" t="s">
        <v>2588</v>
      </c>
      <c r="B1482" s="101" t="s">
        <v>1282</v>
      </c>
      <c r="C1482" s="120" t="str">
        <f t="shared" si="23"/>
        <v>Dummy Group</v>
      </c>
    </row>
    <row r="1483" spans="1:3" ht="15.65" thickBot="1" x14ac:dyDescent="0.35">
      <c r="A1483" s="101" t="s">
        <v>2588</v>
      </c>
      <c r="B1483" s="101" t="s">
        <v>2717</v>
      </c>
      <c r="C1483" s="120" t="str">
        <f t="shared" si="23"/>
        <v>Dummy Group</v>
      </c>
    </row>
    <row r="1484" spans="1:3" ht="15.65" thickBot="1" x14ac:dyDescent="0.35">
      <c r="A1484" s="101" t="s">
        <v>2588</v>
      </c>
      <c r="B1484" s="101" t="s">
        <v>2674</v>
      </c>
      <c r="C1484" s="120" t="str">
        <f t="shared" si="23"/>
        <v>Dummy Group</v>
      </c>
    </row>
    <row r="1485" spans="1:3" ht="15.65" thickBot="1" x14ac:dyDescent="0.35">
      <c r="A1485" s="101" t="s">
        <v>2588</v>
      </c>
      <c r="B1485" s="101" t="s">
        <v>2648</v>
      </c>
      <c r="C1485" s="120" t="str">
        <f t="shared" si="23"/>
        <v>Dummy Group</v>
      </c>
    </row>
    <row r="1486" spans="1:3" ht="15.65" thickBot="1" x14ac:dyDescent="0.35">
      <c r="A1486" s="101" t="s">
        <v>2588</v>
      </c>
      <c r="B1486" s="101" t="s">
        <v>2653</v>
      </c>
      <c r="C1486" s="120" t="str">
        <f t="shared" si="23"/>
        <v>Dummy Group</v>
      </c>
    </row>
    <row r="1487" spans="1:3" ht="15.65" thickBot="1" x14ac:dyDescent="0.35">
      <c r="A1487" s="101" t="s">
        <v>2588</v>
      </c>
      <c r="B1487" s="101" t="s">
        <v>2655</v>
      </c>
      <c r="C1487" s="120" t="str">
        <f t="shared" si="23"/>
        <v>Dummy Group</v>
      </c>
    </row>
    <row r="1488" spans="1:3" ht="15.65" thickBot="1" x14ac:dyDescent="0.35">
      <c r="A1488" s="101" t="s">
        <v>2588</v>
      </c>
      <c r="B1488" s="101" t="s">
        <v>2656</v>
      </c>
      <c r="C1488" s="120" t="str">
        <f t="shared" si="23"/>
        <v>Dummy Group</v>
      </c>
    </row>
    <row r="1489" spans="1:3" ht="15.65" thickBot="1" x14ac:dyDescent="0.35">
      <c r="A1489" s="101" t="s">
        <v>2588</v>
      </c>
      <c r="B1489" s="101" t="s">
        <v>2719</v>
      </c>
      <c r="C1489" s="120" t="str">
        <f t="shared" si="23"/>
        <v>Dummy Group</v>
      </c>
    </row>
    <row r="1490" spans="1:3" ht="15.65" thickBot="1" x14ac:dyDescent="0.35">
      <c r="A1490" s="101" t="s">
        <v>2588</v>
      </c>
      <c r="B1490" s="101" t="s">
        <v>2657</v>
      </c>
      <c r="C1490" s="120" t="str">
        <f t="shared" si="23"/>
        <v>Dummy Group</v>
      </c>
    </row>
    <row r="1491" spans="1:3" ht="15.65" thickBot="1" x14ac:dyDescent="0.35">
      <c r="A1491" s="101" t="s">
        <v>2588</v>
      </c>
      <c r="B1491" s="101" t="s">
        <v>2658</v>
      </c>
      <c r="C1491" s="120" t="str">
        <f t="shared" si="23"/>
        <v>Dummy Group</v>
      </c>
    </row>
    <row r="1492" spans="1:3" ht="15.65" thickBot="1" x14ac:dyDescent="0.35">
      <c r="A1492" s="101" t="s">
        <v>2588</v>
      </c>
      <c r="B1492" s="101" t="s">
        <v>2660</v>
      </c>
      <c r="C1492" s="120" t="str">
        <f t="shared" si="23"/>
        <v>Dummy Group</v>
      </c>
    </row>
    <row r="1493" spans="1:3" ht="15.65" thickBot="1" x14ac:dyDescent="0.35">
      <c r="A1493" s="101" t="s">
        <v>2482</v>
      </c>
      <c r="B1493" s="101" t="s">
        <v>959</v>
      </c>
      <c r="C1493" s="120" t="str">
        <f t="shared" si="23"/>
        <v>Swatch AG</v>
      </c>
    </row>
    <row r="1494" spans="1:3" ht="15.65" thickBot="1" x14ac:dyDescent="0.35">
      <c r="A1494" s="101" t="s">
        <v>2482</v>
      </c>
      <c r="B1494" s="101" t="s">
        <v>1041</v>
      </c>
      <c r="C1494" s="120" t="str">
        <f t="shared" si="23"/>
        <v>Swatch AG</v>
      </c>
    </row>
    <row r="1495" spans="1:3" ht="15.65" thickBot="1" x14ac:dyDescent="0.35">
      <c r="A1495" s="101" t="s">
        <v>2482</v>
      </c>
      <c r="B1495" s="101" t="s">
        <v>2732</v>
      </c>
      <c r="C1495" s="120" t="str">
        <f t="shared" si="23"/>
        <v>Swatch AG</v>
      </c>
    </row>
    <row r="1496" spans="1:3" ht="15.65" thickBot="1" x14ac:dyDescent="0.35">
      <c r="A1496" s="101" t="s">
        <v>2482</v>
      </c>
      <c r="B1496" s="101" t="s">
        <v>1215</v>
      </c>
      <c r="C1496" s="120" t="str">
        <f t="shared" si="23"/>
        <v>Swatch AG</v>
      </c>
    </row>
    <row r="1497" spans="1:3" ht="15.65" thickBot="1" x14ac:dyDescent="0.35">
      <c r="A1497" s="101" t="s">
        <v>2482</v>
      </c>
      <c r="B1497" s="101" t="s">
        <v>2733</v>
      </c>
      <c r="C1497" s="120" t="str">
        <f t="shared" si="23"/>
        <v>Swatch AG</v>
      </c>
    </row>
    <row r="1498" spans="1:3" ht="15.65" thickBot="1" x14ac:dyDescent="0.35">
      <c r="A1498" s="101" t="s">
        <v>2482</v>
      </c>
      <c r="B1498" s="101" t="s">
        <v>2734</v>
      </c>
      <c r="C1498" s="120" t="str">
        <f t="shared" si="23"/>
        <v>Swatch AG</v>
      </c>
    </row>
    <row r="1499" spans="1:3" ht="15.65" thickBot="1" x14ac:dyDescent="0.35">
      <c r="A1499" s="101" t="s">
        <v>2482</v>
      </c>
      <c r="B1499" s="101" t="s">
        <v>1001</v>
      </c>
      <c r="C1499" s="120" t="str">
        <f t="shared" si="23"/>
        <v>Swatch AG</v>
      </c>
    </row>
    <row r="1500" spans="1:3" ht="15.65" thickBot="1" x14ac:dyDescent="0.35">
      <c r="A1500" s="101" t="s">
        <v>2482</v>
      </c>
      <c r="B1500" s="101" t="s">
        <v>2735</v>
      </c>
      <c r="C1500" s="120" t="str">
        <f t="shared" si="23"/>
        <v>Swatch AG</v>
      </c>
    </row>
    <row r="1501" spans="1:3" ht="15.65" thickBot="1" x14ac:dyDescent="0.35">
      <c r="A1501" s="101" t="s">
        <v>2482</v>
      </c>
      <c r="B1501" s="101" t="s">
        <v>1276</v>
      </c>
      <c r="C1501" s="120" t="str">
        <f t="shared" si="23"/>
        <v>Swatch AG</v>
      </c>
    </row>
    <row r="1502" spans="1:3" ht="15.65" thickBot="1" x14ac:dyDescent="0.35">
      <c r="A1502" s="101" t="s">
        <v>2482</v>
      </c>
      <c r="B1502" s="101" t="s">
        <v>2736</v>
      </c>
      <c r="C1502" s="120" t="str">
        <f t="shared" si="23"/>
        <v>Swatch AG</v>
      </c>
    </row>
    <row r="1503" spans="1:3" ht="15.65" thickBot="1" x14ac:dyDescent="0.35">
      <c r="A1503" s="101" t="s">
        <v>2482</v>
      </c>
      <c r="B1503" s="101" t="s">
        <v>2737</v>
      </c>
      <c r="C1503" s="120" t="str">
        <f t="shared" si="23"/>
        <v>Swatch AG</v>
      </c>
    </row>
    <row r="1504" spans="1:3" ht="15.65" thickBot="1" x14ac:dyDescent="0.35">
      <c r="A1504" s="101" t="s">
        <v>2482</v>
      </c>
      <c r="B1504" s="101" t="s">
        <v>2738</v>
      </c>
      <c r="C1504" s="120" t="str">
        <f t="shared" si="23"/>
        <v>Swatch AG</v>
      </c>
    </row>
    <row r="1505" spans="1:3" ht="15.65" thickBot="1" x14ac:dyDescent="0.35">
      <c r="A1505" s="101" t="s">
        <v>2482</v>
      </c>
      <c r="B1505" s="101" t="s">
        <v>2739</v>
      </c>
      <c r="C1505" s="120" t="str">
        <f t="shared" si="23"/>
        <v>Swatch AG</v>
      </c>
    </row>
    <row r="1506" spans="1:3" ht="15.65" thickBot="1" x14ac:dyDescent="0.35">
      <c r="A1506" s="101" t="s">
        <v>2482</v>
      </c>
      <c r="B1506" s="101" t="s">
        <v>2740</v>
      </c>
      <c r="C1506" s="120" t="str">
        <f t="shared" si="23"/>
        <v>Swatch AG</v>
      </c>
    </row>
    <row r="1507" spans="1:3" ht="15.65" thickBot="1" x14ac:dyDescent="0.35">
      <c r="A1507" s="101" t="s">
        <v>2482</v>
      </c>
      <c r="B1507" s="101" t="s">
        <v>2741</v>
      </c>
      <c r="C1507" s="120" t="str">
        <f t="shared" si="23"/>
        <v>Swatch AG</v>
      </c>
    </row>
    <row r="1508" spans="1:3" ht="15.65" thickBot="1" x14ac:dyDescent="0.35">
      <c r="A1508" s="101" t="s">
        <v>2482</v>
      </c>
      <c r="B1508" s="101" t="s">
        <v>2742</v>
      </c>
      <c r="C1508" s="120" t="str">
        <f t="shared" si="23"/>
        <v>Swatch AG</v>
      </c>
    </row>
    <row r="1509" spans="1:3" ht="15.65" thickBot="1" x14ac:dyDescent="0.35">
      <c r="A1509" s="101" t="s">
        <v>2482</v>
      </c>
      <c r="B1509" s="101" t="s">
        <v>2743</v>
      </c>
      <c r="C1509" s="120" t="str">
        <f t="shared" si="23"/>
        <v>Swatch AG</v>
      </c>
    </row>
    <row r="1510" spans="1:3" ht="15.65" thickBot="1" x14ac:dyDescent="0.35">
      <c r="A1510" s="101" t="s">
        <v>2482</v>
      </c>
      <c r="B1510" s="101" t="s">
        <v>2744</v>
      </c>
      <c r="C1510" s="120" t="str">
        <f t="shared" si="23"/>
        <v>Swatch AG</v>
      </c>
    </row>
    <row r="1511" spans="1:3" ht="15.65" thickBot="1" x14ac:dyDescent="0.35">
      <c r="A1511" s="101" t="s">
        <v>2482</v>
      </c>
      <c r="B1511" s="101" t="s">
        <v>2745</v>
      </c>
      <c r="C1511" s="120" t="str">
        <f t="shared" si="23"/>
        <v>Swatch AG</v>
      </c>
    </row>
    <row r="1512" spans="1:3" ht="15.65" thickBot="1" x14ac:dyDescent="0.35">
      <c r="A1512" s="101" t="s">
        <v>2482</v>
      </c>
      <c r="B1512" s="101" t="s">
        <v>982</v>
      </c>
      <c r="C1512" s="120" t="str">
        <f t="shared" si="23"/>
        <v>Swatch AG</v>
      </c>
    </row>
    <row r="1513" spans="1:3" ht="15.65" thickBot="1" x14ac:dyDescent="0.35">
      <c r="A1513" s="101" t="s">
        <v>2482</v>
      </c>
      <c r="B1513" s="101" t="s">
        <v>2746</v>
      </c>
      <c r="C1513" s="120" t="str">
        <f t="shared" si="23"/>
        <v>Swatch AG</v>
      </c>
    </row>
    <row r="1514" spans="1:3" ht="15.65" thickBot="1" x14ac:dyDescent="0.35">
      <c r="A1514" s="101" t="s">
        <v>2482</v>
      </c>
      <c r="B1514" s="101" t="s">
        <v>2747</v>
      </c>
      <c r="C1514" s="120" t="str">
        <f t="shared" si="23"/>
        <v>Swatch AG</v>
      </c>
    </row>
    <row r="1515" spans="1:3" ht="15.65" thickBot="1" x14ac:dyDescent="0.35">
      <c r="A1515" s="101" t="s">
        <v>2482</v>
      </c>
      <c r="B1515" s="101" t="s">
        <v>102</v>
      </c>
      <c r="C1515" s="120" t="str">
        <f t="shared" si="23"/>
        <v>Swatch AG</v>
      </c>
    </row>
    <row r="1516" spans="1:3" ht="15.65" thickBot="1" x14ac:dyDescent="0.35">
      <c r="A1516" s="101" t="s">
        <v>2482</v>
      </c>
      <c r="B1516" s="101" t="s">
        <v>2748</v>
      </c>
      <c r="C1516" s="120" t="str">
        <f t="shared" si="23"/>
        <v>Swatch AG</v>
      </c>
    </row>
    <row r="1517" spans="1:3" ht="15.65" thickBot="1" x14ac:dyDescent="0.35">
      <c r="A1517" s="101" t="s">
        <v>2482</v>
      </c>
      <c r="B1517" s="101" t="s">
        <v>2749</v>
      </c>
      <c r="C1517" s="120" t="str">
        <f t="shared" si="23"/>
        <v>Swatch AG</v>
      </c>
    </row>
    <row r="1518" spans="1:3" ht="15.65" thickBot="1" x14ac:dyDescent="0.35">
      <c r="A1518" s="101" t="s">
        <v>2482</v>
      </c>
      <c r="B1518" s="101" t="s">
        <v>2750</v>
      </c>
      <c r="C1518" s="120" t="str">
        <f t="shared" si="23"/>
        <v>Swatch AG</v>
      </c>
    </row>
    <row r="1519" spans="1:3" ht="15.65" thickBot="1" x14ac:dyDescent="0.35">
      <c r="A1519" s="101" t="s">
        <v>2482</v>
      </c>
      <c r="B1519" s="101" t="s">
        <v>2751</v>
      </c>
      <c r="C1519" s="120" t="str">
        <f t="shared" si="23"/>
        <v>Swatch AG</v>
      </c>
    </row>
    <row r="1520" spans="1:3" ht="15.65" thickBot="1" x14ac:dyDescent="0.35">
      <c r="A1520" s="101" t="s">
        <v>2482</v>
      </c>
      <c r="B1520" s="101" t="s">
        <v>2752</v>
      </c>
      <c r="C1520" s="120" t="str">
        <f t="shared" si="23"/>
        <v>Swatch AG</v>
      </c>
    </row>
    <row r="1521" spans="1:3" ht="15.65" thickBot="1" x14ac:dyDescent="0.35">
      <c r="A1521" s="101" t="s">
        <v>2482</v>
      </c>
      <c r="B1521" s="101" t="s">
        <v>2753</v>
      </c>
      <c r="C1521" s="120" t="str">
        <f t="shared" si="23"/>
        <v>Swatch AG</v>
      </c>
    </row>
    <row r="1522" spans="1:3" ht="15.65" thickBot="1" x14ac:dyDescent="0.35">
      <c r="A1522" s="101" t="s">
        <v>2482</v>
      </c>
      <c r="B1522" s="101" t="s">
        <v>2754</v>
      </c>
      <c r="C1522" s="120" t="str">
        <f t="shared" si="23"/>
        <v>Swatch AG</v>
      </c>
    </row>
    <row r="1523" spans="1:3" ht="15.65" thickBot="1" x14ac:dyDescent="0.35">
      <c r="A1523" s="101" t="s">
        <v>2482</v>
      </c>
      <c r="B1523" s="101" t="s">
        <v>2755</v>
      </c>
      <c r="C1523" s="120" t="str">
        <f t="shared" si="23"/>
        <v>Swatch AG</v>
      </c>
    </row>
    <row r="1524" spans="1:3" ht="15.65" thickBot="1" x14ac:dyDescent="0.35">
      <c r="A1524" s="101" t="s">
        <v>2482</v>
      </c>
      <c r="B1524" s="101" t="s">
        <v>2756</v>
      </c>
      <c r="C1524" s="120" t="str">
        <f t="shared" si="23"/>
        <v>Swatch AG</v>
      </c>
    </row>
    <row r="1525" spans="1:3" ht="15.65" thickBot="1" x14ac:dyDescent="0.35">
      <c r="A1525" s="101" t="s">
        <v>2482</v>
      </c>
      <c r="B1525" s="101" t="s">
        <v>2757</v>
      </c>
      <c r="C1525" s="120" t="str">
        <f t="shared" si="23"/>
        <v>Swatch AG</v>
      </c>
    </row>
    <row r="1526" spans="1:3" ht="15.65" thickBot="1" x14ac:dyDescent="0.35">
      <c r="A1526" s="101" t="s">
        <v>2482</v>
      </c>
      <c r="B1526" s="101" t="s">
        <v>2758</v>
      </c>
      <c r="C1526" s="120" t="str">
        <f t="shared" si="23"/>
        <v>Swatch AG</v>
      </c>
    </row>
    <row r="1527" spans="1:3" ht="15.65" thickBot="1" x14ac:dyDescent="0.35">
      <c r="A1527" s="101" t="s">
        <v>2482</v>
      </c>
      <c r="B1527" s="101" t="s">
        <v>2759</v>
      </c>
      <c r="C1527" s="120" t="str">
        <f t="shared" si="23"/>
        <v>Swatch AG</v>
      </c>
    </row>
    <row r="1528" spans="1:3" ht="15.65" thickBot="1" x14ac:dyDescent="0.35">
      <c r="A1528" s="101" t="s">
        <v>2482</v>
      </c>
      <c r="B1528" s="101" t="s">
        <v>2760</v>
      </c>
      <c r="C1528" s="120" t="str">
        <f t="shared" si="23"/>
        <v>Swatch AG</v>
      </c>
    </row>
    <row r="1529" spans="1:3" ht="15.65" thickBot="1" x14ac:dyDescent="0.35">
      <c r="A1529" s="101" t="s">
        <v>2482</v>
      </c>
      <c r="B1529" s="101" t="s">
        <v>2761</v>
      </c>
      <c r="C1529" s="120" t="str">
        <f t="shared" si="23"/>
        <v>Swatch AG</v>
      </c>
    </row>
    <row r="1530" spans="1:3" ht="15.65" thickBot="1" x14ac:dyDescent="0.35">
      <c r="A1530" s="101" t="s">
        <v>2482</v>
      </c>
      <c r="B1530" s="101" t="s">
        <v>2762</v>
      </c>
      <c r="C1530" s="120" t="str">
        <f t="shared" si="23"/>
        <v>Swatch AG</v>
      </c>
    </row>
    <row r="1531" spans="1:3" ht="15.65" thickBot="1" x14ac:dyDescent="0.35">
      <c r="A1531" s="101" t="s">
        <v>2482</v>
      </c>
      <c r="B1531" s="101" t="s">
        <v>2388</v>
      </c>
      <c r="C1531" s="120" t="str">
        <f t="shared" si="23"/>
        <v>Swatch AG</v>
      </c>
    </row>
    <row r="1532" spans="1:3" ht="15.65" thickBot="1" x14ac:dyDescent="0.35">
      <c r="A1532" s="101" t="s">
        <v>2482</v>
      </c>
      <c r="B1532" s="101" t="s">
        <v>2763</v>
      </c>
      <c r="C1532" s="120" t="str">
        <f t="shared" si="23"/>
        <v>Swatch AG</v>
      </c>
    </row>
    <row r="1533" spans="1:3" ht="15.65" thickBot="1" x14ac:dyDescent="0.35">
      <c r="A1533" s="101" t="s">
        <v>2482</v>
      </c>
      <c r="B1533" s="101" t="s">
        <v>2764</v>
      </c>
      <c r="C1533" s="120" t="str">
        <f t="shared" si="23"/>
        <v>Swatch AG</v>
      </c>
    </row>
    <row r="1534" spans="1:3" ht="15.65" thickBot="1" x14ac:dyDescent="0.35">
      <c r="A1534" s="101" t="s">
        <v>2482</v>
      </c>
      <c r="B1534" s="101" t="s">
        <v>2765</v>
      </c>
      <c r="C1534" s="120" t="str">
        <f t="shared" si="23"/>
        <v>Swatch AG</v>
      </c>
    </row>
    <row r="1535" spans="1:3" ht="15.65" thickBot="1" x14ac:dyDescent="0.35">
      <c r="A1535" s="101" t="s">
        <v>2482</v>
      </c>
      <c r="B1535" s="101" t="s">
        <v>2233</v>
      </c>
      <c r="C1535" s="120" t="str">
        <f t="shared" si="23"/>
        <v>Swatch AG</v>
      </c>
    </row>
    <row r="1536" spans="1:3" ht="15.65" thickBot="1" x14ac:dyDescent="0.35">
      <c r="A1536" s="101" t="s">
        <v>2482</v>
      </c>
      <c r="B1536" s="101" t="s">
        <v>2766</v>
      </c>
      <c r="C1536" s="120" t="str">
        <f t="shared" si="23"/>
        <v>Swatch AG</v>
      </c>
    </row>
    <row r="1537" spans="1:3" ht="15.65" thickBot="1" x14ac:dyDescent="0.35">
      <c r="A1537" s="101" t="s">
        <v>2482</v>
      </c>
      <c r="B1537" s="101" t="s">
        <v>1526</v>
      </c>
      <c r="C1537" s="120" t="str">
        <f t="shared" si="23"/>
        <v>Swatch AG</v>
      </c>
    </row>
    <row r="1538" spans="1:3" ht="15.65" thickBot="1" x14ac:dyDescent="0.35">
      <c r="A1538" s="101" t="s">
        <v>2482</v>
      </c>
      <c r="B1538" s="101" t="s">
        <v>2767</v>
      </c>
      <c r="C1538" s="120" t="str">
        <f t="shared" si="23"/>
        <v>Swatch AG</v>
      </c>
    </row>
    <row r="1539" spans="1:3" ht="15.65" thickBot="1" x14ac:dyDescent="0.35">
      <c r="A1539" s="101" t="s">
        <v>2482</v>
      </c>
      <c r="B1539" s="101" t="s">
        <v>2768</v>
      </c>
      <c r="C1539" s="120" t="str">
        <f t="shared" ref="C1539:C1543" si="24">A1539</f>
        <v>Swatch AG</v>
      </c>
    </row>
    <row r="1540" spans="1:3" ht="15.65" thickBot="1" x14ac:dyDescent="0.35">
      <c r="A1540" s="101" t="s">
        <v>2482</v>
      </c>
      <c r="B1540" s="101" t="s">
        <v>2769</v>
      </c>
      <c r="C1540" s="120" t="str">
        <f t="shared" si="24"/>
        <v>Swatch AG</v>
      </c>
    </row>
    <row r="1541" spans="1:3" ht="15.65" thickBot="1" x14ac:dyDescent="0.35">
      <c r="A1541" s="101" t="s">
        <v>2482</v>
      </c>
      <c r="B1541" s="101" t="s">
        <v>2770</v>
      </c>
      <c r="C1541" s="120" t="str">
        <f t="shared" si="24"/>
        <v>Swatch AG</v>
      </c>
    </row>
    <row r="1542" spans="1:3" ht="15.65" thickBot="1" x14ac:dyDescent="0.35">
      <c r="A1542" s="101" t="s">
        <v>2482</v>
      </c>
      <c r="B1542" s="101" t="s">
        <v>2771</v>
      </c>
      <c r="C1542" s="120" t="str">
        <f t="shared" si="24"/>
        <v>Swatch AG</v>
      </c>
    </row>
    <row r="1543" spans="1:3" ht="15.65" thickBot="1" x14ac:dyDescent="0.35">
      <c r="A1543" s="101" t="s">
        <v>2482</v>
      </c>
      <c r="B1543" s="101" t="s">
        <v>1038</v>
      </c>
      <c r="C1543" s="120" t="str">
        <f t="shared" si="24"/>
        <v>Swatch AG</v>
      </c>
    </row>
  </sheetData>
  <autoFilter ref="A1:B1543" xr:uid="{00000000-0009-0000-0000-000002000000}"/>
  <hyperlinks>
    <hyperlink ref="E4" r:id="rId1" display="http://gdc-sapp14.swatchgroup.net:51400/irj/servlet/prt/portal/prtroot/pcd!3aportal_content!2fcom.sap.pct!2fplatform_add_ons!2fcom.sap.ip.bi!2fiViews!2fcom.sap.ip.bi.bex?TEMPLATE=GSD3WT01_003&amp;DUMMY=0" xr:uid="{00000000-0004-0000-0200-000000000000}"/>
  </hyperlinks>
  <pageMargins left="0.7" right="0.7" top="0.75" bottom="0.75" header="0.3" footer="0.3"/>
  <customProperties>
    <customPr name="_pios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0" filterMode="1"/>
  <dimension ref="A1:CF2178"/>
  <sheetViews>
    <sheetView zoomScale="128" zoomScaleNormal="128" workbookViewId="0">
      <pane xSplit="2" topLeftCell="M1" activePane="topRight" state="frozen"/>
      <selection pane="topRight" activeCell="A195" sqref="A195"/>
    </sheetView>
  </sheetViews>
  <sheetFormatPr baseColWidth="10" defaultColWidth="10.88671875" defaultRowHeight="15.05" x14ac:dyDescent="0.3"/>
  <cols>
    <col min="3" max="3" width="33.44140625" customWidth="1"/>
    <col min="8" max="8" width="6" customWidth="1"/>
    <col min="9" max="9" width="12.88671875" customWidth="1"/>
    <col min="10" max="10" width="3.88671875" customWidth="1"/>
    <col min="14" max="14" width="4.109375" customWidth="1"/>
    <col min="15" max="15" width="10.109375" customWidth="1"/>
    <col min="16" max="16" width="9.88671875" customWidth="1"/>
    <col min="17" max="17" width="10.109375" customWidth="1"/>
    <col min="18" max="18" width="8.109375" customWidth="1"/>
    <col min="19" max="19" width="23.44140625" style="150" customWidth="1"/>
    <col min="20" max="20" width="10.88671875" style="150"/>
    <col min="21" max="21" width="6.44140625" style="150" customWidth="1"/>
    <col min="22" max="22" width="22.109375" customWidth="1"/>
    <col min="23" max="23" width="21.109375" customWidth="1"/>
    <col min="24" max="24" width="15.109375" customWidth="1"/>
    <col min="25" max="26" width="10.88671875" style="50"/>
    <col min="34" max="34" width="11.44140625" bestFit="1" customWidth="1"/>
    <col min="35" max="35" width="17.5546875" customWidth="1"/>
    <col min="36" max="36" width="10.88671875" style="123"/>
  </cols>
  <sheetData>
    <row r="1" spans="1:84" ht="35.85" customHeight="1" x14ac:dyDescent="0.3">
      <c r="A1" s="103" t="s">
        <v>2838</v>
      </c>
      <c r="B1" s="103" t="s">
        <v>7</v>
      </c>
      <c r="C1" s="104" t="s">
        <v>2832</v>
      </c>
      <c r="D1" s="104" t="s">
        <v>9</v>
      </c>
      <c r="E1" s="104" t="s">
        <v>51</v>
      </c>
      <c r="F1" s="105" t="s">
        <v>58</v>
      </c>
      <c r="G1" s="105" t="s">
        <v>692</v>
      </c>
      <c r="H1" s="106" t="s">
        <v>407</v>
      </c>
      <c r="I1" s="104" t="s">
        <v>10</v>
      </c>
      <c r="J1" s="105" t="s">
        <v>11</v>
      </c>
      <c r="K1" s="107" t="s">
        <v>12</v>
      </c>
      <c r="L1" s="107" t="s">
        <v>3239</v>
      </c>
      <c r="M1" s="107" t="s">
        <v>1533</v>
      </c>
      <c r="N1" s="108" t="s">
        <v>1514</v>
      </c>
      <c r="O1" s="107" t="s">
        <v>2830</v>
      </c>
      <c r="P1" s="108" t="s">
        <v>2831</v>
      </c>
      <c r="Q1" s="107" t="s">
        <v>2834</v>
      </c>
      <c r="R1" s="107" t="s">
        <v>2835</v>
      </c>
      <c r="S1" s="122" t="s">
        <v>2843</v>
      </c>
      <c r="T1" s="122" t="s">
        <v>2899</v>
      </c>
      <c r="U1" s="122" t="s">
        <v>1938</v>
      </c>
      <c r="V1" s="142" t="s">
        <v>3182</v>
      </c>
      <c r="W1" s="143" t="s">
        <v>3200</v>
      </c>
      <c r="X1" s="151" t="s">
        <v>3678</v>
      </c>
      <c r="Y1" s="143" t="s">
        <v>3684</v>
      </c>
      <c r="Z1" s="143" t="s">
        <v>4033</v>
      </c>
    </row>
    <row r="2" spans="1:84" ht="14.1" hidden="1" customHeight="1" x14ac:dyDescent="0.3">
      <c r="A2" s="115"/>
      <c r="B2" s="117"/>
      <c r="C2" s="118"/>
      <c r="D2" s="118"/>
      <c r="E2" s="118"/>
      <c r="F2" s="118"/>
      <c r="G2" s="118"/>
      <c r="H2" s="119"/>
      <c r="I2" s="118"/>
      <c r="J2" s="118"/>
      <c r="K2" s="116"/>
      <c r="L2" s="116"/>
      <c r="M2" s="116"/>
      <c r="N2" s="118"/>
      <c r="O2" s="116"/>
      <c r="P2" s="116"/>
      <c r="Q2" s="116"/>
      <c r="R2" s="116"/>
      <c r="S2" s="121"/>
      <c r="T2" s="121" t="s">
        <v>0</v>
      </c>
      <c r="U2" s="121" t="s">
        <v>0</v>
      </c>
      <c r="V2" s="89"/>
      <c r="W2" s="50"/>
      <c r="X2" s="152"/>
      <c r="Z2" s="50" t="e">
        <v>#N/A</v>
      </c>
      <c r="BV2" t="e">
        <v>#N/A</v>
      </c>
      <c r="BW2" t="e">
        <v>#N/A</v>
      </c>
      <c r="BX2" t="e">
        <v>#N/A</v>
      </c>
      <c r="BY2" t="e">
        <v>#N/A</v>
      </c>
      <c r="BZ2" t="e">
        <v>#N/A</v>
      </c>
      <c r="CA2" t="e">
        <v>#N/A</v>
      </c>
      <c r="CB2" t="e">
        <v>#N/A</v>
      </c>
      <c r="CC2" t="e">
        <v>#N/A</v>
      </c>
      <c r="CD2" t="e">
        <v>#N/A</v>
      </c>
      <c r="CE2" t="e">
        <v>#N/A</v>
      </c>
      <c r="CF2" t="e">
        <v>#N/A</v>
      </c>
    </row>
    <row r="3" spans="1:84" ht="14.1" hidden="1" customHeight="1" x14ac:dyDescent="0.3">
      <c r="A3" s="115"/>
      <c r="B3" s="117"/>
      <c r="C3" s="118"/>
      <c r="D3" s="118"/>
      <c r="E3" s="118"/>
      <c r="F3" s="118"/>
      <c r="G3" s="118"/>
      <c r="H3" s="119"/>
      <c r="I3" s="118"/>
      <c r="J3" s="118"/>
      <c r="K3" s="116"/>
      <c r="L3" s="116"/>
      <c r="M3" s="116"/>
      <c r="N3" s="118"/>
      <c r="O3" s="116"/>
      <c r="P3" s="116"/>
      <c r="Q3" s="116"/>
      <c r="R3" s="116"/>
      <c r="S3" s="121"/>
      <c r="T3" s="121"/>
      <c r="U3" s="121" t="s">
        <v>0</v>
      </c>
      <c r="V3" s="89"/>
      <c r="W3" s="50"/>
      <c r="X3" s="152"/>
      <c r="Z3" s="50" t="e">
        <v>#N/A</v>
      </c>
    </row>
    <row r="4" spans="1:84" ht="14.1" hidden="1" customHeight="1" x14ac:dyDescent="0.3">
      <c r="A4" s="115"/>
      <c r="B4" s="117"/>
      <c r="C4" s="118"/>
      <c r="D4" s="118"/>
      <c r="E4" s="118"/>
      <c r="F4" s="118"/>
      <c r="G4" s="118"/>
      <c r="H4" s="119"/>
      <c r="I4" s="118"/>
      <c r="J4" s="118"/>
      <c r="K4" s="116"/>
      <c r="L4" s="116"/>
      <c r="M4" s="116"/>
      <c r="N4" s="118"/>
      <c r="O4" s="116"/>
      <c r="P4" s="116"/>
      <c r="Q4" s="116"/>
      <c r="R4" s="116"/>
      <c r="S4" s="121"/>
      <c r="T4" s="121"/>
      <c r="U4" s="121" t="s">
        <v>0</v>
      </c>
      <c r="V4" s="89"/>
      <c r="W4" s="50"/>
      <c r="X4" s="152"/>
      <c r="Z4" s="50" t="e">
        <v>#N/A</v>
      </c>
    </row>
    <row r="5" spans="1:84" ht="14.1" hidden="1" customHeight="1" x14ac:dyDescent="0.3">
      <c r="A5" s="115"/>
      <c r="B5" s="117"/>
      <c r="C5" s="118"/>
      <c r="D5" s="118"/>
      <c r="E5" s="118"/>
      <c r="F5" s="118"/>
      <c r="G5" s="118"/>
      <c r="H5" s="119"/>
      <c r="I5" s="118"/>
      <c r="J5" s="118"/>
      <c r="K5" s="116"/>
      <c r="L5" s="116"/>
      <c r="M5" s="116"/>
      <c r="N5" s="118"/>
      <c r="O5" s="116"/>
      <c r="P5" s="116"/>
      <c r="Q5" s="116"/>
      <c r="R5" s="116"/>
      <c r="S5" s="121"/>
      <c r="T5" s="121"/>
      <c r="U5" s="121" t="s">
        <v>0</v>
      </c>
      <c r="V5" s="89"/>
      <c r="W5" s="50"/>
      <c r="X5" s="152"/>
      <c r="Z5" s="50" t="e">
        <v>#N/A</v>
      </c>
    </row>
    <row r="6" spans="1:84" ht="14.1" hidden="1" customHeight="1" x14ac:dyDescent="0.3">
      <c r="A6" s="115"/>
      <c r="B6" s="117"/>
      <c r="C6" s="118"/>
      <c r="D6" s="118"/>
      <c r="E6" s="118"/>
      <c r="F6" s="118"/>
      <c r="G6" s="118"/>
      <c r="H6" s="119"/>
      <c r="I6" s="118"/>
      <c r="J6" s="118"/>
      <c r="K6" s="116"/>
      <c r="L6" s="116"/>
      <c r="M6" s="116"/>
      <c r="N6" s="118"/>
      <c r="O6" s="116"/>
      <c r="P6" s="116"/>
      <c r="Q6" s="116"/>
      <c r="R6" s="116"/>
      <c r="S6" s="121"/>
      <c r="T6" s="121"/>
      <c r="U6" s="121" t="s">
        <v>0</v>
      </c>
      <c r="V6" s="89"/>
      <c r="W6" s="50"/>
      <c r="X6" s="152"/>
      <c r="Z6" s="50" t="e">
        <v>#N/A</v>
      </c>
    </row>
    <row r="7" spans="1:84" ht="14.1" hidden="1" customHeight="1" x14ac:dyDescent="0.3">
      <c r="A7" s="115"/>
      <c r="B7" s="117"/>
      <c r="C7" s="118"/>
      <c r="D7" s="118"/>
      <c r="E7" s="118"/>
      <c r="F7" s="118"/>
      <c r="G7" s="118"/>
      <c r="H7" s="119"/>
      <c r="I7" s="118"/>
      <c r="J7" s="118"/>
      <c r="K7" s="116"/>
      <c r="L7" s="116"/>
      <c r="M7" s="116"/>
      <c r="N7" s="118"/>
      <c r="O7" s="116"/>
      <c r="P7" s="116"/>
      <c r="Q7" s="116"/>
      <c r="R7" s="116"/>
      <c r="S7" s="121"/>
      <c r="T7" s="121"/>
      <c r="U7" s="121" t="s">
        <v>0</v>
      </c>
      <c r="V7" s="89"/>
      <c r="W7" s="50"/>
      <c r="X7" s="152"/>
      <c r="Z7" s="50" t="e">
        <v>#N/A</v>
      </c>
    </row>
    <row r="8" spans="1:84" ht="14.1" hidden="1" customHeight="1" x14ac:dyDescent="0.3">
      <c r="A8" s="115"/>
      <c r="B8" s="117"/>
      <c r="C8" s="118"/>
      <c r="D8" s="118"/>
      <c r="E8" s="118"/>
      <c r="F8" s="118"/>
      <c r="G8" s="118"/>
      <c r="H8" s="119"/>
      <c r="I8" s="118"/>
      <c r="J8" s="118"/>
      <c r="K8" s="116"/>
      <c r="L8" s="116"/>
      <c r="M8" s="116"/>
      <c r="N8" s="118"/>
      <c r="O8" s="116"/>
      <c r="P8" s="116"/>
      <c r="Q8" s="116"/>
      <c r="R8" s="116"/>
      <c r="S8" s="121"/>
      <c r="T8" s="121"/>
      <c r="U8" s="121" t="s">
        <v>0</v>
      </c>
      <c r="V8" s="89"/>
      <c r="W8" s="50"/>
      <c r="X8" s="152"/>
      <c r="Z8" s="50" t="e">
        <v>#N/A</v>
      </c>
    </row>
    <row r="9" spans="1:84" ht="14.1" hidden="1" customHeight="1" x14ac:dyDescent="0.3">
      <c r="A9" s="115"/>
      <c r="B9" s="117"/>
      <c r="C9" s="118"/>
      <c r="D9" s="118"/>
      <c r="E9" s="118"/>
      <c r="F9" s="118"/>
      <c r="G9" s="118"/>
      <c r="H9" s="119"/>
      <c r="I9" s="118"/>
      <c r="J9" s="118"/>
      <c r="K9" s="116"/>
      <c r="L9" s="116"/>
      <c r="M9" s="116"/>
      <c r="N9" s="118"/>
      <c r="O9" s="116"/>
      <c r="P9" s="116"/>
      <c r="Q9" s="116"/>
      <c r="R9" s="116"/>
      <c r="S9" s="121"/>
      <c r="T9" s="121"/>
      <c r="U9" s="121" t="s">
        <v>0</v>
      </c>
      <c r="V9" s="89"/>
      <c r="W9" s="50"/>
      <c r="X9" s="152"/>
      <c r="Z9" s="50" t="e">
        <v>#N/A</v>
      </c>
    </row>
    <row r="10" spans="1:84" ht="14.1" hidden="1" customHeight="1" x14ac:dyDescent="0.3">
      <c r="A10" s="115"/>
      <c r="B10" s="117"/>
      <c r="C10" s="118"/>
      <c r="D10" s="118"/>
      <c r="E10" s="118"/>
      <c r="F10" s="118"/>
      <c r="G10" s="118"/>
      <c r="H10" s="119"/>
      <c r="I10" s="118"/>
      <c r="J10" s="118"/>
      <c r="K10" s="116"/>
      <c r="L10" s="116"/>
      <c r="M10" s="116"/>
      <c r="N10" s="118"/>
      <c r="O10" s="116"/>
      <c r="P10" s="116"/>
      <c r="Q10" s="116"/>
      <c r="R10" s="116"/>
      <c r="S10" s="121"/>
      <c r="T10" s="121" t="s">
        <v>0</v>
      </c>
      <c r="U10" s="121" t="s">
        <v>0</v>
      </c>
      <c r="V10" s="89"/>
      <c r="W10" s="50"/>
      <c r="X10" s="152"/>
      <c r="Z10" s="50" t="e">
        <v>#N/A</v>
      </c>
    </row>
    <row r="11" spans="1:84" ht="14.1" hidden="1" customHeight="1" x14ac:dyDescent="0.3">
      <c r="A11" s="115"/>
      <c r="B11" s="117"/>
      <c r="C11" s="118"/>
      <c r="D11" s="118"/>
      <c r="E11" s="118"/>
      <c r="F11" s="118"/>
      <c r="G11" s="118"/>
      <c r="H11" s="119"/>
      <c r="I11" s="118"/>
      <c r="J11" s="118"/>
      <c r="K11" s="116"/>
      <c r="L11" s="116"/>
      <c r="M11" s="116"/>
      <c r="N11" s="118"/>
      <c r="O11" s="116"/>
      <c r="P11" s="116"/>
      <c r="Q11" s="116"/>
      <c r="R11" s="116"/>
      <c r="S11" s="121"/>
      <c r="T11" s="121" t="s">
        <v>0</v>
      </c>
      <c r="U11" s="121" t="s">
        <v>0</v>
      </c>
      <c r="V11" s="89"/>
      <c r="W11" s="50"/>
      <c r="X11" s="152"/>
      <c r="Z11" s="50" t="e">
        <v>#N/A</v>
      </c>
    </row>
    <row r="12" spans="1:84" ht="14.1" hidden="1" customHeight="1" x14ac:dyDescent="0.3">
      <c r="A12" s="115"/>
      <c r="B12" s="117"/>
      <c r="C12" s="118"/>
      <c r="D12" s="118"/>
      <c r="E12" s="118"/>
      <c r="F12" s="118"/>
      <c r="G12" s="118"/>
      <c r="H12" s="119"/>
      <c r="I12" s="118"/>
      <c r="J12" s="118"/>
      <c r="K12" s="116"/>
      <c r="L12" s="116"/>
      <c r="M12" s="116"/>
      <c r="N12" s="118"/>
      <c r="O12" s="116"/>
      <c r="P12" s="116"/>
      <c r="Q12" s="116"/>
      <c r="R12" s="116"/>
      <c r="S12" s="121"/>
      <c r="T12" s="121" t="s">
        <v>0</v>
      </c>
      <c r="U12" s="121" t="s">
        <v>0</v>
      </c>
      <c r="V12" s="89"/>
      <c r="W12" s="50"/>
      <c r="X12" s="152"/>
      <c r="Z12" s="50" t="e">
        <v>#N/A</v>
      </c>
    </row>
    <row r="13" spans="1:84" ht="14.1" hidden="1" customHeight="1" x14ac:dyDescent="0.3">
      <c r="A13" s="115"/>
      <c r="B13" s="117"/>
      <c r="C13" s="118"/>
      <c r="D13" s="118"/>
      <c r="E13" s="118"/>
      <c r="F13" s="118"/>
      <c r="G13" s="118"/>
      <c r="H13" s="119"/>
      <c r="I13" s="118"/>
      <c r="J13" s="118"/>
      <c r="K13" s="116"/>
      <c r="L13" s="116"/>
      <c r="M13" s="116"/>
      <c r="N13" s="118"/>
      <c r="O13" s="116"/>
      <c r="P13" s="116"/>
      <c r="Q13" s="116"/>
      <c r="R13" s="116"/>
      <c r="S13" s="121"/>
      <c r="T13" s="121" t="s">
        <v>0</v>
      </c>
      <c r="U13" s="121" t="s">
        <v>0</v>
      </c>
      <c r="V13" s="89"/>
      <c r="W13" s="50"/>
      <c r="X13" s="152"/>
      <c r="Z13" s="50" t="e">
        <v>#N/A</v>
      </c>
    </row>
    <row r="14" spans="1:84" ht="14.1" hidden="1" customHeight="1" x14ac:dyDescent="0.3">
      <c r="A14" s="115"/>
      <c r="B14" s="117"/>
      <c r="C14" s="118"/>
      <c r="D14" s="118"/>
      <c r="E14" s="118"/>
      <c r="F14" s="118"/>
      <c r="G14" s="118"/>
      <c r="H14" s="119"/>
      <c r="I14" s="118"/>
      <c r="J14" s="118"/>
      <c r="K14" s="116"/>
      <c r="L14" s="116"/>
      <c r="M14" s="116"/>
      <c r="N14" s="118"/>
      <c r="O14" s="116"/>
      <c r="P14" s="116"/>
      <c r="Q14" s="116"/>
      <c r="R14" s="116"/>
      <c r="S14" s="121"/>
      <c r="T14" s="121" t="s">
        <v>0</v>
      </c>
      <c r="U14" s="121" t="s">
        <v>0</v>
      </c>
      <c r="V14" s="89"/>
      <c r="W14" s="50"/>
      <c r="X14" s="152"/>
      <c r="Z14" s="50" t="e">
        <v>#N/A</v>
      </c>
    </row>
    <row r="15" spans="1:84" ht="14.1" hidden="1" customHeight="1" x14ac:dyDescent="0.3">
      <c r="A15" s="115">
        <v>46134</v>
      </c>
      <c r="B15" s="117">
        <v>859375</v>
      </c>
      <c r="C15" s="118" t="s">
        <v>3532</v>
      </c>
      <c r="D15" s="118" t="s">
        <v>2090</v>
      </c>
      <c r="E15" s="118"/>
      <c r="F15" s="118">
        <v>132</v>
      </c>
      <c r="G15" s="118"/>
      <c r="H15" s="119" t="s">
        <v>670</v>
      </c>
      <c r="I15" s="118" t="s">
        <v>705</v>
      </c>
      <c r="J15" s="118">
        <v>1</v>
      </c>
      <c r="K15" s="116">
        <v>46063</v>
      </c>
      <c r="L15" s="116"/>
      <c r="M15" s="116">
        <v>46104</v>
      </c>
      <c r="N15" s="118">
        <v>13</v>
      </c>
      <c r="O15" s="116">
        <v>46134</v>
      </c>
      <c r="P15" s="116"/>
      <c r="Q15" s="116"/>
      <c r="R15" s="116" t="s">
        <v>67</v>
      </c>
      <c r="S15" s="121"/>
      <c r="T15" s="121">
        <v>1</v>
      </c>
      <c r="U15" s="121" t="s">
        <v>0</v>
      </c>
      <c r="V15" s="89" t="s">
        <v>3183</v>
      </c>
      <c r="W15" s="50" t="s">
        <v>790</v>
      </c>
      <c r="X15" s="152"/>
      <c r="Z15" s="50">
        <v>15</v>
      </c>
    </row>
    <row r="16" spans="1:84" ht="14.1" hidden="1" customHeight="1" x14ac:dyDescent="0.3">
      <c r="A16" s="115">
        <v>46134</v>
      </c>
      <c r="B16" s="117">
        <v>862950</v>
      </c>
      <c r="C16" s="118" t="s">
        <v>109</v>
      </c>
      <c r="D16" s="118" t="s">
        <v>956</v>
      </c>
      <c r="E16" s="118"/>
      <c r="F16" s="118">
        <v>802</v>
      </c>
      <c r="G16" s="118"/>
      <c r="H16" s="119" t="s">
        <v>827</v>
      </c>
      <c r="I16" s="118" t="s">
        <v>887</v>
      </c>
      <c r="J16" s="118">
        <v>1</v>
      </c>
      <c r="K16" s="116">
        <v>46133</v>
      </c>
      <c r="L16" s="116">
        <v>46133</v>
      </c>
      <c r="M16" s="116">
        <v>46133</v>
      </c>
      <c r="N16" s="118">
        <v>17</v>
      </c>
      <c r="O16" s="116">
        <v>46133</v>
      </c>
      <c r="P16" s="116"/>
      <c r="Q16" s="116"/>
      <c r="R16" s="116" t="s">
        <v>67</v>
      </c>
      <c r="S16" s="121"/>
      <c r="T16" s="121">
        <v>2</v>
      </c>
      <c r="U16" s="121" t="s">
        <v>0</v>
      </c>
      <c r="V16" s="89" t="s">
        <v>3183</v>
      </c>
      <c r="W16" s="50" t="s">
        <v>1957</v>
      </c>
      <c r="X16" s="152"/>
      <c r="Z16" s="50" t="s">
        <v>0</v>
      </c>
    </row>
    <row r="17" spans="1:84" ht="14.1" hidden="1" customHeight="1" x14ac:dyDescent="0.3">
      <c r="A17" s="115">
        <v>46134</v>
      </c>
      <c r="B17" s="117">
        <v>684129</v>
      </c>
      <c r="C17" s="118" t="s">
        <v>55</v>
      </c>
      <c r="D17" s="118" t="s">
        <v>38</v>
      </c>
      <c r="E17" s="118"/>
      <c r="F17" s="118">
        <v>518</v>
      </c>
      <c r="G17" s="118"/>
      <c r="H17" s="119" t="s">
        <v>670</v>
      </c>
      <c r="I17" s="118" t="s">
        <v>705</v>
      </c>
      <c r="J17" s="118">
        <v>1</v>
      </c>
      <c r="K17" s="116">
        <v>46093</v>
      </c>
      <c r="L17" s="116">
        <v>46617</v>
      </c>
      <c r="M17" s="116"/>
      <c r="N17" s="118">
        <v>52</v>
      </c>
      <c r="O17" s="116">
        <v>46133</v>
      </c>
      <c r="P17" s="116"/>
      <c r="Q17" s="116"/>
      <c r="R17" s="116" t="s">
        <v>70</v>
      </c>
      <c r="S17" s="121"/>
      <c r="T17" s="121">
        <v>2</v>
      </c>
      <c r="U17" s="121" t="s">
        <v>0</v>
      </c>
      <c r="V17" s="89" t="s">
        <v>3183</v>
      </c>
      <c r="W17" s="50" t="s">
        <v>753</v>
      </c>
      <c r="X17" s="152"/>
      <c r="Z17" s="50">
        <v>18</v>
      </c>
    </row>
    <row r="18" spans="1:84" ht="14.1" hidden="1" customHeight="1" x14ac:dyDescent="0.3">
      <c r="A18" s="115">
        <v>46134</v>
      </c>
      <c r="B18" s="117">
        <v>713168</v>
      </c>
      <c r="C18" s="118" t="s">
        <v>109</v>
      </c>
      <c r="D18" s="118" t="s">
        <v>91</v>
      </c>
      <c r="E18" s="118"/>
      <c r="F18" s="118">
        <v>13010</v>
      </c>
      <c r="G18" s="118"/>
      <c r="H18" s="119" t="s">
        <v>827</v>
      </c>
      <c r="I18" s="118" t="s">
        <v>823</v>
      </c>
      <c r="J18" s="118">
        <v>1</v>
      </c>
      <c r="K18" s="116"/>
      <c r="L18" s="116"/>
      <c r="M18" s="116"/>
      <c r="N18" s="118">
        <v>52</v>
      </c>
      <c r="O18" s="116">
        <v>46133</v>
      </c>
      <c r="P18" s="116"/>
      <c r="Q18" s="116"/>
      <c r="R18" s="116" t="s">
        <v>67</v>
      </c>
      <c r="S18" s="121"/>
      <c r="T18" s="121">
        <v>2</v>
      </c>
      <c r="U18" s="121" t="s">
        <v>0</v>
      </c>
      <c r="V18" s="89" t="s">
        <v>3183</v>
      </c>
      <c r="W18" s="50" t="s">
        <v>828</v>
      </c>
      <c r="X18" s="152"/>
      <c r="Z18" s="50">
        <v>80</v>
      </c>
    </row>
    <row r="19" spans="1:84" ht="14.1" hidden="1" customHeight="1" x14ac:dyDescent="0.3">
      <c r="A19" s="115">
        <v>46132</v>
      </c>
      <c r="B19" s="117">
        <v>816706</v>
      </c>
      <c r="C19" s="118" t="s">
        <v>109</v>
      </c>
      <c r="D19" s="118" t="s">
        <v>2168</v>
      </c>
      <c r="E19" s="118"/>
      <c r="F19" s="118">
        <v>32007</v>
      </c>
      <c r="G19" s="118"/>
      <c r="H19" s="119" t="s">
        <v>889</v>
      </c>
      <c r="I19" s="118" t="s">
        <v>891</v>
      </c>
      <c r="J19" s="118">
        <v>1</v>
      </c>
      <c r="K19" s="116"/>
      <c r="L19" s="116"/>
      <c r="M19" s="116">
        <v>46136</v>
      </c>
      <c r="N19" s="118">
        <v>17</v>
      </c>
      <c r="O19" s="116"/>
      <c r="P19" s="116"/>
      <c r="Q19" s="116"/>
      <c r="R19" s="116" t="s">
        <v>67</v>
      </c>
      <c r="S19" s="121"/>
      <c r="T19" s="121" t="s">
        <v>0</v>
      </c>
      <c r="U19" s="121" t="s">
        <v>0</v>
      </c>
      <c r="V19" s="89" t="s">
        <v>3183</v>
      </c>
      <c r="W19" s="50" t="s">
        <v>2909</v>
      </c>
      <c r="X19" s="152"/>
      <c r="Z19" s="50">
        <v>10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</row>
    <row r="20" spans="1:84" ht="14.1" hidden="1" customHeight="1" x14ac:dyDescent="0.3">
      <c r="A20" s="296">
        <v>46132</v>
      </c>
      <c r="B20" s="164">
        <v>170241</v>
      </c>
      <c r="C20" s="118" t="s">
        <v>123</v>
      </c>
      <c r="D20" s="118" t="s">
        <v>122</v>
      </c>
      <c r="E20" s="118"/>
      <c r="F20" s="118">
        <v>615</v>
      </c>
      <c r="G20" s="118"/>
      <c r="H20" s="119" t="s">
        <v>1327</v>
      </c>
      <c r="I20" s="118" t="s">
        <v>869</v>
      </c>
      <c r="J20" s="118">
        <v>1</v>
      </c>
      <c r="K20" s="116">
        <v>45909</v>
      </c>
      <c r="L20" s="116">
        <v>46048</v>
      </c>
      <c r="M20" s="116">
        <v>46125</v>
      </c>
      <c r="N20" s="118">
        <v>16</v>
      </c>
      <c r="O20" s="116">
        <v>46132</v>
      </c>
      <c r="P20" s="116"/>
      <c r="Q20" s="116"/>
      <c r="R20" s="116" t="s">
        <v>67</v>
      </c>
      <c r="S20" s="121"/>
      <c r="T20" s="121">
        <v>3</v>
      </c>
      <c r="U20" s="121" t="s">
        <v>0</v>
      </c>
      <c r="V20" s="89" t="s">
        <v>3184</v>
      </c>
      <c r="W20" s="50" t="s">
        <v>2436</v>
      </c>
      <c r="X20" s="152"/>
      <c r="Y20" s="50" t="s">
        <v>2237</v>
      </c>
      <c r="Z20" s="50">
        <v>28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</row>
    <row r="21" spans="1:84" ht="14.1" customHeight="1" x14ac:dyDescent="0.3">
      <c r="A21" s="296">
        <v>46133</v>
      </c>
      <c r="B21" s="117">
        <v>703592</v>
      </c>
      <c r="C21" s="118" t="s">
        <v>320</v>
      </c>
      <c r="D21" s="118" t="s">
        <v>125</v>
      </c>
      <c r="E21" s="118"/>
      <c r="F21" s="118">
        <v>625</v>
      </c>
      <c r="G21" s="118"/>
      <c r="H21" s="119" t="s">
        <v>1327</v>
      </c>
      <c r="I21" s="118" t="s">
        <v>808</v>
      </c>
      <c r="J21" s="118">
        <v>1</v>
      </c>
      <c r="K21" s="116">
        <v>45994</v>
      </c>
      <c r="L21" s="116">
        <v>46188</v>
      </c>
      <c r="M21" s="116">
        <v>46132</v>
      </c>
      <c r="N21" s="118">
        <v>17</v>
      </c>
      <c r="O21" s="116">
        <v>46133</v>
      </c>
      <c r="P21" s="116"/>
      <c r="Q21" s="116"/>
      <c r="R21" s="116" t="s">
        <v>67</v>
      </c>
      <c r="S21" s="121" t="s">
        <v>3263</v>
      </c>
      <c r="T21" s="121">
        <v>2</v>
      </c>
      <c r="U21" s="121" t="s">
        <v>0</v>
      </c>
      <c r="V21" s="89" t="s">
        <v>3183</v>
      </c>
      <c r="W21" s="50" t="s">
        <v>3263</v>
      </c>
      <c r="X21" s="152"/>
      <c r="Y21" s="50" t="s">
        <v>2237</v>
      </c>
      <c r="Z21" s="50">
        <v>33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</row>
    <row r="22" spans="1:84" ht="14.1" hidden="1" customHeight="1" x14ac:dyDescent="0.3">
      <c r="A22" s="115">
        <v>46132</v>
      </c>
      <c r="B22" s="164">
        <v>859307</v>
      </c>
      <c r="C22" s="118" t="s">
        <v>3503</v>
      </c>
      <c r="D22" s="118" t="s">
        <v>1084</v>
      </c>
      <c r="E22" s="118"/>
      <c r="F22" s="118">
        <v>636</v>
      </c>
      <c r="G22" s="118"/>
      <c r="H22" s="119" t="s">
        <v>1327</v>
      </c>
      <c r="I22" s="118" t="s">
        <v>808</v>
      </c>
      <c r="J22" s="118">
        <v>2</v>
      </c>
      <c r="K22" s="116">
        <v>46030</v>
      </c>
      <c r="L22" s="116"/>
      <c r="M22" s="116">
        <v>46132</v>
      </c>
      <c r="N22" s="118">
        <v>17</v>
      </c>
      <c r="O22" s="116"/>
      <c r="P22" s="116"/>
      <c r="Q22" s="116"/>
      <c r="R22" s="116" t="s">
        <v>67</v>
      </c>
      <c r="S22" s="121"/>
      <c r="T22" s="121" t="s">
        <v>0</v>
      </c>
      <c r="U22" s="121" t="s">
        <v>0</v>
      </c>
      <c r="V22" s="89" t="s">
        <v>3184</v>
      </c>
      <c r="W22" s="50" t="s">
        <v>8609</v>
      </c>
      <c r="X22" s="152"/>
      <c r="Y22" s="50" t="s">
        <v>2237</v>
      </c>
      <c r="Z22" s="50">
        <v>31</v>
      </c>
      <c r="BV22" t="e">
        <v>#N/A</v>
      </c>
      <c r="BW22" t="e">
        <v>#N/A</v>
      </c>
      <c r="BX22" t="e">
        <v>#N/A</v>
      </c>
      <c r="BY22" t="e">
        <v>#N/A</v>
      </c>
      <c r="BZ22" t="e">
        <v>#N/A</v>
      </c>
      <c r="CA22" t="e">
        <v>#N/A</v>
      </c>
      <c r="CB22" t="e">
        <v>#N/A</v>
      </c>
      <c r="CC22" t="e">
        <v>#N/A</v>
      </c>
      <c r="CD22" t="e">
        <v>#N/A</v>
      </c>
      <c r="CE22" t="e">
        <v>#N/A</v>
      </c>
      <c r="CF22" t="e">
        <v>#N/A</v>
      </c>
    </row>
    <row r="23" spans="1:84" ht="14.1" hidden="1" customHeight="1" x14ac:dyDescent="0.3">
      <c r="A23" s="296">
        <v>46132</v>
      </c>
      <c r="B23" s="164">
        <v>758008</v>
      </c>
      <c r="C23" s="118" t="s">
        <v>318</v>
      </c>
      <c r="D23" s="118" t="s">
        <v>125</v>
      </c>
      <c r="E23" s="118"/>
      <c r="F23" s="118">
        <v>633</v>
      </c>
      <c r="G23" s="118"/>
      <c r="H23" s="119" t="s">
        <v>1327</v>
      </c>
      <c r="I23" s="118" t="s">
        <v>1583</v>
      </c>
      <c r="J23" s="118">
        <v>1</v>
      </c>
      <c r="K23" s="116">
        <v>46029</v>
      </c>
      <c r="L23" s="116">
        <v>46111</v>
      </c>
      <c r="M23" s="116">
        <v>46132</v>
      </c>
      <c r="N23" s="118">
        <v>17</v>
      </c>
      <c r="O23" s="116"/>
      <c r="P23" s="116"/>
      <c r="Q23" s="116"/>
      <c r="R23" s="116" t="s">
        <v>67</v>
      </c>
      <c r="S23" s="121"/>
      <c r="T23" s="121" t="s">
        <v>0</v>
      </c>
      <c r="U23" s="121" t="s">
        <v>0</v>
      </c>
      <c r="V23" s="89" t="s">
        <v>3184</v>
      </c>
      <c r="W23" s="50" t="s">
        <v>2877</v>
      </c>
      <c r="X23" s="152"/>
      <c r="Y23" s="50" t="s">
        <v>2237</v>
      </c>
      <c r="Z23" s="50">
        <v>56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</row>
    <row r="24" spans="1:84" ht="14.1" hidden="1" customHeight="1" x14ac:dyDescent="0.3">
      <c r="A24" s="115">
        <v>46132</v>
      </c>
      <c r="B24" s="117">
        <v>859329</v>
      </c>
      <c r="C24" s="118" t="s">
        <v>3507</v>
      </c>
      <c r="D24" s="118" t="s">
        <v>25</v>
      </c>
      <c r="E24" s="118"/>
      <c r="F24" s="118">
        <v>610</v>
      </c>
      <c r="G24" s="118"/>
      <c r="H24" s="119" t="s">
        <v>1327</v>
      </c>
      <c r="I24" s="118" t="s">
        <v>800</v>
      </c>
      <c r="J24" s="118">
        <v>1</v>
      </c>
      <c r="K24" s="116">
        <v>46064</v>
      </c>
      <c r="L24" s="116">
        <v>46146</v>
      </c>
      <c r="M24" s="116">
        <v>46132</v>
      </c>
      <c r="N24" s="118">
        <v>17</v>
      </c>
      <c r="O24" s="116">
        <v>46134</v>
      </c>
      <c r="P24" s="116"/>
      <c r="Q24" s="116"/>
      <c r="R24" s="116" t="s">
        <v>67</v>
      </c>
      <c r="S24" s="121"/>
      <c r="T24" s="121">
        <v>1</v>
      </c>
      <c r="U24" s="121" t="s">
        <v>0</v>
      </c>
      <c r="V24" s="89" t="s">
        <v>3184</v>
      </c>
      <c r="W24" s="50" t="s">
        <v>3164</v>
      </c>
      <c r="X24" s="152"/>
      <c r="Y24" s="50" t="s">
        <v>2237</v>
      </c>
      <c r="Z24" s="50">
        <v>66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</row>
    <row r="25" spans="1:84" ht="14.1" hidden="1" customHeight="1" x14ac:dyDescent="0.3">
      <c r="A25" s="296">
        <v>46140</v>
      </c>
      <c r="B25" s="117">
        <v>655264</v>
      </c>
      <c r="C25" s="118" t="s">
        <v>3849</v>
      </c>
      <c r="D25" s="118" t="s">
        <v>202</v>
      </c>
      <c r="E25" s="118" t="s">
        <v>3952</v>
      </c>
      <c r="F25" s="118">
        <v>620</v>
      </c>
      <c r="G25" s="118" t="s">
        <v>873</v>
      </c>
      <c r="H25" s="119" t="s">
        <v>1327</v>
      </c>
      <c r="I25" s="118" t="s">
        <v>869</v>
      </c>
      <c r="J25" s="118">
        <v>1</v>
      </c>
      <c r="K25" s="116">
        <v>46028</v>
      </c>
      <c r="L25" s="116">
        <v>46104</v>
      </c>
      <c r="M25" s="116">
        <v>46139</v>
      </c>
      <c r="N25" s="118">
        <v>18</v>
      </c>
      <c r="O25" s="116"/>
      <c r="P25" s="116"/>
      <c r="Q25" s="116"/>
      <c r="R25" s="116"/>
      <c r="S25" s="121"/>
      <c r="T25" s="121"/>
      <c r="U25" s="121"/>
      <c r="V25" s="89" t="s">
        <v>3184</v>
      </c>
      <c r="W25" s="50" t="s">
        <v>8422</v>
      </c>
      <c r="X25" s="152"/>
      <c r="Y25" s="50" t="s">
        <v>2237</v>
      </c>
      <c r="BV25" t="e">
        <v>#N/A</v>
      </c>
      <c r="BW25" t="e">
        <v>#N/A</v>
      </c>
      <c r="BX25" t="e">
        <v>#N/A</v>
      </c>
      <c r="BY25" t="e">
        <v>#N/A</v>
      </c>
      <c r="BZ25" t="e">
        <v>#N/A</v>
      </c>
      <c r="CA25" t="e">
        <v>#N/A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</row>
    <row r="26" spans="1:84" ht="14.1" hidden="1" customHeight="1" x14ac:dyDescent="0.3">
      <c r="A26" s="115">
        <v>46132</v>
      </c>
      <c r="B26" s="117">
        <v>4731</v>
      </c>
      <c r="C26" s="118" t="s">
        <v>208</v>
      </c>
      <c r="D26" s="118" t="s">
        <v>225</v>
      </c>
      <c r="E26" s="118"/>
      <c r="F26" s="118">
        <v>128</v>
      </c>
      <c r="G26" s="118"/>
      <c r="H26" s="119" t="s">
        <v>670</v>
      </c>
      <c r="I26" s="118" t="s">
        <v>705</v>
      </c>
      <c r="J26" s="118">
        <v>1</v>
      </c>
      <c r="K26" s="116">
        <v>46029</v>
      </c>
      <c r="L26" s="116"/>
      <c r="M26" s="116">
        <v>46125</v>
      </c>
      <c r="N26" s="118">
        <v>16</v>
      </c>
      <c r="O26" s="116">
        <v>46132</v>
      </c>
      <c r="P26" s="116"/>
      <c r="Q26" s="116"/>
      <c r="R26" s="116" t="s">
        <v>67</v>
      </c>
      <c r="S26" s="121"/>
      <c r="T26" s="121">
        <v>3</v>
      </c>
      <c r="U26" s="121" t="s">
        <v>0</v>
      </c>
      <c r="V26" s="89" t="s">
        <v>3183</v>
      </c>
      <c r="W26" s="50" t="s">
        <v>726</v>
      </c>
      <c r="X26" s="152"/>
      <c r="Z26" s="50">
        <v>13</v>
      </c>
    </row>
    <row r="27" spans="1:84" ht="14.1" hidden="1" customHeight="1" x14ac:dyDescent="0.3">
      <c r="A27" s="115">
        <v>46105</v>
      </c>
      <c r="B27" s="117">
        <v>767870</v>
      </c>
      <c r="C27" s="118" t="s">
        <v>2954</v>
      </c>
      <c r="D27" s="118" t="s">
        <v>111</v>
      </c>
      <c r="E27" s="118"/>
      <c r="F27" s="118">
        <v>526</v>
      </c>
      <c r="G27" s="118"/>
      <c r="H27" s="119" t="s">
        <v>1327</v>
      </c>
      <c r="I27" s="118" t="s">
        <v>808</v>
      </c>
      <c r="J27" s="118">
        <v>1</v>
      </c>
      <c r="K27" s="116">
        <v>45687</v>
      </c>
      <c r="L27" s="116">
        <v>46181</v>
      </c>
      <c r="M27" s="116">
        <v>46104</v>
      </c>
      <c r="N27" s="118">
        <v>13</v>
      </c>
      <c r="O27" s="116">
        <v>46129</v>
      </c>
      <c r="P27" s="116">
        <v>46134</v>
      </c>
      <c r="Q27" s="116"/>
      <c r="R27" s="116" t="s">
        <v>67</v>
      </c>
      <c r="S27" s="121"/>
      <c r="T27" s="121">
        <v>4</v>
      </c>
      <c r="U27" s="121">
        <v>17</v>
      </c>
      <c r="V27" s="89" t="s">
        <v>3184</v>
      </c>
      <c r="W27" s="50" t="s">
        <v>3164</v>
      </c>
      <c r="X27" s="152"/>
      <c r="Y27" s="50" t="s">
        <v>2237</v>
      </c>
      <c r="Z27" s="50">
        <v>43</v>
      </c>
    </row>
    <row r="28" spans="1:84" ht="14.1" hidden="1" customHeight="1" x14ac:dyDescent="0.3">
      <c r="A28" s="115">
        <v>46128</v>
      </c>
      <c r="B28" s="117">
        <v>116127</v>
      </c>
      <c r="C28" s="118" t="s">
        <v>36</v>
      </c>
      <c r="D28" s="118" t="s">
        <v>30</v>
      </c>
      <c r="E28" s="118"/>
      <c r="F28" s="118">
        <v>401</v>
      </c>
      <c r="G28" s="118"/>
      <c r="H28" s="119" t="s">
        <v>670</v>
      </c>
      <c r="I28" s="118" t="s">
        <v>734</v>
      </c>
      <c r="J28" s="118">
        <v>1</v>
      </c>
      <c r="K28" s="116">
        <v>46127</v>
      </c>
      <c r="L28" s="116">
        <v>46127</v>
      </c>
      <c r="M28" s="116">
        <v>46128</v>
      </c>
      <c r="N28" s="118">
        <v>16</v>
      </c>
      <c r="O28" s="116">
        <v>46127</v>
      </c>
      <c r="P28" s="116"/>
      <c r="Q28" s="116"/>
      <c r="R28" s="116" t="s">
        <v>67</v>
      </c>
      <c r="S28" s="121"/>
      <c r="T28" s="121">
        <v>6</v>
      </c>
      <c r="U28" s="121" t="s">
        <v>0</v>
      </c>
      <c r="V28" s="89" t="s">
        <v>3183</v>
      </c>
      <c r="W28" s="50" t="s">
        <v>7958</v>
      </c>
      <c r="X28" s="152"/>
      <c r="Z28" s="50">
        <v>18</v>
      </c>
    </row>
    <row r="29" spans="1:84" ht="14.1" hidden="1" customHeight="1" x14ac:dyDescent="0.3">
      <c r="A29" s="115">
        <v>46105</v>
      </c>
      <c r="B29" s="117">
        <v>779233</v>
      </c>
      <c r="C29" s="118" t="s">
        <v>383</v>
      </c>
      <c r="D29" s="118" t="s">
        <v>1526</v>
      </c>
      <c r="E29" s="118"/>
      <c r="F29" s="118">
        <v>632</v>
      </c>
      <c r="G29" s="118"/>
      <c r="H29" s="119" t="s">
        <v>1327</v>
      </c>
      <c r="I29" s="118" t="s">
        <v>808</v>
      </c>
      <c r="J29" s="118">
        <v>1</v>
      </c>
      <c r="K29" s="116">
        <v>45436</v>
      </c>
      <c r="L29" s="116">
        <v>46104</v>
      </c>
      <c r="M29" s="116">
        <v>46111</v>
      </c>
      <c r="N29" s="118">
        <v>14</v>
      </c>
      <c r="O29" s="116">
        <v>46122</v>
      </c>
      <c r="P29" s="116">
        <v>46132</v>
      </c>
      <c r="Q29" s="116"/>
      <c r="R29" s="116" t="s">
        <v>67</v>
      </c>
      <c r="S29" s="121"/>
      <c r="T29" s="121">
        <v>7</v>
      </c>
      <c r="U29" s="121">
        <v>17</v>
      </c>
      <c r="V29" s="89" t="s">
        <v>3184</v>
      </c>
      <c r="W29" s="50" t="s">
        <v>3164</v>
      </c>
      <c r="X29" s="152"/>
      <c r="Y29" s="50" t="s">
        <v>2237</v>
      </c>
      <c r="Z29" s="50">
        <v>61</v>
      </c>
    </row>
    <row r="30" spans="1:84" ht="14.1" hidden="1" customHeight="1" x14ac:dyDescent="0.3">
      <c r="A30" s="115">
        <v>46105</v>
      </c>
      <c r="B30" s="117">
        <v>672199</v>
      </c>
      <c r="C30" s="118" t="s">
        <v>1272</v>
      </c>
      <c r="D30" s="118" t="s">
        <v>251</v>
      </c>
      <c r="E30" s="118"/>
      <c r="F30" s="118">
        <v>620</v>
      </c>
      <c r="G30" s="118"/>
      <c r="H30" s="119" t="s">
        <v>1327</v>
      </c>
      <c r="I30" s="118" t="s">
        <v>869</v>
      </c>
      <c r="J30" s="118">
        <v>1</v>
      </c>
      <c r="K30" s="116">
        <v>45428</v>
      </c>
      <c r="L30" s="116">
        <v>46139</v>
      </c>
      <c r="M30" s="116">
        <v>46104</v>
      </c>
      <c r="N30" s="118">
        <v>13</v>
      </c>
      <c r="O30" s="116">
        <v>46122</v>
      </c>
      <c r="P30" s="116">
        <v>46134</v>
      </c>
      <c r="Q30" s="116"/>
      <c r="R30" s="116" t="s">
        <v>67</v>
      </c>
      <c r="S30" s="121"/>
      <c r="T30" s="121">
        <v>9</v>
      </c>
      <c r="U30" s="121">
        <v>17</v>
      </c>
      <c r="V30" s="89" t="s">
        <v>3184</v>
      </c>
      <c r="W30" s="50" t="s">
        <v>2877</v>
      </c>
      <c r="X30" s="152"/>
      <c r="Y30" s="50" t="s">
        <v>2237</v>
      </c>
      <c r="Z30" s="50">
        <v>35</v>
      </c>
    </row>
    <row r="31" spans="1:84" ht="14.1" hidden="1" customHeight="1" x14ac:dyDescent="0.3">
      <c r="A31" s="115">
        <v>46121</v>
      </c>
      <c r="B31" s="117">
        <v>720143</v>
      </c>
      <c r="C31" s="118" t="s">
        <v>160</v>
      </c>
      <c r="D31" s="118" t="s">
        <v>21</v>
      </c>
      <c r="E31" s="118"/>
      <c r="F31" s="118">
        <v>718</v>
      </c>
      <c r="G31" s="118"/>
      <c r="H31" s="119" t="s">
        <v>827</v>
      </c>
      <c r="I31" s="118" t="s">
        <v>771</v>
      </c>
      <c r="J31" s="118">
        <v>1</v>
      </c>
      <c r="K31" s="116">
        <v>45981</v>
      </c>
      <c r="L31" s="116"/>
      <c r="M31" s="116">
        <v>46059</v>
      </c>
      <c r="N31" s="118">
        <v>6</v>
      </c>
      <c r="O31" s="116">
        <v>46120</v>
      </c>
      <c r="P31" s="116"/>
      <c r="Q31" s="116"/>
      <c r="R31" s="116" t="s">
        <v>67</v>
      </c>
      <c r="S31" s="121"/>
      <c r="T31" s="121">
        <v>11</v>
      </c>
      <c r="U31" s="121" t="s">
        <v>0</v>
      </c>
      <c r="V31" s="89" t="s">
        <v>3183</v>
      </c>
      <c r="W31" s="50" t="s">
        <v>3263</v>
      </c>
      <c r="X31" s="152"/>
      <c r="Z31" s="50">
        <v>95</v>
      </c>
    </row>
    <row r="32" spans="1:84" ht="14.1" hidden="1" customHeight="1" x14ac:dyDescent="0.3">
      <c r="A32" s="115">
        <v>46121</v>
      </c>
      <c r="B32" s="117">
        <v>859373</v>
      </c>
      <c r="C32" s="118" t="s">
        <v>3507</v>
      </c>
      <c r="D32" s="118" t="s">
        <v>125</v>
      </c>
      <c r="E32" s="118"/>
      <c r="F32" s="118">
        <v>202</v>
      </c>
      <c r="G32" s="118"/>
      <c r="H32" s="119" t="s">
        <v>670</v>
      </c>
      <c r="I32" s="118" t="s">
        <v>734</v>
      </c>
      <c r="J32" s="118">
        <v>1</v>
      </c>
      <c r="K32" s="116">
        <v>46063</v>
      </c>
      <c r="L32" s="116"/>
      <c r="M32" s="116">
        <v>46125</v>
      </c>
      <c r="N32" s="118">
        <v>16</v>
      </c>
      <c r="O32" s="116">
        <v>46120</v>
      </c>
      <c r="P32" s="116"/>
      <c r="Q32" s="116"/>
      <c r="R32" s="116" t="s">
        <v>67</v>
      </c>
      <c r="S32" s="121"/>
      <c r="T32" s="121">
        <v>11</v>
      </c>
      <c r="U32" s="121" t="s">
        <v>0</v>
      </c>
      <c r="V32" s="89" t="s">
        <v>3183</v>
      </c>
      <c r="W32" s="50" t="s">
        <v>726</v>
      </c>
      <c r="X32" s="152"/>
      <c r="Z32" s="50">
        <v>26</v>
      </c>
    </row>
    <row r="33" spans="1:84" ht="14.1" hidden="1" customHeight="1" x14ac:dyDescent="0.3">
      <c r="A33" s="115">
        <v>46121</v>
      </c>
      <c r="B33" s="117">
        <v>861254</v>
      </c>
      <c r="C33" s="118" t="s">
        <v>3497</v>
      </c>
      <c r="D33" s="118" t="s">
        <v>231</v>
      </c>
      <c r="E33" s="118"/>
      <c r="F33" s="118">
        <v>211</v>
      </c>
      <c r="G33" s="118"/>
      <c r="H33" s="119" t="s">
        <v>670</v>
      </c>
      <c r="I33" s="118" t="s">
        <v>705</v>
      </c>
      <c r="J33" s="118">
        <v>1</v>
      </c>
      <c r="K33" s="116">
        <v>46064</v>
      </c>
      <c r="L33" s="116">
        <v>46069</v>
      </c>
      <c r="M33" s="116">
        <v>46104</v>
      </c>
      <c r="N33" s="118">
        <v>13</v>
      </c>
      <c r="O33" s="116">
        <v>46119</v>
      </c>
      <c r="P33" s="116"/>
      <c r="Q33" s="116"/>
      <c r="R33" s="116" t="s">
        <v>67</v>
      </c>
      <c r="S33" s="121"/>
      <c r="T33" s="121">
        <v>12</v>
      </c>
      <c r="U33" s="121" t="s">
        <v>0</v>
      </c>
      <c r="V33" s="89" t="s">
        <v>3183</v>
      </c>
      <c r="W33" s="50" t="s">
        <v>719</v>
      </c>
      <c r="X33" s="152"/>
      <c r="Z33" s="50">
        <v>34</v>
      </c>
    </row>
    <row r="34" spans="1:84" ht="14.1" hidden="1" customHeight="1" x14ac:dyDescent="0.3">
      <c r="A34" s="115">
        <v>46119</v>
      </c>
      <c r="B34" s="117">
        <v>84671</v>
      </c>
      <c r="C34" s="118" t="s">
        <v>406</v>
      </c>
      <c r="D34" s="118" t="s">
        <v>20</v>
      </c>
      <c r="E34" s="118"/>
      <c r="F34" s="118">
        <v>128</v>
      </c>
      <c r="G34" s="118"/>
      <c r="H34" s="119" t="s">
        <v>670</v>
      </c>
      <c r="I34" s="118" t="s">
        <v>705</v>
      </c>
      <c r="J34" s="118">
        <v>1</v>
      </c>
      <c r="K34" s="116">
        <v>46029</v>
      </c>
      <c r="L34" s="116"/>
      <c r="M34" s="116">
        <v>46111</v>
      </c>
      <c r="N34" s="118">
        <v>14</v>
      </c>
      <c r="O34" s="116">
        <v>46119</v>
      </c>
      <c r="P34" s="116"/>
      <c r="Q34" s="116"/>
      <c r="R34" s="116" t="s">
        <v>67</v>
      </c>
      <c r="S34" s="121"/>
      <c r="T34" s="121">
        <v>12</v>
      </c>
      <c r="U34" s="121" t="s">
        <v>0</v>
      </c>
      <c r="V34" s="89" t="s">
        <v>3185</v>
      </c>
      <c r="W34" s="50"/>
      <c r="X34" s="152"/>
      <c r="Z34" s="50">
        <v>22</v>
      </c>
    </row>
    <row r="35" spans="1:84" ht="14.1" hidden="1" customHeight="1" x14ac:dyDescent="0.3">
      <c r="A35" s="115">
        <v>46105</v>
      </c>
      <c r="B35" s="117">
        <v>653769</v>
      </c>
      <c r="C35" s="118" t="s">
        <v>1306</v>
      </c>
      <c r="D35" s="118" t="s">
        <v>202</v>
      </c>
      <c r="E35" s="118"/>
      <c r="F35" s="118">
        <v>628</v>
      </c>
      <c r="G35" s="118"/>
      <c r="H35" s="119" t="s">
        <v>1327</v>
      </c>
      <c r="I35" s="118" t="s">
        <v>808</v>
      </c>
      <c r="J35" s="118">
        <v>1</v>
      </c>
      <c r="K35" s="116">
        <v>46064</v>
      </c>
      <c r="L35" s="116"/>
      <c r="M35" s="116">
        <v>46104</v>
      </c>
      <c r="N35" s="118">
        <v>13</v>
      </c>
      <c r="O35" s="116">
        <v>46112</v>
      </c>
      <c r="P35" s="116">
        <v>46127</v>
      </c>
      <c r="Q35" s="116"/>
      <c r="R35" s="116" t="s">
        <v>67</v>
      </c>
      <c r="S35" s="121"/>
      <c r="T35" s="121">
        <v>12</v>
      </c>
      <c r="U35" s="121">
        <v>16</v>
      </c>
      <c r="V35" s="89" t="s">
        <v>3184</v>
      </c>
      <c r="W35" s="50" t="s">
        <v>3164</v>
      </c>
      <c r="X35" s="152"/>
      <c r="Y35" s="50" t="s">
        <v>2237</v>
      </c>
      <c r="Z35" s="50">
        <v>39</v>
      </c>
    </row>
    <row r="36" spans="1:84" ht="14.1" hidden="1" customHeight="1" x14ac:dyDescent="0.3">
      <c r="A36" s="115">
        <v>46112</v>
      </c>
      <c r="B36" s="117">
        <v>860836</v>
      </c>
      <c r="C36" s="118" t="s">
        <v>3646</v>
      </c>
      <c r="D36" s="118" t="s">
        <v>41</v>
      </c>
      <c r="E36" s="118"/>
      <c r="F36" s="118">
        <v>714</v>
      </c>
      <c r="G36" s="118"/>
      <c r="H36" s="119" t="s">
        <v>827</v>
      </c>
      <c r="I36" s="118" t="s">
        <v>771</v>
      </c>
      <c r="J36" s="118">
        <v>1</v>
      </c>
      <c r="K36" s="116">
        <v>46064</v>
      </c>
      <c r="L36" s="116"/>
      <c r="M36" s="116">
        <v>46104</v>
      </c>
      <c r="N36" s="118">
        <v>13</v>
      </c>
      <c r="O36" s="116">
        <v>46112</v>
      </c>
      <c r="P36" s="116">
        <v>46114</v>
      </c>
      <c r="Q36" s="116"/>
      <c r="R36" s="116" t="s">
        <v>67</v>
      </c>
      <c r="S36" s="121"/>
      <c r="T36" s="121">
        <v>3</v>
      </c>
      <c r="U36" s="121">
        <v>14</v>
      </c>
      <c r="V36" s="89" t="s">
        <v>3184</v>
      </c>
      <c r="W36" s="50" t="s">
        <v>2070</v>
      </c>
      <c r="X36" s="152"/>
      <c r="Z36" s="50">
        <v>70</v>
      </c>
    </row>
    <row r="37" spans="1:84" ht="14.1" hidden="1" customHeight="1" x14ac:dyDescent="0.3">
      <c r="A37" s="115">
        <v>46112</v>
      </c>
      <c r="B37" s="117">
        <v>774914</v>
      </c>
      <c r="C37" s="118" t="s">
        <v>109</v>
      </c>
      <c r="D37" s="118" t="s">
        <v>143</v>
      </c>
      <c r="E37" s="118"/>
      <c r="F37" s="118">
        <v>13002</v>
      </c>
      <c r="G37" s="118"/>
      <c r="H37" s="119" t="s">
        <v>827</v>
      </c>
      <c r="I37" s="118" t="s">
        <v>880</v>
      </c>
      <c r="J37" s="118">
        <v>1</v>
      </c>
      <c r="K37" s="116">
        <v>46111</v>
      </c>
      <c r="L37" s="116">
        <v>46119</v>
      </c>
      <c r="M37" s="116">
        <v>46119</v>
      </c>
      <c r="N37" s="118">
        <v>15</v>
      </c>
      <c r="O37" s="116">
        <v>46112</v>
      </c>
      <c r="P37" s="116"/>
      <c r="Q37" s="116"/>
      <c r="R37" s="116" t="s">
        <v>67</v>
      </c>
      <c r="S37" s="121"/>
      <c r="T37" s="121">
        <v>17</v>
      </c>
      <c r="U37" s="121" t="s">
        <v>0</v>
      </c>
      <c r="V37" s="89" t="s">
        <v>3183</v>
      </c>
      <c r="W37" s="50" t="s">
        <v>826</v>
      </c>
      <c r="X37" s="152"/>
      <c r="Z37" s="50">
        <v>115</v>
      </c>
    </row>
    <row r="38" spans="1:84" ht="14.1" hidden="1" customHeight="1" x14ac:dyDescent="0.3">
      <c r="A38" s="115">
        <v>46105</v>
      </c>
      <c r="B38" s="117">
        <v>774167</v>
      </c>
      <c r="C38" s="118" t="s">
        <v>99</v>
      </c>
      <c r="D38" s="118" t="s">
        <v>20</v>
      </c>
      <c r="E38" s="118"/>
      <c r="F38" s="118">
        <v>604</v>
      </c>
      <c r="G38" s="118"/>
      <c r="H38" s="119" t="s">
        <v>1327</v>
      </c>
      <c r="I38" s="118" t="s">
        <v>800</v>
      </c>
      <c r="J38" s="118">
        <v>1</v>
      </c>
      <c r="K38" s="116">
        <v>45954</v>
      </c>
      <c r="L38" s="116">
        <v>46062</v>
      </c>
      <c r="M38" s="116">
        <v>46104</v>
      </c>
      <c r="N38" s="118">
        <v>13</v>
      </c>
      <c r="O38" s="116">
        <v>46107</v>
      </c>
      <c r="P38" s="116">
        <v>46135</v>
      </c>
      <c r="Q38" s="116"/>
      <c r="R38" s="116" t="s">
        <v>67</v>
      </c>
      <c r="S38" s="121"/>
      <c r="T38" s="121">
        <v>20</v>
      </c>
      <c r="U38" s="121" t="s">
        <v>0</v>
      </c>
      <c r="V38" s="89" t="s">
        <v>3184</v>
      </c>
      <c r="W38" s="50" t="s">
        <v>2436</v>
      </c>
      <c r="X38" s="152"/>
      <c r="Y38" s="50" t="s">
        <v>2237</v>
      </c>
      <c r="Z38" s="50">
        <v>45</v>
      </c>
    </row>
    <row r="39" spans="1:84" ht="14.1" hidden="1" customHeight="1" x14ac:dyDescent="0.3">
      <c r="A39" s="115">
        <v>46098</v>
      </c>
      <c r="B39" s="117">
        <v>794770</v>
      </c>
      <c r="C39" s="118" t="s">
        <v>2444</v>
      </c>
      <c r="D39" s="118" t="s">
        <v>2168</v>
      </c>
      <c r="E39" s="118"/>
      <c r="F39" s="118">
        <v>631</v>
      </c>
      <c r="G39" s="118"/>
      <c r="H39" s="119" t="s">
        <v>1327</v>
      </c>
      <c r="I39" s="118" t="s">
        <v>808</v>
      </c>
      <c r="J39" s="118">
        <v>1</v>
      </c>
      <c r="K39" s="116">
        <v>45685</v>
      </c>
      <c r="L39" s="116"/>
      <c r="M39" s="116">
        <v>46097</v>
      </c>
      <c r="N39" s="118">
        <v>12</v>
      </c>
      <c r="O39" s="116">
        <v>46106</v>
      </c>
      <c r="P39" s="116">
        <v>46125</v>
      </c>
      <c r="Q39" s="116"/>
      <c r="R39" s="116" t="s">
        <v>67</v>
      </c>
      <c r="S39" s="121"/>
      <c r="T39" s="121">
        <v>14</v>
      </c>
      <c r="U39" s="121">
        <v>16</v>
      </c>
      <c r="V39" s="89" t="s">
        <v>3184</v>
      </c>
      <c r="W39" s="50" t="s">
        <v>2877</v>
      </c>
      <c r="X39" s="152"/>
      <c r="Y39" s="50" t="s">
        <v>2237</v>
      </c>
      <c r="Z39" s="50">
        <v>55</v>
      </c>
    </row>
    <row r="40" spans="1:84" ht="14.1" hidden="1" customHeight="1" x14ac:dyDescent="0.3">
      <c r="A40" s="115">
        <v>46113</v>
      </c>
      <c r="B40" s="117">
        <v>565912</v>
      </c>
      <c r="C40" s="118" t="s">
        <v>34</v>
      </c>
      <c r="D40" s="118" t="s">
        <v>195</v>
      </c>
      <c r="E40" s="118"/>
      <c r="F40" s="118">
        <v>619</v>
      </c>
      <c r="G40" s="118"/>
      <c r="H40" s="119" t="s">
        <v>1327</v>
      </c>
      <c r="I40" s="118" t="s">
        <v>869</v>
      </c>
      <c r="J40" s="118">
        <v>1</v>
      </c>
      <c r="K40" s="116">
        <v>46105</v>
      </c>
      <c r="L40" s="116">
        <v>46105</v>
      </c>
      <c r="M40" s="116">
        <v>46111</v>
      </c>
      <c r="N40" s="118">
        <v>14</v>
      </c>
      <c r="O40" s="116">
        <v>46105</v>
      </c>
      <c r="P40" s="116">
        <v>46113</v>
      </c>
      <c r="Q40" s="116"/>
      <c r="R40" s="116" t="s">
        <v>67</v>
      </c>
      <c r="S40" s="121"/>
      <c r="T40" s="121">
        <v>7</v>
      </c>
      <c r="U40" s="121">
        <v>14</v>
      </c>
      <c r="V40" s="89" t="s">
        <v>3184</v>
      </c>
      <c r="W40" s="50"/>
      <c r="X40" s="152"/>
      <c r="Y40" s="50" t="s">
        <v>2237</v>
      </c>
      <c r="Z40" s="50">
        <v>54</v>
      </c>
    </row>
    <row r="41" spans="1:84" ht="14.1" hidden="1" customHeight="1" x14ac:dyDescent="0.3">
      <c r="A41" s="115">
        <v>46100</v>
      </c>
      <c r="B41" s="117">
        <v>4671</v>
      </c>
      <c r="C41" s="118" t="s">
        <v>22</v>
      </c>
      <c r="D41" s="118" t="s">
        <v>294</v>
      </c>
      <c r="E41" s="118"/>
      <c r="F41" s="118">
        <v>220</v>
      </c>
      <c r="G41" s="118"/>
      <c r="H41" s="119" t="s">
        <v>670</v>
      </c>
      <c r="I41" s="118" t="s">
        <v>705</v>
      </c>
      <c r="J41" s="118">
        <v>1</v>
      </c>
      <c r="K41" s="116">
        <v>45805</v>
      </c>
      <c r="L41" s="116">
        <v>45880</v>
      </c>
      <c r="M41" s="116">
        <v>46111</v>
      </c>
      <c r="N41" s="118">
        <v>14</v>
      </c>
      <c r="O41" s="116">
        <v>46100</v>
      </c>
      <c r="P41" s="116">
        <v>46126</v>
      </c>
      <c r="Q41" s="116"/>
      <c r="R41" s="116" t="s">
        <v>67</v>
      </c>
      <c r="S41" s="121"/>
      <c r="T41" s="121">
        <v>19</v>
      </c>
      <c r="U41" s="121">
        <v>16</v>
      </c>
      <c r="V41" s="89" t="s">
        <v>3184</v>
      </c>
      <c r="W41" s="50" t="s">
        <v>726</v>
      </c>
      <c r="X41" s="152"/>
      <c r="Z41" s="50">
        <v>11</v>
      </c>
    </row>
    <row r="42" spans="1:84" ht="14.1" hidden="1" customHeight="1" x14ac:dyDescent="0.3">
      <c r="A42" s="115">
        <v>46098</v>
      </c>
      <c r="B42" s="117">
        <v>667305</v>
      </c>
      <c r="C42" s="118" t="s">
        <v>1324</v>
      </c>
      <c r="D42" s="118" t="s">
        <v>240</v>
      </c>
      <c r="E42" s="118"/>
      <c r="F42" s="118">
        <v>635</v>
      </c>
      <c r="G42" s="118"/>
      <c r="H42" s="119" t="s">
        <v>1327</v>
      </c>
      <c r="I42" s="118" t="s">
        <v>808</v>
      </c>
      <c r="J42" s="118">
        <v>1</v>
      </c>
      <c r="K42" s="116"/>
      <c r="L42" s="116">
        <v>46146</v>
      </c>
      <c r="M42" s="116">
        <v>46097</v>
      </c>
      <c r="N42" s="118">
        <v>12</v>
      </c>
      <c r="O42" s="116">
        <v>46098</v>
      </c>
      <c r="P42" s="116">
        <v>46113</v>
      </c>
      <c r="Q42" s="116"/>
      <c r="R42" s="116" t="s">
        <v>67</v>
      </c>
      <c r="S42" s="121"/>
      <c r="T42" s="121">
        <v>12</v>
      </c>
      <c r="U42" s="121">
        <v>14</v>
      </c>
      <c r="V42" s="89" t="s">
        <v>3184</v>
      </c>
      <c r="W42" s="50" t="s">
        <v>3164</v>
      </c>
      <c r="X42" s="152"/>
      <c r="Y42" s="50" t="s">
        <v>2237</v>
      </c>
      <c r="Z42" s="50">
        <v>27</v>
      </c>
    </row>
    <row r="43" spans="1:84" ht="14.1" hidden="1" customHeight="1" x14ac:dyDescent="0.3">
      <c r="A43" s="115">
        <v>46070</v>
      </c>
      <c r="B43" s="117">
        <v>860839</v>
      </c>
      <c r="C43" s="118" t="s">
        <v>3648</v>
      </c>
      <c r="D43" s="118" t="s">
        <v>3415</v>
      </c>
      <c r="E43" s="118"/>
      <c r="F43" s="118">
        <v>606</v>
      </c>
      <c r="G43" s="118"/>
      <c r="H43" s="119" t="s">
        <v>1327</v>
      </c>
      <c r="I43" s="118" t="s">
        <v>805</v>
      </c>
      <c r="J43" s="118">
        <v>1</v>
      </c>
      <c r="K43" s="116">
        <v>46064</v>
      </c>
      <c r="L43" s="116">
        <v>46076</v>
      </c>
      <c r="M43" s="116">
        <v>46083</v>
      </c>
      <c r="N43" s="118">
        <v>10</v>
      </c>
      <c r="O43" s="116">
        <v>46098</v>
      </c>
      <c r="P43" s="116">
        <v>46106</v>
      </c>
      <c r="Q43" s="116"/>
      <c r="R43" s="116" t="s">
        <v>67</v>
      </c>
      <c r="S43" s="121"/>
      <c r="T43" s="121">
        <v>7</v>
      </c>
      <c r="U43" s="121">
        <v>13</v>
      </c>
      <c r="V43" s="89" t="s">
        <v>3184</v>
      </c>
      <c r="W43" s="50" t="s">
        <v>2436</v>
      </c>
      <c r="X43" s="152"/>
      <c r="Y43" s="50" t="s">
        <v>2237</v>
      </c>
      <c r="Z43" s="50">
        <v>82</v>
      </c>
    </row>
    <row r="44" spans="1:84" ht="14.1" hidden="1" customHeight="1" x14ac:dyDescent="0.3">
      <c r="A44" s="115">
        <v>46099</v>
      </c>
      <c r="B44" s="117">
        <v>281793</v>
      </c>
      <c r="C44" s="118" t="s">
        <v>1996</v>
      </c>
      <c r="D44" s="118" t="s">
        <v>27</v>
      </c>
      <c r="E44" s="118"/>
      <c r="F44" s="118">
        <v>717</v>
      </c>
      <c r="G44" s="118"/>
      <c r="H44" s="119" t="s">
        <v>827</v>
      </c>
      <c r="I44" s="118" t="s">
        <v>2984</v>
      </c>
      <c r="J44" s="118">
        <v>1</v>
      </c>
      <c r="K44" s="116">
        <v>46062</v>
      </c>
      <c r="L44" s="116"/>
      <c r="M44" s="116">
        <v>46097</v>
      </c>
      <c r="N44" s="118">
        <v>12</v>
      </c>
      <c r="O44" s="116">
        <v>46098</v>
      </c>
      <c r="P44" s="116">
        <v>46119</v>
      </c>
      <c r="Q44" s="116"/>
      <c r="R44" s="116" t="s">
        <v>67</v>
      </c>
      <c r="S44" s="121"/>
      <c r="T44" s="121">
        <v>16</v>
      </c>
      <c r="U44" s="121">
        <v>15</v>
      </c>
      <c r="V44" s="89" t="s">
        <v>3184</v>
      </c>
      <c r="W44" s="50" t="s">
        <v>2070</v>
      </c>
      <c r="X44" s="152"/>
      <c r="Z44" s="50">
        <v>60</v>
      </c>
    </row>
    <row r="45" spans="1:84" ht="14.1" hidden="1" customHeight="1" x14ac:dyDescent="0.3">
      <c r="A45" s="115">
        <v>46098</v>
      </c>
      <c r="B45" s="117" t="s">
        <v>7082</v>
      </c>
      <c r="C45" s="118" t="s">
        <v>7101</v>
      </c>
      <c r="D45" s="118">
        <v>0</v>
      </c>
      <c r="E45" s="118"/>
      <c r="F45" s="118">
        <v>431</v>
      </c>
      <c r="G45" s="118"/>
      <c r="H45" s="119" t="s">
        <v>1327</v>
      </c>
      <c r="I45" s="118" t="s">
        <v>887</v>
      </c>
      <c r="J45" s="118">
        <v>1</v>
      </c>
      <c r="K45" s="116">
        <v>46098</v>
      </c>
      <c r="L45" s="116">
        <v>46098</v>
      </c>
      <c r="M45" s="116">
        <v>46098</v>
      </c>
      <c r="N45" s="118">
        <v>12</v>
      </c>
      <c r="O45" s="116">
        <v>46098</v>
      </c>
      <c r="P45" s="116">
        <v>46120</v>
      </c>
      <c r="Q45" s="116"/>
      <c r="R45" s="116" t="s">
        <v>67</v>
      </c>
      <c r="S45" s="121"/>
      <c r="T45" s="121">
        <v>17</v>
      </c>
      <c r="U45" s="121">
        <v>15</v>
      </c>
      <c r="V45" s="89" t="s">
        <v>3184</v>
      </c>
      <c r="W45" s="50" t="s">
        <v>1957</v>
      </c>
      <c r="X45" s="152"/>
      <c r="Z45" s="50">
        <v>0</v>
      </c>
    </row>
    <row r="46" spans="1:84" ht="14.1" hidden="1" customHeight="1" x14ac:dyDescent="0.3">
      <c r="A46" s="115">
        <v>46092</v>
      </c>
      <c r="B46" s="117">
        <v>860011</v>
      </c>
      <c r="C46" s="118" t="s">
        <v>144</v>
      </c>
      <c r="D46" s="118" t="s">
        <v>2168</v>
      </c>
      <c r="E46" s="118"/>
      <c r="F46" s="118">
        <v>527</v>
      </c>
      <c r="G46" s="118"/>
      <c r="H46" s="119" t="s">
        <v>1327</v>
      </c>
      <c r="I46" s="118" t="s">
        <v>808</v>
      </c>
      <c r="J46" s="118">
        <v>0</v>
      </c>
      <c r="K46" s="116">
        <v>46029</v>
      </c>
      <c r="L46" s="116">
        <v>46111</v>
      </c>
      <c r="M46" s="116">
        <v>46090</v>
      </c>
      <c r="N46" s="118">
        <v>11</v>
      </c>
      <c r="O46" s="116">
        <v>46094</v>
      </c>
      <c r="P46" s="116">
        <v>46107</v>
      </c>
      <c r="Q46" s="116"/>
      <c r="R46" s="116" t="s">
        <v>67</v>
      </c>
      <c r="S46" s="121"/>
      <c r="T46" s="121">
        <v>10</v>
      </c>
      <c r="U46" s="121">
        <v>13</v>
      </c>
      <c r="V46" s="89" t="s">
        <v>3184</v>
      </c>
      <c r="W46" s="50" t="s">
        <v>3164</v>
      </c>
      <c r="X46" s="152"/>
      <c r="Y46" s="50" t="s">
        <v>2237</v>
      </c>
      <c r="Z46" s="50">
        <v>55</v>
      </c>
      <c r="BV46" t="e">
        <v>#N/A</v>
      </c>
      <c r="BW46" t="e">
        <v>#N/A</v>
      </c>
      <c r="BX46" t="e">
        <v>#N/A</v>
      </c>
      <c r="BY46" t="e">
        <v>#N/A</v>
      </c>
      <c r="BZ46" t="e">
        <v>#N/A</v>
      </c>
      <c r="CA46" t="e">
        <v>#N/A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</row>
    <row r="47" spans="1:84" ht="14.1" hidden="1" customHeight="1" x14ac:dyDescent="0.3">
      <c r="A47" s="115">
        <v>46094</v>
      </c>
      <c r="B47" s="117">
        <v>709150</v>
      </c>
      <c r="C47" s="118" t="s">
        <v>109</v>
      </c>
      <c r="D47" s="118" t="s">
        <v>29</v>
      </c>
      <c r="E47" s="118"/>
      <c r="F47" s="118">
        <v>13002</v>
      </c>
      <c r="G47" s="118"/>
      <c r="H47" s="119" t="s">
        <v>827</v>
      </c>
      <c r="I47" s="118" t="s">
        <v>880</v>
      </c>
      <c r="J47" s="118">
        <v>1</v>
      </c>
      <c r="K47" s="116">
        <v>46064</v>
      </c>
      <c r="L47" s="116"/>
      <c r="M47" s="116">
        <v>46097</v>
      </c>
      <c r="N47" s="118">
        <v>12</v>
      </c>
      <c r="O47" s="116">
        <v>46094</v>
      </c>
      <c r="P47" s="116"/>
      <c r="Q47" s="116"/>
      <c r="R47" s="116" t="s">
        <v>67</v>
      </c>
      <c r="S47" s="121"/>
      <c r="T47" s="121"/>
      <c r="U47" s="121" t="s">
        <v>0</v>
      </c>
      <c r="V47" s="89" t="s">
        <v>3183</v>
      </c>
      <c r="W47" s="50" t="s">
        <v>826</v>
      </c>
      <c r="X47" s="152"/>
      <c r="Z47" s="50">
        <v>160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</row>
    <row r="48" spans="1:84" ht="14.1" hidden="1" customHeight="1" x14ac:dyDescent="0.3">
      <c r="A48" s="115">
        <v>46093</v>
      </c>
      <c r="B48" s="117">
        <v>859500</v>
      </c>
      <c r="C48" s="118" t="s">
        <v>3552</v>
      </c>
      <c r="D48" s="118" t="s">
        <v>2564</v>
      </c>
      <c r="E48" s="118"/>
      <c r="F48" s="118">
        <v>607</v>
      </c>
      <c r="G48" s="118"/>
      <c r="H48" s="119" t="s">
        <v>1327</v>
      </c>
      <c r="I48" s="118" t="s">
        <v>805</v>
      </c>
      <c r="J48" s="118">
        <v>1</v>
      </c>
      <c r="K48" s="116">
        <v>46030</v>
      </c>
      <c r="L48" s="116"/>
      <c r="M48" s="116">
        <v>46076</v>
      </c>
      <c r="N48" s="118">
        <v>3</v>
      </c>
      <c r="O48" s="116">
        <v>46093</v>
      </c>
      <c r="P48" s="116">
        <v>46106</v>
      </c>
      <c r="Q48" s="116"/>
      <c r="R48" s="116" t="s">
        <v>67</v>
      </c>
      <c r="S48" s="121"/>
      <c r="T48" s="121">
        <v>10</v>
      </c>
      <c r="U48" s="121">
        <v>13</v>
      </c>
      <c r="V48" s="89" t="s">
        <v>3184</v>
      </c>
      <c r="W48" s="50" t="s">
        <v>2471</v>
      </c>
      <c r="X48" s="152"/>
      <c r="Y48" s="50" t="s">
        <v>2237</v>
      </c>
      <c r="Z48" s="50">
        <v>35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</row>
    <row r="49" spans="1:84" ht="14.1" hidden="1" customHeight="1" x14ac:dyDescent="0.3">
      <c r="A49" s="115">
        <v>46070</v>
      </c>
      <c r="B49" s="117">
        <v>860840</v>
      </c>
      <c r="C49" s="118" t="s">
        <v>3650</v>
      </c>
      <c r="D49" s="118" t="s">
        <v>3415</v>
      </c>
      <c r="E49" s="118"/>
      <c r="F49" s="118">
        <v>520</v>
      </c>
      <c r="G49" s="118"/>
      <c r="H49" s="119" t="s">
        <v>1327</v>
      </c>
      <c r="I49" s="118" t="s">
        <v>808</v>
      </c>
      <c r="J49" s="118">
        <v>1</v>
      </c>
      <c r="K49" s="116">
        <v>46064</v>
      </c>
      <c r="L49" s="116">
        <v>46076</v>
      </c>
      <c r="M49" s="116">
        <v>46090</v>
      </c>
      <c r="N49" s="118">
        <v>11</v>
      </c>
      <c r="O49" s="116">
        <v>46092</v>
      </c>
      <c r="P49" s="116">
        <v>46106</v>
      </c>
      <c r="Q49" s="116"/>
      <c r="R49" s="116" t="s">
        <v>67</v>
      </c>
      <c r="S49" s="121"/>
      <c r="T49" s="121">
        <v>11</v>
      </c>
      <c r="U49" s="121">
        <v>13</v>
      </c>
      <c r="V49" s="89" t="s">
        <v>3184</v>
      </c>
      <c r="W49" s="50" t="s">
        <v>2877</v>
      </c>
      <c r="X49" s="152"/>
      <c r="Y49" s="50" t="s">
        <v>2237</v>
      </c>
      <c r="Z49" s="50">
        <v>73</v>
      </c>
      <c r="BV49" t="e">
        <v>#N/A</v>
      </c>
      <c r="BW49" t="e">
        <v>#N/A</v>
      </c>
      <c r="BX49" t="e">
        <v>#N/A</v>
      </c>
      <c r="BY49" t="e">
        <v>#N/A</v>
      </c>
      <c r="BZ49" t="e">
        <v>#N/A</v>
      </c>
      <c r="CA49" t="e">
        <v>#N/A</v>
      </c>
      <c r="CB49" t="e">
        <v>#N/A</v>
      </c>
      <c r="CC49" t="e">
        <v>#N/A</v>
      </c>
      <c r="CD49" t="e">
        <v>#N/A</v>
      </c>
      <c r="CE49" t="e">
        <v>#N/A</v>
      </c>
      <c r="CF49" t="e">
        <v>#N/A</v>
      </c>
    </row>
    <row r="50" spans="1:84" ht="14.1" hidden="1" customHeight="1" x14ac:dyDescent="0.3">
      <c r="A50" s="153">
        <v>46091</v>
      </c>
      <c r="B50" s="154" t="s">
        <v>4027</v>
      </c>
      <c r="C50" s="155" t="s">
        <v>4043</v>
      </c>
      <c r="D50" s="155">
        <v>0</v>
      </c>
      <c r="E50" s="155"/>
      <c r="F50" s="155">
        <v>102</v>
      </c>
      <c r="G50" s="155"/>
      <c r="H50" s="156" t="s">
        <v>670</v>
      </c>
      <c r="I50" s="155" t="s">
        <v>697</v>
      </c>
      <c r="J50" s="155">
        <v>1</v>
      </c>
      <c r="K50" s="157"/>
      <c r="L50" s="157"/>
      <c r="M50" s="157"/>
      <c r="N50" s="155">
        <v>52</v>
      </c>
      <c r="O50" s="157">
        <v>46091</v>
      </c>
      <c r="P50" s="157">
        <v>46106</v>
      </c>
      <c r="Q50" s="157"/>
      <c r="R50" s="157" t="s">
        <v>67</v>
      </c>
      <c r="S50" s="158"/>
      <c r="T50" s="121">
        <v>12</v>
      </c>
      <c r="U50" s="121">
        <v>13</v>
      </c>
      <c r="V50" s="159" t="s">
        <v>3184</v>
      </c>
      <c r="W50" s="160" t="s">
        <v>790</v>
      </c>
      <c r="X50" s="161"/>
      <c r="Y50" s="160"/>
      <c r="Z50" s="50" t="s">
        <v>0</v>
      </c>
      <c r="BV50" t="e">
        <v>#N/A</v>
      </c>
      <c r="BW50" t="e">
        <v>#N/A</v>
      </c>
      <c r="BX50" t="e">
        <v>#N/A</v>
      </c>
      <c r="BY50" t="e">
        <v>#N/A</v>
      </c>
      <c r="BZ50" t="e">
        <v>#N/A</v>
      </c>
      <c r="CA50" t="e">
        <v>#N/A</v>
      </c>
      <c r="CB50" t="e">
        <v>#N/A</v>
      </c>
      <c r="CC50" t="e">
        <v>#N/A</v>
      </c>
      <c r="CD50" t="e">
        <v>#N/A</v>
      </c>
      <c r="CE50" t="e">
        <v>#N/A</v>
      </c>
      <c r="CF50" t="e">
        <v>#N/A</v>
      </c>
    </row>
    <row r="51" spans="1:84" ht="14.1" hidden="1" customHeight="1" x14ac:dyDescent="0.3">
      <c r="A51" s="153">
        <v>46090</v>
      </c>
      <c r="B51" s="154">
        <v>859496</v>
      </c>
      <c r="C51" s="155" t="s">
        <v>3622</v>
      </c>
      <c r="D51" s="155" t="s">
        <v>955</v>
      </c>
      <c r="E51" s="155"/>
      <c r="F51" s="155">
        <v>715</v>
      </c>
      <c r="G51" s="155"/>
      <c r="H51" s="156" t="s">
        <v>827</v>
      </c>
      <c r="I51" s="155" t="s">
        <v>2984</v>
      </c>
      <c r="J51" s="155">
        <v>1</v>
      </c>
      <c r="K51" s="157"/>
      <c r="L51" s="157"/>
      <c r="M51" s="157">
        <v>46083</v>
      </c>
      <c r="N51" s="155">
        <v>10</v>
      </c>
      <c r="O51" s="157">
        <v>46090</v>
      </c>
      <c r="P51" s="157"/>
      <c r="Q51" s="157"/>
      <c r="R51" s="157" t="s">
        <v>67</v>
      </c>
      <c r="S51" s="158"/>
      <c r="T51" s="121">
        <v>33</v>
      </c>
      <c r="U51" s="121" t="s">
        <v>0</v>
      </c>
      <c r="V51" s="159" t="s">
        <v>3184</v>
      </c>
      <c r="W51" s="160" t="s">
        <v>3263</v>
      </c>
      <c r="X51" s="161"/>
      <c r="Y51" s="160"/>
      <c r="Z51" s="50">
        <v>66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</row>
    <row r="52" spans="1:84" ht="14.1" hidden="1" customHeight="1" x14ac:dyDescent="0.3">
      <c r="A52" s="115">
        <v>46090</v>
      </c>
      <c r="B52" s="117">
        <v>4678</v>
      </c>
      <c r="C52" s="118" t="s">
        <v>35</v>
      </c>
      <c r="D52" s="118" t="s">
        <v>46</v>
      </c>
      <c r="E52" s="118"/>
      <c r="F52" s="118">
        <v>511</v>
      </c>
      <c r="G52" s="118"/>
      <c r="H52" s="119" t="s">
        <v>670</v>
      </c>
      <c r="I52" s="118" t="s">
        <v>750</v>
      </c>
      <c r="J52" s="118">
        <v>1</v>
      </c>
      <c r="K52" s="116">
        <v>45854</v>
      </c>
      <c r="L52" s="116">
        <v>46073</v>
      </c>
      <c r="M52" s="116">
        <v>46090</v>
      </c>
      <c r="N52" s="118">
        <v>11</v>
      </c>
      <c r="O52" s="116">
        <v>46087</v>
      </c>
      <c r="P52" s="116">
        <v>46113</v>
      </c>
      <c r="Q52" s="116"/>
      <c r="R52" s="116" t="s">
        <v>67</v>
      </c>
      <c r="S52" s="121"/>
      <c r="T52" s="121">
        <v>19</v>
      </c>
      <c r="U52" s="121">
        <v>14</v>
      </c>
      <c r="V52" s="89" t="s">
        <v>3184</v>
      </c>
      <c r="W52" s="50" t="s">
        <v>1937</v>
      </c>
      <c r="X52" s="89"/>
      <c r="Z52" s="50">
        <v>12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</row>
    <row r="53" spans="1:84" ht="14.1" hidden="1" customHeight="1" x14ac:dyDescent="0.3">
      <c r="A53" s="115">
        <v>46090</v>
      </c>
      <c r="B53" s="117" t="s">
        <v>4305</v>
      </c>
      <c r="C53" s="118" t="s">
        <v>4324</v>
      </c>
      <c r="D53" s="118" t="s">
        <v>0</v>
      </c>
      <c r="E53" s="118"/>
      <c r="F53" s="118">
        <v>524</v>
      </c>
      <c r="G53" s="118"/>
      <c r="H53" s="119" t="s">
        <v>1327</v>
      </c>
      <c r="I53" s="118" t="s">
        <v>808</v>
      </c>
      <c r="J53" s="118">
        <v>1</v>
      </c>
      <c r="K53" s="116"/>
      <c r="L53" s="116">
        <v>46062</v>
      </c>
      <c r="M53" s="116">
        <v>46097</v>
      </c>
      <c r="N53" s="118">
        <v>12</v>
      </c>
      <c r="O53" s="116">
        <v>46086</v>
      </c>
      <c r="P53" s="116">
        <v>46092</v>
      </c>
      <c r="Q53" s="116"/>
      <c r="R53" s="116" t="s">
        <v>67</v>
      </c>
      <c r="S53" s="121"/>
      <c r="T53" s="121">
        <v>5</v>
      </c>
      <c r="U53" s="121">
        <v>11</v>
      </c>
      <c r="V53" s="89" t="s">
        <v>3184</v>
      </c>
      <c r="W53" s="50" t="s">
        <v>1957</v>
      </c>
      <c r="X53" s="89"/>
      <c r="Y53" s="50" t="s">
        <v>2237</v>
      </c>
      <c r="Z53" s="50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</row>
    <row r="54" spans="1:84" ht="14.1" hidden="1" customHeight="1" x14ac:dyDescent="0.3">
      <c r="A54" s="115">
        <v>46059</v>
      </c>
      <c r="B54" s="117">
        <v>653423</v>
      </c>
      <c r="C54" s="118" t="s">
        <v>206</v>
      </c>
      <c r="D54" s="118" t="s">
        <v>152</v>
      </c>
      <c r="E54" s="118"/>
      <c r="F54" s="118">
        <v>614</v>
      </c>
      <c r="G54" s="118"/>
      <c r="H54" s="119" t="s">
        <v>1327</v>
      </c>
      <c r="I54" s="118" t="s">
        <v>808</v>
      </c>
      <c r="J54" s="118">
        <v>1</v>
      </c>
      <c r="K54" s="116">
        <v>45428</v>
      </c>
      <c r="L54" s="116">
        <v>46055</v>
      </c>
      <c r="M54" s="116">
        <v>46069</v>
      </c>
      <c r="N54" s="118">
        <v>7</v>
      </c>
      <c r="O54" s="116">
        <v>46084</v>
      </c>
      <c r="P54" s="116">
        <v>46091</v>
      </c>
      <c r="Q54" s="116"/>
      <c r="R54" s="116" t="s">
        <v>67</v>
      </c>
      <c r="S54" s="121"/>
      <c r="T54" s="121">
        <v>6</v>
      </c>
      <c r="U54" s="121">
        <v>11</v>
      </c>
      <c r="V54" s="89" t="s">
        <v>3184</v>
      </c>
      <c r="W54" s="50" t="s">
        <v>2877</v>
      </c>
      <c r="X54" s="89"/>
      <c r="Y54" s="50" t="s">
        <v>2237</v>
      </c>
      <c r="Z54" s="50">
        <v>24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</row>
    <row r="55" spans="1:84" ht="16" hidden="1" customHeight="1" x14ac:dyDescent="0.3">
      <c r="A55" s="115">
        <v>46087</v>
      </c>
      <c r="B55" s="117">
        <v>116127</v>
      </c>
      <c r="C55" s="118" t="s">
        <v>36</v>
      </c>
      <c r="D55" s="118" t="s">
        <v>30</v>
      </c>
      <c r="E55" s="118"/>
      <c r="F55" s="118">
        <v>206</v>
      </c>
      <c r="G55" s="118"/>
      <c r="H55" s="119" t="s">
        <v>670</v>
      </c>
      <c r="I55" s="118" t="s">
        <v>734</v>
      </c>
      <c r="J55" s="118">
        <v>1</v>
      </c>
      <c r="K55" s="116">
        <v>46006</v>
      </c>
      <c r="L55" s="116">
        <v>46006</v>
      </c>
      <c r="M55" s="116">
        <v>46041</v>
      </c>
      <c r="N55" s="118">
        <v>4</v>
      </c>
      <c r="O55" s="116">
        <v>46084</v>
      </c>
      <c r="P55" s="116">
        <v>46097</v>
      </c>
      <c r="Q55" s="116"/>
      <c r="R55" s="116" t="s">
        <v>67</v>
      </c>
      <c r="S55" s="121"/>
      <c r="T55" s="121">
        <v>10</v>
      </c>
      <c r="U55" s="121">
        <v>12</v>
      </c>
      <c r="V55" s="89" t="s">
        <v>3184</v>
      </c>
      <c r="W55" s="50" t="s">
        <v>3151</v>
      </c>
      <c r="X55" s="89"/>
      <c r="Z55" s="50">
        <v>18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  <c r="CB55" t="e">
        <v>#N/A</v>
      </c>
      <c r="CC55" t="e">
        <v>#N/A</v>
      </c>
      <c r="CD55" t="e">
        <v>#N/A</v>
      </c>
      <c r="CE55" t="e">
        <v>#N/A</v>
      </c>
      <c r="CF55" t="e">
        <v>#N/A</v>
      </c>
    </row>
    <row r="56" spans="1:84" ht="24.75" hidden="1" customHeight="1" x14ac:dyDescent="0.3">
      <c r="A56" s="115">
        <v>46070</v>
      </c>
      <c r="B56" s="117">
        <v>645196</v>
      </c>
      <c r="C56" s="118" t="s">
        <v>189</v>
      </c>
      <c r="D56" s="118" t="s">
        <v>155</v>
      </c>
      <c r="E56" s="118"/>
      <c r="F56" s="118">
        <v>609</v>
      </c>
      <c r="G56" s="118"/>
      <c r="H56" s="119" t="s">
        <v>1327</v>
      </c>
      <c r="I56" s="118" t="s">
        <v>805</v>
      </c>
      <c r="J56" s="118">
        <v>1</v>
      </c>
      <c r="K56" s="116">
        <v>46028</v>
      </c>
      <c r="L56" s="116">
        <v>46069</v>
      </c>
      <c r="M56" s="116">
        <v>46087</v>
      </c>
      <c r="N56" s="118">
        <v>10</v>
      </c>
      <c r="O56" s="116">
        <v>46083</v>
      </c>
      <c r="P56" s="116">
        <v>46092</v>
      </c>
      <c r="Q56" s="116"/>
      <c r="R56" s="116" t="s">
        <v>67</v>
      </c>
      <c r="S56" s="121"/>
      <c r="T56" s="121">
        <v>4</v>
      </c>
      <c r="U56" s="121">
        <v>11</v>
      </c>
      <c r="V56" s="89" t="s">
        <v>3184</v>
      </c>
      <c r="W56" s="50" t="s">
        <v>3164</v>
      </c>
      <c r="X56" s="89"/>
      <c r="Y56" s="50" t="s">
        <v>2237</v>
      </c>
      <c r="Z56" s="50">
        <v>30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</row>
    <row r="57" spans="1:84" ht="34.450000000000003" hidden="1" customHeight="1" x14ac:dyDescent="0.3">
      <c r="A57" s="115">
        <v>46059</v>
      </c>
      <c r="B57" s="117">
        <v>855296</v>
      </c>
      <c r="C57" s="118" t="s">
        <v>3495</v>
      </c>
      <c r="D57" s="118" t="s">
        <v>3494</v>
      </c>
      <c r="E57" s="118"/>
      <c r="F57" s="118">
        <v>643</v>
      </c>
      <c r="G57" s="118"/>
      <c r="H57" s="119" t="s">
        <v>1327</v>
      </c>
      <c r="I57" s="118" t="s">
        <v>808</v>
      </c>
      <c r="J57" s="118">
        <v>1</v>
      </c>
      <c r="K57" s="116">
        <v>45999</v>
      </c>
      <c r="L57" s="116">
        <v>46027</v>
      </c>
      <c r="M57" s="116">
        <v>46069</v>
      </c>
      <c r="N57" s="118">
        <v>3</v>
      </c>
      <c r="O57" s="116">
        <v>46083</v>
      </c>
      <c r="P57" s="116">
        <v>46106</v>
      </c>
      <c r="Q57" s="116"/>
      <c r="R57" s="116" t="s">
        <v>67</v>
      </c>
      <c r="S57" s="121" t="s">
        <v>1330</v>
      </c>
      <c r="T57" s="121">
        <v>18</v>
      </c>
      <c r="U57" s="121">
        <v>13</v>
      </c>
      <c r="V57" s="89" t="s">
        <v>3184</v>
      </c>
      <c r="W57" s="50" t="s">
        <v>2436</v>
      </c>
      <c r="X57" s="89"/>
      <c r="Y57" s="50" t="s">
        <v>2237</v>
      </c>
      <c r="Z57" s="50">
        <v>36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</row>
    <row r="58" spans="1:84" ht="14.1" hidden="1" customHeight="1" x14ac:dyDescent="0.3">
      <c r="A58" s="115">
        <v>46086</v>
      </c>
      <c r="B58" s="117">
        <v>859496</v>
      </c>
      <c r="C58" s="118" t="s">
        <v>2243</v>
      </c>
      <c r="D58" s="118" t="s">
        <v>955</v>
      </c>
      <c r="E58" s="118"/>
      <c r="F58" s="118">
        <v>715</v>
      </c>
      <c r="G58" s="118"/>
      <c r="H58" s="119" t="s">
        <v>827</v>
      </c>
      <c r="I58" s="118" t="s">
        <v>2984</v>
      </c>
      <c r="J58" s="118">
        <v>1</v>
      </c>
      <c r="K58" s="116"/>
      <c r="L58" s="116"/>
      <c r="M58" s="116">
        <v>46083</v>
      </c>
      <c r="N58" s="118">
        <v>10</v>
      </c>
      <c r="O58" s="116">
        <v>46083</v>
      </c>
      <c r="P58" s="116">
        <v>46099</v>
      </c>
      <c r="Q58" s="116"/>
      <c r="R58" s="116" t="s">
        <v>67</v>
      </c>
      <c r="S58" s="121" t="s">
        <v>4325</v>
      </c>
      <c r="T58" s="121">
        <v>13</v>
      </c>
      <c r="U58" s="121">
        <v>12</v>
      </c>
      <c r="V58" s="89" t="s">
        <v>3183</v>
      </c>
      <c r="W58" s="50" t="s">
        <v>3263</v>
      </c>
      <c r="X58" s="89"/>
      <c r="Z58" s="50">
        <v>66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</row>
    <row r="59" spans="1:84" ht="14.1" hidden="1" customHeight="1" x14ac:dyDescent="0.3">
      <c r="A59" s="115">
        <v>46049</v>
      </c>
      <c r="B59" s="117">
        <v>3567</v>
      </c>
      <c r="C59" s="118" t="s">
        <v>256</v>
      </c>
      <c r="D59" s="118" t="s">
        <v>20</v>
      </c>
      <c r="E59" s="118"/>
      <c r="F59" s="118">
        <v>430</v>
      </c>
      <c r="G59" s="118"/>
      <c r="H59" s="119" t="s">
        <v>1327</v>
      </c>
      <c r="I59" s="118" t="s">
        <v>808</v>
      </c>
      <c r="J59" s="118">
        <v>1</v>
      </c>
      <c r="K59" s="116">
        <v>46028</v>
      </c>
      <c r="L59" s="116">
        <v>46090</v>
      </c>
      <c r="M59" s="116">
        <v>46062</v>
      </c>
      <c r="N59" s="118">
        <v>7</v>
      </c>
      <c r="O59" s="116">
        <v>46078</v>
      </c>
      <c r="P59" s="116">
        <v>46085</v>
      </c>
      <c r="Q59" s="116"/>
      <c r="R59" s="116" t="s">
        <v>67</v>
      </c>
      <c r="S59" s="121"/>
      <c r="T59" s="121">
        <v>6</v>
      </c>
      <c r="U59" s="121">
        <v>10</v>
      </c>
      <c r="V59" s="89" t="s">
        <v>3184</v>
      </c>
      <c r="W59" s="50" t="s">
        <v>2436</v>
      </c>
      <c r="X59" s="89"/>
      <c r="Y59" s="50" t="s">
        <v>2237</v>
      </c>
      <c r="Z59" s="50">
        <v>30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</row>
    <row r="60" spans="1:84" ht="14.1" hidden="1" customHeight="1" x14ac:dyDescent="0.3">
      <c r="A60" s="115">
        <v>46078</v>
      </c>
      <c r="B60" s="117">
        <v>4637</v>
      </c>
      <c r="C60" s="118" t="s">
        <v>216</v>
      </c>
      <c r="D60" s="118" t="s">
        <v>131</v>
      </c>
      <c r="E60" s="118"/>
      <c r="F60" s="118">
        <v>109</v>
      </c>
      <c r="G60" s="118"/>
      <c r="H60" s="119" t="s">
        <v>670</v>
      </c>
      <c r="I60" s="118" t="s">
        <v>705</v>
      </c>
      <c r="J60" s="118">
        <v>1</v>
      </c>
      <c r="K60" s="116">
        <v>46059</v>
      </c>
      <c r="L60" s="116">
        <v>46059</v>
      </c>
      <c r="M60" s="116">
        <v>46074</v>
      </c>
      <c r="N60" s="118">
        <v>8</v>
      </c>
      <c r="O60" s="116">
        <v>46078</v>
      </c>
      <c r="P60" s="116">
        <v>46083</v>
      </c>
      <c r="Q60" s="116"/>
      <c r="R60" s="116" t="s">
        <v>67</v>
      </c>
      <c r="S60" s="121"/>
      <c r="T60" s="121">
        <v>4</v>
      </c>
      <c r="U60" s="121">
        <v>10</v>
      </c>
      <c r="V60" s="89" t="s">
        <v>3184</v>
      </c>
      <c r="W60" s="50" t="s">
        <v>3151</v>
      </c>
      <c r="X60" s="89"/>
      <c r="Z60" s="50">
        <v>18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</row>
    <row r="61" spans="1:84" ht="14.1" hidden="1" customHeight="1" x14ac:dyDescent="0.3">
      <c r="A61" s="115">
        <v>46078</v>
      </c>
      <c r="B61" s="112">
        <v>66519</v>
      </c>
      <c r="C61" s="118" t="s">
        <v>338</v>
      </c>
      <c r="D61" s="118" t="s">
        <v>131</v>
      </c>
      <c r="E61" s="118"/>
      <c r="F61" s="118">
        <v>328</v>
      </c>
      <c r="G61" s="118"/>
      <c r="H61" s="119" t="s">
        <v>670</v>
      </c>
      <c r="I61" s="118" t="s">
        <v>769</v>
      </c>
      <c r="J61" s="118">
        <v>1</v>
      </c>
      <c r="K61" s="116"/>
      <c r="L61" s="116"/>
      <c r="M61" s="116">
        <v>46078</v>
      </c>
      <c r="N61" s="118">
        <v>9</v>
      </c>
      <c r="O61" s="116">
        <v>46078</v>
      </c>
      <c r="P61" s="116">
        <v>46097</v>
      </c>
      <c r="Q61" s="116"/>
      <c r="R61" s="116" t="s">
        <v>67</v>
      </c>
      <c r="S61" s="121"/>
      <c r="T61" s="121">
        <v>14</v>
      </c>
      <c r="U61" s="121">
        <v>12</v>
      </c>
      <c r="V61" s="89" t="s">
        <v>3184</v>
      </c>
      <c r="W61" s="50" t="s">
        <v>790</v>
      </c>
      <c r="X61" s="89"/>
      <c r="Z61" s="50">
        <v>11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</row>
    <row r="62" spans="1:84" ht="14.1" hidden="1" customHeight="1" x14ac:dyDescent="0.3">
      <c r="A62" s="115">
        <v>46059</v>
      </c>
      <c r="B62" s="12">
        <v>801203</v>
      </c>
      <c r="C62" s="118" t="s">
        <v>292</v>
      </c>
      <c r="D62" s="118" t="s">
        <v>111</v>
      </c>
      <c r="E62" s="118"/>
      <c r="F62" s="118">
        <v>526</v>
      </c>
      <c r="G62" s="118"/>
      <c r="H62" s="119" t="s">
        <v>1327</v>
      </c>
      <c r="I62" s="118" t="s">
        <v>808</v>
      </c>
      <c r="J62" s="118">
        <v>2</v>
      </c>
      <c r="K62" s="116">
        <v>46042</v>
      </c>
      <c r="L62" s="116">
        <v>46062</v>
      </c>
      <c r="M62" s="116">
        <v>46076</v>
      </c>
      <c r="N62" s="118">
        <v>9</v>
      </c>
      <c r="O62" s="116">
        <v>46077</v>
      </c>
      <c r="P62" s="116">
        <v>46086</v>
      </c>
      <c r="Q62" s="116"/>
      <c r="R62" s="116" t="s">
        <v>67</v>
      </c>
      <c r="S62" s="121"/>
      <c r="T62" s="121">
        <v>8</v>
      </c>
      <c r="U62" s="121">
        <v>10</v>
      </c>
      <c r="V62" s="89" t="s">
        <v>3184</v>
      </c>
      <c r="W62" s="50" t="s">
        <v>3164</v>
      </c>
      <c r="X62" s="89"/>
      <c r="Y62" s="50" t="s">
        <v>2237</v>
      </c>
      <c r="Z62" s="50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</row>
    <row r="63" spans="1:84" ht="14.1" hidden="1" customHeight="1" x14ac:dyDescent="0.3">
      <c r="A63" s="115">
        <v>46078</v>
      </c>
      <c r="B63" s="117" t="s">
        <v>3569</v>
      </c>
      <c r="C63" s="118" t="s">
        <v>3674</v>
      </c>
      <c r="D63" s="118">
        <v>0</v>
      </c>
      <c r="E63" s="118"/>
      <c r="F63" s="118">
        <v>318</v>
      </c>
      <c r="G63" s="118"/>
      <c r="H63" s="119" t="s">
        <v>759</v>
      </c>
      <c r="I63" s="118" t="s">
        <v>750</v>
      </c>
      <c r="J63" s="118">
        <v>1</v>
      </c>
      <c r="K63" s="116">
        <v>46006</v>
      </c>
      <c r="L63" s="116">
        <v>46062</v>
      </c>
      <c r="M63" s="116">
        <v>46062</v>
      </c>
      <c r="N63" s="118">
        <v>7</v>
      </c>
      <c r="O63" s="116">
        <v>46073</v>
      </c>
      <c r="P63" s="116">
        <v>46080</v>
      </c>
      <c r="Q63" s="116"/>
      <c r="R63" s="116" t="s">
        <v>67</v>
      </c>
      <c r="S63" s="121"/>
      <c r="T63" s="121">
        <v>6</v>
      </c>
      <c r="U63" s="121">
        <v>9</v>
      </c>
      <c r="V63" s="89" t="s">
        <v>3184</v>
      </c>
      <c r="W63" s="50"/>
      <c r="X63" s="89"/>
      <c r="Z63" s="50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</row>
    <row r="64" spans="1:84" ht="14.1" hidden="1" customHeight="1" x14ac:dyDescent="0.3">
      <c r="A64" s="115">
        <v>46078</v>
      </c>
      <c r="B64" s="117">
        <v>545994</v>
      </c>
      <c r="C64" s="118" t="s">
        <v>2240</v>
      </c>
      <c r="D64" s="118" t="s">
        <v>1170</v>
      </c>
      <c r="E64" s="118"/>
      <c r="F64" s="118">
        <v>707</v>
      </c>
      <c r="G64" s="118"/>
      <c r="H64" s="119" t="s">
        <v>827</v>
      </c>
      <c r="I64" s="118" t="s">
        <v>776</v>
      </c>
      <c r="J64" s="118">
        <v>1</v>
      </c>
      <c r="K64" s="116">
        <v>45687</v>
      </c>
      <c r="L64" s="116">
        <v>45921</v>
      </c>
      <c r="M64" s="116">
        <v>46073</v>
      </c>
      <c r="N64" s="118">
        <v>8</v>
      </c>
      <c r="O64" s="116">
        <v>46072</v>
      </c>
      <c r="P64" s="116">
        <v>46100</v>
      </c>
      <c r="Q64" s="116"/>
      <c r="R64" s="116" t="s">
        <v>67</v>
      </c>
      <c r="S64" s="121"/>
      <c r="T64" s="121">
        <v>21</v>
      </c>
      <c r="U64" s="121">
        <v>12</v>
      </c>
      <c r="V64" s="89" t="s">
        <v>3184</v>
      </c>
      <c r="W64" s="50" t="s">
        <v>2929</v>
      </c>
      <c r="X64" s="89"/>
      <c r="Z64" s="50">
        <v>215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</row>
    <row r="65" spans="1:84" ht="14.1" hidden="1" customHeight="1" x14ac:dyDescent="0.3">
      <c r="A65" s="115">
        <v>46078</v>
      </c>
      <c r="B65" s="117">
        <v>861259</v>
      </c>
      <c r="C65" s="118" t="s">
        <v>3660</v>
      </c>
      <c r="D65" s="118" t="s">
        <v>380</v>
      </c>
      <c r="E65" s="118"/>
      <c r="F65" s="118">
        <v>709</v>
      </c>
      <c r="G65" s="118"/>
      <c r="H65" s="119" t="s">
        <v>827</v>
      </c>
      <c r="I65" s="118" t="s">
        <v>2984</v>
      </c>
      <c r="J65" s="118">
        <v>1</v>
      </c>
      <c r="K65" s="116">
        <v>46065</v>
      </c>
      <c r="L65" s="116"/>
      <c r="M65" s="116"/>
      <c r="N65" s="118">
        <v>52</v>
      </c>
      <c r="O65" s="116">
        <v>46071</v>
      </c>
      <c r="P65" s="116">
        <v>46071</v>
      </c>
      <c r="Q65" s="116">
        <v>46071</v>
      </c>
      <c r="R65" s="116" t="s">
        <v>3880</v>
      </c>
      <c r="S65" s="121"/>
      <c r="T65" s="121">
        <v>1</v>
      </c>
      <c r="U65" s="121">
        <v>8</v>
      </c>
      <c r="V65" s="89" t="s">
        <v>3184</v>
      </c>
      <c r="W65" s="50" t="s">
        <v>2874</v>
      </c>
      <c r="X65" s="89"/>
      <c r="Z65" s="50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</row>
    <row r="66" spans="1:84" ht="14.1" hidden="1" customHeight="1" x14ac:dyDescent="0.3">
      <c r="A66" s="115">
        <v>46078</v>
      </c>
      <c r="B66" s="117">
        <v>859519</v>
      </c>
      <c r="C66" s="118" t="s">
        <v>3632</v>
      </c>
      <c r="D66" s="118" t="s">
        <v>2168</v>
      </c>
      <c r="E66" s="118"/>
      <c r="F66" s="118">
        <v>801</v>
      </c>
      <c r="G66" s="118"/>
      <c r="H66" s="119" t="s">
        <v>827</v>
      </c>
      <c r="I66" s="118" t="s">
        <v>887</v>
      </c>
      <c r="J66" s="118">
        <v>1</v>
      </c>
      <c r="K66" s="116">
        <v>46063</v>
      </c>
      <c r="L66" s="116">
        <v>46090</v>
      </c>
      <c r="M66" s="116">
        <v>46090</v>
      </c>
      <c r="N66" s="118">
        <v>11</v>
      </c>
      <c r="O66" s="116">
        <v>46070</v>
      </c>
      <c r="P66" s="116">
        <v>46080</v>
      </c>
      <c r="Q66" s="116"/>
      <c r="R66" s="116" t="s">
        <v>67</v>
      </c>
      <c r="S66" s="121"/>
      <c r="T66" s="121">
        <v>9</v>
      </c>
      <c r="U66" s="121">
        <v>9</v>
      </c>
      <c r="V66" s="89" t="s">
        <v>3184</v>
      </c>
      <c r="W66" s="50" t="s">
        <v>826</v>
      </c>
      <c r="X66" s="89"/>
      <c r="Z66" s="50">
        <v>50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</row>
    <row r="67" spans="1:84" ht="14.1" hidden="1" customHeight="1" x14ac:dyDescent="0.3">
      <c r="A67" s="115">
        <v>46078</v>
      </c>
      <c r="B67" s="117">
        <v>859325</v>
      </c>
      <c r="C67" s="118" t="s">
        <v>3507</v>
      </c>
      <c r="D67" s="118" t="s">
        <v>44</v>
      </c>
      <c r="E67" s="118"/>
      <c r="F67" s="118">
        <v>703</v>
      </c>
      <c r="G67" s="118"/>
      <c r="H67" s="119" t="s">
        <v>827</v>
      </c>
      <c r="I67" s="118" t="s">
        <v>776</v>
      </c>
      <c r="J67" s="118">
        <v>1</v>
      </c>
      <c r="K67" s="116"/>
      <c r="L67" s="116"/>
      <c r="M67" s="116">
        <v>46069</v>
      </c>
      <c r="N67" s="118">
        <v>8</v>
      </c>
      <c r="O67" s="116">
        <v>46066</v>
      </c>
      <c r="P67" s="116"/>
      <c r="Q67" s="116"/>
      <c r="R67" s="116" t="s">
        <v>67</v>
      </c>
      <c r="S67" s="121" t="s">
        <v>4068</v>
      </c>
      <c r="T67" s="121">
        <v>49</v>
      </c>
      <c r="U67" s="121" t="s">
        <v>0</v>
      </c>
      <c r="V67" s="89" t="s">
        <v>3183</v>
      </c>
      <c r="W67" s="50" t="s">
        <v>3263</v>
      </c>
      <c r="X67" s="89"/>
      <c r="Z67" s="50">
        <v>60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</row>
    <row r="68" spans="1:84" ht="14.1" hidden="1" customHeight="1" x14ac:dyDescent="0.3">
      <c r="A68" s="115">
        <v>46066</v>
      </c>
      <c r="B68" s="117">
        <v>766773</v>
      </c>
      <c r="C68" s="118" t="s">
        <v>1094</v>
      </c>
      <c r="D68" s="118" t="s">
        <v>41</v>
      </c>
      <c r="E68" s="118"/>
      <c r="F68" s="118">
        <v>515</v>
      </c>
      <c r="G68" s="118"/>
      <c r="H68" s="119" t="s">
        <v>670</v>
      </c>
      <c r="I68" s="118" t="s">
        <v>705</v>
      </c>
      <c r="J68" s="118">
        <v>1</v>
      </c>
      <c r="K68" s="116">
        <v>45954</v>
      </c>
      <c r="L68" s="116">
        <v>46048</v>
      </c>
      <c r="M68" s="116">
        <v>46048</v>
      </c>
      <c r="N68" s="118">
        <v>5</v>
      </c>
      <c r="O68" s="116">
        <v>46066</v>
      </c>
      <c r="P68" s="116">
        <v>46077</v>
      </c>
      <c r="Q68" s="116"/>
      <c r="R68" s="116" t="s">
        <v>67</v>
      </c>
      <c r="S68" s="121"/>
      <c r="T68" s="121">
        <v>8</v>
      </c>
      <c r="U68" s="121">
        <v>9</v>
      </c>
      <c r="V68" s="89" t="s">
        <v>3184</v>
      </c>
      <c r="W68" s="50" t="s">
        <v>3151</v>
      </c>
      <c r="X68" s="89"/>
      <c r="Z68" s="50">
        <v>27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</row>
    <row r="69" spans="1:84" ht="14.1" hidden="1" customHeight="1" x14ac:dyDescent="0.3">
      <c r="A69" s="115">
        <v>46078</v>
      </c>
      <c r="B69" s="117">
        <v>859490</v>
      </c>
      <c r="C69" s="118" t="s">
        <v>3548</v>
      </c>
      <c r="D69" s="118" t="s">
        <v>2564</v>
      </c>
      <c r="E69" s="118"/>
      <c r="F69" s="118">
        <v>714</v>
      </c>
      <c r="G69" s="118"/>
      <c r="H69" s="119" t="s">
        <v>827</v>
      </c>
      <c r="I69" s="118" t="s">
        <v>771</v>
      </c>
      <c r="J69" s="118">
        <v>1</v>
      </c>
      <c r="K69" s="116"/>
      <c r="L69" s="116"/>
      <c r="M69" s="116"/>
      <c r="N69" s="118">
        <v>52</v>
      </c>
      <c r="O69" s="116">
        <v>46064</v>
      </c>
      <c r="P69" s="116"/>
      <c r="Q69" s="116"/>
      <c r="R69" s="116" t="s">
        <v>67</v>
      </c>
      <c r="S69" s="121"/>
      <c r="T69" s="121">
        <v>51</v>
      </c>
      <c r="U69" s="121" t="s">
        <v>0</v>
      </c>
      <c r="V69" s="89" t="s">
        <v>3183</v>
      </c>
      <c r="W69" s="50" t="s">
        <v>2070</v>
      </c>
      <c r="X69" s="89"/>
      <c r="Z69" s="50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</row>
    <row r="70" spans="1:84" ht="14.1" hidden="1" customHeight="1" x14ac:dyDescent="0.3">
      <c r="A70" s="115">
        <v>46078</v>
      </c>
      <c r="B70" s="117" t="s">
        <v>4086</v>
      </c>
      <c r="C70" s="118" t="s">
        <v>4167</v>
      </c>
      <c r="D70" s="118">
        <v>0</v>
      </c>
      <c r="E70" s="118"/>
      <c r="F70" s="118">
        <v>802</v>
      </c>
      <c r="G70" s="118"/>
      <c r="H70" s="119" t="s">
        <v>827</v>
      </c>
      <c r="I70" s="118" t="s">
        <v>887</v>
      </c>
      <c r="J70" s="118">
        <v>1</v>
      </c>
      <c r="K70" s="116"/>
      <c r="L70" s="116"/>
      <c r="M70" s="116"/>
      <c r="N70" s="118">
        <v>52</v>
      </c>
      <c r="O70" s="116">
        <v>46064</v>
      </c>
      <c r="P70" s="116"/>
      <c r="Q70" s="116"/>
      <c r="R70" s="116" t="s">
        <v>67</v>
      </c>
      <c r="S70" s="121"/>
      <c r="T70" s="121">
        <v>51</v>
      </c>
      <c r="U70" s="121" t="s">
        <v>0</v>
      </c>
      <c r="V70" s="89" t="s">
        <v>3183</v>
      </c>
      <c r="W70" s="50" t="s">
        <v>1957</v>
      </c>
      <c r="X70" s="89"/>
      <c r="Z70" s="50" t="s">
        <v>0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</row>
    <row r="71" spans="1:84" ht="14.1" hidden="1" customHeight="1" x14ac:dyDescent="0.3">
      <c r="A71" s="115">
        <v>46035</v>
      </c>
      <c r="B71" s="117">
        <v>780942</v>
      </c>
      <c r="C71" s="118" t="s">
        <v>1537</v>
      </c>
      <c r="D71" s="118" t="s">
        <v>1536</v>
      </c>
      <c r="E71" s="118"/>
      <c r="F71" s="118">
        <v>610</v>
      </c>
      <c r="G71" s="118"/>
      <c r="H71" s="119" t="s">
        <v>1327</v>
      </c>
      <c r="I71" s="118" t="s">
        <v>805</v>
      </c>
      <c r="J71" s="118">
        <v>1</v>
      </c>
      <c r="K71" s="116">
        <v>46029</v>
      </c>
      <c r="L71" s="116">
        <v>46034</v>
      </c>
      <c r="M71" s="116">
        <v>46062</v>
      </c>
      <c r="N71" s="118">
        <v>3</v>
      </c>
      <c r="O71" s="116">
        <v>46058</v>
      </c>
      <c r="P71" s="116">
        <v>46072</v>
      </c>
      <c r="Q71" s="116"/>
      <c r="R71" s="116" t="s">
        <v>67</v>
      </c>
      <c r="S71" s="121"/>
      <c r="T71" s="121">
        <v>11</v>
      </c>
      <c r="U71" s="121">
        <v>8</v>
      </c>
      <c r="V71" s="89" t="s">
        <v>3184</v>
      </c>
      <c r="W71" s="50" t="s">
        <v>3164</v>
      </c>
      <c r="X71" s="89">
        <v>6</v>
      </c>
      <c r="Y71" s="50" t="s">
        <v>2237</v>
      </c>
      <c r="Z71" s="50">
        <v>70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</row>
    <row r="72" spans="1:84" ht="14.1" hidden="1" customHeight="1" x14ac:dyDescent="0.3">
      <c r="A72" s="115">
        <v>46062</v>
      </c>
      <c r="B72" s="117" t="s">
        <v>3288</v>
      </c>
      <c r="C72" s="118" t="s">
        <v>3426</v>
      </c>
      <c r="D72" s="118">
        <v>0</v>
      </c>
      <c r="E72" s="118"/>
      <c r="F72" s="118">
        <v>218</v>
      </c>
      <c r="G72" s="118"/>
      <c r="H72" s="119" t="s">
        <v>670</v>
      </c>
      <c r="I72" s="118" t="s">
        <v>705</v>
      </c>
      <c r="J72" s="118">
        <v>1</v>
      </c>
      <c r="K72" s="116">
        <v>46013</v>
      </c>
      <c r="L72" s="116">
        <v>46034</v>
      </c>
      <c r="M72" s="116">
        <v>46048</v>
      </c>
      <c r="N72" s="118">
        <v>3</v>
      </c>
      <c r="O72" s="116">
        <v>46058</v>
      </c>
      <c r="P72" s="116"/>
      <c r="Q72" s="116"/>
      <c r="R72" s="116" t="s">
        <v>67</v>
      </c>
      <c r="S72" s="121"/>
      <c r="T72" s="121">
        <v>55</v>
      </c>
      <c r="U72" s="121" t="s">
        <v>0</v>
      </c>
      <c r="V72" s="89" t="s">
        <v>3183</v>
      </c>
      <c r="W72" s="50" t="s">
        <v>790</v>
      </c>
      <c r="X72" s="89"/>
      <c r="Z72" s="50">
        <v>0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</row>
    <row r="73" spans="1:84" ht="14.1" hidden="1" customHeight="1" x14ac:dyDescent="0.3">
      <c r="A73" s="115">
        <v>46048</v>
      </c>
      <c r="B73" s="117">
        <v>448807</v>
      </c>
      <c r="C73" s="118" t="s">
        <v>157</v>
      </c>
      <c r="D73" s="118" t="s">
        <v>956</v>
      </c>
      <c r="E73" s="118"/>
      <c r="F73" s="118">
        <v>642</v>
      </c>
      <c r="G73" s="118"/>
      <c r="H73" s="119" t="s">
        <v>1327</v>
      </c>
      <c r="I73" s="118" t="s">
        <v>808</v>
      </c>
      <c r="J73" s="118">
        <v>1</v>
      </c>
      <c r="K73" s="116">
        <v>46028</v>
      </c>
      <c r="L73" s="116">
        <v>46055</v>
      </c>
      <c r="M73" s="116">
        <v>46055</v>
      </c>
      <c r="N73" s="118">
        <v>6</v>
      </c>
      <c r="O73" s="116">
        <v>46057</v>
      </c>
      <c r="P73" s="116">
        <v>46090</v>
      </c>
      <c r="Q73" s="116"/>
      <c r="R73" s="116" t="s">
        <v>67</v>
      </c>
      <c r="S73" s="121"/>
      <c r="T73" s="121">
        <v>24</v>
      </c>
      <c r="U73" s="121">
        <v>11</v>
      </c>
      <c r="V73" s="89" t="s">
        <v>3184</v>
      </c>
      <c r="W73" s="50" t="s">
        <v>3262</v>
      </c>
      <c r="X73" s="89">
        <v>5</v>
      </c>
      <c r="Y73" s="50" t="s">
        <v>2237</v>
      </c>
      <c r="Z73" s="50" t="s">
        <v>0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</row>
    <row r="74" spans="1:84" ht="14.1" hidden="1" customHeight="1" x14ac:dyDescent="0.3">
      <c r="A74" s="115">
        <v>46035</v>
      </c>
      <c r="B74" s="88">
        <v>860563</v>
      </c>
      <c r="C74" s="118" t="s">
        <v>1086</v>
      </c>
      <c r="D74" s="131" t="s">
        <v>2500</v>
      </c>
      <c r="E74" s="131"/>
      <c r="F74" s="131">
        <v>631</v>
      </c>
      <c r="G74" s="131"/>
      <c r="H74" s="139" t="s">
        <v>1327</v>
      </c>
      <c r="I74" s="118" t="s">
        <v>808</v>
      </c>
      <c r="J74" s="131">
        <v>1</v>
      </c>
      <c r="K74" s="140">
        <v>46371</v>
      </c>
      <c r="L74" s="141">
        <v>46048</v>
      </c>
      <c r="M74" s="140">
        <v>46048</v>
      </c>
      <c r="N74" s="88">
        <v>5</v>
      </c>
      <c r="O74" s="116">
        <v>46057</v>
      </c>
      <c r="P74" s="116">
        <v>46070</v>
      </c>
      <c r="Q74" s="116"/>
      <c r="R74" s="116" t="s">
        <v>67</v>
      </c>
      <c r="S74" s="121"/>
      <c r="T74" s="121">
        <v>10</v>
      </c>
      <c r="U74" s="121">
        <v>8</v>
      </c>
      <c r="V74" s="89" t="s">
        <v>3184</v>
      </c>
      <c r="W74" s="50" t="s">
        <v>2471</v>
      </c>
      <c r="X74" s="89">
        <v>5</v>
      </c>
      <c r="Y74" s="50" t="s">
        <v>2237</v>
      </c>
      <c r="Z74" s="50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</row>
    <row r="75" spans="1:84" ht="14.1" hidden="1" customHeight="1" x14ac:dyDescent="0.3">
      <c r="A75" s="115">
        <v>46059</v>
      </c>
      <c r="B75" s="117">
        <v>768897</v>
      </c>
      <c r="C75" s="118" t="s">
        <v>360</v>
      </c>
      <c r="D75" s="118" t="s">
        <v>111</v>
      </c>
      <c r="E75" s="118"/>
      <c r="F75" s="118">
        <v>421</v>
      </c>
      <c r="G75" s="118"/>
      <c r="H75" s="119" t="s">
        <v>759</v>
      </c>
      <c r="I75" s="118" t="s">
        <v>750</v>
      </c>
      <c r="J75" s="118">
        <v>1</v>
      </c>
      <c r="K75" s="116">
        <v>45947</v>
      </c>
      <c r="L75" s="116">
        <v>46248</v>
      </c>
      <c r="M75" s="116">
        <v>46161</v>
      </c>
      <c r="N75" s="118">
        <v>21</v>
      </c>
      <c r="O75" s="116">
        <v>46057</v>
      </c>
      <c r="P75" s="116">
        <v>46101</v>
      </c>
      <c r="Q75" s="116"/>
      <c r="R75" s="116" t="s">
        <v>67</v>
      </c>
      <c r="S75" s="121"/>
      <c r="T75" s="121">
        <v>33</v>
      </c>
      <c r="U75" s="121">
        <v>12</v>
      </c>
      <c r="V75" s="89" t="s">
        <v>3184</v>
      </c>
      <c r="W75" s="50" t="s">
        <v>3263</v>
      </c>
      <c r="X75" s="89"/>
      <c r="Z75" s="50">
        <v>21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</row>
    <row r="76" spans="1:84" ht="14.1" hidden="1" customHeight="1" x14ac:dyDescent="0.3">
      <c r="A76" s="115">
        <v>46035</v>
      </c>
      <c r="B76" s="117">
        <v>785791</v>
      </c>
      <c r="C76" s="118" t="s">
        <v>2019</v>
      </c>
      <c r="D76" s="118" t="s">
        <v>111</v>
      </c>
      <c r="E76" s="118"/>
      <c r="F76" s="118">
        <v>522</v>
      </c>
      <c r="G76" s="118"/>
      <c r="H76" s="119" t="s">
        <v>1327</v>
      </c>
      <c r="I76" s="118" t="s">
        <v>808</v>
      </c>
      <c r="J76" s="118"/>
      <c r="K76" s="116"/>
      <c r="L76" s="116">
        <v>46041</v>
      </c>
      <c r="M76" s="116">
        <v>46048</v>
      </c>
      <c r="N76" s="118">
        <v>4</v>
      </c>
      <c r="O76" s="116">
        <v>46055</v>
      </c>
      <c r="P76" s="116">
        <v>46069</v>
      </c>
      <c r="Q76" s="116"/>
      <c r="R76" s="116" t="s">
        <v>67</v>
      </c>
      <c r="S76" s="121" t="s">
        <v>3930</v>
      </c>
      <c r="T76" s="121">
        <v>11</v>
      </c>
      <c r="U76" s="121">
        <v>8</v>
      </c>
      <c r="V76" s="89" t="s">
        <v>3184</v>
      </c>
      <c r="W76" s="50" t="s">
        <v>2436</v>
      </c>
      <c r="X76" s="89">
        <v>6</v>
      </c>
      <c r="Y76" s="50" t="s">
        <v>2237</v>
      </c>
      <c r="Z76" s="50">
        <v>58</v>
      </c>
      <c r="BV76" t="e">
        <v>#N/A</v>
      </c>
      <c r="BW76" t="e">
        <v>#N/A</v>
      </c>
      <c r="BX76" t="e">
        <v>#N/A</v>
      </c>
      <c r="BY76" t="e">
        <v>#N/A</v>
      </c>
      <c r="BZ76" t="e">
        <v>#N/A</v>
      </c>
      <c r="CA76" t="e">
        <v>#N/A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</row>
    <row r="77" spans="1:84" ht="14.1" hidden="1" customHeight="1" x14ac:dyDescent="0.3">
      <c r="A77" s="115">
        <v>46035</v>
      </c>
      <c r="B77" s="117">
        <v>520943</v>
      </c>
      <c r="C77" s="118" t="s">
        <v>129</v>
      </c>
      <c r="D77" s="118" t="s">
        <v>42</v>
      </c>
      <c r="E77" s="118"/>
      <c r="F77" s="118">
        <v>632</v>
      </c>
      <c r="G77" s="118"/>
      <c r="H77" s="119" t="s">
        <v>1327</v>
      </c>
      <c r="I77" s="118" t="s">
        <v>808</v>
      </c>
      <c r="J77" s="118">
        <v>1</v>
      </c>
      <c r="K77" s="116">
        <v>45818</v>
      </c>
      <c r="L77" s="116">
        <v>46041</v>
      </c>
      <c r="M77" s="116">
        <v>46041</v>
      </c>
      <c r="N77" s="118">
        <v>4</v>
      </c>
      <c r="O77" s="116">
        <v>46055</v>
      </c>
      <c r="P77" s="116">
        <v>46076</v>
      </c>
      <c r="Q77" s="116"/>
      <c r="R77" s="116" t="s">
        <v>67</v>
      </c>
      <c r="S77" s="121"/>
      <c r="T77" s="121">
        <v>16</v>
      </c>
      <c r="U77" s="121">
        <v>9</v>
      </c>
      <c r="V77" s="89" t="s">
        <v>3184</v>
      </c>
      <c r="W77" s="50" t="s">
        <v>2877</v>
      </c>
      <c r="X77" s="89">
        <v>5</v>
      </c>
      <c r="Y77" s="50" t="s">
        <v>2237</v>
      </c>
      <c r="Z77" s="50">
        <v>42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</row>
    <row r="78" spans="1:84" ht="14.1" hidden="1" customHeight="1" x14ac:dyDescent="0.3">
      <c r="A78" s="115">
        <v>46048</v>
      </c>
      <c r="B78" s="117">
        <v>766773</v>
      </c>
      <c r="C78" s="118" t="s">
        <v>1094</v>
      </c>
      <c r="D78" s="118" t="s">
        <v>41</v>
      </c>
      <c r="E78" s="118"/>
      <c r="F78" s="118">
        <v>608</v>
      </c>
      <c r="G78" s="118"/>
      <c r="H78" s="119" t="s">
        <v>1327</v>
      </c>
      <c r="I78" s="118" t="s">
        <v>805</v>
      </c>
      <c r="J78" s="118">
        <v>1</v>
      </c>
      <c r="K78" s="116">
        <v>46048</v>
      </c>
      <c r="L78" s="116">
        <v>46048</v>
      </c>
      <c r="M78" s="116">
        <v>46048</v>
      </c>
      <c r="N78" s="118">
        <v>5</v>
      </c>
      <c r="O78" s="116">
        <v>46055</v>
      </c>
      <c r="P78" s="116">
        <v>46070</v>
      </c>
      <c r="Q78" s="116"/>
      <c r="R78" s="116" t="s">
        <v>67</v>
      </c>
      <c r="S78" s="121"/>
      <c r="T78" s="121">
        <v>12</v>
      </c>
      <c r="U78" s="121">
        <v>8</v>
      </c>
      <c r="V78" s="89" t="s">
        <v>3184</v>
      </c>
      <c r="W78" s="50" t="s">
        <v>2436</v>
      </c>
      <c r="X78" s="89">
        <v>5</v>
      </c>
      <c r="Y78" s="50" t="s">
        <v>2237</v>
      </c>
      <c r="Z78" s="50">
        <v>27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</row>
    <row r="79" spans="1:84" ht="14.1" hidden="1" customHeight="1" x14ac:dyDescent="0.3">
      <c r="A79" s="115">
        <v>46050</v>
      </c>
      <c r="B79" s="117">
        <v>793025</v>
      </c>
      <c r="C79" s="118" t="s">
        <v>139</v>
      </c>
      <c r="D79" s="118" t="s">
        <v>2090</v>
      </c>
      <c r="E79" s="118"/>
      <c r="F79" s="118">
        <v>616</v>
      </c>
      <c r="G79" s="118"/>
      <c r="H79" s="119" t="s">
        <v>1327</v>
      </c>
      <c r="I79" s="118" t="s">
        <v>815</v>
      </c>
      <c r="J79" s="118">
        <v>1</v>
      </c>
      <c r="K79" s="116">
        <v>46050</v>
      </c>
      <c r="L79" s="116">
        <v>46050</v>
      </c>
      <c r="M79" s="116">
        <v>46050</v>
      </c>
      <c r="N79" s="118">
        <v>5</v>
      </c>
      <c r="O79" s="116">
        <v>46050</v>
      </c>
      <c r="P79" s="116">
        <v>46055</v>
      </c>
      <c r="Q79" s="116"/>
      <c r="R79" s="116" t="s">
        <v>67</v>
      </c>
      <c r="S79" s="121"/>
      <c r="T79" s="121">
        <v>4</v>
      </c>
      <c r="U79" s="121">
        <v>6</v>
      </c>
      <c r="V79" s="89" t="s">
        <v>3184</v>
      </c>
      <c r="W79" s="50" t="s">
        <v>1957</v>
      </c>
      <c r="X79" s="89">
        <v>5</v>
      </c>
      <c r="Y79" s="50" t="s">
        <v>2237</v>
      </c>
      <c r="Z79" s="50" t="e">
        <v>#N/A</v>
      </c>
      <c r="BV79" t="e">
        <v>#N/A</v>
      </c>
      <c r="BW79" t="e">
        <v>#N/A</v>
      </c>
      <c r="BX79" t="e">
        <v>#N/A</v>
      </c>
      <c r="BY79" t="e">
        <v>#N/A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</row>
    <row r="80" spans="1:84" ht="14.1" hidden="1" customHeight="1" x14ac:dyDescent="0.3">
      <c r="A80" s="115">
        <v>46048</v>
      </c>
      <c r="B80" s="117">
        <v>116127</v>
      </c>
      <c r="C80" s="118" t="s">
        <v>36</v>
      </c>
      <c r="D80" s="118" t="s">
        <v>30</v>
      </c>
      <c r="E80" s="118"/>
      <c r="F80" s="118">
        <v>409</v>
      </c>
      <c r="G80" s="118"/>
      <c r="H80" s="119" t="s">
        <v>670</v>
      </c>
      <c r="I80" s="118" t="s">
        <v>705</v>
      </c>
      <c r="J80" s="118">
        <v>1</v>
      </c>
      <c r="K80" s="116">
        <v>46041</v>
      </c>
      <c r="L80" s="116">
        <v>46041</v>
      </c>
      <c r="M80" s="116">
        <v>46041</v>
      </c>
      <c r="N80" s="118">
        <v>4</v>
      </c>
      <c r="O80" s="116">
        <v>46045</v>
      </c>
      <c r="P80" s="116">
        <v>46085</v>
      </c>
      <c r="Q80" s="116"/>
      <c r="R80" s="116" t="s">
        <v>67</v>
      </c>
      <c r="S80" s="121"/>
      <c r="T80" s="121">
        <v>29</v>
      </c>
      <c r="U80" s="121">
        <v>10</v>
      </c>
      <c r="V80" s="89" t="s">
        <v>3184</v>
      </c>
      <c r="W80" s="50" t="s">
        <v>726</v>
      </c>
      <c r="X80" s="89"/>
      <c r="Z80" s="50">
        <v>18</v>
      </c>
      <c r="BV80" t="e">
        <v>#N/A</v>
      </c>
      <c r="BW80" t="e">
        <v>#N/A</v>
      </c>
      <c r="BX80" t="e">
        <v>#N/A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</row>
    <row r="81" spans="1:84" ht="14.1" hidden="1" customHeight="1" x14ac:dyDescent="0.3">
      <c r="A81" s="117">
        <v>46036</v>
      </c>
      <c r="B81" s="117">
        <v>710585</v>
      </c>
      <c r="C81" s="118" t="s">
        <v>2778</v>
      </c>
      <c r="D81" s="118" t="s">
        <v>23</v>
      </c>
      <c r="E81" s="118"/>
      <c r="F81" s="118">
        <v>605</v>
      </c>
      <c r="G81" s="118"/>
      <c r="H81" s="119" t="s">
        <v>1327</v>
      </c>
      <c r="I81" s="118" t="s">
        <v>800</v>
      </c>
      <c r="J81" s="118">
        <v>1</v>
      </c>
      <c r="K81" s="116">
        <v>45950</v>
      </c>
      <c r="L81" s="116">
        <v>46055</v>
      </c>
      <c r="M81" s="116">
        <v>46055</v>
      </c>
      <c r="N81" s="118">
        <v>6</v>
      </c>
      <c r="O81" s="116">
        <v>46042</v>
      </c>
      <c r="P81" s="116">
        <v>46057</v>
      </c>
      <c r="Q81" s="116"/>
      <c r="R81" s="116" t="s">
        <v>67</v>
      </c>
      <c r="S81" s="121"/>
      <c r="T81" s="121">
        <v>12</v>
      </c>
      <c r="U81" s="121">
        <v>6</v>
      </c>
      <c r="V81" s="89" t="s">
        <v>3184</v>
      </c>
      <c r="W81" s="50" t="s">
        <v>2471</v>
      </c>
      <c r="X81" s="89">
        <v>4</v>
      </c>
      <c r="Y81" s="50" t="s">
        <v>2237</v>
      </c>
      <c r="Z81" s="50">
        <v>58</v>
      </c>
      <c r="BV81" t="e">
        <v>#N/A</v>
      </c>
      <c r="BW81" t="e">
        <v>#N/A</v>
      </c>
      <c r="BX81" t="e">
        <v>#N/A</v>
      </c>
      <c r="BY81" t="e">
        <v>#N/A</v>
      </c>
      <c r="BZ81" t="e">
        <v>#N/A</v>
      </c>
      <c r="CA81" t="e">
        <v>#N/A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</row>
    <row r="82" spans="1:84" ht="14.1" hidden="1" customHeight="1" x14ac:dyDescent="0.3">
      <c r="A82" s="117">
        <v>46035</v>
      </c>
      <c r="B82" s="117">
        <v>180532</v>
      </c>
      <c r="C82" s="118" t="s">
        <v>118</v>
      </c>
      <c r="D82" s="118" t="s">
        <v>117</v>
      </c>
      <c r="E82" s="118"/>
      <c r="F82" s="118">
        <v>430</v>
      </c>
      <c r="G82" s="118"/>
      <c r="H82" s="119" t="s">
        <v>1327</v>
      </c>
      <c r="I82" s="118" t="s">
        <v>808</v>
      </c>
      <c r="J82" s="118">
        <v>1</v>
      </c>
      <c r="K82" s="116">
        <v>45954</v>
      </c>
      <c r="L82" s="116">
        <v>46034</v>
      </c>
      <c r="M82" s="116">
        <v>46034</v>
      </c>
      <c r="N82" s="118">
        <v>3</v>
      </c>
      <c r="O82" s="116">
        <v>46042</v>
      </c>
      <c r="P82" s="116">
        <v>46045</v>
      </c>
      <c r="Q82" s="116"/>
      <c r="R82" s="116" t="s">
        <v>67</v>
      </c>
      <c r="S82" s="149"/>
      <c r="T82" s="149">
        <v>4</v>
      </c>
      <c r="U82" s="149">
        <v>4</v>
      </c>
      <c r="V82" s="91" t="s">
        <v>3184</v>
      </c>
      <c r="W82" s="90" t="s">
        <v>2436</v>
      </c>
      <c r="X82" s="91">
        <v>4</v>
      </c>
      <c r="Y82" s="90" t="s">
        <v>2237</v>
      </c>
      <c r="Z82" s="90" t="e">
        <v>#N/A</v>
      </c>
      <c r="AH82" s="96"/>
      <c r="AI82" s="96"/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</row>
    <row r="83" spans="1:84" hidden="1" x14ac:dyDescent="0.3">
      <c r="A83" s="51">
        <v>46042</v>
      </c>
      <c r="B83" s="117" t="s">
        <v>3885</v>
      </c>
      <c r="C83" s="188" t="s">
        <v>3893</v>
      </c>
      <c r="D83" s="50" t="s">
        <v>0</v>
      </c>
      <c r="E83" s="50"/>
      <c r="F83" s="50">
        <v>201</v>
      </c>
      <c r="G83" s="50"/>
      <c r="H83" s="50" t="s">
        <v>670</v>
      </c>
      <c r="I83" s="188" t="s">
        <v>734</v>
      </c>
      <c r="J83" s="50">
        <v>1</v>
      </c>
      <c r="K83" s="50"/>
      <c r="L83" s="189"/>
      <c r="M83" s="50">
        <v>46041</v>
      </c>
      <c r="N83" s="50">
        <v>4</v>
      </c>
      <c r="O83" s="51">
        <v>46041</v>
      </c>
      <c r="P83" s="51">
        <v>46052</v>
      </c>
      <c r="Q83" s="51"/>
      <c r="R83" s="50" t="s">
        <v>67</v>
      </c>
      <c r="S83" s="190"/>
      <c r="T83" s="190">
        <v>10</v>
      </c>
      <c r="U83" s="190">
        <v>5</v>
      </c>
      <c r="V83" s="50" t="s">
        <v>3184</v>
      </c>
      <c r="W83" s="50" t="s">
        <v>719</v>
      </c>
      <c r="X83" s="50"/>
      <c r="Z83" s="50" t="e">
        <v>#N/A</v>
      </c>
      <c r="AH83" s="96"/>
      <c r="AI83" s="96"/>
      <c r="BV83" t="e">
        <v>#N/A</v>
      </c>
      <c r="BW83" t="e">
        <v>#N/A</v>
      </c>
      <c r="BX83" t="e">
        <v>#N/A</v>
      </c>
      <c r="BY83" t="e">
        <v>#N/A</v>
      </c>
      <c r="BZ83" t="e">
        <v>#N/A</v>
      </c>
      <c r="CA83" t="e">
        <v>#N/A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</row>
    <row r="84" spans="1:84" hidden="1" x14ac:dyDescent="0.3">
      <c r="A84" s="51">
        <v>46035</v>
      </c>
      <c r="B84" s="117">
        <v>301070</v>
      </c>
      <c r="C84" s="188" t="s">
        <v>162</v>
      </c>
      <c r="D84" s="50" t="s">
        <v>41</v>
      </c>
      <c r="E84" s="50"/>
      <c r="F84" s="50">
        <v>602</v>
      </c>
      <c r="G84" s="50"/>
      <c r="H84" s="50" t="s">
        <v>1327</v>
      </c>
      <c r="I84" s="188" t="s">
        <v>800</v>
      </c>
      <c r="J84" s="50">
        <v>3</v>
      </c>
      <c r="K84" s="50">
        <v>45953</v>
      </c>
      <c r="L84" s="189">
        <v>46048</v>
      </c>
      <c r="M84" s="50">
        <v>46048</v>
      </c>
      <c r="N84" s="50">
        <v>5</v>
      </c>
      <c r="O84" s="51">
        <v>46038</v>
      </c>
      <c r="P84" s="51">
        <v>46051</v>
      </c>
      <c r="Q84" s="51"/>
      <c r="R84" s="50" t="s">
        <v>67</v>
      </c>
      <c r="S84" s="190"/>
      <c r="T84" s="190">
        <v>10</v>
      </c>
      <c r="U84" s="190">
        <v>5</v>
      </c>
      <c r="V84" s="50" t="s">
        <v>3184</v>
      </c>
      <c r="W84" s="50" t="s">
        <v>2877</v>
      </c>
      <c r="X84" s="50">
        <v>3</v>
      </c>
      <c r="Y84" s="50" t="s">
        <v>2237</v>
      </c>
      <c r="Z84" s="50" t="e">
        <v>#N/A</v>
      </c>
      <c r="AH84" s="96"/>
      <c r="AI84" s="96"/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</row>
    <row r="85" spans="1:84" hidden="1" x14ac:dyDescent="0.3">
      <c r="A85" s="50">
        <v>46041</v>
      </c>
      <c r="B85" s="117">
        <v>572709</v>
      </c>
      <c r="C85" s="188" t="s">
        <v>189</v>
      </c>
      <c r="D85" s="50" t="s">
        <v>38</v>
      </c>
      <c r="E85" s="50"/>
      <c r="F85" s="50">
        <v>316</v>
      </c>
      <c r="G85" s="50"/>
      <c r="H85" s="50" t="s">
        <v>670</v>
      </c>
      <c r="I85" s="50" t="s">
        <v>750</v>
      </c>
      <c r="J85" s="50">
        <v>1</v>
      </c>
      <c r="K85" s="50">
        <v>45812</v>
      </c>
      <c r="L85" s="189">
        <v>45922</v>
      </c>
      <c r="M85" s="50">
        <v>46041</v>
      </c>
      <c r="N85" s="50">
        <v>4</v>
      </c>
      <c r="O85" s="51">
        <v>46038</v>
      </c>
      <c r="P85" s="51">
        <v>46050</v>
      </c>
      <c r="Q85" s="51"/>
      <c r="R85" s="50" t="s">
        <v>69</v>
      </c>
      <c r="S85" s="190"/>
      <c r="T85" s="190">
        <v>9</v>
      </c>
      <c r="U85" s="190">
        <v>5</v>
      </c>
      <c r="V85" s="50" t="s">
        <v>3184</v>
      </c>
      <c r="W85" s="50" t="s">
        <v>790</v>
      </c>
      <c r="X85" s="50"/>
      <c r="Z85" s="50">
        <v>20</v>
      </c>
      <c r="AH85" s="96"/>
      <c r="AI85" s="96"/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</row>
    <row r="86" spans="1:84" hidden="1" x14ac:dyDescent="0.3">
      <c r="A86" s="50">
        <v>46041</v>
      </c>
      <c r="B86" s="117">
        <v>859522</v>
      </c>
      <c r="C86" s="50" t="s">
        <v>3554</v>
      </c>
      <c r="D86" s="50" t="s">
        <v>23</v>
      </c>
      <c r="E86" s="50"/>
      <c r="F86" s="50">
        <v>620</v>
      </c>
      <c r="G86" s="50"/>
      <c r="H86" s="50" t="s">
        <v>1327</v>
      </c>
      <c r="I86" s="50" t="s">
        <v>869</v>
      </c>
      <c r="J86" s="50">
        <v>1</v>
      </c>
      <c r="K86" s="50">
        <v>46030</v>
      </c>
      <c r="L86" s="189"/>
      <c r="M86" s="50">
        <v>46034</v>
      </c>
      <c r="N86" s="50">
        <v>3</v>
      </c>
      <c r="O86" s="51">
        <v>46038</v>
      </c>
      <c r="P86" s="51"/>
      <c r="Q86" s="51"/>
      <c r="R86" s="50" t="s">
        <v>3880</v>
      </c>
      <c r="S86" s="190" t="s">
        <v>3884</v>
      </c>
      <c r="T86" s="190">
        <v>69</v>
      </c>
      <c r="U86" s="190" t="s">
        <v>0</v>
      </c>
      <c r="V86" s="50" t="s">
        <v>3184</v>
      </c>
      <c r="W86" s="50"/>
      <c r="X86" s="50"/>
      <c r="Z86" s="50" t="e">
        <v>#N/A</v>
      </c>
      <c r="AH86" s="96"/>
      <c r="AI86" s="96"/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</row>
    <row r="87" spans="1:84" hidden="1" x14ac:dyDescent="0.3">
      <c r="A87" s="50">
        <v>46041</v>
      </c>
      <c r="B87" s="117">
        <v>859386</v>
      </c>
      <c r="C87" s="50" t="s">
        <v>3537</v>
      </c>
      <c r="D87" s="50" t="s">
        <v>2536</v>
      </c>
      <c r="E87" s="50"/>
      <c r="F87" s="50">
        <v>429</v>
      </c>
      <c r="G87" s="50"/>
      <c r="H87" s="50" t="s">
        <v>670</v>
      </c>
      <c r="I87" s="50" t="s">
        <v>697</v>
      </c>
      <c r="J87" s="50">
        <v>1</v>
      </c>
      <c r="K87" s="50">
        <v>46030</v>
      </c>
      <c r="L87" s="189"/>
      <c r="M87" s="50">
        <v>46034</v>
      </c>
      <c r="N87" s="50">
        <v>3</v>
      </c>
      <c r="O87" s="51">
        <v>46038</v>
      </c>
      <c r="P87" s="51"/>
      <c r="Q87" s="51"/>
      <c r="R87" s="50" t="s">
        <v>3880</v>
      </c>
      <c r="S87" s="190" t="s">
        <v>3883</v>
      </c>
      <c r="T87" s="190">
        <v>69</v>
      </c>
      <c r="U87" s="190" t="s">
        <v>0</v>
      </c>
      <c r="V87" s="50" t="s">
        <v>3184</v>
      </c>
      <c r="W87" s="50"/>
      <c r="X87" s="50"/>
      <c r="Z87" s="50">
        <v>21</v>
      </c>
      <c r="AH87" s="96"/>
      <c r="AI87" s="96"/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</row>
    <row r="88" spans="1:84" hidden="1" x14ac:dyDescent="0.3">
      <c r="A88" s="50">
        <v>46041</v>
      </c>
      <c r="B88" s="117">
        <v>859305</v>
      </c>
      <c r="C88" s="50" t="s">
        <v>3501</v>
      </c>
      <c r="D88" s="50" t="s">
        <v>251</v>
      </c>
      <c r="E88" s="50"/>
      <c r="F88" s="50">
        <v>135</v>
      </c>
      <c r="G88" s="50"/>
      <c r="H88" s="50" t="s">
        <v>670</v>
      </c>
      <c r="I88" s="50" t="s">
        <v>705</v>
      </c>
      <c r="J88" s="50">
        <v>1</v>
      </c>
      <c r="K88" s="50">
        <v>46030</v>
      </c>
      <c r="L88" s="189"/>
      <c r="M88" s="50">
        <v>46034</v>
      </c>
      <c r="N88" s="50">
        <v>3</v>
      </c>
      <c r="O88" s="51">
        <v>46038</v>
      </c>
      <c r="P88" s="51"/>
      <c r="Q88" s="51"/>
      <c r="R88" s="50" t="s">
        <v>3880</v>
      </c>
      <c r="S88" s="190" t="s">
        <v>3882</v>
      </c>
      <c r="T88" s="190">
        <v>69</v>
      </c>
      <c r="U88" s="190" t="s">
        <v>0</v>
      </c>
      <c r="V88" s="50" t="s">
        <v>3184</v>
      </c>
      <c r="W88" s="50"/>
      <c r="X88" s="50"/>
      <c r="Z88" s="50">
        <v>29</v>
      </c>
      <c r="AH88" s="96"/>
      <c r="AI88" s="96"/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</row>
    <row r="89" spans="1:84" hidden="1" x14ac:dyDescent="0.3">
      <c r="A89" s="50">
        <v>46041</v>
      </c>
      <c r="B89" s="117">
        <v>859303</v>
      </c>
      <c r="C89" s="50" t="s">
        <v>3497</v>
      </c>
      <c r="D89" s="50" t="s">
        <v>2541</v>
      </c>
      <c r="E89" s="50"/>
      <c r="F89" s="50">
        <v>111</v>
      </c>
      <c r="G89" s="50"/>
      <c r="H89" s="50" t="s">
        <v>670</v>
      </c>
      <c r="I89" s="50" t="s">
        <v>705</v>
      </c>
      <c r="J89" s="50">
        <v>1</v>
      </c>
      <c r="K89" s="50">
        <v>46030</v>
      </c>
      <c r="L89" s="189"/>
      <c r="M89" s="50">
        <v>46034</v>
      </c>
      <c r="N89" s="50">
        <v>3</v>
      </c>
      <c r="O89" s="51">
        <v>46038</v>
      </c>
      <c r="P89" s="51"/>
      <c r="Q89" s="51"/>
      <c r="R89" s="50" t="s">
        <v>3880</v>
      </c>
      <c r="S89" s="190" t="s">
        <v>3881</v>
      </c>
      <c r="T89" s="190">
        <v>69</v>
      </c>
      <c r="U89" s="190" t="s">
        <v>0</v>
      </c>
      <c r="V89" s="50" t="s">
        <v>3184</v>
      </c>
      <c r="W89" s="50"/>
      <c r="X89" s="50"/>
      <c r="Z89" s="50">
        <v>25</v>
      </c>
      <c r="AH89" s="96"/>
      <c r="AI89" s="96"/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</row>
    <row r="90" spans="1:84" hidden="1" x14ac:dyDescent="0.3">
      <c r="A90" s="50">
        <v>46041</v>
      </c>
      <c r="B90" s="117" t="s">
        <v>3464</v>
      </c>
      <c r="C90" s="50" t="s">
        <v>3563</v>
      </c>
      <c r="D90" s="50">
        <v>0</v>
      </c>
      <c r="E90" s="50"/>
      <c r="F90" s="50">
        <v>621</v>
      </c>
      <c r="G90" s="50"/>
      <c r="H90" s="50" t="s">
        <v>1327</v>
      </c>
      <c r="I90" s="50" t="s">
        <v>869</v>
      </c>
      <c r="J90" s="50">
        <v>1</v>
      </c>
      <c r="K90" s="50"/>
      <c r="L90" s="189"/>
      <c r="M90" s="50">
        <v>46006</v>
      </c>
      <c r="N90" s="50">
        <v>51</v>
      </c>
      <c r="O90" s="51">
        <v>46036</v>
      </c>
      <c r="P90" s="51">
        <v>46048</v>
      </c>
      <c r="Q90" s="51"/>
      <c r="R90" s="50" t="s">
        <v>67</v>
      </c>
      <c r="S90" s="190"/>
      <c r="T90" s="190">
        <v>9</v>
      </c>
      <c r="U90" s="190">
        <v>5</v>
      </c>
      <c r="V90" s="50" t="s">
        <v>3184</v>
      </c>
      <c r="W90" s="50" t="s">
        <v>807</v>
      </c>
      <c r="X90" s="50">
        <v>3</v>
      </c>
      <c r="Y90" s="50" t="s">
        <v>2237</v>
      </c>
      <c r="Z90" s="50" t="e">
        <v>#N/A</v>
      </c>
      <c r="AH90" s="96"/>
      <c r="AI90" s="96"/>
      <c r="BV90" t="e">
        <v>#N/A</v>
      </c>
      <c r="BW90" t="e">
        <v>#N/A</v>
      </c>
      <c r="BX90" t="e">
        <v>#N/A</v>
      </c>
      <c r="BY90" t="e">
        <v>#N/A</v>
      </c>
      <c r="BZ90" t="e">
        <v>#N/A</v>
      </c>
      <c r="CA90" t="e">
        <v>#N/A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</row>
    <row r="91" spans="1:84" hidden="1" x14ac:dyDescent="0.3">
      <c r="A91" s="50">
        <v>46041</v>
      </c>
      <c r="B91" s="117">
        <v>859488</v>
      </c>
      <c r="C91" s="50" t="s">
        <v>3546</v>
      </c>
      <c r="D91" s="50" t="s">
        <v>2557</v>
      </c>
      <c r="E91" s="50"/>
      <c r="F91" s="50">
        <v>510</v>
      </c>
      <c r="G91" s="50"/>
      <c r="H91" s="50" t="s">
        <v>670</v>
      </c>
      <c r="I91" s="50" t="s">
        <v>782</v>
      </c>
      <c r="J91" s="50">
        <v>1</v>
      </c>
      <c r="K91" s="50">
        <v>46030</v>
      </c>
      <c r="L91" s="50"/>
      <c r="M91" s="50">
        <v>46034</v>
      </c>
      <c r="N91" s="50">
        <v>3</v>
      </c>
      <c r="O91" s="51">
        <v>46036</v>
      </c>
      <c r="P91" s="51"/>
      <c r="Q91" s="51"/>
      <c r="R91" s="50" t="s">
        <v>3880</v>
      </c>
      <c r="S91" s="190" t="s">
        <v>3879</v>
      </c>
      <c r="T91" s="190">
        <v>71</v>
      </c>
      <c r="U91" s="190" t="s">
        <v>0</v>
      </c>
      <c r="V91" s="50" t="s">
        <v>3184</v>
      </c>
      <c r="W91" s="50"/>
      <c r="X91" s="50"/>
      <c r="Z91" s="50" t="e">
        <v>#N/A</v>
      </c>
      <c r="AH91" s="96"/>
      <c r="AI91" s="96"/>
      <c r="BV91" t="e">
        <v>#N/A</v>
      </c>
      <c r="BW91" t="e">
        <v>#N/A</v>
      </c>
      <c r="BX91" t="e">
        <v>#N/A</v>
      </c>
      <c r="BY91" t="e">
        <v>#N/A</v>
      </c>
      <c r="BZ91" t="e">
        <v>#N/A</v>
      </c>
      <c r="CA91" t="e">
        <v>#N/A</v>
      </c>
      <c r="CB91" t="e">
        <v>#N/A</v>
      </c>
      <c r="CC91" t="e">
        <v>#N/A</v>
      </c>
      <c r="CD91" t="e">
        <v>#N/A</v>
      </c>
      <c r="CE91" t="e">
        <v>#N/A</v>
      </c>
      <c r="CF91" t="e">
        <v>#N/A</v>
      </c>
    </row>
    <row r="92" spans="1:84" hidden="1" x14ac:dyDescent="0.3">
      <c r="A92" s="50">
        <v>46041</v>
      </c>
      <c r="B92" s="117">
        <v>859488</v>
      </c>
      <c r="C92" s="50" t="s">
        <v>3546</v>
      </c>
      <c r="D92" s="50" t="s">
        <v>2557</v>
      </c>
      <c r="E92" s="50"/>
      <c r="F92" s="50">
        <v>508</v>
      </c>
      <c r="G92" s="50"/>
      <c r="H92" s="50" t="s">
        <v>670</v>
      </c>
      <c r="I92" s="50" t="s">
        <v>782</v>
      </c>
      <c r="J92" s="50">
        <v>1</v>
      </c>
      <c r="K92" s="50">
        <v>46030</v>
      </c>
      <c r="L92" s="50"/>
      <c r="M92" s="50">
        <v>46034</v>
      </c>
      <c r="N92" s="50">
        <v>3</v>
      </c>
      <c r="O92" s="51">
        <v>46036</v>
      </c>
      <c r="P92" s="51"/>
      <c r="Q92" s="51"/>
      <c r="R92" s="50" t="s">
        <v>3880</v>
      </c>
      <c r="S92" s="190" t="s">
        <v>3879</v>
      </c>
      <c r="T92" s="190">
        <v>71</v>
      </c>
      <c r="U92" s="190" t="s">
        <v>0</v>
      </c>
      <c r="V92" s="50" t="s">
        <v>3184</v>
      </c>
      <c r="W92" s="50"/>
      <c r="X92" s="50"/>
      <c r="Z92" s="50" t="e">
        <v>#N/A</v>
      </c>
      <c r="AH92" s="96"/>
      <c r="AI92" s="96"/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</row>
    <row r="93" spans="1:84" hidden="1" x14ac:dyDescent="0.3">
      <c r="A93" s="50">
        <v>46035</v>
      </c>
      <c r="B93" s="117">
        <v>703530</v>
      </c>
      <c r="C93" s="50" t="s">
        <v>1027</v>
      </c>
      <c r="D93" s="50" t="s">
        <v>152</v>
      </c>
      <c r="E93" s="50"/>
      <c r="F93" s="50">
        <v>606</v>
      </c>
      <c r="G93" s="50"/>
      <c r="H93" s="50" t="s">
        <v>1327</v>
      </c>
      <c r="I93" s="50" t="s">
        <v>805</v>
      </c>
      <c r="J93" s="50">
        <v>1</v>
      </c>
      <c r="K93" s="50">
        <v>45428</v>
      </c>
      <c r="L93" s="50">
        <v>46034</v>
      </c>
      <c r="M93" s="50">
        <v>46034</v>
      </c>
      <c r="N93" s="50">
        <v>3</v>
      </c>
      <c r="O93" s="51">
        <v>46034</v>
      </c>
      <c r="P93" s="51">
        <v>46043</v>
      </c>
      <c r="Q93" s="51"/>
      <c r="R93" s="50" t="s">
        <v>67</v>
      </c>
      <c r="S93" s="190"/>
      <c r="T93" s="190">
        <v>8</v>
      </c>
      <c r="U93" s="190">
        <v>4</v>
      </c>
      <c r="V93" s="50" t="s">
        <v>3184</v>
      </c>
      <c r="W93" s="50" t="s">
        <v>3164</v>
      </c>
      <c r="X93" s="50">
        <v>3</v>
      </c>
      <c r="Y93" s="50" t="s">
        <v>2237</v>
      </c>
      <c r="Z93" s="50" t="e">
        <v>#N/A</v>
      </c>
      <c r="AH93" s="96"/>
      <c r="AI93" s="96"/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</row>
    <row r="94" spans="1:84" hidden="1" x14ac:dyDescent="0.3">
      <c r="A94" s="50">
        <v>46031</v>
      </c>
      <c r="B94" s="117">
        <v>793025</v>
      </c>
      <c r="C94" s="50" t="s">
        <v>139</v>
      </c>
      <c r="D94" s="50" t="s">
        <v>2090</v>
      </c>
      <c r="E94" s="50"/>
      <c r="F94" s="50">
        <v>417</v>
      </c>
      <c r="G94" s="50"/>
      <c r="H94" s="50" t="s">
        <v>670</v>
      </c>
      <c r="I94" s="50" t="s">
        <v>1846</v>
      </c>
      <c r="J94" s="50">
        <v>1</v>
      </c>
      <c r="K94" s="50">
        <v>45440</v>
      </c>
      <c r="L94" s="50"/>
      <c r="M94" s="50">
        <v>46027</v>
      </c>
      <c r="N94" s="50">
        <v>2</v>
      </c>
      <c r="O94" s="51">
        <v>46031</v>
      </c>
      <c r="P94" s="51">
        <v>46058</v>
      </c>
      <c r="Q94" s="51"/>
      <c r="R94" s="50" t="s">
        <v>67</v>
      </c>
      <c r="S94" s="190"/>
      <c r="T94" s="190">
        <v>20</v>
      </c>
      <c r="U94" s="190">
        <v>6</v>
      </c>
      <c r="V94" s="50" t="s">
        <v>3184</v>
      </c>
      <c r="W94" s="50" t="s">
        <v>1937</v>
      </c>
      <c r="X94" s="50"/>
      <c r="Z94" s="50" t="e">
        <v>#N/A</v>
      </c>
      <c r="AH94" s="96"/>
      <c r="AI94" s="96"/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</row>
    <row r="95" spans="1:84" hidden="1" x14ac:dyDescent="0.3">
      <c r="A95" s="50">
        <v>46007</v>
      </c>
      <c r="B95" s="117">
        <v>859352</v>
      </c>
      <c r="C95" s="50" t="s">
        <v>3566</v>
      </c>
      <c r="D95" s="50" t="s">
        <v>20</v>
      </c>
      <c r="E95" s="50"/>
      <c r="F95" s="50">
        <v>636</v>
      </c>
      <c r="G95" s="50"/>
      <c r="H95" s="50" t="s">
        <v>1327</v>
      </c>
      <c r="I95" s="50" t="s">
        <v>808</v>
      </c>
      <c r="J95" s="50">
        <v>1</v>
      </c>
      <c r="K95" s="50">
        <v>45933</v>
      </c>
      <c r="L95" s="50"/>
      <c r="M95" s="50">
        <v>45985</v>
      </c>
      <c r="N95" s="50">
        <v>48</v>
      </c>
      <c r="O95" s="51">
        <v>46000</v>
      </c>
      <c r="P95" s="51">
        <v>46041</v>
      </c>
      <c r="Q95" s="51"/>
      <c r="R95" s="50" t="s">
        <v>67</v>
      </c>
      <c r="S95" s="190"/>
      <c r="T95" s="190">
        <v>30</v>
      </c>
      <c r="U95" s="190">
        <v>4</v>
      </c>
      <c r="V95" s="50" t="s">
        <v>3184</v>
      </c>
      <c r="W95" s="50" t="s">
        <v>2799</v>
      </c>
      <c r="X95" s="50"/>
      <c r="Y95" s="50" t="s">
        <v>2237</v>
      </c>
      <c r="Z95" s="50" t="e">
        <v>#N/A</v>
      </c>
      <c r="AH95" s="96"/>
      <c r="AI95" s="96"/>
      <c r="BV95" t="e">
        <v>#N/A</v>
      </c>
      <c r="BW95" t="e">
        <v>#N/A</v>
      </c>
      <c r="BX95" t="e">
        <v>#N/A</v>
      </c>
      <c r="BY95" t="e">
        <v>#N/A</v>
      </c>
      <c r="BZ95" t="e">
        <v>#N/A</v>
      </c>
      <c r="CA95" t="e">
        <v>#N/A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</row>
    <row r="96" spans="1:84" hidden="1" x14ac:dyDescent="0.3">
      <c r="A96" s="50">
        <v>46000</v>
      </c>
      <c r="B96" s="117" t="s">
        <v>3488</v>
      </c>
      <c r="C96" s="50" t="s">
        <v>3564</v>
      </c>
      <c r="D96" s="50">
        <v>0</v>
      </c>
      <c r="E96" s="50"/>
      <c r="F96" s="50">
        <v>524</v>
      </c>
      <c r="G96" s="50"/>
      <c r="H96" s="50" t="s">
        <v>1327</v>
      </c>
      <c r="I96" s="50" t="s">
        <v>808</v>
      </c>
      <c r="J96" s="50">
        <v>1</v>
      </c>
      <c r="K96" s="50">
        <v>45988</v>
      </c>
      <c r="L96" s="50">
        <v>45992</v>
      </c>
      <c r="M96" s="50">
        <v>45992</v>
      </c>
      <c r="N96" s="50">
        <v>49</v>
      </c>
      <c r="O96" s="51">
        <v>46000</v>
      </c>
      <c r="P96" s="51">
        <v>46011</v>
      </c>
      <c r="Q96" s="51"/>
      <c r="R96" s="50" t="s">
        <v>67</v>
      </c>
      <c r="S96" s="190"/>
      <c r="T96" s="190">
        <v>9</v>
      </c>
      <c r="U96" s="190">
        <v>51</v>
      </c>
      <c r="V96" s="50" t="s">
        <v>3184</v>
      </c>
      <c r="W96" s="50" t="s">
        <v>1957</v>
      </c>
      <c r="X96" s="50"/>
      <c r="Y96" s="50" t="s">
        <v>2237</v>
      </c>
      <c r="Z96" s="50" t="e">
        <v>#N/A</v>
      </c>
      <c r="AH96" s="96"/>
      <c r="AI96" s="96"/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</row>
    <row r="97" spans="1:84" hidden="1" x14ac:dyDescent="0.3">
      <c r="A97" s="50">
        <v>46007</v>
      </c>
      <c r="B97" s="117">
        <v>116127</v>
      </c>
      <c r="C97" s="50" t="s">
        <v>36</v>
      </c>
      <c r="D97" s="50" t="s">
        <v>30</v>
      </c>
      <c r="E97" s="50"/>
      <c r="F97" s="50">
        <v>223</v>
      </c>
      <c r="G97" s="50"/>
      <c r="H97" s="50" t="s">
        <v>670</v>
      </c>
      <c r="I97" s="50" t="s">
        <v>705</v>
      </c>
      <c r="J97" s="50">
        <v>0</v>
      </c>
      <c r="K97" s="50">
        <v>45842</v>
      </c>
      <c r="L97" s="50"/>
      <c r="M97" s="50">
        <v>45999</v>
      </c>
      <c r="N97" s="50">
        <v>50</v>
      </c>
      <c r="O97" s="51">
        <v>46000</v>
      </c>
      <c r="P97" s="51"/>
      <c r="Q97" s="51"/>
      <c r="R97" s="50" t="s">
        <v>70</v>
      </c>
      <c r="S97" s="190"/>
      <c r="T97" s="190">
        <v>97</v>
      </c>
      <c r="U97" s="190" t="s">
        <v>0</v>
      </c>
      <c r="V97" s="50" t="s">
        <v>3184</v>
      </c>
      <c r="W97" s="50"/>
      <c r="X97" s="50"/>
      <c r="Z97" s="50">
        <v>18</v>
      </c>
      <c r="AH97" s="96"/>
      <c r="AI97" s="96"/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</row>
    <row r="98" spans="1:84" hidden="1" x14ac:dyDescent="0.3">
      <c r="A98" s="50">
        <v>45999</v>
      </c>
      <c r="B98" s="117" t="s">
        <v>3463</v>
      </c>
      <c r="C98" s="50" t="s">
        <v>3562</v>
      </c>
      <c r="D98" s="50">
        <v>0</v>
      </c>
      <c r="E98" s="50"/>
      <c r="F98" s="50">
        <v>621</v>
      </c>
      <c r="G98" s="50"/>
      <c r="H98" s="50" t="s">
        <v>1327</v>
      </c>
      <c r="I98" s="50" t="s">
        <v>869</v>
      </c>
      <c r="J98" s="50">
        <v>1</v>
      </c>
      <c r="K98" s="50"/>
      <c r="L98" s="50"/>
      <c r="M98" s="50">
        <v>45999</v>
      </c>
      <c r="N98" s="50">
        <v>50</v>
      </c>
      <c r="O98" s="51">
        <v>45999</v>
      </c>
      <c r="P98" s="51"/>
      <c r="Q98" s="51"/>
      <c r="R98" s="50" t="s">
        <v>67</v>
      </c>
      <c r="S98" s="190"/>
      <c r="T98" s="190">
        <v>98</v>
      </c>
      <c r="U98" s="190" t="s">
        <v>0</v>
      </c>
      <c r="V98" s="50" t="s">
        <v>3184</v>
      </c>
      <c r="W98" s="50"/>
      <c r="X98" s="50"/>
      <c r="Z98" s="50" t="e">
        <v>#N/A</v>
      </c>
      <c r="AH98" s="96"/>
      <c r="AI98" s="96"/>
      <c r="BV98" t="e">
        <v>#N/A</v>
      </c>
      <c r="BW98" t="e">
        <v>#N/A</v>
      </c>
      <c r="BX98" t="e">
        <v>#N/A</v>
      </c>
      <c r="BY98" t="e">
        <v>#N/A</v>
      </c>
      <c r="BZ98" t="e">
        <v>#N/A</v>
      </c>
      <c r="CA98" t="e">
        <v>#N/A</v>
      </c>
      <c r="CB98" t="e">
        <v>#N/A</v>
      </c>
      <c r="CC98" t="e">
        <v>#N/A</v>
      </c>
      <c r="CD98" t="e">
        <v>#N/A</v>
      </c>
      <c r="CE98" t="e">
        <v>#N/A</v>
      </c>
      <c r="CF98" t="e">
        <v>#N/A</v>
      </c>
    </row>
    <row r="99" spans="1:84" hidden="1" x14ac:dyDescent="0.3">
      <c r="A99" s="50">
        <v>46000</v>
      </c>
      <c r="B99" s="117">
        <v>4181</v>
      </c>
      <c r="C99" s="50" t="s">
        <v>40</v>
      </c>
      <c r="D99" s="50" t="s">
        <v>131</v>
      </c>
      <c r="E99" s="50"/>
      <c r="F99" s="50">
        <v>106</v>
      </c>
      <c r="G99" s="50"/>
      <c r="H99" s="50" t="s">
        <v>670</v>
      </c>
      <c r="I99" s="50" t="s">
        <v>705</v>
      </c>
      <c r="J99" s="50">
        <v>1</v>
      </c>
      <c r="K99" s="50">
        <v>45989</v>
      </c>
      <c r="L99" s="50">
        <v>45989</v>
      </c>
      <c r="M99" s="50">
        <v>45992</v>
      </c>
      <c r="N99" s="50">
        <v>49</v>
      </c>
      <c r="O99" s="50">
        <v>45995</v>
      </c>
      <c r="P99" s="50"/>
      <c r="Q99" s="50"/>
      <c r="R99" s="50" t="s">
        <v>67</v>
      </c>
      <c r="S99" s="190" t="s">
        <v>3576</v>
      </c>
      <c r="T99" s="190">
        <v>100</v>
      </c>
      <c r="U99" s="190" t="s">
        <v>0</v>
      </c>
      <c r="V99" s="50" t="s">
        <v>3184</v>
      </c>
      <c r="W99" s="50" t="s">
        <v>790</v>
      </c>
      <c r="X99" s="50"/>
      <c r="Z99" s="50">
        <v>22</v>
      </c>
      <c r="AH99" s="96"/>
      <c r="AI99" s="96"/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</row>
    <row r="100" spans="1:84" hidden="1" x14ac:dyDescent="0.3">
      <c r="A100" s="50">
        <v>45994</v>
      </c>
      <c r="B100" s="117">
        <v>4634</v>
      </c>
      <c r="C100" s="50" t="s">
        <v>216</v>
      </c>
      <c r="D100" s="50" t="s">
        <v>233</v>
      </c>
      <c r="E100" s="50"/>
      <c r="F100" s="50">
        <v>210</v>
      </c>
      <c r="G100" s="50"/>
      <c r="H100" s="50" t="s">
        <v>670</v>
      </c>
      <c r="I100" s="50" t="s">
        <v>705</v>
      </c>
      <c r="J100" s="50">
        <v>1</v>
      </c>
      <c r="K100" s="50">
        <v>45440</v>
      </c>
      <c r="L100" s="50">
        <v>45993</v>
      </c>
      <c r="M100" s="50">
        <v>45999</v>
      </c>
      <c r="N100" s="50">
        <v>50</v>
      </c>
      <c r="O100" s="50">
        <v>45993</v>
      </c>
      <c r="P100" s="50">
        <v>46045</v>
      </c>
      <c r="Q100" s="50"/>
      <c r="R100" s="50" t="s">
        <v>67</v>
      </c>
      <c r="S100" s="190" t="s">
        <v>3575</v>
      </c>
      <c r="T100" s="190">
        <v>39</v>
      </c>
      <c r="U100" s="190">
        <v>4</v>
      </c>
      <c r="V100" s="50" t="s">
        <v>3184</v>
      </c>
      <c r="W100" s="50" t="s">
        <v>726</v>
      </c>
      <c r="X100" s="50"/>
      <c r="Z100" s="50">
        <v>14</v>
      </c>
      <c r="AH100" s="96"/>
      <c r="AI100" s="96"/>
      <c r="BV100" t="e">
        <v>#N/A</v>
      </c>
      <c r="BW100" t="e">
        <v>#N/A</v>
      </c>
      <c r="BX100" t="e">
        <v>#N/A</v>
      </c>
      <c r="BY100" t="e">
        <v>#N/A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</row>
    <row r="101" spans="1:84" hidden="1" x14ac:dyDescent="0.3">
      <c r="A101" s="50">
        <v>45985</v>
      </c>
      <c r="B101" s="117">
        <v>732768</v>
      </c>
      <c r="C101" s="50" t="s">
        <v>99</v>
      </c>
      <c r="D101" s="50" t="s">
        <v>231</v>
      </c>
      <c r="E101" s="50"/>
      <c r="F101" s="50">
        <v>304</v>
      </c>
      <c r="G101" s="50"/>
      <c r="H101" s="50" t="s">
        <v>759</v>
      </c>
      <c r="I101" s="50" t="s">
        <v>750</v>
      </c>
      <c r="J101" s="50">
        <v>1</v>
      </c>
      <c r="K101" s="50">
        <v>45947</v>
      </c>
      <c r="L101" s="50">
        <v>45978</v>
      </c>
      <c r="M101" s="50">
        <v>45972</v>
      </c>
      <c r="N101" s="50">
        <v>46</v>
      </c>
      <c r="O101" s="50">
        <v>45985</v>
      </c>
      <c r="P101" s="50">
        <v>46045</v>
      </c>
      <c r="Q101" s="50"/>
      <c r="R101" s="50" t="s">
        <v>67</v>
      </c>
      <c r="S101" s="190" t="s">
        <v>3575</v>
      </c>
      <c r="T101" s="190">
        <v>45</v>
      </c>
      <c r="U101" s="190">
        <v>4</v>
      </c>
      <c r="V101" s="50" t="s">
        <v>3184</v>
      </c>
      <c r="W101" s="50" t="s">
        <v>753</v>
      </c>
      <c r="X101" s="50"/>
      <c r="Z101" s="50">
        <v>31</v>
      </c>
      <c r="AH101" s="96"/>
      <c r="AI101" s="96"/>
      <c r="BV101" t="e">
        <v>#N/A</v>
      </c>
      <c r="BW101" t="e">
        <v>#N/A</v>
      </c>
      <c r="BX101" t="e">
        <v>#N/A</v>
      </c>
      <c r="BY101" t="e">
        <v>#N/A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</row>
    <row r="102" spans="1:84" hidden="1" x14ac:dyDescent="0.3">
      <c r="A102" s="50">
        <v>45957</v>
      </c>
      <c r="B102" s="117">
        <v>4181</v>
      </c>
      <c r="C102" s="50" t="s">
        <v>40</v>
      </c>
      <c r="D102" s="50" t="s">
        <v>131</v>
      </c>
      <c r="E102" s="50"/>
      <c r="F102" s="50">
        <v>125</v>
      </c>
      <c r="G102" s="50"/>
      <c r="H102" s="50" t="s">
        <v>670</v>
      </c>
      <c r="I102" s="50" t="s">
        <v>705</v>
      </c>
      <c r="J102" s="50">
        <v>1</v>
      </c>
      <c r="K102" s="50">
        <v>45953</v>
      </c>
      <c r="L102" s="50">
        <v>45957</v>
      </c>
      <c r="M102" s="50">
        <v>45957</v>
      </c>
      <c r="N102" s="50">
        <v>44</v>
      </c>
      <c r="O102" s="50">
        <v>45954</v>
      </c>
      <c r="P102" s="50">
        <v>46034</v>
      </c>
      <c r="Q102" s="50"/>
      <c r="R102" s="50" t="s">
        <v>70</v>
      </c>
      <c r="S102" s="190" t="s">
        <v>3576</v>
      </c>
      <c r="T102" s="190">
        <v>57</v>
      </c>
      <c r="U102" s="190">
        <v>3</v>
      </c>
      <c r="V102" s="50" t="s">
        <v>3184</v>
      </c>
      <c r="W102" s="50" t="s">
        <v>790</v>
      </c>
      <c r="X102" s="50"/>
      <c r="Z102" s="50">
        <v>22</v>
      </c>
      <c r="AH102" s="96"/>
      <c r="AI102" s="96"/>
      <c r="BV102" t="e">
        <v>#N/A</v>
      </c>
      <c r="BW102" t="e">
        <v>#N/A</v>
      </c>
      <c r="BX102" t="e">
        <v>#N/A</v>
      </c>
      <c r="BY102" t="e">
        <v>#N/A</v>
      </c>
      <c r="BZ102" t="e">
        <v>#N/A</v>
      </c>
      <c r="CA102" t="e">
        <v>#N/A</v>
      </c>
      <c r="CB102" t="e">
        <v>#N/A</v>
      </c>
      <c r="CC102" t="e">
        <v>#N/A</v>
      </c>
      <c r="CD102" t="e">
        <v>#N/A</v>
      </c>
      <c r="CE102" t="e">
        <v>#N/A</v>
      </c>
      <c r="CF102" t="e">
        <v>#N/A</v>
      </c>
    </row>
    <row r="103" spans="1:84" hidden="1" x14ac:dyDescent="0.3">
      <c r="A103" s="50">
        <v>45931</v>
      </c>
      <c r="B103" s="117" t="s">
        <v>3400</v>
      </c>
      <c r="C103" s="50" t="s">
        <v>2827</v>
      </c>
      <c r="D103" s="50" t="s">
        <v>0</v>
      </c>
      <c r="E103" s="50"/>
      <c r="F103" s="50">
        <v>802</v>
      </c>
      <c r="G103" s="50"/>
      <c r="H103" s="50" t="s">
        <v>827</v>
      </c>
      <c r="I103" s="50" t="s">
        <v>887</v>
      </c>
      <c r="J103" s="50">
        <v>1</v>
      </c>
      <c r="K103" s="50"/>
      <c r="L103" s="50"/>
      <c r="M103" s="50">
        <v>45925</v>
      </c>
      <c r="N103" s="50">
        <v>39</v>
      </c>
      <c r="O103" s="50">
        <v>45925</v>
      </c>
      <c r="P103" s="50"/>
      <c r="Q103" s="50"/>
      <c r="R103" s="50" t="s">
        <v>67</v>
      </c>
      <c r="S103" s="190"/>
      <c r="T103" s="190">
        <v>150</v>
      </c>
      <c r="U103" s="190" t="s">
        <v>0</v>
      </c>
      <c r="V103" s="50" t="s">
        <v>3186</v>
      </c>
      <c r="W103" s="50" t="s">
        <v>1957</v>
      </c>
      <c r="X103" s="50"/>
      <c r="Z103" s="50" t="e">
        <v>#N/A</v>
      </c>
      <c r="AH103" s="96"/>
      <c r="AI103" s="96"/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</row>
    <row r="104" spans="1:84" hidden="1" x14ac:dyDescent="0.3">
      <c r="A104" s="50">
        <v>46035</v>
      </c>
      <c r="B104" s="117">
        <v>766773</v>
      </c>
      <c r="C104" s="50" t="s">
        <v>1094</v>
      </c>
      <c r="D104" s="50" t="s">
        <v>41</v>
      </c>
      <c r="E104" s="50"/>
      <c r="F104" s="50" t="s">
        <v>1583</v>
      </c>
      <c r="G104" s="50"/>
      <c r="H104" s="50" t="s">
        <v>1327</v>
      </c>
      <c r="I104" s="50" t="s">
        <v>1583</v>
      </c>
      <c r="J104" s="50">
        <v>1</v>
      </c>
      <c r="K104" s="50">
        <v>45954</v>
      </c>
      <c r="L104" s="50">
        <v>46048</v>
      </c>
      <c r="M104" s="50">
        <v>46048</v>
      </c>
      <c r="N104" s="50">
        <v>5</v>
      </c>
      <c r="O104" s="50"/>
      <c r="P104" s="50"/>
      <c r="Q104" s="50"/>
      <c r="R104" s="50" t="s">
        <v>67</v>
      </c>
      <c r="S104" s="190" t="s">
        <v>3892</v>
      </c>
      <c r="T104" s="190" t="s">
        <v>0</v>
      </c>
      <c r="U104" s="190" t="s">
        <v>0</v>
      </c>
      <c r="V104" s="50" t="s">
        <v>3185</v>
      </c>
      <c r="W104" s="50"/>
      <c r="X104" s="50"/>
      <c r="Y104" s="50" t="s">
        <v>2237</v>
      </c>
      <c r="Z104" s="50">
        <v>27</v>
      </c>
      <c r="AH104" s="96"/>
      <c r="AI104" s="96"/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</row>
    <row r="105" spans="1:84" hidden="1" x14ac:dyDescent="0.3">
      <c r="A105" s="50">
        <v>46035</v>
      </c>
      <c r="B105" s="117">
        <v>703480</v>
      </c>
      <c r="C105" s="50" t="s">
        <v>1022</v>
      </c>
      <c r="D105" s="50" t="s">
        <v>131</v>
      </c>
      <c r="E105" s="50"/>
      <c r="F105" s="50" t="s">
        <v>1583</v>
      </c>
      <c r="G105" s="50"/>
      <c r="H105" s="50" t="s">
        <v>1327</v>
      </c>
      <c r="I105" s="50" t="s">
        <v>1583</v>
      </c>
      <c r="J105" s="50">
        <v>1</v>
      </c>
      <c r="K105" s="50">
        <v>45687</v>
      </c>
      <c r="L105" s="50">
        <v>46041</v>
      </c>
      <c r="M105" s="50">
        <v>46041</v>
      </c>
      <c r="N105" s="50">
        <v>4</v>
      </c>
      <c r="O105" s="50"/>
      <c r="P105" s="50"/>
      <c r="Q105" s="50"/>
      <c r="R105" s="50" t="s">
        <v>67</v>
      </c>
      <c r="S105" s="190" t="s">
        <v>3682</v>
      </c>
      <c r="T105" s="190" t="s">
        <v>0</v>
      </c>
      <c r="U105" s="190" t="s">
        <v>0</v>
      </c>
      <c r="V105" s="50" t="s">
        <v>3185</v>
      </c>
      <c r="W105" s="50"/>
      <c r="X105" s="50"/>
      <c r="Y105" s="50" t="s">
        <v>2237</v>
      </c>
      <c r="Z105" s="50">
        <v>56</v>
      </c>
      <c r="AH105" s="96"/>
      <c r="AI105" s="96"/>
      <c r="BV105" t="e">
        <v>#N/A</v>
      </c>
      <c r="BW105" t="e">
        <v>#N/A</v>
      </c>
      <c r="BX105" t="e">
        <v>#N/A</v>
      </c>
      <c r="BY105" t="e">
        <v>#N/A</v>
      </c>
      <c r="BZ105" t="e">
        <v>#N/A</v>
      </c>
      <c r="CA105" t="e">
        <v>#N/A</v>
      </c>
      <c r="CB105" t="e">
        <v>#N/A</v>
      </c>
      <c r="CC105" t="e">
        <v>#N/A</v>
      </c>
      <c r="CD105" t="e">
        <v>#N/A</v>
      </c>
      <c r="CE105" t="e">
        <v>#N/A</v>
      </c>
      <c r="CF105" t="e">
        <v>#N/A</v>
      </c>
    </row>
    <row r="106" spans="1:84" hidden="1" x14ac:dyDescent="0.3">
      <c r="A106" s="50">
        <v>45954</v>
      </c>
      <c r="B106" s="117">
        <v>691493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190" t="s">
        <v>3438</v>
      </c>
      <c r="T106" s="190" t="s">
        <v>0</v>
      </c>
      <c r="U106" s="190" t="s">
        <v>0</v>
      </c>
      <c r="V106" s="50"/>
      <c r="W106" s="50"/>
      <c r="X106" s="50"/>
      <c r="Z106" s="50" t="e">
        <v>#N/A</v>
      </c>
      <c r="AH106" s="96"/>
      <c r="AI106" s="96"/>
      <c r="BV106" t="e">
        <v>#N/A</v>
      </c>
      <c r="BW106" t="e">
        <v>#N/A</v>
      </c>
      <c r="BX106" t="e">
        <v>#N/A</v>
      </c>
      <c r="BY106" t="e">
        <v>#N/A</v>
      </c>
      <c r="BZ106" t="e">
        <v>#N/A</v>
      </c>
      <c r="CA106" t="e">
        <v>#N/A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</row>
    <row r="107" spans="1:84" ht="23.8" hidden="1" x14ac:dyDescent="0.3">
      <c r="A107" s="50">
        <v>45954</v>
      </c>
      <c r="B107" s="117">
        <v>791714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190" t="s">
        <v>3439</v>
      </c>
      <c r="T107" s="190" t="s">
        <v>0</v>
      </c>
      <c r="U107" s="190" t="s">
        <v>0</v>
      </c>
      <c r="V107" s="50"/>
      <c r="W107" s="50"/>
      <c r="X107" s="50"/>
      <c r="Z107" s="50" t="e">
        <v>#N/A</v>
      </c>
      <c r="AH107" s="96"/>
      <c r="AI107" s="96"/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</row>
    <row r="108" spans="1:84" hidden="1" x14ac:dyDescent="0.3">
      <c r="A108" s="50">
        <v>45954</v>
      </c>
      <c r="B108" s="117">
        <v>522804</v>
      </c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190" t="s">
        <v>3437</v>
      </c>
      <c r="T108" s="190" t="s">
        <v>0</v>
      </c>
      <c r="U108" s="190" t="s">
        <v>0</v>
      </c>
      <c r="V108" s="50"/>
      <c r="W108" s="50"/>
      <c r="X108" s="50"/>
      <c r="Z108" s="50" t="e">
        <v>#N/A</v>
      </c>
      <c r="AH108" s="96"/>
      <c r="AI108" s="96"/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</row>
    <row r="109" spans="1:84" hidden="1" x14ac:dyDescent="0.3">
      <c r="A109" s="50">
        <v>45953</v>
      </c>
      <c r="B109" s="117">
        <v>732484</v>
      </c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190" t="s">
        <v>3437</v>
      </c>
      <c r="T109" s="190" t="s">
        <v>0</v>
      </c>
      <c r="U109" s="190" t="s">
        <v>0</v>
      </c>
      <c r="V109" s="50"/>
      <c r="W109" s="50"/>
      <c r="X109" s="50"/>
      <c r="Z109" s="50" t="e">
        <v>#N/A</v>
      </c>
      <c r="AH109" s="96"/>
      <c r="AI109" s="96"/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</row>
    <row r="110" spans="1:84" hidden="1" x14ac:dyDescent="0.3">
      <c r="A110" s="50">
        <v>45679</v>
      </c>
      <c r="B110" s="117">
        <v>732763</v>
      </c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190" t="s">
        <v>2931</v>
      </c>
      <c r="T110" s="190" t="s">
        <v>0</v>
      </c>
      <c r="U110" s="190" t="s">
        <v>0</v>
      </c>
      <c r="V110" s="50"/>
      <c r="W110" s="50"/>
      <c r="X110" s="50"/>
      <c r="Z110" s="50">
        <v>40</v>
      </c>
      <c r="AH110" s="96"/>
      <c r="AI110" s="96"/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</row>
    <row r="111" spans="1:84" hidden="1" x14ac:dyDescent="0.3">
      <c r="A111" s="50">
        <v>45589</v>
      </c>
      <c r="B111" s="117">
        <v>170241</v>
      </c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190" t="s">
        <v>3095</v>
      </c>
      <c r="T111" s="190" t="s">
        <v>0</v>
      </c>
      <c r="U111" s="190" t="s">
        <v>0</v>
      </c>
      <c r="V111" s="50"/>
      <c r="W111" s="50"/>
      <c r="X111" s="50"/>
      <c r="Z111" s="50">
        <v>28</v>
      </c>
      <c r="AH111" s="96"/>
      <c r="AI111" s="96"/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</row>
    <row r="112" spans="1:84" hidden="1" x14ac:dyDescent="0.3">
      <c r="A112" s="50">
        <v>45555</v>
      </c>
      <c r="B112" s="117">
        <v>700878</v>
      </c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190" t="s">
        <v>3076</v>
      </c>
      <c r="T112" s="190" t="s">
        <v>0</v>
      </c>
      <c r="U112" s="190" t="s">
        <v>0</v>
      </c>
      <c r="V112" s="50"/>
      <c r="W112" s="50"/>
      <c r="X112" s="50"/>
      <c r="Z112" s="50" t="e">
        <v>#N/A</v>
      </c>
      <c r="AH112" s="96"/>
      <c r="AI112" s="96"/>
      <c r="BV112" t="e">
        <v>#N/A</v>
      </c>
      <c r="BW112" t="e">
        <v>#N/A</v>
      </c>
      <c r="BX112" t="e">
        <v>#N/A</v>
      </c>
      <c r="BY112" t="e">
        <v>#N/A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</row>
    <row r="113" spans="1:84" hidden="1" x14ac:dyDescent="0.3">
      <c r="A113" s="50">
        <v>45555</v>
      </c>
      <c r="B113" s="117">
        <v>708235</v>
      </c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190" t="s">
        <v>3075</v>
      </c>
      <c r="T113" s="190" t="s">
        <v>0</v>
      </c>
      <c r="U113" s="190" t="s">
        <v>0</v>
      </c>
      <c r="V113" s="50"/>
      <c r="W113" s="50"/>
      <c r="X113" s="50"/>
      <c r="Z113" s="50" t="e">
        <v>#N/A</v>
      </c>
      <c r="AH113" s="96"/>
      <c r="AI113" s="96"/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</row>
    <row r="114" spans="1:84" hidden="1" x14ac:dyDescent="0.3">
      <c r="A114" s="50">
        <v>45553</v>
      </c>
      <c r="B114" s="117">
        <v>713265</v>
      </c>
      <c r="C114" s="50" t="s">
        <v>964</v>
      </c>
      <c r="D114" s="50" t="s">
        <v>111</v>
      </c>
      <c r="E114" s="50"/>
      <c r="F114" s="50" t="s">
        <v>1583</v>
      </c>
      <c r="G114" s="50"/>
      <c r="H114" s="50" t="s">
        <v>1327</v>
      </c>
      <c r="I114" s="50" t="s">
        <v>1583</v>
      </c>
      <c r="J114" s="50"/>
      <c r="K114" s="50">
        <v>45428</v>
      </c>
      <c r="L114" s="50"/>
      <c r="M114" s="50">
        <v>45621</v>
      </c>
      <c r="N114" s="50">
        <v>48</v>
      </c>
      <c r="O114" s="50"/>
      <c r="P114" s="50"/>
      <c r="Q114" s="50"/>
      <c r="R114" s="50"/>
      <c r="S114" s="190" t="s">
        <v>2931</v>
      </c>
      <c r="T114" s="190" t="s">
        <v>0</v>
      </c>
      <c r="U114" s="190" t="s">
        <v>0</v>
      </c>
      <c r="V114" s="50"/>
      <c r="W114" s="50"/>
      <c r="X114" s="50"/>
      <c r="Z114" s="50" t="e">
        <v>#N/A</v>
      </c>
      <c r="AH114" s="96"/>
      <c r="AI114" s="96"/>
      <c r="BV114" t="e">
        <v>#N/A</v>
      </c>
      <c r="BW114" t="e">
        <v>#N/A</v>
      </c>
      <c r="BX114" t="e">
        <v>#N/A</v>
      </c>
      <c r="BY114" t="e">
        <v>#N/A</v>
      </c>
      <c r="BZ114" t="e">
        <v>#N/A</v>
      </c>
      <c r="CA114" t="e">
        <v>#N/A</v>
      </c>
      <c r="CB114" t="e">
        <v>#N/A</v>
      </c>
      <c r="CC114" t="e">
        <v>#N/A</v>
      </c>
      <c r="CD114" t="e">
        <v>#N/A</v>
      </c>
      <c r="CE114" t="e">
        <v>#N/A</v>
      </c>
      <c r="CF114" t="e">
        <v>#N/A</v>
      </c>
    </row>
    <row r="115" spans="1:84" hidden="1" x14ac:dyDescent="0.3">
      <c r="A115" s="50">
        <v>45553</v>
      </c>
      <c r="B115" s="117">
        <v>734398</v>
      </c>
      <c r="C115" s="50" t="s">
        <v>99</v>
      </c>
      <c r="D115" s="50" t="s">
        <v>1030</v>
      </c>
      <c r="E115" s="50"/>
      <c r="F115" s="50" t="s">
        <v>1583</v>
      </c>
      <c r="G115" s="50"/>
      <c r="H115" s="50" t="s">
        <v>1327</v>
      </c>
      <c r="I115" s="50" t="s">
        <v>1583</v>
      </c>
      <c r="J115" s="50"/>
      <c r="K115" s="50">
        <v>45428</v>
      </c>
      <c r="L115" s="50"/>
      <c r="M115" s="50">
        <v>45600</v>
      </c>
      <c r="N115" s="50">
        <v>45</v>
      </c>
      <c r="O115" s="50"/>
      <c r="P115" s="50"/>
      <c r="Q115" s="50"/>
      <c r="R115" s="50"/>
      <c r="S115" s="190" t="s">
        <v>2931</v>
      </c>
      <c r="T115" s="190" t="s">
        <v>0</v>
      </c>
      <c r="U115" s="190" t="s">
        <v>0</v>
      </c>
      <c r="V115" s="50"/>
      <c r="W115" s="50"/>
      <c r="X115" s="50"/>
      <c r="Z115" s="50" t="e">
        <v>#N/A</v>
      </c>
      <c r="AH115" s="96"/>
      <c r="AI115" s="96"/>
      <c r="BV115" t="e">
        <v>#N/A</v>
      </c>
      <c r="BW115" t="e">
        <v>#N/A</v>
      </c>
      <c r="BX115" t="e">
        <v>#N/A</v>
      </c>
      <c r="BY115" t="e">
        <v>#N/A</v>
      </c>
      <c r="BZ115" t="e">
        <v>#N/A</v>
      </c>
      <c r="CA115" t="e">
        <v>#N/A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</row>
    <row r="116" spans="1:84" hidden="1" x14ac:dyDescent="0.3">
      <c r="A116" s="50">
        <v>45553</v>
      </c>
      <c r="B116" s="117">
        <v>628033</v>
      </c>
      <c r="C116" s="50" t="s">
        <v>2440</v>
      </c>
      <c r="D116" s="50" t="s">
        <v>1322</v>
      </c>
      <c r="E116" s="50"/>
      <c r="F116" s="50" t="s">
        <v>1583</v>
      </c>
      <c r="G116" s="50"/>
      <c r="H116" s="50" t="s">
        <v>1327</v>
      </c>
      <c r="I116" s="50" t="s">
        <v>1583</v>
      </c>
      <c r="J116" s="50">
        <v>1</v>
      </c>
      <c r="K116" s="50">
        <v>45411</v>
      </c>
      <c r="L116" s="50"/>
      <c r="M116" s="50">
        <v>45607</v>
      </c>
      <c r="N116" s="50">
        <v>46</v>
      </c>
      <c r="O116" s="50"/>
      <c r="P116" s="50"/>
      <c r="Q116" s="50"/>
      <c r="R116" s="50"/>
      <c r="S116" s="190" t="s">
        <v>2931</v>
      </c>
      <c r="T116" s="190" t="s">
        <v>0</v>
      </c>
      <c r="U116" s="190" t="s">
        <v>0</v>
      </c>
      <c r="V116" s="50"/>
      <c r="W116" s="50"/>
      <c r="X116" s="50"/>
      <c r="Z116" s="50" t="e">
        <v>#N/A</v>
      </c>
      <c r="AH116" s="96"/>
      <c r="AI116" s="96"/>
      <c r="BV116" t="e">
        <v>#N/A</v>
      </c>
      <c r="BW116" t="e">
        <v>#N/A</v>
      </c>
      <c r="BX116" t="e">
        <v>#N/A</v>
      </c>
      <c r="BY116" t="e">
        <v>#N/A</v>
      </c>
      <c r="BZ116" t="e">
        <v>#N/A</v>
      </c>
      <c r="CA116" t="e">
        <v>#N/A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</row>
    <row r="117" spans="1:84" hidden="1" x14ac:dyDescent="0.3">
      <c r="A117" s="50">
        <v>45553</v>
      </c>
      <c r="B117" s="117">
        <v>319314</v>
      </c>
      <c r="C117" s="50" t="s">
        <v>2053</v>
      </c>
      <c r="D117" s="50" t="s">
        <v>1998</v>
      </c>
      <c r="E117" s="50"/>
      <c r="F117" s="50" t="s">
        <v>1583</v>
      </c>
      <c r="G117" s="50"/>
      <c r="H117" s="50" t="s">
        <v>1327</v>
      </c>
      <c r="I117" s="50" t="s">
        <v>1583</v>
      </c>
      <c r="J117" s="50">
        <v>1</v>
      </c>
      <c r="K117" s="50">
        <v>45336</v>
      </c>
      <c r="L117" s="50"/>
      <c r="M117" s="50">
        <v>45600</v>
      </c>
      <c r="N117" s="50">
        <v>45</v>
      </c>
      <c r="O117" s="50"/>
      <c r="P117" s="50"/>
      <c r="Q117" s="50"/>
      <c r="R117" s="50"/>
      <c r="S117" s="190" t="s">
        <v>3074</v>
      </c>
      <c r="T117" s="190" t="s">
        <v>0</v>
      </c>
      <c r="U117" s="190" t="s">
        <v>0</v>
      </c>
      <c r="V117" s="50"/>
      <c r="W117" s="50"/>
      <c r="X117" s="50"/>
      <c r="Z117" s="50">
        <v>40</v>
      </c>
      <c r="AH117" s="96"/>
      <c r="AI117" s="96"/>
      <c r="BV117" t="e">
        <v>#N/A</v>
      </c>
      <c r="BW117" t="e">
        <v>#N/A</v>
      </c>
      <c r="BX117" t="e">
        <v>#N/A</v>
      </c>
      <c r="BY117" t="e">
        <v>#N/A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</row>
    <row r="118" spans="1:84" hidden="1" x14ac:dyDescent="0.3">
      <c r="A118" s="50">
        <v>45553</v>
      </c>
      <c r="B118" s="117">
        <v>653773</v>
      </c>
      <c r="C118" s="50" t="s">
        <v>203</v>
      </c>
      <c r="D118" s="50" t="s">
        <v>202</v>
      </c>
      <c r="E118" s="50"/>
      <c r="F118" s="50" t="s">
        <v>1583</v>
      </c>
      <c r="G118" s="50"/>
      <c r="H118" s="50" t="s">
        <v>1327</v>
      </c>
      <c r="I118" s="50" t="s">
        <v>1583</v>
      </c>
      <c r="J118" s="50"/>
      <c r="K118" s="50">
        <v>45440</v>
      </c>
      <c r="L118" s="50"/>
      <c r="M118" s="50">
        <v>45628</v>
      </c>
      <c r="N118" s="50">
        <v>49</v>
      </c>
      <c r="O118" s="50"/>
      <c r="P118" s="50"/>
      <c r="Q118" s="50"/>
      <c r="R118" s="50"/>
      <c r="S118" s="190" t="s">
        <v>2931</v>
      </c>
      <c r="T118" s="190" t="s">
        <v>0</v>
      </c>
      <c r="U118" s="190" t="s">
        <v>0</v>
      </c>
      <c r="V118" s="50"/>
      <c r="W118" s="50"/>
      <c r="X118" s="50"/>
      <c r="Z118" s="50" t="s">
        <v>0</v>
      </c>
      <c r="AH118" s="96"/>
      <c r="AI118" s="96"/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</row>
    <row r="119" spans="1:84" hidden="1" x14ac:dyDescent="0.3">
      <c r="A119" s="50">
        <v>45553</v>
      </c>
      <c r="B119" s="117">
        <v>645199</v>
      </c>
      <c r="C119" s="50" t="s">
        <v>87</v>
      </c>
      <c r="D119" s="50" t="s">
        <v>155</v>
      </c>
      <c r="E119" s="50"/>
      <c r="F119" s="50" t="s">
        <v>1583</v>
      </c>
      <c r="G119" s="50"/>
      <c r="H119" s="50" t="s">
        <v>1327</v>
      </c>
      <c r="I119" s="50" t="s">
        <v>1583</v>
      </c>
      <c r="J119" s="50"/>
      <c r="K119" s="50"/>
      <c r="L119" s="50"/>
      <c r="M119" s="50"/>
      <c r="N119" s="50">
        <v>52</v>
      </c>
      <c r="O119" s="50"/>
      <c r="P119" s="50"/>
      <c r="Q119" s="50"/>
      <c r="R119" s="50"/>
      <c r="S119" s="190" t="s">
        <v>3074</v>
      </c>
      <c r="T119" s="190" t="s">
        <v>0</v>
      </c>
      <c r="U119" s="190" t="s">
        <v>0</v>
      </c>
      <c r="V119" s="50"/>
      <c r="W119" s="50"/>
      <c r="X119" s="50"/>
      <c r="Z119" s="50">
        <v>26</v>
      </c>
      <c r="AH119" s="96"/>
      <c r="AI119" s="96"/>
      <c r="BV119" t="e">
        <v>#N/A</v>
      </c>
      <c r="BW119" t="e">
        <v>#N/A</v>
      </c>
      <c r="BX119" t="e">
        <v>#N/A</v>
      </c>
      <c r="BY119" t="e">
        <v>#N/A</v>
      </c>
      <c r="BZ119" t="e">
        <v>#N/A</v>
      </c>
      <c r="CA119" t="e">
        <v>#N/A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</row>
    <row r="120" spans="1:84" hidden="1" x14ac:dyDescent="0.3">
      <c r="A120" s="50">
        <v>45553</v>
      </c>
      <c r="B120" s="117">
        <v>667305</v>
      </c>
      <c r="C120" s="50" t="s">
        <v>1324</v>
      </c>
      <c r="D120" s="50" t="s">
        <v>240</v>
      </c>
      <c r="E120" s="50"/>
      <c r="F120" s="50">
        <v>642</v>
      </c>
      <c r="G120" s="50"/>
      <c r="H120" s="50" t="s">
        <v>1327</v>
      </c>
      <c r="I120" s="50" t="s">
        <v>808</v>
      </c>
      <c r="J120" s="50">
        <v>1</v>
      </c>
      <c r="K120" s="50">
        <v>45440</v>
      </c>
      <c r="L120" s="50"/>
      <c r="M120" s="50">
        <v>45558</v>
      </c>
      <c r="N120" s="50">
        <v>39</v>
      </c>
      <c r="O120" s="50"/>
      <c r="P120" s="50"/>
      <c r="Q120" s="50"/>
      <c r="R120" s="50"/>
      <c r="S120" s="190" t="s">
        <v>2931</v>
      </c>
      <c r="T120" s="190" t="s">
        <v>0</v>
      </c>
      <c r="U120" s="190" t="s">
        <v>0</v>
      </c>
      <c r="V120" s="50"/>
      <c r="W120" s="50"/>
      <c r="X120" s="50"/>
      <c r="Z120" s="50">
        <v>27</v>
      </c>
      <c r="AH120" s="96"/>
      <c r="AI120" s="96"/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</row>
    <row r="121" spans="1:84" hidden="1" x14ac:dyDescent="0.3">
      <c r="A121" s="50">
        <v>45553</v>
      </c>
      <c r="B121" s="50">
        <v>794723</v>
      </c>
      <c r="C121" s="50" t="s">
        <v>2448</v>
      </c>
      <c r="D121" s="50" t="s">
        <v>2168</v>
      </c>
      <c r="E121" s="50"/>
      <c r="F121" s="50" t="s">
        <v>1583</v>
      </c>
      <c r="G121" s="50"/>
      <c r="H121" s="50" t="s">
        <v>1327</v>
      </c>
      <c r="I121" s="50" t="s">
        <v>1583</v>
      </c>
      <c r="J121" s="50"/>
      <c r="K121" s="50">
        <v>45428</v>
      </c>
      <c r="L121" s="50"/>
      <c r="M121" s="50">
        <v>45586</v>
      </c>
      <c r="N121" s="50">
        <v>43</v>
      </c>
      <c r="O121" s="50"/>
      <c r="P121" s="50"/>
      <c r="Q121" s="50"/>
      <c r="R121" s="50"/>
      <c r="S121" s="190" t="s">
        <v>2931</v>
      </c>
      <c r="T121" s="190" t="s">
        <v>0</v>
      </c>
      <c r="U121" s="190" t="s">
        <v>0</v>
      </c>
      <c r="V121" s="50"/>
      <c r="W121" s="50"/>
      <c r="X121" s="50"/>
      <c r="Z121" s="50">
        <v>37</v>
      </c>
      <c r="AH121" s="96"/>
      <c r="AI121" s="96"/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</row>
    <row r="122" spans="1:84" hidden="1" x14ac:dyDescent="0.3">
      <c r="A122" s="50">
        <v>45553</v>
      </c>
      <c r="B122" s="50">
        <v>796548</v>
      </c>
      <c r="C122" s="50" t="s">
        <v>2449</v>
      </c>
      <c r="D122" s="50" t="s">
        <v>2168</v>
      </c>
      <c r="E122" s="50"/>
      <c r="F122" s="50" t="s">
        <v>1583</v>
      </c>
      <c r="G122" s="50"/>
      <c r="H122" s="50" t="s">
        <v>1327</v>
      </c>
      <c r="I122" s="50" t="s">
        <v>1583</v>
      </c>
      <c r="J122" s="50">
        <v>1</v>
      </c>
      <c r="K122" s="50">
        <v>45428</v>
      </c>
      <c r="L122" s="50"/>
      <c r="M122" s="50">
        <v>45579</v>
      </c>
      <c r="N122" s="50">
        <v>42</v>
      </c>
      <c r="O122" s="50"/>
      <c r="P122" s="50"/>
      <c r="Q122" s="50"/>
      <c r="R122" s="50"/>
      <c r="S122" s="190" t="s">
        <v>2931</v>
      </c>
      <c r="T122" s="190" t="s">
        <v>0</v>
      </c>
      <c r="U122" s="190" t="s">
        <v>0</v>
      </c>
      <c r="V122" s="50"/>
      <c r="W122" s="50"/>
      <c r="X122" s="50"/>
      <c r="Z122" s="50" t="e">
        <v>#N/A</v>
      </c>
      <c r="AH122" s="96"/>
      <c r="AI122" s="96"/>
      <c r="BV122" t="e">
        <v>#N/A</v>
      </c>
      <c r="BW122" t="e">
        <v>#N/A</v>
      </c>
      <c r="BX122" t="e">
        <v>#N/A</v>
      </c>
      <c r="BY122" t="e">
        <v>#N/A</v>
      </c>
      <c r="BZ122" t="e">
        <v>#N/A</v>
      </c>
      <c r="CA122" t="e">
        <v>#N/A</v>
      </c>
      <c r="CB122" t="e">
        <v>#N/A</v>
      </c>
      <c r="CC122" t="e">
        <v>#N/A</v>
      </c>
      <c r="CD122" t="e">
        <v>#N/A</v>
      </c>
      <c r="CE122" t="e">
        <v>#N/A</v>
      </c>
      <c r="CF122" t="e">
        <v>#N/A</v>
      </c>
    </row>
    <row r="123" spans="1:84" hidden="1" x14ac:dyDescent="0.3">
      <c r="A123" s="50">
        <v>45553</v>
      </c>
      <c r="B123" s="50">
        <v>711779</v>
      </c>
      <c r="C123" s="50" t="s">
        <v>966</v>
      </c>
      <c r="D123" s="50" t="s">
        <v>111</v>
      </c>
      <c r="E123" s="50"/>
      <c r="F123" s="50" t="s">
        <v>1583</v>
      </c>
      <c r="G123" s="50"/>
      <c r="H123" s="50" t="s">
        <v>1327</v>
      </c>
      <c r="I123" s="50" t="s">
        <v>1583</v>
      </c>
      <c r="J123" s="50"/>
      <c r="K123" s="50">
        <v>45495</v>
      </c>
      <c r="L123" s="50"/>
      <c r="M123" s="50">
        <v>45586</v>
      </c>
      <c r="N123" s="50">
        <v>43</v>
      </c>
      <c r="O123" s="50"/>
      <c r="P123" s="50"/>
      <c r="Q123" s="50"/>
      <c r="R123" s="50"/>
      <c r="S123" s="190" t="s">
        <v>2931</v>
      </c>
      <c r="T123" s="190" t="s">
        <v>0</v>
      </c>
      <c r="U123" s="190" t="s">
        <v>0</v>
      </c>
      <c r="V123" s="50"/>
      <c r="W123" s="50"/>
      <c r="X123" s="50"/>
      <c r="Z123" s="50" t="e">
        <v>#N/A</v>
      </c>
      <c r="AH123" s="96"/>
      <c r="AI123" s="96"/>
      <c r="BV123" t="e">
        <v>#N/A</v>
      </c>
      <c r="BW123" t="e">
        <v>#N/A</v>
      </c>
      <c r="BX123" t="e">
        <v>#N/A</v>
      </c>
      <c r="BY123" t="e">
        <v>#N/A</v>
      </c>
      <c r="BZ123" t="e">
        <v>#N/A</v>
      </c>
      <c r="CA123" t="e">
        <v>#N/A</v>
      </c>
      <c r="CB123" t="e">
        <v>#N/A</v>
      </c>
      <c r="CC123" t="e">
        <v>#N/A</v>
      </c>
      <c r="CD123" t="e">
        <v>#N/A</v>
      </c>
      <c r="CE123" t="e">
        <v>#N/A</v>
      </c>
      <c r="CF123" t="e">
        <v>#N/A</v>
      </c>
    </row>
    <row r="124" spans="1:84" hidden="1" x14ac:dyDescent="0.3">
      <c r="A124" s="50">
        <v>45397</v>
      </c>
      <c r="B124" s="50">
        <v>809281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190" t="s">
        <v>2948</v>
      </c>
      <c r="T124" s="190" t="s">
        <v>0</v>
      </c>
      <c r="U124" s="190" t="s">
        <v>0</v>
      </c>
      <c r="V124" s="50"/>
      <c r="W124" s="50"/>
      <c r="X124" s="50"/>
      <c r="Z124" s="50" t="e">
        <v>#N/A</v>
      </c>
      <c r="AH124" s="96"/>
      <c r="AI124" s="96"/>
      <c r="BV124" t="e">
        <v>#N/A</v>
      </c>
      <c r="BW124" t="e">
        <v>#N/A</v>
      </c>
      <c r="BX124" t="e">
        <v>#N/A</v>
      </c>
      <c r="BY124" t="e">
        <v>#N/A</v>
      </c>
      <c r="BZ124" t="e">
        <v>#N/A</v>
      </c>
      <c r="CA124" t="e">
        <v>#N/A</v>
      </c>
      <c r="CB124" t="e">
        <v>#N/A</v>
      </c>
      <c r="CC124" t="e">
        <v>#N/A</v>
      </c>
      <c r="CD124" t="e">
        <v>#N/A</v>
      </c>
      <c r="CE124" t="e">
        <v>#N/A</v>
      </c>
      <c r="CF124" t="e">
        <v>#N/A</v>
      </c>
    </row>
    <row r="125" spans="1:84" hidden="1" x14ac:dyDescent="0.3">
      <c r="A125" s="50"/>
      <c r="B125" s="50">
        <v>122419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190" t="s">
        <v>2924</v>
      </c>
      <c r="T125" s="190" t="s">
        <v>0</v>
      </c>
      <c r="U125" s="190" t="s">
        <v>0</v>
      </c>
      <c r="V125" s="50"/>
      <c r="W125" s="50"/>
      <c r="X125" s="50"/>
      <c r="Z125" s="50" t="e">
        <v>#N/A</v>
      </c>
      <c r="AH125" s="96"/>
      <c r="AI125" s="96"/>
      <c r="BV125" t="e">
        <v>#N/A</v>
      </c>
      <c r="BW125" t="e">
        <v>#N/A</v>
      </c>
      <c r="BX125" t="e">
        <v>#N/A</v>
      </c>
      <c r="BY125" t="e">
        <v>#N/A</v>
      </c>
      <c r="BZ125" t="e">
        <v>#N/A</v>
      </c>
      <c r="CA125" t="e">
        <v>#N/A</v>
      </c>
      <c r="CB125" t="e">
        <v>#N/A</v>
      </c>
      <c r="CC125" t="e">
        <v>#N/A</v>
      </c>
      <c r="CD125" t="e">
        <v>#N/A</v>
      </c>
      <c r="CE125" t="e">
        <v>#N/A</v>
      </c>
      <c r="CF125" t="e">
        <v>#N/A</v>
      </c>
    </row>
    <row r="126" spans="1:84" hidden="1" x14ac:dyDescent="0.3">
      <c r="A126" s="50"/>
      <c r="B126" s="50">
        <v>118779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190" t="s">
        <v>2871</v>
      </c>
      <c r="T126" s="190" t="s">
        <v>0</v>
      </c>
      <c r="U126" s="190" t="s">
        <v>0</v>
      </c>
      <c r="V126" s="50"/>
      <c r="W126" s="50"/>
      <c r="X126" s="50"/>
      <c r="Z126" s="50" t="e">
        <v>#N/A</v>
      </c>
      <c r="AH126" s="96"/>
      <c r="AI126" s="96"/>
      <c r="BV126" t="e">
        <v>#N/A</v>
      </c>
      <c r="BW126" t="e">
        <v>#N/A</v>
      </c>
      <c r="BX126" t="e">
        <v>#N/A</v>
      </c>
      <c r="BY126" t="e">
        <v>#N/A</v>
      </c>
      <c r="BZ126" t="e">
        <v>#N/A</v>
      </c>
      <c r="CA126" t="e">
        <v>#N/A</v>
      </c>
      <c r="CB126" t="e">
        <v>#N/A</v>
      </c>
      <c r="CC126" t="e">
        <v>#N/A</v>
      </c>
      <c r="CD126" t="e">
        <v>#N/A</v>
      </c>
      <c r="CE126" t="e">
        <v>#N/A</v>
      </c>
      <c r="CF126" t="e">
        <v>#N/A</v>
      </c>
    </row>
    <row r="127" spans="1:84" ht="23.8" hidden="1" x14ac:dyDescent="0.3">
      <c r="A127" s="50">
        <v>45876</v>
      </c>
      <c r="B127" s="50">
        <v>709002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190" t="s">
        <v>3267</v>
      </c>
      <c r="T127" s="190"/>
      <c r="U127" s="190"/>
      <c r="V127" s="50"/>
      <c r="W127" s="50"/>
      <c r="X127" s="50"/>
      <c r="Z127" s="50" t="e">
        <v>#N/A</v>
      </c>
      <c r="AH127" s="96"/>
      <c r="AI127" s="96"/>
      <c r="BV127" t="e">
        <v>#N/A</v>
      </c>
      <c r="BW127" t="e">
        <v>#N/A</v>
      </c>
      <c r="BX127" t="e">
        <v>#N/A</v>
      </c>
      <c r="BY127" t="e">
        <v>#N/A</v>
      </c>
      <c r="BZ127" t="e">
        <v>#N/A</v>
      </c>
      <c r="CA127" t="e">
        <v>#N/A</v>
      </c>
      <c r="CB127" t="e">
        <v>#N/A</v>
      </c>
      <c r="CC127" t="e">
        <v>#N/A</v>
      </c>
      <c r="CD127" t="e">
        <v>#N/A</v>
      </c>
      <c r="CE127" t="e">
        <v>#N/A</v>
      </c>
      <c r="CF127" t="e">
        <v>#N/A</v>
      </c>
    </row>
    <row r="128" spans="1:84" hidden="1" x14ac:dyDescent="0.3">
      <c r="A128" s="50">
        <v>46062</v>
      </c>
      <c r="B128" s="50">
        <v>857020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190" t="s">
        <v>4065</v>
      </c>
      <c r="T128" s="190"/>
      <c r="U128" s="190"/>
      <c r="V128" s="50"/>
      <c r="W128" s="50"/>
      <c r="X128" s="50"/>
      <c r="AH128" s="96"/>
      <c r="AI128" s="96"/>
      <c r="BV128" t="e">
        <v>#N/A</v>
      </c>
      <c r="BW128" t="e">
        <v>#N/A</v>
      </c>
      <c r="BX128" t="e">
        <v>#N/A</v>
      </c>
      <c r="BY128" t="e">
        <v>#N/A</v>
      </c>
      <c r="BZ128" t="e">
        <v>#N/A</v>
      </c>
      <c r="CA128" t="e">
        <v>#N/A</v>
      </c>
      <c r="CB128" t="e">
        <v>#N/A</v>
      </c>
      <c r="CC128" t="e">
        <v>#N/A</v>
      </c>
      <c r="CD128" t="e">
        <v>#N/A</v>
      </c>
      <c r="CE128" t="e">
        <v>#N/A</v>
      </c>
      <c r="CF128" t="e">
        <v>#N/A</v>
      </c>
    </row>
    <row r="129" spans="1:84" hidden="1" x14ac:dyDescent="0.3">
      <c r="A129" s="50"/>
      <c r="B129" s="50">
        <v>859325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190" t="s">
        <v>4068</v>
      </c>
      <c r="T129" s="190"/>
      <c r="U129" s="190"/>
      <c r="V129" s="50"/>
      <c r="W129" s="50"/>
      <c r="X129" s="50"/>
      <c r="AH129" s="96"/>
      <c r="AI129" s="96"/>
      <c r="BV129" t="e">
        <v>#N/A</v>
      </c>
      <c r="BW129" t="e">
        <v>#N/A</v>
      </c>
      <c r="BX129" t="e">
        <v>#N/A</v>
      </c>
      <c r="BY129" t="e">
        <v>#N/A</v>
      </c>
      <c r="BZ129" t="e">
        <v>#N/A</v>
      </c>
      <c r="CA129" t="e">
        <v>#N/A</v>
      </c>
      <c r="CB129" t="e">
        <v>#N/A</v>
      </c>
      <c r="CC129" t="e">
        <v>#N/A</v>
      </c>
      <c r="CD129" t="e">
        <v>#N/A</v>
      </c>
      <c r="CE129" t="e">
        <v>#N/A</v>
      </c>
      <c r="CF129" t="e">
        <v>#N/A</v>
      </c>
    </row>
    <row r="130" spans="1:84" hidden="1" x14ac:dyDescent="0.3">
      <c r="A130" s="50"/>
      <c r="B130" s="50">
        <v>859327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190" t="s">
        <v>4069</v>
      </c>
      <c r="T130" s="190"/>
      <c r="U130" s="190"/>
      <c r="V130" s="50"/>
      <c r="W130" s="50"/>
      <c r="X130" s="50"/>
      <c r="AH130" s="96"/>
      <c r="AI130" s="96"/>
      <c r="BV130" t="e">
        <v>#N/A</v>
      </c>
      <c r="BW130" t="e">
        <v>#N/A</v>
      </c>
      <c r="BX130" t="e">
        <v>#N/A</v>
      </c>
      <c r="BY130" t="e">
        <v>#N/A</v>
      </c>
      <c r="BZ130" t="e">
        <v>#N/A</v>
      </c>
      <c r="CA130" t="e">
        <v>#N/A</v>
      </c>
      <c r="CB130" t="e">
        <v>#N/A</v>
      </c>
      <c r="CC130" t="e">
        <v>#N/A</v>
      </c>
      <c r="CD130" t="e">
        <v>#N/A</v>
      </c>
      <c r="CE130" t="e">
        <v>#N/A</v>
      </c>
      <c r="CF130" t="e">
        <v>#N/A</v>
      </c>
    </row>
    <row r="131" spans="1:84" hidden="1" x14ac:dyDescent="0.3">
      <c r="A131" s="50"/>
      <c r="B131" s="50">
        <v>859337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190" t="s">
        <v>4070</v>
      </c>
      <c r="T131" s="190"/>
      <c r="U131" s="190"/>
      <c r="V131" s="50"/>
      <c r="W131" s="50"/>
      <c r="X131" s="50"/>
      <c r="AH131" s="96"/>
      <c r="AI131" s="96"/>
      <c r="BV131" t="e">
        <v>#N/A</v>
      </c>
      <c r="BW131" t="e">
        <v>#N/A</v>
      </c>
      <c r="BX131" t="e">
        <v>#N/A</v>
      </c>
      <c r="BY131" t="e">
        <v>#N/A</v>
      </c>
      <c r="BZ131" t="e">
        <v>#N/A</v>
      </c>
      <c r="CA131" t="e">
        <v>#N/A</v>
      </c>
      <c r="CB131" t="e">
        <v>#N/A</v>
      </c>
      <c r="CC131" t="e">
        <v>#N/A</v>
      </c>
      <c r="CD131" t="e">
        <v>#N/A</v>
      </c>
      <c r="CE131" t="e">
        <v>#N/A</v>
      </c>
      <c r="CF131" t="e">
        <v>#N/A</v>
      </c>
    </row>
    <row r="132" spans="1:84" hidden="1" x14ac:dyDescent="0.3">
      <c r="A132" s="50"/>
      <c r="B132" s="50">
        <v>794775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190" t="s">
        <v>4088</v>
      </c>
      <c r="T132" s="190"/>
      <c r="U132" s="190"/>
      <c r="V132" s="50"/>
      <c r="W132" s="50"/>
      <c r="X132" s="50"/>
      <c r="AH132" s="96"/>
      <c r="AI132" s="96"/>
      <c r="BV132" t="e">
        <v>#N/A</v>
      </c>
      <c r="BW132" t="e">
        <v>#N/A</v>
      </c>
      <c r="BX132" t="e">
        <v>#N/A</v>
      </c>
      <c r="BY132" t="e">
        <v>#N/A</v>
      </c>
      <c r="BZ132" t="e">
        <v>#N/A</v>
      </c>
      <c r="CA132" t="e">
        <v>#N/A</v>
      </c>
      <c r="CB132" t="e">
        <v>#N/A</v>
      </c>
      <c r="CC132" t="e">
        <v>#N/A</v>
      </c>
      <c r="CD132" t="e">
        <v>#N/A</v>
      </c>
      <c r="CE132" t="e">
        <v>#N/A</v>
      </c>
      <c r="CF132" t="e">
        <v>#N/A</v>
      </c>
    </row>
    <row r="133" spans="1:84" hidden="1" x14ac:dyDescent="0.3">
      <c r="A133" s="50"/>
      <c r="B133" s="50">
        <v>3038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190" t="s">
        <v>4093</v>
      </c>
      <c r="T133" s="190"/>
      <c r="U133" s="190"/>
      <c r="V133" s="50"/>
      <c r="W133" s="50"/>
      <c r="X133" s="50"/>
      <c r="AH133" s="96"/>
      <c r="AI133" s="96"/>
      <c r="BV133" t="e">
        <v>#N/A</v>
      </c>
      <c r="BW133" t="e">
        <v>#N/A</v>
      </c>
      <c r="BX133" t="e">
        <v>#N/A</v>
      </c>
      <c r="BY133" t="e">
        <v>#N/A</v>
      </c>
      <c r="BZ133" t="e">
        <v>#N/A</v>
      </c>
      <c r="CA133" t="e">
        <v>#N/A</v>
      </c>
      <c r="CB133" t="e">
        <v>#N/A</v>
      </c>
      <c r="CC133" t="e">
        <v>#N/A</v>
      </c>
      <c r="CD133" t="e">
        <v>#N/A</v>
      </c>
      <c r="CE133" t="e">
        <v>#N/A</v>
      </c>
      <c r="CF133" t="e">
        <v>#N/A</v>
      </c>
    </row>
    <row r="134" spans="1:84" hidden="1" x14ac:dyDescent="0.3">
      <c r="A134" s="50"/>
      <c r="B134" s="50">
        <v>846611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190" t="s">
        <v>4094</v>
      </c>
      <c r="T134" s="190"/>
      <c r="U134" s="190"/>
      <c r="V134" s="50"/>
      <c r="W134" s="50"/>
      <c r="X134" s="50"/>
      <c r="AH134" s="96"/>
      <c r="AI134" s="96"/>
      <c r="BV134" t="e">
        <v>#N/A</v>
      </c>
      <c r="BW134" t="e">
        <v>#N/A</v>
      </c>
      <c r="BX134" t="e">
        <v>#N/A</v>
      </c>
      <c r="BY134" t="e">
        <v>#N/A</v>
      </c>
      <c r="BZ134" t="e">
        <v>#N/A</v>
      </c>
      <c r="CA134" t="e">
        <v>#N/A</v>
      </c>
      <c r="CB134" t="e">
        <v>#N/A</v>
      </c>
      <c r="CC134" t="e">
        <v>#N/A</v>
      </c>
      <c r="CD134" t="e">
        <v>#N/A</v>
      </c>
      <c r="CE134" t="e">
        <v>#N/A</v>
      </c>
      <c r="CF134" t="e">
        <v>#N/A</v>
      </c>
    </row>
    <row r="135" spans="1:84" hidden="1" x14ac:dyDescent="0.3">
      <c r="A135" s="50"/>
      <c r="B135" s="50">
        <v>846620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190" t="s">
        <v>4097</v>
      </c>
      <c r="T135" s="190"/>
      <c r="U135" s="190"/>
      <c r="V135" s="50"/>
      <c r="W135" s="50"/>
      <c r="X135" s="50"/>
      <c r="AH135" s="96"/>
      <c r="AI135" s="96"/>
      <c r="BV135" t="e">
        <v>#N/A</v>
      </c>
      <c r="BW135" t="e">
        <v>#N/A</v>
      </c>
      <c r="BX135" t="e">
        <v>#N/A</v>
      </c>
      <c r="BY135" t="e">
        <v>#N/A</v>
      </c>
      <c r="BZ135" t="e">
        <v>#N/A</v>
      </c>
      <c r="CA135" t="e">
        <v>#N/A</v>
      </c>
      <c r="CB135" t="e">
        <v>#N/A</v>
      </c>
      <c r="CC135" t="e">
        <v>#N/A</v>
      </c>
      <c r="CD135" t="e">
        <v>#N/A</v>
      </c>
      <c r="CE135" t="e">
        <v>#N/A</v>
      </c>
      <c r="CF135" t="e">
        <v>#N/A</v>
      </c>
    </row>
    <row r="136" spans="1:84" hidden="1" x14ac:dyDescent="0.3">
      <c r="A136" s="50"/>
      <c r="B136" s="50">
        <v>802059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190" t="s">
        <v>4099</v>
      </c>
      <c r="T136" s="190"/>
      <c r="U136" s="190"/>
      <c r="V136" s="50"/>
      <c r="W136" s="50"/>
      <c r="X136" s="50"/>
      <c r="AH136" s="96"/>
      <c r="AI136" s="96"/>
      <c r="BV136" t="e">
        <v>#N/A</v>
      </c>
      <c r="BW136" t="e">
        <v>#N/A</v>
      </c>
      <c r="BX136" t="e">
        <v>#N/A</v>
      </c>
      <c r="BY136" t="e">
        <v>#N/A</v>
      </c>
      <c r="BZ136" t="e">
        <v>#N/A</v>
      </c>
      <c r="CA136" t="e">
        <v>#N/A</v>
      </c>
      <c r="CB136" t="e">
        <v>#N/A</v>
      </c>
      <c r="CC136" t="e">
        <v>#N/A</v>
      </c>
      <c r="CD136" t="e">
        <v>#N/A</v>
      </c>
      <c r="CE136" t="e">
        <v>#N/A</v>
      </c>
      <c r="CF136" t="e">
        <v>#N/A</v>
      </c>
    </row>
    <row r="137" spans="1:84" hidden="1" x14ac:dyDescent="0.3">
      <c r="A137" s="50"/>
      <c r="B137" s="50">
        <v>825488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190" t="s">
        <v>4103</v>
      </c>
      <c r="T137" s="190"/>
      <c r="U137" s="190"/>
      <c r="V137" s="50"/>
      <c r="W137" s="50"/>
      <c r="X137" s="50"/>
      <c r="AH137" s="96"/>
      <c r="AI137" s="96"/>
      <c r="BV137" t="e">
        <v>#N/A</v>
      </c>
      <c r="BW137" t="e">
        <v>#N/A</v>
      </c>
      <c r="BX137" t="e">
        <v>#N/A</v>
      </c>
      <c r="BY137" t="e">
        <v>#N/A</v>
      </c>
      <c r="BZ137" t="e">
        <v>#N/A</v>
      </c>
      <c r="CA137" t="e">
        <v>#N/A</v>
      </c>
      <c r="CB137" t="e">
        <v>#N/A</v>
      </c>
      <c r="CC137" t="e">
        <v>#N/A</v>
      </c>
      <c r="CD137" t="e">
        <v>#N/A</v>
      </c>
      <c r="CE137" t="e">
        <v>#N/A</v>
      </c>
      <c r="CF137" t="e">
        <v>#N/A</v>
      </c>
    </row>
    <row r="138" spans="1:84" hidden="1" x14ac:dyDescent="0.3">
      <c r="A138" s="50"/>
      <c r="B138" s="50">
        <v>279995</v>
      </c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190" t="s">
        <v>4104</v>
      </c>
      <c r="T138" s="190"/>
      <c r="U138" s="190"/>
      <c r="V138" s="50"/>
      <c r="W138" s="50"/>
      <c r="X138" s="50"/>
      <c r="AH138" s="96"/>
      <c r="AI138" s="96"/>
      <c r="BV138" t="e">
        <v>#N/A</v>
      </c>
      <c r="BW138" t="e">
        <v>#N/A</v>
      </c>
      <c r="BX138" t="e">
        <v>#N/A</v>
      </c>
      <c r="BY138" t="e">
        <v>#N/A</v>
      </c>
      <c r="BZ138" t="e">
        <v>#N/A</v>
      </c>
      <c r="CA138" t="e">
        <v>#N/A</v>
      </c>
      <c r="CB138" t="e">
        <v>#N/A</v>
      </c>
      <c r="CC138" t="e">
        <v>#N/A</v>
      </c>
      <c r="CD138" t="e">
        <v>#N/A</v>
      </c>
      <c r="CE138" t="e">
        <v>#N/A</v>
      </c>
      <c r="CF138" t="e">
        <v>#N/A</v>
      </c>
    </row>
    <row r="139" spans="1:84" hidden="1" x14ac:dyDescent="0.3">
      <c r="A139" s="50"/>
      <c r="B139" s="50">
        <v>542564</v>
      </c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190" t="s">
        <v>4107</v>
      </c>
      <c r="T139" s="190"/>
      <c r="U139" s="190"/>
      <c r="V139" s="50"/>
      <c r="W139" s="50"/>
      <c r="X139" s="50"/>
      <c r="AH139" s="96"/>
      <c r="AI139" s="96"/>
      <c r="BV139" t="e">
        <v>#N/A</v>
      </c>
      <c r="BW139" t="e">
        <v>#N/A</v>
      </c>
      <c r="BX139" t="e">
        <v>#N/A</v>
      </c>
      <c r="BY139" t="e">
        <v>#N/A</v>
      </c>
      <c r="BZ139" t="e">
        <v>#N/A</v>
      </c>
      <c r="CA139" t="e">
        <v>#N/A</v>
      </c>
      <c r="CB139" t="e">
        <v>#N/A</v>
      </c>
      <c r="CC139" t="e">
        <v>#N/A</v>
      </c>
      <c r="CD139" t="e">
        <v>#N/A</v>
      </c>
      <c r="CE139" t="e">
        <v>#N/A</v>
      </c>
      <c r="CF139" t="e">
        <v>#N/A</v>
      </c>
    </row>
    <row r="140" spans="1:84" hidden="1" x14ac:dyDescent="0.3">
      <c r="A140" s="50"/>
      <c r="B140" s="50">
        <v>466672</v>
      </c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190" t="s">
        <v>4109</v>
      </c>
      <c r="T140" s="190"/>
      <c r="U140" s="190"/>
      <c r="V140" s="50"/>
      <c r="W140" s="50"/>
      <c r="X140" s="50"/>
      <c r="AH140" s="96"/>
      <c r="AI140" s="96"/>
      <c r="BV140" t="e">
        <v>#N/A</v>
      </c>
      <c r="BW140" t="e">
        <v>#N/A</v>
      </c>
      <c r="BX140" t="e">
        <v>#N/A</v>
      </c>
      <c r="BY140" t="e">
        <v>#N/A</v>
      </c>
      <c r="BZ140" t="e">
        <v>#N/A</v>
      </c>
      <c r="CA140" t="e">
        <v>#N/A</v>
      </c>
      <c r="CB140" t="e">
        <v>#N/A</v>
      </c>
      <c r="CC140" t="e">
        <v>#N/A</v>
      </c>
      <c r="CD140" t="e">
        <v>#N/A</v>
      </c>
      <c r="CE140" t="e">
        <v>#N/A</v>
      </c>
      <c r="CF140" t="e">
        <v>#N/A</v>
      </c>
    </row>
    <row r="141" spans="1:84" hidden="1" x14ac:dyDescent="0.3">
      <c r="A141" s="50"/>
      <c r="B141" s="50">
        <v>792969</v>
      </c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190" t="s">
        <v>4110</v>
      </c>
      <c r="T141" s="190"/>
      <c r="U141" s="190"/>
      <c r="V141" s="50"/>
      <c r="W141" s="50"/>
      <c r="X141" s="50"/>
      <c r="AH141" s="96"/>
      <c r="AI141" s="96"/>
      <c r="BV141" t="e">
        <v>#N/A</v>
      </c>
      <c r="BW141" t="e">
        <v>#N/A</v>
      </c>
      <c r="BX141" t="e">
        <v>#N/A</v>
      </c>
      <c r="BY141" t="e">
        <v>#N/A</v>
      </c>
      <c r="BZ141" t="e">
        <v>#N/A</v>
      </c>
      <c r="CA141" t="e">
        <v>#N/A</v>
      </c>
      <c r="CB141" t="e">
        <v>#N/A</v>
      </c>
      <c r="CC141" t="e">
        <v>#N/A</v>
      </c>
      <c r="CD141" t="e">
        <v>#N/A</v>
      </c>
      <c r="CE141" t="e">
        <v>#N/A</v>
      </c>
      <c r="CF141" t="e">
        <v>#N/A</v>
      </c>
    </row>
    <row r="142" spans="1:84" hidden="1" x14ac:dyDescent="0.3">
      <c r="A142" s="50"/>
      <c r="B142" s="50">
        <v>655323</v>
      </c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190" t="s">
        <v>4113</v>
      </c>
      <c r="T142" s="190"/>
      <c r="U142" s="190"/>
      <c r="V142" s="50"/>
      <c r="W142" s="50"/>
      <c r="X142" s="50"/>
      <c r="AH142" s="96"/>
      <c r="AI142" s="96"/>
      <c r="BV142" t="e">
        <v>#N/A</v>
      </c>
      <c r="BW142" t="e">
        <v>#N/A</v>
      </c>
      <c r="BX142" t="e">
        <v>#N/A</v>
      </c>
      <c r="BY142" t="e">
        <v>#N/A</v>
      </c>
      <c r="BZ142" t="e">
        <v>#N/A</v>
      </c>
      <c r="CA142" t="e">
        <v>#N/A</v>
      </c>
      <c r="CB142" t="e">
        <v>#N/A</v>
      </c>
      <c r="CC142" t="e">
        <v>#N/A</v>
      </c>
      <c r="CD142" t="e">
        <v>#N/A</v>
      </c>
      <c r="CE142" t="e">
        <v>#N/A</v>
      </c>
      <c r="CF142" t="e">
        <v>#N/A</v>
      </c>
    </row>
    <row r="143" spans="1:84" hidden="1" x14ac:dyDescent="0.3">
      <c r="A143" s="50"/>
      <c r="B143" s="50">
        <v>799639</v>
      </c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190" t="s">
        <v>4114</v>
      </c>
      <c r="T143" s="190"/>
      <c r="U143" s="190"/>
      <c r="V143" s="50"/>
      <c r="W143" s="50"/>
      <c r="X143" s="50"/>
      <c r="AH143" s="96"/>
      <c r="AI143" s="96"/>
      <c r="BV143" t="e">
        <v>#N/A</v>
      </c>
      <c r="BW143" t="e">
        <v>#N/A</v>
      </c>
      <c r="BX143" t="e">
        <v>#N/A</v>
      </c>
      <c r="BY143" t="e">
        <v>#N/A</v>
      </c>
      <c r="BZ143" t="e">
        <v>#N/A</v>
      </c>
      <c r="CA143" t="e">
        <v>#N/A</v>
      </c>
      <c r="CB143" t="e">
        <v>#N/A</v>
      </c>
      <c r="CC143" t="e">
        <v>#N/A</v>
      </c>
      <c r="CD143" t="e">
        <v>#N/A</v>
      </c>
      <c r="CE143" t="e">
        <v>#N/A</v>
      </c>
      <c r="CF143" t="e">
        <v>#N/A</v>
      </c>
    </row>
    <row r="144" spans="1:84" hidden="1" x14ac:dyDescent="0.3">
      <c r="A144" s="50"/>
      <c r="B144" s="50">
        <v>824763</v>
      </c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190" t="s">
        <v>4118</v>
      </c>
      <c r="T144" s="190"/>
      <c r="U144" s="190"/>
      <c r="V144" s="50"/>
      <c r="W144" s="50"/>
      <c r="X144" s="50"/>
      <c r="AH144" s="96"/>
      <c r="AI144" s="96"/>
      <c r="BV144" t="e">
        <v>#N/A</v>
      </c>
      <c r="BW144" t="e">
        <v>#N/A</v>
      </c>
      <c r="BX144" t="e">
        <v>#N/A</v>
      </c>
      <c r="BY144" t="e">
        <v>#N/A</v>
      </c>
      <c r="BZ144" t="e">
        <v>#N/A</v>
      </c>
      <c r="CA144" t="e">
        <v>#N/A</v>
      </c>
      <c r="CB144" t="e">
        <v>#N/A</v>
      </c>
      <c r="CC144" t="e">
        <v>#N/A</v>
      </c>
      <c r="CD144" t="e">
        <v>#N/A</v>
      </c>
      <c r="CE144" t="e">
        <v>#N/A</v>
      </c>
      <c r="CF144" t="e">
        <v>#N/A</v>
      </c>
    </row>
    <row r="145" spans="1:84" hidden="1" x14ac:dyDescent="0.3">
      <c r="A145" s="50"/>
      <c r="B145" s="50">
        <v>122688</v>
      </c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190" t="s">
        <v>4119</v>
      </c>
      <c r="T145" s="190"/>
      <c r="U145" s="190"/>
      <c r="V145" s="50"/>
      <c r="W145" s="50"/>
      <c r="X145" s="50"/>
      <c r="AH145" s="96"/>
      <c r="AI145" s="96"/>
      <c r="BV145" t="e">
        <v>#N/A</v>
      </c>
      <c r="BW145" t="e">
        <v>#N/A</v>
      </c>
      <c r="BX145" t="e">
        <v>#N/A</v>
      </c>
      <c r="BY145" t="e">
        <v>#N/A</v>
      </c>
      <c r="BZ145" t="e">
        <v>#N/A</v>
      </c>
      <c r="CA145" t="e">
        <v>#N/A</v>
      </c>
      <c r="CB145" t="e">
        <v>#N/A</v>
      </c>
      <c r="CC145" t="e">
        <v>#N/A</v>
      </c>
      <c r="CD145" t="e">
        <v>#N/A</v>
      </c>
      <c r="CE145" t="e">
        <v>#N/A</v>
      </c>
      <c r="CF145" t="e">
        <v>#N/A</v>
      </c>
    </row>
    <row r="146" spans="1:84" hidden="1" x14ac:dyDescent="0.3">
      <c r="A146" s="50"/>
      <c r="B146" s="50">
        <v>794785</v>
      </c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190" t="s">
        <v>4121</v>
      </c>
      <c r="T146" s="190"/>
      <c r="U146" s="190"/>
      <c r="V146" s="50"/>
      <c r="W146" s="50"/>
      <c r="X146" s="50"/>
      <c r="AH146" s="96"/>
      <c r="AI146" s="96"/>
      <c r="BV146" t="e">
        <v>#N/A</v>
      </c>
      <c r="BW146" t="e">
        <v>#N/A</v>
      </c>
      <c r="BX146" t="e">
        <v>#N/A</v>
      </c>
      <c r="BY146" t="e">
        <v>#N/A</v>
      </c>
      <c r="BZ146" t="e">
        <v>#N/A</v>
      </c>
      <c r="CA146" t="e">
        <v>#N/A</v>
      </c>
      <c r="CB146" t="e">
        <v>#N/A</v>
      </c>
      <c r="CC146" t="e">
        <v>#N/A</v>
      </c>
      <c r="CD146" t="e">
        <v>#N/A</v>
      </c>
      <c r="CE146" t="e">
        <v>#N/A</v>
      </c>
      <c r="CF146" t="e">
        <v>#N/A</v>
      </c>
    </row>
    <row r="147" spans="1:84" hidden="1" x14ac:dyDescent="0.3">
      <c r="A147" s="50"/>
      <c r="B147" s="50">
        <v>400581</v>
      </c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190" t="s">
        <v>4122</v>
      </c>
      <c r="T147" s="190"/>
      <c r="U147" s="190"/>
      <c r="V147" s="50"/>
      <c r="W147" s="50"/>
      <c r="X147" s="50"/>
      <c r="AH147" s="96"/>
      <c r="AI147" s="96"/>
      <c r="BV147" t="e">
        <v>#N/A</v>
      </c>
      <c r="BW147" t="e">
        <v>#N/A</v>
      </c>
      <c r="BX147" t="e">
        <v>#N/A</v>
      </c>
      <c r="BY147" t="e">
        <v>#N/A</v>
      </c>
      <c r="BZ147" t="e">
        <v>#N/A</v>
      </c>
      <c r="CA147" t="e">
        <v>#N/A</v>
      </c>
      <c r="CB147" t="e">
        <v>#N/A</v>
      </c>
      <c r="CC147" t="e">
        <v>#N/A</v>
      </c>
      <c r="CD147" t="e">
        <v>#N/A</v>
      </c>
      <c r="CE147" t="e">
        <v>#N/A</v>
      </c>
      <c r="CF147" t="e">
        <v>#N/A</v>
      </c>
    </row>
    <row r="148" spans="1:84" hidden="1" x14ac:dyDescent="0.3">
      <c r="A148" s="50"/>
      <c r="B148" s="50">
        <v>4733</v>
      </c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190" t="s">
        <v>4123</v>
      </c>
      <c r="T148" s="190"/>
      <c r="U148" s="190"/>
      <c r="V148" s="50"/>
      <c r="W148" s="50"/>
      <c r="X148" s="50"/>
      <c r="AH148" s="96"/>
      <c r="AI148" s="96"/>
      <c r="BV148" t="e">
        <v>#N/A</v>
      </c>
      <c r="BW148" t="e">
        <v>#N/A</v>
      </c>
      <c r="BX148" t="e">
        <v>#N/A</v>
      </c>
      <c r="BY148" t="e">
        <v>#N/A</v>
      </c>
      <c r="BZ148" t="e">
        <v>#N/A</v>
      </c>
      <c r="CA148" t="e">
        <v>#N/A</v>
      </c>
      <c r="CB148" t="e">
        <v>#N/A</v>
      </c>
      <c r="CC148" t="e">
        <v>#N/A</v>
      </c>
      <c r="CD148" t="e">
        <v>#N/A</v>
      </c>
      <c r="CE148" t="e">
        <v>#N/A</v>
      </c>
      <c r="CF148" t="e">
        <v>#N/A</v>
      </c>
    </row>
    <row r="149" spans="1:84" hidden="1" x14ac:dyDescent="0.3">
      <c r="A149" s="50"/>
      <c r="B149" s="50">
        <v>3063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190" t="s">
        <v>4124</v>
      </c>
      <c r="T149" s="190"/>
      <c r="U149" s="190"/>
      <c r="V149" s="50"/>
      <c r="W149" s="50"/>
      <c r="X149" s="50"/>
      <c r="AH149" s="96"/>
      <c r="AI149" s="96"/>
      <c r="BV149" t="e">
        <v>#N/A</v>
      </c>
      <c r="BW149" t="e">
        <v>#N/A</v>
      </c>
      <c r="BX149" t="e">
        <v>#N/A</v>
      </c>
      <c r="BY149" t="e">
        <v>#N/A</v>
      </c>
      <c r="BZ149" t="e">
        <v>#N/A</v>
      </c>
      <c r="CA149" t="e">
        <v>#N/A</v>
      </c>
      <c r="CB149" t="e">
        <v>#N/A</v>
      </c>
      <c r="CC149" t="e">
        <v>#N/A</v>
      </c>
      <c r="CD149" t="e">
        <v>#N/A</v>
      </c>
      <c r="CE149" t="e">
        <v>#N/A</v>
      </c>
      <c r="CF149" t="e">
        <v>#N/A</v>
      </c>
    </row>
    <row r="150" spans="1:84" hidden="1" x14ac:dyDescent="0.3">
      <c r="A150" s="50"/>
      <c r="B150" s="50">
        <v>319517</v>
      </c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190" t="s">
        <v>4130</v>
      </c>
      <c r="T150" s="190"/>
      <c r="U150" s="190"/>
      <c r="V150" s="50"/>
      <c r="W150" s="50"/>
      <c r="X150" s="50"/>
      <c r="AH150" s="96"/>
      <c r="AI150" s="96"/>
      <c r="BV150" t="e">
        <v>#N/A</v>
      </c>
      <c r="BW150" t="e">
        <v>#N/A</v>
      </c>
      <c r="BX150" t="e">
        <v>#N/A</v>
      </c>
      <c r="BY150" t="e">
        <v>#N/A</v>
      </c>
      <c r="BZ150" t="e">
        <v>#N/A</v>
      </c>
      <c r="CA150" t="e">
        <v>#N/A</v>
      </c>
      <c r="CB150" t="e">
        <v>#N/A</v>
      </c>
      <c r="CC150" t="e">
        <v>#N/A</v>
      </c>
      <c r="CD150" t="e">
        <v>#N/A</v>
      </c>
      <c r="CE150" t="e">
        <v>#N/A</v>
      </c>
      <c r="CF150" t="e">
        <v>#N/A</v>
      </c>
    </row>
    <row r="151" spans="1:84" hidden="1" x14ac:dyDescent="0.3">
      <c r="A151" s="50"/>
      <c r="B151" s="50">
        <v>569542</v>
      </c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190" t="s">
        <v>4132</v>
      </c>
      <c r="T151" s="190"/>
      <c r="U151" s="190"/>
      <c r="V151" s="50"/>
      <c r="W151" s="50"/>
      <c r="X151" s="50"/>
      <c r="AH151" s="96"/>
      <c r="AI151" s="96"/>
      <c r="BV151" t="e">
        <v>#N/A</v>
      </c>
      <c r="BW151" t="e">
        <v>#N/A</v>
      </c>
      <c r="BX151" t="e">
        <v>#N/A</v>
      </c>
      <c r="BY151" t="e">
        <v>#N/A</v>
      </c>
      <c r="BZ151" t="e">
        <v>#N/A</v>
      </c>
      <c r="CA151" t="e">
        <v>#N/A</v>
      </c>
      <c r="CB151" t="e">
        <v>#N/A</v>
      </c>
      <c r="CC151" t="e">
        <v>#N/A</v>
      </c>
      <c r="CD151" t="e">
        <v>#N/A</v>
      </c>
      <c r="CE151" t="e">
        <v>#N/A</v>
      </c>
      <c r="CF151" t="e">
        <v>#N/A</v>
      </c>
    </row>
    <row r="152" spans="1:84" hidden="1" x14ac:dyDescent="0.3">
      <c r="A152" s="50"/>
      <c r="B152" s="50">
        <v>587562</v>
      </c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190" t="s">
        <v>4134</v>
      </c>
      <c r="T152" s="190"/>
      <c r="U152" s="190"/>
      <c r="V152" s="50"/>
      <c r="W152" s="50"/>
      <c r="X152" s="50"/>
      <c r="AH152" s="96"/>
      <c r="AI152" s="96"/>
      <c r="BV152" t="e">
        <v>#N/A</v>
      </c>
      <c r="BW152" t="e">
        <v>#N/A</v>
      </c>
      <c r="BX152" t="e">
        <v>#N/A</v>
      </c>
      <c r="BY152" t="e">
        <v>#N/A</v>
      </c>
      <c r="BZ152" t="e">
        <v>#N/A</v>
      </c>
      <c r="CA152" t="e">
        <v>#N/A</v>
      </c>
      <c r="CB152" t="e">
        <v>#N/A</v>
      </c>
      <c r="CC152" t="e">
        <v>#N/A</v>
      </c>
      <c r="CD152" t="e">
        <v>#N/A</v>
      </c>
      <c r="CE152" t="e">
        <v>#N/A</v>
      </c>
      <c r="CF152" t="e">
        <v>#N/A</v>
      </c>
    </row>
    <row r="153" spans="1:84" hidden="1" x14ac:dyDescent="0.3">
      <c r="A153" s="50"/>
      <c r="B153" s="50">
        <v>686211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190" t="s">
        <v>4135</v>
      </c>
      <c r="T153" s="190"/>
      <c r="U153" s="190"/>
      <c r="V153" s="50"/>
      <c r="W153" s="50"/>
      <c r="X153" s="50"/>
      <c r="AH153" s="96"/>
      <c r="AI153" s="96"/>
      <c r="BV153" t="e">
        <v>#N/A</v>
      </c>
      <c r="BW153" t="e">
        <v>#N/A</v>
      </c>
      <c r="BX153" t="e">
        <v>#N/A</v>
      </c>
      <c r="BY153" t="e">
        <v>#N/A</v>
      </c>
      <c r="BZ153" t="e">
        <v>#N/A</v>
      </c>
      <c r="CA153" t="e">
        <v>#N/A</v>
      </c>
      <c r="CB153" t="e">
        <v>#N/A</v>
      </c>
      <c r="CC153" t="e">
        <v>#N/A</v>
      </c>
      <c r="CD153" t="e">
        <v>#N/A</v>
      </c>
      <c r="CE153" t="e">
        <v>#N/A</v>
      </c>
      <c r="CF153" t="e">
        <v>#N/A</v>
      </c>
    </row>
    <row r="154" spans="1:84" hidden="1" x14ac:dyDescent="0.3">
      <c r="A154" s="50"/>
      <c r="B154" s="50">
        <v>281142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190" t="s">
        <v>4140</v>
      </c>
      <c r="T154" s="190"/>
      <c r="U154" s="190"/>
      <c r="V154" s="50"/>
      <c r="W154" s="50"/>
      <c r="X154" s="50"/>
      <c r="AH154" s="96"/>
      <c r="AI154" s="96"/>
      <c r="BV154" t="e">
        <v>#N/A</v>
      </c>
      <c r="BW154" t="e">
        <v>#N/A</v>
      </c>
      <c r="BX154" t="e">
        <v>#N/A</v>
      </c>
      <c r="BY154" t="e">
        <v>#N/A</v>
      </c>
      <c r="BZ154" t="e">
        <v>#N/A</v>
      </c>
      <c r="CA154" t="e">
        <v>#N/A</v>
      </c>
      <c r="CB154" t="e">
        <v>#N/A</v>
      </c>
      <c r="CC154" t="e">
        <v>#N/A</v>
      </c>
      <c r="CD154" t="e">
        <v>#N/A</v>
      </c>
      <c r="CE154" t="e">
        <v>#N/A</v>
      </c>
      <c r="CF154" t="e">
        <v>#N/A</v>
      </c>
    </row>
    <row r="155" spans="1:84" hidden="1" x14ac:dyDescent="0.3">
      <c r="A155" s="50"/>
      <c r="B155" s="50">
        <v>793157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190" t="s">
        <v>4142</v>
      </c>
      <c r="T155" s="190"/>
      <c r="U155" s="190"/>
      <c r="V155" s="50"/>
      <c r="W155" s="50"/>
      <c r="X155" s="50"/>
      <c r="AH155" s="96"/>
      <c r="AI155" s="96"/>
      <c r="BV155" t="e">
        <v>#N/A</v>
      </c>
      <c r="BW155" t="e">
        <v>#N/A</v>
      </c>
      <c r="BX155" t="e">
        <v>#N/A</v>
      </c>
      <c r="BY155" t="e">
        <v>#N/A</v>
      </c>
      <c r="BZ155" t="e">
        <v>#N/A</v>
      </c>
      <c r="CA155" t="e">
        <v>#N/A</v>
      </c>
      <c r="CB155" t="e">
        <v>#N/A</v>
      </c>
      <c r="CC155" t="e">
        <v>#N/A</v>
      </c>
      <c r="CD155" t="e">
        <v>#N/A</v>
      </c>
      <c r="CE155" t="e">
        <v>#N/A</v>
      </c>
      <c r="CF155" t="e">
        <v>#N/A</v>
      </c>
    </row>
    <row r="156" spans="1:84" hidden="1" x14ac:dyDescent="0.3">
      <c r="A156" s="115">
        <v>46127</v>
      </c>
      <c r="B156" s="117" t="s">
        <v>7621</v>
      </c>
      <c r="C156" s="118" t="s">
        <v>7622</v>
      </c>
      <c r="D156" s="118">
        <v>0</v>
      </c>
      <c r="E156" s="118"/>
      <c r="F156" s="118">
        <v>637</v>
      </c>
      <c r="G156" s="118"/>
      <c r="H156" s="119" t="s">
        <v>1327</v>
      </c>
      <c r="I156" s="118" t="s">
        <v>808</v>
      </c>
      <c r="J156" s="118">
        <v>1</v>
      </c>
      <c r="K156" s="116">
        <v>46114</v>
      </c>
      <c r="L156" s="116">
        <v>46114</v>
      </c>
      <c r="M156" s="116"/>
      <c r="N156" s="118">
        <v>52</v>
      </c>
      <c r="O156" s="116">
        <v>46127</v>
      </c>
      <c r="P156" s="263"/>
      <c r="Q156" s="263"/>
      <c r="R156" s="263" t="s">
        <v>67</v>
      </c>
      <c r="S156" s="190"/>
      <c r="T156" s="190">
        <v>6</v>
      </c>
      <c r="U156" s="190" t="s">
        <v>0</v>
      </c>
      <c r="V156" s="89" t="s">
        <v>3184</v>
      </c>
      <c r="W156" s="50" t="s">
        <v>1957</v>
      </c>
      <c r="X156" s="188"/>
      <c r="Y156" s="50" t="s">
        <v>2237</v>
      </c>
      <c r="Z156" s="50">
        <v>0</v>
      </c>
      <c r="BV156" t="e">
        <v>#N/A</v>
      </c>
      <c r="BW156" t="e">
        <v>#N/A</v>
      </c>
      <c r="BX156" t="e">
        <v>#N/A</v>
      </c>
      <c r="BY156" t="e">
        <v>#N/A</v>
      </c>
      <c r="BZ156" t="e">
        <v>#N/A</v>
      </c>
      <c r="CA156" t="e">
        <v>#N/A</v>
      </c>
      <c r="CB156" t="e">
        <v>#N/A</v>
      </c>
      <c r="CC156" t="e">
        <v>#N/A</v>
      </c>
      <c r="CD156" t="e">
        <v>#N/A</v>
      </c>
      <c r="CE156" t="e">
        <v>#N/A</v>
      </c>
      <c r="CF156" t="e">
        <v>#N/A</v>
      </c>
    </row>
    <row r="157" spans="1:84" hidden="1" x14ac:dyDescent="0.3">
      <c r="A157" s="296">
        <v>46147</v>
      </c>
      <c r="B157" s="117" t="s">
        <v>8412</v>
      </c>
      <c r="C157" s="118" t="s">
        <v>0</v>
      </c>
      <c r="D157" s="118" t="s">
        <v>3567</v>
      </c>
      <c r="E157" s="118" t="s">
        <v>0</v>
      </c>
      <c r="F157" s="118">
        <v>632</v>
      </c>
      <c r="G157" s="118" t="s">
        <v>813</v>
      </c>
      <c r="H157" s="119" t="s">
        <v>1327</v>
      </c>
      <c r="I157" s="118" t="s">
        <v>808</v>
      </c>
      <c r="J157" s="118">
        <v>1</v>
      </c>
      <c r="K157" s="116"/>
      <c r="L157" s="116"/>
      <c r="M157" s="116">
        <v>46146</v>
      </c>
      <c r="N157" s="118">
        <v>19</v>
      </c>
      <c r="O157" s="116"/>
      <c r="P157" s="263"/>
      <c r="Q157" s="263"/>
      <c r="R157" s="263"/>
      <c r="S157" s="190"/>
      <c r="T157" s="190"/>
      <c r="U157" s="190"/>
      <c r="V157" s="89" t="s">
        <v>3184</v>
      </c>
      <c r="W157" s="50" t="s">
        <v>8421</v>
      </c>
      <c r="X157" s="188"/>
      <c r="Y157" s="50" t="s">
        <v>2237</v>
      </c>
    </row>
    <row r="158" spans="1:84" x14ac:dyDescent="0.3">
      <c r="A158" s="296">
        <v>46148</v>
      </c>
      <c r="B158" s="117">
        <v>765423</v>
      </c>
      <c r="C158" s="118" t="s">
        <v>1128</v>
      </c>
      <c r="D158" s="118" t="s">
        <v>30</v>
      </c>
      <c r="E158" s="118" t="s">
        <v>3952</v>
      </c>
      <c r="F158" s="118">
        <v>608</v>
      </c>
      <c r="G158" s="118" t="s">
        <v>1583</v>
      </c>
      <c r="H158" s="119" t="s">
        <v>1327</v>
      </c>
      <c r="I158" s="118" t="s">
        <v>1583</v>
      </c>
      <c r="J158" s="118"/>
      <c r="K158" s="116">
        <v>46136</v>
      </c>
      <c r="L158" s="116"/>
      <c r="M158" s="116">
        <v>46153</v>
      </c>
      <c r="N158" s="118">
        <v>20</v>
      </c>
      <c r="O158" s="116"/>
      <c r="P158" s="263"/>
      <c r="Q158" s="263"/>
      <c r="R158" s="263"/>
      <c r="S158" s="190"/>
      <c r="T158" s="190"/>
      <c r="U158" s="190"/>
      <c r="V158" s="89" t="s">
        <v>3183</v>
      </c>
      <c r="W158" s="50" t="s">
        <v>8421</v>
      </c>
      <c r="X158" s="188"/>
      <c r="Y158" s="50" t="s">
        <v>2237</v>
      </c>
      <c r="BV158" t="e">
        <v>#N/A</v>
      </c>
      <c r="BW158" t="e">
        <v>#N/A</v>
      </c>
      <c r="BX158" t="e">
        <v>#N/A</v>
      </c>
      <c r="BY158" t="e">
        <v>#N/A</v>
      </c>
      <c r="BZ158" t="e">
        <v>#N/A</v>
      </c>
      <c r="CA158" t="e">
        <v>#N/A</v>
      </c>
      <c r="CB158" t="e">
        <v>#N/A</v>
      </c>
      <c r="CC158" t="e">
        <v>#N/A</v>
      </c>
      <c r="CD158" t="e">
        <v>#N/A</v>
      </c>
      <c r="CE158" t="e">
        <v>#N/A</v>
      </c>
      <c r="CF158" t="e">
        <v>#N/A</v>
      </c>
    </row>
    <row r="159" spans="1:84" hidden="1" x14ac:dyDescent="0.3">
      <c r="A159" s="296">
        <v>46148</v>
      </c>
      <c r="B159" s="117">
        <v>759362</v>
      </c>
      <c r="C159" s="118" t="s">
        <v>144</v>
      </c>
      <c r="D159" s="118" t="s">
        <v>43</v>
      </c>
      <c r="E159" s="118" t="s">
        <v>3952</v>
      </c>
      <c r="F159" s="118">
        <v>527</v>
      </c>
      <c r="G159" s="118" t="s">
        <v>813</v>
      </c>
      <c r="H159" s="119" t="s">
        <v>1327</v>
      </c>
      <c r="I159" s="118" t="s">
        <v>808</v>
      </c>
      <c r="J159" s="118">
        <v>1</v>
      </c>
      <c r="K159" s="116">
        <v>46064</v>
      </c>
      <c r="L159" s="116"/>
      <c r="M159" s="116">
        <v>46160</v>
      </c>
      <c r="N159" s="118">
        <v>21</v>
      </c>
      <c r="O159" s="116"/>
      <c r="P159" s="263"/>
      <c r="Q159" s="263"/>
      <c r="R159" s="263"/>
      <c r="S159" s="190"/>
      <c r="T159" s="190"/>
      <c r="U159" s="190"/>
      <c r="V159" s="89" t="s">
        <v>3184</v>
      </c>
      <c r="W159" s="50" t="s">
        <v>2436</v>
      </c>
      <c r="X159" s="188"/>
      <c r="Y159" s="50" t="s">
        <v>2237</v>
      </c>
      <c r="BV159" t="e">
        <v>#N/A</v>
      </c>
      <c r="BW159" t="e">
        <v>#N/A</v>
      </c>
      <c r="BX159" t="e">
        <v>#N/A</v>
      </c>
      <c r="BY159" t="e">
        <v>#N/A</v>
      </c>
      <c r="BZ159" t="e">
        <v>#N/A</v>
      </c>
      <c r="CA159" t="e">
        <v>#N/A</v>
      </c>
      <c r="CB159" t="e">
        <v>#N/A</v>
      </c>
      <c r="CC159" t="e">
        <v>#N/A</v>
      </c>
      <c r="CD159" t="e">
        <v>#N/A</v>
      </c>
      <c r="CE159" t="e">
        <v>#N/A</v>
      </c>
      <c r="CF159" t="e">
        <v>#N/A</v>
      </c>
    </row>
    <row r="160" spans="1:84" x14ac:dyDescent="0.3">
      <c r="A160" s="296">
        <v>46148</v>
      </c>
      <c r="B160" s="117">
        <v>84671</v>
      </c>
      <c r="C160" s="118" t="s">
        <v>406</v>
      </c>
      <c r="D160" s="118" t="s">
        <v>20</v>
      </c>
      <c r="E160" s="118" t="s">
        <v>3950</v>
      </c>
      <c r="F160" s="118">
        <v>618</v>
      </c>
      <c r="G160" s="118" t="s">
        <v>804</v>
      </c>
      <c r="H160" s="119" t="s">
        <v>1327</v>
      </c>
      <c r="I160" s="118" t="s">
        <v>805</v>
      </c>
      <c r="J160" s="118">
        <v>1</v>
      </c>
      <c r="K160" s="116">
        <v>46029</v>
      </c>
      <c r="L160" s="116"/>
      <c r="M160" s="116">
        <v>46168</v>
      </c>
      <c r="N160" s="118">
        <v>22</v>
      </c>
      <c r="O160" s="116"/>
      <c r="P160" s="263"/>
      <c r="Q160" s="263"/>
      <c r="R160" s="263"/>
      <c r="S160" s="190"/>
      <c r="T160" s="190"/>
      <c r="U160" s="190"/>
      <c r="V160" s="89" t="s">
        <v>3183</v>
      </c>
      <c r="W160" s="50" t="s">
        <v>8422</v>
      </c>
      <c r="X160" s="188"/>
      <c r="Y160" s="50" t="s">
        <v>2237</v>
      </c>
      <c r="BV160" t="e">
        <v>#N/A</v>
      </c>
      <c r="BW160" t="e">
        <v>#N/A</v>
      </c>
      <c r="BX160" t="e">
        <v>#N/A</v>
      </c>
      <c r="BY160" t="e">
        <v>#N/A</v>
      </c>
      <c r="BZ160" t="e">
        <v>#N/A</v>
      </c>
      <c r="CA160" t="e">
        <v>#N/A</v>
      </c>
      <c r="CB160" t="e">
        <v>#N/A</v>
      </c>
      <c r="CC160" t="e">
        <v>#N/A</v>
      </c>
      <c r="CD160" t="e">
        <v>#N/A</v>
      </c>
      <c r="CE160" t="e">
        <v>#N/A</v>
      </c>
      <c r="CF160" t="e">
        <v>#N/A</v>
      </c>
    </row>
    <row r="161" spans="1:84" x14ac:dyDescent="0.3">
      <c r="A161" s="296">
        <v>46148</v>
      </c>
      <c r="B161" s="117">
        <v>416307</v>
      </c>
      <c r="C161" s="118" t="s">
        <v>1188</v>
      </c>
      <c r="D161" s="118" t="s">
        <v>152</v>
      </c>
      <c r="E161" s="118" t="s">
        <v>3950</v>
      </c>
      <c r="F161" s="118">
        <v>635</v>
      </c>
      <c r="G161" s="118" t="s">
        <v>813</v>
      </c>
      <c r="H161" s="119" t="s">
        <v>1327</v>
      </c>
      <c r="I161" s="118" t="s">
        <v>808</v>
      </c>
      <c r="J161" s="118">
        <v>1</v>
      </c>
      <c r="K161" s="116">
        <v>46064</v>
      </c>
      <c r="L161" s="116">
        <v>46090</v>
      </c>
      <c r="M161" s="116">
        <v>46168</v>
      </c>
      <c r="N161" s="118">
        <v>22</v>
      </c>
      <c r="O161" s="116"/>
      <c r="P161" s="263"/>
      <c r="Q161" s="263"/>
      <c r="R161" s="263"/>
      <c r="S161" s="190"/>
      <c r="T161" s="190"/>
      <c r="U161" s="190"/>
      <c r="V161" s="89" t="s">
        <v>3183</v>
      </c>
      <c r="W161" s="50" t="s">
        <v>8609</v>
      </c>
      <c r="X161" s="188"/>
      <c r="Y161" s="50" t="s">
        <v>2237</v>
      </c>
      <c r="BV161" t="e">
        <v>#N/A</v>
      </c>
      <c r="BW161" t="e">
        <v>#N/A</v>
      </c>
      <c r="BX161" t="e">
        <v>#N/A</v>
      </c>
      <c r="BY161" t="e">
        <v>#N/A</v>
      </c>
      <c r="BZ161" t="e">
        <v>#N/A</v>
      </c>
      <c r="CA161" t="e">
        <v>#N/A</v>
      </c>
      <c r="CB161" t="e">
        <v>#N/A</v>
      </c>
      <c r="CC161" t="e">
        <v>#N/A</v>
      </c>
      <c r="CD161" t="e">
        <v>#N/A</v>
      </c>
      <c r="CE161" t="e">
        <v>#N/A</v>
      </c>
      <c r="CF161" t="e">
        <v>#N/A</v>
      </c>
    </row>
    <row r="162" spans="1:84" hidden="1" x14ac:dyDescent="0.3">
      <c r="A162" s="296">
        <v>46149</v>
      </c>
      <c r="B162" s="117">
        <v>648552</v>
      </c>
      <c r="C162" s="118" t="s">
        <v>3771</v>
      </c>
      <c r="D162" s="118" t="s">
        <v>231</v>
      </c>
      <c r="E162" s="118" t="s">
        <v>3952</v>
      </c>
      <c r="F162" s="118">
        <v>603</v>
      </c>
      <c r="G162" s="118" t="s">
        <v>804</v>
      </c>
      <c r="H162" s="119" t="s">
        <v>1327</v>
      </c>
      <c r="I162" s="118" t="s">
        <v>800</v>
      </c>
      <c r="J162" s="118">
        <v>1</v>
      </c>
      <c r="K162" s="116">
        <v>45737</v>
      </c>
      <c r="L162" s="116">
        <v>46119</v>
      </c>
      <c r="M162" s="116">
        <v>46168</v>
      </c>
      <c r="N162" s="118">
        <v>22</v>
      </c>
      <c r="O162" s="116"/>
      <c r="P162" s="263"/>
      <c r="Q162" s="263"/>
      <c r="R162" s="263"/>
      <c r="S162" s="190"/>
      <c r="T162" s="190"/>
      <c r="U162" s="190"/>
      <c r="V162" s="89" t="s">
        <v>3184</v>
      </c>
      <c r="W162" s="50" t="s">
        <v>8421</v>
      </c>
      <c r="X162" s="188"/>
      <c r="Y162" s="50" t="s">
        <v>2237</v>
      </c>
      <c r="BV162" t="e">
        <v>#N/A</v>
      </c>
      <c r="BW162" t="e">
        <v>#N/A</v>
      </c>
      <c r="BX162" t="e">
        <v>#N/A</v>
      </c>
      <c r="BY162" t="e">
        <v>#N/A</v>
      </c>
      <c r="BZ162" t="e">
        <v>#N/A</v>
      </c>
      <c r="CA162" t="e">
        <v>#N/A</v>
      </c>
      <c r="CB162" t="e">
        <v>#N/A</v>
      </c>
      <c r="CC162" t="e">
        <v>#N/A</v>
      </c>
      <c r="CD162" t="e">
        <v>#N/A</v>
      </c>
      <c r="CE162" t="e">
        <v>#N/A</v>
      </c>
      <c r="CF162" t="e">
        <v>#N/A</v>
      </c>
    </row>
    <row r="163" spans="1:84" hidden="1" x14ac:dyDescent="0.3">
      <c r="A163" s="296">
        <v>46154</v>
      </c>
      <c r="B163" s="117">
        <v>170241</v>
      </c>
      <c r="C163" s="118" t="s">
        <v>123</v>
      </c>
      <c r="D163" s="118" t="s">
        <v>122</v>
      </c>
      <c r="E163" s="118" t="s">
        <v>3952</v>
      </c>
      <c r="F163" s="118">
        <v>616</v>
      </c>
      <c r="G163" s="118" t="s">
        <v>804</v>
      </c>
      <c r="H163" s="119" t="s">
        <v>1327</v>
      </c>
      <c r="I163" s="118" t="s">
        <v>815</v>
      </c>
      <c r="J163" s="118">
        <v>1</v>
      </c>
      <c r="K163" s="116">
        <v>45909</v>
      </c>
      <c r="L163" s="116">
        <v>46048</v>
      </c>
      <c r="M163" s="116">
        <v>46160</v>
      </c>
      <c r="N163" s="118">
        <v>21</v>
      </c>
      <c r="O163" s="116">
        <v>2026</v>
      </c>
      <c r="P163" s="263"/>
      <c r="Q163" s="263"/>
      <c r="R163" s="263"/>
      <c r="S163" s="190"/>
      <c r="T163" s="190"/>
      <c r="U163" s="190"/>
      <c r="V163" s="89" t="s">
        <v>3184</v>
      </c>
      <c r="W163" s="50" t="s">
        <v>2436</v>
      </c>
      <c r="X163" s="188"/>
      <c r="Y163" s="50" t="s">
        <v>8840</v>
      </c>
      <c r="BV163" t="e">
        <v>#N/A</v>
      </c>
      <c r="BW163" t="e">
        <v>#N/A</v>
      </c>
      <c r="BX163" t="e">
        <v>#N/A</v>
      </c>
      <c r="BY163" t="e">
        <v>#N/A</v>
      </c>
      <c r="BZ163" t="e">
        <v>#N/A</v>
      </c>
      <c r="CA163" t="e">
        <v>#N/A</v>
      </c>
      <c r="CB163" t="e">
        <v>#N/A</v>
      </c>
      <c r="CC163" t="e">
        <v>#N/A</v>
      </c>
      <c r="CD163" t="e">
        <v>#N/A</v>
      </c>
      <c r="CE163" t="e">
        <v>#N/A</v>
      </c>
      <c r="CF163" t="e">
        <v>#N/A</v>
      </c>
    </row>
    <row r="164" spans="1:84" x14ac:dyDescent="0.3">
      <c r="A164" s="296">
        <v>46161</v>
      </c>
      <c r="B164" s="117">
        <v>859510</v>
      </c>
      <c r="C164" s="118" t="s">
        <v>3970</v>
      </c>
      <c r="D164" s="118" t="s">
        <v>91</v>
      </c>
      <c r="E164" s="118" t="s">
        <v>3950</v>
      </c>
      <c r="F164" s="118">
        <v>622</v>
      </c>
      <c r="G164" s="118" t="s">
        <v>873</v>
      </c>
      <c r="H164" s="119" t="s">
        <v>1327</v>
      </c>
      <c r="I164" s="118" t="s">
        <v>869</v>
      </c>
      <c r="J164" s="118">
        <v>1</v>
      </c>
      <c r="K164" s="116">
        <v>46136</v>
      </c>
      <c r="L164" s="116">
        <v>46160</v>
      </c>
      <c r="M164" s="116">
        <v>46174</v>
      </c>
      <c r="N164" s="118">
        <v>23</v>
      </c>
      <c r="O164" s="116"/>
      <c r="P164" s="263"/>
      <c r="Q164" s="263"/>
      <c r="R164" s="263"/>
      <c r="S164" s="190"/>
      <c r="T164" s="190"/>
      <c r="U164" s="190"/>
      <c r="V164" s="89" t="s">
        <v>3183</v>
      </c>
      <c r="W164" s="50" t="s">
        <v>2436</v>
      </c>
      <c r="X164" s="188"/>
      <c r="Y164" s="50" t="s">
        <v>8840</v>
      </c>
      <c r="BV164" t="e">
        <v>#N/A</v>
      </c>
      <c r="BW164" t="e">
        <v>#N/A</v>
      </c>
      <c r="BX164" t="e">
        <v>#N/A</v>
      </c>
      <c r="BY164" t="e">
        <v>#N/A</v>
      </c>
      <c r="BZ164" t="e">
        <v>#N/A</v>
      </c>
      <c r="CA164" t="e">
        <v>#N/A</v>
      </c>
      <c r="CB164" t="e">
        <v>#N/A</v>
      </c>
      <c r="CC164" t="e">
        <v>#N/A</v>
      </c>
      <c r="CD164" t="e">
        <v>#N/A</v>
      </c>
      <c r="CE164" t="e">
        <v>#N/A</v>
      </c>
      <c r="CF164" t="e">
        <v>#N/A</v>
      </c>
    </row>
    <row r="165" spans="1:84" x14ac:dyDescent="0.3">
      <c r="A165" s="296">
        <v>46161</v>
      </c>
      <c r="B165" s="117">
        <v>859484</v>
      </c>
      <c r="C165" s="118" t="s">
        <v>3619</v>
      </c>
      <c r="D165" s="118" t="s">
        <v>170</v>
      </c>
      <c r="E165" s="118" t="s">
        <v>3952</v>
      </c>
      <c r="F165" s="118">
        <v>522</v>
      </c>
      <c r="G165" s="118" t="s">
        <v>813</v>
      </c>
      <c r="H165" s="119" t="s">
        <v>1327</v>
      </c>
      <c r="I165" s="118" t="s">
        <v>808</v>
      </c>
      <c r="J165" s="118">
        <v>1</v>
      </c>
      <c r="K165" s="116">
        <v>45671</v>
      </c>
      <c r="L165" s="116">
        <v>46160</v>
      </c>
      <c r="M165" s="116">
        <v>46181</v>
      </c>
      <c r="N165" s="118">
        <v>24</v>
      </c>
      <c r="O165" s="116"/>
      <c r="P165" s="263"/>
      <c r="Q165" s="263"/>
      <c r="R165" s="263"/>
      <c r="S165" s="190"/>
      <c r="T165" s="190"/>
      <c r="U165" s="190"/>
      <c r="V165" s="89" t="s">
        <v>3683</v>
      </c>
      <c r="W165" s="50" t="s">
        <v>8421</v>
      </c>
      <c r="X165" s="188"/>
      <c r="Y165" s="50" t="s">
        <v>8840</v>
      </c>
      <c r="BV165" t="e">
        <v>#N/A</v>
      </c>
      <c r="BW165" t="e">
        <v>#N/A</v>
      </c>
      <c r="BX165" t="e">
        <v>#N/A</v>
      </c>
      <c r="BY165" t="e">
        <v>#N/A</v>
      </c>
      <c r="BZ165" t="e">
        <v>#N/A</v>
      </c>
      <c r="CA165" t="e">
        <v>#N/A</v>
      </c>
      <c r="CB165" t="e">
        <v>#N/A</v>
      </c>
      <c r="CC165" t="e">
        <v>#N/A</v>
      </c>
      <c r="CD165" t="e">
        <v>#N/A</v>
      </c>
      <c r="CE165" t="e">
        <v>#N/A</v>
      </c>
      <c r="CF165" t="e">
        <v>#N/A</v>
      </c>
    </row>
    <row r="166" spans="1:84" x14ac:dyDescent="0.3">
      <c r="A166" s="296">
        <v>46161</v>
      </c>
      <c r="B166" s="117">
        <v>859341</v>
      </c>
      <c r="C166" s="118" t="s">
        <v>3497</v>
      </c>
      <c r="D166" s="118" t="s">
        <v>33</v>
      </c>
      <c r="E166" s="118" t="s">
        <v>3950</v>
      </c>
      <c r="F166" s="118">
        <v>609</v>
      </c>
      <c r="G166" s="118" t="s">
        <v>804</v>
      </c>
      <c r="H166" s="119" t="s">
        <v>1327</v>
      </c>
      <c r="I166" s="118" t="s">
        <v>805</v>
      </c>
      <c r="J166" s="118">
        <v>1</v>
      </c>
      <c r="K166" s="116">
        <v>46070</v>
      </c>
      <c r="L166" s="116">
        <v>46132</v>
      </c>
      <c r="M166" s="116">
        <v>46181</v>
      </c>
      <c r="N166" s="118">
        <v>24</v>
      </c>
      <c r="O166" s="116"/>
      <c r="P166" s="263"/>
      <c r="Q166" s="263"/>
      <c r="R166" s="263"/>
      <c r="S166" s="190"/>
      <c r="T166" s="190"/>
      <c r="U166" s="190"/>
      <c r="V166" s="89" t="s">
        <v>3683</v>
      </c>
      <c r="W166" s="50" t="s">
        <v>8841</v>
      </c>
      <c r="X166" s="188"/>
      <c r="Y166" s="50" t="s">
        <v>8840</v>
      </c>
      <c r="BV166" t="e">
        <v>#N/A</v>
      </c>
      <c r="BW166" t="e">
        <v>#N/A</v>
      </c>
      <c r="BX166" t="e">
        <v>#N/A</v>
      </c>
      <c r="BY166" t="e">
        <v>#N/A</v>
      </c>
      <c r="BZ166" t="e">
        <v>#N/A</v>
      </c>
      <c r="CA166" t="e">
        <v>#N/A</v>
      </c>
      <c r="CB166" t="e">
        <v>#N/A</v>
      </c>
      <c r="CC166" t="e">
        <v>#N/A</v>
      </c>
      <c r="CD166" t="e">
        <v>#N/A</v>
      </c>
      <c r="CE166" t="e">
        <v>#N/A</v>
      </c>
      <c r="CF166" t="e">
        <v>#N/A</v>
      </c>
    </row>
    <row r="167" spans="1:84" x14ac:dyDescent="0.3">
      <c r="P167" s="297"/>
      <c r="AH167" s="96"/>
      <c r="AI167" s="96"/>
      <c r="BV167" t="e">
        <v>#N/A</v>
      </c>
      <c r="BW167" t="e">
        <v>#N/A</v>
      </c>
      <c r="BX167" t="e">
        <v>#N/A</v>
      </c>
      <c r="BY167" t="e">
        <v>#N/A</v>
      </c>
      <c r="BZ167" t="e">
        <v>#N/A</v>
      </c>
      <c r="CA167" t="e">
        <v>#N/A</v>
      </c>
      <c r="CB167" t="e">
        <v>#N/A</v>
      </c>
      <c r="CC167" t="e">
        <v>#N/A</v>
      </c>
      <c r="CD167" t="e">
        <v>#N/A</v>
      </c>
      <c r="CE167" t="e">
        <v>#N/A</v>
      </c>
      <c r="CF167" t="e">
        <v>#N/A</v>
      </c>
    </row>
    <row r="168" spans="1:84" x14ac:dyDescent="0.3">
      <c r="P168" s="297"/>
      <c r="AH168" s="96"/>
      <c r="AI168" s="96"/>
      <c r="BV168" t="e">
        <v>#N/A</v>
      </c>
      <c r="BW168" t="e">
        <v>#N/A</v>
      </c>
      <c r="BX168" t="e">
        <v>#N/A</v>
      </c>
      <c r="BY168" t="e">
        <v>#N/A</v>
      </c>
      <c r="BZ168" t="e">
        <v>#N/A</v>
      </c>
      <c r="CA168" t="e">
        <v>#N/A</v>
      </c>
      <c r="CB168" t="e">
        <v>#N/A</v>
      </c>
      <c r="CC168" t="e">
        <v>#N/A</v>
      </c>
      <c r="CD168" t="e">
        <v>#N/A</v>
      </c>
      <c r="CE168" t="e">
        <v>#N/A</v>
      </c>
      <c r="CF168" t="e">
        <v>#N/A</v>
      </c>
    </row>
    <row r="169" spans="1:84" x14ac:dyDescent="0.3">
      <c r="AH169" s="96"/>
      <c r="AI169" s="96"/>
      <c r="BV169" t="e">
        <v>#N/A</v>
      </c>
      <c r="BW169" t="e">
        <v>#N/A</v>
      </c>
      <c r="BX169" t="e">
        <v>#N/A</v>
      </c>
      <c r="BY169" t="e">
        <v>#N/A</v>
      </c>
      <c r="BZ169" t="e">
        <v>#N/A</v>
      </c>
      <c r="CA169" t="e">
        <v>#N/A</v>
      </c>
      <c r="CB169" t="e">
        <v>#N/A</v>
      </c>
      <c r="CC169" t="e">
        <v>#N/A</v>
      </c>
      <c r="CD169" t="e">
        <v>#N/A</v>
      </c>
      <c r="CE169" t="e">
        <v>#N/A</v>
      </c>
      <c r="CF169" t="e">
        <v>#N/A</v>
      </c>
    </row>
    <row r="170" spans="1:84" x14ac:dyDescent="0.3">
      <c r="AH170" s="96"/>
      <c r="AI170" s="96"/>
      <c r="BV170" t="e">
        <v>#N/A</v>
      </c>
      <c r="BW170" t="e">
        <v>#N/A</v>
      </c>
      <c r="BX170" t="e">
        <v>#N/A</v>
      </c>
      <c r="BY170" t="e">
        <v>#N/A</v>
      </c>
      <c r="BZ170" t="e">
        <v>#N/A</v>
      </c>
      <c r="CA170" t="e">
        <v>#N/A</v>
      </c>
      <c r="CB170" t="e">
        <v>#N/A</v>
      </c>
      <c r="CC170" t="e">
        <v>#N/A</v>
      </c>
      <c r="CD170" t="e">
        <v>#N/A</v>
      </c>
      <c r="CE170" t="e">
        <v>#N/A</v>
      </c>
      <c r="CF170" t="e">
        <v>#N/A</v>
      </c>
    </row>
    <row r="171" spans="1:84" x14ac:dyDescent="0.3">
      <c r="AH171" s="96"/>
      <c r="AI171" s="96"/>
      <c r="BV171" t="e">
        <v>#N/A</v>
      </c>
      <c r="BW171" t="e">
        <v>#N/A</v>
      </c>
      <c r="BX171" t="e">
        <v>#N/A</v>
      </c>
      <c r="BY171" t="e">
        <v>#N/A</v>
      </c>
      <c r="BZ171" t="e">
        <v>#N/A</v>
      </c>
      <c r="CA171" t="e">
        <v>#N/A</v>
      </c>
      <c r="CB171" t="e">
        <v>#N/A</v>
      </c>
      <c r="CC171" t="e">
        <v>#N/A</v>
      </c>
      <c r="CD171" t="e">
        <v>#N/A</v>
      </c>
      <c r="CE171" t="e">
        <v>#N/A</v>
      </c>
      <c r="CF171" t="e">
        <v>#N/A</v>
      </c>
    </row>
    <row r="172" spans="1:84" x14ac:dyDescent="0.3">
      <c r="AH172" s="96"/>
      <c r="AI172" s="96"/>
      <c r="BV172" t="e">
        <v>#N/A</v>
      </c>
      <c r="BW172" t="e">
        <v>#N/A</v>
      </c>
      <c r="BX172" t="e">
        <v>#N/A</v>
      </c>
      <c r="BY172" t="e">
        <v>#N/A</v>
      </c>
      <c r="BZ172" t="e">
        <v>#N/A</v>
      </c>
      <c r="CA172" t="e">
        <v>#N/A</v>
      </c>
      <c r="CB172" t="e">
        <v>#N/A</v>
      </c>
      <c r="CC172" t="e">
        <v>#N/A</v>
      </c>
      <c r="CD172" t="e">
        <v>#N/A</v>
      </c>
      <c r="CE172" t="e">
        <v>#N/A</v>
      </c>
      <c r="CF172" t="e">
        <v>#N/A</v>
      </c>
    </row>
    <row r="173" spans="1:84" x14ac:dyDescent="0.3">
      <c r="AH173" s="96"/>
      <c r="AI173" s="96"/>
      <c r="BV173" t="e">
        <v>#N/A</v>
      </c>
      <c r="BW173" t="e">
        <v>#N/A</v>
      </c>
      <c r="BX173" t="e">
        <v>#N/A</v>
      </c>
      <c r="BY173" t="e">
        <v>#N/A</v>
      </c>
      <c r="BZ173" t="e">
        <v>#N/A</v>
      </c>
      <c r="CA173" t="e">
        <v>#N/A</v>
      </c>
      <c r="CB173" t="e">
        <v>#N/A</v>
      </c>
      <c r="CC173" t="e">
        <v>#N/A</v>
      </c>
      <c r="CD173" t="e">
        <v>#N/A</v>
      </c>
      <c r="CE173" t="e">
        <v>#N/A</v>
      </c>
      <c r="CF173" t="e">
        <v>#N/A</v>
      </c>
    </row>
    <row r="174" spans="1:84" x14ac:dyDescent="0.3">
      <c r="AH174" s="96"/>
      <c r="AI174" s="96"/>
      <c r="BV174" t="e">
        <v>#N/A</v>
      </c>
      <c r="BW174" t="e">
        <v>#N/A</v>
      </c>
      <c r="BX174" t="e">
        <v>#N/A</v>
      </c>
      <c r="BY174" t="e">
        <v>#N/A</v>
      </c>
      <c r="BZ174" t="e">
        <v>#N/A</v>
      </c>
      <c r="CA174" t="e">
        <v>#N/A</v>
      </c>
      <c r="CB174" t="e">
        <v>#N/A</v>
      </c>
      <c r="CC174" t="e">
        <v>#N/A</v>
      </c>
      <c r="CD174" t="e">
        <v>#N/A</v>
      </c>
      <c r="CE174" t="e">
        <v>#N/A</v>
      </c>
      <c r="CF174" t="e">
        <v>#N/A</v>
      </c>
    </row>
    <row r="175" spans="1:84" x14ac:dyDescent="0.3">
      <c r="AH175" s="96"/>
      <c r="AI175" s="96"/>
      <c r="BV175" t="e">
        <v>#N/A</v>
      </c>
      <c r="BW175" t="e">
        <v>#N/A</v>
      </c>
      <c r="BX175" t="e">
        <v>#N/A</v>
      </c>
      <c r="BY175" t="e">
        <v>#N/A</v>
      </c>
      <c r="BZ175" t="e">
        <v>#N/A</v>
      </c>
      <c r="CA175" t="e">
        <v>#N/A</v>
      </c>
      <c r="CB175" t="e">
        <v>#N/A</v>
      </c>
      <c r="CC175" t="e">
        <v>#N/A</v>
      </c>
      <c r="CD175" t="e">
        <v>#N/A</v>
      </c>
      <c r="CE175" t="e">
        <v>#N/A</v>
      </c>
      <c r="CF175" t="e">
        <v>#N/A</v>
      </c>
    </row>
    <row r="176" spans="1:84" x14ac:dyDescent="0.3">
      <c r="AH176" s="96"/>
      <c r="AI176" s="96"/>
      <c r="BV176" t="e">
        <v>#N/A</v>
      </c>
      <c r="BW176" t="e">
        <v>#N/A</v>
      </c>
      <c r="BX176" t="e">
        <v>#N/A</v>
      </c>
      <c r="BY176" t="e">
        <v>#N/A</v>
      </c>
      <c r="BZ176" t="e">
        <v>#N/A</v>
      </c>
      <c r="CA176" t="e">
        <v>#N/A</v>
      </c>
      <c r="CB176" t="e">
        <v>#N/A</v>
      </c>
      <c r="CC176" t="e">
        <v>#N/A</v>
      </c>
      <c r="CD176" t="e">
        <v>#N/A</v>
      </c>
      <c r="CE176" t="e">
        <v>#N/A</v>
      </c>
      <c r="CF176" t="e">
        <v>#N/A</v>
      </c>
    </row>
    <row r="177" spans="34:84" x14ac:dyDescent="0.3">
      <c r="AH177" s="96"/>
      <c r="AI177" s="96"/>
      <c r="BV177" t="e">
        <v>#N/A</v>
      </c>
      <c r="BW177" t="e">
        <v>#N/A</v>
      </c>
      <c r="BX177" t="e">
        <v>#N/A</v>
      </c>
      <c r="BY177" t="e">
        <v>#N/A</v>
      </c>
      <c r="BZ177" t="e">
        <v>#N/A</v>
      </c>
      <c r="CA177" t="e">
        <v>#N/A</v>
      </c>
      <c r="CB177" t="e">
        <v>#N/A</v>
      </c>
      <c r="CC177" t="e">
        <v>#N/A</v>
      </c>
      <c r="CD177" t="e">
        <v>#N/A</v>
      </c>
      <c r="CE177" t="e">
        <v>#N/A</v>
      </c>
      <c r="CF177" t="e">
        <v>#N/A</v>
      </c>
    </row>
    <row r="178" spans="34:84" x14ac:dyDescent="0.3">
      <c r="AH178" s="96"/>
      <c r="AI178" s="96"/>
      <c r="BV178" t="e">
        <v>#N/A</v>
      </c>
      <c r="BW178" t="e">
        <v>#N/A</v>
      </c>
      <c r="BX178" t="e">
        <v>#N/A</v>
      </c>
      <c r="BY178" t="e">
        <v>#N/A</v>
      </c>
      <c r="BZ178" t="e">
        <v>#N/A</v>
      </c>
      <c r="CA178" t="e">
        <v>#N/A</v>
      </c>
      <c r="CB178" t="e">
        <v>#N/A</v>
      </c>
      <c r="CC178" t="e">
        <v>#N/A</v>
      </c>
      <c r="CD178" t="e">
        <v>#N/A</v>
      </c>
      <c r="CE178" t="e">
        <v>#N/A</v>
      </c>
      <c r="CF178" t="e">
        <v>#N/A</v>
      </c>
    </row>
    <row r="179" spans="34:84" x14ac:dyDescent="0.3">
      <c r="AH179" s="96"/>
      <c r="AI179" s="96"/>
      <c r="BV179" t="e">
        <v>#N/A</v>
      </c>
      <c r="BW179" t="e">
        <v>#N/A</v>
      </c>
      <c r="BX179" t="e">
        <v>#N/A</v>
      </c>
      <c r="BY179" t="e">
        <v>#N/A</v>
      </c>
      <c r="BZ179" t="e">
        <v>#N/A</v>
      </c>
      <c r="CA179" t="e">
        <v>#N/A</v>
      </c>
      <c r="CB179" t="e">
        <v>#N/A</v>
      </c>
      <c r="CC179" t="e">
        <v>#N/A</v>
      </c>
      <c r="CD179" t="e">
        <v>#N/A</v>
      </c>
      <c r="CE179" t="e">
        <v>#N/A</v>
      </c>
      <c r="CF179" t="e">
        <v>#N/A</v>
      </c>
    </row>
    <row r="180" spans="34:84" x14ac:dyDescent="0.3">
      <c r="AH180" s="96"/>
      <c r="AI180" s="96"/>
      <c r="BV180" t="e">
        <v>#N/A</v>
      </c>
      <c r="BW180" t="e">
        <v>#N/A</v>
      </c>
      <c r="BX180" t="e">
        <v>#N/A</v>
      </c>
      <c r="BY180" t="e">
        <v>#N/A</v>
      </c>
      <c r="BZ180" t="e">
        <v>#N/A</v>
      </c>
      <c r="CA180" t="e">
        <v>#N/A</v>
      </c>
      <c r="CB180" t="e">
        <v>#N/A</v>
      </c>
      <c r="CC180" t="e">
        <v>#N/A</v>
      </c>
      <c r="CD180" t="e">
        <v>#N/A</v>
      </c>
      <c r="CE180" t="e">
        <v>#N/A</v>
      </c>
      <c r="CF180" t="e">
        <v>#N/A</v>
      </c>
    </row>
    <row r="181" spans="34:84" x14ac:dyDescent="0.3">
      <c r="AH181" s="96"/>
      <c r="AI181" s="96"/>
      <c r="BV181" t="e">
        <v>#N/A</v>
      </c>
      <c r="BW181" t="e">
        <v>#N/A</v>
      </c>
      <c r="BX181" t="e">
        <v>#N/A</v>
      </c>
      <c r="BY181" t="e">
        <v>#N/A</v>
      </c>
      <c r="BZ181" t="e">
        <v>#N/A</v>
      </c>
      <c r="CA181" t="e">
        <v>#N/A</v>
      </c>
      <c r="CB181" t="e">
        <v>#N/A</v>
      </c>
      <c r="CC181" t="e">
        <v>#N/A</v>
      </c>
      <c r="CD181" t="e">
        <v>#N/A</v>
      </c>
      <c r="CE181" t="e">
        <v>#N/A</v>
      </c>
      <c r="CF181" t="e">
        <v>#N/A</v>
      </c>
    </row>
    <row r="182" spans="34:84" x14ac:dyDescent="0.3">
      <c r="AH182" s="96"/>
      <c r="AI182" s="96"/>
      <c r="BV182" t="e">
        <v>#N/A</v>
      </c>
      <c r="BW182" t="e">
        <v>#N/A</v>
      </c>
      <c r="BX182" t="e">
        <v>#N/A</v>
      </c>
      <c r="BY182" t="e">
        <v>#N/A</v>
      </c>
      <c r="BZ182" t="e">
        <v>#N/A</v>
      </c>
      <c r="CA182" t="e">
        <v>#N/A</v>
      </c>
      <c r="CB182" t="e">
        <v>#N/A</v>
      </c>
      <c r="CC182" t="e">
        <v>#N/A</v>
      </c>
      <c r="CD182" t="e">
        <v>#N/A</v>
      </c>
      <c r="CE182" t="e">
        <v>#N/A</v>
      </c>
      <c r="CF182" t="e">
        <v>#N/A</v>
      </c>
    </row>
    <row r="183" spans="34:84" x14ac:dyDescent="0.3">
      <c r="AH183" s="96"/>
      <c r="AI183" s="96"/>
      <c r="BV183" t="e">
        <v>#N/A</v>
      </c>
      <c r="BW183" t="e">
        <v>#N/A</v>
      </c>
      <c r="BX183" t="e">
        <v>#N/A</v>
      </c>
      <c r="BY183" t="e">
        <v>#N/A</v>
      </c>
      <c r="BZ183" t="e">
        <v>#N/A</v>
      </c>
      <c r="CA183" t="e">
        <v>#N/A</v>
      </c>
      <c r="CB183" t="e">
        <v>#N/A</v>
      </c>
      <c r="CC183" t="e">
        <v>#N/A</v>
      </c>
      <c r="CD183" t="e">
        <v>#N/A</v>
      </c>
      <c r="CE183" t="e">
        <v>#N/A</v>
      </c>
      <c r="CF183" t="e">
        <v>#N/A</v>
      </c>
    </row>
    <row r="184" spans="34:84" x14ac:dyDescent="0.3">
      <c r="AH184" s="96"/>
      <c r="AI184" s="96"/>
      <c r="BV184" t="e">
        <v>#N/A</v>
      </c>
      <c r="BW184" t="e">
        <v>#N/A</v>
      </c>
      <c r="BX184" t="e">
        <v>#N/A</v>
      </c>
      <c r="BY184" t="e">
        <v>#N/A</v>
      </c>
      <c r="BZ184" t="e">
        <v>#N/A</v>
      </c>
      <c r="CA184" t="e">
        <v>#N/A</v>
      </c>
      <c r="CB184" t="e">
        <v>#N/A</v>
      </c>
      <c r="CC184" t="e">
        <v>#N/A</v>
      </c>
      <c r="CD184" t="e">
        <v>#N/A</v>
      </c>
      <c r="CE184" t="e">
        <v>#N/A</v>
      </c>
      <c r="CF184" t="e">
        <v>#N/A</v>
      </c>
    </row>
    <row r="185" spans="34:84" x14ac:dyDescent="0.3">
      <c r="AH185" s="96"/>
      <c r="AI185" s="96"/>
      <c r="BV185" t="e">
        <v>#N/A</v>
      </c>
      <c r="BW185" t="e">
        <v>#N/A</v>
      </c>
      <c r="BX185" t="e">
        <v>#N/A</v>
      </c>
      <c r="BY185" t="e">
        <v>#N/A</v>
      </c>
      <c r="BZ185" t="e">
        <v>#N/A</v>
      </c>
      <c r="CA185" t="e">
        <v>#N/A</v>
      </c>
      <c r="CB185" t="e">
        <v>#N/A</v>
      </c>
      <c r="CC185" t="e">
        <v>#N/A</v>
      </c>
      <c r="CD185" t="e">
        <v>#N/A</v>
      </c>
      <c r="CE185" t="e">
        <v>#N/A</v>
      </c>
      <c r="CF185" t="e">
        <v>#N/A</v>
      </c>
    </row>
    <row r="186" spans="34:84" x14ac:dyDescent="0.3">
      <c r="AH186" s="96"/>
      <c r="AI186" s="96"/>
      <c r="BV186" t="e">
        <v>#N/A</v>
      </c>
      <c r="BW186" t="e">
        <v>#N/A</v>
      </c>
      <c r="BX186" t="e">
        <v>#N/A</v>
      </c>
      <c r="BY186" t="e">
        <v>#N/A</v>
      </c>
      <c r="BZ186" t="e">
        <v>#N/A</v>
      </c>
      <c r="CA186" t="e">
        <v>#N/A</v>
      </c>
      <c r="CB186" t="e">
        <v>#N/A</v>
      </c>
      <c r="CC186" t="e">
        <v>#N/A</v>
      </c>
      <c r="CD186" t="e">
        <v>#N/A</v>
      </c>
      <c r="CE186" t="e">
        <v>#N/A</v>
      </c>
      <c r="CF186" t="e">
        <v>#N/A</v>
      </c>
    </row>
    <row r="187" spans="34:84" x14ac:dyDescent="0.3">
      <c r="AH187" s="96"/>
      <c r="AI187" s="96"/>
      <c r="BV187" t="e">
        <v>#N/A</v>
      </c>
      <c r="BW187" t="e">
        <v>#N/A</v>
      </c>
      <c r="BX187" t="e">
        <v>#N/A</v>
      </c>
      <c r="BY187" t="e">
        <v>#N/A</v>
      </c>
      <c r="BZ187" t="e">
        <v>#N/A</v>
      </c>
      <c r="CA187" t="e">
        <v>#N/A</v>
      </c>
      <c r="CB187" t="e">
        <v>#N/A</v>
      </c>
      <c r="CC187" t="e">
        <v>#N/A</v>
      </c>
      <c r="CD187" t="e">
        <v>#N/A</v>
      </c>
      <c r="CE187" t="e">
        <v>#N/A</v>
      </c>
      <c r="CF187" t="e">
        <v>#N/A</v>
      </c>
    </row>
    <row r="188" spans="34:84" x14ac:dyDescent="0.3">
      <c r="AH188" s="96"/>
      <c r="AI188" s="96"/>
      <c r="BV188" t="e">
        <v>#N/A</v>
      </c>
      <c r="BW188" t="e">
        <v>#N/A</v>
      </c>
      <c r="BX188" t="e">
        <v>#N/A</v>
      </c>
      <c r="BY188" t="e">
        <v>#N/A</v>
      </c>
      <c r="BZ188" t="e">
        <v>#N/A</v>
      </c>
      <c r="CA188" t="e">
        <v>#N/A</v>
      </c>
      <c r="CB188" t="e">
        <v>#N/A</v>
      </c>
      <c r="CC188" t="e">
        <v>#N/A</v>
      </c>
      <c r="CD188" t="e">
        <v>#N/A</v>
      </c>
      <c r="CE188" t="e">
        <v>#N/A</v>
      </c>
      <c r="CF188" t="e">
        <v>#N/A</v>
      </c>
    </row>
    <row r="189" spans="34:84" x14ac:dyDescent="0.3">
      <c r="AH189" s="96"/>
      <c r="AI189" s="96"/>
      <c r="BV189" t="e">
        <v>#N/A</v>
      </c>
      <c r="BW189" t="e">
        <v>#N/A</v>
      </c>
      <c r="BX189" t="e">
        <v>#N/A</v>
      </c>
      <c r="BY189" t="e">
        <v>#N/A</v>
      </c>
      <c r="BZ189" t="e">
        <v>#N/A</v>
      </c>
      <c r="CA189" t="e">
        <v>#N/A</v>
      </c>
      <c r="CB189" t="e">
        <v>#N/A</v>
      </c>
      <c r="CC189" t="e">
        <v>#N/A</v>
      </c>
      <c r="CD189" t="e">
        <v>#N/A</v>
      </c>
      <c r="CE189" t="e">
        <v>#N/A</v>
      </c>
      <c r="CF189" t="e">
        <v>#N/A</v>
      </c>
    </row>
    <row r="190" spans="34:84" x14ac:dyDescent="0.3">
      <c r="AH190" s="96"/>
      <c r="AI190" s="96"/>
      <c r="BV190" t="e">
        <v>#N/A</v>
      </c>
      <c r="BW190" t="e">
        <v>#N/A</v>
      </c>
      <c r="BX190" t="e">
        <v>#N/A</v>
      </c>
      <c r="BY190" t="e">
        <v>#N/A</v>
      </c>
      <c r="BZ190" t="e">
        <v>#N/A</v>
      </c>
      <c r="CA190" t="e">
        <v>#N/A</v>
      </c>
      <c r="CB190" t="e">
        <v>#N/A</v>
      </c>
      <c r="CC190" t="e">
        <v>#N/A</v>
      </c>
      <c r="CD190" t="e">
        <v>#N/A</v>
      </c>
      <c r="CE190" t="e">
        <v>#N/A</v>
      </c>
      <c r="CF190" t="e">
        <v>#N/A</v>
      </c>
    </row>
    <row r="191" spans="34:84" x14ac:dyDescent="0.3">
      <c r="AH191" s="96"/>
      <c r="AI191" s="96"/>
      <c r="BV191" t="e">
        <v>#N/A</v>
      </c>
      <c r="BW191" t="e">
        <v>#N/A</v>
      </c>
      <c r="BX191" t="e">
        <v>#N/A</v>
      </c>
      <c r="BY191" t="e">
        <v>#N/A</v>
      </c>
      <c r="BZ191" t="e">
        <v>#N/A</v>
      </c>
      <c r="CA191" t="e">
        <v>#N/A</v>
      </c>
      <c r="CB191" t="e">
        <v>#N/A</v>
      </c>
      <c r="CC191" t="e">
        <v>#N/A</v>
      </c>
      <c r="CD191" t="e">
        <v>#N/A</v>
      </c>
      <c r="CE191" t="e">
        <v>#N/A</v>
      </c>
      <c r="CF191" t="e">
        <v>#N/A</v>
      </c>
    </row>
    <row r="192" spans="34:84" x14ac:dyDescent="0.3">
      <c r="AH192" s="96"/>
      <c r="AI192" s="96"/>
      <c r="BV192" t="e">
        <v>#N/A</v>
      </c>
      <c r="BW192" t="e">
        <v>#N/A</v>
      </c>
      <c r="BX192" t="e">
        <v>#N/A</v>
      </c>
      <c r="BY192" t="e">
        <v>#N/A</v>
      </c>
      <c r="BZ192" t="e">
        <v>#N/A</v>
      </c>
      <c r="CA192" t="e">
        <v>#N/A</v>
      </c>
      <c r="CB192" t="e">
        <v>#N/A</v>
      </c>
      <c r="CC192" t="e">
        <v>#N/A</v>
      </c>
      <c r="CD192" t="e">
        <v>#N/A</v>
      </c>
      <c r="CE192" t="e">
        <v>#N/A</v>
      </c>
      <c r="CF192" t="e">
        <v>#N/A</v>
      </c>
    </row>
    <row r="193" spans="34:84" x14ac:dyDescent="0.3">
      <c r="AH193" s="96"/>
      <c r="AI193" s="96"/>
      <c r="BV193" t="e">
        <v>#N/A</v>
      </c>
      <c r="BW193" t="e">
        <v>#N/A</v>
      </c>
      <c r="BX193" t="e">
        <v>#N/A</v>
      </c>
      <c r="BY193" t="e">
        <v>#N/A</v>
      </c>
      <c r="BZ193" t="e">
        <v>#N/A</v>
      </c>
      <c r="CA193" t="e">
        <v>#N/A</v>
      </c>
      <c r="CB193" t="e">
        <v>#N/A</v>
      </c>
      <c r="CC193" t="e">
        <v>#N/A</v>
      </c>
      <c r="CD193" t="e">
        <v>#N/A</v>
      </c>
      <c r="CE193" t="e">
        <v>#N/A</v>
      </c>
      <c r="CF193" t="e">
        <v>#N/A</v>
      </c>
    </row>
    <row r="194" spans="34:84" x14ac:dyDescent="0.3">
      <c r="AH194" s="96"/>
      <c r="AI194" s="96"/>
      <c r="BV194" t="e">
        <v>#N/A</v>
      </c>
      <c r="BW194" t="e">
        <v>#N/A</v>
      </c>
      <c r="BX194" t="e">
        <v>#N/A</v>
      </c>
      <c r="BY194" t="e">
        <v>#N/A</v>
      </c>
      <c r="BZ194" t="e">
        <v>#N/A</v>
      </c>
      <c r="CA194" t="e">
        <v>#N/A</v>
      </c>
      <c r="CB194" t="e">
        <v>#N/A</v>
      </c>
      <c r="CC194" t="e">
        <v>#N/A</v>
      </c>
      <c r="CD194" t="e">
        <v>#N/A</v>
      </c>
      <c r="CE194" t="e">
        <v>#N/A</v>
      </c>
      <c r="CF194" t="e">
        <v>#N/A</v>
      </c>
    </row>
    <row r="195" spans="34:84" x14ac:dyDescent="0.3">
      <c r="AH195" s="96"/>
      <c r="AI195" s="96"/>
      <c r="BV195" t="e">
        <v>#N/A</v>
      </c>
      <c r="BW195" t="e">
        <v>#N/A</v>
      </c>
      <c r="BX195" t="e">
        <v>#N/A</v>
      </c>
      <c r="BY195" t="e">
        <v>#N/A</v>
      </c>
      <c r="BZ195" t="e">
        <v>#N/A</v>
      </c>
      <c r="CA195" t="e">
        <v>#N/A</v>
      </c>
      <c r="CB195" t="e">
        <v>#N/A</v>
      </c>
      <c r="CC195" t="e">
        <v>#N/A</v>
      </c>
      <c r="CD195" t="e">
        <v>#N/A</v>
      </c>
      <c r="CE195" t="e">
        <v>#N/A</v>
      </c>
      <c r="CF195" t="e">
        <v>#N/A</v>
      </c>
    </row>
    <row r="196" spans="34:84" x14ac:dyDescent="0.3">
      <c r="AH196" s="96"/>
      <c r="AI196" s="96"/>
      <c r="BV196" t="e">
        <v>#N/A</v>
      </c>
      <c r="BW196" t="e">
        <v>#N/A</v>
      </c>
      <c r="BX196" t="e">
        <v>#N/A</v>
      </c>
      <c r="BY196" t="e">
        <v>#N/A</v>
      </c>
      <c r="BZ196" t="e">
        <v>#N/A</v>
      </c>
      <c r="CA196" t="e">
        <v>#N/A</v>
      </c>
      <c r="CB196" t="e">
        <v>#N/A</v>
      </c>
      <c r="CC196" t="e">
        <v>#N/A</v>
      </c>
      <c r="CD196" t="e">
        <v>#N/A</v>
      </c>
      <c r="CE196" t="e">
        <v>#N/A</v>
      </c>
      <c r="CF196" t="e">
        <v>#N/A</v>
      </c>
    </row>
    <row r="197" spans="34:84" x14ac:dyDescent="0.3">
      <c r="AH197" s="96"/>
      <c r="AI197" s="96"/>
      <c r="BV197" t="e">
        <v>#N/A</v>
      </c>
      <c r="BW197" t="e">
        <v>#N/A</v>
      </c>
      <c r="BX197" t="e">
        <v>#N/A</v>
      </c>
      <c r="BY197" t="e">
        <v>#N/A</v>
      </c>
      <c r="BZ197" t="e">
        <v>#N/A</v>
      </c>
      <c r="CA197" t="e">
        <v>#N/A</v>
      </c>
      <c r="CB197" t="e">
        <v>#N/A</v>
      </c>
      <c r="CC197" t="e">
        <v>#N/A</v>
      </c>
      <c r="CD197" t="e">
        <v>#N/A</v>
      </c>
      <c r="CE197" t="e">
        <v>#N/A</v>
      </c>
      <c r="CF197" t="e">
        <v>#N/A</v>
      </c>
    </row>
    <row r="198" spans="34:84" x14ac:dyDescent="0.3">
      <c r="AH198" s="96"/>
      <c r="AI198" s="96"/>
      <c r="BV198" t="e">
        <v>#N/A</v>
      </c>
      <c r="BW198" t="e">
        <v>#N/A</v>
      </c>
      <c r="BX198" t="e">
        <v>#N/A</v>
      </c>
      <c r="BY198" t="e">
        <v>#N/A</v>
      </c>
      <c r="BZ198" t="e">
        <v>#N/A</v>
      </c>
      <c r="CA198" t="e">
        <v>#N/A</v>
      </c>
      <c r="CB198" t="e">
        <v>#N/A</v>
      </c>
      <c r="CC198" t="e">
        <v>#N/A</v>
      </c>
      <c r="CD198" t="e">
        <v>#N/A</v>
      </c>
      <c r="CE198" t="e">
        <v>#N/A</v>
      </c>
      <c r="CF198" t="e">
        <v>#N/A</v>
      </c>
    </row>
    <row r="199" spans="34:84" x14ac:dyDescent="0.3">
      <c r="AH199" s="96"/>
      <c r="AI199" s="96"/>
      <c r="BV199" t="e">
        <v>#N/A</v>
      </c>
      <c r="BW199" t="e">
        <v>#N/A</v>
      </c>
      <c r="BX199" t="e">
        <v>#N/A</v>
      </c>
      <c r="BY199" t="e">
        <v>#N/A</v>
      </c>
      <c r="BZ199" t="e">
        <v>#N/A</v>
      </c>
      <c r="CA199" t="e">
        <v>#N/A</v>
      </c>
      <c r="CB199" t="e">
        <v>#N/A</v>
      </c>
      <c r="CC199" t="e">
        <v>#N/A</v>
      </c>
      <c r="CD199" t="e">
        <v>#N/A</v>
      </c>
      <c r="CE199" t="e">
        <v>#N/A</v>
      </c>
      <c r="CF199" t="e">
        <v>#N/A</v>
      </c>
    </row>
    <row r="200" spans="34:84" x14ac:dyDescent="0.3">
      <c r="AH200" s="96"/>
      <c r="AI200" s="96"/>
      <c r="BV200" t="e">
        <v>#N/A</v>
      </c>
      <c r="BW200" t="e">
        <v>#N/A</v>
      </c>
      <c r="BX200" t="e">
        <v>#N/A</v>
      </c>
      <c r="BY200" t="e">
        <v>#N/A</v>
      </c>
      <c r="BZ200" t="e">
        <v>#N/A</v>
      </c>
      <c r="CA200" t="e">
        <v>#N/A</v>
      </c>
      <c r="CB200" t="e">
        <v>#N/A</v>
      </c>
      <c r="CC200" t="e">
        <v>#N/A</v>
      </c>
      <c r="CD200" t="e">
        <v>#N/A</v>
      </c>
      <c r="CE200" t="e">
        <v>#N/A</v>
      </c>
      <c r="CF200" t="e">
        <v>#N/A</v>
      </c>
    </row>
    <row r="201" spans="34:84" x14ac:dyDescent="0.3">
      <c r="AH201" s="96"/>
      <c r="AI201" s="96"/>
      <c r="BV201" t="e">
        <v>#N/A</v>
      </c>
      <c r="BW201" t="e">
        <v>#N/A</v>
      </c>
      <c r="BX201" t="e">
        <v>#N/A</v>
      </c>
      <c r="BY201" t="e">
        <v>#N/A</v>
      </c>
      <c r="BZ201" t="e">
        <v>#N/A</v>
      </c>
      <c r="CA201" t="e">
        <v>#N/A</v>
      </c>
      <c r="CB201" t="e">
        <v>#N/A</v>
      </c>
      <c r="CC201" t="e">
        <v>#N/A</v>
      </c>
      <c r="CD201" t="e">
        <v>#N/A</v>
      </c>
      <c r="CE201" t="e">
        <v>#N/A</v>
      </c>
      <c r="CF201" t="e">
        <v>#N/A</v>
      </c>
    </row>
    <row r="202" spans="34:84" x14ac:dyDescent="0.3">
      <c r="AH202" s="96"/>
      <c r="AI202" s="96"/>
      <c r="BV202" t="e">
        <v>#N/A</v>
      </c>
      <c r="BW202" t="e">
        <v>#N/A</v>
      </c>
      <c r="BX202" t="e">
        <v>#N/A</v>
      </c>
      <c r="BY202" t="e">
        <v>#N/A</v>
      </c>
      <c r="BZ202" t="e">
        <v>#N/A</v>
      </c>
      <c r="CA202" t="e">
        <v>#N/A</v>
      </c>
      <c r="CB202" t="e">
        <v>#N/A</v>
      </c>
      <c r="CC202" t="e">
        <v>#N/A</v>
      </c>
      <c r="CD202" t="e">
        <v>#N/A</v>
      </c>
      <c r="CE202" t="e">
        <v>#N/A</v>
      </c>
      <c r="CF202" t="e">
        <v>#N/A</v>
      </c>
    </row>
    <row r="203" spans="34:84" x14ac:dyDescent="0.3">
      <c r="AH203" s="96"/>
      <c r="AI203" s="96"/>
      <c r="BV203" t="e">
        <v>#N/A</v>
      </c>
      <c r="BW203" t="e">
        <v>#N/A</v>
      </c>
      <c r="BX203" t="e">
        <v>#N/A</v>
      </c>
      <c r="BY203" t="e">
        <v>#N/A</v>
      </c>
      <c r="BZ203" t="e">
        <v>#N/A</v>
      </c>
      <c r="CA203" t="e">
        <v>#N/A</v>
      </c>
      <c r="CB203" t="e">
        <v>#N/A</v>
      </c>
      <c r="CC203" t="e">
        <v>#N/A</v>
      </c>
      <c r="CD203" t="e">
        <v>#N/A</v>
      </c>
      <c r="CE203" t="e">
        <v>#N/A</v>
      </c>
      <c r="CF203" t="e">
        <v>#N/A</v>
      </c>
    </row>
    <row r="204" spans="34:84" x14ac:dyDescent="0.3">
      <c r="AH204" s="96"/>
      <c r="AI204" s="96"/>
      <c r="BV204" t="e">
        <v>#N/A</v>
      </c>
      <c r="BW204" t="e">
        <v>#N/A</v>
      </c>
      <c r="BX204" t="e">
        <v>#N/A</v>
      </c>
      <c r="BY204" t="e">
        <v>#N/A</v>
      </c>
      <c r="BZ204" t="e">
        <v>#N/A</v>
      </c>
      <c r="CA204" t="e">
        <v>#N/A</v>
      </c>
      <c r="CB204" t="e">
        <v>#N/A</v>
      </c>
      <c r="CC204" t="e">
        <v>#N/A</v>
      </c>
      <c r="CD204" t="e">
        <v>#N/A</v>
      </c>
      <c r="CE204" t="e">
        <v>#N/A</v>
      </c>
      <c r="CF204" t="e">
        <v>#N/A</v>
      </c>
    </row>
    <row r="205" spans="34:84" x14ac:dyDescent="0.3">
      <c r="AH205" s="96"/>
      <c r="AI205" s="96"/>
      <c r="BV205" t="e">
        <v>#N/A</v>
      </c>
      <c r="BW205" t="e">
        <v>#N/A</v>
      </c>
      <c r="BX205" t="e">
        <v>#N/A</v>
      </c>
      <c r="BY205" t="e">
        <v>#N/A</v>
      </c>
      <c r="BZ205" t="e">
        <v>#N/A</v>
      </c>
      <c r="CA205" t="e">
        <v>#N/A</v>
      </c>
      <c r="CB205" t="e">
        <v>#N/A</v>
      </c>
      <c r="CC205" t="e">
        <v>#N/A</v>
      </c>
      <c r="CD205" t="e">
        <v>#N/A</v>
      </c>
      <c r="CE205" t="e">
        <v>#N/A</v>
      </c>
      <c r="CF205" t="e">
        <v>#N/A</v>
      </c>
    </row>
    <row r="206" spans="34:84" x14ac:dyDescent="0.3">
      <c r="AH206" s="96"/>
      <c r="AI206" s="96"/>
      <c r="BV206" t="e">
        <v>#N/A</v>
      </c>
      <c r="BW206" t="e">
        <v>#N/A</v>
      </c>
      <c r="BX206" t="e">
        <v>#N/A</v>
      </c>
      <c r="BY206" t="e">
        <v>#N/A</v>
      </c>
      <c r="BZ206" t="e">
        <v>#N/A</v>
      </c>
      <c r="CA206" t="e">
        <v>#N/A</v>
      </c>
      <c r="CB206" t="e">
        <v>#N/A</v>
      </c>
      <c r="CC206" t="e">
        <v>#N/A</v>
      </c>
      <c r="CD206" t="e">
        <v>#N/A</v>
      </c>
      <c r="CE206" t="e">
        <v>#N/A</v>
      </c>
      <c r="CF206" t="e">
        <v>#N/A</v>
      </c>
    </row>
    <row r="207" spans="34:84" x14ac:dyDescent="0.3">
      <c r="AH207" s="96"/>
      <c r="AI207" s="96"/>
      <c r="BV207" t="e">
        <v>#N/A</v>
      </c>
      <c r="BW207" t="e">
        <v>#N/A</v>
      </c>
      <c r="BX207" t="e">
        <v>#N/A</v>
      </c>
      <c r="BY207" t="e">
        <v>#N/A</v>
      </c>
      <c r="BZ207" t="e">
        <v>#N/A</v>
      </c>
      <c r="CA207" t="e">
        <v>#N/A</v>
      </c>
      <c r="CB207" t="e">
        <v>#N/A</v>
      </c>
      <c r="CC207" t="e">
        <v>#N/A</v>
      </c>
      <c r="CD207" t="e">
        <v>#N/A</v>
      </c>
      <c r="CE207" t="e">
        <v>#N/A</v>
      </c>
      <c r="CF207" t="e">
        <v>#N/A</v>
      </c>
    </row>
    <row r="208" spans="34:84" x14ac:dyDescent="0.3">
      <c r="AH208" s="96"/>
      <c r="AI208" s="96"/>
      <c r="BV208" t="e">
        <v>#N/A</v>
      </c>
      <c r="BW208" t="e">
        <v>#N/A</v>
      </c>
      <c r="BX208" t="e">
        <v>#N/A</v>
      </c>
      <c r="BY208" t="e">
        <v>#N/A</v>
      </c>
      <c r="BZ208" t="e">
        <v>#N/A</v>
      </c>
      <c r="CA208" t="e">
        <v>#N/A</v>
      </c>
      <c r="CB208" t="e">
        <v>#N/A</v>
      </c>
      <c r="CC208" t="e">
        <v>#N/A</v>
      </c>
      <c r="CD208" t="e">
        <v>#N/A</v>
      </c>
      <c r="CE208" t="e">
        <v>#N/A</v>
      </c>
      <c r="CF208" t="e">
        <v>#N/A</v>
      </c>
    </row>
    <row r="209" spans="34:84" x14ac:dyDescent="0.3">
      <c r="AH209" s="96"/>
      <c r="AI209" s="96"/>
      <c r="BV209" t="e">
        <v>#N/A</v>
      </c>
      <c r="BW209" t="e">
        <v>#N/A</v>
      </c>
      <c r="BX209" t="e">
        <v>#N/A</v>
      </c>
      <c r="BY209" t="e">
        <v>#N/A</v>
      </c>
      <c r="BZ209" t="e">
        <v>#N/A</v>
      </c>
      <c r="CA209" t="e">
        <v>#N/A</v>
      </c>
      <c r="CB209" t="e">
        <v>#N/A</v>
      </c>
      <c r="CC209" t="e">
        <v>#N/A</v>
      </c>
      <c r="CD209" t="e">
        <v>#N/A</v>
      </c>
      <c r="CE209" t="e">
        <v>#N/A</v>
      </c>
      <c r="CF209" t="e">
        <v>#N/A</v>
      </c>
    </row>
    <row r="210" spans="34:84" x14ac:dyDescent="0.3">
      <c r="AH210" s="96"/>
      <c r="AI210" s="96"/>
      <c r="BV210" t="e">
        <v>#N/A</v>
      </c>
      <c r="BW210" t="e">
        <v>#N/A</v>
      </c>
      <c r="BX210" t="e">
        <v>#N/A</v>
      </c>
      <c r="BY210" t="e">
        <v>#N/A</v>
      </c>
      <c r="BZ210" t="e">
        <v>#N/A</v>
      </c>
      <c r="CA210" t="e">
        <v>#N/A</v>
      </c>
      <c r="CB210" t="e">
        <v>#N/A</v>
      </c>
      <c r="CC210" t="e">
        <v>#N/A</v>
      </c>
      <c r="CD210" t="e">
        <v>#N/A</v>
      </c>
      <c r="CE210" t="e">
        <v>#N/A</v>
      </c>
      <c r="CF210" t="e">
        <v>#N/A</v>
      </c>
    </row>
    <row r="211" spans="34:84" x14ac:dyDescent="0.3">
      <c r="AH211" s="96"/>
      <c r="AI211" s="96"/>
      <c r="BV211" t="e">
        <v>#N/A</v>
      </c>
      <c r="BW211" t="e">
        <v>#N/A</v>
      </c>
      <c r="BX211" t="e">
        <v>#N/A</v>
      </c>
      <c r="BY211" t="e">
        <v>#N/A</v>
      </c>
      <c r="BZ211" t="e">
        <v>#N/A</v>
      </c>
      <c r="CA211" t="e">
        <v>#N/A</v>
      </c>
      <c r="CB211" t="e">
        <v>#N/A</v>
      </c>
      <c r="CC211" t="e">
        <v>#N/A</v>
      </c>
      <c r="CD211" t="e">
        <v>#N/A</v>
      </c>
      <c r="CE211" t="e">
        <v>#N/A</v>
      </c>
      <c r="CF211" t="e">
        <v>#N/A</v>
      </c>
    </row>
    <row r="212" spans="34:84" x14ac:dyDescent="0.3">
      <c r="AH212" s="96"/>
      <c r="AI212" s="96"/>
      <c r="BV212" t="e">
        <v>#N/A</v>
      </c>
      <c r="BW212" t="e">
        <v>#N/A</v>
      </c>
      <c r="BX212" t="e">
        <v>#N/A</v>
      </c>
      <c r="BY212" t="e">
        <v>#N/A</v>
      </c>
      <c r="BZ212" t="e">
        <v>#N/A</v>
      </c>
      <c r="CA212" t="e">
        <v>#N/A</v>
      </c>
      <c r="CB212" t="e">
        <v>#N/A</v>
      </c>
      <c r="CC212" t="e">
        <v>#N/A</v>
      </c>
      <c r="CD212" t="e">
        <v>#N/A</v>
      </c>
      <c r="CE212" t="e">
        <v>#N/A</v>
      </c>
      <c r="CF212" t="e">
        <v>#N/A</v>
      </c>
    </row>
    <row r="213" spans="34:84" x14ac:dyDescent="0.3">
      <c r="AH213" s="96"/>
      <c r="AI213" s="96"/>
      <c r="BV213" t="e">
        <v>#N/A</v>
      </c>
      <c r="BW213" t="e">
        <v>#N/A</v>
      </c>
      <c r="BX213" t="e">
        <v>#N/A</v>
      </c>
      <c r="BY213" t="e">
        <v>#N/A</v>
      </c>
      <c r="BZ213" t="e">
        <v>#N/A</v>
      </c>
      <c r="CA213" t="e">
        <v>#N/A</v>
      </c>
      <c r="CB213" t="e">
        <v>#N/A</v>
      </c>
      <c r="CC213" t="e">
        <v>#N/A</v>
      </c>
      <c r="CD213" t="e">
        <v>#N/A</v>
      </c>
      <c r="CE213" t="e">
        <v>#N/A</v>
      </c>
      <c r="CF213" t="e">
        <v>#N/A</v>
      </c>
    </row>
    <row r="214" spans="34:84" x14ac:dyDescent="0.3">
      <c r="AH214" s="96"/>
      <c r="AI214" s="96"/>
      <c r="BV214" t="e">
        <v>#N/A</v>
      </c>
      <c r="BW214" t="e">
        <v>#N/A</v>
      </c>
      <c r="BX214" t="e">
        <v>#N/A</v>
      </c>
      <c r="BY214" t="e">
        <v>#N/A</v>
      </c>
      <c r="BZ214" t="e">
        <v>#N/A</v>
      </c>
      <c r="CA214" t="e">
        <v>#N/A</v>
      </c>
      <c r="CB214" t="e">
        <v>#N/A</v>
      </c>
      <c r="CC214" t="e">
        <v>#N/A</v>
      </c>
      <c r="CD214" t="e">
        <v>#N/A</v>
      </c>
      <c r="CE214" t="e">
        <v>#N/A</v>
      </c>
      <c r="CF214" t="e">
        <v>#N/A</v>
      </c>
    </row>
    <row r="215" spans="34:84" x14ac:dyDescent="0.3">
      <c r="AH215" s="96"/>
      <c r="AI215" s="96"/>
      <c r="BV215" t="e">
        <v>#N/A</v>
      </c>
      <c r="BW215" t="e">
        <v>#N/A</v>
      </c>
      <c r="BX215" t="e">
        <v>#N/A</v>
      </c>
      <c r="BY215" t="e">
        <v>#N/A</v>
      </c>
      <c r="BZ215" t="e">
        <v>#N/A</v>
      </c>
      <c r="CA215" t="e">
        <v>#N/A</v>
      </c>
      <c r="CB215" t="e">
        <v>#N/A</v>
      </c>
      <c r="CC215" t="e">
        <v>#N/A</v>
      </c>
      <c r="CD215" t="e">
        <v>#N/A</v>
      </c>
      <c r="CE215" t="e">
        <v>#N/A</v>
      </c>
      <c r="CF215" t="e">
        <v>#N/A</v>
      </c>
    </row>
    <row r="216" spans="34:84" x14ac:dyDescent="0.3">
      <c r="AH216" s="96"/>
      <c r="AI216" s="96"/>
      <c r="BV216" t="e">
        <v>#N/A</v>
      </c>
      <c r="BW216" t="e">
        <v>#N/A</v>
      </c>
      <c r="BX216" t="e">
        <v>#N/A</v>
      </c>
      <c r="BY216" t="e">
        <v>#N/A</v>
      </c>
      <c r="BZ216" t="e">
        <v>#N/A</v>
      </c>
      <c r="CA216" t="e">
        <v>#N/A</v>
      </c>
      <c r="CB216" t="e">
        <v>#N/A</v>
      </c>
      <c r="CC216" t="e">
        <v>#N/A</v>
      </c>
      <c r="CD216" t="e">
        <v>#N/A</v>
      </c>
      <c r="CE216" t="e">
        <v>#N/A</v>
      </c>
      <c r="CF216" t="e">
        <v>#N/A</v>
      </c>
    </row>
    <row r="217" spans="34:84" x14ac:dyDescent="0.3">
      <c r="AH217" s="96"/>
      <c r="AI217" s="96"/>
      <c r="BV217" t="e">
        <v>#N/A</v>
      </c>
      <c r="BW217" t="e">
        <v>#N/A</v>
      </c>
      <c r="BX217" t="e">
        <v>#N/A</v>
      </c>
      <c r="BY217" t="e">
        <v>#N/A</v>
      </c>
      <c r="BZ217" t="e">
        <v>#N/A</v>
      </c>
      <c r="CA217" t="e">
        <v>#N/A</v>
      </c>
      <c r="CB217" t="e">
        <v>#N/A</v>
      </c>
      <c r="CC217" t="e">
        <v>#N/A</v>
      </c>
      <c r="CD217" t="e">
        <v>#N/A</v>
      </c>
      <c r="CE217" t="e">
        <v>#N/A</v>
      </c>
      <c r="CF217" t="e">
        <v>#N/A</v>
      </c>
    </row>
    <row r="218" spans="34:84" x14ac:dyDescent="0.3">
      <c r="AH218" s="96"/>
      <c r="AI218" s="96"/>
      <c r="BV218" t="e">
        <v>#N/A</v>
      </c>
      <c r="BW218" t="e">
        <v>#N/A</v>
      </c>
      <c r="BX218" t="e">
        <v>#N/A</v>
      </c>
      <c r="BY218" t="e">
        <v>#N/A</v>
      </c>
      <c r="BZ218" t="e">
        <v>#N/A</v>
      </c>
      <c r="CA218" t="e">
        <v>#N/A</v>
      </c>
      <c r="CB218" t="e">
        <v>#N/A</v>
      </c>
      <c r="CC218" t="e">
        <v>#N/A</v>
      </c>
      <c r="CD218" t="e">
        <v>#N/A</v>
      </c>
      <c r="CE218" t="e">
        <v>#N/A</v>
      </c>
      <c r="CF218" t="e">
        <v>#N/A</v>
      </c>
    </row>
    <row r="219" spans="34:84" x14ac:dyDescent="0.3">
      <c r="AH219" s="96"/>
      <c r="AI219" s="96"/>
      <c r="BV219" t="e">
        <v>#N/A</v>
      </c>
      <c r="BW219" t="e">
        <v>#N/A</v>
      </c>
      <c r="BX219" t="e">
        <v>#N/A</v>
      </c>
      <c r="BY219" t="e">
        <v>#N/A</v>
      </c>
      <c r="BZ219" t="e">
        <v>#N/A</v>
      </c>
      <c r="CA219" t="e">
        <v>#N/A</v>
      </c>
      <c r="CB219" t="e">
        <v>#N/A</v>
      </c>
      <c r="CC219" t="e">
        <v>#N/A</v>
      </c>
      <c r="CD219" t="e">
        <v>#N/A</v>
      </c>
      <c r="CE219" t="e">
        <v>#N/A</v>
      </c>
      <c r="CF219" t="e">
        <v>#N/A</v>
      </c>
    </row>
    <row r="220" spans="34:84" x14ac:dyDescent="0.3">
      <c r="AH220" s="96"/>
      <c r="AI220" s="96"/>
      <c r="BV220" t="e">
        <v>#N/A</v>
      </c>
      <c r="BW220" t="e">
        <v>#N/A</v>
      </c>
      <c r="BX220" t="e">
        <v>#N/A</v>
      </c>
      <c r="BY220" t="e">
        <v>#N/A</v>
      </c>
      <c r="BZ220" t="e">
        <v>#N/A</v>
      </c>
      <c r="CA220" t="e">
        <v>#N/A</v>
      </c>
      <c r="CB220" t="e">
        <v>#N/A</v>
      </c>
      <c r="CC220" t="e">
        <v>#N/A</v>
      </c>
      <c r="CD220" t="e">
        <v>#N/A</v>
      </c>
      <c r="CE220" t="e">
        <v>#N/A</v>
      </c>
      <c r="CF220" t="e">
        <v>#N/A</v>
      </c>
    </row>
    <row r="221" spans="34:84" x14ac:dyDescent="0.3">
      <c r="AH221" s="96"/>
      <c r="AI221" s="96"/>
      <c r="BV221" t="e">
        <v>#N/A</v>
      </c>
      <c r="BW221" t="e">
        <v>#N/A</v>
      </c>
      <c r="BX221" t="e">
        <v>#N/A</v>
      </c>
      <c r="BY221" t="e">
        <v>#N/A</v>
      </c>
      <c r="BZ221" t="e">
        <v>#N/A</v>
      </c>
      <c r="CA221" t="e">
        <v>#N/A</v>
      </c>
      <c r="CB221" t="e">
        <v>#N/A</v>
      </c>
      <c r="CC221" t="e">
        <v>#N/A</v>
      </c>
      <c r="CD221" t="e">
        <v>#N/A</v>
      </c>
      <c r="CE221" t="e">
        <v>#N/A</v>
      </c>
      <c r="CF221" t="e">
        <v>#N/A</v>
      </c>
    </row>
    <row r="222" spans="34:84" x14ac:dyDescent="0.3">
      <c r="AH222" s="96"/>
      <c r="AI222" s="96"/>
      <c r="BV222" t="e">
        <v>#N/A</v>
      </c>
      <c r="BW222" t="e">
        <v>#N/A</v>
      </c>
      <c r="BX222" t="e">
        <v>#N/A</v>
      </c>
      <c r="BY222" t="e">
        <v>#N/A</v>
      </c>
      <c r="BZ222" t="e">
        <v>#N/A</v>
      </c>
      <c r="CA222" t="e">
        <v>#N/A</v>
      </c>
      <c r="CB222" t="e">
        <v>#N/A</v>
      </c>
      <c r="CC222" t="e">
        <v>#N/A</v>
      </c>
      <c r="CD222" t="e">
        <v>#N/A</v>
      </c>
      <c r="CE222" t="e">
        <v>#N/A</v>
      </c>
      <c r="CF222" t="e">
        <v>#N/A</v>
      </c>
    </row>
    <row r="223" spans="34:84" x14ac:dyDescent="0.3">
      <c r="AH223" s="96"/>
      <c r="AI223" s="96"/>
      <c r="BV223" t="e">
        <v>#N/A</v>
      </c>
      <c r="BW223" t="e">
        <v>#N/A</v>
      </c>
      <c r="BX223" t="e">
        <v>#N/A</v>
      </c>
      <c r="BY223" t="e">
        <v>#N/A</v>
      </c>
      <c r="BZ223" t="e">
        <v>#N/A</v>
      </c>
      <c r="CA223" t="e">
        <v>#N/A</v>
      </c>
      <c r="CB223" t="e">
        <v>#N/A</v>
      </c>
      <c r="CC223" t="e">
        <v>#N/A</v>
      </c>
      <c r="CD223" t="e">
        <v>#N/A</v>
      </c>
      <c r="CE223" t="e">
        <v>#N/A</v>
      </c>
      <c r="CF223" t="e">
        <v>#N/A</v>
      </c>
    </row>
    <row r="224" spans="34:84" x14ac:dyDescent="0.3">
      <c r="AH224" s="96"/>
      <c r="AI224" s="96"/>
      <c r="BV224" t="e">
        <v>#N/A</v>
      </c>
      <c r="BW224" t="e">
        <v>#N/A</v>
      </c>
      <c r="BX224" t="e">
        <v>#N/A</v>
      </c>
      <c r="BY224" t="e">
        <v>#N/A</v>
      </c>
      <c r="BZ224" t="e">
        <v>#N/A</v>
      </c>
      <c r="CA224" t="e">
        <v>#N/A</v>
      </c>
      <c r="CB224" t="e">
        <v>#N/A</v>
      </c>
      <c r="CC224" t="e">
        <v>#N/A</v>
      </c>
      <c r="CD224" t="e">
        <v>#N/A</v>
      </c>
      <c r="CE224" t="e">
        <v>#N/A</v>
      </c>
      <c r="CF224" t="e">
        <v>#N/A</v>
      </c>
    </row>
    <row r="225" spans="34:84" x14ac:dyDescent="0.3">
      <c r="AH225" s="96"/>
      <c r="AI225" s="96"/>
      <c r="BV225" t="e">
        <v>#N/A</v>
      </c>
      <c r="BW225" t="e">
        <v>#N/A</v>
      </c>
      <c r="BX225" t="e">
        <v>#N/A</v>
      </c>
      <c r="BY225" t="e">
        <v>#N/A</v>
      </c>
      <c r="BZ225" t="e">
        <v>#N/A</v>
      </c>
      <c r="CA225" t="e">
        <v>#N/A</v>
      </c>
      <c r="CB225" t="e">
        <v>#N/A</v>
      </c>
      <c r="CC225" t="e">
        <v>#N/A</v>
      </c>
      <c r="CD225" t="e">
        <v>#N/A</v>
      </c>
      <c r="CE225" t="e">
        <v>#N/A</v>
      </c>
      <c r="CF225" t="e">
        <v>#N/A</v>
      </c>
    </row>
    <row r="226" spans="34:84" x14ac:dyDescent="0.3">
      <c r="AH226" s="96"/>
      <c r="AI226" s="96"/>
      <c r="BV226" t="e">
        <v>#N/A</v>
      </c>
      <c r="BW226" t="e">
        <v>#N/A</v>
      </c>
      <c r="BX226" t="e">
        <v>#N/A</v>
      </c>
      <c r="BY226" t="e">
        <v>#N/A</v>
      </c>
      <c r="BZ226" t="e">
        <v>#N/A</v>
      </c>
      <c r="CA226" t="e">
        <v>#N/A</v>
      </c>
      <c r="CB226" t="e">
        <v>#N/A</v>
      </c>
      <c r="CC226" t="e">
        <v>#N/A</v>
      </c>
      <c r="CD226" t="e">
        <v>#N/A</v>
      </c>
      <c r="CE226" t="e">
        <v>#N/A</v>
      </c>
      <c r="CF226" t="e">
        <v>#N/A</v>
      </c>
    </row>
    <row r="227" spans="34:84" x14ac:dyDescent="0.3">
      <c r="AH227" s="96"/>
      <c r="AI227" s="96"/>
      <c r="BV227" t="e">
        <v>#N/A</v>
      </c>
      <c r="BW227" t="e">
        <v>#N/A</v>
      </c>
      <c r="BX227" t="e">
        <v>#N/A</v>
      </c>
      <c r="BY227" t="e">
        <v>#N/A</v>
      </c>
      <c r="BZ227" t="e">
        <v>#N/A</v>
      </c>
      <c r="CA227" t="e">
        <v>#N/A</v>
      </c>
      <c r="CB227" t="e">
        <v>#N/A</v>
      </c>
      <c r="CC227" t="e">
        <v>#N/A</v>
      </c>
      <c r="CD227" t="e">
        <v>#N/A</v>
      </c>
      <c r="CE227" t="e">
        <v>#N/A</v>
      </c>
      <c r="CF227" t="e">
        <v>#N/A</v>
      </c>
    </row>
    <row r="228" spans="34:84" x14ac:dyDescent="0.3">
      <c r="AH228" s="96"/>
      <c r="AI228" s="96"/>
      <c r="BV228" t="e">
        <v>#N/A</v>
      </c>
      <c r="BW228" t="e">
        <v>#N/A</v>
      </c>
      <c r="BX228" t="e">
        <v>#N/A</v>
      </c>
      <c r="BY228" t="e">
        <v>#N/A</v>
      </c>
      <c r="BZ228" t="e">
        <v>#N/A</v>
      </c>
      <c r="CA228" t="e">
        <v>#N/A</v>
      </c>
      <c r="CB228" t="e">
        <v>#N/A</v>
      </c>
      <c r="CC228" t="e">
        <v>#N/A</v>
      </c>
      <c r="CD228" t="e">
        <v>#N/A</v>
      </c>
      <c r="CE228" t="e">
        <v>#N/A</v>
      </c>
      <c r="CF228" t="e">
        <v>#N/A</v>
      </c>
    </row>
    <row r="229" spans="34:84" x14ac:dyDescent="0.3">
      <c r="AH229" s="96"/>
      <c r="AI229" s="96"/>
      <c r="BV229" t="e">
        <v>#N/A</v>
      </c>
      <c r="BW229" t="e">
        <v>#N/A</v>
      </c>
      <c r="BX229" t="e">
        <v>#N/A</v>
      </c>
      <c r="BY229" t="e">
        <v>#N/A</v>
      </c>
      <c r="BZ229" t="e">
        <v>#N/A</v>
      </c>
      <c r="CA229" t="e">
        <v>#N/A</v>
      </c>
      <c r="CB229" t="e">
        <v>#N/A</v>
      </c>
      <c r="CC229" t="e">
        <v>#N/A</v>
      </c>
      <c r="CD229" t="e">
        <v>#N/A</v>
      </c>
      <c r="CE229" t="e">
        <v>#N/A</v>
      </c>
      <c r="CF229" t="e">
        <v>#N/A</v>
      </c>
    </row>
    <row r="230" spans="34:84" x14ac:dyDescent="0.3">
      <c r="AH230" s="96"/>
      <c r="AI230" s="96"/>
      <c r="BV230" t="e">
        <v>#N/A</v>
      </c>
      <c r="BW230" t="e">
        <v>#N/A</v>
      </c>
      <c r="BX230" t="e">
        <v>#N/A</v>
      </c>
      <c r="BY230" t="e">
        <v>#N/A</v>
      </c>
      <c r="BZ230" t="e">
        <v>#N/A</v>
      </c>
      <c r="CA230" t="e">
        <v>#N/A</v>
      </c>
      <c r="CB230" t="e">
        <v>#N/A</v>
      </c>
      <c r="CC230" t="e">
        <v>#N/A</v>
      </c>
      <c r="CD230" t="e">
        <v>#N/A</v>
      </c>
      <c r="CE230" t="e">
        <v>#N/A</v>
      </c>
      <c r="CF230" t="e">
        <v>#N/A</v>
      </c>
    </row>
    <row r="231" spans="34:84" x14ac:dyDescent="0.3">
      <c r="AH231" s="96"/>
      <c r="AI231" s="96"/>
      <c r="BV231" t="e">
        <v>#N/A</v>
      </c>
      <c r="BW231" t="e">
        <v>#N/A</v>
      </c>
      <c r="BX231" t="e">
        <v>#N/A</v>
      </c>
      <c r="BY231" t="e">
        <v>#N/A</v>
      </c>
      <c r="BZ231" t="e">
        <v>#N/A</v>
      </c>
      <c r="CA231" t="e">
        <v>#N/A</v>
      </c>
      <c r="CB231" t="e">
        <v>#N/A</v>
      </c>
      <c r="CC231" t="e">
        <v>#N/A</v>
      </c>
      <c r="CD231" t="e">
        <v>#N/A</v>
      </c>
      <c r="CE231" t="e">
        <v>#N/A</v>
      </c>
      <c r="CF231" t="e">
        <v>#N/A</v>
      </c>
    </row>
    <row r="232" spans="34:84" x14ac:dyDescent="0.3">
      <c r="AH232" s="96"/>
      <c r="AI232" s="96"/>
      <c r="BV232" t="e">
        <v>#N/A</v>
      </c>
      <c r="BW232" t="e">
        <v>#N/A</v>
      </c>
      <c r="BX232" t="e">
        <v>#N/A</v>
      </c>
      <c r="BY232" t="e">
        <v>#N/A</v>
      </c>
      <c r="BZ232" t="e">
        <v>#N/A</v>
      </c>
      <c r="CA232" t="e">
        <v>#N/A</v>
      </c>
      <c r="CB232" t="e">
        <v>#N/A</v>
      </c>
      <c r="CC232" t="e">
        <v>#N/A</v>
      </c>
      <c r="CD232" t="e">
        <v>#N/A</v>
      </c>
      <c r="CE232" t="e">
        <v>#N/A</v>
      </c>
      <c r="CF232" t="e">
        <v>#N/A</v>
      </c>
    </row>
    <row r="233" spans="34:84" x14ac:dyDescent="0.3">
      <c r="AH233" s="96"/>
      <c r="AI233" s="96"/>
      <c r="BV233" t="e">
        <v>#N/A</v>
      </c>
      <c r="BW233" t="e">
        <v>#N/A</v>
      </c>
      <c r="BX233" t="e">
        <v>#N/A</v>
      </c>
      <c r="BY233" t="e">
        <v>#N/A</v>
      </c>
      <c r="BZ233" t="e">
        <v>#N/A</v>
      </c>
      <c r="CA233" t="e">
        <v>#N/A</v>
      </c>
      <c r="CB233" t="e">
        <v>#N/A</v>
      </c>
      <c r="CC233" t="e">
        <v>#N/A</v>
      </c>
      <c r="CD233" t="e">
        <v>#N/A</v>
      </c>
      <c r="CE233" t="e">
        <v>#N/A</v>
      </c>
      <c r="CF233" t="e">
        <v>#N/A</v>
      </c>
    </row>
    <row r="234" spans="34:84" x14ac:dyDescent="0.3">
      <c r="AH234" s="96"/>
      <c r="AI234" s="96"/>
      <c r="BV234" t="e">
        <v>#N/A</v>
      </c>
      <c r="BW234" t="e">
        <v>#N/A</v>
      </c>
      <c r="BX234" t="e">
        <v>#N/A</v>
      </c>
      <c r="BY234" t="e">
        <v>#N/A</v>
      </c>
      <c r="BZ234" t="e">
        <v>#N/A</v>
      </c>
      <c r="CA234" t="e">
        <v>#N/A</v>
      </c>
      <c r="CB234" t="e">
        <v>#N/A</v>
      </c>
      <c r="CC234" t="e">
        <v>#N/A</v>
      </c>
      <c r="CD234" t="e">
        <v>#N/A</v>
      </c>
      <c r="CE234" t="e">
        <v>#N/A</v>
      </c>
      <c r="CF234" t="e">
        <v>#N/A</v>
      </c>
    </row>
    <row r="235" spans="34:84" x14ac:dyDescent="0.3">
      <c r="AH235" s="96"/>
      <c r="AI235" s="96"/>
      <c r="BV235" t="e">
        <v>#N/A</v>
      </c>
      <c r="BW235" t="e">
        <v>#N/A</v>
      </c>
      <c r="BX235" t="e">
        <v>#N/A</v>
      </c>
      <c r="BY235" t="e">
        <v>#N/A</v>
      </c>
      <c r="BZ235" t="e">
        <v>#N/A</v>
      </c>
      <c r="CA235" t="e">
        <v>#N/A</v>
      </c>
      <c r="CB235" t="e">
        <v>#N/A</v>
      </c>
      <c r="CC235" t="e">
        <v>#N/A</v>
      </c>
      <c r="CD235" t="e">
        <v>#N/A</v>
      </c>
      <c r="CE235" t="e">
        <v>#N/A</v>
      </c>
      <c r="CF235" t="e">
        <v>#N/A</v>
      </c>
    </row>
    <row r="236" spans="34:84" x14ac:dyDescent="0.3">
      <c r="AH236" s="96"/>
      <c r="AI236" s="96"/>
      <c r="BV236" t="e">
        <v>#N/A</v>
      </c>
      <c r="BW236" t="e">
        <v>#N/A</v>
      </c>
      <c r="BX236" t="e">
        <v>#N/A</v>
      </c>
      <c r="BY236" t="e">
        <v>#N/A</v>
      </c>
      <c r="BZ236" t="e">
        <v>#N/A</v>
      </c>
      <c r="CA236" t="e">
        <v>#N/A</v>
      </c>
      <c r="CB236" t="e">
        <v>#N/A</v>
      </c>
      <c r="CC236" t="e">
        <v>#N/A</v>
      </c>
      <c r="CD236" t="e">
        <v>#N/A</v>
      </c>
      <c r="CE236" t="e">
        <v>#N/A</v>
      </c>
      <c r="CF236" t="e">
        <v>#N/A</v>
      </c>
    </row>
    <row r="237" spans="34:84" x14ac:dyDescent="0.3">
      <c r="AH237" s="96"/>
      <c r="AI237" s="96"/>
      <c r="BV237" t="e">
        <v>#N/A</v>
      </c>
      <c r="BW237" t="e">
        <v>#N/A</v>
      </c>
      <c r="BX237" t="e">
        <v>#N/A</v>
      </c>
      <c r="BY237" t="e">
        <v>#N/A</v>
      </c>
      <c r="BZ237" t="e">
        <v>#N/A</v>
      </c>
      <c r="CA237" t="e">
        <v>#N/A</v>
      </c>
      <c r="CB237" t="e">
        <v>#N/A</v>
      </c>
      <c r="CC237" t="e">
        <v>#N/A</v>
      </c>
      <c r="CD237" t="e">
        <v>#N/A</v>
      </c>
      <c r="CE237" t="e">
        <v>#N/A</v>
      </c>
      <c r="CF237" t="e">
        <v>#N/A</v>
      </c>
    </row>
    <row r="238" spans="34:84" x14ac:dyDescent="0.3">
      <c r="AH238" s="96"/>
      <c r="AI238" s="96"/>
      <c r="BV238" t="e">
        <v>#N/A</v>
      </c>
      <c r="BW238" t="e">
        <v>#N/A</v>
      </c>
      <c r="BX238" t="e">
        <v>#N/A</v>
      </c>
      <c r="BY238" t="e">
        <v>#N/A</v>
      </c>
      <c r="BZ238" t="e">
        <v>#N/A</v>
      </c>
      <c r="CA238" t="e">
        <v>#N/A</v>
      </c>
      <c r="CB238" t="e">
        <v>#N/A</v>
      </c>
      <c r="CC238" t="e">
        <v>#N/A</v>
      </c>
      <c r="CD238" t="e">
        <v>#N/A</v>
      </c>
      <c r="CE238" t="e">
        <v>#N/A</v>
      </c>
      <c r="CF238" t="e">
        <v>#N/A</v>
      </c>
    </row>
    <row r="239" spans="34:84" x14ac:dyDescent="0.3">
      <c r="AH239" s="96"/>
      <c r="AI239" s="96"/>
      <c r="BV239" t="e">
        <v>#N/A</v>
      </c>
      <c r="BW239" t="e">
        <v>#N/A</v>
      </c>
      <c r="BX239" t="e">
        <v>#N/A</v>
      </c>
      <c r="BY239" t="e">
        <v>#N/A</v>
      </c>
      <c r="BZ239" t="e">
        <v>#N/A</v>
      </c>
      <c r="CA239" t="e">
        <v>#N/A</v>
      </c>
      <c r="CB239" t="e">
        <v>#N/A</v>
      </c>
      <c r="CC239" t="e">
        <v>#N/A</v>
      </c>
      <c r="CD239" t="e">
        <v>#N/A</v>
      </c>
      <c r="CE239" t="e">
        <v>#N/A</v>
      </c>
      <c r="CF239" t="e">
        <v>#N/A</v>
      </c>
    </row>
    <row r="240" spans="34:84" x14ac:dyDescent="0.3">
      <c r="AH240" s="96"/>
      <c r="AI240" s="96"/>
      <c r="BV240" t="e">
        <v>#N/A</v>
      </c>
      <c r="BW240" t="e">
        <v>#N/A</v>
      </c>
      <c r="BX240" t="e">
        <v>#N/A</v>
      </c>
      <c r="BY240" t="e">
        <v>#N/A</v>
      </c>
      <c r="BZ240" t="e">
        <v>#N/A</v>
      </c>
      <c r="CA240" t="e">
        <v>#N/A</v>
      </c>
      <c r="CB240" t="e">
        <v>#N/A</v>
      </c>
      <c r="CC240" t="e">
        <v>#N/A</v>
      </c>
      <c r="CD240" t="e">
        <v>#N/A</v>
      </c>
      <c r="CE240" t="e">
        <v>#N/A</v>
      </c>
      <c r="CF240" t="e">
        <v>#N/A</v>
      </c>
    </row>
    <row r="241" spans="34:84" x14ac:dyDescent="0.3">
      <c r="AH241" s="96"/>
      <c r="AI241" s="96"/>
      <c r="BV241" t="e">
        <v>#N/A</v>
      </c>
      <c r="BW241" t="e">
        <v>#N/A</v>
      </c>
      <c r="BX241" t="e">
        <v>#N/A</v>
      </c>
      <c r="BY241" t="e">
        <v>#N/A</v>
      </c>
      <c r="BZ241" t="e">
        <v>#N/A</v>
      </c>
      <c r="CA241" t="e">
        <v>#N/A</v>
      </c>
      <c r="CB241" t="e">
        <v>#N/A</v>
      </c>
      <c r="CC241" t="e">
        <v>#N/A</v>
      </c>
      <c r="CD241" t="e">
        <v>#N/A</v>
      </c>
      <c r="CE241" t="e">
        <v>#N/A</v>
      </c>
      <c r="CF241" t="e">
        <v>#N/A</v>
      </c>
    </row>
    <row r="242" spans="34:84" x14ac:dyDescent="0.3">
      <c r="AH242" s="96"/>
      <c r="AI242" s="96"/>
      <c r="BV242" t="e">
        <v>#N/A</v>
      </c>
      <c r="BW242" t="e">
        <v>#N/A</v>
      </c>
      <c r="BX242" t="e">
        <v>#N/A</v>
      </c>
      <c r="BY242" t="e">
        <v>#N/A</v>
      </c>
      <c r="BZ242" t="e">
        <v>#N/A</v>
      </c>
      <c r="CA242" t="e">
        <v>#N/A</v>
      </c>
      <c r="CB242" t="e">
        <v>#N/A</v>
      </c>
      <c r="CC242" t="e">
        <v>#N/A</v>
      </c>
      <c r="CD242" t="e">
        <v>#N/A</v>
      </c>
      <c r="CE242" t="e">
        <v>#N/A</v>
      </c>
      <c r="CF242" t="e">
        <v>#N/A</v>
      </c>
    </row>
    <row r="243" spans="34:84" x14ac:dyDescent="0.3">
      <c r="AH243" s="96"/>
      <c r="AI243" s="96"/>
      <c r="BV243" t="e">
        <v>#N/A</v>
      </c>
      <c r="BW243" t="e">
        <v>#N/A</v>
      </c>
      <c r="BX243" t="e">
        <v>#N/A</v>
      </c>
      <c r="BY243" t="e">
        <v>#N/A</v>
      </c>
      <c r="BZ243" t="e">
        <v>#N/A</v>
      </c>
      <c r="CA243" t="e">
        <v>#N/A</v>
      </c>
      <c r="CB243" t="e">
        <v>#N/A</v>
      </c>
      <c r="CC243" t="e">
        <v>#N/A</v>
      </c>
      <c r="CD243" t="e">
        <v>#N/A</v>
      </c>
      <c r="CE243" t="e">
        <v>#N/A</v>
      </c>
      <c r="CF243" t="e">
        <v>#N/A</v>
      </c>
    </row>
    <row r="244" spans="34:84" x14ac:dyDescent="0.3">
      <c r="AH244" s="96"/>
      <c r="AI244" s="96"/>
      <c r="BV244" t="e">
        <v>#N/A</v>
      </c>
      <c r="BW244" t="e">
        <v>#N/A</v>
      </c>
      <c r="BX244" t="e">
        <v>#N/A</v>
      </c>
      <c r="BY244" t="e">
        <v>#N/A</v>
      </c>
      <c r="BZ244" t="e">
        <v>#N/A</v>
      </c>
      <c r="CA244" t="e">
        <v>#N/A</v>
      </c>
      <c r="CB244" t="e">
        <v>#N/A</v>
      </c>
      <c r="CC244" t="e">
        <v>#N/A</v>
      </c>
      <c r="CD244" t="e">
        <v>#N/A</v>
      </c>
      <c r="CE244" t="e">
        <v>#N/A</v>
      </c>
      <c r="CF244" t="e">
        <v>#N/A</v>
      </c>
    </row>
    <row r="245" spans="34:84" x14ac:dyDescent="0.3">
      <c r="AH245" s="96"/>
      <c r="AI245" s="96"/>
      <c r="BV245" t="e">
        <v>#N/A</v>
      </c>
      <c r="BW245" t="e">
        <v>#N/A</v>
      </c>
      <c r="BX245" t="e">
        <v>#N/A</v>
      </c>
      <c r="BY245" t="e">
        <v>#N/A</v>
      </c>
      <c r="BZ245" t="e">
        <v>#N/A</v>
      </c>
      <c r="CA245" t="e">
        <v>#N/A</v>
      </c>
      <c r="CB245" t="e">
        <v>#N/A</v>
      </c>
      <c r="CC245" t="e">
        <v>#N/A</v>
      </c>
      <c r="CD245" t="e">
        <v>#N/A</v>
      </c>
      <c r="CE245" t="e">
        <v>#N/A</v>
      </c>
      <c r="CF245" t="e">
        <v>#N/A</v>
      </c>
    </row>
    <row r="246" spans="34:84" x14ac:dyDescent="0.3">
      <c r="AH246" s="96"/>
      <c r="AI246" s="96"/>
      <c r="BV246" t="e">
        <v>#N/A</v>
      </c>
      <c r="BW246" t="e">
        <v>#N/A</v>
      </c>
      <c r="BX246" t="e">
        <v>#N/A</v>
      </c>
      <c r="BY246" t="e">
        <v>#N/A</v>
      </c>
      <c r="BZ246" t="e">
        <v>#N/A</v>
      </c>
      <c r="CA246" t="e">
        <v>#N/A</v>
      </c>
      <c r="CB246" t="e">
        <v>#N/A</v>
      </c>
      <c r="CC246" t="e">
        <v>#N/A</v>
      </c>
      <c r="CD246" t="e">
        <v>#N/A</v>
      </c>
      <c r="CE246" t="e">
        <v>#N/A</v>
      </c>
      <c r="CF246" t="e">
        <v>#N/A</v>
      </c>
    </row>
    <row r="247" spans="34:84" x14ac:dyDescent="0.3">
      <c r="AH247" s="96"/>
      <c r="AI247" s="96"/>
      <c r="BV247" t="e">
        <v>#N/A</v>
      </c>
      <c r="BW247" t="e">
        <v>#N/A</v>
      </c>
      <c r="BX247" t="e">
        <v>#N/A</v>
      </c>
      <c r="BY247" t="e">
        <v>#N/A</v>
      </c>
      <c r="BZ247" t="e">
        <v>#N/A</v>
      </c>
      <c r="CA247" t="e">
        <v>#N/A</v>
      </c>
      <c r="CB247" t="e">
        <v>#N/A</v>
      </c>
      <c r="CC247" t="e">
        <v>#N/A</v>
      </c>
      <c r="CD247" t="e">
        <v>#N/A</v>
      </c>
      <c r="CE247" t="e">
        <v>#N/A</v>
      </c>
      <c r="CF247" t="e">
        <v>#N/A</v>
      </c>
    </row>
    <row r="248" spans="34:84" x14ac:dyDescent="0.3">
      <c r="AH248" s="96"/>
      <c r="AI248" s="96"/>
      <c r="BV248" t="e">
        <v>#N/A</v>
      </c>
      <c r="BW248" t="e">
        <v>#N/A</v>
      </c>
      <c r="BX248" t="e">
        <v>#N/A</v>
      </c>
      <c r="BY248" t="e">
        <v>#N/A</v>
      </c>
      <c r="BZ248" t="e">
        <v>#N/A</v>
      </c>
      <c r="CA248" t="e">
        <v>#N/A</v>
      </c>
      <c r="CB248" t="e">
        <v>#N/A</v>
      </c>
      <c r="CC248" t="e">
        <v>#N/A</v>
      </c>
      <c r="CD248" t="e">
        <v>#N/A</v>
      </c>
      <c r="CE248" t="e">
        <v>#N/A</v>
      </c>
      <c r="CF248" t="e">
        <v>#N/A</v>
      </c>
    </row>
    <row r="249" spans="34:84" x14ac:dyDescent="0.3">
      <c r="AH249" s="96"/>
      <c r="AI249" s="96"/>
      <c r="BV249" t="e">
        <v>#N/A</v>
      </c>
      <c r="BW249" t="e">
        <v>#N/A</v>
      </c>
      <c r="BX249" t="e">
        <v>#N/A</v>
      </c>
      <c r="BY249" t="e">
        <v>#N/A</v>
      </c>
      <c r="BZ249" t="e">
        <v>#N/A</v>
      </c>
      <c r="CA249" t="e">
        <v>#N/A</v>
      </c>
      <c r="CB249" t="e">
        <v>#N/A</v>
      </c>
      <c r="CC249" t="e">
        <v>#N/A</v>
      </c>
      <c r="CD249" t="e">
        <v>#N/A</v>
      </c>
      <c r="CE249" t="e">
        <v>#N/A</v>
      </c>
      <c r="CF249" t="e">
        <v>#N/A</v>
      </c>
    </row>
    <row r="250" spans="34:84" x14ac:dyDescent="0.3">
      <c r="AH250" s="96"/>
      <c r="AI250" s="96"/>
      <c r="BV250" t="e">
        <v>#N/A</v>
      </c>
      <c r="BW250" t="e">
        <v>#N/A</v>
      </c>
      <c r="BX250" t="e">
        <v>#N/A</v>
      </c>
      <c r="BY250" t="e">
        <v>#N/A</v>
      </c>
      <c r="BZ250" t="e">
        <v>#N/A</v>
      </c>
      <c r="CA250" t="e">
        <v>#N/A</v>
      </c>
      <c r="CB250" t="e">
        <v>#N/A</v>
      </c>
      <c r="CC250" t="e">
        <v>#N/A</v>
      </c>
      <c r="CD250" t="e">
        <v>#N/A</v>
      </c>
      <c r="CE250" t="e">
        <v>#N/A</v>
      </c>
      <c r="CF250" t="e">
        <v>#N/A</v>
      </c>
    </row>
    <row r="251" spans="34:84" x14ac:dyDescent="0.3">
      <c r="AH251" s="96"/>
      <c r="AI251" s="96"/>
      <c r="BV251" t="e">
        <v>#N/A</v>
      </c>
      <c r="BW251" t="e">
        <v>#N/A</v>
      </c>
      <c r="BX251" t="e">
        <v>#N/A</v>
      </c>
      <c r="BY251" t="e">
        <v>#N/A</v>
      </c>
      <c r="BZ251" t="e">
        <v>#N/A</v>
      </c>
      <c r="CA251" t="e">
        <v>#N/A</v>
      </c>
      <c r="CB251" t="e">
        <v>#N/A</v>
      </c>
      <c r="CC251" t="e">
        <v>#N/A</v>
      </c>
      <c r="CD251" t="e">
        <v>#N/A</v>
      </c>
      <c r="CE251" t="e">
        <v>#N/A</v>
      </c>
      <c r="CF251" t="e">
        <v>#N/A</v>
      </c>
    </row>
    <row r="252" spans="34:84" x14ac:dyDescent="0.3">
      <c r="AH252" s="96"/>
      <c r="AI252" s="96"/>
      <c r="BV252" t="e">
        <v>#N/A</v>
      </c>
      <c r="BW252" t="e">
        <v>#N/A</v>
      </c>
      <c r="BX252" t="e">
        <v>#N/A</v>
      </c>
      <c r="BY252" t="e">
        <v>#N/A</v>
      </c>
      <c r="BZ252" t="e">
        <v>#N/A</v>
      </c>
      <c r="CA252" t="e">
        <v>#N/A</v>
      </c>
      <c r="CB252" t="e">
        <v>#N/A</v>
      </c>
      <c r="CC252" t="e">
        <v>#N/A</v>
      </c>
      <c r="CD252" t="e">
        <v>#N/A</v>
      </c>
      <c r="CE252" t="e">
        <v>#N/A</v>
      </c>
      <c r="CF252" t="e">
        <v>#N/A</v>
      </c>
    </row>
    <row r="253" spans="34:84" x14ac:dyDescent="0.3">
      <c r="AH253" s="96"/>
      <c r="AI253" s="96"/>
      <c r="BV253" t="e">
        <v>#N/A</v>
      </c>
      <c r="BW253" t="e">
        <v>#N/A</v>
      </c>
      <c r="BX253" t="e">
        <v>#N/A</v>
      </c>
      <c r="BY253" t="e">
        <v>#N/A</v>
      </c>
      <c r="BZ253" t="e">
        <v>#N/A</v>
      </c>
      <c r="CA253" t="e">
        <v>#N/A</v>
      </c>
      <c r="CB253" t="e">
        <v>#N/A</v>
      </c>
      <c r="CC253" t="e">
        <v>#N/A</v>
      </c>
      <c r="CD253" t="e">
        <v>#N/A</v>
      </c>
      <c r="CE253" t="e">
        <v>#N/A</v>
      </c>
      <c r="CF253" t="e">
        <v>#N/A</v>
      </c>
    </row>
    <row r="254" spans="34:84" x14ac:dyDescent="0.3">
      <c r="AH254" s="96"/>
      <c r="AI254" s="96"/>
      <c r="BV254" t="e">
        <v>#N/A</v>
      </c>
      <c r="BW254" t="e">
        <v>#N/A</v>
      </c>
      <c r="BX254" t="e">
        <v>#N/A</v>
      </c>
      <c r="BY254" t="e">
        <v>#N/A</v>
      </c>
      <c r="BZ254" t="e">
        <v>#N/A</v>
      </c>
      <c r="CA254" t="e">
        <v>#N/A</v>
      </c>
      <c r="CB254" t="e">
        <v>#N/A</v>
      </c>
      <c r="CC254" t="e">
        <v>#N/A</v>
      </c>
      <c r="CD254" t="e">
        <v>#N/A</v>
      </c>
      <c r="CE254" t="e">
        <v>#N/A</v>
      </c>
      <c r="CF254" t="e">
        <v>#N/A</v>
      </c>
    </row>
    <row r="255" spans="34:84" x14ac:dyDescent="0.3">
      <c r="AH255" s="96"/>
      <c r="AI255" s="96"/>
      <c r="BV255" t="e">
        <v>#N/A</v>
      </c>
      <c r="BW255" t="e">
        <v>#N/A</v>
      </c>
      <c r="BX255" t="e">
        <v>#N/A</v>
      </c>
      <c r="BY255" t="e">
        <v>#N/A</v>
      </c>
      <c r="BZ255" t="e">
        <v>#N/A</v>
      </c>
      <c r="CA255" t="e">
        <v>#N/A</v>
      </c>
      <c r="CB255" t="e">
        <v>#N/A</v>
      </c>
      <c r="CC255" t="e">
        <v>#N/A</v>
      </c>
      <c r="CD255" t="e">
        <v>#N/A</v>
      </c>
      <c r="CE255" t="e">
        <v>#N/A</v>
      </c>
      <c r="CF255" t="e">
        <v>#N/A</v>
      </c>
    </row>
    <row r="256" spans="34:84" x14ac:dyDescent="0.3">
      <c r="AH256" s="96"/>
      <c r="AI256" s="96"/>
      <c r="BV256" t="e">
        <v>#N/A</v>
      </c>
      <c r="BW256" t="e">
        <v>#N/A</v>
      </c>
      <c r="BX256" t="e">
        <v>#N/A</v>
      </c>
      <c r="BY256" t="e">
        <v>#N/A</v>
      </c>
      <c r="BZ256" t="e">
        <v>#N/A</v>
      </c>
      <c r="CA256" t="e">
        <v>#N/A</v>
      </c>
      <c r="CB256" t="e">
        <v>#N/A</v>
      </c>
      <c r="CC256" t="e">
        <v>#N/A</v>
      </c>
      <c r="CD256" t="e">
        <v>#N/A</v>
      </c>
      <c r="CE256" t="e">
        <v>#N/A</v>
      </c>
      <c r="CF256" t="e">
        <v>#N/A</v>
      </c>
    </row>
    <row r="257" spans="34:84" x14ac:dyDescent="0.3">
      <c r="AH257" s="96"/>
      <c r="AI257" s="96"/>
      <c r="BV257" t="e">
        <v>#N/A</v>
      </c>
      <c r="BW257" t="e">
        <v>#N/A</v>
      </c>
      <c r="BX257" t="e">
        <v>#N/A</v>
      </c>
      <c r="BY257" t="e">
        <v>#N/A</v>
      </c>
      <c r="BZ257" t="e">
        <v>#N/A</v>
      </c>
      <c r="CA257" t="e">
        <v>#N/A</v>
      </c>
      <c r="CB257" t="e">
        <v>#N/A</v>
      </c>
      <c r="CC257" t="e">
        <v>#N/A</v>
      </c>
      <c r="CD257" t="e">
        <v>#N/A</v>
      </c>
      <c r="CE257" t="e">
        <v>#N/A</v>
      </c>
      <c r="CF257" t="e">
        <v>#N/A</v>
      </c>
    </row>
    <row r="258" spans="34:84" x14ac:dyDescent="0.3">
      <c r="AH258" s="96"/>
      <c r="AI258" s="96"/>
      <c r="BV258" t="e">
        <v>#N/A</v>
      </c>
      <c r="BW258" t="e">
        <v>#N/A</v>
      </c>
      <c r="BX258" t="e">
        <v>#N/A</v>
      </c>
      <c r="BY258" t="e">
        <v>#N/A</v>
      </c>
      <c r="BZ258" t="e">
        <v>#N/A</v>
      </c>
      <c r="CA258" t="e">
        <v>#N/A</v>
      </c>
      <c r="CB258" t="e">
        <v>#N/A</v>
      </c>
      <c r="CC258" t="e">
        <v>#N/A</v>
      </c>
      <c r="CD258" t="e">
        <v>#N/A</v>
      </c>
      <c r="CE258" t="e">
        <v>#N/A</v>
      </c>
      <c r="CF258" t="e">
        <v>#N/A</v>
      </c>
    </row>
    <row r="259" spans="34:84" x14ac:dyDescent="0.3">
      <c r="AH259" s="96"/>
      <c r="AI259" s="96"/>
      <c r="BV259" t="e">
        <v>#N/A</v>
      </c>
      <c r="BW259" t="e">
        <v>#N/A</v>
      </c>
      <c r="BX259" t="e">
        <v>#N/A</v>
      </c>
      <c r="BY259" t="e">
        <v>#N/A</v>
      </c>
      <c r="BZ259" t="e">
        <v>#N/A</v>
      </c>
      <c r="CA259" t="e">
        <v>#N/A</v>
      </c>
      <c r="CB259" t="e">
        <v>#N/A</v>
      </c>
      <c r="CC259" t="e">
        <v>#N/A</v>
      </c>
      <c r="CD259" t="e">
        <v>#N/A</v>
      </c>
      <c r="CE259" t="e">
        <v>#N/A</v>
      </c>
      <c r="CF259" t="e">
        <v>#N/A</v>
      </c>
    </row>
    <row r="260" spans="34:84" x14ac:dyDescent="0.3">
      <c r="AH260" s="96"/>
      <c r="AI260" s="96"/>
      <c r="BV260" t="e">
        <v>#N/A</v>
      </c>
      <c r="BW260" t="e">
        <v>#N/A</v>
      </c>
      <c r="BX260" t="e">
        <v>#N/A</v>
      </c>
      <c r="BY260" t="e">
        <v>#N/A</v>
      </c>
      <c r="BZ260" t="e">
        <v>#N/A</v>
      </c>
      <c r="CA260" t="e">
        <v>#N/A</v>
      </c>
      <c r="CB260" t="e">
        <v>#N/A</v>
      </c>
      <c r="CC260" t="e">
        <v>#N/A</v>
      </c>
      <c r="CD260" t="e">
        <v>#N/A</v>
      </c>
      <c r="CE260" t="e">
        <v>#N/A</v>
      </c>
      <c r="CF260" t="e">
        <v>#N/A</v>
      </c>
    </row>
    <row r="261" spans="34:84" x14ac:dyDescent="0.3">
      <c r="AH261" s="96"/>
      <c r="AI261" s="96"/>
      <c r="BV261" t="e">
        <v>#N/A</v>
      </c>
      <c r="BW261" t="e">
        <v>#N/A</v>
      </c>
      <c r="BX261" t="e">
        <v>#N/A</v>
      </c>
      <c r="BY261" t="e">
        <v>#N/A</v>
      </c>
      <c r="BZ261" t="e">
        <v>#N/A</v>
      </c>
      <c r="CA261" t="e">
        <v>#N/A</v>
      </c>
      <c r="CB261" t="e">
        <v>#N/A</v>
      </c>
      <c r="CC261" t="e">
        <v>#N/A</v>
      </c>
      <c r="CD261" t="e">
        <v>#N/A</v>
      </c>
      <c r="CE261" t="e">
        <v>#N/A</v>
      </c>
      <c r="CF261" t="e">
        <v>#N/A</v>
      </c>
    </row>
    <row r="262" spans="34:84" x14ac:dyDescent="0.3">
      <c r="AH262" s="96"/>
      <c r="AI262" s="96"/>
      <c r="BV262" t="e">
        <v>#N/A</v>
      </c>
      <c r="BW262" t="e">
        <v>#N/A</v>
      </c>
      <c r="BX262" t="e">
        <v>#N/A</v>
      </c>
      <c r="BY262" t="e">
        <v>#N/A</v>
      </c>
      <c r="BZ262" t="e">
        <v>#N/A</v>
      </c>
      <c r="CA262" t="e">
        <v>#N/A</v>
      </c>
      <c r="CB262" t="e">
        <v>#N/A</v>
      </c>
      <c r="CC262" t="e">
        <v>#N/A</v>
      </c>
      <c r="CD262" t="e">
        <v>#N/A</v>
      </c>
      <c r="CE262" t="e">
        <v>#N/A</v>
      </c>
      <c r="CF262" t="e">
        <v>#N/A</v>
      </c>
    </row>
    <row r="263" spans="34:84" x14ac:dyDescent="0.3">
      <c r="AH263" s="96"/>
      <c r="AI263" s="96"/>
      <c r="BV263" t="e">
        <v>#N/A</v>
      </c>
      <c r="BW263" t="e">
        <v>#N/A</v>
      </c>
      <c r="BX263" t="e">
        <v>#N/A</v>
      </c>
      <c r="BY263" t="e">
        <v>#N/A</v>
      </c>
      <c r="BZ263" t="e">
        <v>#N/A</v>
      </c>
      <c r="CA263" t="e">
        <v>#N/A</v>
      </c>
      <c r="CB263" t="e">
        <v>#N/A</v>
      </c>
      <c r="CC263" t="e">
        <v>#N/A</v>
      </c>
      <c r="CD263" t="e">
        <v>#N/A</v>
      </c>
      <c r="CE263" t="e">
        <v>#N/A</v>
      </c>
      <c r="CF263" t="e">
        <v>#N/A</v>
      </c>
    </row>
    <row r="264" spans="34:84" x14ac:dyDescent="0.3">
      <c r="AH264" s="96"/>
      <c r="AI264" s="96"/>
      <c r="BV264" t="e">
        <v>#N/A</v>
      </c>
      <c r="BW264" t="e">
        <v>#N/A</v>
      </c>
      <c r="BX264" t="e">
        <v>#N/A</v>
      </c>
      <c r="BY264" t="e">
        <v>#N/A</v>
      </c>
      <c r="BZ264" t="e">
        <v>#N/A</v>
      </c>
      <c r="CA264" t="e">
        <v>#N/A</v>
      </c>
      <c r="CB264" t="e">
        <v>#N/A</v>
      </c>
      <c r="CC264" t="e">
        <v>#N/A</v>
      </c>
      <c r="CD264" t="e">
        <v>#N/A</v>
      </c>
      <c r="CE264" t="e">
        <v>#N/A</v>
      </c>
      <c r="CF264" t="e">
        <v>#N/A</v>
      </c>
    </row>
    <row r="265" spans="34:84" x14ac:dyDescent="0.3">
      <c r="AH265" s="96"/>
      <c r="AI265" s="96"/>
      <c r="BV265" t="e">
        <v>#N/A</v>
      </c>
      <c r="BW265" t="e">
        <v>#N/A</v>
      </c>
      <c r="BX265" t="e">
        <v>#N/A</v>
      </c>
      <c r="BY265" t="e">
        <v>#N/A</v>
      </c>
      <c r="BZ265" t="e">
        <v>#N/A</v>
      </c>
      <c r="CA265" t="e">
        <v>#N/A</v>
      </c>
      <c r="CB265" t="e">
        <v>#N/A</v>
      </c>
      <c r="CC265" t="e">
        <v>#N/A</v>
      </c>
      <c r="CD265" t="e">
        <v>#N/A</v>
      </c>
      <c r="CE265" t="e">
        <v>#N/A</v>
      </c>
      <c r="CF265" t="e">
        <v>#N/A</v>
      </c>
    </row>
    <row r="266" spans="34:84" x14ac:dyDescent="0.3">
      <c r="AH266" s="96"/>
      <c r="AI266" s="96"/>
      <c r="BV266" t="e">
        <v>#N/A</v>
      </c>
      <c r="BW266" t="e">
        <v>#N/A</v>
      </c>
      <c r="BX266" t="e">
        <v>#N/A</v>
      </c>
      <c r="BY266" t="e">
        <v>#N/A</v>
      </c>
      <c r="BZ266" t="e">
        <v>#N/A</v>
      </c>
      <c r="CA266" t="e">
        <v>#N/A</v>
      </c>
      <c r="CB266" t="e">
        <v>#N/A</v>
      </c>
      <c r="CC266" t="e">
        <v>#N/A</v>
      </c>
      <c r="CD266" t="e">
        <v>#N/A</v>
      </c>
      <c r="CE266" t="e">
        <v>#N/A</v>
      </c>
      <c r="CF266" t="e">
        <v>#N/A</v>
      </c>
    </row>
    <row r="267" spans="34:84" x14ac:dyDescent="0.3">
      <c r="AH267" s="96"/>
      <c r="AI267" s="96"/>
      <c r="BV267" t="e">
        <v>#N/A</v>
      </c>
      <c r="BW267" t="e">
        <v>#N/A</v>
      </c>
      <c r="BX267" t="e">
        <v>#N/A</v>
      </c>
      <c r="BY267" t="e">
        <v>#N/A</v>
      </c>
      <c r="BZ267" t="e">
        <v>#N/A</v>
      </c>
      <c r="CA267" t="e">
        <v>#N/A</v>
      </c>
      <c r="CB267" t="e">
        <v>#N/A</v>
      </c>
      <c r="CC267" t="e">
        <v>#N/A</v>
      </c>
      <c r="CD267" t="e">
        <v>#N/A</v>
      </c>
      <c r="CE267" t="e">
        <v>#N/A</v>
      </c>
      <c r="CF267" t="e">
        <v>#N/A</v>
      </c>
    </row>
    <row r="268" spans="34:84" x14ac:dyDescent="0.3">
      <c r="AH268" s="96"/>
      <c r="AI268" s="96"/>
      <c r="BV268" t="e">
        <v>#N/A</v>
      </c>
      <c r="BW268" t="e">
        <v>#N/A</v>
      </c>
      <c r="BX268" t="e">
        <v>#N/A</v>
      </c>
      <c r="BY268" t="e">
        <v>#N/A</v>
      </c>
      <c r="BZ268" t="e">
        <v>#N/A</v>
      </c>
      <c r="CA268" t="e">
        <v>#N/A</v>
      </c>
      <c r="CB268" t="e">
        <v>#N/A</v>
      </c>
      <c r="CC268" t="e">
        <v>#N/A</v>
      </c>
      <c r="CD268" t="e">
        <v>#N/A</v>
      </c>
      <c r="CE268" t="e">
        <v>#N/A</v>
      </c>
      <c r="CF268" t="e">
        <v>#N/A</v>
      </c>
    </row>
    <row r="269" spans="34:84" x14ac:dyDescent="0.3">
      <c r="AH269" s="96"/>
      <c r="AI269" s="96"/>
      <c r="BV269" t="e">
        <v>#N/A</v>
      </c>
      <c r="BW269" t="e">
        <v>#N/A</v>
      </c>
      <c r="BX269" t="e">
        <v>#N/A</v>
      </c>
      <c r="BY269" t="e">
        <v>#N/A</v>
      </c>
      <c r="BZ269" t="e">
        <v>#N/A</v>
      </c>
      <c r="CA269" t="e">
        <v>#N/A</v>
      </c>
      <c r="CB269" t="e">
        <v>#N/A</v>
      </c>
      <c r="CC269" t="e">
        <v>#N/A</v>
      </c>
      <c r="CD269" t="e">
        <v>#N/A</v>
      </c>
      <c r="CE269" t="e">
        <v>#N/A</v>
      </c>
      <c r="CF269" t="e">
        <v>#N/A</v>
      </c>
    </row>
    <row r="270" spans="34:84" x14ac:dyDescent="0.3">
      <c r="AH270" s="96"/>
      <c r="AI270" s="96"/>
      <c r="BV270" t="e">
        <v>#N/A</v>
      </c>
      <c r="BW270" t="e">
        <v>#N/A</v>
      </c>
      <c r="BX270" t="e">
        <v>#N/A</v>
      </c>
      <c r="BY270" t="e">
        <v>#N/A</v>
      </c>
      <c r="BZ270" t="e">
        <v>#N/A</v>
      </c>
      <c r="CA270" t="e">
        <v>#N/A</v>
      </c>
      <c r="CB270" t="e">
        <v>#N/A</v>
      </c>
      <c r="CC270" t="e">
        <v>#N/A</v>
      </c>
      <c r="CD270" t="e">
        <v>#N/A</v>
      </c>
      <c r="CE270" t="e">
        <v>#N/A</v>
      </c>
      <c r="CF270" t="e">
        <v>#N/A</v>
      </c>
    </row>
    <row r="271" spans="34:84" x14ac:dyDescent="0.3">
      <c r="AH271" s="96"/>
      <c r="AI271" s="96"/>
      <c r="BV271" t="e">
        <v>#N/A</v>
      </c>
      <c r="BW271" t="e">
        <v>#N/A</v>
      </c>
      <c r="BX271" t="e">
        <v>#N/A</v>
      </c>
      <c r="BY271" t="e">
        <v>#N/A</v>
      </c>
      <c r="BZ271" t="e">
        <v>#N/A</v>
      </c>
      <c r="CA271" t="e">
        <v>#N/A</v>
      </c>
      <c r="CB271" t="e">
        <v>#N/A</v>
      </c>
      <c r="CC271" t="e">
        <v>#N/A</v>
      </c>
      <c r="CD271" t="e">
        <v>#N/A</v>
      </c>
      <c r="CE271" t="e">
        <v>#N/A</v>
      </c>
      <c r="CF271" t="e">
        <v>#N/A</v>
      </c>
    </row>
    <row r="272" spans="34:84" x14ac:dyDescent="0.3">
      <c r="AH272" s="96"/>
      <c r="AI272" s="96"/>
      <c r="BV272" t="e">
        <v>#N/A</v>
      </c>
      <c r="BW272" t="e">
        <v>#N/A</v>
      </c>
      <c r="BX272" t="e">
        <v>#N/A</v>
      </c>
      <c r="BY272" t="e">
        <v>#N/A</v>
      </c>
      <c r="BZ272" t="e">
        <v>#N/A</v>
      </c>
      <c r="CA272" t="e">
        <v>#N/A</v>
      </c>
      <c r="CB272" t="e">
        <v>#N/A</v>
      </c>
      <c r="CC272" t="e">
        <v>#N/A</v>
      </c>
      <c r="CD272" t="e">
        <v>#N/A</v>
      </c>
      <c r="CE272" t="e">
        <v>#N/A</v>
      </c>
      <c r="CF272" t="e">
        <v>#N/A</v>
      </c>
    </row>
    <row r="273" spans="34:84" x14ac:dyDescent="0.3">
      <c r="AH273" s="96"/>
      <c r="AI273" s="96"/>
      <c r="BV273" t="e">
        <v>#N/A</v>
      </c>
      <c r="BW273" t="e">
        <v>#N/A</v>
      </c>
      <c r="BX273" t="e">
        <v>#N/A</v>
      </c>
      <c r="BY273" t="e">
        <v>#N/A</v>
      </c>
      <c r="BZ273" t="e">
        <v>#N/A</v>
      </c>
      <c r="CA273" t="e">
        <v>#N/A</v>
      </c>
      <c r="CB273" t="e">
        <v>#N/A</v>
      </c>
      <c r="CC273" t="e">
        <v>#N/A</v>
      </c>
      <c r="CD273" t="e">
        <v>#N/A</v>
      </c>
      <c r="CE273" t="e">
        <v>#N/A</v>
      </c>
      <c r="CF273" t="e">
        <v>#N/A</v>
      </c>
    </row>
    <row r="274" spans="34:84" x14ac:dyDescent="0.3">
      <c r="AH274" s="96"/>
      <c r="AI274" s="96"/>
      <c r="BV274" t="e">
        <v>#N/A</v>
      </c>
      <c r="BW274" t="e">
        <v>#N/A</v>
      </c>
      <c r="BX274" t="e">
        <v>#N/A</v>
      </c>
      <c r="BY274" t="e">
        <v>#N/A</v>
      </c>
      <c r="BZ274" t="e">
        <v>#N/A</v>
      </c>
      <c r="CA274" t="e">
        <v>#N/A</v>
      </c>
      <c r="CB274" t="e">
        <v>#N/A</v>
      </c>
      <c r="CC274" t="e">
        <v>#N/A</v>
      </c>
      <c r="CD274" t="e">
        <v>#N/A</v>
      </c>
      <c r="CE274" t="e">
        <v>#N/A</v>
      </c>
      <c r="CF274" t="e">
        <v>#N/A</v>
      </c>
    </row>
    <row r="275" spans="34:84" x14ac:dyDescent="0.3">
      <c r="AH275" s="96"/>
      <c r="AI275" s="96"/>
      <c r="BV275" t="e">
        <v>#N/A</v>
      </c>
      <c r="BW275" t="e">
        <v>#N/A</v>
      </c>
      <c r="BX275" t="e">
        <v>#N/A</v>
      </c>
      <c r="BY275" t="e">
        <v>#N/A</v>
      </c>
      <c r="BZ275" t="e">
        <v>#N/A</v>
      </c>
      <c r="CA275" t="e">
        <v>#N/A</v>
      </c>
      <c r="CB275" t="e">
        <v>#N/A</v>
      </c>
      <c r="CC275" t="e">
        <v>#N/A</v>
      </c>
      <c r="CD275" t="e">
        <v>#N/A</v>
      </c>
      <c r="CE275" t="e">
        <v>#N/A</v>
      </c>
      <c r="CF275" t="e">
        <v>#N/A</v>
      </c>
    </row>
    <row r="276" spans="34:84" x14ac:dyDescent="0.3">
      <c r="AH276" s="96"/>
      <c r="AI276" s="96"/>
      <c r="BV276" t="e">
        <v>#N/A</v>
      </c>
      <c r="BW276" t="e">
        <v>#N/A</v>
      </c>
      <c r="BX276" t="e">
        <v>#N/A</v>
      </c>
      <c r="BY276" t="e">
        <v>#N/A</v>
      </c>
      <c r="BZ276" t="e">
        <v>#N/A</v>
      </c>
      <c r="CA276" t="e">
        <v>#N/A</v>
      </c>
      <c r="CB276" t="e">
        <v>#N/A</v>
      </c>
      <c r="CC276" t="e">
        <v>#N/A</v>
      </c>
      <c r="CD276" t="e">
        <v>#N/A</v>
      </c>
      <c r="CE276" t="e">
        <v>#N/A</v>
      </c>
      <c r="CF276" t="e">
        <v>#N/A</v>
      </c>
    </row>
    <row r="277" spans="34:84" x14ac:dyDescent="0.3">
      <c r="AH277" s="96"/>
      <c r="AI277" s="96"/>
      <c r="BV277" t="e">
        <v>#N/A</v>
      </c>
      <c r="BW277" t="e">
        <v>#N/A</v>
      </c>
      <c r="BX277" t="e">
        <v>#N/A</v>
      </c>
      <c r="BY277" t="e">
        <v>#N/A</v>
      </c>
      <c r="BZ277" t="e">
        <v>#N/A</v>
      </c>
      <c r="CA277" t="e">
        <v>#N/A</v>
      </c>
      <c r="CB277" t="e">
        <v>#N/A</v>
      </c>
      <c r="CC277" t="e">
        <v>#N/A</v>
      </c>
      <c r="CD277" t="e">
        <v>#N/A</v>
      </c>
      <c r="CE277" t="e">
        <v>#N/A</v>
      </c>
      <c r="CF277" t="e">
        <v>#N/A</v>
      </c>
    </row>
    <row r="278" spans="34:84" x14ac:dyDescent="0.3">
      <c r="AH278" s="96"/>
      <c r="AI278" s="96"/>
      <c r="BV278" t="e">
        <v>#N/A</v>
      </c>
      <c r="BW278" t="e">
        <v>#N/A</v>
      </c>
      <c r="BX278" t="e">
        <v>#N/A</v>
      </c>
      <c r="BY278" t="e">
        <v>#N/A</v>
      </c>
      <c r="BZ278" t="e">
        <v>#N/A</v>
      </c>
      <c r="CA278" t="e">
        <v>#N/A</v>
      </c>
      <c r="CB278" t="e">
        <v>#N/A</v>
      </c>
      <c r="CC278" t="e">
        <v>#N/A</v>
      </c>
      <c r="CD278" t="e">
        <v>#N/A</v>
      </c>
      <c r="CE278" t="e">
        <v>#N/A</v>
      </c>
      <c r="CF278" t="e">
        <v>#N/A</v>
      </c>
    </row>
    <row r="279" spans="34:84" x14ac:dyDescent="0.3">
      <c r="AH279" s="96"/>
      <c r="AI279" s="96"/>
      <c r="BV279" t="e">
        <v>#N/A</v>
      </c>
      <c r="BW279" t="e">
        <v>#N/A</v>
      </c>
      <c r="BX279" t="e">
        <v>#N/A</v>
      </c>
      <c r="BY279" t="e">
        <v>#N/A</v>
      </c>
      <c r="BZ279" t="e">
        <v>#N/A</v>
      </c>
      <c r="CA279" t="e">
        <v>#N/A</v>
      </c>
      <c r="CB279" t="e">
        <v>#N/A</v>
      </c>
      <c r="CC279" t="e">
        <v>#N/A</v>
      </c>
      <c r="CD279" t="e">
        <v>#N/A</v>
      </c>
      <c r="CE279" t="e">
        <v>#N/A</v>
      </c>
      <c r="CF279" t="e">
        <v>#N/A</v>
      </c>
    </row>
    <row r="280" spans="34:84" x14ac:dyDescent="0.3">
      <c r="AH280" s="96"/>
      <c r="AI280" s="96"/>
      <c r="BV280" t="e">
        <v>#N/A</v>
      </c>
      <c r="BW280" t="e">
        <v>#N/A</v>
      </c>
      <c r="BX280" t="e">
        <v>#N/A</v>
      </c>
      <c r="BY280" t="e">
        <v>#N/A</v>
      </c>
      <c r="BZ280" t="e">
        <v>#N/A</v>
      </c>
      <c r="CA280" t="e">
        <v>#N/A</v>
      </c>
      <c r="CB280" t="e">
        <v>#N/A</v>
      </c>
      <c r="CC280" t="e">
        <v>#N/A</v>
      </c>
      <c r="CD280" t="e">
        <v>#N/A</v>
      </c>
      <c r="CE280" t="e">
        <v>#N/A</v>
      </c>
      <c r="CF280" t="e">
        <v>#N/A</v>
      </c>
    </row>
    <row r="281" spans="34:84" x14ac:dyDescent="0.3">
      <c r="AH281" s="96"/>
      <c r="AI281" s="96"/>
      <c r="BV281" t="e">
        <v>#N/A</v>
      </c>
      <c r="BW281" t="e">
        <v>#N/A</v>
      </c>
      <c r="BX281" t="e">
        <v>#N/A</v>
      </c>
      <c r="BY281" t="e">
        <v>#N/A</v>
      </c>
      <c r="BZ281" t="e">
        <v>#N/A</v>
      </c>
      <c r="CA281" t="e">
        <v>#N/A</v>
      </c>
      <c r="CB281" t="e">
        <v>#N/A</v>
      </c>
      <c r="CC281" t="e">
        <v>#N/A</v>
      </c>
      <c r="CD281" t="e">
        <v>#N/A</v>
      </c>
      <c r="CE281" t="e">
        <v>#N/A</v>
      </c>
      <c r="CF281" t="e">
        <v>#N/A</v>
      </c>
    </row>
    <row r="282" spans="34:84" x14ac:dyDescent="0.3">
      <c r="AH282" s="96"/>
      <c r="AI282" s="96"/>
      <c r="BV282" t="e">
        <v>#N/A</v>
      </c>
      <c r="BW282" t="e">
        <v>#N/A</v>
      </c>
      <c r="BX282" t="e">
        <v>#N/A</v>
      </c>
      <c r="BY282" t="e">
        <v>#N/A</v>
      </c>
      <c r="BZ282" t="e">
        <v>#N/A</v>
      </c>
      <c r="CA282" t="e">
        <v>#N/A</v>
      </c>
      <c r="CB282" t="e">
        <v>#N/A</v>
      </c>
      <c r="CC282" t="e">
        <v>#N/A</v>
      </c>
      <c r="CD282" t="e">
        <v>#N/A</v>
      </c>
      <c r="CE282" t="e">
        <v>#N/A</v>
      </c>
      <c r="CF282" t="e">
        <v>#N/A</v>
      </c>
    </row>
    <row r="283" spans="34:84" x14ac:dyDescent="0.3">
      <c r="AH283" s="96"/>
      <c r="AI283" s="96"/>
      <c r="BV283" t="e">
        <v>#N/A</v>
      </c>
      <c r="BW283" t="e">
        <v>#N/A</v>
      </c>
      <c r="BX283" t="e">
        <v>#N/A</v>
      </c>
      <c r="BY283" t="e">
        <v>#N/A</v>
      </c>
      <c r="BZ283" t="e">
        <v>#N/A</v>
      </c>
      <c r="CA283" t="e">
        <v>#N/A</v>
      </c>
      <c r="CB283" t="e">
        <v>#N/A</v>
      </c>
      <c r="CC283" t="e">
        <v>#N/A</v>
      </c>
      <c r="CD283" t="e">
        <v>#N/A</v>
      </c>
      <c r="CE283" t="e">
        <v>#N/A</v>
      </c>
      <c r="CF283" t="e">
        <v>#N/A</v>
      </c>
    </row>
    <row r="284" spans="34:84" x14ac:dyDescent="0.3">
      <c r="AH284" s="96"/>
      <c r="AI284" s="96"/>
      <c r="BV284" t="e">
        <v>#N/A</v>
      </c>
      <c r="BW284" t="e">
        <v>#N/A</v>
      </c>
      <c r="BX284" t="e">
        <v>#N/A</v>
      </c>
      <c r="BY284" t="e">
        <v>#N/A</v>
      </c>
      <c r="BZ284" t="e">
        <v>#N/A</v>
      </c>
      <c r="CA284" t="e">
        <v>#N/A</v>
      </c>
      <c r="CB284" t="e">
        <v>#N/A</v>
      </c>
      <c r="CC284" t="e">
        <v>#N/A</v>
      </c>
      <c r="CD284" t="e">
        <v>#N/A</v>
      </c>
      <c r="CE284" t="e">
        <v>#N/A</v>
      </c>
      <c r="CF284" t="e">
        <v>#N/A</v>
      </c>
    </row>
    <row r="285" spans="34:84" x14ac:dyDescent="0.3">
      <c r="AH285" s="96"/>
      <c r="AI285" s="96"/>
      <c r="BV285" t="e">
        <v>#N/A</v>
      </c>
      <c r="BW285" t="e">
        <v>#N/A</v>
      </c>
      <c r="BX285" t="e">
        <v>#N/A</v>
      </c>
      <c r="BY285" t="e">
        <v>#N/A</v>
      </c>
      <c r="BZ285" t="e">
        <v>#N/A</v>
      </c>
      <c r="CA285" t="e">
        <v>#N/A</v>
      </c>
      <c r="CB285" t="e">
        <v>#N/A</v>
      </c>
      <c r="CC285" t="e">
        <v>#N/A</v>
      </c>
      <c r="CD285" t="e">
        <v>#N/A</v>
      </c>
      <c r="CE285" t="e">
        <v>#N/A</v>
      </c>
      <c r="CF285" t="e">
        <v>#N/A</v>
      </c>
    </row>
    <row r="286" spans="34:84" x14ac:dyDescent="0.3">
      <c r="AH286" s="96"/>
      <c r="AI286" s="96"/>
      <c r="BV286" t="e">
        <v>#N/A</v>
      </c>
      <c r="BW286" t="e">
        <v>#N/A</v>
      </c>
      <c r="BX286" t="e">
        <v>#N/A</v>
      </c>
      <c r="BY286" t="e">
        <v>#N/A</v>
      </c>
      <c r="BZ286" t="e">
        <v>#N/A</v>
      </c>
      <c r="CA286" t="e">
        <v>#N/A</v>
      </c>
      <c r="CB286" t="e">
        <v>#N/A</v>
      </c>
      <c r="CC286" t="e">
        <v>#N/A</v>
      </c>
      <c r="CD286" t="e">
        <v>#N/A</v>
      </c>
      <c r="CE286" t="e">
        <v>#N/A</v>
      </c>
      <c r="CF286" t="e">
        <v>#N/A</v>
      </c>
    </row>
    <row r="287" spans="34:84" x14ac:dyDescent="0.3">
      <c r="AH287" s="96"/>
      <c r="AI287" s="96"/>
      <c r="BV287" t="e">
        <v>#N/A</v>
      </c>
      <c r="BW287" t="e">
        <v>#N/A</v>
      </c>
      <c r="BX287" t="e">
        <v>#N/A</v>
      </c>
      <c r="BY287" t="e">
        <v>#N/A</v>
      </c>
      <c r="BZ287" t="e">
        <v>#N/A</v>
      </c>
      <c r="CA287" t="e">
        <v>#N/A</v>
      </c>
      <c r="CB287" t="e">
        <v>#N/A</v>
      </c>
      <c r="CC287" t="e">
        <v>#N/A</v>
      </c>
      <c r="CD287" t="e">
        <v>#N/A</v>
      </c>
      <c r="CE287" t="e">
        <v>#N/A</v>
      </c>
      <c r="CF287" t="e">
        <v>#N/A</v>
      </c>
    </row>
    <row r="288" spans="34:84" x14ac:dyDescent="0.3">
      <c r="AH288" s="96"/>
      <c r="AI288" s="96"/>
      <c r="BV288" t="e">
        <v>#N/A</v>
      </c>
      <c r="BW288" t="e">
        <v>#N/A</v>
      </c>
      <c r="BX288" t="e">
        <v>#N/A</v>
      </c>
      <c r="BY288" t="e">
        <v>#N/A</v>
      </c>
      <c r="BZ288" t="e">
        <v>#N/A</v>
      </c>
      <c r="CA288" t="e">
        <v>#N/A</v>
      </c>
      <c r="CB288" t="e">
        <v>#N/A</v>
      </c>
      <c r="CC288" t="e">
        <v>#N/A</v>
      </c>
      <c r="CD288" t="e">
        <v>#N/A</v>
      </c>
      <c r="CE288" t="e">
        <v>#N/A</v>
      </c>
      <c r="CF288" t="e">
        <v>#N/A</v>
      </c>
    </row>
    <row r="289" spans="34:84" x14ac:dyDescent="0.3">
      <c r="AH289" s="96"/>
      <c r="AI289" s="96"/>
      <c r="BV289" t="e">
        <v>#N/A</v>
      </c>
      <c r="BW289" t="e">
        <v>#N/A</v>
      </c>
      <c r="BX289" t="e">
        <v>#N/A</v>
      </c>
      <c r="BY289" t="e">
        <v>#N/A</v>
      </c>
      <c r="BZ289" t="e">
        <v>#N/A</v>
      </c>
      <c r="CA289" t="e">
        <v>#N/A</v>
      </c>
      <c r="CB289" t="e">
        <v>#N/A</v>
      </c>
      <c r="CC289" t="e">
        <v>#N/A</v>
      </c>
      <c r="CD289" t="e">
        <v>#N/A</v>
      </c>
      <c r="CE289" t="e">
        <v>#N/A</v>
      </c>
      <c r="CF289" t="e">
        <v>#N/A</v>
      </c>
    </row>
    <row r="290" spans="34:84" x14ac:dyDescent="0.3">
      <c r="AH290" s="96"/>
      <c r="AI290" s="96"/>
      <c r="BV290" t="e">
        <v>#N/A</v>
      </c>
      <c r="BW290" t="e">
        <v>#N/A</v>
      </c>
      <c r="BX290" t="e">
        <v>#N/A</v>
      </c>
      <c r="BY290" t="e">
        <v>#N/A</v>
      </c>
      <c r="BZ290" t="e">
        <v>#N/A</v>
      </c>
      <c r="CA290" t="e">
        <v>#N/A</v>
      </c>
      <c r="CB290" t="e">
        <v>#N/A</v>
      </c>
      <c r="CC290" t="e">
        <v>#N/A</v>
      </c>
      <c r="CD290" t="e">
        <v>#N/A</v>
      </c>
      <c r="CE290" t="e">
        <v>#N/A</v>
      </c>
      <c r="CF290" t="e">
        <v>#N/A</v>
      </c>
    </row>
    <row r="291" spans="34:84" x14ac:dyDescent="0.3">
      <c r="AH291" s="96"/>
      <c r="AI291" s="96"/>
      <c r="BV291" t="e">
        <v>#N/A</v>
      </c>
      <c r="BW291" t="e">
        <v>#N/A</v>
      </c>
      <c r="BX291" t="e">
        <v>#N/A</v>
      </c>
      <c r="BY291" t="e">
        <v>#N/A</v>
      </c>
      <c r="BZ291" t="e">
        <v>#N/A</v>
      </c>
      <c r="CA291" t="e">
        <v>#N/A</v>
      </c>
      <c r="CB291" t="e">
        <v>#N/A</v>
      </c>
      <c r="CC291" t="e">
        <v>#N/A</v>
      </c>
      <c r="CD291" t="e">
        <v>#N/A</v>
      </c>
      <c r="CE291" t="e">
        <v>#N/A</v>
      </c>
      <c r="CF291" t="e">
        <v>#N/A</v>
      </c>
    </row>
    <row r="292" spans="34:84" x14ac:dyDescent="0.3">
      <c r="AH292" s="96"/>
      <c r="AI292" s="96"/>
      <c r="BV292" t="e">
        <v>#N/A</v>
      </c>
      <c r="BW292" t="e">
        <v>#N/A</v>
      </c>
      <c r="BX292" t="e">
        <v>#N/A</v>
      </c>
      <c r="BY292" t="e">
        <v>#N/A</v>
      </c>
      <c r="BZ292" t="e">
        <v>#N/A</v>
      </c>
      <c r="CA292" t="e">
        <v>#N/A</v>
      </c>
      <c r="CB292" t="e">
        <v>#N/A</v>
      </c>
      <c r="CC292" t="e">
        <v>#N/A</v>
      </c>
      <c r="CD292" t="e">
        <v>#N/A</v>
      </c>
      <c r="CE292" t="e">
        <v>#N/A</v>
      </c>
      <c r="CF292" t="e">
        <v>#N/A</v>
      </c>
    </row>
    <row r="293" spans="34:84" x14ac:dyDescent="0.3">
      <c r="AH293" s="96"/>
      <c r="AI293" s="96"/>
      <c r="BV293" t="e">
        <v>#N/A</v>
      </c>
      <c r="BW293" t="e">
        <v>#N/A</v>
      </c>
      <c r="BX293" t="e">
        <v>#N/A</v>
      </c>
      <c r="BY293" t="e">
        <v>#N/A</v>
      </c>
      <c r="BZ293" t="e">
        <v>#N/A</v>
      </c>
      <c r="CA293" t="e">
        <v>#N/A</v>
      </c>
      <c r="CB293" t="e">
        <v>#N/A</v>
      </c>
      <c r="CC293" t="e">
        <v>#N/A</v>
      </c>
      <c r="CD293" t="e">
        <v>#N/A</v>
      </c>
      <c r="CE293" t="e">
        <v>#N/A</v>
      </c>
      <c r="CF293" t="e">
        <v>#N/A</v>
      </c>
    </row>
    <row r="294" spans="34:84" x14ac:dyDescent="0.3">
      <c r="AH294" s="96"/>
      <c r="AI294" s="96"/>
      <c r="BV294" t="e">
        <v>#N/A</v>
      </c>
      <c r="BW294" t="e">
        <v>#N/A</v>
      </c>
      <c r="BX294" t="e">
        <v>#N/A</v>
      </c>
      <c r="BY294" t="e">
        <v>#N/A</v>
      </c>
      <c r="BZ294" t="e">
        <v>#N/A</v>
      </c>
      <c r="CA294" t="e">
        <v>#N/A</v>
      </c>
      <c r="CB294" t="e">
        <v>#N/A</v>
      </c>
      <c r="CC294" t="e">
        <v>#N/A</v>
      </c>
      <c r="CD294" t="e">
        <v>#N/A</v>
      </c>
      <c r="CE294" t="e">
        <v>#N/A</v>
      </c>
      <c r="CF294" t="e">
        <v>#N/A</v>
      </c>
    </row>
    <row r="295" spans="34:84" x14ac:dyDescent="0.3">
      <c r="AH295" s="96"/>
      <c r="AI295" s="96"/>
      <c r="BV295" t="e">
        <v>#N/A</v>
      </c>
      <c r="BW295" t="e">
        <v>#N/A</v>
      </c>
      <c r="BX295" t="e">
        <v>#N/A</v>
      </c>
      <c r="BY295" t="e">
        <v>#N/A</v>
      </c>
      <c r="BZ295" t="e">
        <v>#N/A</v>
      </c>
      <c r="CA295" t="e">
        <v>#N/A</v>
      </c>
      <c r="CB295" t="e">
        <v>#N/A</v>
      </c>
      <c r="CC295" t="e">
        <v>#N/A</v>
      </c>
      <c r="CD295" t="e">
        <v>#N/A</v>
      </c>
      <c r="CE295" t="e">
        <v>#N/A</v>
      </c>
      <c r="CF295" t="e">
        <v>#N/A</v>
      </c>
    </row>
    <row r="296" spans="34:84" x14ac:dyDescent="0.3">
      <c r="AH296" s="96"/>
      <c r="AI296" s="96"/>
      <c r="BV296" t="e">
        <v>#N/A</v>
      </c>
      <c r="BW296" t="e">
        <v>#N/A</v>
      </c>
      <c r="BX296" t="e">
        <v>#N/A</v>
      </c>
      <c r="BY296" t="e">
        <v>#N/A</v>
      </c>
      <c r="BZ296" t="e">
        <v>#N/A</v>
      </c>
      <c r="CA296" t="e">
        <v>#N/A</v>
      </c>
      <c r="CB296" t="e">
        <v>#N/A</v>
      </c>
      <c r="CC296" t="e">
        <v>#N/A</v>
      </c>
      <c r="CD296" t="e">
        <v>#N/A</v>
      </c>
      <c r="CE296" t="e">
        <v>#N/A</v>
      </c>
      <c r="CF296" t="e">
        <v>#N/A</v>
      </c>
    </row>
    <row r="297" spans="34:84" x14ac:dyDescent="0.3">
      <c r="AH297" s="96"/>
      <c r="AI297" s="96"/>
      <c r="BV297" t="e">
        <v>#N/A</v>
      </c>
      <c r="BW297" t="e">
        <v>#N/A</v>
      </c>
      <c r="BX297" t="e">
        <v>#N/A</v>
      </c>
      <c r="BY297" t="e">
        <v>#N/A</v>
      </c>
      <c r="BZ297" t="e">
        <v>#N/A</v>
      </c>
      <c r="CA297" t="e">
        <v>#N/A</v>
      </c>
      <c r="CB297" t="e">
        <v>#N/A</v>
      </c>
      <c r="CC297" t="e">
        <v>#N/A</v>
      </c>
      <c r="CD297" t="e">
        <v>#N/A</v>
      </c>
      <c r="CE297" t="e">
        <v>#N/A</v>
      </c>
      <c r="CF297" t="e">
        <v>#N/A</v>
      </c>
    </row>
    <row r="298" spans="34:84" x14ac:dyDescent="0.3">
      <c r="AH298" s="96"/>
      <c r="AI298" s="96"/>
      <c r="BV298" t="e">
        <v>#N/A</v>
      </c>
      <c r="BW298" t="e">
        <v>#N/A</v>
      </c>
      <c r="BX298" t="e">
        <v>#N/A</v>
      </c>
      <c r="BY298" t="e">
        <v>#N/A</v>
      </c>
      <c r="BZ298" t="e">
        <v>#N/A</v>
      </c>
      <c r="CA298" t="e">
        <v>#N/A</v>
      </c>
      <c r="CB298" t="e">
        <v>#N/A</v>
      </c>
      <c r="CC298" t="e">
        <v>#N/A</v>
      </c>
      <c r="CD298" t="e">
        <v>#N/A</v>
      </c>
      <c r="CE298" t="e">
        <v>#N/A</v>
      </c>
      <c r="CF298" t="e">
        <v>#N/A</v>
      </c>
    </row>
    <row r="299" spans="34:84" x14ac:dyDescent="0.3">
      <c r="AH299" s="96"/>
      <c r="AI299" s="96"/>
      <c r="BV299" t="e">
        <v>#N/A</v>
      </c>
      <c r="BW299" t="e">
        <v>#N/A</v>
      </c>
      <c r="BX299" t="e">
        <v>#N/A</v>
      </c>
      <c r="BY299" t="e">
        <v>#N/A</v>
      </c>
      <c r="BZ299" t="e">
        <v>#N/A</v>
      </c>
      <c r="CA299" t="e">
        <v>#N/A</v>
      </c>
      <c r="CB299" t="e">
        <v>#N/A</v>
      </c>
      <c r="CC299" t="e">
        <v>#N/A</v>
      </c>
      <c r="CD299" t="e">
        <v>#N/A</v>
      </c>
      <c r="CE299" t="e">
        <v>#N/A</v>
      </c>
      <c r="CF299" t="e">
        <v>#N/A</v>
      </c>
    </row>
    <row r="300" spans="34:84" x14ac:dyDescent="0.3">
      <c r="AH300" s="96"/>
      <c r="AI300" s="96"/>
      <c r="BV300" t="e">
        <v>#N/A</v>
      </c>
      <c r="BW300" t="e">
        <v>#N/A</v>
      </c>
      <c r="BX300" t="e">
        <v>#N/A</v>
      </c>
      <c r="BY300" t="e">
        <v>#N/A</v>
      </c>
      <c r="BZ300" t="e">
        <v>#N/A</v>
      </c>
      <c r="CA300" t="e">
        <v>#N/A</v>
      </c>
      <c r="CB300" t="e">
        <v>#N/A</v>
      </c>
      <c r="CC300" t="e">
        <v>#N/A</v>
      </c>
      <c r="CD300" t="e">
        <v>#N/A</v>
      </c>
      <c r="CE300" t="e">
        <v>#N/A</v>
      </c>
      <c r="CF300" t="e">
        <v>#N/A</v>
      </c>
    </row>
    <row r="301" spans="34:84" x14ac:dyDescent="0.3">
      <c r="AH301" s="96"/>
      <c r="AI301" s="96"/>
      <c r="BV301" t="e">
        <v>#N/A</v>
      </c>
      <c r="BW301" t="e">
        <v>#N/A</v>
      </c>
      <c r="BX301" t="e">
        <v>#N/A</v>
      </c>
      <c r="BY301" t="e">
        <v>#N/A</v>
      </c>
      <c r="BZ301" t="e">
        <v>#N/A</v>
      </c>
      <c r="CA301" t="e">
        <v>#N/A</v>
      </c>
      <c r="CB301" t="e">
        <v>#N/A</v>
      </c>
      <c r="CC301" t="e">
        <v>#N/A</v>
      </c>
      <c r="CD301" t="e">
        <v>#N/A</v>
      </c>
      <c r="CE301" t="e">
        <v>#N/A</v>
      </c>
      <c r="CF301" t="e">
        <v>#N/A</v>
      </c>
    </row>
    <row r="302" spans="34:84" x14ac:dyDescent="0.3">
      <c r="AH302" s="96"/>
      <c r="AI302" s="96"/>
      <c r="BV302" t="e">
        <v>#N/A</v>
      </c>
      <c r="BW302" t="e">
        <v>#N/A</v>
      </c>
      <c r="BX302" t="e">
        <v>#N/A</v>
      </c>
      <c r="BY302" t="e">
        <v>#N/A</v>
      </c>
      <c r="BZ302" t="e">
        <v>#N/A</v>
      </c>
      <c r="CA302" t="e">
        <v>#N/A</v>
      </c>
      <c r="CB302" t="e">
        <v>#N/A</v>
      </c>
      <c r="CC302" t="e">
        <v>#N/A</v>
      </c>
      <c r="CD302" t="e">
        <v>#N/A</v>
      </c>
      <c r="CE302" t="e">
        <v>#N/A</v>
      </c>
      <c r="CF302" t="e">
        <v>#N/A</v>
      </c>
    </row>
    <row r="303" spans="34:84" x14ac:dyDescent="0.3">
      <c r="AH303" s="96"/>
      <c r="AI303" s="96"/>
      <c r="BV303" t="e">
        <v>#N/A</v>
      </c>
      <c r="BW303" t="e">
        <v>#N/A</v>
      </c>
      <c r="BX303" t="e">
        <v>#N/A</v>
      </c>
      <c r="BY303" t="e">
        <v>#N/A</v>
      </c>
      <c r="BZ303" t="e">
        <v>#N/A</v>
      </c>
      <c r="CA303" t="e">
        <v>#N/A</v>
      </c>
      <c r="CB303" t="e">
        <v>#N/A</v>
      </c>
      <c r="CC303" t="e">
        <v>#N/A</v>
      </c>
      <c r="CD303" t="e">
        <v>#N/A</v>
      </c>
      <c r="CE303" t="e">
        <v>#N/A</v>
      </c>
      <c r="CF303" t="e">
        <v>#N/A</v>
      </c>
    </row>
    <row r="304" spans="34:84" x14ac:dyDescent="0.3">
      <c r="AH304" s="96"/>
      <c r="AI304" s="96"/>
      <c r="BV304" t="e">
        <v>#N/A</v>
      </c>
      <c r="BW304" t="e">
        <v>#N/A</v>
      </c>
      <c r="BX304" t="e">
        <v>#N/A</v>
      </c>
      <c r="BY304" t="e">
        <v>#N/A</v>
      </c>
      <c r="BZ304" t="e">
        <v>#N/A</v>
      </c>
      <c r="CA304" t="e">
        <v>#N/A</v>
      </c>
      <c r="CB304" t="e">
        <v>#N/A</v>
      </c>
      <c r="CC304" t="e">
        <v>#N/A</v>
      </c>
      <c r="CD304" t="e">
        <v>#N/A</v>
      </c>
      <c r="CE304" t="e">
        <v>#N/A</v>
      </c>
      <c r="CF304" t="e">
        <v>#N/A</v>
      </c>
    </row>
    <row r="305" spans="34:84" x14ac:dyDescent="0.3">
      <c r="AH305" s="96"/>
      <c r="AI305" s="96"/>
      <c r="BV305" t="e">
        <v>#N/A</v>
      </c>
      <c r="BW305" t="e">
        <v>#N/A</v>
      </c>
      <c r="BX305" t="e">
        <v>#N/A</v>
      </c>
      <c r="BY305" t="e">
        <v>#N/A</v>
      </c>
      <c r="BZ305" t="e">
        <v>#N/A</v>
      </c>
      <c r="CA305" t="e">
        <v>#N/A</v>
      </c>
      <c r="CB305" t="e">
        <v>#N/A</v>
      </c>
      <c r="CC305" t="e">
        <v>#N/A</v>
      </c>
      <c r="CD305" t="e">
        <v>#N/A</v>
      </c>
      <c r="CE305" t="e">
        <v>#N/A</v>
      </c>
      <c r="CF305" t="e">
        <v>#N/A</v>
      </c>
    </row>
    <row r="306" spans="34:84" x14ac:dyDescent="0.3">
      <c r="AH306" s="96"/>
      <c r="AI306" s="96"/>
      <c r="BV306" t="e">
        <v>#N/A</v>
      </c>
      <c r="BW306" t="e">
        <v>#N/A</v>
      </c>
      <c r="BX306" t="e">
        <v>#N/A</v>
      </c>
      <c r="BY306" t="e">
        <v>#N/A</v>
      </c>
      <c r="BZ306" t="e">
        <v>#N/A</v>
      </c>
      <c r="CA306" t="e">
        <v>#N/A</v>
      </c>
      <c r="CB306" t="e">
        <v>#N/A</v>
      </c>
      <c r="CC306" t="e">
        <v>#N/A</v>
      </c>
      <c r="CD306" t="e">
        <v>#N/A</v>
      </c>
      <c r="CE306" t="e">
        <v>#N/A</v>
      </c>
      <c r="CF306" t="e">
        <v>#N/A</v>
      </c>
    </row>
    <row r="307" spans="34:84" x14ac:dyDescent="0.3">
      <c r="AH307" s="96"/>
      <c r="AI307" s="96"/>
      <c r="BV307" t="e">
        <v>#N/A</v>
      </c>
      <c r="BW307" t="e">
        <v>#N/A</v>
      </c>
      <c r="BX307" t="e">
        <v>#N/A</v>
      </c>
      <c r="BY307" t="e">
        <v>#N/A</v>
      </c>
      <c r="BZ307" t="e">
        <v>#N/A</v>
      </c>
      <c r="CA307" t="e">
        <v>#N/A</v>
      </c>
      <c r="CB307" t="e">
        <v>#N/A</v>
      </c>
      <c r="CC307" t="e">
        <v>#N/A</v>
      </c>
      <c r="CD307" t="e">
        <v>#N/A</v>
      </c>
      <c r="CE307" t="e">
        <v>#N/A</v>
      </c>
      <c r="CF307" t="e">
        <v>#N/A</v>
      </c>
    </row>
    <row r="308" spans="34:84" x14ac:dyDescent="0.3">
      <c r="AH308" s="96"/>
      <c r="AI308" s="96"/>
      <c r="BV308" t="e">
        <v>#N/A</v>
      </c>
      <c r="BW308" t="e">
        <v>#N/A</v>
      </c>
      <c r="BX308" t="e">
        <v>#N/A</v>
      </c>
      <c r="BY308" t="e">
        <v>#N/A</v>
      </c>
      <c r="BZ308" t="e">
        <v>#N/A</v>
      </c>
      <c r="CA308" t="e">
        <v>#N/A</v>
      </c>
      <c r="CB308" t="e">
        <v>#N/A</v>
      </c>
      <c r="CC308" t="e">
        <v>#N/A</v>
      </c>
      <c r="CD308" t="e">
        <v>#N/A</v>
      </c>
      <c r="CE308" t="e">
        <v>#N/A</v>
      </c>
      <c r="CF308" t="e">
        <v>#N/A</v>
      </c>
    </row>
    <row r="309" spans="34:84" x14ac:dyDescent="0.3">
      <c r="AH309" s="96"/>
      <c r="AI309" s="96"/>
      <c r="BV309" t="e">
        <v>#N/A</v>
      </c>
      <c r="BW309" t="e">
        <v>#N/A</v>
      </c>
      <c r="BX309" t="e">
        <v>#N/A</v>
      </c>
      <c r="BY309" t="e">
        <v>#N/A</v>
      </c>
      <c r="BZ309" t="e">
        <v>#N/A</v>
      </c>
      <c r="CA309" t="e">
        <v>#N/A</v>
      </c>
      <c r="CB309" t="e">
        <v>#N/A</v>
      </c>
      <c r="CC309" t="e">
        <v>#N/A</v>
      </c>
      <c r="CD309" t="e">
        <v>#N/A</v>
      </c>
      <c r="CE309" t="e">
        <v>#N/A</v>
      </c>
      <c r="CF309" t="e">
        <v>#N/A</v>
      </c>
    </row>
    <row r="310" spans="34:84" x14ac:dyDescent="0.3">
      <c r="AH310" s="96"/>
      <c r="AI310" s="96"/>
      <c r="BV310" t="e">
        <v>#N/A</v>
      </c>
      <c r="BW310" t="e">
        <v>#N/A</v>
      </c>
      <c r="BX310" t="e">
        <v>#N/A</v>
      </c>
      <c r="BY310" t="e">
        <v>#N/A</v>
      </c>
      <c r="BZ310" t="e">
        <v>#N/A</v>
      </c>
      <c r="CA310" t="e">
        <v>#N/A</v>
      </c>
      <c r="CB310" t="e">
        <v>#N/A</v>
      </c>
      <c r="CC310" t="e">
        <v>#N/A</v>
      </c>
      <c r="CD310" t="e">
        <v>#N/A</v>
      </c>
      <c r="CE310" t="e">
        <v>#N/A</v>
      </c>
      <c r="CF310" t="e">
        <v>#N/A</v>
      </c>
    </row>
    <row r="311" spans="34:84" x14ac:dyDescent="0.3">
      <c r="AH311" s="96"/>
      <c r="AI311" s="96"/>
      <c r="BV311" t="e">
        <v>#N/A</v>
      </c>
      <c r="BW311" t="e">
        <v>#N/A</v>
      </c>
      <c r="BX311" t="e">
        <v>#N/A</v>
      </c>
      <c r="BY311" t="e">
        <v>#N/A</v>
      </c>
      <c r="BZ311" t="e">
        <v>#N/A</v>
      </c>
      <c r="CA311" t="e">
        <v>#N/A</v>
      </c>
      <c r="CB311" t="e">
        <v>#N/A</v>
      </c>
      <c r="CC311" t="e">
        <v>#N/A</v>
      </c>
      <c r="CD311" t="e">
        <v>#N/A</v>
      </c>
      <c r="CE311" t="e">
        <v>#N/A</v>
      </c>
      <c r="CF311" t="e">
        <v>#N/A</v>
      </c>
    </row>
    <row r="312" spans="34:84" x14ac:dyDescent="0.3">
      <c r="AH312" s="96"/>
      <c r="AI312" s="96"/>
      <c r="BV312" t="e">
        <v>#N/A</v>
      </c>
      <c r="BW312" t="e">
        <v>#N/A</v>
      </c>
      <c r="BX312" t="e">
        <v>#N/A</v>
      </c>
      <c r="BY312" t="e">
        <v>#N/A</v>
      </c>
      <c r="BZ312" t="e">
        <v>#N/A</v>
      </c>
      <c r="CA312" t="e">
        <v>#N/A</v>
      </c>
      <c r="CB312" t="e">
        <v>#N/A</v>
      </c>
      <c r="CC312" t="e">
        <v>#N/A</v>
      </c>
      <c r="CD312" t="e">
        <v>#N/A</v>
      </c>
      <c r="CE312" t="e">
        <v>#N/A</v>
      </c>
      <c r="CF312" t="e">
        <v>#N/A</v>
      </c>
    </row>
    <row r="313" spans="34:84" x14ac:dyDescent="0.3">
      <c r="AH313" s="96"/>
      <c r="AI313" s="96"/>
      <c r="BV313" t="e">
        <v>#N/A</v>
      </c>
      <c r="BW313" t="e">
        <v>#N/A</v>
      </c>
      <c r="BX313" t="e">
        <v>#N/A</v>
      </c>
      <c r="BY313" t="e">
        <v>#N/A</v>
      </c>
      <c r="BZ313" t="e">
        <v>#N/A</v>
      </c>
      <c r="CA313" t="e">
        <v>#N/A</v>
      </c>
      <c r="CB313" t="e">
        <v>#N/A</v>
      </c>
      <c r="CC313" t="e">
        <v>#N/A</v>
      </c>
      <c r="CD313" t="e">
        <v>#N/A</v>
      </c>
      <c r="CE313" t="e">
        <v>#N/A</v>
      </c>
      <c r="CF313" t="e">
        <v>#N/A</v>
      </c>
    </row>
    <row r="314" spans="34:84" x14ac:dyDescent="0.3">
      <c r="AH314" s="96"/>
      <c r="AI314" s="96"/>
      <c r="BV314" t="e">
        <v>#N/A</v>
      </c>
      <c r="BW314" t="e">
        <v>#N/A</v>
      </c>
      <c r="BX314" t="e">
        <v>#N/A</v>
      </c>
      <c r="BY314" t="e">
        <v>#N/A</v>
      </c>
      <c r="BZ314" t="e">
        <v>#N/A</v>
      </c>
      <c r="CA314" t="e">
        <v>#N/A</v>
      </c>
      <c r="CB314" t="e">
        <v>#N/A</v>
      </c>
      <c r="CC314" t="e">
        <v>#N/A</v>
      </c>
      <c r="CD314" t="e">
        <v>#N/A</v>
      </c>
      <c r="CE314" t="e">
        <v>#N/A</v>
      </c>
      <c r="CF314" t="e">
        <v>#N/A</v>
      </c>
    </row>
    <row r="315" spans="34:84" x14ac:dyDescent="0.3">
      <c r="AH315" s="96"/>
      <c r="AI315" s="96"/>
      <c r="BV315" t="e">
        <v>#N/A</v>
      </c>
      <c r="BW315" t="e">
        <v>#N/A</v>
      </c>
      <c r="BX315" t="e">
        <v>#N/A</v>
      </c>
      <c r="BY315" t="e">
        <v>#N/A</v>
      </c>
      <c r="BZ315" t="e">
        <v>#N/A</v>
      </c>
      <c r="CA315" t="e">
        <v>#N/A</v>
      </c>
      <c r="CB315" t="e">
        <v>#N/A</v>
      </c>
      <c r="CC315" t="e">
        <v>#N/A</v>
      </c>
      <c r="CD315" t="e">
        <v>#N/A</v>
      </c>
      <c r="CE315" t="e">
        <v>#N/A</v>
      </c>
      <c r="CF315" t="e">
        <v>#N/A</v>
      </c>
    </row>
    <row r="316" spans="34:84" x14ac:dyDescent="0.3">
      <c r="AH316" s="96"/>
      <c r="AI316" s="96"/>
      <c r="BV316" t="e">
        <v>#N/A</v>
      </c>
      <c r="BW316" t="e">
        <v>#N/A</v>
      </c>
      <c r="BX316" t="e">
        <v>#N/A</v>
      </c>
      <c r="BY316" t="e">
        <v>#N/A</v>
      </c>
      <c r="BZ316" t="e">
        <v>#N/A</v>
      </c>
      <c r="CA316" t="e">
        <v>#N/A</v>
      </c>
      <c r="CB316" t="e">
        <v>#N/A</v>
      </c>
      <c r="CC316" t="e">
        <v>#N/A</v>
      </c>
      <c r="CD316" t="e">
        <v>#N/A</v>
      </c>
      <c r="CE316" t="e">
        <v>#N/A</v>
      </c>
      <c r="CF316" t="e">
        <v>#N/A</v>
      </c>
    </row>
    <row r="317" spans="34:84" x14ac:dyDescent="0.3">
      <c r="AH317" s="96"/>
      <c r="AI317" s="96"/>
      <c r="BV317" t="e">
        <v>#N/A</v>
      </c>
      <c r="BW317" t="e">
        <v>#N/A</v>
      </c>
      <c r="BX317" t="e">
        <v>#N/A</v>
      </c>
      <c r="BY317" t="e">
        <v>#N/A</v>
      </c>
      <c r="BZ317" t="e">
        <v>#N/A</v>
      </c>
      <c r="CA317" t="e">
        <v>#N/A</v>
      </c>
      <c r="CB317" t="e">
        <v>#N/A</v>
      </c>
      <c r="CC317" t="e">
        <v>#N/A</v>
      </c>
      <c r="CD317" t="e">
        <v>#N/A</v>
      </c>
      <c r="CE317" t="e">
        <v>#N/A</v>
      </c>
      <c r="CF317" t="e">
        <v>#N/A</v>
      </c>
    </row>
    <row r="318" spans="34:84" x14ac:dyDescent="0.3">
      <c r="AH318" s="96"/>
      <c r="AI318" s="96"/>
      <c r="BV318" t="e">
        <v>#N/A</v>
      </c>
      <c r="BW318" t="e">
        <v>#N/A</v>
      </c>
      <c r="BX318" t="e">
        <v>#N/A</v>
      </c>
      <c r="BY318" t="e">
        <v>#N/A</v>
      </c>
      <c r="BZ318" t="e">
        <v>#N/A</v>
      </c>
      <c r="CA318" t="e">
        <v>#N/A</v>
      </c>
      <c r="CB318" t="e">
        <v>#N/A</v>
      </c>
      <c r="CC318" t="e">
        <v>#N/A</v>
      </c>
      <c r="CD318" t="e">
        <v>#N/A</v>
      </c>
      <c r="CE318" t="e">
        <v>#N/A</v>
      </c>
      <c r="CF318" t="e">
        <v>#N/A</v>
      </c>
    </row>
    <row r="319" spans="34:84" x14ac:dyDescent="0.3">
      <c r="AH319" s="96"/>
      <c r="AI319" s="96"/>
      <c r="BV319" t="e">
        <v>#N/A</v>
      </c>
      <c r="BW319" t="e">
        <v>#N/A</v>
      </c>
      <c r="BX319" t="e">
        <v>#N/A</v>
      </c>
      <c r="BY319" t="e">
        <v>#N/A</v>
      </c>
      <c r="BZ319" t="e">
        <v>#N/A</v>
      </c>
      <c r="CA319" t="e">
        <v>#N/A</v>
      </c>
      <c r="CB319" t="e">
        <v>#N/A</v>
      </c>
      <c r="CC319" t="e">
        <v>#N/A</v>
      </c>
      <c r="CD319" t="e">
        <v>#N/A</v>
      </c>
      <c r="CE319" t="e">
        <v>#N/A</v>
      </c>
      <c r="CF319" t="e">
        <v>#N/A</v>
      </c>
    </row>
    <row r="320" spans="34:84" x14ac:dyDescent="0.3">
      <c r="AH320" s="96"/>
      <c r="AI320" s="96"/>
      <c r="BV320" t="e">
        <v>#N/A</v>
      </c>
      <c r="BW320" t="e">
        <v>#N/A</v>
      </c>
      <c r="BX320" t="e">
        <v>#N/A</v>
      </c>
      <c r="BY320" t="e">
        <v>#N/A</v>
      </c>
      <c r="BZ320" t="e">
        <v>#N/A</v>
      </c>
      <c r="CA320" t="e">
        <v>#N/A</v>
      </c>
      <c r="CB320" t="e">
        <v>#N/A</v>
      </c>
      <c r="CC320" t="e">
        <v>#N/A</v>
      </c>
      <c r="CD320" t="e">
        <v>#N/A</v>
      </c>
      <c r="CE320" t="e">
        <v>#N/A</v>
      </c>
      <c r="CF320" t="e">
        <v>#N/A</v>
      </c>
    </row>
    <row r="321" spans="34:84" x14ac:dyDescent="0.3">
      <c r="AH321" s="96"/>
      <c r="AI321" s="96"/>
      <c r="BV321" t="e">
        <v>#N/A</v>
      </c>
      <c r="BW321" t="e">
        <v>#N/A</v>
      </c>
      <c r="BX321" t="e">
        <v>#N/A</v>
      </c>
      <c r="BY321" t="e">
        <v>#N/A</v>
      </c>
      <c r="BZ321" t="e">
        <v>#N/A</v>
      </c>
      <c r="CA321" t="e">
        <v>#N/A</v>
      </c>
      <c r="CB321" t="e">
        <v>#N/A</v>
      </c>
      <c r="CC321" t="e">
        <v>#N/A</v>
      </c>
      <c r="CD321" t="e">
        <v>#N/A</v>
      </c>
      <c r="CE321" t="e">
        <v>#N/A</v>
      </c>
      <c r="CF321" t="e">
        <v>#N/A</v>
      </c>
    </row>
    <row r="322" spans="34:84" x14ac:dyDescent="0.3">
      <c r="AH322" s="96"/>
      <c r="AI322" s="96"/>
      <c r="BV322" t="e">
        <v>#N/A</v>
      </c>
      <c r="BW322" t="e">
        <v>#N/A</v>
      </c>
      <c r="BX322" t="e">
        <v>#N/A</v>
      </c>
      <c r="BY322" t="e">
        <v>#N/A</v>
      </c>
      <c r="BZ322" t="e">
        <v>#N/A</v>
      </c>
      <c r="CA322" t="e">
        <v>#N/A</v>
      </c>
      <c r="CB322" t="e">
        <v>#N/A</v>
      </c>
      <c r="CC322" t="e">
        <v>#N/A</v>
      </c>
      <c r="CD322" t="e">
        <v>#N/A</v>
      </c>
      <c r="CE322" t="e">
        <v>#N/A</v>
      </c>
      <c r="CF322" t="e">
        <v>#N/A</v>
      </c>
    </row>
    <row r="323" spans="34:84" x14ac:dyDescent="0.3">
      <c r="AH323" s="96"/>
      <c r="AI323" s="96"/>
      <c r="BV323" t="e">
        <v>#N/A</v>
      </c>
      <c r="BW323" t="e">
        <v>#N/A</v>
      </c>
      <c r="BX323" t="e">
        <v>#N/A</v>
      </c>
      <c r="BY323" t="e">
        <v>#N/A</v>
      </c>
      <c r="BZ323" t="e">
        <v>#N/A</v>
      </c>
      <c r="CA323" t="e">
        <v>#N/A</v>
      </c>
      <c r="CB323" t="e">
        <v>#N/A</v>
      </c>
      <c r="CC323" t="e">
        <v>#N/A</v>
      </c>
      <c r="CD323" t="e">
        <v>#N/A</v>
      </c>
      <c r="CE323" t="e">
        <v>#N/A</v>
      </c>
      <c r="CF323" t="e">
        <v>#N/A</v>
      </c>
    </row>
    <row r="324" spans="34:84" x14ac:dyDescent="0.3">
      <c r="AH324" s="96"/>
      <c r="AI324" s="96"/>
      <c r="BV324" t="e">
        <v>#N/A</v>
      </c>
      <c r="BW324" t="e">
        <v>#N/A</v>
      </c>
      <c r="BX324" t="e">
        <v>#N/A</v>
      </c>
      <c r="BY324" t="e">
        <v>#N/A</v>
      </c>
      <c r="BZ324" t="e">
        <v>#N/A</v>
      </c>
      <c r="CA324" t="e">
        <v>#N/A</v>
      </c>
      <c r="CB324" t="e">
        <v>#N/A</v>
      </c>
      <c r="CC324" t="e">
        <v>#N/A</v>
      </c>
      <c r="CD324" t="e">
        <v>#N/A</v>
      </c>
      <c r="CE324" t="e">
        <v>#N/A</v>
      </c>
      <c r="CF324" t="e">
        <v>#N/A</v>
      </c>
    </row>
    <row r="325" spans="34:84" x14ac:dyDescent="0.3">
      <c r="AH325" s="96"/>
      <c r="AI325" s="96"/>
      <c r="BV325" t="e">
        <v>#N/A</v>
      </c>
      <c r="BW325" t="e">
        <v>#N/A</v>
      </c>
      <c r="BX325" t="e">
        <v>#N/A</v>
      </c>
      <c r="BY325" t="e">
        <v>#N/A</v>
      </c>
      <c r="BZ325" t="e">
        <v>#N/A</v>
      </c>
      <c r="CA325" t="e">
        <v>#N/A</v>
      </c>
      <c r="CB325" t="e">
        <v>#N/A</v>
      </c>
      <c r="CC325" t="e">
        <v>#N/A</v>
      </c>
      <c r="CD325" t="e">
        <v>#N/A</v>
      </c>
      <c r="CE325" t="e">
        <v>#N/A</v>
      </c>
      <c r="CF325" t="e">
        <v>#N/A</v>
      </c>
    </row>
    <row r="326" spans="34:84" x14ac:dyDescent="0.3">
      <c r="AH326" s="96"/>
      <c r="AI326" s="96"/>
      <c r="BV326" t="e">
        <v>#N/A</v>
      </c>
      <c r="BW326" t="e">
        <v>#N/A</v>
      </c>
      <c r="BX326" t="e">
        <v>#N/A</v>
      </c>
      <c r="BY326" t="e">
        <v>#N/A</v>
      </c>
      <c r="BZ326" t="e">
        <v>#N/A</v>
      </c>
      <c r="CA326" t="e">
        <v>#N/A</v>
      </c>
      <c r="CB326" t="e">
        <v>#N/A</v>
      </c>
      <c r="CC326" t="e">
        <v>#N/A</v>
      </c>
      <c r="CD326" t="e">
        <v>#N/A</v>
      </c>
      <c r="CE326" t="e">
        <v>#N/A</v>
      </c>
      <c r="CF326" t="e">
        <v>#N/A</v>
      </c>
    </row>
    <row r="327" spans="34:84" x14ac:dyDescent="0.3">
      <c r="AH327" s="96"/>
      <c r="AI327" s="96"/>
      <c r="BV327" t="e">
        <v>#N/A</v>
      </c>
      <c r="BW327" t="e">
        <v>#N/A</v>
      </c>
      <c r="BX327" t="e">
        <v>#N/A</v>
      </c>
      <c r="BY327" t="e">
        <v>#N/A</v>
      </c>
      <c r="BZ327" t="e">
        <v>#N/A</v>
      </c>
      <c r="CA327" t="e">
        <v>#N/A</v>
      </c>
      <c r="CB327" t="e">
        <v>#N/A</v>
      </c>
      <c r="CC327" t="e">
        <v>#N/A</v>
      </c>
      <c r="CD327" t="e">
        <v>#N/A</v>
      </c>
      <c r="CE327" t="e">
        <v>#N/A</v>
      </c>
      <c r="CF327" t="e">
        <v>#N/A</v>
      </c>
    </row>
    <row r="328" spans="34:84" x14ac:dyDescent="0.3">
      <c r="AH328" s="96"/>
      <c r="AI328" s="96"/>
      <c r="BV328" t="e">
        <v>#N/A</v>
      </c>
      <c r="BW328" t="e">
        <v>#N/A</v>
      </c>
      <c r="BX328" t="e">
        <v>#N/A</v>
      </c>
      <c r="BY328" t="e">
        <v>#N/A</v>
      </c>
      <c r="BZ328" t="e">
        <v>#N/A</v>
      </c>
      <c r="CA328" t="e">
        <v>#N/A</v>
      </c>
      <c r="CB328" t="e">
        <v>#N/A</v>
      </c>
      <c r="CC328" t="e">
        <v>#N/A</v>
      </c>
      <c r="CD328" t="e">
        <v>#N/A</v>
      </c>
      <c r="CE328" t="e">
        <v>#N/A</v>
      </c>
      <c r="CF328" t="e">
        <v>#N/A</v>
      </c>
    </row>
    <row r="329" spans="34:84" x14ac:dyDescent="0.3">
      <c r="AH329" s="96"/>
      <c r="AI329" s="96"/>
      <c r="BV329" t="e">
        <v>#N/A</v>
      </c>
      <c r="BW329" t="e">
        <v>#N/A</v>
      </c>
      <c r="BX329" t="e">
        <v>#N/A</v>
      </c>
      <c r="BY329" t="e">
        <v>#N/A</v>
      </c>
      <c r="BZ329" t="e">
        <v>#N/A</v>
      </c>
      <c r="CA329" t="e">
        <v>#N/A</v>
      </c>
      <c r="CB329" t="e">
        <v>#N/A</v>
      </c>
      <c r="CC329" t="e">
        <v>#N/A</v>
      </c>
      <c r="CD329" t="e">
        <v>#N/A</v>
      </c>
      <c r="CE329" t="e">
        <v>#N/A</v>
      </c>
      <c r="CF329" t="e">
        <v>#N/A</v>
      </c>
    </row>
    <row r="330" spans="34:84" x14ac:dyDescent="0.3">
      <c r="AH330" s="96"/>
      <c r="AI330" s="96"/>
      <c r="BV330" t="e">
        <v>#N/A</v>
      </c>
      <c r="BW330" t="e">
        <v>#N/A</v>
      </c>
      <c r="BX330" t="e">
        <v>#N/A</v>
      </c>
      <c r="BY330" t="e">
        <v>#N/A</v>
      </c>
      <c r="BZ330" t="e">
        <v>#N/A</v>
      </c>
      <c r="CA330" t="e">
        <v>#N/A</v>
      </c>
      <c r="CB330" t="e">
        <v>#N/A</v>
      </c>
      <c r="CC330" t="e">
        <v>#N/A</v>
      </c>
      <c r="CD330" t="e">
        <v>#N/A</v>
      </c>
      <c r="CE330" t="e">
        <v>#N/A</v>
      </c>
      <c r="CF330" t="e">
        <v>#N/A</v>
      </c>
    </row>
    <row r="331" spans="34:84" x14ac:dyDescent="0.3">
      <c r="AH331" s="96"/>
      <c r="AI331" s="96"/>
      <c r="BV331" t="e">
        <v>#N/A</v>
      </c>
      <c r="BW331" t="e">
        <v>#N/A</v>
      </c>
      <c r="BX331" t="e">
        <v>#N/A</v>
      </c>
      <c r="BY331" t="e">
        <v>#N/A</v>
      </c>
      <c r="BZ331" t="e">
        <v>#N/A</v>
      </c>
      <c r="CA331" t="e">
        <v>#N/A</v>
      </c>
      <c r="CB331" t="e">
        <v>#N/A</v>
      </c>
      <c r="CC331" t="e">
        <v>#N/A</v>
      </c>
      <c r="CD331" t="e">
        <v>#N/A</v>
      </c>
      <c r="CE331" t="e">
        <v>#N/A</v>
      </c>
      <c r="CF331" t="e">
        <v>#N/A</v>
      </c>
    </row>
    <row r="332" spans="34:84" x14ac:dyDescent="0.3">
      <c r="AH332" s="96"/>
      <c r="AI332" s="96"/>
      <c r="BV332" t="e">
        <v>#N/A</v>
      </c>
      <c r="BW332" t="e">
        <v>#N/A</v>
      </c>
      <c r="BX332" t="e">
        <v>#N/A</v>
      </c>
      <c r="BY332" t="e">
        <v>#N/A</v>
      </c>
      <c r="BZ332" t="e">
        <v>#N/A</v>
      </c>
      <c r="CA332" t="e">
        <v>#N/A</v>
      </c>
      <c r="CB332" t="e">
        <v>#N/A</v>
      </c>
      <c r="CC332" t="e">
        <v>#N/A</v>
      </c>
      <c r="CD332" t="e">
        <v>#N/A</v>
      </c>
      <c r="CE332" t="e">
        <v>#N/A</v>
      </c>
      <c r="CF332" t="e">
        <v>#N/A</v>
      </c>
    </row>
    <row r="333" spans="34:84" x14ac:dyDescent="0.3">
      <c r="AH333" s="96"/>
      <c r="AI333" s="96"/>
      <c r="BV333" t="e">
        <v>#N/A</v>
      </c>
      <c r="BW333" t="e">
        <v>#N/A</v>
      </c>
      <c r="BX333" t="e">
        <v>#N/A</v>
      </c>
      <c r="BY333" t="e">
        <v>#N/A</v>
      </c>
      <c r="BZ333" t="e">
        <v>#N/A</v>
      </c>
      <c r="CA333" t="e">
        <v>#N/A</v>
      </c>
      <c r="CB333" t="e">
        <v>#N/A</v>
      </c>
      <c r="CC333" t="e">
        <v>#N/A</v>
      </c>
      <c r="CD333" t="e">
        <v>#N/A</v>
      </c>
      <c r="CE333" t="e">
        <v>#N/A</v>
      </c>
      <c r="CF333" t="e">
        <v>#N/A</v>
      </c>
    </row>
    <row r="334" spans="34:84" x14ac:dyDescent="0.3">
      <c r="AH334" s="96"/>
      <c r="AI334" s="96"/>
      <c r="BV334" t="e">
        <v>#N/A</v>
      </c>
      <c r="BW334" t="e">
        <v>#N/A</v>
      </c>
      <c r="BX334" t="e">
        <v>#N/A</v>
      </c>
      <c r="BY334" t="e">
        <v>#N/A</v>
      </c>
      <c r="BZ334" t="e">
        <v>#N/A</v>
      </c>
      <c r="CA334" t="e">
        <v>#N/A</v>
      </c>
      <c r="CB334" t="e">
        <v>#N/A</v>
      </c>
      <c r="CC334" t="e">
        <v>#N/A</v>
      </c>
      <c r="CD334" t="e">
        <v>#N/A</v>
      </c>
      <c r="CE334" t="e">
        <v>#N/A</v>
      </c>
      <c r="CF334" t="e">
        <v>#N/A</v>
      </c>
    </row>
    <row r="335" spans="34:84" x14ac:dyDescent="0.3">
      <c r="AH335" s="96"/>
      <c r="AI335" s="96"/>
      <c r="BV335" t="e">
        <v>#N/A</v>
      </c>
      <c r="BW335" t="e">
        <v>#N/A</v>
      </c>
      <c r="BX335" t="e">
        <v>#N/A</v>
      </c>
      <c r="BY335" t="e">
        <v>#N/A</v>
      </c>
      <c r="BZ335" t="e">
        <v>#N/A</v>
      </c>
      <c r="CA335" t="e">
        <v>#N/A</v>
      </c>
      <c r="CB335" t="e">
        <v>#N/A</v>
      </c>
      <c r="CC335" t="e">
        <v>#N/A</v>
      </c>
      <c r="CD335" t="e">
        <v>#N/A</v>
      </c>
      <c r="CE335" t="e">
        <v>#N/A</v>
      </c>
      <c r="CF335" t="e">
        <v>#N/A</v>
      </c>
    </row>
    <row r="336" spans="34:84" x14ac:dyDescent="0.3">
      <c r="AH336" s="96"/>
      <c r="AI336" s="96"/>
      <c r="BV336" t="e">
        <v>#N/A</v>
      </c>
      <c r="BW336" t="e">
        <v>#N/A</v>
      </c>
      <c r="BX336" t="e">
        <v>#N/A</v>
      </c>
      <c r="BY336" t="e">
        <v>#N/A</v>
      </c>
      <c r="BZ336" t="e">
        <v>#N/A</v>
      </c>
      <c r="CA336" t="e">
        <v>#N/A</v>
      </c>
      <c r="CB336" t="e">
        <v>#N/A</v>
      </c>
      <c r="CC336" t="e">
        <v>#N/A</v>
      </c>
      <c r="CD336" t="e">
        <v>#N/A</v>
      </c>
      <c r="CE336" t="e">
        <v>#N/A</v>
      </c>
      <c r="CF336" t="e">
        <v>#N/A</v>
      </c>
    </row>
    <row r="337" spans="34:84" x14ac:dyDescent="0.3">
      <c r="AH337" s="96"/>
      <c r="AI337" s="96"/>
      <c r="BV337" t="e">
        <v>#N/A</v>
      </c>
      <c r="BW337" t="e">
        <v>#N/A</v>
      </c>
      <c r="BX337" t="e">
        <v>#N/A</v>
      </c>
      <c r="BY337" t="e">
        <v>#N/A</v>
      </c>
      <c r="BZ337" t="e">
        <v>#N/A</v>
      </c>
      <c r="CA337" t="e">
        <v>#N/A</v>
      </c>
      <c r="CB337" t="e">
        <v>#N/A</v>
      </c>
      <c r="CC337" t="e">
        <v>#N/A</v>
      </c>
      <c r="CD337" t="e">
        <v>#N/A</v>
      </c>
      <c r="CE337" t="e">
        <v>#N/A</v>
      </c>
      <c r="CF337" t="e">
        <v>#N/A</v>
      </c>
    </row>
    <row r="338" spans="34:84" x14ac:dyDescent="0.3">
      <c r="AH338" s="96"/>
      <c r="AI338" s="96"/>
      <c r="BV338" t="e">
        <v>#N/A</v>
      </c>
      <c r="BW338" t="e">
        <v>#N/A</v>
      </c>
      <c r="BX338" t="e">
        <v>#N/A</v>
      </c>
      <c r="BY338" t="e">
        <v>#N/A</v>
      </c>
      <c r="BZ338" t="e">
        <v>#N/A</v>
      </c>
      <c r="CA338" t="e">
        <v>#N/A</v>
      </c>
      <c r="CB338" t="e">
        <v>#N/A</v>
      </c>
      <c r="CC338" t="e">
        <v>#N/A</v>
      </c>
      <c r="CD338" t="e">
        <v>#N/A</v>
      </c>
      <c r="CE338" t="e">
        <v>#N/A</v>
      </c>
      <c r="CF338" t="e">
        <v>#N/A</v>
      </c>
    </row>
    <row r="339" spans="34:84" x14ac:dyDescent="0.3">
      <c r="AH339" s="96"/>
      <c r="AI339" s="96"/>
      <c r="BV339" t="e">
        <v>#N/A</v>
      </c>
      <c r="BW339" t="e">
        <v>#N/A</v>
      </c>
      <c r="BX339" t="e">
        <v>#N/A</v>
      </c>
      <c r="BY339" t="e">
        <v>#N/A</v>
      </c>
      <c r="BZ339" t="e">
        <v>#N/A</v>
      </c>
      <c r="CA339" t="e">
        <v>#N/A</v>
      </c>
      <c r="CB339" t="e">
        <v>#N/A</v>
      </c>
      <c r="CC339" t="e">
        <v>#N/A</v>
      </c>
      <c r="CD339" t="e">
        <v>#N/A</v>
      </c>
      <c r="CE339" t="e">
        <v>#N/A</v>
      </c>
      <c r="CF339" t="e">
        <v>#N/A</v>
      </c>
    </row>
    <row r="340" spans="34:84" x14ac:dyDescent="0.3">
      <c r="AH340" s="96"/>
      <c r="AI340" s="96"/>
      <c r="BV340" t="e">
        <v>#N/A</v>
      </c>
      <c r="BW340" t="e">
        <v>#N/A</v>
      </c>
      <c r="BX340" t="e">
        <v>#N/A</v>
      </c>
      <c r="BY340" t="e">
        <v>#N/A</v>
      </c>
      <c r="BZ340" t="e">
        <v>#N/A</v>
      </c>
      <c r="CA340" t="e">
        <v>#N/A</v>
      </c>
      <c r="CB340" t="e">
        <v>#N/A</v>
      </c>
      <c r="CC340" t="e">
        <v>#N/A</v>
      </c>
      <c r="CD340" t="e">
        <v>#N/A</v>
      </c>
      <c r="CE340" t="e">
        <v>#N/A</v>
      </c>
      <c r="CF340" t="e">
        <v>#N/A</v>
      </c>
    </row>
    <row r="341" spans="34:84" x14ac:dyDescent="0.3">
      <c r="AH341" s="96"/>
      <c r="AI341" s="96"/>
      <c r="BV341" t="e">
        <v>#N/A</v>
      </c>
      <c r="BW341" t="e">
        <v>#N/A</v>
      </c>
      <c r="BX341" t="e">
        <v>#N/A</v>
      </c>
      <c r="BY341" t="e">
        <v>#N/A</v>
      </c>
      <c r="BZ341" t="e">
        <v>#N/A</v>
      </c>
      <c r="CA341" t="e">
        <v>#N/A</v>
      </c>
      <c r="CB341" t="e">
        <v>#N/A</v>
      </c>
      <c r="CC341" t="e">
        <v>#N/A</v>
      </c>
      <c r="CD341" t="e">
        <v>#N/A</v>
      </c>
      <c r="CE341" t="e">
        <v>#N/A</v>
      </c>
      <c r="CF341" t="e">
        <v>#N/A</v>
      </c>
    </row>
    <row r="342" spans="34:84" x14ac:dyDescent="0.3">
      <c r="AH342" s="96"/>
      <c r="AI342" s="96"/>
      <c r="BV342" t="e">
        <v>#N/A</v>
      </c>
      <c r="BW342" t="e">
        <v>#N/A</v>
      </c>
      <c r="BX342" t="e">
        <v>#N/A</v>
      </c>
      <c r="BY342" t="e">
        <v>#N/A</v>
      </c>
      <c r="BZ342" t="e">
        <v>#N/A</v>
      </c>
      <c r="CA342" t="e">
        <v>#N/A</v>
      </c>
      <c r="CB342" t="e">
        <v>#N/A</v>
      </c>
      <c r="CC342" t="e">
        <v>#N/A</v>
      </c>
      <c r="CD342" t="e">
        <v>#N/A</v>
      </c>
      <c r="CE342" t="e">
        <v>#N/A</v>
      </c>
      <c r="CF342" t="e">
        <v>#N/A</v>
      </c>
    </row>
    <row r="343" spans="34:84" x14ac:dyDescent="0.3">
      <c r="AH343" s="96"/>
      <c r="AI343" s="96"/>
      <c r="BV343" t="e">
        <v>#N/A</v>
      </c>
      <c r="BW343" t="e">
        <v>#N/A</v>
      </c>
      <c r="BX343" t="e">
        <v>#N/A</v>
      </c>
      <c r="BY343" t="e">
        <v>#N/A</v>
      </c>
      <c r="BZ343" t="e">
        <v>#N/A</v>
      </c>
      <c r="CA343" t="e">
        <v>#N/A</v>
      </c>
      <c r="CB343" t="e">
        <v>#N/A</v>
      </c>
      <c r="CC343" t="e">
        <v>#N/A</v>
      </c>
      <c r="CD343" t="e">
        <v>#N/A</v>
      </c>
      <c r="CE343" t="e">
        <v>#N/A</v>
      </c>
      <c r="CF343" t="e">
        <v>#N/A</v>
      </c>
    </row>
    <row r="344" spans="34:84" x14ac:dyDescent="0.3">
      <c r="AH344" s="96"/>
      <c r="AI344" s="96"/>
      <c r="BV344" t="e">
        <v>#N/A</v>
      </c>
      <c r="BW344" t="e">
        <v>#N/A</v>
      </c>
      <c r="BX344" t="e">
        <v>#N/A</v>
      </c>
      <c r="BY344" t="e">
        <v>#N/A</v>
      </c>
      <c r="BZ344" t="e">
        <v>#N/A</v>
      </c>
      <c r="CA344" t="e">
        <v>#N/A</v>
      </c>
      <c r="CB344" t="e">
        <v>#N/A</v>
      </c>
      <c r="CC344" t="e">
        <v>#N/A</v>
      </c>
      <c r="CD344" t="e">
        <v>#N/A</v>
      </c>
      <c r="CE344" t="e">
        <v>#N/A</v>
      </c>
      <c r="CF344" t="e">
        <v>#N/A</v>
      </c>
    </row>
    <row r="345" spans="34:84" x14ac:dyDescent="0.3">
      <c r="AH345" s="96"/>
      <c r="AI345" s="96"/>
      <c r="BV345" t="e">
        <v>#N/A</v>
      </c>
      <c r="BW345" t="e">
        <v>#N/A</v>
      </c>
      <c r="BX345" t="e">
        <v>#N/A</v>
      </c>
      <c r="BY345" t="e">
        <v>#N/A</v>
      </c>
      <c r="BZ345" t="e">
        <v>#N/A</v>
      </c>
      <c r="CA345" t="e">
        <v>#N/A</v>
      </c>
      <c r="CB345" t="e">
        <v>#N/A</v>
      </c>
      <c r="CC345" t="e">
        <v>#N/A</v>
      </c>
      <c r="CD345" t="e">
        <v>#N/A</v>
      </c>
      <c r="CE345" t="e">
        <v>#N/A</v>
      </c>
      <c r="CF345" t="e">
        <v>#N/A</v>
      </c>
    </row>
    <row r="346" spans="34:84" x14ac:dyDescent="0.3">
      <c r="AH346" s="96"/>
      <c r="AI346" s="96"/>
      <c r="BV346" t="e">
        <v>#N/A</v>
      </c>
      <c r="BW346" t="e">
        <v>#N/A</v>
      </c>
      <c r="BX346" t="e">
        <v>#N/A</v>
      </c>
      <c r="BY346" t="e">
        <v>#N/A</v>
      </c>
      <c r="BZ346" t="e">
        <v>#N/A</v>
      </c>
      <c r="CA346" t="e">
        <v>#N/A</v>
      </c>
      <c r="CB346" t="e">
        <v>#N/A</v>
      </c>
      <c r="CC346" t="e">
        <v>#N/A</v>
      </c>
      <c r="CD346" t="e">
        <v>#N/A</v>
      </c>
      <c r="CE346" t="e">
        <v>#N/A</v>
      </c>
      <c r="CF346" t="e">
        <v>#N/A</v>
      </c>
    </row>
    <row r="347" spans="34:84" x14ac:dyDescent="0.3">
      <c r="AH347" s="96"/>
      <c r="AI347" s="96"/>
      <c r="BV347" t="e">
        <v>#N/A</v>
      </c>
      <c r="BW347" t="e">
        <v>#N/A</v>
      </c>
      <c r="BX347" t="e">
        <v>#N/A</v>
      </c>
      <c r="BY347" t="e">
        <v>#N/A</v>
      </c>
      <c r="BZ347" t="e">
        <v>#N/A</v>
      </c>
      <c r="CA347" t="e">
        <v>#N/A</v>
      </c>
      <c r="CB347" t="e">
        <v>#N/A</v>
      </c>
      <c r="CC347" t="e">
        <v>#N/A</v>
      </c>
      <c r="CD347" t="e">
        <v>#N/A</v>
      </c>
      <c r="CE347" t="e">
        <v>#N/A</v>
      </c>
      <c r="CF347" t="e">
        <v>#N/A</v>
      </c>
    </row>
    <row r="348" spans="34:84" x14ac:dyDescent="0.3">
      <c r="AH348" s="96"/>
      <c r="AI348" s="96"/>
      <c r="BV348" t="e">
        <v>#N/A</v>
      </c>
      <c r="BW348" t="e">
        <v>#N/A</v>
      </c>
      <c r="BX348" t="e">
        <v>#N/A</v>
      </c>
      <c r="BY348" t="e">
        <v>#N/A</v>
      </c>
      <c r="BZ348" t="e">
        <v>#N/A</v>
      </c>
      <c r="CA348" t="e">
        <v>#N/A</v>
      </c>
      <c r="CB348" t="e">
        <v>#N/A</v>
      </c>
      <c r="CC348" t="e">
        <v>#N/A</v>
      </c>
      <c r="CD348" t="e">
        <v>#N/A</v>
      </c>
      <c r="CE348" t="e">
        <v>#N/A</v>
      </c>
      <c r="CF348" t="e">
        <v>#N/A</v>
      </c>
    </row>
    <row r="349" spans="34:84" x14ac:dyDescent="0.3">
      <c r="AH349" s="96"/>
      <c r="AI349" s="96"/>
      <c r="BV349" t="e">
        <v>#N/A</v>
      </c>
      <c r="BW349" t="e">
        <v>#N/A</v>
      </c>
      <c r="BX349" t="e">
        <v>#N/A</v>
      </c>
      <c r="BY349" t="e">
        <v>#N/A</v>
      </c>
      <c r="BZ349" t="e">
        <v>#N/A</v>
      </c>
      <c r="CA349" t="e">
        <v>#N/A</v>
      </c>
      <c r="CB349" t="e">
        <v>#N/A</v>
      </c>
      <c r="CC349" t="e">
        <v>#N/A</v>
      </c>
      <c r="CD349" t="e">
        <v>#N/A</v>
      </c>
      <c r="CE349" t="e">
        <v>#N/A</v>
      </c>
      <c r="CF349" t="e">
        <v>#N/A</v>
      </c>
    </row>
    <row r="350" spans="34:84" x14ac:dyDescent="0.3">
      <c r="AH350" s="96"/>
      <c r="AI350" s="96"/>
      <c r="BV350" t="e">
        <v>#N/A</v>
      </c>
      <c r="BW350" t="e">
        <v>#N/A</v>
      </c>
      <c r="BX350" t="e">
        <v>#N/A</v>
      </c>
      <c r="BY350" t="e">
        <v>#N/A</v>
      </c>
      <c r="BZ350" t="e">
        <v>#N/A</v>
      </c>
      <c r="CA350" t="e">
        <v>#N/A</v>
      </c>
      <c r="CB350" t="e">
        <v>#N/A</v>
      </c>
      <c r="CC350" t="e">
        <v>#N/A</v>
      </c>
      <c r="CD350" t="e">
        <v>#N/A</v>
      </c>
      <c r="CE350" t="e">
        <v>#N/A</v>
      </c>
      <c r="CF350" t="e">
        <v>#N/A</v>
      </c>
    </row>
    <row r="351" spans="34:84" x14ac:dyDescent="0.3">
      <c r="AH351" s="96"/>
      <c r="AI351" s="96"/>
      <c r="BV351" t="e">
        <v>#N/A</v>
      </c>
      <c r="BW351" t="e">
        <v>#N/A</v>
      </c>
      <c r="BX351" t="e">
        <v>#N/A</v>
      </c>
      <c r="BY351" t="e">
        <v>#N/A</v>
      </c>
      <c r="BZ351" t="e">
        <v>#N/A</v>
      </c>
      <c r="CA351" t="e">
        <v>#N/A</v>
      </c>
      <c r="CB351" t="e">
        <v>#N/A</v>
      </c>
      <c r="CC351" t="e">
        <v>#N/A</v>
      </c>
      <c r="CD351" t="e">
        <v>#N/A</v>
      </c>
      <c r="CE351" t="e">
        <v>#N/A</v>
      </c>
      <c r="CF351" t="e">
        <v>#N/A</v>
      </c>
    </row>
    <row r="352" spans="34:84" x14ac:dyDescent="0.3">
      <c r="AH352" s="96"/>
      <c r="AI352" s="96"/>
      <c r="BV352" t="e">
        <v>#N/A</v>
      </c>
      <c r="BW352" t="e">
        <v>#N/A</v>
      </c>
      <c r="BX352" t="e">
        <v>#N/A</v>
      </c>
      <c r="BY352" t="e">
        <v>#N/A</v>
      </c>
      <c r="BZ352" t="e">
        <v>#N/A</v>
      </c>
      <c r="CA352" t="e">
        <v>#N/A</v>
      </c>
      <c r="CB352" t="e">
        <v>#N/A</v>
      </c>
      <c r="CC352" t="e">
        <v>#N/A</v>
      </c>
      <c r="CD352" t="e">
        <v>#N/A</v>
      </c>
      <c r="CE352" t="e">
        <v>#N/A</v>
      </c>
      <c r="CF352" t="e">
        <v>#N/A</v>
      </c>
    </row>
    <row r="353" spans="34:84" x14ac:dyDescent="0.3">
      <c r="AH353" s="96"/>
      <c r="AI353" s="96"/>
      <c r="BV353" t="e">
        <v>#N/A</v>
      </c>
      <c r="BW353" t="e">
        <v>#N/A</v>
      </c>
      <c r="BX353" t="e">
        <v>#N/A</v>
      </c>
      <c r="BY353" t="e">
        <v>#N/A</v>
      </c>
      <c r="BZ353" t="e">
        <v>#N/A</v>
      </c>
      <c r="CA353" t="e">
        <v>#N/A</v>
      </c>
      <c r="CB353" t="e">
        <v>#N/A</v>
      </c>
      <c r="CC353" t="e">
        <v>#N/A</v>
      </c>
      <c r="CD353" t="e">
        <v>#N/A</v>
      </c>
      <c r="CE353" t="e">
        <v>#N/A</v>
      </c>
      <c r="CF353" t="e">
        <v>#N/A</v>
      </c>
    </row>
    <row r="354" spans="34:84" x14ac:dyDescent="0.3">
      <c r="AH354" s="96"/>
      <c r="AI354" s="96"/>
      <c r="BV354" t="e">
        <v>#N/A</v>
      </c>
      <c r="BW354" t="e">
        <v>#N/A</v>
      </c>
      <c r="BX354" t="e">
        <v>#N/A</v>
      </c>
      <c r="BY354" t="e">
        <v>#N/A</v>
      </c>
      <c r="BZ354" t="e">
        <v>#N/A</v>
      </c>
      <c r="CA354" t="e">
        <v>#N/A</v>
      </c>
      <c r="CB354" t="e">
        <v>#N/A</v>
      </c>
      <c r="CC354" t="e">
        <v>#N/A</v>
      </c>
      <c r="CD354" t="e">
        <v>#N/A</v>
      </c>
      <c r="CE354" t="e">
        <v>#N/A</v>
      </c>
      <c r="CF354" t="e">
        <v>#N/A</v>
      </c>
    </row>
    <row r="355" spans="34:84" x14ac:dyDescent="0.3">
      <c r="AH355" s="96"/>
      <c r="AI355" s="96"/>
      <c r="BV355" t="e">
        <v>#N/A</v>
      </c>
      <c r="BW355" t="e">
        <v>#N/A</v>
      </c>
      <c r="BX355" t="e">
        <v>#N/A</v>
      </c>
      <c r="BY355" t="e">
        <v>#N/A</v>
      </c>
      <c r="BZ355" t="e">
        <v>#N/A</v>
      </c>
      <c r="CA355" t="e">
        <v>#N/A</v>
      </c>
      <c r="CB355" t="e">
        <v>#N/A</v>
      </c>
      <c r="CC355" t="e">
        <v>#N/A</v>
      </c>
      <c r="CD355" t="e">
        <v>#N/A</v>
      </c>
      <c r="CE355" t="e">
        <v>#N/A</v>
      </c>
      <c r="CF355" t="e">
        <v>#N/A</v>
      </c>
    </row>
    <row r="356" spans="34:84" x14ac:dyDescent="0.3">
      <c r="AH356" s="96"/>
      <c r="AI356" s="96"/>
      <c r="BV356" t="e">
        <v>#N/A</v>
      </c>
      <c r="BW356" t="e">
        <v>#N/A</v>
      </c>
      <c r="BX356" t="e">
        <v>#N/A</v>
      </c>
      <c r="BY356" t="e">
        <v>#N/A</v>
      </c>
      <c r="BZ356" t="e">
        <v>#N/A</v>
      </c>
      <c r="CA356" t="e">
        <v>#N/A</v>
      </c>
      <c r="CB356" t="e">
        <v>#N/A</v>
      </c>
      <c r="CC356" t="e">
        <v>#N/A</v>
      </c>
      <c r="CD356" t="e">
        <v>#N/A</v>
      </c>
      <c r="CE356" t="e">
        <v>#N/A</v>
      </c>
      <c r="CF356" t="e">
        <v>#N/A</v>
      </c>
    </row>
    <row r="357" spans="34:84" x14ac:dyDescent="0.3">
      <c r="AH357" s="96"/>
      <c r="AI357" s="96"/>
      <c r="BV357" t="e">
        <v>#N/A</v>
      </c>
      <c r="BW357" t="e">
        <v>#N/A</v>
      </c>
      <c r="BX357" t="e">
        <v>#N/A</v>
      </c>
      <c r="BY357" t="e">
        <v>#N/A</v>
      </c>
      <c r="BZ357" t="e">
        <v>#N/A</v>
      </c>
      <c r="CA357" t="e">
        <v>#N/A</v>
      </c>
      <c r="CB357" t="e">
        <v>#N/A</v>
      </c>
      <c r="CC357" t="e">
        <v>#N/A</v>
      </c>
      <c r="CD357" t="e">
        <v>#N/A</v>
      </c>
      <c r="CE357" t="e">
        <v>#N/A</v>
      </c>
      <c r="CF357" t="e">
        <v>#N/A</v>
      </c>
    </row>
    <row r="358" spans="34:84" x14ac:dyDescent="0.3">
      <c r="AH358" s="96"/>
      <c r="AI358" s="96"/>
      <c r="BV358" t="e">
        <v>#N/A</v>
      </c>
      <c r="BW358" t="e">
        <v>#N/A</v>
      </c>
      <c r="BX358" t="e">
        <v>#N/A</v>
      </c>
      <c r="BY358" t="e">
        <v>#N/A</v>
      </c>
      <c r="BZ358" t="e">
        <v>#N/A</v>
      </c>
      <c r="CA358" t="e">
        <v>#N/A</v>
      </c>
      <c r="CB358" t="e">
        <v>#N/A</v>
      </c>
      <c r="CC358" t="e">
        <v>#N/A</v>
      </c>
      <c r="CD358" t="e">
        <v>#N/A</v>
      </c>
      <c r="CE358" t="e">
        <v>#N/A</v>
      </c>
      <c r="CF358" t="e">
        <v>#N/A</v>
      </c>
    </row>
    <row r="359" spans="34:84" x14ac:dyDescent="0.3">
      <c r="AH359" s="96"/>
      <c r="AI359" s="96"/>
      <c r="BV359" t="e">
        <v>#N/A</v>
      </c>
      <c r="BW359" t="e">
        <v>#N/A</v>
      </c>
      <c r="BX359" t="e">
        <v>#N/A</v>
      </c>
      <c r="BY359" t="e">
        <v>#N/A</v>
      </c>
      <c r="BZ359" t="e">
        <v>#N/A</v>
      </c>
      <c r="CA359" t="e">
        <v>#N/A</v>
      </c>
      <c r="CB359" t="e">
        <v>#N/A</v>
      </c>
      <c r="CC359" t="e">
        <v>#N/A</v>
      </c>
      <c r="CD359" t="e">
        <v>#N/A</v>
      </c>
      <c r="CE359" t="e">
        <v>#N/A</v>
      </c>
      <c r="CF359" t="e">
        <v>#N/A</v>
      </c>
    </row>
    <row r="360" spans="34:84" x14ac:dyDescent="0.3">
      <c r="AH360" s="96"/>
      <c r="AI360" s="96"/>
      <c r="BV360" t="e">
        <v>#N/A</v>
      </c>
      <c r="BW360" t="e">
        <v>#N/A</v>
      </c>
      <c r="BX360" t="e">
        <v>#N/A</v>
      </c>
      <c r="BY360" t="e">
        <v>#N/A</v>
      </c>
      <c r="BZ360" t="e">
        <v>#N/A</v>
      </c>
      <c r="CA360" t="e">
        <v>#N/A</v>
      </c>
      <c r="CB360" t="e">
        <v>#N/A</v>
      </c>
      <c r="CC360" t="e">
        <v>#N/A</v>
      </c>
      <c r="CD360" t="e">
        <v>#N/A</v>
      </c>
      <c r="CE360" t="e">
        <v>#N/A</v>
      </c>
      <c r="CF360" t="e">
        <v>#N/A</v>
      </c>
    </row>
    <row r="361" spans="34:84" x14ac:dyDescent="0.3">
      <c r="AH361" s="96"/>
      <c r="AI361" s="96"/>
      <c r="BV361" t="e">
        <v>#N/A</v>
      </c>
      <c r="BW361" t="e">
        <v>#N/A</v>
      </c>
      <c r="BX361" t="e">
        <v>#N/A</v>
      </c>
      <c r="BY361" t="e">
        <v>#N/A</v>
      </c>
      <c r="BZ361" t="e">
        <v>#N/A</v>
      </c>
      <c r="CA361" t="e">
        <v>#N/A</v>
      </c>
      <c r="CB361" t="e">
        <v>#N/A</v>
      </c>
      <c r="CC361" t="e">
        <v>#N/A</v>
      </c>
      <c r="CD361" t="e">
        <v>#N/A</v>
      </c>
      <c r="CE361" t="e">
        <v>#N/A</v>
      </c>
      <c r="CF361" t="e">
        <v>#N/A</v>
      </c>
    </row>
    <row r="362" spans="34:84" x14ac:dyDescent="0.3">
      <c r="AH362" s="96"/>
      <c r="AI362" s="96"/>
      <c r="BV362" t="e">
        <v>#N/A</v>
      </c>
      <c r="BW362" t="e">
        <v>#N/A</v>
      </c>
      <c r="BX362" t="e">
        <v>#N/A</v>
      </c>
      <c r="BY362" t="e">
        <v>#N/A</v>
      </c>
      <c r="BZ362" t="e">
        <v>#N/A</v>
      </c>
      <c r="CA362" t="e">
        <v>#N/A</v>
      </c>
      <c r="CB362" t="e">
        <v>#N/A</v>
      </c>
      <c r="CC362" t="e">
        <v>#N/A</v>
      </c>
      <c r="CD362" t="e">
        <v>#N/A</v>
      </c>
      <c r="CE362" t="e">
        <v>#N/A</v>
      </c>
      <c r="CF362" t="e">
        <v>#N/A</v>
      </c>
    </row>
    <row r="363" spans="34:84" x14ac:dyDescent="0.3">
      <c r="AH363" s="96"/>
      <c r="AI363" s="96"/>
      <c r="BV363" t="e">
        <v>#N/A</v>
      </c>
      <c r="BW363" t="e">
        <v>#N/A</v>
      </c>
      <c r="BX363" t="e">
        <v>#N/A</v>
      </c>
      <c r="BY363" t="e">
        <v>#N/A</v>
      </c>
      <c r="BZ363" t="e">
        <v>#N/A</v>
      </c>
      <c r="CA363" t="e">
        <v>#N/A</v>
      </c>
      <c r="CB363" t="e">
        <v>#N/A</v>
      </c>
      <c r="CC363" t="e">
        <v>#N/A</v>
      </c>
      <c r="CD363" t="e">
        <v>#N/A</v>
      </c>
      <c r="CE363" t="e">
        <v>#N/A</v>
      </c>
      <c r="CF363" t="e">
        <v>#N/A</v>
      </c>
    </row>
    <row r="364" spans="34:84" x14ac:dyDescent="0.3">
      <c r="AH364" s="96"/>
      <c r="AI364" s="96"/>
      <c r="BV364" t="e">
        <v>#N/A</v>
      </c>
      <c r="BW364" t="e">
        <v>#N/A</v>
      </c>
      <c r="BX364" t="e">
        <v>#N/A</v>
      </c>
      <c r="BY364" t="e">
        <v>#N/A</v>
      </c>
      <c r="BZ364" t="e">
        <v>#N/A</v>
      </c>
      <c r="CA364" t="e">
        <v>#N/A</v>
      </c>
      <c r="CB364" t="e">
        <v>#N/A</v>
      </c>
      <c r="CC364" t="e">
        <v>#N/A</v>
      </c>
      <c r="CD364" t="e">
        <v>#N/A</v>
      </c>
      <c r="CE364" t="e">
        <v>#N/A</v>
      </c>
      <c r="CF364" t="e">
        <v>#N/A</v>
      </c>
    </row>
    <row r="365" spans="34:84" x14ac:dyDescent="0.3">
      <c r="AH365" s="96"/>
      <c r="AI365" s="96"/>
      <c r="BV365" t="e">
        <v>#N/A</v>
      </c>
      <c r="BW365" t="e">
        <v>#N/A</v>
      </c>
      <c r="BX365" t="e">
        <v>#N/A</v>
      </c>
      <c r="BY365" t="e">
        <v>#N/A</v>
      </c>
      <c r="BZ365" t="e">
        <v>#N/A</v>
      </c>
      <c r="CA365" t="e">
        <v>#N/A</v>
      </c>
      <c r="CB365" t="e">
        <v>#N/A</v>
      </c>
      <c r="CC365" t="e">
        <v>#N/A</v>
      </c>
      <c r="CD365" t="e">
        <v>#N/A</v>
      </c>
      <c r="CE365" t="e">
        <v>#N/A</v>
      </c>
      <c r="CF365" t="e">
        <v>#N/A</v>
      </c>
    </row>
    <row r="366" spans="34:84" x14ac:dyDescent="0.3">
      <c r="AH366" s="96"/>
      <c r="AI366" s="96"/>
      <c r="BV366" t="e">
        <v>#N/A</v>
      </c>
      <c r="BW366" t="e">
        <v>#N/A</v>
      </c>
      <c r="BX366" t="e">
        <v>#N/A</v>
      </c>
      <c r="BY366" t="e">
        <v>#N/A</v>
      </c>
      <c r="BZ366" t="e">
        <v>#N/A</v>
      </c>
      <c r="CA366" t="e">
        <v>#N/A</v>
      </c>
      <c r="CB366" t="e">
        <v>#N/A</v>
      </c>
      <c r="CC366" t="e">
        <v>#N/A</v>
      </c>
      <c r="CD366" t="e">
        <v>#N/A</v>
      </c>
      <c r="CE366" t="e">
        <v>#N/A</v>
      </c>
      <c r="CF366" t="e">
        <v>#N/A</v>
      </c>
    </row>
    <row r="367" spans="34:84" x14ac:dyDescent="0.3">
      <c r="AH367" s="96"/>
      <c r="AI367" s="96"/>
      <c r="BV367" t="e">
        <v>#N/A</v>
      </c>
      <c r="BW367" t="e">
        <v>#N/A</v>
      </c>
      <c r="BX367" t="e">
        <v>#N/A</v>
      </c>
      <c r="BY367" t="e">
        <v>#N/A</v>
      </c>
      <c r="BZ367" t="e">
        <v>#N/A</v>
      </c>
      <c r="CA367" t="e">
        <v>#N/A</v>
      </c>
      <c r="CB367" t="e">
        <v>#N/A</v>
      </c>
      <c r="CC367" t="e">
        <v>#N/A</v>
      </c>
      <c r="CD367" t="e">
        <v>#N/A</v>
      </c>
      <c r="CE367" t="e">
        <v>#N/A</v>
      </c>
      <c r="CF367" t="e">
        <v>#N/A</v>
      </c>
    </row>
    <row r="368" spans="34:84" x14ac:dyDescent="0.3">
      <c r="AH368" s="96"/>
      <c r="AI368" s="96"/>
      <c r="BV368" t="e">
        <v>#N/A</v>
      </c>
      <c r="BW368" t="e">
        <v>#N/A</v>
      </c>
      <c r="BX368" t="e">
        <v>#N/A</v>
      </c>
      <c r="BY368" t="e">
        <v>#N/A</v>
      </c>
      <c r="BZ368" t="e">
        <v>#N/A</v>
      </c>
      <c r="CA368" t="e">
        <v>#N/A</v>
      </c>
      <c r="CB368" t="e">
        <v>#N/A</v>
      </c>
      <c r="CC368" t="e">
        <v>#N/A</v>
      </c>
      <c r="CD368" t="e">
        <v>#N/A</v>
      </c>
      <c r="CE368" t="e">
        <v>#N/A</v>
      </c>
      <c r="CF368" t="e">
        <v>#N/A</v>
      </c>
    </row>
    <row r="369" spans="34:84" x14ac:dyDescent="0.3">
      <c r="AH369" s="96"/>
      <c r="AI369" s="96"/>
      <c r="BV369" t="e">
        <v>#N/A</v>
      </c>
      <c r="BW369" t="e">
        <v>#N/A</v>
      </c>
      <c r="BX369" t="e">
        <v>#N/A</v>
      </c>
      <c r="BY369" t="e">
        <v>#N/A</v>
      </c>
      <c r="BZ369" t="e">
        <v>#N/A</v>
      </c>
      <c r="CA369" t="e">
        <v>#N/A</v>
      </c>
      <c r="CB369" t="e">
        <v>#N/A</v>
      </c>
      <c r="CC369" t="e">
        <v>#N/A</v>
      </c>
      <c r="CD369" t="e">
        <v>#N/A</v>
      </c>
      <c r="CE369" t="e">
        <v>#N/A</v>
      </c>
      <c r="CF369" t="e">
        <v>#N/A</v>
      </c>
    </row>
    <row r="370" spans="34:84" x14ac:dyDescent="0.3">
      <c r="AH370" s="96"/>
      <c r="AI370" s="96"/>
      <c r="BV370" t="e">
        <v>#N/A</v>
      </c>
      <c r="BW370" t="e">
        <v>#N/A</v>
      </c>
      <c r="BX370" t="e">
        <v>#N/A</v>
      </c>
      <c r="BY370" t="e">
        <v>#N/A</v>
      </c>
      <c r="BZ370" t="e">
        <v>#N/A</v>
      </c>
      <c r="CA370" t="e">
        <v>#N/A</v>
      </c>
      <c r="CB370" t="e">
        <v>#N/A</v>
      </c>
      <c r="CC370" t="e">
        <v>#N/A</v>
      </c>
      <c r="CD370" t="e">
        <v>#N/A</v>
      </c>
      <c r="CE370" t="e">
        <v>#N/A</v>
      </c>
      <c r="CF370" t="e">
        <v>#N/A</v>
      </c>
    </row>
    <row r="371" spans="34:84" x14ac:dyDescent="0.3">
      <c r="AH371" s="96"/>
      <c r="AI371" s="96"/>
      <c r="BV371" t="e">
        <v>#N/A</v>
      </c>
      <c r="BW371" t="e">
        <v>#N/A</v>
      </c>
      <c r="BX371" t="e">
        <v>#N/A</v>
      </c>
      <c r="BY371" t="e">
        <v>#N/A</v>
      </c>
      <c r="BZ371" t="e">
        <v>#N/A</v>
      </c>
      <c r="CA371" t="e">
        <v>#N/A</v>
      </c>
      <c r="CB371" t="e">
        <v>#N/A</v>
      </c>
      <c r="CC371" t="e">
        <v>#N/A</v>
      </c>
      <c r="CD371" t="e">
        <v>#N/A</v>
      </c>
      <c r="CE371" t="e">
        <v>#N/A</v>
      </c>
      <c r="CF371" t="e">
        <v>#N/A</v>
      </c>
    </row>
    <row r="372" spans="34:84" x14ac:dyDescent="0.3">
      <c r="AH372" s="96"/>
      <c r="AI372" s="96"/>
      <c r="BV372" t="e">
        <v>#N/A</v>
      </c>
      <c r="BW372" t="e">
        <v>#N/A</v>
      </c>
      <c r="BX372" t="e">
        <v>#N/A</v>
      </c>
      <c r="BY372" t="e">
        <v>#N/A</v>
      </c>
      <c r="BZ372" t="e">
        <v>#N/A</v>
      </c>
      <c r="CA372" t="e">
        <v>#N/A</v>
      </c>
      <c r="CB372" t="e">
        <v>#N/A</v>
      </c>
      <c r="CC372" t="e">
        <v>#N/A</v>
      </c>
      <c r="CD372" t="e">
        <v>#N/A</v>
      </c>
      <c r="CE372" t="e">
        <v>#N/A</v>
      </c>
      <c r="CF372" t="e">
        <v>#N/A</v>
      </c>
    </row>
    <row r="373" spans="34:84" x14ac:dyDescent="0.3">
      <c r="AH373" s="96"/>
      <c r="AI373" s="96"/>
      <c r="BV373" t="e">
        <v>#N/A</v>
      </c>
      <c r="BW373" t="e">
        <v>#N/A</v>
      </c>
      <c r="BX373" t="e">
        <v>#N/A</v>
      </c>
      <c r="BY373" t="e">
        <v>#N/A</v>
      </c>
      <c r="BZ373" t="e">
        <v>#N/A</v>
      </c>
      <c r="CA373" t="e">
        <v>#N/A</v>
      </c>
      <c r="CB373" t="e">
        <v>#N/A</v>
      </c>
      <c r="CC373" t="e">
        <v>#N/A</v>
      </c>
      <c r="CD373" t="e">
        <v>#N/A</v>
      </c>
      <c r="CE373" t="e">
        <v>#N/A</v>
      </c>
      <c r="CF373" t="e">
        <v>#N/A</v>
      </c>
    </row>
    <row r="374" spans="34:84" x14ac:dyDescent="0.3">
      <c r="AH374" s="96"/>
      <c r="AI374" s="96"/>
      <c r="BV374" t="e">
        <v>#N/A</v>
      </c>
      <c r="BW374" t="e">
        <v>#N/A</v>
      </c>
      <c r="BX374" t="e">
        <v>#N/A</v>
      </c>
      <c r="BY374" t="e">
        <v>#N/A</v>
      </c>
      <c r="BZ374" t="e">
        <v>#N/A</v>
      </c>
      <c r="CA374" t="e">
        <v>#N/A</v>
      </c>
      <c r="CB374" t="e">
        <v>#N/A</v>
      </c>
      <c r="CC374" t="e">
        <v>#N/A</v>
      </c>
      <c r="CD374" t="e">
        <v>#N/A</v>
      </c>
      <c r="CE374" t="e">
        <v>#N/A</v>
      </c>
      <c r="CF374" t="e">
        <v>#N/A</v>
      </c>
    </row>
    <row r="375" spans="34:84" x14ac:dyDescent="0.3">
      <c r="AH375" s="96"/>
      <c r="AI375" s="96"/>
      <c r="BV375" t="e">
        <v>#N/A</v>
      </c>
      <c r="BW375" t="e">
        <v>#N/A</v>
      </c>
      <c r="BX375" t="e">
        <v>#N/A</v>
      </c>
      <c r="BY375" t="e">
        <v>#N/A</v>
      </c>
      <c r="BZ375" t="e">
        <v>#N/A</v>
      </c>
      <c r="CA375" t="e">
        <v>#N/A</v>
      </c>
      <c r="CB375" t="e">
        <v>#N/A</v>
      </c>
      <c r="CC375" t="e">
        <v>#N/A</v>
      </c>
      <c r="CD375" t="e">
        <v>#N/A</v>
      </c>
      <c r="CE375" t="e">
        <v>#N/A</v>
      </c>
      <c r="CF375" t="e">
        <v>#N/A</v>
      </c>
    </row>
    <row r="376" spans="34:84" x14ac:dyDescent="0.3">
      <c r="AH376" s="96"/>
      <c r="AI376" s="96"/>
      <c r="BV376" t="e">
        <v>#N/A</v>
      </c>
      <c r="BW376" t="e">
        <v>#N/A</v>
      </c>
      <c r="BX376" t="e">
        <v>#N/A</v>
      </c>
      <c r="BY376" t="e">
        <v>#N/A</v>
      </c>
      <c r="BZ376" t="e">
        <v>#N/A</v>
      </c>
      <c r="CA376" t="e">
        <v>#N/A</v>
      </c>
      <c r="CB376" t="e">
        <v>#N/A</v>
      </c>
      <c r="CC376" t="e">
        <v>#N/A</v>
      </c>
      <c r="CD376" t="e">
        <v>#N/A</v>
      </c>
      <c r="CE376" t="e">
        <v>#N/A</v>
      </c>
      <c r="CF376" t="e">
        <v>#N/A</v>
      </c>
    </row>
    <row r="377" spans="34:84" x14ac:dyDescent="0.3">
      <c r="AH377" s="96"/>
      <c r="AI377" s="96"/>
      <c r="BV377" t="e">
        <v>#N/A</v>
      </c>
      <c r="BW377" t="e">
        <v>#N/A</v>
      </c>
      <c r="BX377" t="e">
        <v>#N/A</v>
      </c>
      <c r="BY377" t="e">
        <v>#N/A</v>
      </c>
      <c r="BZ377" t="e">
        <v>#N/A</v>
      </c>
      <c r="CA377" t="e">
        <v>#N/A</v>
      </c>
      <c r="CB377" t="e">
        <v>#N/A</v>
      </c>
      <c r="CC377" t="e">
        <v>#N/A</v>
      </c>
      <c r="CD377" t="e">
        <v>#N/A</v>
      </c>
      <c r="CE377" t="e">
        <v>#N/A</v>
      </c>
      <c r="CF377" t="e">
        <v>#N/A</v>
      </c>
    </row>
    <row r="378" spans="34:84" x14ac:dyDescent="0.3">
      <c r="AH378" s="96"/>
      <c r="AI378" s="96"/>
      <c r="BV378" t="e">
        <v>#N/A</v>
      </c>
      <c r="BW378" t="e">
        <v>#N/A</v>
      </c>
      <c r="BX378" t="e">
        <v>#N/A</v>
      </c>
      <c r="BY378" t="e">
        <v>#N/A</v>
      </c>
      <c r="BZ378" t="e">
        <v>#N/A</v>
      </c>
      <c r="CA378" t="e">
        <v>#N/A</v>
      </c>
      <c r="CB378" t="e">
        <v>#N/A</v>
      </c>
      <c r="CC378" t="e">
        <v>#N/A</v>
      </c>
      <c r="CD378" t="e">
        <v>#N/A</v>
      </c>
      <c r="CE378" t="e">
        <v>#N/A</v>
      </c>
      <c r="CF378" t="e">
        <v>#N/A</v>
      </c>
    </row>
    <row r="379" spans="34:84" x14ac:dyDescent="0.3">
      <c r="AH379" s="96"/>
      <c r="AI379" s="96"/>
      <c r="BV379" t="e">
        <v>#N/A</v>
      </c>
      <c r="BW379" t="e">
        <v>#N/A</v>
      </c>
      <c r="BX379" t="e">
        <v>#N/A</v>
      </c>
      <c r="BY379" t="e">
        <v>#N/A</v>
      </c>
      <c r="BZ379" t="e">
        <v>#N/A</v>
      </c>
      <c r="CA379" t="e">
        <v>#N/A</v>
      </c>
      <c r="CB379" t="e">
        <v>#N/A</v>
      </c>
      <c r="CC379" t="e">
        <v>#N/A</v>
      </c>
      <c r="CD379" t="e">
        <v>#N/A</v>
      </c>
      <c r="CE379" t="e">
        <v>#N/A</v>
      </c>
      <c r="CF379" t="e">
        <v>#N/A</v>
      </c>
    </row>
    <row r="380" spans="34:84" x14ac:dyDescent="0.3">
      <c r="AH380" s="96"/>
      <c r="AI380" s="96"/>
      <c r="BV380" t="e">
        <v>#N/A</v>
      </c>
      <c r="BW380" t="e">
        <v>#N/A</v>
      </c>
      <c r="BX380" t="e">
        <v>#N/A</v>
      </c>
      <c r="BY380" t="e">
        <v>#N/A</v>
      </c>
      <c r="BZ380" t="e">
        <v>#N/A</v>
      </c>
      <c r="CA380" t="e">
        <v>#N/A</v>
      </c>
      <c r="CB380" t="e">
        <v>#N/A</v>
      </c>
      <c r="CC380" t="e">
        <v>#N/A</v>
      </c>
      <c r="CD380" t="e">
        <v>#N/A</v>
      </c>
      <c r="CE380" t="e">
        <v>#N/A</v>
      </c>
      <c r="CF380" t="e">
        <v>#N/A</v>
      </c>
    </row>
    <row r="381" spans="34:84" x14ac:dyDescent="0.3">
      <c r="AH381" s="96"/>
      <c r="AI381" s="96"/>
      <c r="BV381" t="e">
        <v>#N/A</v>
      </c>
      <c r="BW381" t="e">
        <v>#N/A</v>
      </c>
      <c r="BX381" t="e">
        <v>#N/A</v>
      </c>
      <c r="BY381" t="e">
        <v>#N/A</v>
      </c>
      <c r="BZ381" t="e">
        <v>#N/A</v>
      </c>
      <c r="CA381" t="e">
        <v>#N/A</v>
      </c>
      <c r="CB381" t="e">
        <v>#N/A</v>
      </c>
      <c r="CC381" t="e">
        <v>#N/A</v>
      </c>
      <c r="CD381" t="e">
        <v>#N/A</v>
      </c>
      <c r="CE381" t="e">
        <v>#N/A</v>
      </c>
      <c r="CF381" t="e">
        <v>#N/A</v>
      </c>
    </row>
    <row r="382" spans="34:84" x14ac:dyDescent="0.3">
      <c r="AH382" s="96"/>
      <c r="AI382" s="96"/>
      <c r="BV382" t="e">
        <v>#N/A</v>
      </c>
      <c r="BW382" t="e">
        <v>#N/A</v>
      </c>
      <c r="BX382" t="e">
        <v>#N/A</v>
      </c>
      <c r="BY382" t="e">
        <v>#N/A</v>
      </c>
      <c r="BZ382" t="e">
        <v>#N/A</v>
      </c>
      <c r="CA382" t="e">
        <v>#N/A</v>
      </c>
      <c r="CB382" t="e">
        <v>#N/A</v>
      </c>
      <c r="CC382" t="e">
        <v>#N/A</v>
      </c>
      <c r="CD382" t="e">
        <v>#N/A</v>
      </c>
      <c r="CE382" t="e">
        <v>#N/A</v>
      </c>
      <c r="CF382" t="e">
        <v>#N/A</v>
      </c>
    </row>
    <row r="383" spans="34:84" x14ac:dyDescent="0.3">
      <c r="AH383" s="96"/>
      <c r="AI383" s="96"/>
      <c r="BV383" t="e">
        <v>#N/A</v>
      </c>
      <c r="BW383" t="e">
        <v>#N/A</v>
      </c>
      <c r="BX383" t="e">
        <v>#N/A</v>
      </c>
      <c r="BY383" t="e">
        <v>#N/A</v>
      </c>
      <c r="BZ383" t="e">
        <v>#N/A</v>
      </c>
      <c r="CA383" t="e">
        <v>#N/A</v>
      </c>
      <c r="CB383" t="e">
        <v>#N/A</v>
      </c>
      <c r="CC383" t="e">
        <v>#N/A</v>
      </c>
      <c r="CD383" t="e">
        <v>#N/A</v>
      </c>
      <c r="CE383" t="e">
        <v>#N/A</v>
      </c>
      <c r="CF383" t="e">
        <v>#N/A</v>
      </c>
    </row>
    <row r="384" spans="34:84" x14ac:dyDescent="0.3">
      <c r="AH384" s="96"/>
      <c r="AI384" s="96"/>
      <c r="BV384" t="e">
        <v>#N/A</v>
      </c>
      <c r="BW384" t="e">
        <v>#N/A</v>
      </c>
      <c r="BX384" t="e">
        <v>#N/A</v>
      </c>
      <c r="BY384" t="e">
        <v>#N/A</v>
      </c>
      <c r="BZ384" t="e">
        <v>#N/A</v>
      </c>
      <c r="CA384" t="e">
        <v>#N/A</v>
      </c>
      <c r="CB384" t="e">
        <v>#N/A</v>
      </c>
      <c r="CC384" t="e">
        <v>#N/A</v>
      </c>
      <c r="CD384" t="e">
        <v>#N/A</v>
      </c>
      <c r="CE384" t="e">
        <v>#N/A</v>
      </c>
      <c r="CF384" t="e">
        <v>#N/A</v>
      </c>
    </row>
    <row r="385" spans="34:84" x14ac:dyDescent="0.3">
      <c r="AH385" s="96"/>
      <c r="AI385" s="96"/>
      <c r="BV385" t="e">
        <v>#N/A</v>
      </c>
      <c r="BW385" t="e">
        <v>#N/A</v>
      </c>
      <c r="BX385" t="e">
        <v>#N/A</v>
      </c>
      <c r="BY385" t="e">
        <v>#N/A</v>
      </c>
      <c r="BZ385" t="e">
        <v>#N/A</v>
      </c>
      <c r="CA385" t="e">
        <v>#N/A</v>
      </c>
      <c r="CB385" t="e">
        <v>#N/A</v>
      </c>
      <c r="CC385" t="e">
        <v>#N/A</v>
      </c>
      <c r="CD385" t="e">
        <v>#N/A</v>
      </c>
      <c r="CE385" t="e">
        <v>#N/A</v>
      </c>
      <c r="CF385" t="e">
        <v>#N/A</v>
      </c>
    </row>
    <row r="386" spans="34:84" x14ac:dyDescent="0.3">
      <c r="AH386" s="96"/>
      <c r="AI386" s="96"/>
      <c r="BV386" t="e">
        <v>#N/A</v>
      </c>
      <c r="BW386" t="e">
        <v>#N/A</v>
      </c>
      <c r="BX386" t="e">
        <v>#N/A</v>
      </c>
      <c r="BY386" t="e">
        <v>#N/A</v>
      </c>
      <c r="BZ386" t="e">
        <v>#N/A</v>
      </c>
      <c r="CA386" t="e">
        <v>#N/A</v>
      </c>
      <c r="CB386" t="e">
        <v>#N/A</v>
      </c>
      <c r="CC386" t="e">
        <v>#N/A</v>
      </c>
      <c r="CD386" t="e">
        <v>#N/A</v>
      </c>
      <c r="CE386" t="e">
        <v>#N/A</v>
      </c>
      <c r="CF386" t="e">
        <v>#N/A</v>
      </c>
    </row>
    <row r="387" spans="34:84" x14ac:dyDescent="0.3">
      <c r="AH387" s="96"/>
      <c r="AI387" s="96"/>
      <c r="BV387" t="e">
        <v>#N/A</v>
      </c>
      <c r="BW387" t="e">
        <v>#N/A</v>
      </c>
      <c r="BX387" t="e">
        <v>#N/A</v>
      </c>
      <c r="BY387" t="e">
        <v>#N/A</v>
      </c>
      <c r="BZ387" t="e">
        <v>#N/A</v>
      </c>
      <c r="CA387" t="e">
        <v>#N/A</v>
      </c>
      <c r="CB387" t="e">
        <v>#N/A</v>
      </c>
      <c r="CC387" t="e">
        <v>#N/A</v>
      </c>
      <c r="CD387" t="e">
        <v>#N/A</v>
      </c>
      <c r="CE387" t="e">
        <v>#N/A</v>
      </c>
      <c r="CF387" t="e">
        <v>#N/A</v>
      </c>
    </row>
    <row r="388" spans="34:84" x14ac:dyDescent="0.3">
      <c r="AH388" s="96"/>
      <c r="AI388" s="96"/>
      <c r="BV388" t="e">
        <v>#N/A</v>
      </c>
      <c r="BW388" t="e">
        <v>#N/A</v>
      </c>
      <c r="BX388" t="e">
        <v>#N/A</v>
      </c>
      <c r="BY388" t="e">
        <v>#N/A</v>
      </c>
      <c r="BZ388" t="e">
        <v>#N/A</v>
      </c>
      <c r="CA388" t="e">
        <v>#N/A</v>
      </c>
      <c r="CB388" t="e">
        <v>#N/A</v>
      </c>
      <c r="CC388" t="e">
        <v>#N/A</v>
      </c>
      <c r="CD388" t="e">
        <v>#N/A</v>
      </c>
      <c r="CE388" t="e">
        <v>#N/A</v>
      </c>
      <c r="CF388" t="e">
        <v>#N/A</v>
      </c>
    </row>
    <row r="389" spans="34:84" x14ac:dyDescent="0.3">
      <c r="AH389" s="96"/>
      <c r="AI389" s="96"/>
      <c r="BV389" t="e">
        <v>#N/A</v>
      </c>
      <c r="BW389" t="e">
        <v>#N/A</v>
      </c>
      <c r="BX389" t="e">
        <v>#N/A</v>
      </c>
      <c r="BY389" t="e">
        <v>#N/A</v>
      </c>
      <c r="BZ389" t="e">
        <v>#N/A</v>
      </c>
      <c r="CA389" t="e">
        <v>#N/A</v>
      </c>
      <c r="CB389" t="e">
        <v>#N/A</v>
      </c>
      <c r="CC389" t="e">
        <v>#N/A</v>
      </c>
      <c r="CD389" t="e">
        <v>#N/A</v>
      </c>
      <c r="CE389" t="e">
        <v>#N/A</v>
      </c>
      <c r="CF389" t="e">
        <v>#N/A</v>
      </c>
    </row>
    <row r="390" spans="34:84" x14ac:dyDescent="0.3">
      <c r="AH390" s="96"/>
      <c r="AI390" s="96"/>
      <c r="BV390" t="e">
        <v>#N/A</v>
      </c>
      <c r="BW390" t="e">
        <v>#N/A</v>
      </c>
      <c r="BX390" t="e">
        <v>#N/A</v>
      </c>
      <c r="BY390" t="e">
        <v>#N/A</v>
      </c>
      <c r="BZ390" t="e">
        <v>#N/A</v>
      </c>
      <c r="CA390" t="e">
        <v>#N/A</v>
      </c>
      <c r="CB390" t="e">
        <v>#N/A</v>
      </c>
      <c r="CC390" t="e">
        <v>#N/A</v>
      </c>
      <c r="CD390" t="e">
        <v>#N/A</v>
      </c>
      <c r="CE390" t="e">
        <v>#N/A</v>
      </c>
      <c r="CF390" t="e">
        <v>#N/A</v>
      </c>
    </row>
    <row r="391" spans="34:84" x14ac:dyDescent="0.3">
      <c r="AH391" s="96"/>
      <c r="AI391" s="96"/>
      <c r="BV391" t="e">
        <v>#N/A</v>
      </c>
      <c r="BW391" t="e">
        <v>#N/A</v>
      </c>
      <c r="BX391" t="e">
        <v>#N/A</v>
      </c>
      <c r="BY391" t="e">
        <v>#N/A</v>
      </c>
      <c r="BZ391" t="e">
        <v>#N/A</v>
      </c>
      <c r="CA391" t="e">
        <v>#N/A</v>
      </c>
      <c r="CB391" t="e">
        <v>#N/A</v>
      </c>
      <c r="CC391" t="e">
        <v>#N/A</v>
      </c>
      <c r="CD391" t="e">
        <v>#N/A</v>
      </c>
      <c r="CE391" t="e">
        <v>#N/A</v>
      </c>
      <c r="CF391" t="e">
        <v>#N/A</v>
      </c>
    </row>
    <row r="392" spans="34:84" x14ac:dyDescent="0.3">
      <c r="AH392" s="96"/>
      <c r="AI392" s="96"/>
      <c r="BV392" t="e">
        <v>#N/A</v>
      </c>
      <c r="BW392" t="e">
        <v>#N/A</v>
      </c>
      <c r="BX392" t="e">
        <v>#N/A</v>
      </c>
      <c r="BY392" t="e">
        <v>#N/A</v>
      </c>
      <c r="BZ392" t="e">
        <v>#N/A</v>
      </c>
      <c r="CA392" t="e">
        <v>#N/A</v>
      </c>
      <c r="CB392" t="e">
        <v>#N/A</v>
      </c>
      <c r="CC392" t="e">
        <v>#N/A</v>
      </c>
      <c r="CD392" t="e">
        <v>#N/A</v>
      </c>
      <c r="CE392" t="e">
        <v>#N/A</v>
      </c>
      <c r="CF392" t="e">
        <v>#N/A</v>
      </c>
    </row>
    <row r="393" spans="34:84" x14ac:dyDescent="0.3">
      <c r="AH393" s="96"/>
      <c r="AI393" s="96"/>
      <c r="BV393" t="e">
        <v>#N/A</v>
      </c>
      <c r="BW393" t="e">
        <v>#N/A</v>
      </c>
      <c r="BX393" t="e">
        <v>#N/A</v>
      </c>
      <c r="BY393" t="e">
        <v>#N/A</v>
      </c>
      <c r="BZ393" t="e">
        <v>#N/A</v>
      </c>
      <c r="CA393" t="e">
        <v>#N/A</v>
      </c>
      <c r="CB393" t="e">
        <v>#N/A</v>
      </c>
      <c r="CC393" t="e">
        <v>#N/A</v>
      </c>
      <c r="CD393" t="e">
        <v>#N/A</v>
      </c>
      <c r="CE393" t="e">
        <v>#N/A</v>
      </c>
      <c r="CF393" t="e">
        <v>#N/A</v>
      </c>
    </row>
    <row r="394" spans="34:84" x14ac:dyDescent="0.3">
      <c r="AH394" s="96"/>
      <c r="AI394" s="96"/>
      <c r="BV394" t="e">
        <v>#N/A</v>
      </c>
      <c r="BW394" t="e">
        <v>#N/A</v>
      </c>
      <c r="BX394" t="e">
        <v>#N/A</v>
      </c>
      <c r="BY394" t="e">
        <v>#N/A</v>
      </c>
      <c r="BZ394" t="e">
        <v>#N/A</v>
      </c>
      <c r="CA394" t="e">
        <v>#N/A</v>
      </c>
      <c r="CB394" t="e">
        <v>#N/A</v>
      </c>
      <c r="CC394" t="e">
        <v>#N/A</v>
      </c>
      <c r="CD394" t="e">
        <v>#N/A</v>
      </c>
      <c r="CE394" t="e">
        <v>#N/A</v>
      </c>
      <c r="CF394" t="e">
        <v>#N/A</v>
      </c>
    </row>
    <row r="395" spans="34:84" x14ac:dyDescent="0.3">
      <c r="AH395" s="96"/>
      <c r="AI395" s="96"/>
      <c r="BV395" t="e">
        <v>#N/A</v>
      </c>
      <c r="BW395" t="e">
        <v>#N/A</v>
      </c>
      <c r="BX395" t="e">
        <v>#N/A</v>
      </c>
      <c r="BY395" t="e">
        <v>#N/A</v>
      </c>
      <c r="BZ395" t="e">
        <v>#N/A</v>
      </c>
      <c r="CA395" t="e">
        <v>#N/A</v>
      </c>
      <c r="CB395" t="e">
        <v>#N/A</v>
      </c>
      <c r="CC395" t="e">
        <v>#N/A</v>
      </c>
      <c r="CD395" t="e">
        <v>#N/A</v>
      </c>
      <c r="CE395" t="e">
        <v>#N/A</v>
      </c>
      <c r="CF395" t="e">
        <v>#N/A</v>
      </c>
    </row>
    <row r="396" spans="34:84" x14ac:dyDescent="0.3">
      <c r="AH396" s="96"/>
      <c r="AI396" s="96"/>
      <c r="BV396" t="e">
        <v>#N/A</v>
      </c>
      <c r="BW396" t="e">
        <v>#N/A</v>
      </c>
      <c r="BX396" t="e">
        <v>#N/A</v>
      </c>
      <c r="BY396" t="e">
        <v>#N/A</v>
      </c>
      <c r="BZ396" t="e">
        <v>#N/A</v>
      </c>
      <c r="CA396" t="e">
        <v>#N/A</v>
      </c>
      <c r="CB396" t="e">
        <v>#N/A</v>
      </c>
      <c r="CC396" t="e">
        <v>#N/A</v>
      </c>
      <c r="CD396" t="e">
        <v>#N/A</v>
      </c>
      <c r="CE396" t="e">
        <v>#N/A</v>
      </c>
      <c r="CF396" t="e">
        <v>#N/A</v>
      </c>
    </row>
    <row r="397" spans="34:84" x14ac:dyDescent="0.3">
      <c r="AH397" s="96"/>
      <c r="AI397" s="96"/>
      <c r="BV397" t="e">
        <v>#N/A</v>
      </c>
      <c r="BW397" t="e">
        <v>#N/A</v>
      </c>
      <c r="BX397" t="e">
        <v>#N/A</v>
      </c>
      <c r="BY397" t="e">
        <v>#N/A</v>
      </c>
      <c r="BZ397" t="e">
        <v>#N/A</v>
      </c>
      <c r="CA397" t="e">
        <v>#N/A</v>
      </c>
      <c r="CB397" t="e">
        <v>#N/A</v>
      </c>
      <c r="CC397" t="e">
        <v>#N/A</v>
      </c>
      <c r="CD397" t="e">
        <v>#N/A</v>
      </c>
      <c r="CE397" t="e">
        <v>#N/A</v>
      </c>
      <c r="CF397" t="e">
        <v>#N/A</v>
      </c>
    </row>
    <row r="398" spans="34:84" x14ac:dyDescent="0.3">
      <c r="AH398" s="96"/>
      <c r="AI398" s="96"/>
      <c r="BV398" t="e">
        <v>#N/A</v>
      </c>
      <c r="BW398" t="e">
        <v>#N/A</v>
      </c>
      <c r="BX398" t="e">
        <v>#N/A</v>
      </c>
      <c r="BY398" t="e">
        <v>#N/A</v>
      </c>
      <c r="BZ398" t="e">
        <v>#N/A</v>
      </c>
      <c r="CA398" t="e">
        <v>#N/A</v>
      </c>
      <c r="CB398" t="e">
        <v>#N/A</v>
      </c>
      <c r="CC398" t="e">
        <v>#N/A</v>
      </c>
      <c r="CD398" t="e">
        <v>#N/A</v>
      </c>
      <c r="CE398" t="e">
        <v>#N/A</v>
      </c>
      <c r="CF398" t="e">
        <v>#N/A</v>
      </c>
    </row>
    <row r="399" spans="34:84" x14ac:dyDescent="0.3">
      <c r="AH399" s="96"/>
      <c r="AI399" s="96"/>
      <c r="BV399" t="e">
        <v>#N/A</v>
      </c>
      <c r="BW399" t="e">
        <v>#N/A</v>
      </c>
      <c r="BX399" t="e">
        <v>#N/A</v>
      </c>
      <c r="BY399" t="e">
        <v>#N/A</v>
      </c>
      <c r="BZ399" t="e">
        <v>#N/A</v>
      </c>
      <c r="CA399" t="e">
        <v>#N/A</v>
      </c>
      <c r="CB399" t="e">
        <v>#N/A</v>
      </c>
      <c r="CC399" t="e">
        <v>#N/A</v>
      </c>
      <c r="CD399" t="e">
        <v>#N/A</v>
      </c>
      <c r="CE399" t="e">
        <v>#N/A</v>
      </c>
      <c r="CF399" t="e">
        <v>#N/A</v>
      </c>
    </row>
    <row r="400" spans="34:84" x14ac:dyDescent="0.3">
      <c r="AH400" s="96"/>
      <c r="AI400" s="96"/>
      <c r="BV400" t="e">
        <v>#N/A</v>
      </c>
      <c r="BW400" t="e">
        <v>#N/A</v>
      </c>
      <c r="BX400" t="e">
        <v>#N/A</v>
      </c>
      <c r="BY400" t="e">
        <v>#N/A</v>
      </c>
      <c r="BZ400" t="e">
        <v>#N/A</v>
      </c>
      <c r="CA400" t="e">
        <v>#N/A</v>
      </c>
      <c r="CB400" t="e">
        <v>#N/A</v>
      </c>
      <c r="CC400" t="e">
        <v>#N/A</v>
      </c>
      <c r="CD400" t="e">
        <v>#N/A</v>
      </c>
      <c r="CE400" t="e">
        <v>#N/A</v>
      </c>
      <c r="CF400" t="e">
        <v>#N/A</v>
      </c>
    </row>
    <row r="401" spans="34:84" x14ac:dyDescent="0.3">
      <c r="AH401" s="96"/>
      <c r="AI401" s="96"/>
      <c r="BV401" t="e">
        <v>#N/A</v>
      </c>
      <c r="BW401" t="e">
        <v>#N/A</v>
      </c>
      <c r="BX401" t="e">
        <v>#N/A</v>
      </c>
      <c r="BY401" t="e">
        <v>#N/A</v>
      </c>
      <c r="BZ401" t="e">
        <v>#N/A</v>
      </c>
      <c r="CA401" t="e">
        <v>#N/A</v>
      </c>
      <c r="CB401" t="e">
        <v>#N/A</v>
      </c>
      <c r="CC401" t="e">
        <v>#N/A</v>
      </c>
      <c r="CD401" t="e">
        <v>#N/A</v>
      </c>
      <c r="CE401" t="e">
        <v>#N/A</v>
      </c>
      <c r="CF401" t="e">
        <v>#N/A</v>
      </c>
    </row>
    <row r="402" spans="34:84" x14ac:dyDescent="0.3">
      <c r="AH402" s="96"/>
      <c r="AI402" s="96"/>
      <c r="BV402" t="e">
        <v>#N/A</v>
      </c>
      <c r="BW402" t="e">
        <v>#N/A</v>
      </c>
      <c r="BX402" t="e">
        <v>#N/A</v>
      </c>
      <c r="BY402" t="e">
        <v>#N/A</v>
      </c>
      <c r="BZ402" t="e">
        <v>#N/A</v>
      </c>
      <c r="CA402" t="e">
        <v>#N/A</v>
      </c>
      <c r="CB402" t="e">
        <v>#N/A</v>
      </c>
      <c r="CC402" t="e">
        <v>#N/A</v>
      </c>
      <c r="CD402" t="e">
        <v>#N/A</v>
      </c>
      <c r="CE402" t="e">
        <v>#N/A</v>
      </c>
      <c r="CF402" t="e">
        <v>#N/A</v>
      </c>
    </row>
    <row r="403" spans="34:84" x14ac:dyDescent="0.3">
      <c r="AH403" s="96"/>
      <c r="AI403" s="96"/>
      <c r="BV403" t="e">
        <v>#N/A</v>
      </c>
      <c r="BW403" t="e">
        <v>#N/A</v>
      </c>
      <c r="BX403" t="e">
        <v>#N/A</v>
      </c>
      <c r="BY403" t="e">
        <v>#N/A</v>
      </c>
      <c r="BZ403" t="e">
        <v>#N/A</v>
      </c>
      <c r="CA403" t="e">
        <v>#N/A</v>
      </c>
      <c r="CB403" t="e">
        <v>#N/A</v>
      </c>
      <c r="CC403" t="e">
        <v>#N/A</v>
      </c>
      <c r="CD403" t="e">
        <v>#N/A</v>
      </c>
      <c r="CE403" t="e">
        <v>#N/A</v>
      </c>
      <c r="CF403" t="e">
        <v>#N/A</v>
      </c>
    </row>
    <row r="404" spans="34:84" x14ac:dyDescent="0.3">
      <c r="AH404" s="96"/>
      <c r="AI404" s="96"/>
      <c r="BV404" t="e">
        <v>#N/A</v>
      </c>
      <c r="BW404" t="e">
        <v>#N/A</v>
      </c>
      <c r="BX404" t="e">
        <v>#N/A</v>
      </c>
      <c r="BY404" t="e">
        <v>#N/A</v>
      </c>
      <c r="BZ404" t="e">
        <v>#N/A</v>
      </c>
      <c r="CA404" t="e">
        <v>#N/A</v>
      </c>
      <c r="CB404" t="e">
        <v>#N/A</v>
      </c>
      <c r="CC404" t="e">
        <v>#N/A</v>
      </c>
      <c r="CD404" t="e">
        <v>#N/A</v>
      </c>
      <c r="CE404" t="e">
        <v>#N/A</v>
      </c>
      <c r="CF404" t="e">
        <v>#N/A</v>
      </c>
    </row>
    <row r="405" spans="34:84" x14ac:dyDescent="0.3">
      <c r="AH405" s="96"/>
      <c r="AI405" s="96"/>
      <c r="BV405" t="e">
        <v>#N/A</v>
      </c>
      <c r="BW405" t="e">
        <v>#N/A</v>
      </c>
      <c r="BX405" t="e">
        <v>#N/A</v>
      </c>
      <c r="BY405" t="e">
        <v>#N/A</v>
      </c>
      <c r="BZ405" t="e">
        <v>#N/A</v>
      </c>
      <c r="CA405" t="e">
        <v>#N/A</v>
      </c>
      <c r="CB405" t="e">
        <v>#N/A</v>
      </c>
      <c r="CC405" t="e">
        <v>#N/A</v>
      </c>
      <c r="CD405" t="e">
        <v>#N/A</v>
      </c>
      <c r="CE405" t="e">
        <v>#N/A</v>
      </c>
      <c r="CF405" t="e">
        <v>#N/A</v>
      </c>
    </row>
    <row r="406" spans="34:84" x14ac:dyDescent="0.3">
      <c r="AH406" s="96"/>
      <c r="AI406" s="96"/>
      <c r="BV406" t="e">
        <v>#N/A</v>
      </c>
      <c r="BW406" t="e">
        <v>#N/A</v>
      </c>
      <c r="BX406" t="e">
        <v>#N/A</v>
      </c>
      <c r="BY406" t="e">
        <v>#N/A</v>
      </c>
      <c r="BZ406" t="e">
        <v>#N/A</v>
      </c>
      <c r="CA406" t="e">
        <v>#N/A</v>
      </c>
      <c r="CB406" t="e">
        <v>#N/A</v>
      </c>
      <c r="CC406" t="e">
        <v>#N/A</v>
      </c>
      <c r="CD406" t="e">
        <v>#N/A</v>
      </c>
      <c r="CE406" t="e">
        <v>#N/A</v>
      </c>
      <c r="CF406" t="e">
        <v>#N/A</v>
      </c>
    </row>
    <row r="407" spans="34:84" x14ac:dyDescent="0.3">
      <c r="AH407" s="96"/>
      <c r="AI407" s="96"/>
      <c r="BV407" t="e">
        <v>#N/A</v>
      </c>
      <c r="BW407" t="e">
        <v>#N/A</v>
      </c>
      <c r="BX407" t="e">
        <v>#N/A</v>
      </c>
      <c r="BY407" t="e">
        <v>#N/A</v>
      </c>
      <c r="BZ407" t="e">
        <v>#N/A</v>
      </c>
      <c r="CA407" t="e">
        <v>#N/A</v>
      </c>
      <c r="CB407" t="e">
        <v>#N/A</v>
      </c>
      <c r="CC407" t="e">
        <v>#N/A</v>
      </c>
      <c r="CD407" t="e">
        <v>#N/A</v>
      </c>
      <c r="CE407" t="e">
        <v>#N/A</v>
      </c>
      <c r="CF407" t="e">
        <v>#N/A</v>
      </c>
    </row>
    <row r="408" spans="34:84" x14ac:dyDescent="0.3">
      <c r="AH408" s="96"/>
      <c r="AI408" s="96"/>
      <c r="BV408" t="e">
        <v>#N/A</v>
      </c>
      <c r="BW408" t="e">
        <v>#N/A</v>
      </c>
      <c r="BX408" t="e">
        <v>#N/A</v>
      </c>
      <c r="BY408" t="e">
        <v>#N/A</v>
      </c>
      <c r="BZ408" t="e">
        <v>#N/A</v>
      </c>
      <c r="CA408" t="e">
        <v>#N/A</v>
      </c>
      <c r="CB408" t="e">
        <v>#N/A</v>
      </c>
      <c r="CC408" t="e">
        <v>#N/A</v>
      </c>
      <c r="CD408" t="e">
        <v>#N/A</v>
      </c>
      <c r="CE408" t="e">
        <v>#N/A</v>
      </c>
      <c r="CF408" t="e">
        <v>#N/A</v>
      </c>
    </row>
    <row r="409" spans="34:84" x14ac:dyDescent="0.3">
      <c r="AH409" s="96"/>
      <c r="AI409" s="96"/>
      <c r="BV409" t="e">
        <v>#N/A</v>
      </c>
      <c r="BW409" t="e">
        <v>#N/A</v>
      </c>
      <c r="BX409" t="e">
        <v>#N/A</v>
      </c>
      <c r="BY409" t="e">
        <v>#N/A</v>
      </c>
      <c r="BZ409" t="e">
        <v>#N/A</v>
      </c>
      <c r="CA409" t="e">
        <v>#N/A</v>
      </c>
      <c r="CB409" t="e">
        <v>#N/A</v>
      </c>
      <c r="CC409" t="e">
        <v>#N/A</v>
      </c>
      <c r="CD409" t="e">
        <v>#N/A</v>
      </c>
      <c r="CE409" t="e">
        <v>#N/A</v>
      </c>
      <c r="CF409" t="e">
        <v>#N/A</v>
      </c>
    </row>
    <row r="410" spans="34:84" x14ac:dyDescent="0.3">
      <c r="AH410" s="96"/>
      <c r="AI410" s="96"/>
      <c r="BV410" t="e">
        <v>#N/A</v>
      </c>
      <c r="BW410" t="e">
        <v>#N/A</v>
      </c>
      <c r="BX410" t="e">
        <v>#N/A</v>
      </c>
      <c r="BY410" t="e">
        <v>#N/A</v>
      </c>
      <c r="BZ410" t="e">
        <v>#N/A</v>
      </c>
      <c r="CA410" t="e">
        <v>#N/A</v>
      </c>
      <c r="CB410" t="e">
        <v>#N/A</v>
      </c>
      <c r="CC410" t="e">
        <v>#N/A</v>
      </c>
      <c r="CD410" t="e">
        <v>#N/A</v>
      </c>
      <c r="CE410" t="e">
        <v>#N/A</v>
      </c>
      <c r="CF410" t="e">
        <v>#N/A</v>
      </c>
    </row>
    <row r="411" spans="34:84" x14ac:dyDescent="0.3">
      <c r="AH411" s="96"/>
      <c r="AI411" s="96"/>
      <c r="BV411" t="e">
        <v>#N/A</v>
      </c>
      <c r="BW411" t="e">
        <v>#N/A</v>
      </c>
      <c r="BX411" t="e">
        <v>#N/A</v>
      </c>
      <c r="BY411" t="e">
        <v>#N/A</v>
      </c>
      <c r="BZ411" t="e">
        <v>#N/A</v>
      </c>
      <c r="CA411" t="e">
        <v>#N/A</v>
      </c>
      <c r="CB411" t="e">
        <v>#N/A</v>
      </c>
      <c r="CC411" t="e">
        <v>#N/A</v>
      </c>
      <c r="CD411" t="e">
        <v>#N/A</v>
      </c>
      <c r="CE411" t="e">
        <v>#N/A</v>
      </c>
      <c r="CF411" t="e">
        <v>#N/A</v>
      </c>
    </row>
    <row r="412" spans="34:84" x14ac:dyDescent="0.3">
      <c r="AH412" s="96"/>
      <c r="AI412" s="96"/>
      <c r="BV412" t="e">
        <v>#N/A</v>
      </c>
      <c r="BW412" t="e">
        <v>#N/A</v>
      </c>
      <c r="BX412" t="e">
        <v>#N/A</v>
      </c>
      <c r="BY412" t="e">
        <v>#N/A</v>
      </c>
      <c r="BZ412" t="e">
        <v>#N/A</v>
      </c>
      <c r="CA412" t="e">
        <v>#N/A</v>
      </c>
      <c r="CB412" t="e">
        <v>#N/A</v>
      </c>
      <c r="CC412" t="e">
        <v>#N/A</v>
      </c>
      <c r="CD412" t="e">
        <v>#N/A</v>
      </c>
      <c r="CE412" t="e">
        <v>#N/A</v>
      </c>
      <c r="CF412" t="e">
        <v>#N/A</v>
      </c>
    </row>
    <row r="413" spans="34:84" x14ac:dyDescent="0.3">
      <c r="AH413" s="96"/>
      <c r="AI413" s="96"/>
      <c r="BV413" t="e">
        <v>#N/A</v>
      </c>
      <c r="BW413" t="e">
        <v>#N/A</v>
      </c>
      <c r="BX413" t="e">
        <v>#N/A</v>
      </c>
      <c r="BY413" t="e">
        <v>#N/A</v>
      </c>
      <c r="BZ413" t="e">
        <v>#N/A</v>
      </c>
      <c r="CA413" t="e">
        <v>#N/A</v>
      </c>
      <c r="CB413" t="e">
        <v>#N/A</v>
      </c>
      <c r="CC413" t="e">
        <v>#N/A</v>
      </c>
      <c r="CD413" t="e">
        <v>#N/A</v>
      </c>
      <c r="CE413" t="e">
        <v>#N/A</v>
      </c>
      <c r="CF413" t="e">
        <v>#N/A</v>
      </c>
    </row>
    <row r="414" spans="34:84" x14ac:dyDescent="0.3">
      <c r="AH414" s="96"/>
      <c r="AI414" s="96"/>
      <c r="BV414" t="e">
        <v>#N/A</v>
      </c>
      <c r="BW414" t="e">
        <v>#N/A</v>
      </c>
      <c r="BX414" t="e">
        <v>#N/A</v>
      </c>
      <c r="BY414" t="e">
        <v>#N/A</v>
      </c>
      <c r="BZ414" t="e">
        <v>#N/A</v>
      </c>
      <c r="CA414" t="e">
        <v>#N/A</v>
      </c>
      <c r="CB414" t="e">
        <v>#N/A</v>
      </c>
      <c r="CC414" t="e">
        <v>#N/A</v>
      </c>
      <c r="CD414" t="e">
        <v>#N/A</v>
      </c>
      <c r="CE414" t="e">
        <v>#N/A</v>
      </c>
      <c r="CF414" t="e">
        <v>#N/A</v>
      </c>
    </row>
    <row r="415" spans="34:84" x14ac:dyDescent="0.3">
      <c r="AH415" s="96"/>
      <c r="AI415" s="96"/>
      <c r="BV415" t="e">
        <v>#N/A</v>
      </c>
      <c r="BW415" t="e">
        <v>#N/A</v>
      </c>
      <c r="BX415" t="e">
        <v>#N/A</v>
      </c>
      <c r="BY415" t="e">
        <v>#N/A</v>
      </c>
      <c r="BZ415" t="e">
        <v>#N/A</v>
      </c>
      <c r="CA415" t="e">
        <v>#N/A</v>
      </c>
      <c r="CB415" t="e">
        <v>#N/A</v>
      </c>
      <c r="CC415" t="e">
        <v>#N/A</v>
      </c>
      <c r="CD415" t="e">
        <v>#N/A</v>
      </c>
      <c r="CE415" t="e">
        <v>#N/A</v>
      </c>
      <c r="CF415" t="e">
        <v>#N/A</v>
      </c>
    </row>
    <row r="416" spans="34:84" x14ac:dyDescent="0.3">
      <c r="AH416" s="96"/>
      <c r="AI416" s="96"/>
      <c r="BV416" t="e">
        <v>#N/A</v>
      </c>
      <c r="BW416" t="e">
        <v>#N/A</v>
      </c>
      <c r="BX416" t="e">
        <v>#N/A</v>
      </c>
      <c r="BY416" t="e">
        <v>#N/A</v>
      </c>
      <c r="BZ416" t="e">
        <v>#N/A</v>
      </c>
      <c r="CA416" t="e">
        <v>#N/A</v>
      </c>
      <c r="CB416" t="e">
        <v>#N/A</v>
      </c>
      <c r="CC416" t="e">
        <v>#N/A</v>
      </c>
      <c r="CD416" t="e">
        <v>#N/A</v>
      </c>
      <c r="CE416" t="e">
        <v>#N/A</v>
      </c>
      <c r="CF416" t="e">
        <v>#N/A</v>
      </c>
    </row>
    <row r="417" spans="34:84" x14ac:dyDescent="0.3">
      <c r="AH417" s="96"/>
      <c r="AI417" s="96"/>
      <c r="BV417" t="e">
        <v>#N/A</v>
      </c>
      <c r="BW417" t="e">
        <v>#N/A</v>
      </c>
      <c r="BX417" t="e">
        <v>#N/A</v>
      </c>
      <c r="BY417" t="e">
        <v>#N/A</v>
      </c>
      <c r="BZ417" t="e">
        <v>#N/A</v>
      </c>
      <c r="CA417" t="e">
        <v>#N/A</v>
      </c>
      <c r="CB417" t="e">
        <v>#N/A</v>
      </c>
      <c r="CC417" t="e">
        <v>#N/A</v>
      </c>
      <c r="CD417" t="e">
        <v>#N/A</v>
      </c>
      <c r="CE417" t="e">
        <v>#N/A</v>
      </c>
      <c r="CF417" t="e">
        <v>#N/A</v>
      </c>
    </row>
    <row r="418" spans="34:84" x14ac:dyDescent="0.3">
      <c r="AH418" s="96"/>
      <c r="AI418" s="96"/>
      <c r="BV418" t="e">
        <v>#N/A</v>
      </c>
      <c r="BW418" t="e">
        <v>#N/A</v>
      </c>
      <c r="BX418" t="e">
        <v>#N/A</v>
      </c>
      <c r="BY418" t="e">
        <v>#N/A</v>
      </c>
      <c r="BZ418" t="e">
        <v>#N/A</v>
      </c>
      <c r="CA418" t="e">
        <v>#N/A</v>
      </c>
      <c r="CB418" t="e">
        <v>#N/A</v>
      </c>
      <c r="CC418" t="e">
        <v>#N/A</v>
      </c>
      <c r="CD418" t="e">
        <v>#N/A</v>
      </c>
      <c r="CE418" t="e">
        <v>#N/A</v>
      </c>
      <c r="CF418" t="e">
        <v>#N/A</v>
      </c>
    </row>
    <row r="419" spans="34:84" x14ac:dyDescent="0.3">
      <c r="AH419" s="96"/>
      <c r="AI419" s="96"/>
      <c r="BV419" t="e">
        <v>#N/A</v>
      </c>
      <c r="BW419" t="e">
        <v>#N/A</v>
      </c>
      <c r="BX419" t="e">
        <v>#N/A</v>
      </c>
      <c r="BY419" t="e">
        <v>#N/A</v>
      </c>
      <c r="BZ419" t="e">
        <v>#N/A</v>
      </c>
      <c r="CA419" t="e">
        <v>#N/A</v>
      </c>
      <c r="CB419" t="e">
        <v>#N/A</v>
      </c>
      <c r="CC419" t="e">
        <v>#N/A</v>
      </c>
      <c r="CD419" t="e">
        <v>#N/A</v>
      </c>
      <c r="CE419" t="e">
        <v>#N/A</v>
      </c>
      <c r="CF419" t="e">
        <v>#N/A</v>
      </c>
    </row>
    <row r="420" spans="34:84" x14ac:dyDescent="0.3">
      <c r="AH420" s="96"/>
      <c r="AI420" s="96"/>
      <c r="BV420" t="e">
        <v>#N/A</v>
      </c>
      <c r="BW420" t="e">
        <v>#N/A</v>
      </c>
      <c r="BX420" t="e">
        <v>#N/A</v>
      </c>
      <c r="BY420" t="e">
        <v>#N/A</v>
      </c>
      <c r="BZ420" t="e">
        <v>#N/A</v>
      </c>
      <c r="CA420" t="e">
        <v>#N/A</v>
      </c>
      <c r="CB420" t="e">
        <v>#N/A</v>
      </c>
      <c r="CC420" t="e">
        <v>#N/A</v>
      </c>
      <c r="CD420" t="e">
        <v>#N/A</v>
      </c>
      <c r="CE420" t="e">
        <v>#N/A</v>
      </c>
      <c r="CF420" t="e">
        <v>#N/A</v>
      </c>
    </row>
    <row r="421" spans="34:84" x14ac:dyDescent="0.3">
      <c r="AH421" s="96"/>
      <c r="AI421" s="96"/>
      <c r="BV421" t="e">
        <v>#N/A</v>
      </c>
      <c r="BW421" t="e">
        <v>#N/A</v>
      </c>
      <c r="BX421" t="e">
        <v>#N/A</v>
      </c>
      <c r="BY421" t="e">
        <v>#N/A</v>
      </c>
      <c r="BZ421" t="e">
        <v>#N/A</v>
      </c>
      <c r="CA421" t="e">
        <v>#N/A</v>
      </c>
      <c r="CB421" t="e">
        <v>#N/A</v>
      </c>
      <c r="CC421" t="e">
        <v>#N/A</v>
      </c>
      <c r="CD421" t="e">
        <v>#N/A</v>
      </c>
      <c r="CE421" t="e">
        <v>#N/A</v>
      </c>
      <c r="CF421" t="e">
        <v>#N/A</v>
      </c>
    </row>
    <row r="422" spans="34:84" x14ac:dyDescent="0.3">
      <c r="AH422" s="96"/>
      <c r="AI422" s="96"/>
      <c r="BV422" t="e">
        <v>#N/A</v>
      </c>
      <c r="BW422" t="e">
        <v>#N/A</v>
      </c>
      <c r="BX422" t="e">
        <v>#N/A</v>
      </c>
      <c r="BY422" t="e">
        <v>#N/A</v>
      </c>
      <c r="BZ422" t="e">
        <v>#N/A</v>
      </c>
      <c r="CA422" t="e">
        <v>#N/A</v>
      </c>
      <c r="CB422" t="e">
        <v>#N/A</v>
      </c>
      <c r="CC422" t="e">
        <v>#N/A</v>
      </c>
      <c r="CD422" t="e">
        <v>#N/A</v>
      </c>
      <c r="CE422" t="e">
        <v>#N/A</v>
      </c>
      <c r="CF422" t="e">
        <v>#N/A</v>
      </c>
    </row>
    <row r="423" spans="34:84" x14ac:dyDescent="0.3">
      <c r="AH423" s="96"/>
      <c r="AI423" s="96"/>
      <c r="BV423" t="e">
        <v>#N/A</v>
      </c>
      <c r="BW423" t="e">
        <v>#N/A</v>
      </c>
      <c r="BX423" t="e">
        <v>#N/A</v>
      </c>
      <c r="BY423" t="e">
        <v>#N/A</v>
      </c>
      <c r="BZ423" t="e">
        <v>#N/A</v>
      </c>
      <c r="CA423" t="e">
        <v>#N/A</v>
      </c>
      <c r="CB423" t="e">
        <v>#N/A</v>
      </c>
      <c r="CC423" t="e">
        <v>#N/A</v>
      </c>
      <c r="CD423" t="e">
        <v>#N/A</v>
      </c>
      <c r="CE423" t="e">
        <v>#N/A</v>
      </c>
      <c r="CF423" t="e">
        <v>#N/A</v>
      </c>
    </row>
    <row r="424" spans="34:84" x14ac:dyDescent="0.3">
      <c r="AH424" s="96"/>
      <c r="AI424" s="96"/>
      <c r="BV424" t="e">
        <v>#N/A</v>
      </c>
      <c r="BW424" t="e">
        <v>#N/A</v>
      </c>
      <c r="BX424" t="e">
        <v>#N/A</v>
      </c>
      <c r="BY424" t="e">
        <v>#N/A</v>
      </c>
      <c r="BZ424" t="e">
        <v>#N/A</v>
      </c>
      <c r="CA424" t="e">
        <v>#N/A</v>
      </c>
      <c r="CB424" t="e">
        <v>#N/A</v>
      </c>
      <c r="CC424" t="e">
        <v>#N/A</v>
      </c>
      <c r="CD424" t="e">
        <v>#N/A</v>
      </c>
      <c r="CE424" t="e">
        <v>#N/A</v>
      </c>
      <c r="CF424" t="e">
        <v>#N/A</v>
      </c>
    </row>
    <row r="425" spans="34:84" x14ac:dyDescent="0.3">
      <c r="AH425" s="96"/>
      <c r="AI425" s="96"/>
      <c r="BV425" t="e">
        <v>#N/A</v>
      </c>
      <c r="BW425" t="e">
        <v>#N/A</v>
      </c>
      <c r="BX425" t="e">
        <v>#N/A</v>
      </c>
      <c r="BY425" t="e">
        <v>#N/A</v>
      </c>
      <c r="BZ425" t="e">
        <v>#N/A</v>
      </c>
      <c r="CA425" t="e">
        <v>#N/A</v>
      </c>
      <c r="CB425" t="e">
        <v>#N/A</v>
      </c>
      <c r="CC425" t="e">
        <v>#N/A</v>
      </c>
      <c r="CD425" t="e">
        <v>#N/A</v>
      </c>
      <c r="CE425" t="e">
        <v>#N/A</v>
      </c>
      <c r="CF425" t="e">
        <v>#N/A</v>
      </c>
    </row>
    <row r="426" spans="34:84" x14ac:dyDescent="0.3">
      <c r="AH426" s="96"/>
      <c r="AI426" s="96"/>
      <c r="BV426" t="e">
        <v>#N/A</v>
      </c>
      <c r="BW426" t="e">
        <v>#N/A</v>
      </c>
      <c r="BX426" t="e">
        <v>#N/A</v>
      </c>
      <c r="BY426" t="e">
        <v>#N/A</v>
      </c>
      <c r="BZ426" t="e">
        <v>#N/A</v>
      </c>
      <c r="CA426" t="e">
        <v>#N/A</v>
      </c>
      <c r="CB426" t="e">
        <v>#N/A</v>
      </c>
      <c r="CC426" t="e">
        <v>#N/A</v>
      </c>
      <c r="CD426" t="e">
        <v>#N/A</v>
      </c>
      <c r="CE426" t="e">
        <v>#N/A</v>
      </c>
      <c r="CF426" t="e">
        <v>#N/A</v>
      </c>
    </row>
    <row r="427" spans="34:84" x14ac:dyDescent="0.3">
      <c r="AH427" s="96"/>
      <c r="AI427" s="96"/>
      <c r="BV427" t="e">
        <v>#N/A</v>
      </c>
      <c r="BW427" t="e">
        <v>#N/A</v>
      </c>
      <c r="BX427" t="e">
        <v>#N/A</v>
      </c>
      <c r="BY427" t="e">
        <v>#N/A</v>
      </c>
      <c r="BZ427" t="e">
        <v>#N/A</v>
      </c>
      <c r="CA427" t="e">
        <v>#N/A</v>
      </c>
      <c r="CB427" t="e">
        <v>#N/A</v>
      </c>
      <c r="CC427" t="e">
        <v>#N/A</v>
      </c>
      <c r="CD427" t="e">
        <v>#N/A</v>
      </c>
      <c r="CE427" t="e">
        <v>#N/A</v>
      </c>
      <c r="CF427" t="e">
        <v>#N/A</v>
      </c>
    </row>
    <row r="428" spans="34:84" x14ac:dyDescent="0.3">
      <c r="AH428" s="96"/>
      <c r="AI428" s="96"/>
      <c r="BV428" t="e">
        <v>#N/A</v>
      </c>
      <c r="BW428" t="e">
        <v>#N/A</v>
      </c>
      <c r="BX428" t="e">
        <v>#N/A</v>
      </c>
      <c r="BY428" t="e">
        <v>#N/A</v>
      </c>
      <c r="BZ428" t="e">
        <v>#N/A</v>
      </c>
      <c r="CA428" t="e">
        <v>#N/A</v>
      </c>
      <c r="CB428" t="e">
        <v>#N/A</v>
      </c>
      <c r="CC428" t="e">
        <v>#N/A</v>
      </c>
      <c r="CD428" t="e">
        <v>#N/A</v>
      </c>
      <c r="CE428" t="e">
        <v>#N/A</v>
      </c>
      <c r="CF428" t="e">
        <v>#N/A</v>
      </c>
    </row>
    <row r="429" spans="34:84" x14ac:dyDescent="0.3">
      <c r="AH429" s="96"/>
      <c r="AI429" s="96"/>
      <c r="BV429" t="e">
        <v>#N/A</v>
      </c>
      <c r="BW429" t="e">
        <v>#N/A</v>
      </c>
      <c r="BX429" t="e">
        <v>#N/A</v>
      </c>
      <c r="BY429" t="e">
        <v>#N/A</v>
      </c>
      <c r="BZ429" t="e">
        <v>#N/A</v>
      </c>
      <c r="CA429" t="e">
        <v>#N/A</v>
      </c>
      <c r="CB429" t="e">
        <v>#N/A</v>
      </c>
      <c r="CC429" t="e">
        <v>#N/A</v>
      </c>
      <c r="CD429" t="e">
        <v>#N/A</v>
      </c>
      <c r="CE429" t="e">
        <v>#N/A</v>
      </c>
      <c r="CF429" t="e">
        <v>#N/A</v>
      </c>
    </row>
    <row r="430" spans="34:84" x14ac:dyDescent="0.3">
      <c r="AH430" s="96"/>
      <c r="AI430" s="96"/>
      <c r="BV430" t="e">
        <v>#N/A</v>
      </c>
      <c r="BW430" t="e">
        <v>#N/A</v>
      </c>
      <c r="BX430" t="e">
        <v>#N/A</v>
      </c>
      <c r="BY430" t="e">
        <v>#N/A</v>
      </c>
      <c r="BZ430" t="e">
        <v>#N/A</v>
      </c>
      <c r="CA430" t="e">
        <v>#N/A</v>
      </c>
      <c r="CB430" t="e">
        <v>#N/A</v>
      </c>
      <c r="CC430" t="e">
        <v>#N/A</v>
      </c>
      <c r="CD430" t="e">
        <v>#N/A</v>
      </c>
      <c r="CE430" t="e">
        <v>#N/A</v>
      </c>
      <c r="CF430" t="e">
        <v>#N/A</v>
      </c>
    </row>
    <row r="431" spans="34:84" x14ac:dyDescent="0.3">
      <c r="AH431" s="96"/>
      <c r="AI431" s="96"/>
      <c r="BV431" t="e">
        <v>#N/A</v>
      </c>
      <c r="BW431" t="e">
        <v>#N/A</v>
      </c>
      <c r="BX431" t="e">
        <v>#N/A</v>
      </c>
      <c r="BY431" t="e">
        <v>#N/A</v>
      </c>
      <c r="BZ431" t="e">
        <v>#N/A</v>
      </c>
      <c r="CA431" t="e">
        <v>#N/A</v>
      </c>
      <c r="CB431" t="e">
        <v>#N/A</v>
      </c>
      <c r="CC431" t="e">
        <v>#N/A</v>
      </c>
      <c r="CD431" t="e">
        <v>#N/A</v>
      </c>
      <c r="CE431" t="e">
        <v>#N/A</v>
      </c>
      <c r="CF431" t="e">
        <v>#N/A</v>
      </c>
    </row>
    <row r="432" spans="34:84" x14ac:dyDescent="0.3">
      <c r="AH432" s="96"/>
      <c r="AI432" s="96"/>
      <c r="BV432" t="e">
        <v>#N/A</v>
      </c>
      <c r="BW432" t="e">
        <v>#N/A</v>
      </c>
      <c r="BX432" t="e">
        <v>#N/A</v>
      </c>
      <c r="BY432" t="e">
        <v>#N/A</v>
      </c>
      <c r="BZ432" t="e">
        <v>#N/A</v>
      </c>
      <c r="CA432" t="e">
        <v>#N/A</v>
      </c>
      <c r="CB432" t="e">
        <v>#N/A</v>
      </c>
      <c r="CC432" t="e">
        <v>#N/A</v>
      </c>
      <c r="CD432" t="e">
        <v>#N/A</v>
      </c>
      <c r="CE432" t="e">
        <v>#N/A</v>
      </c>
      <c r="CF432" t="e">
        <v>#N/A</v>
      </c>
    </row>
    <row r="433" spans="34:84" x14ac:dyDescent="0.3">
      <c r="AH433" s="96"/>
      <c r="AI433" s="96"/>
      <c r="BV433" t="e">
        <v>#N/A</v>
      </c>
      <c r="BW433" t="e">
        <v>#N/A</v>
      </c>
      <c r="BX433" t="e">
        <v>#N/A</v>
      </c>
      <c r="BY433" t="e">
        <v>#N/A</v>
      </c>
      <c r="BZ433" t="e">
        <v>#N/A</v>
      </c>
      <c r="CA433" t="e">
        <v>#N/A</v>
      </c>
      <c r="CB433" t="e">
        <v>#N/A</v>
      </c>
      <c r="CC433" t="e">
        <v>#N/A</v>
      </c>
      <c r="CD433" t="e">
        <v>#N/A</v>
      </c>
      <c r="CE433" t="e">
        <v>#N/A</v>
      </c>
      <c r="CF433" t="e">
        <v>#N/A</v>
      </c>
    </row>
    <row r="434" spans="34:84" x14ac:dyDescent="0.3">
      <c r="AH434" s="96"/>
      <c r="AI434" s="96"/>
      <c r="BV434" t="e">
        <v>#N/A</v>
      </c>
      <c r="BW434" t="e">
        <v>#N/A</v>
      </c>
      <c r="BX434" t="e">
        <v>#N/A</v>
      </c>
      <c r="BY434" t="e">
        <v>#N/A</v>
      </c>
      <c r="BZ434" t="e">
        <v>#N/A</v>
      </c>
      <c r="CA434" t="e">
        <v>#N/A</v>
      </c>
      <c r="CB434" t="e">
        <v>#N/A</v>
      </c>
      <c r="CC434" t="e">
        <v>#N/A</v>
      </c>
      <c r="CD434" t="e">
        <v>#N/A</v>
      </c>
      <c r="CE434" t="e">
        <v>#N/A</v>
      </c>
      <c r="CF434" t="e">
        <v>#N/A</v>
      </c>
    </row>
    <row r="435" spans="34:84" x14ac:dyDescent="0.3">
      <c r="AH435" s="96"/>
      <c r="AI435" s="96"/>
      <c r="BV435" t="e">
        <v>#N/A</v>
      </c>
      <c r="BW435" t="e">
        <v>#N/A</v>
      </c>
      <c r="BX435" t="e">
        <v>#N/A</v>
      </c>
      <c r="BY435" t="e">
        <v>#N/A</v>
      </c>
      <c r="BZ435" t="e">
        <v>#N/A</v>
      </c>
      <c r="CA435" t="e">
        <v>#N/A</v>
      </c>
      <c r="CB435" t="e">
        <v>#N/A</v>
      </c>
      <c r="CC435" t="e">
        <v>#N/A</v>
      </c>
      <c r="CD435" t="e">
        <v>#N/A</v>
      </c>
      <c r="CE435" t="e">
        <v>#N/A</v>
      </c>
      <c r="CF435" t="e">
        <v>#N/A</v>
      </c>
    </row>
    <row r="436" spans="34:84" x14ac:dyDescent="0.3">
      <c r="AH436" s="96"/>
      <c r="AI436" s="96"/>
      <c r="BV436" t="e">
        <v>#N/A</v>
      </c>
      <c r="BW436" t="e">
        <v>#N/A</v>
      </c>
      <c r="BX436" t="e">
        <v>#N/A</v>
      </c>
      <c r="BY436" t="e">
        <v>#N/A</v>
      </c>
      <c r="BZ436" t="e">
        <v>#N/A</v>
      </c>
      <c r="CA436" t="e">
        <v>#N/A</v>
      </c>
      <c r="CB436" t="e">
        <v>#N/A</v>
      </c>
      <c r="CC436" t="e">
        <v>#N/A</v>
      </c>
      <c r="CD436" t="e">
        <v>#N/A</v>
      </c>
      <c r="CE436" t="e">
        <v>#N/A</v>
      </c>
      <c r="CF436" t="e">
        <v>#N/A</v>
      </c>
    </row>
    <row r="437" spans="34:84" x14ac:dyDescent="0.3">
      <c r="AH437" s="96"/>
      <c r="AI437" s="96"/>
      <c r="BV437" t="e">
        <v>#N/A</v>
      </c>
      <c r="BW437" t="e">
        <v>#N/A</v>
      </c>
      <c r="BX437" t="e">
        <v>#N/A</v>
      </c>
      <c r="BY437" t="e">
        <v>#N/A</v>
      </c>
      <c r="BZ437" t="e">
        <v>#N/A</v>
      </c>
      <c r="CA437" t="e">
        <v>#N/A</v>
      </c>
      <c r="CB437" t="e">
        <v>#N/A</v>
      </c>
      <c r="CC437" t="e">
        <v>#N/A</v>
      </c>
      <c r="CD437" t="e">
        <v>#N/A</v>
      </c>
      <c r="CE437" t="e">
        <v>#N/A</v>
      </c>
      <c r="CF437" t="e">
        <v>#N/A</v>
      </c>
    </row>
    <row r="438" spans="34:84" x14ac:dyDescent="0.3">
      <c r="AH438" s="96"/>
      <c r="AI438" s="96"/>
      <c r="BV438" t="e">
        <v>#N/A</v>
      </c>
      <c r="BW438" t="e">
        <v>#N/A</v>
      </c>
      <c r="BX438" t="e">
        <v>#N/A</v>
      </c>
      <c r="BY438" t="e">
        <v>#N/A</v>
      </c>
      <c r="BZ438" t="e">
        <v>#N/A</v>
      </c>
      <c r="CA438" t="e">
        <v>#N/A</v>
      </c>
      <c r="CB438" t="e">
        <v>#N/A</v>
      </c>
      <c r="CC438" t="e">
        <v>#N/A</v>
      </c>
      <c r="CD438" t="e">
        <v>#N/A</v>
      </c>
      <c r="CE438" t="e">
        <v>#N/A</v>
      </c>
      <c r="CF438" t="e">
        <v>#N/A</v>
      </c>
    </row>
    <row r="439" spans="34:84" x14ac:dyDescent="0.3">
      <c r="AH439" s="96"/>
      <c r="AI439" s="96"/>
      <c r="BV439" t="e">
        <v>#N/A</v>
      </c>
      <c r="BW439" t="e">
        <v>#N/A</v>
      </c>
      <c r="BX439" t="e">
        <v>#N/A</v>
      </c>
      <c r="BY439" t="e">
        <v>#N/A</v>
      </c>
      <c r="BZ439" t="e">
        <v>#N/A</v>
      </c>
      <c r="CA439" t="e">
        <v>#N/A</v>
      </c>
      <c r="CB439" t="e">
        <v>#N/A</v>
      </c>
      <c r="CC439" t="e">
        <v>#N/A</v>
      </c>
      <c r="CD439" t="e">
        <v>#N/A</v>
      </c>
      <c r="CE439" t="e">
        <v>#N/A</v>
      </c>
      <c r="CF439" t="e">
        <v>#N/A</v>
      </c>
    </row>
    <row r="440" spans="34:84" x14ac:dyDescent="0.3">
      <c r="AH440" s="96"/>
      <c r="AI440" s="96"/>
      <c r="BV440" t="e">
        <v>#N/A</v>
      </c>
      <c r="BW440" t="e">
        <v>#N/A</v>
      </c>
      <c r="BX440" t="e">
        <v>#N/A</v>
      </c>
      <c r="BY440" t="e">
        <v>#N/A</v>
      </c>
      <c r="BZ440" t="e">
        <v>#N/A</v>
      </c>
      <c r="CA440" t="e">
        <v>#N/A</v>
      </c>
      <c r="CB440" t="e">
        <v>#N/A</v>
      </c>
      <c r="CC440" t="e">
        <v>#N/A</v>
      </c>
      <c r="CD440" t="e">
        <v>#N/A</v>
      </c>
      <c r="CE440" t="e">
        <v>#N/A</v>
      </c>
      <c r="CF440" t="e">
        <v>#N/A</v>
      </c>
    </row>
    <row r="441" spans="34:84" x14ac:dyDescent="0.3">
      <c r="AH441" s="96"/>
      <c r="AI441" s="96"/>
      <c r="BV441" t="e">
        <v>#N/A</v>
      </c>
      <c r="BW441" t="e">
        <v>#N/A</v>
      </c>
      <c r="BX441" t="e">
        <v>#N/A</v>
      </c>
      <c r="BY441" t="e">
        <v>#N/A</v>
      </c>
      <c r="BZ441" t="e">
        <v>#N/A</v>
      </c>
      <c r="CA441" t="e">
        <v>#N/A</v>
      </c>
      <c r="CB441" t="e">
        <v>#N/A</v>
      </c>
      <c r="CC441" t="e">
        <v>#N/A</v>
      </c>
      <c r="CD441" t="e">
        <v>#N/A</v>
      </c>
      <c r="CE441" t="e">
        <v>#N/A</v>
      </c>
      <c r="CF441" t="e">
        <v>#N/A</v>
      </c>
    </row>
    <row r="442" spans="34:84" x14ac:dyDescent="0.3">
      <c r="AH442" s="96"/>
      <c r="AI442" s="96"/>
      <c r="BV442" t="e">
        <v>#N/A</v>
      </c>
      <c r="BW442" t="e">
        <v>#N/A</v>
      </c>
      <c r="BX442" t="e">
        <v>#N/A</v>
      </c>
      <c r="BY442" t="e">
        <v>#N/A</v>
      </c>
      <c r="BZ442" t="e">
        <v>#N/A</v>
      </c>
      <c r="CA442" t="e">
        <v>#N/A</v>
      </c>
      <c r="CB442" t="e">
        <v>#N/A</v>
      </c>
      <c r="CC442" t="e">
        <v>#N/A</v>
      </c>
      <c r="CD442" t="e">
        <v>#N/A</v>
      </c>
      <c r="CE442" t="e">
        <v>#N/A</v>
      </c>
      <c r="CF442" t="e">
        <v>#N/A</v>
      </c>
    </row>
    <row r="443" spans="34:84" x14ac:dyDescent="0.3">
      <c r="AH443" s="96"/>
      <c r="AI443" s="96"/>
      <c r="BV443" t="e">
        <v>#N/A</v>
      </c>
      <c r="BW443" t="e">
        <v>#N/A</v>
      </c>
      <c r="BX443" t="e">
        <v>#N/A</v>
      </c>
      <c r="BY443" t="e">
        <v>#N/A</v>
      </c>
      <c r="BZ443" t="e">
        <v>#N/A</v>
      </c>
      <c r="CA443" t="e">
        <v>#N/A</v>
      </c>
      <c r="CB443" t="e">
        <v>#N/A</v>
      </c>
      <c r="CC443" t="e">
        <v>#N/A</v>
      </c>
      <c r="CD443" t="e">
        <v>#N/A</v>
      </c>
      <c r="CE443" t="e">
        <v>#N/A</v>
      </c>
      <c r="CF443" t="e">
        <v>#N/A</v>
      </c>
    </row>
    <row r="444" spans="34:84" x14ac:dyDescent="0.3">
      <c r="AH444" s="96"/>
      <c r="AI444" s="96"/>
      <c r="BV444" t="e">
        <v>#N/A</v>
      </c>
      <c r="BW444" t="e">
        <v>#N/A</v>
      </c>
      <c r="BX444" t="e">
        <v>#N/A</v>
      </c>
      <c r="BY444" t="e">
        <v>#N/A</v>
      </c>
      <c r="BZ444" t="e">
        <v>#N/A</v>
      </c>
      <c r="CA444" t="e">
        <v>#N/A</v>
      </c>
      <c r="CB444" t="e">
        <v>#N/A</v>
      </c>
      <c r="CC444" t="e">
        <v>#N/A</v>
      </c>
      <c r="CD444" t="e">
        <v>#N/A</v>
      </c>
      <c r="CE444" t="e">
        <v>#N/A</v>
      </c>
      <c r="CF444" t="e">
        <v>#N/A</v>
      </c>
    </row>
    <row r="445" spans="34:84" x14ac:dyDescent="0.3">
      <c r="AH445" s="96"/>
      <c r="AI445" s="96"/>
      <c r="BV445" t="e">
        <v>#N/A</v>
      </c>
      <c r="BW445" t="e">
        <v>#N/A</v>
      </c>
      <c r="BX445" t="e">
        <v>#N/A</v>
      </c>
      <c r="BY445" t="e">
        <v>#N/A</v>
      </c>
      <c r="BZ445" t="e">
        <v>#N/A</v>
      </c>
      <c r="CA445" t="e">
        <v>#N/A</v>
      </c>
      <c r="CB445" t="e">
        <v>#N/A</v>
      </c>
      <c r="CC445" t="e">
        <v>#N/A</v>
      </c>
      <c r="CD445" t="e">
        <v>#N/A</v>
      </c>
      <c r="CE445" t="e">
        <v>#N/A</v>
      </c>
      <c r="CF445" t="e">
        <v>#N/A</v>
      </c>
    </row>
    <row r="446" spans="34:84" x14ac:dyDescent="0.3">
      <c r="AH446" s="96"/>
      <c r="AI446" s="96"/>
      <c r="BV446" t="e">
        <v>#N/A</v>
      </c>
      <c r="BW446" t="e">
        <v>#N/A</v>
      </c>
      <c r="BX446" t="e">
        <v>#N/A</v>
      </c>
      <c r="BY446" t="e">
        <v>#N/A</v>
      </c>
      <c r="BZ446" t="e">
        <v>#N/A</v>
      </c>
      <c r="CA446" t="e">
        <v>#N/A</v>
      </c>
      <c r="CB446" t="e">
        <v>#N/A</v>
      </c>
      <c r="CC446" t="e">
        <v>#N/A</v>
      </c>
      <c r="CD446" t="e">
        <v>#N/A</v>
      </c>
      <c r="CE446" t="e">
        <v>#N/A</v>
      </c>
      <c r="CF446" t="e">
        <v>#N/A</v>
      </c>
    </row>
    <row r="447" spans="34:84" x14ac:dyDescent="0.3">
      <c r="AH447" s="96"/>
      <c r="AI447" s="96"/>
      <c r="BV447" t="e">
        <v>#N/A</v>
      </c>
      <c r="BW447" t="e">
        <v>#N/A</v>
      </c>
      <c r="BX447" t="e">
        <v>#N/A</v>
      </c>
      <c r="BY447" t="e">
        <v>#N/A</v>
      </c>
      <c r="BZ447" t="e">
        <v>#N/A</v>
      </c>
      <c r="CA447" t="e">
        <v>#N/A</v>
      </c>
      <c r="CB447" t="e">
        <v>#N/A</v>
      </c>
      <c r="CC447" t="e">
        <v>#N/A</v>
      </c>
      <c r="CD447" t="e">
        <v>#N/A</v>
      </c>
      <c r="CE447" t="e">
        <v>#N/A</v>
      </c>
      <c r="CF447" t="e">
        <v>#N/A</v>
      </c>
    </row>
    <row r="448" spans="34:84" x14ac:dyDescent="0.3">
      <c r="AH448" s="96"/>
      <c r="AI448" s="96"/>
      <c r="BV448" t="e">
        <v>#N/A</v>
      </c>
      <c r="BW448" t="e">
        <v>#N/A</v>
      </c>
      <c r="BX448" t="e">
        <v>#N/A</v>
      </c>
      <c r="BY448" t="e">
        <v>#N/A</v>
      </c>
      <c r="BZ448" t="e">
        <v>#N/A</v>
      </c>
      <c r="CA448" t="e">
        <v>#N/A</v>
      </c>
      <c r="CB448" t="e">
        <v>#N/A</v>
      </c>
      <c r="CC448" t="e">
        <v>#N/A</v>
      </c>
      <c r="CD448" t="e">
        <v>#N/A</v>
      </c>
      <c r="CE448" t="e">
        <v>#N/A</v>
      </c>
      <c r="CF448" t="e">
        <v>#N/A</v>
      </c>
    </row>
    <row r="449" spans="34:84" x14ac:dyDescent="0.3">
      <c r="AH449" s="96"/>
      <c r="AI449" s="96"/>
      <c r="BV449" t="e">
        <v>#N/A</v>
      </c>
      <c r="BW449" t="e">
        <v>#N/A</v>
      </c>
      <c r="BX449" t="e">
        <v>#N/A</v>
      </c>
      <c r="BY449" t="e">
        <v>#N/A</v>
      </c>
      <c r="BZ449" t="e">
        <v>#N/A</v>
      </c>
      <c r="CA449" t="e">
        <v>#N/A</v>
      </c>
      <c r="CB449" t="e">
        <v>#N/A</v>
      </c>
      <c r="CC449" t="e">
        <v>#N/A</v>
      </c>
      <c r="CD449" t="e">
        <v>#N/A</v>
      </c>
      <c r="CE449" t="e">
        <v>#N/A</v>
      </c>
      <c r="CF449" t="e">
        <v>#N/A</v>
      </c>
    </row>
    <row r="450" spans="34:84" x14ac:dyDescent="0.3">
      <c r="AH450" s="96"/>
      <c r="AI450" s="96"/>
      <c r="BV450" t="e">
        <v>#N/A</v>
      </c>
      <c r="BW450" t="e">
        <v>#N/A</v>
      </c>
      <c r="BX450" t="e">
        <v>#N/A</v>
      </c>
      <c r="BY450" t="e">
        <v>#N/A</v>
      </c>
      <c r="BZ450" t="e">
        <v>#N/A</v>
      </c>
      <c r="CA450" t="e">
        <v>#N/A</v>
      </c>
      <c r="CB450" t="e">
        <v>#N/A</v>
      </c>
      <c r="CC450" t="e">
        <v>#N/A</v>
      </c>
      <c r="CD450" t="e">
        <v>#N/A</v>
      </c>
      <c r="CE450" t="e">
        <v>#N/A</v>
      </c>
      <c r="CF450" t="e">
        <v>#N/A</v>
      </c>
    </row>
    <row r="451" spans="34:84" x14ac:dyDescent="0.3">
      <c r="AH451" s="96"/>
      <c r="AI451" s="96"/>
      <c r="BV451" t="e">
        <v>#N/A</v>
      </c>
      <c r="BW451" t="e">
        <v>#N/A</v>
      </c>
      <c r="BX451" t="e">
        <v>#N/A</v>
      </c>
      <c r="BY451" t="e">
        <v>#N/A</v>
      </c>
      <c r="BZ451" t="e">
        <v>#N/A</v>
      </c>
      <c r="CA451" t="e">
        <v>#N/A</v>
      </c>
      <c r="CB451" t="e">
        <v>#N/A</v>
      </c>
      <c r="CC451" t="e">
        <v>#N/A</v>
      </c>
      <c r="CD451" t="e">
        <v>#N/A</v>
      </c>
      <c r="CE451" t="e">
        <v>#N/A</v>
      </c>
      <c r="CF451" t="e">
        <v>#N/A</v>
      </c>
    </row>
    <row r="452" spans="34:84" x14ac:dyDescent="0.3">
      <c r="AH452" s="96"/>
      <c r="AI452" s="96"/>
      <c r="BV452" t="e">
        <v>#N/A</v>
      </c>
      <c r="BW452" t="e">
        <v>#N/A</v>
      </c>
      <c r="BX452" t="e">
        <v>#N/A</v>
      </c>
      <c r="BY452" t="e">
        <v>#N/A</v>
      </c>
      <c r="BZ452" t="e">
        <v>#N/A</v>
      </c>
      <c r="CA452" t="e">
        <v>#N/A</v>
      </c>
      <c r="CB452" t="e">
        <v>#N/A</v>
      </c>
      <c r="CC452" t="e">
        <v>#N/A</v>
      </c>
      <c r="CD452" t="e">
        <v>#N/A</v>
      </c>
      <c r="CE452" t="e">
        <v>#N/A</v>
      </c>
      <c r="CF452" t="e">
        <v>#N/A</v>
      </c>
    </row>
    <row r="453" spans="34:84" x14ac:dyDescent="0.3">
      <c r="AH453" s="96"/>
      <c r="AI453" s="96"/>
      <c r="BV453" t="e">
        <v>#N/A</v>
      </c>
      <c r="BW453" t="e">
        <v>#N/A</v>
      </c>
      <c r="BX453" t="e">
        <v>#N/A</v>
      </c>
      <c r="BY453" t="e">
        <v>#N/A</v>
      </c>
      <c r="BZ453" t="e">
        <v>#N/A</v>
      </c>
      <c r="CA453" t="e">
        <v>#N/A</v>
      </c>
      <c r="CB453" t="e">
        <v>#N/A</v>
      </c>
      <c r="CC453" t="e">
        <v>#N/A</v>
      </c>
      <c r="CD453" t="e">
        <v>#N/A</v>
      </c>
      <c r="CE453" t="e">
        <v>#N/A</v>
      </c>
      <c r="CF453" t="e">
        <v>#N/A</v>
      </c>
    </row>
    <row r="454" spans="34:84" x14ac:dyDescent="0.3">
      <c r="AH454" s="96"/>
      <c r="AI454" s="96"/>
      <c r="BV454" t="e">
        <v>#N/A</v>
      </c>
      <c r="BW454" t="e">
        <v>#N/A</v>
      </c>
      <c r="BX454" t="e">
        <v>#N/A</v>
      </c>
      <c r="BY454" t="e">
        <v>#N/A</v>
      </c>
      <c r="BZ454" t="e">
        <v>#N/A</v>
      </c>
      <c r="CA454" t="e">
        <v>#N/A</v>
      </c>
      <c r="CB454" t="e">
        <v>#N/A</v>
      </c>
      <c r="CC454" t="e">
        <v>#N/A</v>
      </c>
      <c r="CD454" t="e">
        <v>#N/A</v>
      </c>
      <c r="CE454" t="e">
        <v>#N/A</v>
      </c>
      <c r="CF454" t="e">
        <v>#N/A</v>
      </c>
    </row>
    <row r="455" spans="34:84" x14ac:dyDescent="0.3">
      <c r="AH455" s="96"/>
      <c r="AI455" s="96"/>
      <c r="BV455" t="e">
        <v>#N/A</v>
      </c>
      <c r="BW455" t="e">
        <v>#N/A</v>
      </c>
      <c r="BX455" t="e">
        <v>#N/A</v>
      </c>
      <c r="BY455" t="e">
        <v>#N/A</v>
      </c>
      <c r="BZ455" t="e">
        <v>#N/A</v>
      </c>
      <c r="CA455" t="e">
        <v>#N/A</v>
      </c>
      <c r="CB455" t="e">
        <v>#N/A</v>
      </c>
      <c r="CC455" t="e">
        <v>#N/A</v>
      </c>
      <c r="CD455" t="e">
        <v>#N/A</v>
      </c>
      <c r="CE455" t="e">
        <v>#N/A</v>
      </c>
      <c r="CF455" t="e">
        <v>#N/A</v>
      </c>
    </row>
    <row r="456" spans="34:84" x14ac:dyDescent="0.3">
      <c r="AH456" s="96"/>
      <c r="AI456" s="96"/>
      <c r="BV456" t="e">
        <v>#N/A</v>
      </c>
      <c r="BW456" t="e">
        <v>#N/A</v>
      </c>
      <c r="BX456" t="e">
        <v>#N/A</v>
      </c>
      <c r="BY456" t="e">
        <v>#N/A</v>
      </c>
      <c r="BZ456" t="e">
        <v>#N/A</v>
      </c>
      <c r="CA456" t="e">
        <v>#N/A</v>
      </c>
      <c r="CB456" t="e">
        <v>#N/A</v>
      </c>
      <c r="CC456" t="e">
        <v>#N/A</v>
      </c>
      <c r="CD456" t="e">
        <v>#N/A</v>
      </c>
      <c r="CE456" t="e">
        <v>#N/A</v>
      </c>
      <c r="CF456" t="e">
        <v>#N/A</v>
      </c>
    </row>
    <row r="457" spans="34:84" x14ac:dyDescent="0.3">
      <c r="AH457" s="96"/>
      <c r="AI457" s="96"/>
      <c r="BV457" t="e">
        <v>#N/A</v>
      </c>
      <c r="BW457" t="e">
        <v>#N/A</v>
      </c>
      <c r="BX457" t="e">
        <v>#N/A</v>
      </c>
      <c r="BY457" t="e">
        <v>#N/A</v>
      </c>
      <c r="BZ457" t="e">
        <v>#N/A</v>
      </c>
      <c r="CA457" t="e">
        <v>#N/A</v>
      </c>
      <c r="CB457" t="e">
        <v>#N/A</v>
      </c>
      <c r="CC457" t="e">
        <v>#N/A</v>
      </c>
      <c r="CD457" t="e">
        <v>#N/A</v>
      </c>
      <c r="CE457" t="e">
        <v>#N/A</v>
      </c>
      <c r="CF457" t="e">
        <v>#N/A</v>
      </c>
    </row>
    <row r="458" spans="34:84" x14ac:dyDescent="0.3">
      <c r="AH458" s="96"/>
      <c r="AI458" s="96"/>
      <c r="BV458" t="e">
        <v>#N/A</v>
      </c>
      <c r="BW458" t="e">
        <v>#N/A</v>
      </c>
      <c r="BX458" t="e">
        <v>#N/A</v>
      </c>
      <c r="BY458" t="e">
        <v>#N/A</v>
      </c>
      <c r="BZ458" t="e">
        <v>#N/A</v>
      </c>
      <c r="CA458" t="e">
        <v>#N/A</v>
      </c>
      <c r="CB458" t="e">
        <v>#N/A</v>
      </c>
      <c r="CC458" t="e">
        <v>#N/A</v>
      </c>
      <c r="CD458" t="e">
        <v>#N/A</v>
      </c>
      <c r="CE458" t="e">
        <v>#N/A</v>
      </c>
      <c r="CF458" t="e">
        <v>#N/A</v>
      </c>
    </row>
    <row r="459" spans="34:84" x14ac:dyDescent="0.3">
      <c r="AH459" s="96"/>
      <c r="AI459" s="96"/>
      <c r="BV459" t="e">
        <v>#N/A</v>
      </c>
      <c r="BW459" t="e">
        <v>#N/A</v>
      </c>
      <c r="BX459" t="e">
        <v>#N/A</v>
      </c>
      <c r="BY459" t="e">
        <v>#N/A</v>
      </c>
      <c r="BZ459" t="e">
        <v>#N/A</v>
      </c>
      <c r="CA459" t="e">
        <v>#N/A</v>
      </c>
      <c r="CB459" t="e">
        <v>#N/A</v>
      </c>
      <c r="CC459" t="e">
        <v>#N/A</v>
      </c>
      <c r="CD459" t="e">
        <v>#N/A</v>
      </c>
      <c r="CE459" t="e">
        <v>#N/A</v>
      </c>
      <c r="CF459" t="e">
        <v>#N/A</v>
      </c>
    </row>
    <row r="460" spans="34:84" x14ac:dyDescent="0.3">
      <c r="AH460" s="96"/>
      <c r="AI460" s="96"/>
      <c r="BV460" t="e">
        <v>#N/A</v>
      </c>
      <c r="BW460" t="e">
        <v>#N/A</v>
      </c>
      <c r="BX460" t="e">
        <v>#N/A</v>
      </c>
      <c r="BY460" t="e">
        <v>#N/A</v>
      </c>
      <c r="BZ460" t="e">
        <v>#N/A</v>
      </c>
      <c r="CA460" t="e">
        <v>#N/A</v>
      </c>
      <c r="CB460" t="e">
        <v>#N/A</v>
      </c>
      <c r="CC460" t="e">
        <v>#N/A</v>
      </c>
      <c r="CD460" t="e">
        <v>#N/A</v>
      </c>
      <c r="CE460" t="e">
        <v>#N/A</v>
      </c>
      <c r="CF460" t="e">
        <v>#N/A</v>
      </c>
    </row>
    <row r="461" spans="34:84" x14ac:dyDescent="0.3">
      <c r="AH461" s="96"/>
      <c r="AI461" s="96"/>
      <c r="BV461" t="e">
        <v>#N/A</v>
      </c>
      <c r="BW461" t="e">
        <v>#N/A</v>
      </c>
      <c r="BX461" t="e">
        <v>#N/A</v>
      </c>
      <c r="BY461" t="e">
        <v>#N/A</v>
      </c>
      <c r="BZ461" t="e">
        <v>#N/A</v>
      </c>
      <c r="CA461" t="e">
        <v>#N/A</v>
      </c>
      <c r="CB461" t="e">
        <v>#N/A</v>
      </c>
      <c r="CC461" t="e">
        <v>#N/A</v>
      </c>
      <c r="CD461" t="e">
        <v>#N/A</v>
      </c>
      <c r="CE461" t="e">
        <v>#N/A</v>
      </c>
      <c r="CF461" t="e">
        <v>#N/A</v>
      </c>
    </row>
    <row r="462" spans="34:84" x14ac:dyDescent="0.3">
      <c r="AH462" s="96"/>
      <c r="AI462" s="96"/>
      <c r="BV462" t="e">
        <v>#N/A</v>
      </c>
      <c r="BW462" t="e">
        <v>#N/A</v>
      </c>
      <c r="BX462" t="e">
        <v>#N/A</v>
      </c>
      <c r="BY462" t="e">
        <v>#N/A</v>
      </c>
      <c r="BZ462" t="e">
        <v>#N/A</v>
      </c>
      <c r="CA462" t="e">
        <v>#N/A</v>
      </c>
      <c r="CB462" t="e">
        <v>#N/A</v>
      </c>
      <c r="CC462" t="e">
        <v>#N/A</v>
      </c>
      <c r="CD462" t="e">
        <v>#N/A</v>
      </c>
      <c r="CE462" t="e">
        <v>#N/A</v>
      </c>
      <c r="CF462" t="e">
        <v>#N/A</v>
      </c>
    </row>
    <row r="463" spans="34:84" x14ac:dyDescent="0.3">
      <c r="AH463" s="96"/>
      <c r="AI463" s="96"/>
      <c r="BV463" t="e">
        <v>#N/A</v>
      </c>
      <c r="BW463" t="e">
        <v>#N/A</v>
      </c>
      <c r="BX463" t="e">
        <v>#N/A</v>
      </c>
      <c r="BY463" t="e">
        <v>#N/A</v>
      </c>
      <c r="BZ463" t="e">
        <v>#N/A</v>
      </c>
      <c r="CA463" t="e">
        <v>#N/A</v>
      </c>
      <c r="CB463" t="e">
        <v>#N/A</v>
      </c>
      <c r="CC463" t="e">
        <v>#N/A</v>
      </c>
      <c r="CD463" t="e">
        <v>#N/A</v>
      </c>
      <c r="CE463" t="e">
        <v>#N/A</v>
      </c>
      <c r="CF463" t="e">
        <v>#N/A</v>
      </c>
    </row>
    <row r="464" spans="34:84" x14ac:dyDescent="0.3">
      <c r="AH464" s="96"/>
      <c r="AI464" s="96"/>
      <c r="BV464" t="e">
        <v>#N/A</v>
      </c>
      <c r="BW464" t="e">
        <v>#N/A</v>
      </c>
      <c r="BX464" t="e">
        <v>#N/A</v>
      </c>
      <c r="BY464" t="e">
        <v>#N/A</v>
      </c>
      <c r="BZ464" t="e">
        <v>#N/A</v>
      </c>
      <c r="CA464" t="e">
        <v>#N/A</v>
      </c>
      <c r="CB464" t="e">
        <v>#N/A</v>
      </c>
      <c r="CC464" t="e">
        <v>#N/A</v>
      </c>
      <c r="CD464" t="e">
        <v>#N/A</v>
      </c>
      <c r="CE464" t="e">
        <v>#N/A</v>
      </c>
      <c r="CF464" t="e">
        <v>#N/A</v>
      </c>
    </row>
    <row r="465" spans="34:84" x14ac:dyDescent="0.3">
      <c r="AH465" s="96"/>
      <c r="AI465" s="96"/>
      <c r="BV465" t="e">
        <v>#N/A</v>
      </c>
      <c r="BW465" t="e">
        <v>#N/A</v>
      </c>
      <c r="BX465" t="e">
        <v>#N/A</v>
      </c>
      <c r="BY465" t="e">
        <v>#N/A</v>
      </c>
      <c r="BZ465" t="e">
        <v>#N/A</v>
      </c>
      <c r="CA465" t="e">
        <v>#N/A</v>
      </c>
      <c r="CB465" t="e">
        <v>#N/A</v>
      </c>
      <c r="CC465" t="e">
        <v>#N/A</v>
      </c>
      <c r="CD465" t="e">
        <v>#N/A</v>
      </c>
      <c r="CE465" t="e">
        <v>#N/A</v>
      </c>
      <c r="CF465" t="e">
        <v>#N/A</v>
      </c>
    </row>
    <row r="466" spans="34:84" x14ac:dyDescent="0.3">
      <c r="AH466" s="96"/>
      <c r="AI466" s="96"/>
      <c r="BV466" t="e">
        <v>#N/A</v>
      </c>
      <c r="BW466" t="e">
        <v>#N/A</v>
      </c>
      <c r="BX466" t="e">
        <v>#N/A</v>
      </c>
      <c r="BY466" t="e">
        <v>#N/A</v>
      </c>
      <c r="BZ466" t="e">
        <v>#N/A</v>
      </c>
      <c r="CA466" t="e">
        <v>#N/A</v>
      </c>
      <c r="CB466" t="e">
        <v>#N/A</v>
      </c>
      <c r="CC466" t="e">
        <v>#N/A</v>
      </c>
      <c r="CD466" t="e">
        <v>#N/A</v>
      </c>
      <c r="CE466" t="e">
        <v>#N/A</v>
      </c>
      <c r="CF466" t="e">
        <v>#N/A</v>
      </c>
    </row>
    <row r="467" spans="34:84" x14ac:dyDescent="0.3">
      <c r="AH467" s="96"/>
      <c r="AI467" s="96"/>
      <c r="BV467" t="e">
        <v>#N/A</v>
      </c>
      <c r="BW467" t="e">
        <v>#N/A</v>
      </c>
      <c r="BX467" t="e">
        <v>#N/A</v>
      </c>
      <c r="BY467" t="e">
        <v>#N/A</v>
      </c>
      <c r="BZ467" t="e">
        <v>#N/A</v>
      </c>
      <c r="CA467" t="e">
        <v>#N/A</v>
      </c>
      <c r="CB467" t="e">
        <v>#N/A</v>
      </c>
      <c r="CC467" t="e">
        <v>#N/A</v>
      </c>
      <c r="CD467" t="e">
        <v>#N/A</v>
      </c>
      <c r="CE467" t="e">
        <v>#N/A</v>
      </c>
      <c r="CF467" t="e">
        <v>#N/A</v>
      </c>
    </row>
    <row r="468" spans="34:84" x14ac:dyDescent="0.3">
      <c r="AH468" s="96"/>
      <c r="AI468" s="96"/>
      <c r="BV468" t="e">
        <v>#N/A</v>
      </c>
      <c r="BW468" t="e">
        <v>#N/A</v>
      </c>
      <c r="BX468" t="e">
        <v>#N/A</v>
      </c>
      <c r="BY468" t="e">
        <v>#N/A</v>
      </c>
      <c r="BZ468" t="e">
        <v>#N/A</v>
      </c>
      <c r="CA468" t="e">
        <v>#N/A</v>
      </c>
      <c r="CB468" t="e">
        <v>#N/A</v>
      </c>
      <c r="CC468" t="e">
        <v>#N/A</v>
      </c>
      <c r="CD468" t="e">
        <v>#N/A</v>
      </c>
      <c r="CE468" t="e">
        <v>#N/A</v>
      </c>
      <c r="CF468" t="e">
        <v>#N/A</v>
      </c>
    </row>
    <row r="469" spans="34:84" x14ac:dyDescent="0.3">
      <c r="AH469" s="96"/>
      <c r="AI469" s="96"/>
      <c r="BV469" t="e">
        <v>#N/A</v>
      </c>
      <c r="BW469" t="e">
        <v>#N/A</v>
      </c>
      <c r="BX469" t="e">
        <v>#N/A</v>
      </c>
      <c r="BY469" t="e">
        <v>#N/A</v>
      </c>
      <c r="BZ469" t="e">
        <v>#N/A</v>
      </c>
      <c r="CA469" t="e">
        <v>#N/A</v>
      </c>
      <c r="CB469" t="e">
        <v>#N/A</v>
      </c>
      <c r="CC469" t="e">
        <v>#N/A</v>
      </c>
      <c r="CD469" t="e">
        <v>#N/A</v>
      </c>
      <c r="CE469" t="e">
        <v>#N/A</v>
      </c>
      <c r="CF469" t="e">
        <v>#N/A</v>
      </c>
    </row>
    <row r="470" spans="34:84" x14ac:dyDescent="0.3">
      <c r="AH470" s="96"/>
      <c r="AI470" s="96"/>
      <c r="BV470" t="e">
        <v>#N/A</v>
      </c>
      <c r="BW470" t="e">
        <v>#N/A</v>
      </c>
      <c r="BX470" t="e">
        <v>#N/A</v>
      </c>
      <c r="BY470" t="e">
        <v>#N/A</v>
      </c>
      <c r="BZ470" t="e">
        <v>#N/A</v>
      </c>
      <c r="CA470" t="e">
        <v>#N/A</v>
      </c>
      <c r="CB470" t="e">
        <v>#N/A</v>
      </c>
      <c r="CC470" t="e">
        <v>#N/A</v>
      </c>
      <c r="CD470" t="e">
        <v>#N/A</v>
      </c>
      <c r="CE470" t="e">
        <v>#N/A</v>
      </c>
      <c r="CF470" t="e">
        <v>#N/A</v>
      </c>
    </row>
    <row r="471" spans="34:84" x14ac:dyDescent="0.3">
      <c r="AH471" s="96"/>
      <c r="AI471" s="96"/>
      <c r="BV471" t="e">
        <v>#N/A</v>
      </c>
      <c r="BW471" t="e">
        <v>#N/A</v>
      </c>
      <c r="BX471" t="e">
        <v>#N/A</v>
      </c>
      <c r="BY471" t="e">
        <v>#N/A</v>
      </c>
      <c r="BZ471" t="e">
        <v>#N/A</v>
      </c>
      <c r="CA471" t="e">
        <v>#N/A</v>
      </c>
      <c r="CB471" t="e">
        <v>#N/A</v>
      </c>
      <c r="CC471" t="e">
        <v>#N/A</v>
      </c>
      <c r="CD471" t="e">
        <v>#N/A</v>
      </c>
      <c r="CE471" t="e">
        <v>#N/A</v>
      </c>
      <c r="CF471" t="e">
        <v>#N/A</v>
      </c>
    </row>
    <row r="472" spans="34:84" x14ac:dyDescent="0.3">
      <c r="AH472" s="96"/>
      <c r="AI472" s="96"/>
      <c r="BV472" t="e">
        <v>#N/A</v>
      </c>
      <c r="BW472" t="e">
        <v>#N/A</v>
      </c>
      <c r="BX472" t="e">
        <v>#N/A</v>
      </c>
      <c r="BY472" t="e">
        <v>#N/A</v>
      </c>
      <c r="BZ472" t="e">
        <v>#N/A</v>
      </c>
      <c r="CA472" t="e">
        <v>#N/A</v>
      </c>
      <c r="CB472" t="e">
        <v>#N/A</v>
      </c>
      <c r="CC472" t="e">
        <v>#N/A</v>
      </c>
      <c r="CD472" t="e">
        <v>#N/A</v>
      </c>
      <c r="CE472" t="e">
        <v>#N/A</v>
      </c>
      <c r="CF472" t="e">
        <v>#N/A</v>
      </c>
    </row>
    <row r="473" spans="34:84" x14ac:dyDescent="0.3">
      <c r="AH473" s="96"/>
      <c r="AI473" s="96"/>
      <c r="BV473" t="e">
        <v>#N/A</v>
      </c>
      <c r="BW473" t="e">
        <v>#N/A</v>
      </c>
      <c r="BX473" t="e">
        <v>#N/A</v>
      </c>
      <c r="BY473" t="e">
        <v>#N/A</v>
      </c>
      <c r="BZ473" t="e">
        <v>#N/A</v>
      </c>
      <c r="CA473" t="e">
        <v>#N/A</v>
      </c>
      <c r="CB473" t="e">
        <v>#N/A</v>
      </c>
      <c r="CC473" t="e">
        <v>#N/A</v>
      </c>
      <c r="CD473" t="e">
        <v>#N/A</v>
      </c>
      <c r="CE473" t="e">
        <v>#N/A</v>
      </c>
      <c r="CF473" t="e">
        <v>#N/A</v>
      </c>
    </row>
    <row r="474" spans="34:84" x14ac:dyDescent="0.3">
      <c r="AH474" s="96"/>
      <c r="AI474" s="96"/>
      <c r="BV474" t="e">
        <v>#N/A</v>
      </c>
      <c r="BW474" t="e">
        <v>#N/A</v>
      </c>
      <c r="BX474" t="e">
        <v>#N/A</v>
      </c>
      <c r="BY474" t="e">
        <v>#N/A</v>
      </c>
      <c r="BZ474" t="e">
        <v>#N/A</v>
      </c>
      <c r="CA474" t="e">
        <v>#N/A</v>
      </c>
      <c r="CB474" t="e">
        <v>#N/A</v>
      </c>
      <c r="CC474" t="e">
        <v>#N/A</v>
      </c>
      <c r="CD474" t="e">
        <v>#N/A</v>
      </c>
      <c r="CE474" t="e">
        <v>#N/A</v>
      </c>
      <c r="CF474" t="e">
        <v>#N/A</v>
      </c>
    </row>
    <row r="475" spans="34:84" x14ac:dyDescent="0.3">
      <c r="AH475" s="96"/>
      <c r="AI475" s="96"/>
      <c r="BV475" t="e">
        <v>#N/A</v>
      </c>
      <c r="BW475" t="e">
        <v>#N/A</v>
      </c>
      <c r="BX475" t="e">
        <v>#N/A</v>
      </c>
      <c r="BY475" t="e">
        <v>#N/A</v>
      </c>
      <c r="BZ475" t="e">
        <v>#N/A</v>
      </c>
      <c r="CA475" t="e">
        <v>#N/A</v>
      </c>
      <c r="CB475" t="e">
        <v>#N/A</v>
      </c>
      <c r="CC475" t="e">
        <v>#N/A</v>
      </c>
      <c r="CD475" t="e">
        <v>#N/A</v>
      </c>
      <c r="CE475" t="e">
        <v>#N/A</v>
      </c>
      <c r="CF475" t="e">
        <v>#N/A</v>
      </c>
    </row>
    <row r="476" spans="34:84" x14ac:dyDescent="0.3">
      <c r="AH476" s="96"/>
      <c r="AI476" s="96"/>
      <c r="BV476" t="e">
        <v>#N/A</v>
      </c>
      <c r="BW476" t="e">
        <v>#N/A</v>
      </c>
      <c r="BX476" t="e">
        <v>#N/A</v>
      </c>
      <c r="BY476" t="e">
        <v>#N/A</v>
      </c>
      <c r="BZ476" t="e">
        <v>#N/A</v>
      </c>
      <c r="CA476" t="e">
        <v>#N/A</v>
      </c>
      <c r="CB476" t="e">
        <v>#N/A</v>
      </c>
      <c r="CC476" t="e">
        <v>#N/A</v>
      </c>
      <c r="CD476" t="e">
        <v>#N/A</v>
      </c>
      <c r="CE476" t="e">
        <v>#N/A</v>
      </c>
      <c r="CF476" t="e">
        <v>#N/A</v>
      </c>
    </row>
    <row r="477" spans="34:84" x14ac:dyDescent="0.3">
      <c r="AH477" s="96"/>
      <c r="AI477" s="96"/>
      <c r="BV477" t="e">
        <v>#N/A</v>
      </c>
      <c r="BW477" t="e">
        <v>#N/A</v>
      </c>
      <c r="BX477" t="e">
        <v>#N/A</v>
      </c>
      <c r="BY477" t="e">
        <v>#N/A</v>
      </c>
      <c r="BZ477" t="e">
        <v>#N/A</v>
      </c>
      <c r="CA477" t="e">
        <v>#N/A</v>
      </c>
      <c r="CB477" t="e">
        <v>#N/A</v>
      </c>
      <c r="CC477" t="e">
        <v>#N/A</v>
      </c>
      <c r="CD477" t="e">
        <v>#N/A</v>
      </c>
      <c r="CE477" t="e">
        <v>#N/A</v>
      </c>
      <c r="CF477" t="e">
        <v>#N/A</v>
      </c>
    </row>
    <row r="478" spans="34:84" x14ac:dyDescent="0.3">
      <c r="AH478" s="96"/>
      <c r="AI478" s="96"/>
      <c r="BV478" t="e">
        <v>#N/A</v>
      </c>
      <c r="BW478" t="e">
        <v>#N/A</v>
      </c>
      <c r="BX478" t="e">
        <v>#N/A</v>
      </c>
      <c r="BY478" t="e">
        <v>#N/A</v>
      </c>
      <c r="BZ478" t="e">
        <v>#N/A</v>
      </c>
      <c r="CA478" t="e">
        <v>#N/A</v>
      </c>
      <c r="CB478" t="e">
        <v>#N/A</v>
      </c>
      <c r="CC478" t="e">
        <v>#N/A</v>
      </c>
      <c r="CD478" t="e">
        <v>#N/A</v>
      </c>
      <c r="CE478" t="e">
        <v>#N/A</v>
      </c>
      <c r="CF478" t="e">
        <v>#N/A</v>
      </c>
    </row>
    <row r="479" spans="34:84" x14ac:dyDescent="0.3">
      <c r="AH479" s="96"/>
      <c r="AI479" s="96"/>
      <c r="BV479" t="e">
        <v>#N/A</v>
      </c>
      <c r="BW479" t="e">
        <v>#N/A</v>
      </c>
      <c r="BX479" t="e">
        <v>#N/A</v>
      </c>
      <c r="BY479" t="e">
        <v>#N/A</v>
      </c>
      <c r="BZ479" t="e">
        <v>#N/A</v>
      </c>
      <c r="CA479" t="e">
        <v>#N/A</v>
      </c>
      <c r="CB479" t="e">
        <v>#N/A</v>
      </c>
      <c r="CC479" t="e">
        <v>#N/A</v>
      </c>
      <c r="CD479" t="e">
        <v>#N/A</v>
      </c>
      <c r="CE479" t="e">
        <v>#N/A</v>
      </c>
      <c r="CF479" t="e">
        <v>#N/A</v>
      </c>
    </row>
    <row r="480" spans="34:84" x14ac:dyDescent="0.3">
      <c r="AH480" s="96"/>
      <c r="AI480" s="96"/>
      <c r="BV480" t="e">
        <v>#N/A</v>
      </c>
      <c r="BW480" t="e">
        <v>#N/A</v>
      </c>
      <c r="BX480" t="e">
        <v>#N/A</v>
      </c>
      <c r="BY480" t="e">
        <v>#N/A</v>
      </c>
      <c r="BZ480" t="e">
        <v>#N/A</v>
      </c>
      <c r="CA480" t="e">
        <v>#N/A</v>
      </c>
      <c r="CB480" t="e">
        <v>#N/A</v>
      </c>
      <c r="CC480" t="e">
        <v>#N/A</v>
      </c>
      <c r="CD480" t="e">
        <v>#N/A</v>
      </c>
      <c r="CE480" t="e">
        <v>#N/A</v>
      </c>
      <c r="CF480" t="e">
        <v>#N/A</v>
      </c>
    </row>
    <row r="481" spans="34:84" x14ac:dyDescent="0.3">
      <c r="AH481" s="96"/>
      <c r="AI481" s="96"/>
      <c r="BV481" t="e">
        <v>#N/A</v>
      </c>
      <c r="BW481" t="e">
        <v>#N/A</v>
      </c>
      <c r="BX481" t="e">
        <v>#N/A</v>
      </c>
      <c r="BY481" t="e">
        <v>#N/A</v>
      </c>
      <c r="BZ481" t="e">
        <v>#N/A</v>
      </c>
      <c r="CA481" t="e">
        <v>#N/A</v>
      </c>
      <c r="CB481" t="e">
        <v>#N/A</v>
      </c>
      <c r="CC481" t="e">
        <v>#N/A</v>
      </c>
      <c r="CD481" t="e">
        <v>#N/A</v>
      </c>
      <c r="CE481" t="e">
        <v>#N/A</v>
      </c>
      <c r="CF481" t="e">
        <v>#N/A</v>
      </c>
    </row>
    <row r="482" spans="34:84" x14ac:dyDescent="0.3">
      <c r="AH482" s="96"/>
      <c r="AI482" s="96"/>
      <c r="BV482" t="e">
        <v>#N/A</v>
      </c>
      <c r="BW482" t="e">
        <v>#N/A</v>
      </c>
      <c r="BX482" t="e">
        <v>#N/A</v>
      </c>
      <c r="BY482" t="e">
        <v>#N/A</v>
      </c>
      <c r="BZ482" t="e">
        <v>#N/A</v>
      </c>
      <c r="CA482" t="e">
        <v>#N/A</v>
      </c>
      <c r="CB482" t="e">
        <v>#N/A</v>
      </c>
      <c r="CC482" t="e">
        <v>#N/A</v>
      </c>
      <c r="CD482" t="e">
        <v>#N/A</v>
      </c>
      <c r="CE482" t="e">
        <v>#N/A</v>
      </c>
      <c r="CF482" t="e">
        <v>#N/A</v>
      </c>
    </row>
    <row r="483" spans="34:84" x14ac:dyDescent="0.3">
      <c r="AH483" s="96"/>
      <c r="AI483" s="96"/>
      <c r="BV483" t="e">
        <v>#N/A</v>
      </c>
      <c r="BW483" t="e">
        <v>#N/A</v>
      </c>
      <c r="BX483" t="e">
        <v>#N/A</v>
      </c>
      <c r="BY483" t="e">
        <v>#N/A</v>
      </c>
      <c r="BZ483" t="e">
        <v>#N/A</v>
      </c>
      <c r="CA483" t="e">
        <v>#N/A</v>
      </c>
      <c r="CB483" t="e">
        <v>#N/A</v>
      </c>
      <c r="CC483" t="e">
        <v>#N/A</v>
      </c>
      <c r="CD483" t="e">
        <v>#N/A</v>
      </c>
      <c r="CE483" t="e">
        <v>#N/A</v>
      </c>
      <c r="CF483" t="e">
        <v>#N/A</v>
      </c>
    </row>
    <row r="484" spans="34:84" x14ac:dyDescent="0.3">
      <c r="AH484" s="96"/>
      <c r="AI484" s="96"/>
      <c r="BV484" t="e">
        <v>#N/A</v>
      </c>
      <c r="BW484" t="e">
        <v>#N/A</v>
      </c>
      <c r="BX484" t="e">
        <v>#N/A</v>
      </c>
      <c r="BY484" t="e">
        <v>#N/A</v>
      </c>
      <c r="BZ484" t="e">
        <v>#N/A</v>
      </c>
      <c r="CA484" t="e">
        <v>#N/A</v>
      </c>
      <c r="CB484" t="e">
        <v>#N/A</v>
      </c>
      <c r="CC484" t="e">
        <v>#N/A</v>
      </c>
      <c r="CD484" t="e">
        <v>#N/A</v>
      </c>
      <c r="CE484" t="e">
        <v>#N/A</v>
      </c>
      <c r="CF484" t="e">
        <v>#N/A</v>
      </c>
    </row>
    <row r="485" spans="34:84" x14ac:dyDescent="0.3">
      <c r="AH485" s="96"/>
      <c r="AI485" s="96"/>
      <c r="BV485" t="e">
        <v>#N/A</v>
      </c>
      <c r="BW485" t="e">
        <v>#N/A</v>
      </c>
      <c r="BX485" t="e">
        <v>#N/A</v>
      </c>
      <c r="BY485" t="e">
        <v>#N/A</v>
      </c>
      <c r="BZ485" t="e">
        <v>#N/A</v>
      </c>
      <c r="CA485" t="e">
        <v>#N/A</v>
      </c>
      <c r="CB485" t="e">
        <v>#N/A</v>
      </c>
      <c r="CC485" t="e">
        <v>#N/A</v>
      </c>
      <c r="CD485" t="e">
        <v>#N/A</v>
      </c>
      <c r="CE485" t="e">
        <v>#N/A</v>
      </c>
      <c r="CF485" t="e">
        <v>#N/A</v>
      </c>
    </row>
    <row r="486" spans="34:84" x14ac:dyDescent="0.3">
      <c r="AH486" s="96"/>
      <c r="AI486" s="96"/>
      <c r="BV486" t="e">
        <v>#N/A</v>
      </c>
      <c r="BW486" t="e">
        <v>#N/A</v>
      </c>
      <c r="BX486" t="e">
        <v>#N/A</v>
      </c>
      <c r="BY486" t="e">
        <v>#N/A</v>
      </c>
      <c r="BZ486" t="e">
        <v>#N/A</v>
      </c>
      <c r="CA486" t="e">
        <v>#N/A</v>
      </c>
      <c r="CB486" t="e">
        <v>#N/A</v>
      </c>
      <c r="CC486" t="e">
        <v>#N/A</v>
      </c>
      <c r="CD486" t="e">
        <v>#N/A</v>
      </c>
      <c r="CE486" t="e">
        <v>#N/A</v>
      </c>
      <c r="CF486" t="e">
        <v>#N/A</v>
      </c>
    </row>
    <row r="487" spans="34:84" x14ac:dyDescent="0.3">
      <c r="AH487" s="96"/>
      <c r="AI487" s="96"/>
      <c r="BV487" t="e">
        <v>#N/A</v>
      </c>
      <c r="BW487" t="e">
        <v>#N/A</v>
      </c>
      <c r="BX487" t="e">
        <v>#N/A</v>
      </c>
      <c r="BY487" t="e">
        <v>#N/A</v>
      </c>
      <c r="BZ487" t="e">
        <v>#N/A</v>
      </c>
      <c r="CA487" t="e">
        <v>#N/A</v>
      </c>
      <c r="CB487" t="e">
        <v>#N/A</v>
      </c>
      <c r="CC487" t="e">
        <v>#N/A</v>
      </c>
      <c r="CD487" t="e">
        <v>#N/A</v>
      </c>
      <c r="CE487" t="e">
        <v>#N/A</v>
      </c>
      <c r="CF487" t="e">
        <v>#N/A</v>
      </c>
    </row>
    <row r="488" spans="34:84" x14ac:dyDescent="0.3">
      <c r="AH488" s="96"/>
      <c r="AI488" s="96"/>
      <c r="BV488" t="e">
        <v>#N/A</v>
      </c>
      <c r="BW488" t="e">
        <v>#N/A</v>
      </c>
      <c r="BX488" t="e">
        <v>#N/A</v>
      </c>
      <c r="BY488" t="e">
        <v>#N/A</v>
      </c>
      <c r="BZ488" t="e">
        <v>#N/A</v>
      </c>
      <c r="CA488" t="e">
        <v>#N/A</v>
      </c>
      <c r="CB488" t="e">
        <v>#N/A</v>
      </c>
      <c r="CC488" t="e">
        <v>#N/A</v>
      </c>
      <c r="CD488" t="e">
        <v>#N/A</v>
      </c>
      <c r="CE488" t="e">
        <v>#N/A</v>
      </c>
      <c r="CF488" t="e">
        <v>#N/A</v>
      </c>
    </row>
    <row r="489" spans="34:84" x14ac:dyDescent="0.3">
      <c r="AH489" s="96"/>
      <c r="AI489" s="96"/>
      <c r="BV489" t="e">
        <v>#N/A</v>
      </c>
      <c r="BW489" t="e">
        <v>#N/A</v>
      </c>
      <c r="BX489" t="e">
        <v>#N/A</v>
      </c>
      <c r="BY489" t="e">
        <v>#N/A</v>
      </c>
      <c r="BZ489" t="e">
        <v>#N/A</v>
      </c>
      <c r="CA489" t="e">
        <v>#N/A</v>
      </c>
      <c r="CB489" t="e">
        <v>#N/A</v>
      </c>
      <c r="CC489" t="e">
        <v>#N/A</v>
      </c>
      <c r="CD489" t="e">
        <v>#N/A</v>
      </c>
      <c r="CE489" t="e">
        <v>#N/A</v>
      </c>
      <c r="CF489" t="e">
        <v>#N/A</v>
      </c>
    </row>
    <row r="490" spans="34:84" x14ac:dyDescent="0.3">
      <c r="AH490" s="96"/>
      <c r="AI490" s="96"/>
      <c r="BV490" t="e">
        <v>#N/A</v>
      </c>
      <c r="BW490" t="e">
        <v>#N/A</v>
      </c>
      <c r="BX490" t="e">
        <v>#N/A</v>
      </c>
      <c r="BY490" t="e">
        <v>#N/A</v>
      </c>
      <c r="BZ490" t="e">
        <v>#N/A</v>
      </c>
      <c r="CA490" t="e">
        <v>#N/A</v>
      </c>
      <c r="CB490" t="e">
        <v>#N/A</v>
      </c>
      <c r="CC490" t="e">
        <v>#N/A</v>
      </c>
      <c r="CD490" t="e">
        <v>#N/A</v>
      </c>
      <c r="CE490" t="e">
        <v>#N/A</v>
      </c>
      <c r="CF490" t="e">
        <v>#N/A</v>
      </c>
    </row>
    <row r="491" spans="34:84" x14ac:dyDescent="0.3">
      <c r="AH491" s="96"/>
      <c r="AI491" s="96"/>
      <c r="BV491" t="e">
        <v>#N/A</v>
      </c>
      <c r="BW491" t="e">
        <v>#N/A</v>
      </c>
      <c r="BX491" t="e">
        <v>#N/A</v>
      </c>
      <c r="BY491" t="e">
        <v>#N/A</v>
      </c>
      <c r="BZ491" t="e">
        <v>#N/A</v>
      </c>
      <c r="CA491" t="e">
        <v>#N/A</v>
      </c>
      <c r="CB491" t="e">
        <v>#N/A</v>
      </c>
      <c r="CC491" t="e">
        <v>#N/A</v>
      </c>
      <c r="CD491" t="e">
        <v>#N/A</v>
      </c>
      <c r="CE491" t="e">
        <v>#N/A</v>
      </c>
      <c r="CF491" t="e">
        <v>#N/A</v>
      </c>
    </row>
    <row r="492" spans="34:84" x14ac:dyDescent="0.3">
      <c r="AH492" s="96"/>
      <c r="AI492" s="96"/>
      <c r="BV492" t="e">
        <v>#N/A</v>
      </c>
      <c r="BW492" t="e">
        <v>#N/A</v>
      </c>
      <c r="BX492" t="e">
        <v>#N/A</v>
      </c>
      <c r="BY492" t="e">
        <v>#N/A</v>
      </c>
      <c r="BZ492" t="e">
        <v>#N/A</v>
      </c>
      <c r="CA492" t="e">
        <v>#N/A</v>
      </c>
      <c r="CB492" t="e">
        <v>#N/A</v>
      </c>
      <c r="CC492" t="e">
        <v>#N/A</v>
      </c>
      <c r="CD492" t="e">
        <v>#N/A</v>
      </c>
      <c r="CE492" t="e">
        <v>#N/A</v>
      </c>
      <c r="CF492" t="e">
        <v>#N/A</v>
      </c>
    </row>
    <row r="493" spans="34:84" x14ac:dyDescent="0.3">
      <c r="AH493" s="96"/>
      <c r="AI493" s="96"/>
      <c r="BV493" t="e">
        <v>#N/A</v>
      </c>
      <c r="BW493" t="e">
        <v>#N/A</v>
      </c>
      <c r="BX493" t="e">
        <v>#N/A</v>
      </c>
      <c r="BY493" t="e">
        <v>#N/A</v>
      </c>
      <c r="BZ493" t="e">
        <v>#N/A</v>
      </c>
      <c r="CA493" t="e">
        <v>#N/A</v>
      </c>
      <c r="CB493" t="e">
        <v>#N/A</v>
      </c>
      <c r="CC493" t="e">
        <v>#N/A</v>
      </c>
      <c r="CD493" t="e">
        <v>#N/A</v>
      </c>
      <c r="CE493" t="e">
        <v>#N/A</v>
      </c>
      <c r="CF493" t="e">
        <v>#N/A</v>
      </c>
    </row>
    <row r="494" spans="34:84" x14ac:dyDescent="0.3">
      <c r="AH494" s="96"/>
      <c r="AI494" s="96"/>
      <c r="BV494" t="e">
        <v>#N/A</v>
      </c>
      <c r="BW494" t="e">
        <v>#N/A</v>
      </c>
      <c r="BX494" t="e">
        <v>#N/A</v>
      </c>
      <c r="BY494" t="e">
        <v>#N/A</v>
      </c>
      <c r="BZ494" t="e">
        <v>#N/A</v>
      </c>
      <c r="CA494" t="e">
        <v>#N/A</v>
      </c>
      <c r="CB494" t="e">
        <v>#N/A</v>
      </c>
      <c r="CC494" t="e">
        <v>#N/A</v>
      </c>
      <c r="CD494" t="e">
        <v>#N/A</v>
      </c>
      <c r="CE494" t="e">
        <v>#N/A</v>
      </c>
      <c r="CF494" t="e">
        <v>#N/A</v>
      </c>
    </row>
    <row r="495" spans="34:84" x14ac:dyDescent="0.3">
      <c r="AH495" s="96"/>
      <c r="AI495" s="96"/>
      <c r="BV495" t="e">
        <v>#N/A</v>
      </c>
      <c r="BW495" t="e">
        <v>#N/A</v>
      </c>
      <c r="BX495" t="e">
        <v>#N/A</v>
      </c>
      <c r="BY495" t="e">
        <v>#N/A</v>
      </c>
      <c r="BZ495" t="e">
        <v>#N/A</v>
      </c>
      <c r="CA495" t="e">
        <v>#N/A</v>
      </c>
      <c r="CB495" t="e">
        <v>#N/A</v>
      </c>
      <c r="CC495" t="e">
        <v>#N/A</v>
      </c>
      <c r="CD495" t="e">
        <v>#N/A</v>
      </c>
      <c r="CE495" t="e">
        <v>#N/A</v>
      </c>
      <c r="CF495" t="e">
        <v>#N/A</v>
      </c>
    </row>
    <row r="496" spans="34:84" x14ac:dyDescent="0.3">
      <c r="AH496" s="96"/>
      <c r="AI496" s="96"/>
      <c r="BV496" t="e">
        <v>#N/A</v>
      </c>
      <c r="BW496" t="e">
        <v>#N/A</v>
      </c>
      <c r="BX496" t="e">
        <v>#N/A</v>
      </c>
      <c r="BY496" t="e">
        <v>#N/A</v>
      </c>
      <c r="BZ496" t="e">
        <v>#N/A</v>
      </c>
      <c r="CA496" t="e">
        <v>#N/A</v>
      </c>
      <c r="CB496" t="e">
        <v>#N/A</v>
      </c>
      <c r="CC496" t="e">
        <v>#N/A</v>
      </c>
      <c r="CD496" t="e">
        <v>#N/A</v>
      </c>
      <c r="CE496" t="e">
        <v>#N/A</v>
      </c>
      <c r="CF496" t="e">
        <v>#N/A</v>
      </c>
    </row>
    <row r="497" spans="34:84" x14ac:dyDescent="0.3">
      <c r="AH497" s="96"/>
      <c r="AI497" s="96"/>
      <c r="BV497" t="e">
        <v>#N/A</v>
      </c>
      <c r="BW497" t="e">
        <v>#N/A</v>
      </c>
      <c r="BX497" t="e">
        <v>#N/A</v>
      </c>
      <c r="BY497" t="e">
        <v>#N/A</v>
      </c>
      <c r="BZ497" t="e">
        <v>#N/A</v>
      </c>
      <c r="CA497" t="e">
        <v>#N/A</v>
      </c>
      <c r="CB497" t="e">
        <v>#N/A</v>
      </c>
      <c r="CC497" t="e">
        <v>#N/A</v>
      </c>
      <c r="CD497" t="e">
        <v>#N/A</v>
      </c>
      <c r="CE497" t="e">
        <v>#N/A</v>
      </c>
      <c r="CF497" t="e">
        <v>#N/A</v>
      </c>
    </row>
    <row r="498" spans="34:84" x14ac:dyDescent="0.3">
      <c r="AH498" s="96"/>
      <c r="AI498" s="96"/>
      <c r="BV498" t="e">
        <v>#N/A</v>
      </c>
      <c r="BW498" t="e">
        <v>#N/A</v>
      </c>
      <c r="BX498" t="e">
        <v>#N/A</v>
      </c>
      <c r="BY498" t="e">
        <v>#N/A</v>
      </c>
      <c r="BZ498" t="e">
        <v>#N/A</v>
      </c>
      <c r="CA498" t="e">
        <v>#N/A</v>
      </c>
      <c r="CB498" t="e">
        <v>#N/A</v>
      </c>
      <c r="CC498" t="e">
        <v>#N/A</v>
      </c>
      <c r="CD498" t="e">
        <v>#N/A</v>
      </c>
      <c r="CE498" t="e">
        <v>#N/A</v>
      </c>
      <c r="CF498" t="e">
        <v>#N/A</v>
      </c>
    </row>
    <row r="499" spans="34:84" x14ac:dyDescent="0.3">
      <c r="AH499" s="96"/>
      <c r="AI499" s="96"/>
      <c r="BV499" t="e">
        <v>#N/A</v>
      </c>
      <c r="BW499" t="e">
        <v>#N/A</v>
      </c>
      <c r="BX499" t="e">
        <v>#N/A</v>
      </c>
      <c r="BY499" t="e">
        <v>#N/A</v>
      </c>
      <c r="BZ499" t="e">
        <v>#N/A</v>
      </c>
      <c r="CA499" t="e">
        <v>#N/A</v>
      </c>
      <c r="CB499" t="e">
        <v>#N/A</v>
      </c>
      <c r="CC499" t="e">
        <v>#N/A</v>
      </c>
      <c r="CD499" t="e">
        <v>#N/A</v>
      </c>
      <c r="CE499" t="e">
        <v>#N/A</v>
      </c>
      <c r="CF499" t="e">
        <v>#N/A</v>
      </c>
    </row>
    <row r="500" spans="34:84" x14ac:dyDescent="0.3">
      <c r="AH500" s="96"/>
      <c r="AI500" s="96"/>
      <c r="BV500" t="e">
        <v>#N/A</v>
      </c>
      <c r="BW500" t="e">
        <v>#N/A</v>
      </c>
      <c r="BX500" t="e">
        <v>#N/A</v>
      </c>
      <c r="BY500" t="e">
        <v>#N/A</v>
      </c>
      <c r="BZ500" t="e">
        <v>#N/A</v>
      </c>
      <c r="CA500" t="e">
        <v>#N/A</v>
      </c>
      <c r="CB500" t="e">
        <v>#N/A</v>
      </c>
      <c r="CC500" t="e">
        <v>#N/A</v>
      </c>
      <c r="CD500" t="e">
        <v>#N/A</v>
      </c>
      <c r="CE500" t="e">
        <v>#N/A</v>
      </c>
      <c r="CF500" t="e">
        <v>#N/A</v>
      </c>
    </row>
    <row r="501" spans="34:84" x14ac:dyDescent="0.3">
      <c r="AH501" s="96"/>
      <c r="AI501" s="96"/>
      <c r="BV501" t="e">
        <v>#N/A</v>
      </c>
      <c r="BW501" t="e">
        <v>#N/A</v>
      </c>
      <c r="BX501" t="e">
        <v>#N/A</v>
      </c>
      <c r="BY501" t="e">
        <v>#N/A</v>
      </c>
      <c r="BZ501" t="e">
        <v>#N/A</v>
      </c>
      <c r="CA501" t="e">
        <v>#N/A</v>
      </c>
      <c r="CB501" t="e">
        <v>#N/A</v>
      </c>
      <c r="CC501" t="e">
        <v>#N/A</v>
      </c>
      <c r="CD501" t="e">
        <v>#N/A</v>
      </c>
      <c r="CE501" t="e">
        <v>#N/A</v>
      </c>
      <c r="CF501" t="e">
        <v>#N/A</v>
      </c>
    </row>
    <row r="502" spans="34:84" x14ac:dyDescent="0.3">
      <c r="AH502" s="96"/>
      <c r="AI502" s="96"/>
      <c r="BV502" t="e">
        <v>#N/A</v>
      </c>
      <c r="BW502" t="e">
        <v>#N/A</v>
      </c>
      <c r="BX502" t="e">
        <v>#N/A</v>
      </c>
      <c r="BY502" t="e">
        <v>#N/A</v>
      </c>
      <c r="BZ502" t="e">
        <v>#N/A</v>
      </c>
      <c r="CA502" t="e">
        <v>#N/A</v>
      </c>
      <c r="CB502" t="e">
        <v>#N/A</v>
      </c>
      <c r="CC502" t="e">
        <v>#N/A</v>
      </c>
      <c r="CD502" t="e">
        <v>#N/A</v>
      </c>
      <c r="CE502" t="e">
        <v>#N/A</v>
      </c>
      <c r="CF502" t="e">
        <v>#N/A</v>
      </c>
    </row>
    <row r="503" spans="34:84" x14ac:dyDescent="0.3">
      <c r="AH503" s="96"/>
      <c r="AI503" s="96"/>
      <c r="BV503" t="e">
        <v>#N/A</v>
      </c>
      <c r="BW503" t="e">
        <v>#N/A</v>
      </c>
      <c r="BX503" t="e">
        <v>#N/A</v>
      </c>
      <c r="BY503" t="e">
        <v>#N/A</v>
      </c>
      <c r="BZ503" t="e">
        <v>#N/A</v>
      </c>
      <c r="CA503" t="e">
        <v>#N/A</v>
      </c>
      <c r="CB503" t="e">
        <v>#N/A</v>
      </c>
      <c r="CC503" t="e">
        <v>#N/A</v>
      </c>
      <c r="CD503" t="e">
        <v>#N/A</v>
      </c>
      <c r="CE503" t="e">
        <v>#N/A</v>
      </c>
      <c r="CF503" t="e">
        <v>#N/A</v>
      </c>
    </row>
    <row r="504" spans="34:84" x14ac:dyDescent="0.3">
      <c r="AH504" s="96"/>
      <c r="AI504" s="96"/>
      <c r="BV504" t="e">
        <v>#N/A</v>
      </c>
      <c r="BW504" t="e">
        <v>#N/A</v>
      </c>
      <c r="BX504" t="e">
        <v>#N/A</v>
      </c>
      <c r="BY504" t="e">
        <v>#N/A</v>
      </c>
      <c r="BZ504" t="e">
        <v>#N/A</v>
      </c>
      <c r="CA504" t="e">
        <v>#N/A</v>
      </c>
      <c r="CB504" t="e">
        <v>#N/A</v>
      </c>
      <c r="CC504" t="e">
        <v>#N/A</v>
      </c>
      <c r="CD504" t="e">
        <v>#N/A</v>
      </c>
      <c r="CE504" t="e">
        <v>#N/A</v>
      </c>
      <c r="CF504" t="e">
        <v>#N/A</v>
      </c>
    </row>
    <row r="505" spans="34:84" x14ac:dyDescent="0.3">
      <c r="AH505" s="96"/>
      <c r="AI505" s="96"/>
      <c r="BV505" t="e">
        <v>#N/A</v>
      </c>
      <c r="BW505" t="e">
        <v>#N/A</v>
      </c>
      <c r="BX505" t="e">
        <v>#N/A</v>
      </c>
      <c r="BY505" t="e">
        <v>#N/A</v>
      </c>
      <c r="BZ505" t="e">
        <v>#N/A</v>
      </c>
      <c r="CA505" t="e">
        <v>#N/A</v>
      </c>
      <c r="CB505" t="e">
        <v>#N/A</v>
      </c>
      <c r="CC505" t="e">
        <v>#N/A</v>
      </c>
      <c r="CD505" t="e">
        <v>#N/A</v>
      </c>
      <c r="CE505" t="e">
        <v>#N/A</v>
      </c>
      <c r="CF505" t="e">
        <v>#N/A</v>
      </c>
    </row>
    <row r="506" spans="34:84" x14ac:dyDescent="0.3">
      <c r="AH506" s="96"/>
      <c r="AI506" s="96"/>
      <c r="BV506" t="e">
        <v>#N/A</v>
      </c>
      <c r="BW506" t="e">
        <v>#N/A</v>
      </c>
      <c r="BX506" t="e">
        <v>#N/A</v>
      </c>
      <c r="BY506" t="e">
        <v>#N/A</v>
      </c>
      <c r="BZ506" t="e">
        <v>#N/A</v>
      </c>
      <c r="CA506" t="e">
        <v>#N/A</v>
      </c>
      <c r="CB506" t="e">
        <v>#N/A</v>
      </c>
      <c r="CC506" t="e">
        <v>#N/A</v>
      </c>
      <c r="CD506" t="e">
        <v>#N/A</v>
      </c>
      <c r="CE506" t="e">
        <v>#N/A</v>
      </c>
      <c r="CF506" t="e">
        <v>#N/A</v>
      </c>
    </row>
    <row r="507" spans="34:84" x14ac:dyDescent="0.3">
      <c r="AH507" s="96"/>
      <c r="AI507" s="96"/>
      <c r="BV507" t="e">
        <v>#N/A</v>
      </c>
      <c r="BW507" t="e">
        <v>#N/A</v>
      </c>
      <c r="BX507" t="e">
        <v>#N/A</v>
      </c>
      <c r="BY507" t="e">
        <v>#N/A</v>
      </c>
      <c r="BZ507" t="e">
        <v>#N/A</v>
      </c>
      <c r="CA507" t="e">
        <v>#N/A</v>
      </c>
      <c r="CB507" t="e">
        <v>#N/A</v>
      </c>
      <c r="CC507" t="e">
        <v>#N/A</v>
      </c>
      <c r="CD507" t="e">
        <v>#N/A</v>
      </c>
      <c r="CE507" t="e">
        <v>#N/A</v>
      </c>
      <c r="CF507" t="e">
        <v>#N/A</v>
      </c>
    </row>
    <row r="508" spans="34:84" x14ac:dyDescent="0.3">
      <c r="AH508" s="96"/>
      <c r="AI508" s="96"/>
      <c r="BV508" t="e">
        <v>#N/A</v>
      </c>
      <c r="BW508" t="e">
        <v>#N/A</v>
      </c>
      <c r="BX508" t="e">
        <v>#N/A</v>
      </c>
      <c r="BY508" t="e">
        <v>#N/A</v>
      </c>
      <c r="BZ508" t="e">
        <v>#N/A</v>
      </c>
      <c r="CA508" t="e">
        <v>#N/A</v>
      </c>
      <c r="CB508" t="e">
        <v>#N/A</v>
      </c>
      <c r="CC508" t="e">
        <v>#N/A</v>
      </c>
      <c r="CD508" t="e">
        <v>#N/A</v>
      </c>
      <c r="CE508" t="e">
        <v>#N/A</v>
      </c>
      <c r="CF508" t="e">
        <v>#N/A</v>
      </c>
    </row>
    <row r="509" spans="34:84" x14ac:dyDescent="0.3">
      <c r="AH509" s="96"/>
      <c r="AI509" s="96"/>
      <c r="BV509" t="e">
        <v>#N/A</v>
      </c>
      <c r="BW509" t="e">
        <v>#N/A</v>
      </c>
      <c r="BX509" t="e">
        <v>#N/A</v>
      </c>
      <c r="BY509" t="e">
        <v>#N/A</v>
      </c>
      <c r="BZ509" t="e">
        <v>#N/A</v>
      </c>
      <c r="CA509" t="e">
        <v>#N/A</v>
      </c>
      <c r="CB509" t="e">
        <v>#N/A</v>
      </c>
      <c r="CC509" t="e">
        <v>#N/A</v>
      </c>
      <c r="CD509" t="e">
        <v>#N/A</v>
      </c>
      <c r="CE509" t="e">
        <v>#N/A</v>
      </c>
      <c r="CF509" t="e">
        <v>#N/A</v>
      </c>
    </row>
    <row r="510" spans="34:84" x14ac:dyDescent="0.3">
      <c r="AH510" s="96"/>
      <c r="AI510" s="96"/>
      <c r="BV510" t="e">
        <v>#N/A</v>
      </c>
      <c r="BW510" t="e">
        <v>#N/A</v>
      </c>
      <c r="BX510" t="e">
        <v>#N/A</v>
      </c>
      <c r="BY510" t="e">
        <v>#N/A</v>
      </c>
      <c r="BZ510" t="e">
        <v>#N/A</v>
      </c>
      <c r="CA510" t="e">
        <v>#N/A</v>
      </c>
      <c r="CB510" t="e">
        <v>#N/A</v>
      </c>
      <c r="CC510" t="e">
        <v>#N/A</v>
      </c>
      <c r="CD510" t="e">
        <v>#N/A</v>
      </c>
      <c r="CE510" t="e">
        <v>#N/A</v>
      </c>
      <c r="CF510" t="e">
        <v>#N/A</v>
      </c>
    </row>
    <row r="511" spans="34:84" x14ac:dyDescent="0.3">
      <c r="AH511" s="96"/>
      <c r="AI511" s="96"/>
      <c r="BV511" t="e">
        <v>#N/A</v>
      </c>
      <c r="BW511" t="e">
        <v>#N/A</v>
      </c>
      <c r="BX511" t="e">
        <v>#N/A</v>
      </c>
      <c r="BY511" t="e">
        <v>#N/A</v>
      </c>
      <c r="BZ511" t="e">
        <v>#N/A</v>
      </c>
      <c r="CA511" t="e">
        <v>#N/A</v>
      </c>
      <c r="CB511" t="e">
        <v>#N/A</v>
      </c>
      <c r="CC511" t="e">
        <v>#N/A</v>
      </c>
      <c r="CD511" t="e">
        <v>#N/A</v>
      </c>
      <c r="CE511" t="e">
        <v>#N/A</v>
      </c>
      <c r="CF511" t="e">
        <v>#N/A</v>
      </c>
    </row>
    <row r="512" spans="34:84" x14ac:dyDescent="0.3">
      <c r="AH512" s="96"/>
      <c r="AI512" s="96"/>
      <c r="BV512" t="e">
        <v>#N/A</v>
      </c>
      <c r="BW512" t="e">
        <v>#N/A</v>
      </c>
      <c r="BX512" t="e">
        <v>#N/A</v>
      </c>
      <c r="BY512" t="e">
        <v>#N/A</v>
      </c>
      <c r="BZ512" t="e">
        <v>#N/A</v>
      </c>
      <c r="CA512" t="e">
        <v>#N/A</v>
      </c>
      <c r="CB512" t="e">
        <v>#N/A</v>
      </c>
      <c r="CC512" t="e">
        <v>#N/A</v>
      </c>
      <c r="CD512" t="e">
        <v>#N/A</v>
      </c>
      <c r="CE512" t="e">
        <v>#N/A</v>
      </c>
      <c r="CF512" t="e">
        <v>#N/A</v>
      </c>
    </row>
    <row r="513" spans="34:84" x14ac:dyDescent="0.3">
      <c r="AH513" s="96"/>
      <c r="AI513" s="96"/>
      <c r="BV513" t="e">
        <v>#N/A</v>
      </c>
      <c r="BW513" t="e">
        <v>#N/A</v>
      </c>
      <c r="BX513" t="e">
        <v>#N/A</v>
      </c>
      <c r="BY513" t="e">
        <v>#N/A</v>
      </c>
      <c r="BZ513" t="e">
        <v>#N/A</v>
      </c>
      <c r="CA513" t="e">
        <v>#N/A</v>
      </c>
      <c r="CB513" t="e">
        <v>#N/A</v>
      </c>
      <c r="CC513" t="e">
        <v>#N/A</v>
      </c>
      <c r="CD513" t="e">
        <v>#N/A</v>
      </c>
      <c r="CE513" t="e">
        <v>#N/A</v>
      </c>
      <c r="CF513" t="e">
        <v>#N/A</v>
      </c>
    </row>
    <row r="514" spans="34:84" x14ac:dyDescent="0.3">
      <c r="AH514" s="96"/>
      <c r="AI514" s="96"/>
      <c r="BV514" t="e">
        <v>#N/A</v>
      </c>
      <c r="BW514" t="e">
        <v>#N/A</v>
      </c>
      <c r="BX514" t="e">
        <v>#N/A</v>
      </c>
      <c r="BY514" t="e">
        <v>#N/A</v>
      </c>
      <c r="BZ514" t="e">
        <v>#N/A</v>
      </c>
      <c r="CA514" t="e">
        <v>#N/A</v>
      </c>
      <c r="CB514" t="e">
        <v>#N/A</v>
      </c>
      <c r="CC514" t="e">
        <v>#N/A</v>
      </c>
      <c r="CD514" t="e">
        <v>#N/A</v>
      </c>
      <c r="CE514" t="e">
        <v>#N/A</v>
      </c>
      <c r="CF514" t="e">
        <v>#N/A</v>
      </c>
    </row>
    <row r="515" spans="34:84" x14ac:dyDescent="0.3">
      <c r="AH515" s="96"/>
      <c r="AI515" s="96"/>
      <c r="BV515" t="e">
        <v>#N/A</v>
      </c>
      <c r="BW515" t="e">
        <v>#N/A</v>
      </c>
      <c r="BX515" t="e">
        <v>#N/A</v>
      </c>
      <c r="BY515" t="e">
        <v>#N/A</v>
      </c>
      <c r="BZ515" t="e">
        <v>#N/A</v>
      </c>
      <c r="CA515" t="e">
        <v>#N/A</v>
      </c>
      <c r="CB515" t="e">
        <v>#N/A</v>
      </c>
      <c r="CC515" t="e">
        <v>#N/A</v>
      </c>
      <c r="CD515" t="e">
        <v>#N/A</v>
      </c>
      <c r="CE515" t="e">
        <v>#N/A</v>
      </c>
      <c r="CF515" t="e">
        <v>#N/A</v>
      </c>
    </row>
    <row r="516" spans="34:84" x14ac:dyDescent="0.3">
      <c r="AH516" s="96"/>
      <c r="AI516" s="96"/>
      <c r="BV516" t="e">
        <v>#N/A</v>
      </c>
      <c r="BW516" t="e">
        <v>#N/A</v>
      </c>
      <c r="BX516" t="e">
        <v>#N/A</v>
      </c>
      <c r="BY516" t="e">
        <v>#N/A</v>
      </c>
      <c r="BZ516" t="e">
        <v>#N/A</v>
      </c>
      <c r="CA516" t="e">
        <v>#N/A</v>
      </c>
      <c r="CB516" t="e">
        <v>#N/A</v>
      </c>
      <c r="CC516" t="e">
        <v>#N/A</v>
      </c>
      <c r="CD516" t="e">
        <v>#N/A</v>
      </c>
      <c r="CE516" t="e">
        <v>#N/A</v>
      </c>
      <c r="CF516" t="e">
        <v>#N/A</v>
      </c>
    </row>
    <row r="517" spans="34:84" x14ac:dyDescent="0.3">
      <c r="AH517" s="96"/>
      <c r="AI517" s="96"/>
      <c r="BV517" t="e">
        <v>#N/A</v>
      </c>
      <c r="BW517" t="e">
        <v>#N/A</v>
      </c>
      <c r="BX517" t="e">
        <v>#N/A</v>
      </c>
      <c r="BY517" t="e">
        <v>#N/A</v>
      </c>
      <c r="BZ517" t="e">
        <v>#N/A</v>
      </c>
      <c r="CA517" t="e">
        <v>#N/A</v>
      </c>
      <c r="CB517" t="e">
        <v>#N/A</v>
      </c>
      <c r="CC517" t="e">
        <v>#N/A</v>
      </c>
      <c r="CD517" t="e">
        <v>#N/A</v>
      </c>
      <c r="CE517" t="e">
        <v>#N/A</v>
      </c>
      <c r="CF517" t="e">
        <v>#N/A</v>
      </c>
    </row>
    <row r="518" spans="34:84" x14ac:dyDescent="0.3">
      <c r="AH518" s="96"/>
      <c r="AI518" s="96"/>
      <c r="BV518" t="e">
        <v>#N/A</v>
      </c>
      <c r="BW518" t="e">
        <v>#N/A</v>
      </c>
      <c r="BX518" t="e">
        <v>#N/A</v>
      </c>
      <c r="BY518" t="e">
        <v>#N/A</v>
      </c>
      <c r="BZ518" t="e">
        <v>#N/A</v>
      </c>
      <c r="CA518" t="e">
        <v>#N/A</v>
      </c>
      <c r="CB518" t="e">
        <v>#N/A</v>
      </c>
      <c r="CC518" t="e">
        <v>#N/A</v>
      </c>
      <c r="CD518" t="e">
        <v>#N/A</v>
      </c>
      <c r="CE518" t="e">
        <v>#N/A</v>
      </c>
      <c r="CF518" t="e">
        <v>#N/A</v>
      </c>
    </row>
    <row r="519" spans="34:84" x14ac:dyDescent="0.3">
      <c r="AH519" s="96"/>
      <c r="AI519" s="96"/>
      <c r="BV519" t="e">
        <v>#N/A</v>
      </c>
      <c r="BW519" t="e">
        <v>#N/A</v>
      </c>
      <c r="BX519" t="e">
        <v>#N/A</v>
      </c>
      <c r="BY519" t="e">
        <v>#N/A</v>
      </c>
      <c r="BZ519" t="e">
        <v>#N/A</v>
      </c>
      <c r="CA519" t="e">
        <v>#N/A</v>
      </c>
      <c r="CB519" t="e">
        <v>#N/A</v>
      </c>
      <c r="CC519" t="e">
        <v>#N/A</v>
      </c>
      <c r="CD519" t="e">
        <v>#N/A</v>
      </c>
      <c r="CE519" t="e">
        <v>#N/A</v>
      </c>
      <c r="CF519" t="e">
        <v>#N/A</v>
      </c>
    </row>
    <row r="520" spans="34:84" x14ac:dyDescent="0.3">
      <c r="AH520" s="96"/>
      <c r="AI520" s="96"/>
      <c r="BV520" t="e">
        <v>#N/A</v>
      </c>
      <c r="BW520" t="e">
        <v>#N/A</v>
      </c>
      <c r="BX520" t="e">
        <v>#N/A</v>
      </c>
      <c r="BY520" t="e">
        <v>#N/A</v>
      </c>
      <c r="BZ520" t="e">
        <v>#N/A</v>
      </c>
      <c r="CA520" t="e">
        <v>#N/A</v>
      </c>
      <c r="CB520" t="e">
        <v>#N/A</v>
      </c>
      <c r="CC520" t="e">
        <v>#N/A</v>
      </c>
      <c r="CD520" t="e">
        <v>#N/A</v>
      </c>
      <c r="CE520" t="e">
        <v>#N/A</v>
      </c>
      <c r="CF520" t="e">
        <v>#N/A</v>
      </c>
    </row>
    <row r="521" spans="34:84" x14ac:dyDescent="0.3">
      <c r="AH521" s="96"/>
      <c r="AI521" s="96"/>
      <c r="BV521" t="e">
        <v>#N/A</v>
      </c>
      <c r="BW521" t="e">
        <v>#N/A</v>
      </c>
      <c r="BX521" t="e">
        <v>#N/A</v>
      </c>
      <c r="BY521" t="e">
        <v>#N/A</v>
      </c>
      <c r="BZ521" t="e">
        <v>#N/A</v>
      </c>
      <c r="CA521" t="e">
        <v>#N/A</v>
      </c>
      <c r="CB521" t="e">
        <v>#N/A</v>
      </c>
      <c r="CC521" t="e">
        <v>#N/A</v>
      </c>
      <c r="CD521" t="e">
        <v>#N/A</v>
      </c>
      <c r="CE521" t="e">
        <v>#N/A</v>
      </c>
      <c r="CF521" t="e">
        <v>#N/A</v>
      </c>
    </row>
    <row r="522" spans="34:84" x14ac:dyDescent="0.3">
      <c r="AH522" s="96"/>
      <c r="AI522" s="96"/>
      <c r="BV522" t="e">
        <v>#N/A</v>
      </c>
      <c r="BW522" t="e">
        <v>#N/A</v>
      </c>
      <c r="BX522" t="e">
        <v>#N/A</v>
      </c>
      <c r="BY522" t="e">
        <v>#N/A</v>
      </c>
      <c r="BZ522" t="e">
        <v>#N/A</v>
      </c>
      <c r="CA522" t="e">
        <v>#N/A</v>
      </c>
      <c r="CB522" t="e">
        <v>#N/A</v>
      </c>
      <c r="CC522" t="e">
        <v>#N/A</v>
      </c>
      <c r="CD522" t="e">
        <v>#N/A</v>
      </c>
      <c r="CE522" t="e">
        <v>#N/A</v>
      </c>
      <c r="CF522" t="e">
        <v>#N/A</v>
      </c>
    </row>
    <row r="523" spans="34:84" x14ac:dyDescent="0.3">
      <c r="AH523" s="96"/>
      <c r="AI523" s="96"/>
      <c r="BV523" t="e">
        <v>#N/A</v>
      </c>
      <c r="BW523" t="e">
        <v>#N/A</v>
      </c>
      <c r="BX523" t="e">
        <v>#N/A</v>
      </c>
      <c r="BY523" t="e">
        <v>#N/A</v>
      </c>
      <c r="BZ523" t="e">
        <v>#N/A</v>
      </c>
      <c r="CA523" t="e">
        <v>#N/A</v>
      </c>
      <c r="CB523" t="e">
        <v>#N/A</v>
      </c>
      <c r="CC523" t="e">
        <v>#N/A</v>
      </c>
      <c r="CD523" t="e">
        <v>#N/A</v>
      </c>
      <c r="CE523" t="e">
        <v>#N/A</v>
      </c>
      <c r="CF523" t="e">
        <v>#N/A</v>
      </c>
    </row>
    <row r="524" spans="34:84" x14ac:dyDescent="0.3">
      <c r="AH524" s="96"/>
      <c r="AI524" s="96"/>
      <c r="BV524" t="e">
        <v>#N/A</v>
      </c>
      <c r="BW524" t="e">
        <v>#N/A</v>
      </c>
      <c r="BX524" t="e">
        <v>#N/A</v>
      </c>
      <c r="BY524" t="e">
        <v>#N/A</v>
      </c>
      <c r="BZ524" t="e">
        <v>#N/A</v>
      </c>
      <c r="CA524" t="e">
        <v>#N/A</v>
      </c>
      <c r="CB524" t="e">
        <v>#N/A</v>
      </c>
      <c r="CC524" t="e">
        <v>#N/A</v>
      </c>
      <c r="CD524" t="e">
        <v>#N/A</v>
      </c>
      <c r="CE524" t="e">
        <v>#N/A</v>
      </c>
      <c r="CF524" t="e">
        <v>#N/A</v>
      </c>
    </row>
    <row r="525" spans="34:84" x14ac:dyDescent="0.3">
      <c r="AH525" s="96"/>
      <c r="AI525" s="96"/>
      <c r="BV525" t="e">
        <v>#N/A</v>
      </c>
      <c r="BW525" t="e">
        <v>#N/A</v>
      </c>
      <c r="BX525" t="e">
        <v>#N/A</v>
      </c>
      <c r="BY525" t="e">
        <v>#N/A</v>
      </c>
      <c r="BZ525" t="e">
        <v>#N/A</v>
      </c>
      <c r="CA525" t="e">
        <v>#N/A</v>
      </c>
      <c r="CB525" t="e">
        <v>#N/A</v>
      </c>
      <c r="CC525" t="e">
        <v>#N/A</v>
      </c>
      <c r="CD525" t="e">
        <v>#N/A</v>
      </c>
      <c r="CE525" t="e">
        <v>#N/A</v>
      </c>
      <c r="CF525" t="e">
        <v>#N/A</v>
      </c>
    </row>
    <row r="526" spans="34:84" x14ac:dyDescent="0.3">
      <c r="AH526" s="96"/>
      <c r="AI526" s="96"/>
      <c r="BV526" t="e">
        <v>#N/A</v>
      </c>
      <c r="BW526" t="e">
        <v>#N/A</v>
      </c>
      <c r="BX526" t="e">
        <v>#N/A</v>
      </c>
      <c r="BY526" t="e">
        <v>#N/A</v>
      </c>
      <c r="BZ526" t="e">
        <v>#N/A</v>
      </c>
      <c r="CA526" t="e">
        <v>#N/A</v>
      </c>
      <c r="CB526" t="e">
        <v>#N/A</v>
      </c>
      <c r="CC526" t="e">
        <v>#N/A</v>
      </c>
      <c r="CD526" t="e">
        <v>#N/A</v>
      </c>
      <c r="CE526" t="e">
        <v>#N/A</v>
      </c>
      <c r="CF526" t="e">
        <v>#N/A</v>
      </c>
    </row>
    <row r="527" spans="34:84" x14ac:dyDescent="0.3">
      <c r="AH527" s="96"/>
      <c r="AI527" s="96"/>
      <c r="BV527" t="e">
        <v>#N/A</v>
      </c>
      <c r="BW527" t="e">
        <v>#N/A</v>
      </c>
      <c r="BX527" t="e">
        <v>#N/A</v>
      </c>
      <c r="BY527" t="e">
        <v>#N/A</v>
      </c>
      <c r="BZ527" t="e">
        <v>#N/A</v>
      </c>
      <c r="CA527" t="e">
        <v>#N/A</v>
      </c>
      <c r="CB527" t="e">
        <v>#N/A</v>
      </c>
      <c r="CC527" t="e">
        <v>#N/A</v>
      </c>
      <c r="CD527" t="e">
        <v>#N/A</v>
      </c>
      <c r="CE527" t="e">
        <v>#N/A</v>
      </c>
      <c r="CF527" t="e">
        <v>#N/A</v>
      </c>
    </row>
    <row r="528" spans="34:84" x14ac:dyDescent="0.3">
      <c r="AH528" s="96"/>
      <c r="AI528" s="96"/>
      <c r="BV528" t="e">
        <v>#N/A</v>
      </c>
      <c r="BW528" t="e">
        <v>#N/A</v>
      </c>
      <c r="BX528" t="e">
        <v>#N/A</v>
      </c>
      <c r="BY528" t="e">
        <v>#N/A</v>
      </c>
      <c r="BZ528" t="e">
        <v>#N/A</v>
      </c>
      <c r="CA528" t="e">
        <v>#N/A</v>
      </c>
      <c r="CB528" t="e">
        <v>#N/A</v>
      </c>
      <c r="CC528" t="e">
        <v>#N/A</v>
      </c>
      <c r="CD528" t="e">
        <v>#N/A</v>
      </c>
      <c r="CE528" t="e">
        <v>#N/A</v>
      </c>
      <c r="CF528" t="e">
        <v>#N/A</v>
      </c>
    </row>
    <row r="529" spans="34:84" x14ac:dyDescent="0.3">
      <c r="AH529" s="96"/>
      <c r="AI529" s="96"/>
      <c r="BV529" t="e">
        <v>#N/A</v>
      </c>
      <c r="BW529" t="e">
        <v>#N/A</v>
      </c>
      <c r="BX529" t="e">
        <v>#N/A</v>
      </c>
      <c r="BY529" t="e">
        <v>#N/A</v>
      </c>
      <c r="BZ529" t="e">
        <v>#N/A</v>
      </c>
      <c r="CA529" t="e">
        <v>#N/A</v>
      </c>
      <c r="CB529" t="e">
        <v>#N/A</v>
      </c>
      <c r="CC529" t="e">
        <v>#N/A</v>
      </c>
      <c r="CD529" t="e">
        <v>#N/A</v>
      </c>
      <c r="CE529" t="e">
        <v>#N/A</v>
      </c>
      <c r="CF529" t="e">
        <v>#N/A</v>
      </c>
    </row>
    <row r="530" spans="34:84" x14ac:dyDescent="0.3">
      <c r="AH530" s="96"/>
      <c r="AI530" s="96"/>
      <c r="BV530" t="e">
        <v>#N/A</v>
      </c>
      <c r="BW530" t="e">
        <v>#N/A</v>
      </c>
      <c r="BX530" t="e">
        <v>#N/A</v>
      </c>
      <c r="BY530" t="e">
        <v>#N/A</v>
      </c>
      <c r="BZ530" t="e">
        <v>#N/A</v>
      </c>
      <c r="CA530" t="e">
        <v>#N/A</v>
      </c>
      <c r="CB530" t="e">
        <v>#N/A</v>
      </c>
      <c r="CC530" t="e">
        <v>#N/A</v>
      </c>
      <c r="CD530" t="e">
        <v>#N/A</v>
      </c>
      <c r="CE530" t="e">
        <v>#N/A</v>
      </c>
      <c r="CF530" t="e">
        <v>#N/A</v>
      </c>
    </row>
    <row r="531" spans="34:84" x14ac:dyDescent="0.3">
      <c r="AH531" s="96"/>
      <c r="AI531" s="96"/>
      <c r="BV531" t="e">
        <v>#N/A</v>
      </c>
      <c r="BW531" t="e">
        <v>#N/A</v>
      </c>
      <c r="BX531" t="e">
        <v>#N/A</v>
      </c>
      <c r="BY531" t="e">
        <v>#N/A</v>
      </c>
      <c r="BZ531" t="e">
        <v>#N/A</v>
      </c>
      <c r="CA531" t="e">
        <v>#N/A</v>
      </c>
      <c r="CB531" t="e">
        <v>#N/A</v>
      </c>
      <c r="CC531" t="e">
        <v>#N/A</v>
      </c>
      <c r="CD531" t="e">
        <v>#N/A</v>
      </c>
      <c r="CE531" t="e">
        <v>#N/A</v>
      </c>
      <c r="CF531" t="e">
        <v>#N/A</v>
      </c>
    </row>
    <row r="532" spans="34:84" x14ac:dyDescent="0.3">
      <c r="AH532" s="96"/>
      <c r="AI532" s="96"/>
      <c r="BV532" t="e">
        <v>#N/A</v>
      </c>
      <c r="BW532" t="e">
        <v>#N/A</v>
      </c>
      <c r="BX532" t="e">
        <v>#N/A</v>
      </c>
      <c r="BY532" t="e">
        <v>#N/A</v>
      </c>
      <c r="BZ532" t="e">
        <v>#N/A</v>
      </c>
      <c r="CA532" t="e">
        <v>#N/A</v>
      </c>
      <c r="CB532" t="e">
        <v>#N/A</v>
      </c>
      <c r="CC532" t="e">
        <v>#N/A</v>
      </c>
      <c r="CD532" t="e">
        <v>#N/A</v>
      </c>
      <c r="CE532" t="e">
        <v>#N/A</v>
      </c>
      <c r="CF532" t="e">
        <v>#N/A</v>
      </c>
    </row>
    <row r="533" spans="34:84" x14ac:dyDescent="0.3">
      <c r="AH533" s="96"/>
      <c r="AI533" s="96"/>
      <c r="BV533" t="e">
        <v>#N/A</v>
      </c>
      <c r="BW533" t="e">
        <v>#N/A</v>
      </c>
      <c r="BX533" t="e">
        <v>#N/A</v>
      </c>
      <c r="BY533" t="e">
        <v>#N/A</v>
      </c>
      <c r="BZ533" t="e">
        <v>#N/A</v>
      </c>
      <c r="CA533" t="e">
        <v>#N/A</v>
      </c>
      <c r="CB533" t="e">
        <v>#N/A</v>
      </c>
      <c r="CC533" t="e">
        <v>#N/A</v>
      </c>
      <c r="CD533" t="e">
        <v>#N/A</v>
      </c>
      <c r="CE533" t="e">
        <v>#N/A</v>
      </c>
      <c r="CF533" t="e">
        <v>#N/A</v>
      </c>
    </row>
    <row r="534" spans="34:84" x14ac:dyDescent="0.3">
      <c r="AH534" s="96"/>
      <c r="AI534" s="96"/>
      <c r="BV534" t="e">
        <v>#N/A</v>
      </c>
      <c r="BW534" t="e">
        <v>#N/A</v>
      </c>
      <c r="BX534" t="e">
        <v>#N/A</v>
      </c>
      <c r="BY534" t="e">
        <v>#N/A</v>
      </c>
      <c r="BZ534" t="e">
        <v>#N/A</v>
      </c>
      <c r="CA534" t="e">
        <v>#N/A</v>
      </c>
      <c r="CB534" t="e">
        <v>#N/A</v>
      </c>
      <c r="CC534" t="e">
        <v>#N/A</v>
      </c>
      <c r="CD534" t="e">
        <v>#N/A</v>
      </c>
      <c r="CE534" t="e">
        <v>#N/A</v>
      </c>
      <c r="CF534" t="e">
        <v>#N/A</v>
      </c>
    </row>
    <row r="535" spans="34:84" x14ac:dyDescent="0.3">
      <c r="AH535" s="96"/>
      <c r="AI535" s="96"/>
      <c r="BV535" t="e">
        <v>#N/A</v>
      </c>
      <c r="BW535" t="e">
        <v>#N/A</v>
      </c>
      <c r="BX535" t="e">
        <v>#N/A</v>
      </c>
      <c r="BY535" t="e">
        <v>#N/A</v>
      </c>
      <c r="BZ535" t="e">
        <v>#N/A</v>
      </c>
      <c r="CA535" t="e">
        <v>#N/A</v>
      </c>
      <c r="CB535" t="e">
        <v>#N/A</v>
      </c>
      <c r="CC535" t="e">
        <v>#N/A</v>
      </c>
      <c r="CD535" t="e">
        <v>#N/A</v>
      </c>
      <c r="CE535" t="e">
        <v>#N/A</v>
      </c>
      <c r="CF535" t="e">
        <v>#N/A</v>
      </c>
    </row>
    <row r="536" spans="34:84" x14ac:dyDescent="0.3">
      <c r="AH536" s="96"/>
      <c r="AI536" s="96"/>
      <c r="BV536" t="e">
        <v>#N/A</v>
      </c>
      <c r="BW536" t="e">
        <v>#N/A</v>
      </c>
      <c r="BX536" t="e">
        <v>#N/A</v>
      </c>
      <c r="BY536" t="e">
        <v>#N/A</v>
      </c>
      <c r="BZ536" t="e">
        <v>#N/A</v>
      </c>
      <c r="CA536" t="e">
        <v>#N/A</v>
      </c>
      <c r="CB536" t="e">
        <v>#N/A</v>
      </c>
      <c r="CC536" t="e">
        <v>#N/A</v>
      </c>
      <c r="CD536" t="e">
        <v>#N/A</v>
      </c>
      <c r="CE536" t="e">
        <v>#N/A</v>
      </c>
      <c r="CF536" t="e">
        <v>#N/A</v>
      </c>
    </row>
    <row r="537" spans="34:84" x14ac:dyDescent="0.3">
      <c r="AH537" s="96"/>
      <c r="AI537" s="96"/>
      <c r="BV537" t="e">
        <v>#N/A</v>
      </c>
      <c r="BW537" t="e">
        <v>#N/A</v>
      </c>
      <c r="BX537" t="e">
        <v>#N/A</v>
      </c>
      <c r="BY537" t="e">
        <v>#N/A</v>
      </c>
      <c r="BZ537" t="e">
        <v>#N/A</v>
      </c>
      <c r="CA537" t="e">
        <v>#N/A</v>
      </c>
      <c r="CB537" t="e">
        <v>#N/A</v>
      </c>
      <c r="CC537" t="e">
        <v>#N/A</v>
      </c>
      <c r="CD537" t="e">
        <v>#N/A</v>
      </c>
      <c r="CE537" t="e">
        <v>#N/A</v>
      </c>
      <c r="CF537" t="e">
        <v>#N/A</v>
      </c>
    </row>
    <row r="538" spans="34:84" x14ac:dyDescent="0.3">
      <c r="AH538" s="96"/>
      <c r="AI538" s="96"/>
      <c r="BV538" t="e">
        <v>#N/A</v>
      </c>
      <c r="BW538" t="e">
        <v>#N/A</v>
      </c>
      <c r="BX538" t="e">
        <v>#N/A</v>
      </c>
      <c r="BY538" t="e">
        <v>#N/A</v>
      </c>
      <c r="BZ538" t="e">
        <v>#N/A</v>
      </c>
      <c r="CA538" t="e">
        <v>#N/A</v>
      </c>
      <c r="CB538" t="e">
        <v>#N/A</v>
      </c>
      <c r="CC538" t="e">
        <v>#N/A</v>
      </c>
      <c r="CD538" t="e">
        <v>#N/A</v>
      </c>
      <c r="CE538" t="e">
        <v>#N/A</v>
      </c>
      <c r="CF538" t="e">
        <v>#N/A</v>
      </c>
    </row>
    <row r="539" spans="34:84" x14ac:dyDescent="0.3">
      <c r="AH539" s="96"/>
      <c r="AI539" s="96"/>
      <c r="BV539" t="e">
        <v>#N/A</v>
      </c>
      <c r="BW539" t="e">
        <v>#N/A</v>
      </c>
      <c r="BX539" t="e">
        <v>#N/A</v>
      </c>
      <c r="BY539" t="e">
        <v>#N/A</v>
      </c>
      <c r="BZ539" t="e">
        <v>#N/A</v>
      </c>
      <c r="CA539" t="e">
        <v>#N/A</v>
      </c>
      <c r="CB539" t="e">
        <v>#N/A</v>
      </c>
      <c r="CC539" t="e">
        <v>#N/A</v>
      </c>
      <c r="CD539" t="e">
        <v>#N/A</v>
      </c>
      <c r="CE539" t="e">
        <v>#N/A</v>
      </c>
      <c r="CF539" t="e">
        <v>#N/A</v>
      </c>
    </row>
    <row r="540" spans="34:84" x14ac:dyDescent="0.3">
      <c r="AH540" s="96"/>
      <c r="AI540" s="96"/>
      <c r="BV540" t="e">
        <v>#N/A</v>
      </c>
      <c r="BW540" t="e">
        <v>#N/A</v>
      </c>
      <c r="BX540" t="e">
        <v>#N/A</v>
      </c>
      <c r="BY540" t="e">
        <v>#N/A</v>
      </c>
      <c r="BZ540" t="e">
        <v>#N/A</v>
      </c>
      <c r="CA540" t="e">
        <v>#N/A</v>
      </c>
      <c r="CB540" t="e">
        <v>#N/A</v>
      </c>
      <c r="CC540" t="e">
        <v>#N/A</v>
      </c>
      <c r="CD540" t="e">
        <v>#N/A</v>
      </c>
      <c r="CE540" t="e">
        <v>#N/A</v>
      </c>
      <c r="CF540" t="e">
        <v>#N/A</v>
      </c>
    </row>
    <row r="541" spans="34:84" x14ac:dyDescent="0.3">
      <c r="AH541" s="96"/>
      <c r="AI541" s="96"/>
      <c r="BV541" t="e">
        <v>#N/A</v>
      </c>
      <c r="BW541" t="e">
        <v>#N/A</v>
      </c>
      <c r="BX541" t="e">
        <v>#N/A</v>
      </c>
      <c r="BY541" t="e">
        <v>#N/A</v>
      </c>
      <c r="BZ541" t="e">
        <v>#N/A</v>
      </c>
      <c r="CA541" t="e">
        <v>#N/A</v>
      </c>
      <c r="CB541" t="e">
        <v>#N/A</v>
      </c>
      <c r="CC541" t="e">
        <v>#N/A</v>
      </c>
      <c r="CD541" t="e">
        <v>#N/A</v>
      </c>
      <c r="CE541" t="e">
        <v>#N/A</v>
      </c>
      <c r="CF541" t="e">
        <v>#N/A</v>
      </c>
    </row>
    <row r="542" spans="34:84" x14ac:dyDescent="0.3">
      <c r="AH542" s="96"/>
      <c r="AI542" s="96"/>
      <c r="BV542" t="e">
        <v>#N/A</v>
      </c>
      <c r="BW542" t="e">
        <v>#N/A</v>
      </c>
      <c r="BX542" t="e">
        <v>#N/A</v>
      </c>
      <c r="BY542" t="e">
        <v>#N/A</v>
      </c>
      <c r="BZ542" t="e">
        <v>#N/A</v>
      </c>
      <c r="CA542" t="e">
        <v>#N/A</v>
      </c>
      <c r="CB542" t="e">
        <v>#N/A</v>
      </c>
      <c r="CC542" t="e">
        <v>#N/A</v>
      </c>
      <c r="CD542" t="e">
        <v>#N/A</v>
      </c>
      <c r="CE542" t="e">
        <v>#N/A</v>
      </c>
      <c r="CF542" t="e">
        <v>#N/A</v>
      </c>
    </row>
    <row r="543" spans="34:84" x14ac:dyDescent="0.3">
      <c r="AH543" s="96"/>
      <c r="AI543" s="96"/>
      <c r="BV543" t="e">
        <v>#N/A</v>
      </c>
      <c r="BW543" t="e">
        <v>#N/A</v>
      </c>
      <c r="BX543" t="e">
        <v>#N/A</v>
      </c>
      <c r="BY543" t="e">
        <v>#N/A</v>
      </c>
      <c r="BZ543" t="e">
        <v>#N/A</v>
      </c>
      <c r="CA543" t="e">
        <v>#N/A</v>
      </c>
      <c r="CB543" t="e">
        <v>#N/A</v>
      </c>
      <c r="CC543" t="e">
        <v>#N/A</v>
      </c>
      <c r="CD543" t="e">
        <v>#N/A</v>
      </c>
      <c r="CE543" t="e">
        <v>#N/A</v>
      </c>
      <c r="CF543" t="e">
        <v>#N/A</v>
      </c>
    </row>
    <row r="544" spans="34:84" x14ac:dyDescent="0.3">
      <c r="AH544" s="96"/>
      <c r="AI544" s="96"/>
      <c r="BV544" t="e">
        <v>#N/A</v>
      </c>
      <c r="BW544" t="e">
        <v>#N/A</v>
      </c>
      <c r="BX544" t="e">
        <v>#N/A</v>
      </c>
      <c r="BY544" t="e">
        <v>#N/A</v>
      </c>
      <c r="BZ544" t="e">
        <v>#N/A</v>
      </c>
      <c r="CA544" t="e">
        <v>#N/A</v>
      </c>
      <c r="CB544" t="e">
        <v>#N/A</v>
      </c>
      <c r="CC544" t="e">
        <v>#N/A</v>
      </c>
      <c r="CD544" t="e">
        <v>#N/A</v>
      </c>
      <c r="CE544" t="e">
        <v>#N/A</v>
      </c>
      <c r="CF544" t="e">
        <v>#N/A</v>
      </c>
    </row>
    <row r="545" spans="34:84" x14ac:dyDescent="0.3">
      <c r="AH545" s="96"/>
      <c r="AI545" s="96"/>
      <c r="BV545" t="e">
        <v>#N/A</v>
      </c>
      <c r="BW545" t="e">
        <v>#N/A</v>
      </c>
      <c r="BX545" t="e">
        <v>#N/A</v>
      </c>
      <c r="BY545" t="e">
        <v>#N/A</v>
      </c>
      <c r="BZ545" t="e">
        <v>#N/A</v>
      </c>
      <c r="CA545" t="e">
        <v>#N/A</v>
      </c>
      <c r="CB545" t="e">
        <v>#N/A</v>
      </c>
      <c r="CC545" t="e">
        <v>#N/A</v>
      </c>
      <c r="CD545" t="e">
        <v>#N/A</v>
      </c>
      <c r="CE545" t="e">
        <v>#N/A</v>
      </c>
      <c r="CF545" t="e">
        <v>#N/A</v>
      </c>
    </row>
    <row r="546" spans="34:84" x14ac:dyDescent="0.3">
      <c r="AH546" s="96"/>
      <c r="AI546" s="96"/>
      <c r="BV546" t="e">
        <v>#N/A</v>
      </c>
      <c r="BW546" t="e">
        <v>#N/A</v>
      </c>
      <c r="BX546" t="e">
        <v>#N/A</v>
      </c>
      <c r="BY546" t="e">
        <v>#N/A</v>
      </c>
      <c r="BZ546" t="e">
        <v>#N/A</v>
      </c>
      <c r="CA546" t="e">
        <v>#N/A</v>
      </c>
      <c r="CB546" t="e">
        <v>#N/A</v>
      </c>
      <c r="CC546" t="e">
        <v>#N/A</v>
      </c>
      <c r="CD546" t="e">
        <v>#N/A</v>
      </c>
      <c r="CE546" t="e">
        <v>#N/A</v>
      </c>
      <c r="CF546" t="e">
        <v>#N/A</v>
      </c>
    </row>
    <row r="547" spans="34:84" x14ac:dyDescent="0.3">
      <c r="AH547" s="96"/>
      <c r="AI547" s="96"/>
      <c r="BV547" t="e">
        <v>#N/A</v>
      </c>
      <c r="BW547" t="e">
        <v>#N/A</v>
      </c>
      <c r="BX547" t="e">
        <v>#N/A</v>
      </c>
      <c r="BY547" t="e">
        <v>#N/A</v>
      </c>
      <c r="BZ547" t="e">
        <v>#N/A</v>
      </c>
      <c r="CA547" t="e">
        <v>#N/A</v>
      </c>
      <c r="CB547" t="e">
        <v>#N/A</v>
      </c>
      <c r="CC547" t="e">
        <v>#N/A</v>
      </c>
      <c r="CD547" t="e">
        <v>#N/A</v>
      </c>
      <c r="CE547" t="e">
        <v>#N/A</v>
      </c>
      <c r="CF547" t="e">
        <v>#N/A</v>
      </c>
    </row>
    <row r="548" spans="34:84" x14ac:dyDescent="0.3">
      <c r="AH548" s="96"/>
      <c r="AI548" s="96"/>
      <c r="BV548" t="e">
        <v>#N/A</v>
      </c>
      <c r="BW548" t="e">
        <v>#N/A</v>
      </c>
      <c r="BX548" t="e">
        <v>#N/A</v>
      </c>
      <c r="BY548" t="e">
        <v>#N/A</v>
      </c>
      <c r="BZ548" t="e">
        <v>#N/A</v>
      </c>
      <c r="CA548" t="e">
        <v>#N/A</v>
      </c>
      <c r="CB548" t="e">
        <v>#N/A</v>
      </c>
      <c r="CC548" t="e">
        <v>#N/A</v>
      </c>
      <c r="CD548" t="e">
        <v>#N/A</v>
      </c>
      <c r="CE548" t="e">
        <v>#N/A</v>
      </c>
      <c r="CF548" t="e">
        <v>#N/A</v>
      </c>
    </row>
    <row r="549" spans="34:84" x14ac:dyDescent="0.3">
      <c r="AH549" s="96"/>
      <c r="AI549" s="96"/>
      <c r="BV549" t="e">
        <v>#N/A</v>
      </c>
      <c r="BW549" t="e">
        <v>#N/A</v>
      </c>
      <c r="BX549" t="e">
        <v>#N/A</v>
      </c>
      <c r="BY549" t="e">
        <v>#N/A</v>
      </c>
      <c r="BZ549" t="e">
        <v>#N/A</v>
      </c>
      <c r="CA549" t="e">
        <v>#N/A</v>
      </c>
      <c r="CB549" t="e">
        <v>#N/A</v>
      </c>
      <c r="CC549" t="e">
        <v>#N/A</v>
      </c>
      <c r="CD549" t="e">
        <v>#N/A</v>
      </c>
      <c r="CE549" t="e">
        <v>#N/A</v>
      </c>
      <c r="CF549" t="e">
        <v>#N/A</v>
      </c>
    </row>
    <row r="550" spans="34:84" x14ac:dyDescent="0.3">
      <c r="AH550" s="96"/>
      <c r="AI550" s="96"/>
      <c r="BV550" t="e">
        <v>#N/A</v>
      </c>
      <c r="BW550" t="e">
        <v>#N/A</v>
      </c>
      <c r="BX550" t="e">
        <v>#N/A</v>
      </c>
      <c r="BY550" t="e">
        <v>#N/A</v>
      </c>
      <c r="BZ550" t="e">
        <v>#N/A</v>
      </c>
      <c r="CA550" t="e">
        <v>#N/A</v>
      </c>
      <c r="CB550" t="e">
        <v>#N/A</v>
      </c>
      <c r="CC550" t="e">
        <v>#N/A</v>
      </c>
      <c r="CD550" t="e">
        <v>#N/A</v>
      </c>
      <c r="CE550" t="e">
        <v>#N/A</v>
      </c>
      <c r="CF550" t="e">
        <v>#N/A</v>
      </c>
    </row>
    <row r="551" spans="34:84" x14ac:dyDescent="0.3">
      <c r="AH551" s="96"/>
      <c r="AI551" s="96"/>
      <c r="BV551" t="e">
        <v>#N/A</v>
      </c>
      <c r="BW551" t="e">
        <v>#N/A</v>
      </c>
      <c r="BX551" t="e">
        <v>#N/A</v>
      </c>
      <c r="BY551" t="e">
        <v>#N/A</v>
      </c>
      <c r="BZ551" t="e">
        <v>#N/A</v>
      </c>
      <c r="CA551" t="e">
        <v>#N/A</v>
      </c>
      <c r="CB551" t="e">
        <v>#N/A</v>
      </c>
      <c r="CC551" t="e">
        <v>#N/A</v>
      </c>
      <c r="CD551" t="e">
        <v>#N/A</v>
      </c>
      <c r="CE551" t="e">
        <v>#N/A</v>
      </c>
      <c r="CF551" t="e">
        <v>#N/A</v>
      </c>
    </row>
    <row r="552" spans="34:84" x14ac:dyDescent="0.3">
      <c r="AH552" s="96"/>
      <c r="AI552" s="96"/>
      <c r="BV552" t="e">
        <v>#N/A</v>
      </c>
      <c r="BW552" t="e">
        <v>#N/A</v>
      </c>
      <c r="BX552" t="e">
        <v>#N/A</v>
      </c>
      <c r="BY552" t="e">
        <v>#N/A</v>
      </c>
      <c r="BZ552" t="e">
        <v>#N/A</v>
      </c>
      <c r="CA552" t="e">
        <v>#N/A</v>
      </c>
      <c r="CB552" t="e">
        <v>#N/A</v>
      </c>
      <c r="CC552" t="e">
        <v>#N/A</v>
      </c>
      <c r="CD552" t="e">
        <v>#N/A</v>
      </c>
      <c r="CE552" t="e">
        <v>#N/A</v>
      </c>
      <c r="CF552" t="e">
        <v>#N/A</v>
      </c>
    </row>
    <row r="553" spans="34:84" x14ac:dyDescent="0.3">
      <c r="AH553" s="96"/>
      <c r="AI553" s="96"/>
      <c r="BV553" t="e">
        <v>#N/A</v>
      </c>
      <c r="BW553" t="e">
        <v>#N/A</v>
      </c>
      <c r="BX553" t="e">
        <v>#N/A</v>
      </c>
      <c r="BY553" t="e">
        <v>#N/A</v>
      </c>
      <c r="BZ553" t="e">
        <v>#N/A</v>
      </c>
      <c r="CA553" t="e">
        <v>#N/A</v>
      </c>
      <c r="CB553" t="e">
        <v>#N/A</v>
      </c>
      <c r="CC553" t="e">
        <v>#N/A</v>
      </c>
      <c r="CD553" t="e">
        <v>#N/A</v>
      </c>
      <c r="CE553" t="e">
        <v>#N/A</v>
      </c>
      <c r="CF553" t="e">
        <v>#N/A</v>
      </c>
    </row>
    <row r="554" spans="34:84" x14ac:dyDescent="0.3">
      <c r="AH554" s="96"/>
      <c r="AI554" s="96"/>
      <c r="BV554" t="e">
        <v>#N/A</v>
      </c>
      <c r="BW554" t="e">
        <v>#N/A</v>
      </c>
      <c r="BX554" t="e">
        <v>#N/A</v>
      </c>
      <c r="BY554" t="e">
        <v>#N/A</v>
      </c>
      <c r="BZ554" t="e">
        <v>#N/A</v>
      </c>
      <c r="CA554" t="e">
        <v>#N/A</v>
      </c>
      <c r="CB554" t="e">
        <v>#N/A</v>
      </c>
      <c r="CC554" t="e">
        <v>#N/A</v>
      </c>
      <c r="CD554" t="e">
        <v>#N/A</v>
      </c>
      <c r="CE554" t="e">
        <v>#N/A</v>
      </c>
      <c r="CF554" t="e">
        <v>#N/A</v>
      </c>
    </row>
    <row r="555" spans="34:84" x14ac:dyDescent="0.3">
      <c r="AH555" s="96"/>
      <c r="AI555" s="96"/>
      <c r="BV555" t="e">
        <v>#N/A</v>
      </c>
      <c r="BW555" t="e">
        <v>#N/A</v>
      </c>
      <c r="BX555" t="e">
        <v>#N/A</v>
      </c>
      <c r="BY555" t="e">
        <v>#N/A</v>
      </c>
      <c r="BZ555" t="e">
        <v>#N/A</v>
      </c>
      <c r="CA555" t="e">
        <v>#N/A</v>
      </c>
      <c r="CB555" t="e">
        <v>#N/A</v>
      </c>
      <c r="CC555" t="e">
        <v>#N/A</v>
      </c>
      <c r="CD555" t="e">
        <v>#N/A</v>
      </c>
      <c r="CE555" t="e">
        <v>#N/A</v>
      </c>
      <c r="CF555" t="e">
        <v>#N/A</v>
      </c>
    </row>
    <row r="556" spans="34:84" x14ac:dyDescent="0.3">
      <c r="AH556" s="96"/>
      <c r="AI556" s="96"/>
      <c r="BV556" t="e">
        <v>#N/A</v>
      </c>
      <c r="BW556" t="e">
        <v>#N/A</v>
      </c>
      <c r="BX556" t="e">
        <v>#N/A</v>
      </c>
      <c r="BY556" t="e">
        <v>#N/A</v>
      </c>
      <c r="BZ556" t="e">
        <v>#N/A</v>
      </c>
      <c r="CA556" t="e">
        <v>#N/A</v>
      </c>
      <c r="CB556" t="e">
        <v>#N/A</v>
      </c>
      <c r="CC556" t="e">
        <v>#N/A</v>
      </c>
      <c r="CD556" t="e">
        <v>#N/A</v>
      </c>
      <c r="CE556" t="e">
        <v>#N/A</v>
      </c>
      <c r="CF556" t="e">
        <v>#N/A</v>
      </c>
    </row>
    <row r="557" spans="34:84" x14ac:dyDescent="0.3">
      <c r="AH557" s="96"/>
      <c r="AI557" s="96"/>
      <c r="BV557" t="e">
        <v>#N/A</v>
      </c>
      <c r="BW557" t="e">
        <v>#N/A</v>
      </c>
      <c r="BX557" t="e">
        <v>#N/A</v>
      </c>
      <c r="BY557" t="e">
        <v>#N/A</v>
      </c>
      <c r="BZ557" t="e">
        <v>#N/A</v>
      </c>
      <c r="CA557" t="e">
        <v>#N/A</v>
      </c>
      <c r="CB557" t="e">
        <v>#N/A</v>
      </c>
      <c r="CC557" t="e">
        <v>#N/A</v>
      </c>
      <c r="CD557" t="e">
        <v>#N/A</v>
      </c>
      <c r="CE557" t="e">
        <v>#N/A</v>
      </c>
      <c r="CF557" t="e">
        <v>#N/A</v>
      </c>
    </row>
    <row r="558" spans="34:84" x14ac:dyDescent="0.3">
      <c r="AH558" s="96"/>
      <c r="AI558" s="96"/>
      <c r="BV558" t="e">
        <v>#N/A</v>
      </c>
      <c r="BW558" t="e">
        <v>#N/A</v>
      </c>
      <c r="BX558" t="e">
        <v>#N/A</v>
      </c>
      <c r="BY558" t="e">
        <v>#N/A</v>
      </c>
      <c r="BZ558" t="e">
        <v>#N/A</v>
      </c>
      <c r="CA558" t="e">
        <v>#N/A</v>
      </c>
      <c r="CB558" t="e">
        <v>#N/A</v>
      </c>
      <c r="CC558" t="e">
        <v>#N/A</v>
      </c>
      <c r="CD558" t="e">
        <v>#N/A</v>
      </c>
      <c r="CE558" t="e">
        <v>#N/A</v>
      </c>
      <c r="CF558" t="e">
        <v>#N/A</v>
      </c>
    </row>
    <row r="559" spans="34:84" x14ac:dyDescent="0.3">
      <c r="AH559" s="96"/>
      <c r="AI559" s="96"/>
      <c r="BV559" t="e">
        <v>#N/A</v>
      </c>
      <c r="BW559" t="e">
        <v>#N/A</v>
      </c>
      <c r="BX559" t="e">
        <v>#N/A</v>
      </c>
      <c r="BY559" t="e">
        <v>#N/A</v>
      </c>
      <c r="BZ559" t="e">
        <v>#N/A</v>
      </c>
      <c r="CA559" t="e">
        <v>#N/A</v>
      </c>
      <c r="CB559" t="e">
        <v>#N/A</v>
      </c>
      <c r="CC559" t="e">
        <v>#N/A</v>
      </c>
      <c r="CD559" t="e">
        <v>#N/A</v>
      </c>
      <c r="CE559" t="e">
        <v>#N/A</v>
      </c>
      <c r="CF559" t="e">
        <v>#N/A</v>
      </c>
    </row>
    <row r="560" spans="34:84" x14ac:dyDescent="0.3">
      <c r="AH560" s="96"/>
      <c r="AI560" s="96"/>
      <c r="BV560" t="e">
        <v>#N/A</v>
      </c>
      <c r="BW560" t="e">
        <v>#N/A</v>
      </c>
      <c r="BX560" t="e">
        <v>#N/A</v>
      </c>
      <c r="BY560" t="e">
        <v>#N/A</v>
      </c>
      <c r="BZ560" t="e">
        <v>#N/A</v>
      </c>
      <c r="CA560" t="e">
        <v>#N/A</v>
      </c>
      <c r="CB560" t="e">
        <v>#N/A</v>
      </c>
      <c r="CC560" t="e">
        <v>#N/A</v>
      </c>
      <c r="CD560" t="e">
        <v>#N/A</v>
      </c>
      <c r="CE560" t="e">
        <v>#N/A</v>
      </c>
      <c r="CF560" t="e">
        <v>#N/A</v>
      </c>
    </row>
    <row r="561" spans="34:84" x14ac:dyDescent="0.3">
      <c r="AH561" s="96"/>
      <c r="AI561" s="96"/>
      <c r="BV561" t="e">
        <v>#N/A</v>
      </c>
      <c r="BW561" t="e">
        <v>#N/A</v>
      </c>
      <c r="BX561" t="e">
        <v>#N/A</v>
      </c>
      <c r="BY561" t="e">
        <v>#N/A</v>
      </c>
      <c r="BZ561" t="e">
        <v>#N/A</v>
      </c>
      <c r="CA561" t="e">
        <v>#N/A</v>
      </c>
      <c r="CB561" t="e">
        <v>#N/A</v>
      </c>
      <c r="CC561" t="e">
        <v>#N/A</v>
      </c>
      <c r="CD561" t="e">
        <v>#N/A</v>
      </c>
      <c r="CE561" t="e">
        <v>#N/A</v>
      </c>
      <c r="CF561" t="e">
        <v>#N/A</v>
      </c>
    </row>
    <row r="562" spans="34:84" x14ac:dyDescent="0.3">
      <c r="AH562" s="96"/>
      <c r="AI562" s="96"/>
      <c r="BV562" t="e">
        <v>#N/A</v>
      </c>
      <c r="BW562" t="e">
        <v>#N/A</v>
      </c>
      <c r="BX562" t="e">
        <v>#N/A</v>
      </c>
      <c r="BY562" t="e">
        <v>#N/A</v>
      </c>
      <c r="BZ562" t="e">
        <v>#N/A</v>
      </c>
      <c r="CA562" t="e">
        <v>#N/A</v>
      </c>
      <c r="CB562" t="e">
        <v>#N/A</v>
      </c>
      <c r="CC562" t="e">
        <v>#N/A</v>
      </c>
      <c r="CD562" t="e">
        <v>#N/A</v>
      </c>
      <c r="CE562" t="e">
        <v>#N/A</v>
      </c>
      <c r="CF562" t="e">
        <v>#N/A</v>
      </c>
    </row>
    <row r="563" spans="34:84" x14ac:dyDescent="0.3">
      <c r="AH563" s="96"/>
      <c r="AI563" s="96"/>
      <c r="BV563" t="e">
        <v>#N/A</v>
      </c>
      <c r="BW563" t="e">
        <v>#N/A</v>
      </c>
      <c r="BX563" t="e">
        <v>#N/A</v>
      </c>
      <c r="BY563" t="e">
        <v>#N/A</v>
      </c>
      <c r="BZ563" t="e">
        <v>#N/A</v>
      </c>
      <c r="CA563" t="e">
        <v>#N/A</v>
      </c>
      <c r="CB563" t="e">
        <v>#N/A</v>
      </c>
      <c r="CC563" t="e">
        <v>#N/A</v>
      </c>
      <c r="CD563" t="e">
        <v>#N/A</v>
      </c>
      <c r="CE563" t="e">
        <v>#N/A</v>
      </c>
      <c r="CF563" t="e">
        <v>#N/A</v>
      </c>
    </row>
    <row r="564" spans="34:84" x14ac:dyDescent="0.3">
      <c r="AH564" s="96"/>
      <c r="AI564" s="96"/>
      <c r="BV564" t="e">
        <v>#N/A</v>
      </c>
      <c r="BW564" t="e">
        <v>#N/A</v>
      </c>
      <c r="BX564" t="e">
        <v>#N/A</v>
      </c>
      <c r="BY564" t="e">
        <v>#N/A</v>
      </c>
      <c r="BZ564" t="e">
        <v>#N/A</v>
      </c>
      <c r="CA564" t="e">
        <v>#N/A</v>
      </c>
      <c r="CB564" t="e">
        <v>#N/A</v>
      </c>
      <c r="CC564" t="e">
        <v>#N/A</v>
      </c>
      <c r="CD564" t="e">
        <v>#N/A</v>
      </c>
      <c r="CE564" t="e">
        <v>#N/A</v>
      </c>
      <c r="CF564" t="e">
        <v>#N/A</v>
      </c>
    </row>
    <row r="565" spans="34:84" x14ac:dyDescent="0.3">
      <c r="AH565" s="96"/>
      <c r="AI565" s="96"/>
      <c r="BV565" t="e">
        <v>#N/A</v>
      </c>
      <c r="BW565" t="e">
        <v>#N/A</v>
      </c>
      <c r="BX565" t="e">
        <v>#N/A</v>
      </c>
      <c r="BY565" t="e">
        <v>#N/A</v>
      </c>
      <c r="BZ565" t="e">
        <v>#N/A</v>
      </c>
      <c r="CA565" t="e">
        <v>#N/A</v>
      </c>
      <c r="CB565" t="e">
        <v>#N/A</v>
      </c>
      <c r="CC565" t="e">
        <v>#N/A</v>
      </c>
      <c r="CD565" t="e">
        <v>#N/A</v>
      </c>
      <c r="CE565" t="e">
        <v>#N/A</v>
      </c>
      <c r="CF565" t="e">
        <v>#N/A</v>
      </c>
    </row>
    <row r="566" spans="34:84" x14ac:dyDescent="0.3">
      <c r="AH566" s="96"/>
      <c r="AI566" s="96"/>
      <c r="BV566" t="e">
        <v>#N/A</v>
      </c>
      <c r="BW566" t="e">
        <v>#N/A</v>
      </c>
      <c r="BX566" t="e">
        <v>#N/A</v>
      </c>
      <c r="BY566" t="e">
        <v>#N/A</v>
      </c>
      <c r="BZ566" t="e">
        <v>#N/A</v>
      </c>
      <c r="CA566" t="e">
        <v>#N/A</v>
      </c>
      <c r="CB566" t="e">
        <v>#N/A</v>
      </c>
      <c r="CC566" t="e">
        <v>#N/A</v>
      </c>
      <c r="CD566" t="e">
        <v>#N/A</v>
      </c>
      <c r="CE566" t="e">
        <v>#N/A</v>
      </c>
      <c r="CF566" t="e">
        <v>#N/A</v>
      </c>
    </row>
    <row r="567" spans="34:84" x14ac:dyDescent="0.3">
      <c r="AH567" s="96"/>
      <c r="AI567" s="96"/>
      <c r="BV567" t="e">
        <v>#N/A</v>
      </c>
      <c r="BW567" t="e">
        <v>#N/A</v>
      </c>
      <c r="BX567" t="e">
        <v>#N/A</v>
      </c>
      <c r="BY567" t="e">
        <v>#N/A</v>
      </c>
      <c r="BZ567" t="e">
        <v>#N/A</v>
      </c>
      <c r="CA567" t="e">
        <v>#N/A</v>
      </c>
      <c r="CB567" t="e">
        <v>#N/A</v>
      </c>
      <c r="CC567" t="e">
        <v>#N/A</v>
      </c>
      <c r="CD567" t="e">
        <v>#N/A</v>
      </c>
      <c r="CE567" t="e">
        <v>#N/A</v>
      </c>
      <c r="CF567" t="e">
        <v>#N/A</v>
      </c>
    </row>
    <row r="568" spans="34:84" x14ac:dyDescent="0.3">
      <c r="AH568" s="96"/>
      <c r="AI568" s="96"/>
      <c r="BV568" t="e">
        <v>#N/A</v>
      </c>
      <c r="BW568" t="e">
        <v>#N/A</v>
      </c>
      <c r="BX568" t="e">
        <v>#N/A</v>
      </c>
      <c r="BY568" t="e">
        <v>#N/A</v>
      </c>
      <c r="BZ568" t="e">
        <v>#N/A</v>
      </c>
      <c r="CA568" t="e">
        <v>#N/A</v>
      </c>
      <c r="CB568" t="e">
        <v>#N/A</v>
      </c>
      <c r="CC568" t="e">
        <v>#N/A</v>
      </c>
      <c r="CD568" t="e">
        <v>#N/A</v>
      </c>
      <c r="CE568" t="e">
        <v>#N/A</v>
      </c>
      <c r="CF568" t="e">
        <v>#N/A</v>
      </c>
    </row>
    <row r="569" spans="34:84" x14ac:dyDescent="0.3">
      <c r="AH569" s="96"/>
      <c r="AI569" s="96"/>
      <c r="BV569" t="e">
        <v>#N/A</v>
      </c>
      <c r="BW569" t="e">
        <v>#N/A</v>
      </c>
      <c r="BX569" t="e">
        <v>#N/A</v>
      </c>
      <c r="BY569" t="e">
        <v>#N/A</v>
      </c>
      <c r="BZ569" t="e">
        <v>#N/A</v>
      </c>
      <c r="CA569" t="e">
        <v>#N/A</v>
      </c>
      <c r="CB569" t="e">
        <v>#N/A</v>
      </c>
      <c r="CC569" t="e">
        <v>#N/A</v>
      </c>
      <c r="CD569" t="e">
        <v>#N/A</v>
      </c>
      <c r="CE569" t="e">
        <v>#N/A</v>
      </c>
      <c r="CF569" t="e">
        <v>#N/A</v>
      </c>
    </row>
    <row r="570" spans="34:84" x14ac:dyDescent="0.3">
      <c r="AH570" s="96"/>
      <c r="AI570" s="96"/>
      <c r="BV570" t="e">
        <v>#N/A</v>
      </c>
      <c r="BW570" t="e">
        <v>#N/A</v>
      </c>
      <c r="BX570" t="e">
        <v>#N/A</v>
      </c>
      <c r="BY570" t="e">
        <v>#N/A</v>
      </c>
      <c r="BZ570" t="e">
        <v>#N/A</v>
      </c>
      <c r="CA570" t="e">
        <v>#N/A</v>
      </c>
      <c r="CB570" t="e">
        <v>#N/A</v>
      </c>
      <c r="CC570" t="e">
        <v>#N/A</v>
      </c>
      <c r="CD570" t="e">
        <v>#N/A</v>
      </c>
      <c r="CE570" t="e">
        <v>#N/A</v>
      </c>
      <c r="CF570" t="e">
        <v>#N/A</v>
      </c>
    </row>
    <row r="571" spans="34:84" x14ac:dyDescent="0.3">
      <c r="AH571" s="96"/>
      <c r="AI571" s="96"/>
      <c r="BV571" t="e">
        <v>#N/A</v>
      </c>
      <c r="BW571" t="e">
        <v>#N/A</v>
      </c>
      <c r="BX571" t="e">
        <v>#N/A</v>
      </c>
      <c r="BY571" t="e">
        <v>#N/A</v>
      </c>
      <c r="BZ571" t="e">
        <v>#N/A</v>
      </c>
      <c r="CA571" t="e">
        <v>#N/A</v>
      </c>
      <c r="CB571" t="e">
        <v>#N/A</v>
      </c>
      <c r="CC571" t="e">
        <v>#N/A</v>
      </c>
      <c r="CD571" t="e">
        <v>#N/A</v>
      </c>
      <c r="CE571" t="e">
        <v>#N/A</v>
      </c>
      <c r="CF571" t="e">
        <v>#N/A</v>
      </c>
    </row>
    <row r="572" spans="34:84" x14ac:dyDescent="0.3">
      <c r="AH572" s="96"/>
      <c r="AI572" s="96"/>
      <c r="BV572" t="e">
        <v>#N/A</v>
      </c>
      <c r="BW572" t="e">
        <v>#N/A</v>
      </c>
      <c r="BX572" t="e">
        <v>#N/A</v>
      </c>
      <c r="BY572" t="e">
        <v>#N/A</v>
      </c>
      <c r="BZ572" t="e">
        <v>#N/A</v>
      </c>
      <c r="CA572" t="e">
        <v>#N/A</v>
      </c>
      <c r="CB572" t="e">
        <v>#N/A</v>
      </c>
      <c r="CC572" t="e">
        <v>#N/A</v>
      </c>
      <c r="CD572" t="e">
        <v>#N/A</v>
      </c>
      <c r="CE572" t="e">
        <v>#N/A</v>
      </c>
      <c r="CF572" t="e">
        <v>#N/A</v>
      </c>
    </row>
    <row r="573" spans="34:84" x14ac:dyDescent="0.3">
      <c r="AH573" s="96"/>
      <c r="AI573" s="96"/>
      <c r="BV573" t="e">
        <v>#N/A</v>
      </c>
      <c r="BW573" t="e">
        <v>#N/A</v>
      </c>
      <c r="BX573" t="e">
        <v>#N/A</v>
      </c>
      <c r="BY573" t="e">
        <v>#N/A</v>
      </c>
      <c r="BZ573" t="e">
        <v>#N/A</v>
      </c>
      <c r="CA573" t="e">
        <v>#N/A</v>
      </c>
      <c r="CB573" t="e">
        <v>#N/A</v>
      </c>
      <c r="CC573" t="e">
        <v>#N/A</v>
      </c>
      <c r="CD573" t="e">
        <v>#N/A</v>
      </c>
      <c r="CE573" t="e">
        <v>#N/A</v>
      </c>
      <c r="CF573" t="e">
        <v>#N/A</v>
      </c>
    </row>
    <row r="574" spans="34:84" x14ac:dyDescent="0.3">
      <c r="AH574" s="96"/>
      <c r="AI574" s="96"/>
      <c r="BV574" t="e">
        <v>#N/A</v>
      </c>
      <c r="BW574" t="e">
        <v>#N/A</v>
      </c>
      <c r="BX574" t="e">
        <v>#N/A</v>
      </c>
      <c r="BY574" t="e">
        <v>#N/A</v>
      </c>
      <c r="BZ574" t="e">
        <v>#N/A</v>
      </c>
      <c r="CA574" t="e">
        <v>#N/A</v>
      </c>
      <c r="CB574" t="e">
        <v>#N/A</v>
      </c>
      <c r="CC574" t="e">
        <v>#N/A</v>
      </c>
      <c r="CD574" t="e">
        <v>#N/A</v>
      </c>
      <c r="CE574" t="e">
        <v>#N/A</v>
      </c>
      <c r="CF574" t="e">
        <v>#N/A</v>
      </c>
    </row>
    <row r="575" spans="34:84" x14ac:dyDescent="0.3">
      <c r="AH575" s="96"/>
      <c r="AI575" s="96"/>
      <c r="BV575" t="e">
        <v>#N/A</v>
      </c>
      <c r="BW575" t="e">
        <v>#N/A</v>
      </c>
      <c r="BX575" t="e">
        <v>#N/A</v>
      </c>
      <c r="BY575" t="e">
        <v>#N/A</v>
      </c>
      <c r="BZ575" t="e">
        <v>#N/A</v>
      </c>
      <c r="CA575" t="e">
        <v>#N/A</v>
      </c>
      <c r="CB575" t="e">
        <v>#N/A</v>
      </c>
      <c r="CC575" t="e">
        <v>#N/A</v>
      </c>
      <c r="CD575" t="e">
        <v>#N/A</v>
      </c>
      <c r="CE575" t="e">
        <v>#N/A</v>
      </c>
      <c r="CF575" t="e">
        <v>#N/A</v>
      </c>
    </row>
    <row r="576" spans="34:84" x14ac:dyDescent="0.3">
      <c r="AH576" s="96"/>
      <c r="AI576" s="96"/>
      <c r="BV576" t="e">
        <v>#N/A</v>
      </c>
      <c r="BW576" t="e">
        <v>#N/A</v>
      </c>
      <c r="BX576" t="e">
        <v>#N/A</v>
      </c>
      <c r="BY576" t="e">
        <v>#N/A</v>
      </c>
      <c r="BZ576" t="e">
        <v>#N/A</v>
      </c>
      <c r="CA576" t="e">
        <v>#N/A</v>
      </c>
      <c r="CB576" t="e">
        <v>#N/A</v>
      </c>
      <c r="CC576" t="e">
        <v>#N/A</v>
      </c>
      <c r="CD576" t="e">
        <v>#N/A</v>
      </c>
      <c r="CE576" t="e">
        <v>#N/A</v>
      </c>
      <c r="CF576" t="e">
        <v>#N/A</v>
      </c>
    </row>
    <row r="577" spans="34:84" x14ac:dyDescent="0.3">
      <c r="AH577" s="96"/>
      <c r="AI577" s="96"/>
      <c r="BV577" t="e">
        <v>#N/A</v>
      </c>
      <c r="BW577" t="e">
        <v>#N/A</v>
      </c>
      <c r="BX577" t="e">
        <v>#N/A</v>
      </c>
      <c r="BY577" t="e">
        <v>#N/A</v>
      </c>
      <c r="BZ577" t="e">
        <v>#N/A</v>
      </c>
      <c r="CA577" t="e">
        <v>#N/A</v>
      </c>
      <c r="CB577" t="e">
        <v>#N/A</v>
      </c>
      <c r="CC577" t="e">
        <v>#N/A</v>
      </c>
      <c r="CD577" t="e">
        <v>#N/A</v>
      </c>
      <c r="CE577" t="e">
        <v>#N/A</v>
      </c>
      <c r="CF577" t="e">
        <v>#N/A</v>
      </c>
    </row>
    <row r="578" spans="34:84" x14ac:dyDescent="0.3">
      <c r="AH578" s="96"/>
      <c r="AI578" s="96"/>
      <c r="BV578" t="e">
        <v>#N/A</v>
      </c>
      <c r="BW578" t="e">
        <v>#N/A</v>
      </c>
      <c r="BX578" t="e">
        <v>#N/A</v>
      </c>
      <c r="BY578" t="e">
        <v>#N/A</v>
      </c>
      <c r="BZ578" t="e">
        <v>#N/A</v>
      </c>
      <c r="CA578" t="e">
        <v>#N/A</v>
      </c>
      <c r="CB578" t="e">
        <v>#N/A</v>
      </c>
      <c r="CC578" t="e">
        <v>#N/A</v>
      </c>
      <c r="CD578" t="e">
        <v>#N/A</v>
      </c>
      <c r="CE578" t="e">
        <v>#N/A</v>
      </c>
      <c r="CF578" t="e">
        <v>#N/A</v>
      </c>
    </row>
    <row r="579" spans="34:84" x14ac:dyDescent="0.3">
      <c r="AH579" s="96"/>
      <c r="AI579" s="96"/>
      <c r="BV579" t="e">
        <v>#N/A</v>
      </c>
      <c r="BW579" t="e">
        <v>#N/A</v>
      </c>
      <c r="BX579" t="e">
        <v>#N/A</v>
      </c>
      <c r="BY579" t="e">
        <v>#N/A</v>
      </c>
      <c r="BZ579" t="e">
        <v>#N/A</v>
      </c>
      <c r="CA579" t="e">
        <v>#N/A</v>
      </c>
      <c r="CB579" t="e">
        <v>#N/A</v>
      </c>
      <c r="CC579" t="e">
        <v>#N/A</v>
      </c>
      <c r="CD579" t="e">
        <v>#N/A</v>
      </c>
      <c r="CE579" t="e">
        <v>#N/A</v>
      </c>
      <c r="CF579" t="e">
        <v>#N/A</v>
      </c>
    </row>
    <row r="580" spans="34:84" x14ac:dyDescent="0.3">
      <c r="AH580" s="96"/>
      <c r="AI580" s="96"/>
      <c r="BV580" t="e">
        <v>#N/A</v>
      </c>
      <c r="BW580" t="e">
        <v>#N/A</v>
      </c>
      <c r="BX580" t="e">
        <v>#N/A</v>
      </c>
      <c r="BY580" t="e">
        <v>#N/A</v>
      </c>
      <c r="BZ580" t="e">
        <v>#N/A</v>
      </c>
      <c r="CA580" t="e">
        <v>#N/A</v>
      </c>
      <c r="CB580" t="e">
        <v>#N/A</v>
      </c>
      <c r="CC580" t="e">
        <v>#N/A</v>
      </c>
      <c r="CD580" t="e">
        <v>#N/A</v>
      </c>
      <c r="CE580" t="e">
        <v>#N/A</v>
      </c>
      <c r="CF580" t="e">
        <v>#N/A</v>
      </c>
    </row>
    <row r="581" spans="34:84" x14ac:dyDescent="0.3">
      <c r="AH581" s="96"/>
      <c r="AI581" s="96"/>
      <c r="BV581" t="e">
        <v>#N/A</v>
      </c>
      <c r="BW581" t="e">
        <v>#N/A</v>
      </c>
      <c r="BX581" t="e">
        <v>#N/A</v>
      </c>
      <c r="BY581" t="e">
        <v>#N/A</v>
      </c>
      <c r="BZ581" t="e">
        <v>#N/A</v>
      </c>
      <c r="CA581" t="e">
        <v>#N/A</v>
      </c>
      <c r="CB581" t="e">
        <v>#N/A</v>
      </c>
      <c r="CC581" t="e">
        <v>#N/A</v>
      </c>
      <c r="CD581" t="e">
        <v>#N/A</v>
      </c>
      <c r="CE581" t="e">
        <v>#N/A</v>
      </c>
      <c r="CF581" t="e">
        <v>#N/A</v>
      </c>
    </row>
    <row r="582" spans="34:84" x14ac:dyDescent="0.3">
      <c r="AH582" s="96"/>
      <c r="AI582" s="96"/>
      <c r="BV582" t="e">
        <v>#N/A</v>
      </c>
      <c r="BW582" t="e">
        <v>#N/A</v>
      </c>
      <c r="BX582" t="e">
        <v>#N/A</v>
      </c>
      <c r="BY582" t="e">
        <v>#N/A</v>
      </c>
      <c r="BZ582" t="e">
        <v>#N/A</v>
      </c>
      <c r="CA582" t="e">
        <v>#N/A</v>
      </c>
      <c r="CB582" t="e">
        <v>#N/A</v>
      </c>
      <c r="CC582" t="e">
        <v>#N/A</v>
      </c>
      <c r="CD582" t="e">
        <v>#N/A</v>
      </c>
      <c r="CE582" t="e">
        <v>#N/A</v>
      </c>
      <c r="CF582" t="e">
        <v>#N/A</v>
      </c>
    </row>
    <row r="583" spans="34:84" x14ac:dyDescent="0.3">
      <c r="AH583" s="96"/>
      <c r="AI583" s="96"/>
      <c r="BV583" t="e">
        <v>#N/A</v>
      </c>
      <c r="BW583" t="e">
        <v>#N/A</v>
      </c>
      <c r="BX583" t="e">
        <v>#N/A</v>
      </c>
      <c r="BY583" t="e">
        <v>#N/A</v>
      </c>
      <c r="BZ583" t="e">
        <v>#N/A</v>
      </c>
      <c r="CA583" t="e">
        <v>#N/A</v>
      </c>
      <c r="CB583" t="e">
        <v>#N/A</v>
      </c>
      <c r="CC583" t="e">
        <v>#N/A</v>
      </c>
      <c r="CD583" t="e">
        <v>#N/A</v>
      </c>
      <c r="CE583" t="e">
        <v>#N/A</v>
      </c>
      <c r="CF583" t="e">
        <v>#N/A</v>
      </c>
    </row>
    <row r="584" spans="34:84" x14ac:dyDescent="0.3">
      <c r="AH584" s="96"/>
      <c r="AI584" s="96"/>
      <c r="BV584" t="e">
        <v>#N/A</v>
      </c>
      <c r="BW584" t="e">
        <v>#N/A</v>
      </c>
      <c r="BX584" t="e">
        <v>#N/A</v>
      </c>
      <c r="BY584" t="e">
        <v>#N/A</v>
      </c>
      <c r="BZ584" t="e">
        <v>#N/A</v>
      </c>
      <c r="CA584" t="e">
        <v>#N/A</v>
      </c>
      <c r="CB584" t="e">
        <v>#N/A</v>
      </c>
      <c r="CC584" t="e">
        <v>#N/A</v>
      </c>
      <c r="CD584" t="e">
        <v>#N/A</v>
      </c>
      <c r="CE584" t="e">
        <v>#N/A</v>
      </c>
      <c r="CF584" t="e">
        <v>#N/A</v>
      </c>
    </row>
    <row r="585" spans="34:84" x14ac:dyDescent="0.3">
      <c r="AH585" s="96"/>
      <c r="AI585" s="96"/>
      <c r="BV585" t="e">
        <v>#N/A</v>
      </c>
      <c r="BW585" t="e">
        <v>#N/A</v>
      </c>
      <c r="BX585" t="e">
        <v>#N/A</v>
      </c>
      <c r="BY585" t="e">
        <v>#N/A</v>
      </c>
      <c r="BZ585" t="e">
        <v>#N/A</v>
      </c>
      <c r="CA585" t="e">
        <v>#N/A</v>
      </c>
      <c r="CB585" t="e">
        <v>#N/A</v>
      </c>
      <c r="CC585" t="e">
        <v>#N/A</v>
      </c>
      <c r="CD585" t="e">
        <v>#N/A</v>
      </c>
      <c r="CE585" t="e">
        <v>#N/A</v>
      </c>
      <c r="CF585" t="e">
        <v>#N/A</v>
      </c>
    </row>
    <row r="586" spans="34:84" x14ac:dyDescent="0.3">
      <c r="AH586" s="96"/>
      <c r="AI586" s="96"/>
      <c r="BV586" t="e">
        <v>#N/A</v>
      </c>
      <c r="BW586" t="e">
        <v>#N/A</v>
      </c>
      <c r="BX586" t="e">
        <v>#N/A</v>
      </c>
      <c r="BY586" t="e">
        <v>#N/A</v>
      </c>
      <c r="BZ586" t="e">
        <v>#N/A</v>
      </c>
      <c r="CA586" t="e">
        <v>#N/A</v>
      </c>
      <c r="CB586" t="e">
        <v>#N/A</v>
      </c>
      <c r="CC586" t="e">
        <v>#N/A</v>
      </c>
      <c r="CD586" t="e">
        <v>#N/A</v>
      </c>
      <c r="CE586" t="e">
        <v>#N/A</v>
      </c>
      <c r="CF586" t="e">
        <v>#N/A</v>
      </c>
    </row>
    <row r="587" spans="34:84" x14ac:dyDescent="0.3">
      <c r="AH587" s="96"/>
      <c r="AI587" s="96"/>
      <c r="BV587" t="e">
        <v>#N/A</v>
      </c>
      <c r="BW587" t="e">
        <v>#N/A</v>
      </c>
      <c r="BX587" t="e">
        <v>#N/A</v>
      </c>
      <c r="BY587" t="e">
        <v>#N/A</v>
      </c>
      <c r="BZ587" t="e">
        <v>#N/A</v>
      </c>
      <c r="CA587" t="e">
        <v>#N/A</v>
      </c>
      <c r="CB587" t="e">
        <v>#N/A</v>
      </c>
      <c r="CC587" t="e">
        <v>#N/A</v>
      </c>
      <c r="CD587" t="e">
        <v>#N/A</v>
      </c>
      <c r="CE587" t="e">
        <v>#N/A</v>
      </c>
      <c r="CF587" t="e">
        <v>#N/A</v>
      </c>
    </row>
    <row r="588" spans="34:84" x14ac:dyDescent="0.3">
      <c r="AH588" s="96"/>
      <c r="AI588" s="96"/>
      <c r="BV588" t="e">
        <v>#N/A</v>
      </c>
      <c r="BW588" t="e">
        <v>#N/A</v>
      </c>
      <c r="BX588" t="e">
        <v>#N/A</v>
      </c>
      <c r="BY588" t="e">
        <v>#N/A</v>
      </c>
      <c r="BZ588" t="e">
        <v>#N/A</v>
      </c>
      <c r="CA588" t="e">
        <v>#N/A</v>
      </c>
      <c r="CB588" t="e">
        <v>#N/A</v>
      </c>
      <c r="CC588" t="e">
        <v>#N/A</v>
      </c>
      <c r="CD588" t="e">
        <v>#N/A</v>
      </c>
      <c r="CE588" t="e">
        <v>#N/A</v>
      </c>
      <c r="CF588" t="e">
        <v>#N/A</v>
      </c>
    </row>
    <row r="589" spans="34:84" x14ac:dyDescent="0.3">
      <c r="AH589" s="96"/>
      <c r="AI589" s="96"/>
      <c r="BV589" t="e">
        <v>#N/A</v>
      </c>
      <c r="BW589" t="e">
        <v>#N/A</v>
      </c>
      <c r="BX589" t="e">
        <v>#N/A</v>
      </c>
      <c r="BY589" t="e">
        <v>#N/A</v>
      </c>
      <c r="BZ589" t="e">
        <v>#N/A</v>
      </c>
      <c r="CA589" t="e">
        <v>#N/A</v>
      </c>
      <c r="CB589" t="e">
        <v>#N/A</v>
      </c>
      <c r="CC589" t="e">
        <v>#N/A</v>
      </c>
      <c r="CD589" t="e">
        <v>#N/A</v>
      </c>
      <c r="CE589" t="e">
        <v>#N/A</v>
      </c>
      <c r="CF589" t="e">
        <v>#N/A</v>
      </c>
    </row>
    <row r="590" spans="34:84" x14ac:dyDescent="0.3">
      <c r="AH590" s="96"/>
      <c r="AI590" s="96"/>
      <c r="BV590" t="e">
        <v>#N/A</v>
      </c>
      <c r="BW590" t="e">
        <v>#N/A</v>
      </c>
      <c r="BX590" t="e">
        <v>#N/A</v>
      </c>
      <c r="BY590" t="e">
        <v>#N/A</v>
      </c>
      <c r="BZ590" t="e">
        <v>#N/A</v>
      </c>
      <c r="CA590" t="e">
        <v>#N/A</v>
      </c>
      <c r="CB590" t="e">
        <v>#N/A</v>
      </c>
      <c r="CC590" t="e">
        <v>#N/A</v>
      </c>
      <c r="CD590" t="e">
        <v>#N/A</v>
      </c>
      <c r="CE590" t="e">
        <v>#N/A</v>
      </c>
      <c r="CF590" t="e">
        <v>#N/A</v>
      </c>
    </row>
    <row r="591" spans="34:84" x14ac:dyDescent="0.3">
      <c r="AH591" s="96"/>
      <c r="AI591" s="96"/>
      <c r="BV591" t="e">
        <v>#N/A</v>
      </c>
      <c r="BW591" t="e">
        <v>#N/A</v>
      </c>
      <c r="BX591" t="e">
        <v>#N/A</v>
      </c>
      <c r="BY591" t="e">
        <v>#N/A</v>
      </c>
      <c r="BZ591" t="e">
        <v>#N/A</v>
      </c>
      <c r="CA591" t="e">
        <v>#N/A</v>
      </c>
      <c r="CB591" t="e">
        <v>#N/A</v>
      </c>
      <c r="CC591" t="e">
        <v>#N/A</v>
      </c>
      <c r="CD591" t="e">
        <v>#N/A</v>
      </c>
      <c r="CE591" t="e">
        <v>#N/A</v>
      </c>
      <c r="CF591" t="e">
        <v>#N/A</v>
      </c>
    </row>
    <row r="592" spans="34:84" x14ac:dyDescent="0.3">
      <c r="BV592" t="e">
        <v>#N/A</v>
      </c>
      <c r="BW592" t="e">
        <v>#N/A</v>
      </c>
      <c r="BX592" t="e">
        <v>#N/A</v>
      </c>
      <c r="BY592" t="e">
        <v>#N/A</v>
      </c>
      <c r="BZ592" t="e">
        <v>#N/A</v>
      </c>
      <c r="CA592" t="e">
        <v>#N/A</v>
      </c>
      <c r="CB592" t="e">
        <v>#N/A</v>
      </c>
      <c r="CC592" t="e">
        <v>#N/A</v>
      </c>
      <c r="CD592" t="e">
        <v>#N/A</v>
      </c>
      <c r="CE592" t="e">
        <v>#N/A</v>
      </c>
      <c r="CF592" t="e">
        <v>#N/A</v>
      </c>
    </row>
    <row r="593" spans="74:84" x14ac:dyDescent="0.3">
      <c r="BV593" t="e">
        <v>#N/A</v>
      </c>
      <c r="BW593" t="e">
        <v>#N/A</v>
      </c>
      <c r="BX593" t="e">
        <v>#N/A</v>
      </c>
      <c r="BY593" t="e">
        <v>#N/A</v>
      </c>
      <c r="BZ593" t="e">
        <v>#N/A</v>
      </c>
      <c r="CA593" t="e">
        <v>#N/A</v>
      </c>
      <c r="CB593" t="e">
        <v>#N/A</v>
      </c>
      <c r="CC593" t="e">
        <v>#N/A</v>
      </c>
      <c r="CD593" t="e">
        <v>#N/A</v>
      </c>
      <c r="CE593" t="e">
        <v>#N/A</v>
      </c>
      <c r="CF593" t="e">
        <v>#N/A</v>
      </c>
    </row>
    <row r="594" spans="74:84" x14ac:dyDescent="0.3">
      <c r="BV594" t="e">
        <v>#N/A</v>
      </c>
      <c r="BW594" t="e">
        <v>#N/A</v>
      </c>
      <c r="BX594" t="e">
        <v>#N/A</v>
      </c>
      <c r="BY594" t="e">
        <v>#N/A</v>
      </c>
      <c r="BZ594" t="e">
        <v>#N/A</v>
      </c>
      <c r="CA594" t="e">
        <v>#N/A</v>
      </c>
      <c r="CB594" t="e">
        <v>#N/A</v>
      </c>
      <c r="CC594" t="e">
        <v>#N/A</v>
      </c>
      <c r="CD594" t="e">
        <v>#N/A</v>
      </c>
      <c r="CE594" t="e">
        <v>#N/A</v>
      </c>
      <c r="CF594" t="e">
        <v>#N/A</v>
      </c>
    </row>
    <row r="595" spans="74:84" x14ac:dyDescent="0.3">
      <c r="BV595" t="e">
        <v>#N/A</v>
      </c>
      <c r="BW595" t="e">
        <v>#N/A</v>
      </c>
      <c r="BX595" t="e">
        <v>#N/A</v>
      </c>
      <c r="BY595" t="e">
        <v>#N/A</v>
      </c>
      <c r="BZ595" t="e">
        <v>#N/A</v>
      </c>
      <c r="CA595" t="e">
        <v>#N/A</v>
      </c>
      <c r="CB595" t="e">
        <v>#N/A</v>
      </c>
      <c r="CC595" t="e">
        <v>#N/A</v>
      </c>
      <c r="CD595" t="e">
        <v>#N/A</v>
      </c>
      <c r="CE595" t="e">
        <v>#N/A</v>
      </c>
      <c r="CF595" t="e">
        <v>#N/A</v>
      </c>
    </row>
    <row r="596" spans="74:84" x14ac:dyDescent="0.3">
      <c r="BV596" t="e">
        <v>#N/A</v>
      </c>
      <c r="BW596" t="e">
        <v>#N/A</v>
      </c>
      <c r="BX596" t="e">
        <v>#N/A</v>
      </c>
      <c r="BY596" t="e">
        <v>#N/A</v>
      </c>
      <c r="BZ596" t="e">
        <v>#N/A</v>
      </c>
      <c r="CA596" t="e">
        <v>#N/A</v>
      </c>
      <c r="CB596" t="e">
        <v>#N/A</v>
      </c>
      <c r="CC596" t="e">
        <v>#N/A</v>
      </c>
      <c r="CD596" t="e">
        <v>#N/A</v>
      </c>
      <c r="CE596" t="e">
        <v>#N/A</v>
      </c>
      <c r="CF596" t="e">
        <v>#N/A</v>
      </c>
    </row>
    <row r="597" spans="74:84" x14ac:dyDescent="0.3">
      <c r="BV597" t="e">
        <v>#N/A</v>
      </c>
      <c r="BW597" t="e">
        <v>#N/A</v>
      </c>
      <c r="BX597" t="e">
        <v>#N/A</v>
      </c>
      <c r="BY597" t="e">
        <v>#N/A</v>
      </c>
      <c r="BZ597" t="e">
        <v>#N/A</v>
      </c>
      <c r="CA597" t="e">
        <v>#N/A</v>
      </c>
      <c r="CB597" t="e">
        <v>#N/A</v>
      </c>
      <c r="CC597" t="e">
        <v>#N/A</v>
      </c>
      <c r="CD597" t="e">
        <v>#N/A</v>
      </c>
      <c r="CE597" t="e">
        <v>#N/A</v>
      </c>
      <c r="CF597" t="e">
        <v>#N/A</v>
      </c>
    </row>
    <row r="598" spans="74:84" x14ac:dyDescent="0.3">
      <c r="BV598" t="e">
        <v>#N/A</v>
      </c>
      <c r="BW598" t="e">
        <v>#N/A</v>
      </c>
      <c r="BX598" t="e">
        <v>#N/A</v>
      </c>
      <c r="BY598" t="e">
        <v>#N/A</v>
      </c>
      <c r="BZ598" t="e">
        <v>#N/A</v>
      </c>
      <c r="CA598" t="e">
        <v>#N/A</v>
      </c>
      <c r="CB598" t="e">
        <v>#N/A</v>
      </c>
      <c r="CC598" t="e">
        <v>#N/A</v>
      </c>
      <c r="CD598" t="e">
        <v>#N/A</v>
      </c>
      <c r="CE598" t="e">
        <v>#N/A</v>
      </c>
      <c r="CF598" t="e">
        <v>#N/A</v>
      </c>
    </row>
    <row r="599" spans="74:84" x14ac:dyDescent="0.3">
      <c r="BV599" t="e">
        <v>#N/A</v>
      </c>
      <c r="BW599" t="e">
        <v>#N/A</v>
      </c>
      <c r="BX599" t="e">
        <v>#N/A</v>
      </c>
      <c r="BY599" t="e">
        <v>#N/A</v>
      </c>
      <c r="BZ599" t="e">
        <v>#N/A</v>
      </c>
      <c r="CA599" t="e">
        <v>#N/A</v>
      </c>
      <c r="CB599" t="e">
        <v>#N/A</v>
      </c>
      <c r="CC599" t="e">
        <v>#N/A</v>
      </c>
      <c r="CD599" t="e">
        <v>#N/A</v>
      </c>
      <c r="CE599" t="e">
        <v>#N/A</v>
      </c>
      <c r="CF599" t="e">
        <v>#N/A</v>
      </c>
    </row>
    <row r="600" spans="74:84" x14ac:dyDescent="0.3">
      <c r="BV600" t="e">
        <v>#N/A</v>
      </c>
      <c r="BW600" t="e">
        <v>#N/A</v>
      </c>
      <c r="BX600" t="e">
        <v>#N/A</v>
      </c>
      <c r="BY600" t="e">
        <v>#N/A</v>
      </c>
      <c r="BZ600" t="e">
        <v>#N/A</v>
      </c>
      <c r="CA600" t="e">
        <v>#N/A</v>
      </c>
      <c r="CB600" t="e">
        <v>#N/A</v>
      </c>
      <c r="CC600" t="e">
        <v>#N/A</v>
      </c>
      <c r="CD600" t="e">
        <v>#N/A</v>
      </c>
      <c r="CE600" t="e">
        <v>#N/A</v>
      </c>
      <c r="CF600" t="e">
        <v>#N/A</v>
      </c>
    </row>
    <row r="601" spans="74:84" x14ac:dyDescent="0.3">
      <c r="BV601" t="e">
        <v>#N/A</v>
      </c>
      <c r="BW601" t="e">
        <v>#N/A</v>
      </c>
      <c r="BX601" t="e">
        <v>#N/A</v>
      </c>
      <c r="BY601" t="e">
        <v>#N/A</v>
      </c>
      <c r="BZ601" t="e">
        <v>#N/A</v>
      </c>
      <c r="CA601" t="e">
        <v>#N/A</v>
      </c>
      <c r="CB601" t="e">
        <v>#N/A</v>
      </c>
      <c r="CC601" t="e">
        <v>#N/A</v>
      </c>
      <c r="CD601" t="e">
        <v>#N/A</v>
      </c>
      <c r="CE601" t="e">
        <v>#N/A</v>
      </c>
      <c r="CF601" t="e">
        <v>#N/A</v>
      </c>
    </row>
    <row r="602" spans="74:84" x14ac:dyDescent="0.3">
      <c r="BV602" t="e">
        <v>#N/A</v>
      </c>
      <c r="BW602" t="e">
        <v>#N/A</v>
      </c>
      <c r="BX602" t="e">
        <v>#N/A</v>
      </c>
      <c r="BY602" t="e">
        <v>#N/A</v>
      </c>
      <c r="BZ602" t="e">
        <v>#N/A</v>
      </c>
      <c r="CA602" t="e">
        <v>#N/A</v>
      </c>
      <c r="CB602" t="e">
        <v>#N/A</v>
      </c>
      <c r="CC602" t="e">
        <v>#N/A</v>
      </c>
      <c r="CD602" t="e">
        <v>#N/A</v>
      </c>
      <c r="CE602" t="e">
        <v>#N/A</v>
      </c>
      <c r="CF602" t="e">
        <v>#N/A</v>
      </c>
    </row>
    <row r="603" spans="74:84" x14ac:dyDescent="0.3">
      <c r="BV603" t="e">
        <v>#N/A</v>
      </c>
      <c r="BW603" t="e">
        <v>#N/A</v>
      </c>
      <c r="BX603" t="e">
        <v>#N/A</v>
      </c>
      <c r="BY603" t="e">
        <v>#N/A</v>
      </c>
      <c r="BZ603" t="e">
        <v>#N/A</v>
      </c>
      <c r="CA603" t="e">
        <v>#N/A</v>
      </c>
      <c r="CB603" t="e">
        <v>#N/A</v>
      </c>
      <c r="CC603" t="e">
        <v>#N/A</v>
      </c>
      <c r="CD603" t="e">
        <v>#N/A</v>
      </c>
      <c r="CE603" t="e">
        <v>#N/A</v>
      </c>
      <c r="CF603" t="e">
        <v>#N/A</v>
      </c>
    </row>
    <row r="604" spans="74:84" x14ac:dyDescent="0.3">
      <c r="BV604" t="e">
        <v>#N/A</v>
      </c>
      <c r="BW604" t="e">
        <v>#N/A</v>
      </c>
      <c r="BX604" t="e">
        <v>#N/A</v>
      </c>
      <c r="BY604" t="e">
        <v>#N/A</v>
      </c>
      <c r="BZ604" t="e">
        <v>#N/A</v>
      </c>
      <c r="CA604" t="e">
        <v>#N/A</v>
      </c>
      <c r="CB604" t="e">
        <v>#N/A</v>
      </c>
      <c r="CC604" t="e">
        <v>#N/A</v>
      </c>
      <c r="CD604" t="e">
        <v>#N/A</v>
      </c>
      <c r="CE604" t="e">
        <v>#N/A</v>
      </c>
      <c r="CF604" t="e">
        <v>#N/A</v>
      </c>
    </row>
    <row r="605" spans="74:84" x14ac:dyDescent="0.3">
      <c r="BV605" t="e">
        <v>#N/A</v>
      </c>
      <c r="BW605" t="e">
        <v>#N/A</v>
      </c>
      <c r="BX605" t="e">
        <v>#N/A</v>
      </c>
      <c r="BY605" t="e">
        <v>#N/A</v>
      </c>
      <c r="BZ605" t="e">
        <v>#N/A</v>
      </c>
      <c r="CA605" t="e">
        <v>#N/A</v>
      </c>
      <c r="CB605" t="e">
        <v>#N/A</v>
      </c>
      <c r="CC605" t="e">
        <v>#N/A</v>
      </c>
      <c r="CD605" t="e">
        <v>#N/A</v>
      </c>
      <c r="CE605" t="e">
        <v>#N/A</v>
      </c>
      <c r="CF605" t="e">
        <v>#N/A</v>
      </c>
    </row>
    <row r="606" spans="74:84" x14ac:dyDescent="0.3">
      <c r="BV606" t="e">
        <v>#N/A</v>
      </c>
      <c r="BW606" t="e">
        <v>#N/A</v>
      </c>
      <c r="BX606" t="e">
        <v>#N/A</v>
      </c>
      <c r="BY606" t="e">
        <v>#N/A</v>
      </c>
      <c r="BZ606" t="e">
        <v>#N/A</v>
      </c>
      <c r="CA606" t="e">
        <v>#N/A</v>
      </c>
      <c r="CB606" t="e">
        <v>#N/A</v>
      </c>
      <c r="CC606" t="e">
        <v>#N/A</v>
      </c>
      <c r="CD606" t="e">
        <v>#N/A</v>
      </c>
      <c r="CE606" t="e">
        <v>#N/A</v>
      </c>
      <c r="CF606" t="e">
        <v>#N/A</v>
      </c>
    </row>
    <row r="607" spans="74:84" x14ac:dyDescent="0.3">
      <c r="BV607" t="e">
        <v>#N/A</v>
      </c>
      <c r="BW607" t="e">
        <v>#N/A</v>
      </c>
      <c r="BX607" t="e">
        <v>#N/A</v>
      </c>
      <c r="BY607" t="e">
        <v>#N/A</v>
      </c>
      <c r="BZ607" t="e">
        <v>#N/A</v>
      </c>
      <c r="CA607" t="e">
        <v>#N/A</v>
      </c>
      <c r="CB607" t="e">
        <v>#N/A</v>
      </c>
      <c r="CC607" t="e">
        <v>#N/A</v>
      </c>
      <c r="CD607" t="e">
        <v>#N/A</v>
      </c>
      <c r="CE607" t="e">
        <v>#N/A</v>
      </c>
      <c r="CF607" t="e">
        <v>#N/A</v>
      </c>
    </row>
    <row r="608" spans="74:84" x14ac:dyDescent="0.3">
      <c r="BV608" t="e">
        <v>#N/A</v>
      </c>
      <c r="BW608" t="e">
        <v>#N/A</v>
      </c>
      <c r="BX608" t="e">
        <v>#N/A</v>
      </c>
      <c r="BY608" t="e">
        <v>#N/A</v>
      </c>
      <c r="BZ608" t="e">
        <v>#N/A</v>
      </c>
      <c r="CA608" t="e">
        <v>#N/A</v>
      </c>
      <c r="CB608" t="e">
        <v>#N/A</v>
      </c>
      <c r="CC608" t="e">
        <v>#N/A</v>
      </c>
      <c r="CD608" t="e">
        <v>#N/A</v>
      </c>
      <c r="CE608" t="e">
        <v>#N/A</v>
      </c>
      <c r="CF608" t="e">
        <v>#N/A</v>
      </c>
    </row>
    <row r="609" spans="74:84" x14ac:dyDescent="0.3">
      <c r="BV609" t="e">
        <v>#N/A</v>
      </c>
      <c r="BW609" t="e">
        <v>#N/A</v>
      </c>
      <c r="BX609" t="e">
        <v>#N/A</v>
      </c>
      <c r="BY609" t="e">
        <v>#N/A</v>
      </c>
      <c r="BZ609" t="e">
        <v>#N/A</v>
      </c>
      <c r="CA609" t="e">
        <v>#N/A</v>
      </c>
      <c r="CB609" t="e">
        <v>#N/A</v>
      </c>
      <c r="CC609" t="e">
        <v>#N/A</v>
      </c>
      <c r="CD609" t="e">
        <v>#N/A</v>
      </c>
      <c r="CE609" t="e">
        <v>#N/A</v>
      </c>
      <c r="CF609" t="e">
        <v>#N/A</v>
      </c>
    </row>
    <row r="610" spans="74:84" x14ac:dyDescent="0.3">
      <c r="BV610" t="e">
        <v>#N/A</v>
      </c>
      <c r="BW610" t="e">
        <v>#N/A</v>
      </c>
      <c r="BX610" t="e">
        <v>#N/A</v>
      </c>
      <c r="BY610" t="e">
        <v>#N/A</v>
      </c>
      <c r="BZ610" t="e">
        <v>#N/A</v>
      </c>
      <c r="CA610" t="e">
        <v>#N/A</v>
      </c>
      <c r="CB610" t="e">
        <v>#N/A</v>
      </c>
      <c r="CC610" t="e">
        <v>#N/A</v>
      </c>
      <c r="CD610" t="e">
        <v>#N/A</v>
      </c>
      <c r="CE610" t="e">
        <v>#N/A</v>
      </c>
      <c r="CF610" t="e">
        <v>#N/A</v>
      </c>
    </row>
    <row r="611" spans="74:84" x14ac:dyDescent="0.3">
      <c r="BV611" t="e">
        <v>#N/A</v>
      </c>
      <c r="BW611" t="e">
        <v>#N/A</v>
      </c>
      <c r="BX611" t="e">
        <v>#N/A</v>
      </c>
      <c r="BY611" t="e">
        <v>#N/A</v>
      </c>
      <c r="BZ611" t="e">
        <v>#N/A</v>
      </c>
      <c r="CA611" t="e">
        <v>#N/A</v>
      </c>
      <c r="CB611" t="e">
        <v>#N/A</v>
      </c>
      <c r="CC611" t="e">
        <v>#N/A</v>
      </c>
      <c r="CD611" t="e">
        <v>#N/A</v>
      </c>
      <c r="CE611" t="e">
        <v>#N/A</v>
      </c>
      <c r="CF611" t="e">
        <v>#N/A</v>
      </c>
    </row>
    <row r="612" spans="74:84" x14ac:dyDescent="0.3">
      <c r="BV612" t="e">
        <v>#N/A</v>
      </c>
      <c r="BW612" t="e">
        <v>#N/A</v>
      </c>
      <c r="BX612" t="e">
        <v>#N/A</v>
      </c>
      <c r="BY612" t="e">
        <v>#N/A</v>
      </c>
      <c r="BZ612" t="e">
        <v>#N/A</v>
      </c>
      <c r="CA612" t="e">
        <v>#N/A</v>
      </c>
      <c r="CB612" t="e">
        <v>#N/A</v>
      </c>
      <c r="CC612" t="e">
        <v>#N/A</v>
      </c>
      <c r="CD612" t="e">
        <v>#N/A</v>
      </c>
      <c r="CE612" t="e">
        <v>#N/A</v>
      </c>
      <c r="CF612" t="e">
        <v>#N/A</v>
      </c>
    </row>
    <row r="613" spans="74:84" x14ac:dyDescent="0.3">
      <c r="BV613" t="e">
        <v>#N/A</v>
      </c>
      <c r="BW613" t="e">
        <v>#N/A</v>
      </c>
      <c r="BX613" t="e">
        <v>#N/A</v>
      </c>
      <c r="BY613" t="e">
        <v>#N/A</v>
      </c>
      <c r="BZ613" t="e">
        <v>#N/A</v>
      </c>
      <c r="CA613" t="e">
        <v>#N/A</v>
      </c>
      <c r="CB613" t="e">
        <v>#N/A</v>
      </c>
      <c r="CC613" t="e">
        <v>#N/A</v>
      </c>
      <c r="CD613" t="e">
        <v>#N/A</v>
      </c>
      <c r="CE613" t="e">
        <v>#N/A</v>
      </c>
      <c r="CF613" t="e">
        <v>#N/A</v>
      </c>
    </row>
    <row r="614" spans="74:84" x14ac:dyDescent="0.3">
      <c r="BV614" t="e">
        <v>#N/A</v>
      </c>
      <c r="BW614" t="e">
        <v>#N/A</v>
      </c>
      <c r="BX614" t="e">
        <v>#N/A</v>
      </c>
      <c r="BY614" t="e">
        <v>#N/A</v>
      </c>
      <c r="BZ614" t="e">
        <v>#N/A</v>
      </c>
      <c r="CA614" t="e">
        <v>#N/A</v>
      </c>
      <c r="CB614" t="e">
        <v>#N/A</v>
      </c>
      <c r="CC614" t="e">
        <v>#N/A</v>
      </c>
      <c r="CD614" t="e">
        <v>#N/A</v>
      </c>
      <c r="CE614" t="e">
        <v>#N/A</v>
      </c>
      <c r="CF614" t="e">
        <v>#N/A</v>
      </c>
    </row>
    <row r="615" spans="74:84" x14ac:dyDescent="0.3">
      <c r="BV615" t="e">
        <v>#N/A</v>
      </c>
      <c r="BW615" t="e">
        <v>#N/A</v>
      </c>
      <c r="BX615" t="e">
        <v>#N/A</v>
      </c>
      <c r="BY615" t="e">
        <v>#N/A</v>
      </c>
      <c r="BZ615" t="e">
        <v>#N/A</v>
      </c>
      <c r="CA615" t="e">
        <v>#N/A</v>
      </c>
      <c r="CB615" t="e">
        <v>#N/A</v>
      </c>
      <c r="CC615" t="e">
        <v>#N/A</v>
      </c>
      <c r="CD615" t="e">
        <v>#N/A</v>
      </c>
      <c r="CE615" t="e">
        <v>#N/A</v>
      </c>
      <c r="CF615" t="e">
        <v>#N/A</v>
      </c>
    </row>
    <row r="616" spans="74:84" x14ac:dyDescent="0.3">
      <c r="BV616" t="e">
        <v>#N/A</v>
      </c>
      <c r="BW616" t="e">
        <v>#N/A</v>
      </c>
      <c r="BX616" t="e">
        <v>#N/A</v>
      </c>
      <c r="BY616" t="e">
        <v>#N/A</v>
      </c>
      <c r="BZ616" t="e">
        <v>#N/A</v>
      </c>
      <c r="CA616" t="e">
        <v>#N/A</v>
      </c>
      <c r="CB616" t="e">
        <v>#N/A</v>
      </c>
      <c r="CC616" t="e">
        <v>#N/A</v>
      </c>
      <c r="CD616" t="e">
        <v>#N/A</v>
      </c>
      <c r="CE616" t="e">
        <v>#N/A</v>
      </c>
      <c r="CF616" t="e">
        <v>#N/A</v>
      </c>
    </row>
    <row r="617" spans="74:84" x14ac:dyDescent="0.3">
      <c r="BV617" t="e">
        <v>#N/A</v>
      </c>
      <c r="BW617" t="e">
        <v>#N/A</v>
      </c>
      <c r="BX617" t="e">
        <v>#N/A</v>
      </c>
      <c r="BY617" t="e">
        <v>#N/A</v>
      </c>
      <c r="BZ617" t="e">
        <v>#N/A</v>
      </c>
      <c r="CA617" t="e">
        <v>#N/A</v>
      </c>
      <c r="CB617" t="e">
        <v>#N/A</v>
      </c>
      <c r="CC617" t="e">
        <v>#N/A</v>
      </c>
      <c r="CD617" t="e">
        <v>#N/A</v>
      </c>
      <c r="CE617" t="e">
        <v>#N/A</v>
      </c>
      <c r="CF617" t="e">
        <v>#N/A</v>
      </c>
    </row>
    <row r="618" spans="74:84" x14ac:dyDescent="0.3">
      <c r="BV618" t="e">
        <v>#N/A</v>
      </c>
      <c r="BW618" t="e">
        <v>#N/A</v>
      </c>
      <c r="BX618" t="e">
        <v>#N/A</v>
      </c>
      <c r="BY618" t="e">
        <v>#N/A</v>
      </c>
      <c r="BZ618" t="e">
        <v>#N/A</v>
      </c>
      <c r="CA618" t="e">
        <v>#N/A</v>
      </c>
      <c r="CB618" t="e">
        <v>#N/A</v>
      </c>
      <c r="CC618" t="e">
        <v>#N/A</v>
      </c>
      <c r="CD618" t="e">
        <v>#N/A</v>
      </c>
      <c r="CE618" t="e">
        <v>#N/A</v>
      </c>
      <c r="CF618" t="e">
        <v>#N/A</v>
      </c>
    </row>
    <row r="619" spans="74:84" x14ac:dyDescent="0.3">
      <c r="BV619" t="e">
        <v>#N/A</v>
      </c>
      <c r="BW619" t="e">
        <v>#N/A</v>
      </c>
      <c r="BX619" t="e">
        <v>#N/A</v>
      </c>
      <c r="BY619" t="e">
        <v>#N/A</v>
      </c>
      <c r="BZ619" t="e">
        <v>#N/A</v>
      </c>
      <c r="CA619" t="e">
        <v>#N/A</v>
      </c>
      <c r="CB619" t="e">
        <v>#N/A</v>
      </c>
      <c r="CC619" t="e">
        <v>#N/A</v>
      </c>
      <c r="CD619" t="e">
        <v>#N/A</v>
      </c>
      <c r="CE619" t="e">
        <v>#N/A</v>
      </c>
      <c r="CF619" t="e">
        <v>#N/A</v>
      </c>
    </row>
    <row r="620" spans="74:84" x14ac:dyDescent="0.3">
      <c r="BV620" t="e">
        <v>#N/A</v>
      </c>
      <c r="BW620" t="e">
        <v>#N/A</v>
      </c>
      <c r="BX620" t="e">
        <v>#N/A</v>
      </c>
      <c r="BY620" t="e">
        <v>#N/A</v>
      </c>
      <c r="BZ620" t="e">
        <v>#N/A</v>
      </c>
      <c r="CA620" t="e">
        <v>#N/A</v>
      </c>
      <c r="CB620" t="e">
        <v>#N/A</v>
      </c>
      <c r="CC620" t="e">
        <v>#N/A</v>
      </c>
      <c r="CD620" t="e">
        <v>#N/A</v>
      </c>
      <c r="CE620" t="e">
        <v>#N/A</v>
      </c>
      <c r="CF620" t="e">
        <v>#N/A</v>
      </c>
    </row>
    <row r="621" spans="74:84" x14ac:dyDescent="0.3">
      <c r="BV621" t="e">
        <v>#N/A</v>
      </c>
      <c r="BW621" t="e">
        <v>#N/A</v>
      </c>
      <c r="BX621" t="e">
        <v>#N/A</v>
      </c>
      <c r="BY621" t="e">
        <v>#N/A</v>
      </c>
      <c r="BZ621" t="e">
        <v>#N/A</v>
      </c>
      <c r="CA621" t="e">
        <v>#N/A</v>
      </c>
      <c r="CB621" t="e">
        <v>#N/A</v>
      </c>
      <c r="CC621" t="e">
        <v>#N/A</v>
      </c>
      <c r="CD621" t="e">
        <v>#N/A</v>
      </c>
      <c r="CE621" t="e">
        <v>#N/A</v>
      </c>
      <c r="CF621" t="e">
        <v>#N/A</v>
      </c>
    </row>
    <row r="622" spans="74:84" x14ac:dyDescent="0.3">
      <c r="BV622" t="e">
        <v>#N/A</v>
      </c>
      <c r="BW622" t="e">
        <v>#N/A</v>
      </c>
      <c r="BX622" t="e">
        <v>#N/A</v>
      </c>
      <c r="BY622" t="e">
        <v>#N/A</v>
      </c>
      <c r="BZ622" t="e">
        <v>#N/A</v>
      </c>
      <c r="CA622" t="e">
        <v>#N/A</v>
      </c>
      <c r="CB622" t="e">
        <v>#N/A</v>
      </c>
      <c r="CC622" t="e">
        <v>#N/A</v>
      </c>
      <c r="CD622" t="e">
        <v>#N/A</v>
      </c>
      <c r="CE622" t="e">
        <v>#N/A</v>
      </c>
      <c r="CF622" t="e">
        <v>#N/A</v>
      </c>
    </row>
    <row r="623" spans="74:84" x14ac:dyDescent="0.3">
      <c r="BV623" t="e">
        <v>#N/A</v>
      </c>
      <c r="BW623" t="e">
        <v>#N/A</v>
      </c>
      <c r="BX623" t="e">
        <v>#N/A</v>
      </c>
      <c r="BY623" t="e">
        <v>#N/A</v>
      </c>
      <c r="BZ623" t="e">
        <v>#N/A</v>
      </c>
      <c r="CA623" t="e">
        <v>#N/A</v>
      </c>
      <c r="CB623" t="e">
        <v>#N/A</v>
      </c>
      <c r="CC623" t="e">
        <v>#N/A</v>
      </c>
      <c r="CD623" t="e">
        <v>#N/A</v>
      </c>
      <c r="CE623" t="e">
        <v>#N/A</v>
      </c>
      <c r="CF623" t="e">
        <v>#N/A</v>
      </c>
    </row>
    <row r="624" spans="74:84" x14ac:dyDescent="0.3">
      <c r="BV624" t="e">
        <v>#N/A</v>
      </c>
      <c r="BW624" t="e">
        <v>#N/A</v>
      </c>
      <c r="BX624" t="e">
        <v>#N/A</v>
      </c>
      <c r="BY624" t="e">
        <v>#N/A</v>
      </c>
      <c r="BZ624" t="e">
        <v>#N/A</v>
      </c>
      <c r="CA624" t="e">
        <v>#N/A</v>
      </c>
      <c r="CB624" t="e">
        <v>#N/A</v>
      </c>
      <c r="CC624" t="e">
        <v>#N/A</v>
      </c>
      <c r="CD624" t="e">
        <v>#N/A</v>
      </c>
      <c r="CE624" t="e">
        <v>#N/A</v>
      </c>
      <c r="CF624" t="e">
        <v>#N/A</v>
      </c>
    </row>
    <row r="625" spans="74:84" x14ac:dyDescent="0.3">
      <c r="BV625" t="e">
        <v>#N/A</v>
      </c>
      <c r="BW625" t="e">
        <v>#N/A</v>
      </c>
      <c r="BX625" t="e">
        <v>#N/A</v>
      </c>
      <c r="BY625" t="e">
        <v>#N/A</v>
      </c>
      <c r="BZ625" t="e">
        <v>#N/A</v>
      </c>
      <c r="CA625" t="e">
        <v>#N/A</v>
      </c>
      <c r="CB625" t="e">
        <v>#N/A</v>
      </c>
      <c r="CC625" t="e">
        <v>#N/A</v>
      </c>
      <c r="CD625" t="e">
        <v>#N/A</v>
      </c>
      <c r="CE625" t="e">
        <v>#N/A</v>
      </c>
      <c r="CF625" t="e">
        <v>#N/A</v>
      </c>
    </row>
    <row r="626" spans="74:84" x14ac:dyDescent="0.3">
      <c r="BV626" t="e">
        <v>#N/A</v>
      </c>
      <c r="BW626" t="e">
        <v>#N/A</v>
      </c>
      <c r="BX626" t="e">
        <v>#N/A</v>
      </c>
      <c r="BY626" t="e">
        <v>#N/A</v>
      </c>
      <c r="BZ626" t="e">
        <v>#N/A</v>
      </c>
      <c r="CA626" t="e">
        <v>#N/A</v>
      </c>
      <c r="CB626" t="e">
        <v>#N/A</v>
      </c>
      <c r="CC626" t="e">
        <v>#N/A</v>
      </c>
      <c r="CD626" t="e">
        <v>#N/A</v>
      </c>
      <c r="CE626" t="e">
        <v>#N/A</v>
      </c>
      <c r="CF626" t="e">
        <v>#N/A</v>
      </c>
    </row>
    <row r="627" spans="74:84" x14ac:dyDescent="0.3">
      <c r="BV627" t="e">
        <v>#N/A</v>
      </c>
      <c r="BW627" t="e">
        <v>#N/A</v>
      </c>
      <c r="BX627" t="e">
        <v>#N/A</v>
      </c>
      <c r="BY627" t="e">
        <v>#N/A</v>
      </c>
      <c r="BZ627" t="e">
        <v>#N/A</v>
      </c>
      <c r="CA627" t="e">
        <v>#N/A</v>
      </c>
      <c r="CB627" t="e">
        <v>#N/A</v>
      </c>
      <c r="CC627" t="e">
        <v>#N/A</v>
      </c>
      <c r="CD627" t="e">
        <v>#N/A</v>
      </c>
      <c r="CE627" t="e">
        <v>#N/A</v>
      </c>
      <c r="CF627" t="e">
        <v>#N/A</v>
      </c>
    </row>
    <row r="628" spans="74:84" x14ac:dyDescent="0.3">
      <c r="BV628" t="e">
        <v>#N/A</v>
      </c>
      <c r="BW628" t="e">
        <v>#N/A</v>
      </c>
      <c r="BX628" t="e">
        <v>#N/A</v>
      </c>
      <c r="BY628" t="e">
        <v>#N/A</v>
      </c>
      <c r="BZ628" t="e">
        <v>#N/A</v>
      </c>
      <c r="CA628" t="e">
        <v>#N/A</v>
      </c>
      <c r="CB628" t="e">
        <v>#N/A</v>
      </c>
      <c r="CC628" t="e">
        <v>#N/A</v>
      </c>
      <c r="CD628" t="e">
        <v>#N/A</v>
      </c>
      <c r="CE628" t="e">
        <v>#N/A</v>
      </c>
      <c r="CF628" t="e">
        <v>#N/A</v>
      </c>
    </row>
    <row r="629" spans="74:84" x14ac:dyDescent="0.3">
      <c r="BV629" t="e">
        <v>#N/A</v>
      </c>
      <c r="BW629" t="e">
        <v>#N/A</v>
      </c>
      <c r="BX629" t="e">
        <v>#N/A</v>
      </c>
      <c r="BY629" t="e">
        <v>#N/A</v>
      </c>
      <c r="BZ629" t="e">
        <v>#N/A</v>
      </c>
      <c r="CA629" t="e">
        <v>#N/A</v>
      </c>
      <c r="CB629" t="e">
        <v>#N/A</v>
      </c>
      <c r="CC629" t="e">
        <v>#N/A</v>
      </c>
      <c r="CD629" t="e">
        <v>#N/A</v>
      </c>
      <c r="CE629" t="e">
        <v>#N/A</v>
      </c>
      <c r="CF629" t="e">
        <v>#N/A</v>
      </c>
    </row>
    <row r="630" spans="74:84" x14ac:dyDescent="0.3">
      <c r="BV630" t="e">
        <v>#N/A</v>
      </c>
      <c r="BW630" t="e">
        <v>#N/A</v>
      </c>
      <c r="BX630" t="e">
        <v>#N/A</v>
      </c>
      <c r="BY630" t="e">
        <v>#N/A</v>
      </c>
      <c r="BZ630" t="e">
        <v>#N/A</v>
      </c>
      <c r="CA630" t="e">
        <v>#N/A</v>
      </c>
      <c r="CB630" t="e">
        <v>#N/A</v>
      </c>
      <c r="CC630" t="e">
        <v>#N/A</v>
      </c>
      <c r="CD630" t="e">
        <v>#N/A</v>
      </c>
      <c r="CE630" t="e">
        <v>#N/A</v>
      </c>
      <c r="CF630" t="e">
        <v>#N/A</v>
      </c>
    </row>
    <row r="631" spans="74:84" x14ac:dyDescent="0.3">
      <c r="BV631" t="e">
        <v>#N/A</v>
      </c>
      <c r="BW631" t="e">
        <v>#N/A</v>
      </c>
      <c r="BX631" t="e">
        <v>#N/A</v>
      </c>
      <c r="BY631" t="e">
        <v>#N/A</v>
      </c>
      <c r="BZ631" t="e">
        <v>#N/A</v>
      </c>
      <c r="CA631" t="e">
        <v>#N/A</v>
      </c>
      <c r="CB631" t="e">
        <v>#N/A</v>
      </c>
      <c r="CC631" t="e">
        <v>#N/A</v>
      </c>
      <c r="CD631" t="e">
        <v>#N/A</v>
      </c>
      <c r="CE631" t="e">
        <v>#N/A</v>
      </c>
      <c r="CF631" t="e">
        <v>#N/A</v>
      </c>
    </row>
    <row r="632" spans="74:84" x14ac:dyDescent="0.3">
      <c r="BV632" t="e">
        <v>#N/A</v>
      </c>
      <c r="BW632" t="e">
        <v>#N/A</v>
      </c>
      <c r="BX632" t="e">
        <v>#N/A</v>
      </c>
      <c r="BY632" t="e">
        <v>#N/A</v>
      </c>
      <c r="BZ632" t="e">
        <v>#N/A</v>
      </c>
      <c r="CA632" t="e">
        <v>#N/A</v>
      </c>
      <c r="CB632" t="e">
        <v>#N/A</v>
      </c>
      <c r="CC632" t="e">
        <v>#N/A</v>
      </c>
      <c r="CD632" t="e">
        <v>#N/A</v>
      </c>
      <c r="CE632" t="e">
        <v>#N/A</v>
      </c>
      <c r="CF632" t="e">
        <v>#N/A</v>
      </c>
    </row>
    <row r="633" spans="74:84" x14ac:dyDescent="0.3">
      <c r="BV633" t="e">
        <v>#N/A</v>
      </c>
      <c r="BW633" t="e">
        <v>#N/A</v>
      </c>
      <c r="BX633" t="e">
        <v>#N/A</v>
      </c>
      <c r="BY633" t="e">
        <v>#N/A</v>
      </c>
      <c r="BZ633" t="e">
        <v>#N/A</v>
      </c>
      <c r="CA633" t="e">
        <v>#N/A</v>
      </c>
      <c r="CB633" t="e">
        <v>#N/A</v>
      </c>
      <c r="CC633" t="e">
        <v>#N/A</v>
      </c>
      <c r="CD633" t="e">
        <v>#N/A</v>
      </c>
      <c r="CE633" t="e">
        <v>#N/A</v>
      </c>
      <c r="CF633" t="e">
        <v>#N/A</v>
      </c>
    </row>
    <row r="634" spans="74:84" x14ac:dyDescent="0.3">
      <c r="BV634" t="e">
        <v>#N/A</v>
      </c>
      <c r="BW634" t="e">
        <v>#N/A</v>
      </c>
      <c r="BX634" t="e">
        <v>#N/A</v>
      </c>
      <c r="BY634" t="e">
        <v>#N/A</v>
      </c>
      <c r="BZ634" t="e">
        <v>#N/A</v>
      </c>
      <c r="CA634" t="e">
        <v>#N/A</v>
      </c>
      <c r="CB634" t="e">
        <v>#N/A</v>
      </c>
      <c r="CC634" t="e">
        <v>#N/A</v>
      </c>
      <c r="CD634" t="e">
        <v>#N/A</v>
      </c>
      <c r="CE634" t="e">
        <v>#N/A</v>
      </c>
      <c r="CF634" t="e">
        <v>#N/A</v>
      </c>
    </row>
    <row r="635" spans="74:84" x14ac:dyDescent="0.3">
      <c r="BV635" t="e">
        <v>#N/A</v>
      </c>
      <c r="BW635" t="e">
        <v>#N/A</v>
      </c>
      <c r="BX635" t="e">
        <v>#N/A</v>
      </c>
      <c r="BY635" t="e">
        <v>#N/A</v>
      </c>
      <c r="BZ635" t="e">
        <v>#N/A</v>
      </c>
      <c r="CA635" t="e">
        <v>#N/A</v>
      </c>
      <c r="CB635" t="e">
        <v>#N/A</v>
      </c>
      <c r="CC635" t="e">
        <v>#N/A</v>
      </c>
      <c r="CD635" t="e">
        <v>#N/A</v>
      </c>
      <c r="CE635" t="e">
        <v>#N/A</v>
      </c>
      <c r="CF635" t="e">
        <v>#N/A</v>
      </c>
    </row>
    <row r="636" spans="74:84" x14ac:dyDescent="0.3">
      <c r="BV636" t="e">
        <v>#N/A</v>
      </c>
      <c r="BW636" t="e">
        <v>#N/A</v>
      </c>
      <c r="BX636" t="e">
        <v>#N/A</v>
      </c>
      <c r="BY636" t="e">
        <v>#N/A</v>
      </c>
      <c r="BZ636" t="e">
        <v>#N/A</v>
      </c>
      <c r="CA636" t="e">
        <v>#N/A</v>
      </c>
      <c r="CB636" t="e">
        <v>#N/A</v>
      </c>
      <c r="CC636" t="e">
        <v>#N/A</v>
      </c>
      <c r="CD636" t="e">
        <v>#N/A</v>
      </c>
      <c r="CE636" t="e">
        <v>#N/A</v>
      </c>
      <c r="CF636" t="e">
        <v>#N/A</v>
      </c>
    </row>
    <row r="637" spans="74:84" x14ac:dyDescent="0.3">
      <c r="BV637" t="e">
        <v>#N/A</v>
      </c>
      <c r="BW637" t="e">
        <v>#N/A</v>
      </c>
      <c r="BX637" t="e">
        <v>#N/A</v>
      </c>
      <c r="BY637" t="e">
        <v>#N/A</v>
      </c>
      <c r="BZ637" t="e">
        <v>#N/A</v>
      </c>
      <c r="CA637" t="e">
        <v>#N/A</v>
      </c>
      <c r="CB637" t="e">
        <v>#N/A</v>
      </c>
      <c r="CC637" t="e">
        <v>#N/A</v>
      </c>
      <c r="CD637" t="e">
        <v>#N/A</v>
      </c>
      <c r="CE637" t="e">
        <v>#N/A</v>
      </c>
      <c r="CF637" t="e">
        <v>#N/A</v>
      </c>
    </row>
    <row r="638" spans="74:84" x14ac:dyDescent="0.3">
      <c r="BV638" t="e">
        <v>#N/A</v>
      </c>
      <c r="BW638" t="e">
        <v>#N/A</v>
      </c>
      <c r="BX638" t="e">
        <v>#N/A</v>
      </c>
      <c r="BY638" t="e">
        <v>#N/A</v>
      </c>
      <c r="BZ638" t="e">
        <v>#N/A</v>
      </c>
      <c r="CA638" t="e">
        <v>#N/A</v>
      </c>
      <c r="CB638" t="e">
        <v>#N/A</v>
      </c>
      <c r="CC638" t="e">
        <v>#N/A</v>
      </c>
      <c r="CD638" t="e">
        <v>#N/A</v>
      </c>
      <c r="CE638" t="e">
        <v>#N/A</v>
      </c>
      <c r="CF638" t="e">
        <v>#N/A</v>
      </c>
    </row>
    <row r="639" spans="74:84" x14ac:dyDescent="0.3">
      <c r="BV639" t="e">
        <v>#N/A</v>
      </c>
      <c r="BW639" t="e">
        <v>#N/A</v>
      </c>
      <c r="BX639" t="e">
        <v>#N/A</v>
      </c>
      <c r="BY639" t="e">
        <v>#N/A</v>
      </c>
      <c r="BZ639" t="e">
        <v>#N/A</v>
      </c>
      <c r="CA639" t="e">
        <v>#N/A</v>
      </c>
      <c r="CB639" t="e">
        <v>#N/A</v>
      </c>
      <c r="CC639" t="e">
        <v>#N/A</v>
      </c>
      <c r="CD639" t="e">
        <v>#N/A</v>
      </c>
      <c r="CE639" t="e">
        <v>#N/A</v>
      </c>
      <c r="CF639" t="e">
        <v>#N/A</v>
      </c>
    </row>
    <row r="640" spans="74:84" x14ac:dyDescent="0.3">
      <c r="BV640" t="e">
        <v>#N/A</v>
      </c>
      <c r="BW640" t="e">
        <v>#N/A</v>
      </c>
      <c r="BX640" t="e">
        <v>#N/A</v>
      </c>
      <c r="BY640" t="e">
        <v>#N/A</v>
      </c>
      <c r="BZ640" t="e">
        <v>#N/A</v>
      </c>
      <c r="CA640" t="e">
        <v>#N/A</v>
      </c>
      <c r="CB640" t="e">
        <v>#N/A</v>
      </c>
      <c r="CC640" t="e">
        <v>#N/A</v>
      </c>
      <c r="CD640" t="e">
        <v>#N/A</v>
      </c>
      <c r="CE640" t="e">
        <v>#N/A</v>
      </c>
      <c r="CF640" t="e">
        <v>#N/A</v>
      </c>
    </row>
    <row r="641" spans="74:84" x14ac:dyDescent="0.3">
      <c r="BV641" t="e">
        <v>#N/A</v>
      </c>
      <c r="BW641" t="e">
        <v>#N/A</v>
      </c>
      <c r="BX641" t="e">
        <v>#N/A</v>
      </c>
      <c r="BY641" t="e">
        <v>#N/A</v>
      </c>
      <c r="BZ641" t="e">
        <v>#N/A</v>
      </c>
      <c r="CA641" t="e">
        <v>#N/A</v>
      </c>
      <c r="CB641" t="e">
        <v>#N/A</v>
      </c>
      <c r="CC641" t="e">
        <v>#N/A</v>
      </c>
      <c r="CD641" t="e">
        <v>#N/A</v>
      </c>
      <c r="CE641" t="e">
        <v>#N/A</v>
      </c>
      <c r="CF641" t="e">
        <v>#N/A</v>
      </c>
    </row>
    <row r="642" spans="74:84" x14ac:dyDescent="0.3">
      <c r="BV642" t="e">
        <v>#N/A</v>
      </c>
      <c r="BW642" t="e">
        <v>#N/A</v>
      </c>
      <c r="BX642" t="e">
        <v>#N/A</v>
      </c>
      <c r="BY642" t="e">
        <v>#N/A</v>
      </c>
      <c r="BZ642" t="e">
        <v>#N/A</v>
      </c>
      <c r="CA642" t="e">
        <v>#N/A</v>
      </c>
      <c r="CB642" t="e">
        <v>#N/A</v>
      </c>
      <c r="CC642" t="e">
        <v>#N/A</v>
      </c>
      <c r="CD642" t="e">
        <v>#N/A</v>
      </c>
      <c r="CE642" t="e">
        <v>#N/A</v>
      </c>
      <c r="CF642" t="e">
        <v>#N/A</v>
      </c>
    </row>
    <row r="643" spans="74:84" x14ac:dyDescent="0.3">
      <c r="BV643" t="e">
        <v>#N/A</v>
      </c>
      <c r="BW643" t="e">
        <v>#N/A</v>
      </c>
      <c r="BX643" t="e">
        <v>#N/A</v>
      </c>
      <c r="BY643" t="e">
        <v>#N/A</v>
      </c>
      <c r="BZ643" t="e">
        <v>#N/A</v>
      </c>
      <c r="CA643" t="e">
        <v>#N/A</v>
      </c>
      <c r="CB643" t="e">
        <v>#N/A</v>
      </c>
      <c r="CC643" t="e">
        <v>#N/A</v>
      </c>
      <c r="CD643" t="e">
        <v>#N/A</v>
      </c>
      <c r="CE643" t="e">
        <v>#N/A</v>
      </c>
      <c r="CF643" t="e">
        <v>#N/A</v>
      </c>
    </row>
    <row r="644" spans="74:84" x14ac:dyDescent="0.3">
      <c r="BV644" t="e">
        <v>#N/A</v>
      </c>
      <c r="BW644" t="e">
        <v>#N/A</v>
      </c>
      <c r="BX644" t="e">
        <v>#N/A</v>
      </c>
      <c r="BY644" t="e">
        <v>#N/A</v>
      </c>
      <c r="BZ644" t="e">
        <v>#N/A</v>
      </c>
      <c r="CA644" t="e">
        <v>#N/A</v>
      </c>
      <c r="CB644" t="e">
        <v>#N/A</v>
      </c>
      <c r="CC644" t="e">
        <v>#N/A</v>
      </c>
      <c r="CD644" t="e">
        <v>#N/A</v>
      </c>
      <c r="CE644" t="e">
        <v>#N/A</v>
      </c>
      <c r="CF644" t="e">
        <v>#N/A</v>
      </c>
    </row>
    <row r="645" spans="74:84" x14ac:dyDescent="0.3">
      <c r="BV645" t="e">
        <v>#N/A</v>
      </c>
      <c r="BW645" t="e">
        <v>#N/A</v>
      </c>
      <c r="BX645" t="e">
        <v>#N/A</v>
      </c>
      <c r="BY645" t="e">
        <v>#N/A</v>
      </c>
      <c r="BZ645" t="e">
        <v>#N/A</v>
      </c>
      <c r="CA645" t="e">
        <v>#N/A</v>
      </c>
      <c r="CB645" t="e">
        <v>#N/A</v>
      </c>
      <c r="CC645" t="e">
        <v>#N/A</v>
      </c>
      <c r="CD645" t="e">
        <v>#N/A</v>
      </c>
      <c r="CE645" t="e">
        <v>#N/A</v>
      </c>
      <c r="CF645" t="e">
        <v>#N/A</v>
      </c>
    </row>
    <row r="646" spans="74:84" x14ac:dyDescent="0.3">
      <c r="BV646" t="e">
        <v>#N/A</v>
      </c>
      <c r="BW646" t="e">
        <v>#N/A</v>
      </c>
      <c r="BX646" t="e">
        <v>#N/A</v>
      </c>
      <c r="BY646" t="e">
        <v>#N/A</v>
      </c>
      <c r="BZ646" t="e">
        <v>#N/A</v>
      </c>
      <c r="CA646" t="e">
        <v>#N/A</v>
      </c>
      <c r="CB646" t="e">
        <v>#N/A</v>
      </c>
      <c r="CC646" t="e">
        <v>#N/A</v>
      </c>
      <c r="CD646" t="e">
        <v>#N/A</v>
      </c>
      <c r="CE646" t="e">
        <v>#N/A</v>
      </c>
      <c r="CF646" t="e">
        <v>#N/A</v>
      </c>
    </row>
    <row r="647" spans="74:84" x14ac:dyDescent="0.3">
      <c r="BV647" t="e">
        <v>#N/A</v>
      </c>
      <c r="BW647" t="e">
        <v>#N/A</v>
      </c>
      <c r="BX647" t="e">
        <v>#N/A</v>
      </c>
      <c r="BY647" t="e">
        <v>#N/A</v>
      </c>
      <c r="BZ647" t="e">
        <v>#N/A</v>
      </c>
      <c r="CA647" t="e">
        <v>#N/A</v>
      </c>
      <c r="CB647" t="e">
        <v>#N/A</v>
      </c>
      <c r="CC647" t="e">
        <v>#N/A</v>
      </c>
      <c r="CD647" t="e">
        <v>#N/A</v>
      </c>
      <c r="CE647" t="e">
        <v>#N/A</v>
      </c>
      <c r="CF647" t="e">
        <v>#N/A</v>
      </c>
    </row>
    <row r="648" spans="74:84" x14ac:dyDescent="0.3">
      <c r="BV648" t="e">
        <v>#N/A</v>
      </c>
      <c r="BW648" t="e">
        <v>#N/A</v>
      </c>
      <c r="BX648" t="e">
        <v>#N/A</v>
      </c>
      <c r="BY648" t="e">
        <v>#N/A</v>
      </c>
      <c r="BZ648" t="e">
        <v>#N/A</v>
      </c>
      <c r="CA648" t="e">
        <v>#N/A</v>
      </c>
      <c r="CB648" t="e">
        <v>#N/A</v>
      </c>
      <c r="CC648" t="e">
        <v>#N/A</v>
      </c>
      <c r="CD648" t="e">
        <v>#N/A</v>
      </c>
      <c r="CE648" t="e">
        <v>#N/A</v>
      </c>
      <c r="CF648" t="e">
        <v>#N/A</v>
      </c>
    </row>
    <row r="649" spans="74:84" x14ac:dyDescent="0.3">
      <c r="BV649" t="e">
        <v>#N/A</v>
      </c>
      <c r="BW649" t="e">
        <v>#N/A</v>
      </c>
      <c r="BX649" t="e">
        <v>#N/A</v>
      </c>
      <c r="BY649" t="e">
        <v>#N/A</v>
      </c>
      <c r="BZ649" t="e">
        <v>#N/A</v>
      </c>
      <c r="CA649" t="e">
        <v>#N/A</v>
      </c>
      <c r="CB649" t="e">
        <v>#N/A</v>
      </c>
      <c r="CC649" t="e">
        <v>#N/A</v>
      </c>
      <c r="CD649" t="e">
        <v>#N/A</v>
      </c>
      <c r="CE649" t="e">
        <v>#N/A</v>
      </c>
      <c r="CF649" t="e">
        <v>#N/A</v>
      </c>
    </row>
    <row r="650" spans="74:84" x14ac:dyDescent="0.3">
      <c r="BV650" t="e">
        <v>#N/A</v>
      </c>
      <c r="BW650" t="e">
        <v>#N/A</v>
      </c>
      <c r="BX650" t="e">
        <v>#N/A</v>
      </c>
      <c r="BY650" t="e">
        <v>#N/A</v>
      </c>
      <c r="BZ650" t="e">
        <v>#N/A</v>
      </c>
      <c r="CA650" t="e">
        <v>#N/A</v>
      </c>
      <c r="CB650" t="e">
        <v>#N/A</v>
      </c>
      <c r="CC650" t="e">
        <v>#N/A</v>
      </c>
      <c r="CD650" t="e">
        <v>#N/A</v>
      </c>
      <c r="CE650" t="e">
        <v>#N/A</v>
      </c>
      <c r="CF650" t="e">
        <v>#N/A</v>
      </c>
    </row>
    <row r="651" spans="74:84" x14ac:dyDescent="0.3">
      <c r="BV651" t="e">
        <v>#N/A</v>
      </c>
      <c r="BW651" t="e">
        <v>#N/A</v>
      </c>
      <c r="BX651" t="e">
        <v>#N/A</v>
      </c>
      <c r="BY651" t="e">
        <v>#N/A</v>
      </c>
      <c r="BZ651" t="e">
        <v>#N/A</v>
      </c>
      <c r="CA651" t="e">
        <v>#N/A</v>
      </c>
      <c r="CB651" t="e">
        <v>#N/A</v>
      </c>
      <c r="CC651" t="e">
        <v>#N/A</v>
      </c>
      <c r="CD651" t="e">
        <v>#N/A</v>
      </c>
      <c r="CE651" t="e">
        <v>#N/A</v>
      </c>
      <c r="CF651" t="e">
        <v>#N/A</v>
      </c>
    </row>
    <row r="652" spans="74:84" x14ac:dyDescent="0.3">
      <c r="BV652" t="e">
        <v>#N/A</v>
      </c>
      <c r="BW652" t="e">
        <v>#N/A</v>
      </c>
      <c r="BX652" t="e">
        <v>#N/A</v>
      </c>
      <c r="BY652" t="e">
        <v>#N/A</v>
      </c>
      <c r="BZ652" t="e">
        <v>#N/A</v>
      </c>
      <c r="CA652" t="e">
        <v>#N/A</v>
      </c>
      <c r="CB652" t="e">
        <v>#N/A</v>
      </c>
      <c r="CC652" t="e">
        <v>#N/A</v>
      </c>
      <c r="CD652" t="e">
        <v>#N/A</v>
      </c>
      <c r="CE652" t="e">
        <v>#N/A</v>
      </c>
      <c r="CF652" t="e">
        <v>#N/A</v>
      </c>
    </row>
    <row r="653" spans="74:84" x14ac:dyDescent="0.3">
      <c r="BV653" t="e">
        <v>#N/A</v>
      </c>
      <c r="BW653" t="e">
        <v>#N/A</v>
      </c>
      <c r="BX653" t="e">
        <v>#N/A</v>
      </c>
      <c r="BY653" t="e">
        <v>#N/A</v>
      </c>
      <c r="BZ653" t="e">
        <v>#N/A</v>
      </c>
      <c r="CA653" t="e">
        <v>#N/A</v>
      </c>
      <c r="CB653" t="e">
        <v>#N/A</v>
      </c>
      <c r="CC653" t="e">
        <v>#N/A</v>
      </c>
      <c r="CD653" t="e">
        <v>#N/A</v>
      </c>
      <c r="CE653" t="e">
        <v>#N/A</v>
      </c>
      <c r="CF653" t="e">
        <v>#N/A</v>
      </c>
    </row>
    <row r="654" spans="74:84" x14ac:dyDescent="0.3">
      <c r="BV654" t="e">
        <v>#N/A</v>
      </c>
      <c r="BW654" t="e">
        <v>#N/A</v>
      </c>
      <c r="BX654" t="e">
        <v>#N/A</v>
      </c>
      <c r="BY654" t="e">
        <v>#N/A</v>
      </c>
      <c r="BZ654" t="e">
        <v>#N/A</v>
      </c>
      <c r="CA654" t="e">
        <v>#N/A</v>
      </c>
      <c r="CB654" t="e">
        <v>#N/A</v>
      </c>
      <c r="CC654" t="e">
        <v>#N/A</v>
      </c>
      <c r="CD654" t="e">
        <v>#N/A</v>
      </c>
      <c r="CE654" t="e">
        <v>#N/A</v>
      </c>
      <c r="CF654" t="e">
        <v>#N/A</v>
      </c>
    </row>
    <row r="655" spans="74:84" x14ac:dyDescent="0.3">
      <c r="BV655" t="e">
        <v>#N/A</v>
      </c>
      <c r="BW655" t="e">
        <v>#N/A</v>
      </c>
      <c r="BX655" t="e">
        <v>#N/A</v>
      </c>
      <c r="BY655" t="e">
        <v>#N/A</v>
      </c>
      <c r="BZ655" t="e">
        <v>#N/A</v>
      </c>
      <c r="CA655" t="e">
        <v>#N/A</v>
      </c>
      <c r="CB655" t="e">
        <v>#N/A</v>
      </c>
      <c r="CC655" t="e">
        <v>#N/A</v>
      </c>
      <c r="CD655" t="e">
        <v>#N/A</v>
      </c>
      <c r="CE655" t="e">
        <v>#N/A</v>
      </c>
      <c r="CF655" t="e">
        <v>#N/A</v>
      </c>
    </row>
    <row r="656" spans="74:84" x14ac:dyDescent="0.3">
      <c r="BV656" t="e">
        <v>#N/A</v>
      </c>
      <c r="BW656" t="e">
        <v>#N/A</v>
      </c>
      <c r="BX656" t="e">
        <v>#N/A</v>
      </c>
      <c r="BY656" t="e">
        <v>#N/A</v>
      </c>
      <c r="BZ656" t="e">
        <v>#N/A</v>
      </c>
      <c r="CA656" t="e">
        <v>#N/A</v>
      </c>
      <c r="CB656" t="e">
        <v>#N/A</v>
      </c>
      <c r="CC656" t="e">
        <v>#N/A</v>
      </c>
      <c r="CD656" t="e">
        <v>#N/A</v>
      </c>
      <c r="CE656" t="e">
        <v>#N/A</v>
      </c>
      <c r="CF656" t="e">
        <v>#N/A</v>
      </c>
    </row>
    <row r="657" spans="74:84" x14ac:dyDescent="0.3">
      <c r="BV657" t="e">
        <v>#N/A</v>
      </c>
      <c r="BW657" t="e">
        <v>#N/A</v>
      </c>
      <c r="BX657" t="e">
        <v>#N/A</v>
      </c>
      <c r="BY657" t="e">
        <v>#N/A</v>
      </c>
      <c r="BZ657" t="e">
        <v>#N/A</v>
      </c>
      <c r="CA657" t="e">
        <v>#N/A</v>
      </c>
      <c r="CB657" t="e">
        <v>#N/A</v>
      </c>
      <c r="CC657" t="e">
        <v>#N/A</v>
      </c>
      <c r="CD657" t="e">
        <v>#N/A</v>
      </c>
      <c r="CE657" t="e">
        <v>#N/A</v>
      </c>
      <c r="CF657" t="e">
        <v>#N/A</v>
      </c>
    </row>
    <row r="658" spans="74:84" x14ac:dyDescent="0.3">
      <c r="BV658" t="e">
        <v>#N/A</v>
      </c>
      <c r="BW658" t="e">
        <v>#N/A</v>
      </c>
      <c r="BX658" t="e">
        <v>#N/A</v>
      </c>
      <c r="BY658" t="e">
        <v>#N/A</v>
      </c>
      <c r="BZ658" t="e">
        <v>#N/A</v>
      </c>
      <c r="CA658" t="e">
        <v>#N/A</v>
      </c>
      <c r="CB658" t="e">
        <v>#N/A</v>
      </c>
      <c r="CC658" t="e">
        <v>#N/A</v>
      </c>
      <c r="CD658" t="e">
        <v>#N/A</v>
      </c>
      <c r="CE658" t="e">
        <v>#N/A</v>
      </c>
      <c r="CF658" t="e">
        <v>#N/A</v>
      </c>
    </row>
    <row r="659" spans="74:84" x14ac:dyDescent="0.3">
      <c r="BV659" t="e">
        <v>#N/A</v>
      </c>
      <c r="BW659" t="e">
        <v>#N/A</v>
      </c>
      <c r="BX659" t="e">
        <v>#N/A</v>
      </c>
      <c r="BY659" t="e">
        <v>#N/A</v>
      </c>
      <c r="BZ659" t="e">
        <v>#N/A</v>
      </c>
      <c r="CA659" t="e">
        <v>#N/A</v>
      </c>
      <c r="CB659" t="e">
        <v>#N/A</v>
      </c>
      <c r="CC659" t="e">
        <v>#N/A</v>
      </c>
      <c r="CD659" t="e">
        <v>#N/A</v>
      </c>
      <c r="CE659" t="e">
        <v>#N/A</v>
      </c>
      <c r="CF659" t="e">
        <v>#N/A</v>
      </c>
    </row>
    <row r="660" spans="74:84" x14ac:dyDescent="0.3">
      <c r="BV660" t="e">
        <v>#N/A</v>
      </c>
      <c r="BW660" t="e">
        <v>#N/A</v>
      </c>
      <c r="BX660" t="e">
        <v>#N/A</v>
      </c>
      <c r="BY660" t="e">
        <v>#N/A</v>
      </c>
      <c r="BZ660" t="e">
        <v>#N/A</v>
      </c>
      <c r="CA660" t="e">
        <v>#N/A</v>
      </c>
      <c r="CB660" t="e">
        <v>#N/A</v>
      </c>
      <c r="CC660" t="e">
        <v>#N/A</v>
      </c>
      <c r="CD660" t="e">
        <v>#N/A</v>
      </c>
      <c r="CE660" t="e">
        <v>#N/A</v>
      </c>
      <c r="CF660" t="e">
        <v>#N/A</v>
      </c>
    </row>
    <row r="661" spans="74:84" x14ac:dyDescent="0.3">
      <c r="BV661" t="e">
        <v>#N/A</v>
      </c>
      <c r="BW661" t="e">
        <v>#N/A</v>
      </c>
      <c r="BX661" t="e">
        <v>#N/A</v>
      </c>
      <c r="BY661" t="e">
        <v>#N/A</v>
      </c>
      <c r="BZ661" t="e">
        <v>#N/A</v>
      </c>
      <c r="CA661" t="e">
        <v>#N/A</v>
      </c>
      <c r="CB661" t="e">
        <v>#N/A</v>
      </c>
      <c r="CC661" t="e">
        <v>#N/A</v>
      </c>
      <c r="CD661" t="e">
        <v>#N/A</v>
      </c>
      <c r="CE661" t="e">
        <v>#N/A</v>
      </c>
      <c r="CF661" t="e">
        <v>#N/A</v>
      </c>
    </row>
    <row r="662" spans="74:84" x14ac:dyDescent="0.3">
      <c r="BV662" t="e">
        <v>#N/A</v>
      </c>
      <c r="BW662" t="e">
        <v>#N/A</v>
      </c>
      <c r="BX662" t="e">
        <v>#N/A</v>
      </c>
      <c r="BY662" t="e">
        <v>#N/A</v>
      </c>
      <c r="BZ662" t="e">
        <v>#N/A</v>
      </c>
      <c r="CA662" t="e">
        <v>#N/A</v>
      </c>
      <c r="CB662" t="e">
        <v>#N/A</v>
      </c>
      <c r="CC662" t="e">
        <v>#N/A</v>
      </c>
      <c r="CD662" t="e">
        <v>#N/A</v>
      </c>
      <c r="CE662" t="e">
        <v>#N/A</v>
      </c>
      <c r="CF662" t="e">
        <v>#N/A</v>
      </c>
    </row>
    <row r="663" spans="74:84" x14ac:dyDescent="0.3">
      <c r="BV663" t="e">
        <v>#N/A</v>
      </c>
      <c r="BW663" t="e">
        <v>#N/A</v>
      </c>
      <c r="BX663" t="e">
        <v>#N/A</v>
      </c>
      <c r="BY663" t="e">
        <v>#N/A</v>
      </c>
      <c r="BZ663" t="e">
        <v>#N/A</v>
      </c>
      <c r="CA663" t="e">
        <v>#N/A</v>
      </c>
      <c r="CB663" t="e">
        <v>#N/A</v>
      </c>
      <c r="CC663" t="e">
        <v>#N/A</v>
      </c>
      <c r="CD663" t="e">
        <v>#N/A</v>
      </c>
      <c r="CE663" t="e">
        <v>#N/A</v>
      </c>
      <c r="CF663" t="e">
        <v>#N/A</v>
      </c>
    </row>
    <row r="664" spans="74:84" x14ac:dyDescent="0.3">
      <c r="BV664" t="e">
        <v>#N/A</v>
      </c>
      <c r="BW664" t="e">
        <v>#N/A</v>
      </c>
      <c r="BX664" t="e">
        <v>#N/A</v>
      </c>
      <c r="BY664" t="e">
        <v>#N/A</v>
      </c>
      <c r="BZ664" t="e">
        <v>#N/A</v>
      </c>
      <c r="CA664" t="e">
        <v>#N/A</v>
      </c>
      <c r="CB664" t="e">
        <v>#N/A</v>
      </c>
      <c r="CC664" t="e">
        <v>#N/A</v>
      </c>
      <c r="CD664" t="e">
        <v>#N/A</v>
      </c>
      <c r="CE664" t="e">
        <v>#N/A</v>
      </c>
      <c r="CF664" t="e">
        <v>#N/A</v>
      </c>
    </row>
    <row r="665" spans="74:84" x14ac:dyDescent="0.3">
      <c r="BV665" t="e">
        <v>#N/A</v>
      </c>
      <c r="BW665" t="e">
        <v>#N/A</v>
      </c>
      <c r="BX665" t="e">
        <v>#N/A</v>
      </c>
      <c r="BY665" t="e">
        <v>#N/A</v>
      </c>
      <c r="BZ665" t="e">
        <v>#N/A</v>
      </c>
      <c r="CA665" t="e">
        <v>#N/A</v>
      </c>
      <c r="CB665" t="e">
        <v>#N/A</v>
      </c>
      <c r="CC665" t="e">
        <v>#N/A</v>
      </c>
      <c r="CD665" t="e">
        <v>#N/A</v>
      </c>
      <c r="CE665" t="e">
        <v>#N/A</v>
      </c>
      <c r="CF665" t="e">
        <v>#N/A</v>
      </c>
    </row>
    <row r="666" spans="74:84" x14ac:dyDescent="0.3">
      <c r="BV666" t="e">
        <v>#N/A</v>
      </c>
      <c r="BW666" t="e">
        <v>#N/A</v>
      </c>
      <c r="BX666" t="e">
        <v>#N/A</v>
      </c>
      <c r="BY666" t="e">
        <v>#N/A</v>
      </c>
      <c r="BZ666" t="e">
        <v>#N/A</v>
      </c>
      <c r="CA666" t="e">
        <v>#N/A</v>
      </c>
      <c r="CB666" t="e">
        <v>#N/A</v>
      </c>
      <c r="CC666" t="e">
        <v>#N/A</v>
      </c>
      <c r="CD666" t="e">
        <v>#N/A</v>
      </c>
      <c r="CE666" t="e">
        <v>#N/A</v>
      </c>
      <c r="CF666" t="e">
        <v>#N/A</v>
      </c>
    </row>
    <row r="667" spans="74:84" x14ac:dyDescent="0.3">
      <c r="BV667" t="e">
        <v>#N/A</v>
      </c>
      <c r="BW667" t="e">
        <v>#N/A</v>
      </c>
      <c r="BX667" t="e">
        <v>#N/A</v>
      </c>
      <c r="BY667" t="e">
        <v>#N/A</v>
      </c>
      <c r="BZ667" t="e">
        <v>#N/A</v>
      </c>
      <c r="CA667" t="e">
        <v>#N/A</v>
      </c>
      <c r="CB667" t="e">
        <v>#N/A</v>
      </c>
      <c r="CC667" t="e">
        <v>#N/A</v>
      </c>
      <c r="CD667" t="e">
        <v>#N/A</v>
      </c>
      <c r="CE667" t="e">
        <v>#N/A</v>
      </c>
      <c r="CF667" t="e">
        <v>#N/A</v>
      </c>
    </row>
    <row r="668" spans="74:84" x14ac:dyDescent="0.3">
      <c r="BV668" t="e">
        <v>#N/A</v>
      </c>
      <c r="BW668" t="e">
        <v>#N/A</v>
      </c>
      <c r="BX668" t="e">
        <v>#N/A</v>
      </c>
      <c r="BY668" t="e">
        <v>#N/A</v>
      </c>
      <c r="BZ668" t="e">
        <v>#N/A</v>
      </c>
      <c r="CA668" t="e">
        <v>#N/A</v>
      </c>
      <c r="CB668" t="e">
        <v>#N/A</v>
      </c>
      <c r="CC668" t="e">
        <v>#N/A</v>
      </c>
      <c r="CD668" t="e">
        <v>#N/A</v>
      </c>
      <c r="CE668" t="e">
        <v>#N/A</v>
      </c>
      <c r="CF668" t="e">
        <v>#N/A</v>
      </c>
    </row>
    <row r="669" spans="74:84" x14ac:dyDescent="0.3">
      <c r="BV669" t="e">
        <v>#N/A</v>
      </c>
      <c r="BW669" t="e">
        <v>#N/A</v>
      </c>
      <c r="BX669" t="e">
        <v>#N/A</v>
      </c>
      <c r="BY669" t="e">
        <v>#N/A</v>
      </c>
      <c r="BZ669" t="e">
        <v>#N/A</v>
      </c>
      <c r="CA669" t="e">
        <v>#N/A</v>
      </c>
      <c r="CB669" t="e">
        <v>#N/A</v>
      </c>
      <c r="CC669" t="e">
        <v>#N/A</v>
      </c>
      <c r="CD669" t="e">
        <v>#N/A</v>
      </c>
      <c r="CE669" t="e">
        <v>#N/A</v>
      </c>
      <c r="CF669" t="e">
        <v>#N/A</v>
      </c>
    </row>
    <row r="670" spans="74:84" x14ac:dyDescent="0.3">
      <c r="BV670" t="e">
        <v>#N/A</v>
      </c>
      <c r="BW670" t="e">
        <v>#N/A</v>
      </c>
      <c r="BX670" t="e">
        <v>#N/A</v>
      </c>
      <c r="BY670" t="e">
        <v>#N/A</v>
      </c>
      <c r="BZ670" t="e">
        <v>#N/A</v>
      </c>
      <c r="CA670" t="e">
        <v>#N/A</v>
      </c>
      <c r="CB670" t="e">
        <v>#N/A</v>
      </c>
      <c r="CC670" t="e">
        <v>#N/A</v>
      </c>
      <c r="CD670" t="e">
        <v>#N/A</v>
      </c>
      <c r="CE670" t="e">
        <v>#N/A</v>
      </c>
      <c r="CF670" t="e">
        <v>#N/A</v>
      </c>
    </row>
    <row r="671" spans="74:84" x14ac:dyDescent="0.3">
      <c r="BV671" t="e">
        <v>#N/A</v>
      </c>
      <c r="BW671" t="e">
        <v>#N/A</v>
      </c>
      <c r="BX671" t="e">
        <v>#N/A</v>
      </c>
      <c r="BY671" t="e">
        <v>#N/A</v>
      </c>
      <c r="BZ671" t="e">
        <v>#N/A</v>
      </c>
      <c r="CA671" t="e">
        <v>#N/A</v>
      </c>
      <c r="CB671" t="e">
        <v>#N/A</v>
      </c>
      <c r="CC671" t="e">
        <v>#N/A</v>
      </c>
      <c r="CD671" t="e">
        <v>#N/A</v>
      </c>
      <c r="CE671" t="e">
        <v>#N/A</v>
      </c>
      <c r="CF671" t="e">
        <v>#N/A</v>
      </c>
    </row>
    <row r="672" spans="74:84" x14ac:dyDescent="0.3">
      <c r="BV672" t="e">
        <v>#N/A</v>
      </c>
      <c r="BW672" t="e">
        <v>#N/A</v>
      </c>
      <c r="BX672" t="e">
        <v>#N/A</v>
      </c>
      <c r="BY672" t="e">
        <v>#N/A</v>
      </c>
      <c r="BZ672" t="e">
        <v>#N/A</v>
      </c>
      <c r="CA672" t="e">
        <v>#N/A</v>
      </c>
      <c r="CB672" t="e">
        <v>#N/A</v>
      </c>
      <c r="CC672" t="e">
        <v>#N/A</v>
      </c>
      <c r="CD672" t="e">
        <v>#N/A</v>
      </c>
      <c r="CE672" t="e">
        <v>#N/A</v>
      </c>
      <c r="CF672" t="e">
        <v>#N/A</v>
      </c>
    </row>
    <row r="673" spans="74:84" x14ac:dyDescent="0.3">
      <c r="BV673" t="e">
        <v>#N/A</v>
      </c>
      <c r="BW673" t="e">
        <v>#N/A</v>
      </c>
      <c r="BX673" t="e">
        <v>#N/A</v>
      </c>
      <c r="BY673" t="e">
        <v>#N/A</v>
      </c>
      <c r="BZ673" t="e">
        <v>#N/A</v>
      </c>
      <c r="CA673" t="e">
        <v>#N/A</v>
      </c>
      <c r="CB673" t="e">
        <v>#N/A</v>
      </c>
      <c r="CC673" t="e">
        <v>#N/A</v>
      </c>
      <c r="CD673" t="e">
        <v>#N/A</v>
      </c>
      <c r="CE673" t="e">
        <v>#N/A</v>
      </c>
      <c r="CF673" t="e">
        <v>#N/A</v>
      </c>
    </row>
    <row r="674" spans="74:84" x14ac:dyDescent="0.3">
      <c r="BV674" t="e">
        <v>#N/A</v>
      </c>
      <c r="BW674" t="e">
        <v>#N/A</v>
      </c>
      <c r="BX674" t="e">
        <v>#N/A</v>
      </c>
      <c r="BY674" t="e">
        <v>#N/A</v>
      </c>
      <c r="BZ674" t="e">
        <v>#N/A</v>
      </c>
      <c r="CA674" t="e">
        <v>#N/A</v>
      </c>
      <c r="CB674" t="e">
        <v>#N/A</v>
      </c>
      <c r="CC674" t="e">
        <v>#N/A</v>
      </c>
      <c r="CD674" t="e">
        <v>#N/A</v>
      </c>
      <c r="CE674" t="e">
        <v>#N/A</v>
      </c>
      <c r="CF674" t="e">
        <v>#N/A</v>
      </c>
    </row>
    <row r="675" spans="74:84" x14ac:dyDescent="0.3">
      <c r="BV675" t="e">
        <v>#N/A</v>
      </c>
      <c r="BW675" t="e">
        <v>#N/A</v>
      </c>
      <c r="BX675" t="e">
        <v>#N/A</v>
      </c>
      <c r="BY675" t="e">
        <v>#N/A</v>
      </c>
      <c r="BZ675" t="e">
        <v>#N/A</v>
      </c>
      <c r="CA675" t="e">
        <v>#N/A</v>
      </c>
      <c r="CB675" t="e">
        <v>#N/A</v>
      </c>
      <c r="CC675" t="e">
        <v>#N/A</v>
      </c>
      <c r="CD675" t="e">
        <v>#N/A</v>
      </c>
      <c r="CE675" t="e">
        <v>#N/A</v>
      </c>
      <c r="CF675" t="e">
        <v>#N/A</v>
      </c>
    </row>
    <row r="676" spans="74:84" x14ac:dyDescent="0.3">
      <c r="BV676" t="e">
        <v>#N/A</v>
      </c>
      <c r="BW676" t="e">
        <v>#N/A</v>
      </c>
      <c r="BX676" t="e">
        <v>#N/A</v>
      </c>
      <c r="BY676" t="e">
        <v>#N/A</v>
      </c>
      <c r="BZ676" t="e">
        <v>#N/A</v>
      </c>
      <c r="CA676" t="e">
        <v>#N/A</v>
      </c>
      <c r="CB676" t="e">
        <v>#N/A</v>
      </c>
      <c r="CC676" t="e">
        <v>#N/A</v>
      </c>
      <c r="CD676" t="e">
        <v>#N/A</v>
      </c>
      <c r="CE676" t="e">
        <v>#N/A</v>
      </c>
      <c r="CF676" t="e">
        <v>#N/A</v>
      </c>
    </row>
    <row r="677" spans="74:84" x14ac:dyDescent="0.3">
      <c r="BV677" t="e">
        <v>#N/A</v>
      </c>
      <c r="BW677" t="e">
        <v>#N/A</v>
      </c>
      <c r="BX677" t="e">
        <v>#N/A</v>
      </c>
      <c r="BY677" t="e">
        <v>#N/A</v>
      </c>
      <c r="BZ677" t="e">
        <v>#N/A</v>
      </c>
      <c r="CA677" t="e">
        <v>#N/A</v>
      </c>
      <c r="CB677" t="e">
        <v>#N/A</v>
      </c>
      <c r="CC677" t="e">
        <v>#N/A</v>
      </c>
      <c r="CD677" t="e">
        <v>#N/A</v>
      </c>
      <c r="CE677" t="e">
        <v>#N/A</v>
      </c>
      <c r="CF677" t="e">
        <v>#N/A</v>
      </c>
    </row>
    <row r="678" spans="74:84" x14ac:dyDescent="0.3">
      <c r="BV678" t="e">
        <v>#N/A</v>
      </c>
      <c r="BW678" t="e">
        <v>#N/A</v>
      </c>
      <c r="BX678" t="e">
        <v>#N/A</v>
      </c>
      <c r="BY678" t="e">
        <v>#N/A</v>
      </c>
      <c r="BZ678" t="e">
        <v>#N/A</v>
      </c>
      <c r="CA678" t="e">
        <v>#N/A</v>
      </c>
      <c r="CB678" t="e">
        <v>#N/A</v>
      </c>
      <c r="CC678" t="e">
        <v>#N/A</v>
      </c>
      <c r="CD678" t="e">
        <v>#N/A</v>
      </c>
      <c r="CE678" t="e">
        <v>#N/A</v>
      </c>
      <c r="CF678" t="e">
        <v>#N/A</v>
      </c>
    </row>
    <row r="679" spans="74:84" x14ac:dyDescent="0.3">
      <c r="BV679" t="e">
        <v>#N/A</v>
      </c>
      <c r="BW679" t="e">
        <v>#N/A</v>
      </c>
      <c r="BX679" t="e">
        <v>#N/A</v>
      </c>
      <c r="BY679" t="e">
        <v>#N/A</v>
      </c>
      <c r="BZ679" t="e">
        <v>#N/A</v>
      </c>
      <c r="CA679" t="e">
        <v>#N/A</v>
      </c>
      <c r="CB679" t="e">
        <v>#N/A</v>
      </c>
      <c r="CC679" t="e">
        <v>#N/A</v>
      </c>
      <c r="CD679" t="e">
        <v>#N/A</v>
      </c>
      <c r="CE679" t="e">
        <v>#N/A</v>
      </c>
      <c r="CF679" t="e">
        <v>#N/A</v>
      </c>
    </row>
    <row r="680" spans="74:84" x14ac:dyDescent="0.3">
      <c r="BV680" t="e">
        <v>#N/A</v>
      </c>
      <c r="BW680" t="e">
        <v>#N/A</v>
      </c>
      <c r="BX680" t="e">
        <v>#N/A</v>
      </c>
      <c r="BY680" t="e">
        <v>#N/A</v>
      </c>
      <c r="BZ680" t="e">
        <v>#N/A</v>
      </c>
      <c r="CA680" t="e">
        <v>#N/A</v>
      </c>
      <c r="CB680" t="e">
        <v>#N/A</v>
      </c>
      <c r="CC680" t="e">
        <v>#N/A</v>
      </c>
      <c r="CD680" t="e">
        <v>#N/A</v>
      </c>
      <c r="CE680" t="e">
        <v>#N/A</v>
      </c>
      <c r="CF680" t="e">
        <v>#N/A</v>
      </c>
    </row>
    <row r="681" spans="74:84" x14ac:dyDescent="0.3">
      <c r="BV681" t="e">
        <v>#N/A</v>
      </c>
      <c r="BW681" t="e">
        <v>#N/A</v>
      </c>
      <c r="BX681" t="e">
        <v>#N/A</v>
      </c>
      <c r="BY681" t="e">
        <v>#N/A</v>
      </c>
      <c r="BZ681" t="e">
        <v>#N/A</v>
      </c>
      <c r="CA681" t="e">
        <v>#N/A</v>
      </c>
      <c r="CB681" t="e">
        <v>#N/A</v>
      </c>
      <c r="CC681" t="e">
        <v>#N/A</v>
      </c>
      <c r="CD681" t="e">
        <v>#N/A</v>
      </c>
      <c r="CE681" t="e">
        <v>#N/A</v>
      </c>
      <c r="CF681" t="e">
        <v>#N/A</v>
      </c>
    </row>
    <row r="682" spans="74:84" x14ac:dyDescent="0.3">
      <c r="BV682" t="e">
        <v>#N/A</v>
      </c>
      <c r="BW682" t="e">
        <v>#N/A</v>
      </c>
      <c r="BX682" t="e">
        <v>#N/A</v>
      </c>
      <c r="BY682" t="e">
        <v>#N/A</v>
      </c>
      <c r="BZ682" t="e">
        <v>#N/A</v>
      </c>
      <c r="CA682" t="e">
        <v>#N/A</v>
      </c>
      <c r="CB682" t="e">
        <v>#N/A</v>
      </c>
      <c r="CC682" t="e">
        <v>#N/A</v>
      </c>
      <c r="CD682" t="e">
        <v>#N/A</v>
      </c>
      <c r="CE682" t="e">
        <v>#N/A</v>
      </c>
      <c r="CF682" t="e">
        <v>#N/A</v>
      </c>
    </row>
    <row r="683" spans="74:84" x14ac:dyDescent="0.3">
      <c r="BV683" t="e">
        <v>#N/A</v>
      </c>
      <c r="BW683" t="e">
        <v>#N/A</v>
      </c>
      <c r="BX683" t="e">
        <v>#N/A</v>
      </c>
      <c r="BY683" t="e">
        <v>#N/A</v>
      </c>
      <c r="BZ683" t="e">
        <v>#N/A</v>
      </c>
      <c r="CA683" t="e">
        <v>#N/A</v>
      </c>
      <c r="CB683" t="e">
        <v>#N/A</v>
      </c>
      <c r="CC683" t="e">
        <v>#N/A</v>
      </c>
      <c r="CD683" t="e">
        <v>#N/A</v>
      </c>
      <c r="CE683" t="e">
        <v>#N/A</v>
      </c>
      <c r="CF683" t="e">
        <v>#N/A</v>
      </c>
    </row>
    <row r="684" spans="74:84" x14ac:dyDescent="0.3">
      <c r="BV684" t="e">
        <v>#N/A</v>
      </c>
      <c r="BW684" t="e">
        <v>#N/A</v>
      </c>
      <c r="BX684" t="e">
        <v>#N/A</v>
      </c>
      <c r="BY684" t="e">
        <v>#N/A</v>
      </c>
      <c r="BZ684" t="e">
        <v>#N/A</v>
      </c>
      <c r="CA684" t="e">
        <v>#N/A</v>
      </c>
      <c r="CB684" t="e">
        <v>#N/A</v>
      </c>
      <c r="CC684" t="e">
        <v>#N/A</v>
      </c>
      <c r="CD684" t="e">
        <v>#N/A</v>
      </c>
      <c r="CE684" t="e">
        <v>#N/A</v>
      </c>
      <c r="CF684" t="e">
        <v>#N/A</v>
      </c>
    </row>
    <row r="685" spans="74:84" x14ac:dyDescent="0.3">
      <c r="BV685" t="e">
        <v>#N/A</v>
      </c>
      <c r="BW685" t="e">
        <v>#N/A</v>
      </c>
      <c r="BX685" t="e">
        <v>#N/A</v>
      </c>
      <c r="BY685" t="e">
        <v>#N/A</v>
      </c>
      <c r="BZ685" t="e">
        <v>#N/A</v>
      </c>
      <c r="CA685" t="e">
        <v>#N/A</v>
      </c>
      <c r="CB685" t="e">
        <v>#N/A</v>
      </c>
      <c r="CC685" t="e">
        <v>#N/A</v>
      </c>
      <c r="CD685" t="e">
        <v>#N/A</v>
      </c>
      <c r="CE685" t="e">
        <v>#N/A</v>
      </c>
      <c r="CF685" t="e">
        <v>#N/A</v>
      </c>
    </row>
    <row r="686" spans="74:84" x14ac:dyDescent="0.3">
      <c r="BV686" t="e">
        <v>#N/A</v>
      </c>
      <c r="BW686" t="e">
        <v>#N/A</v>
      </c>
      <c r="BX686" t="e">
        <v>#N/A</v>
      </c>
      <c r="BY686" t="e">
        <v>#N/A</v>
      </c>
      <c r="BZ686" t="e">
        <v>#N/A</v>
      </c>
      <c r="CA686" t="e">
        <v>#N/A</v>
      </c>
      <c r="CB686" t="e">
        <v>#N/A</v>
      </c>
      <c r="CC686" t="e">
        <v>#N/A</v>
      </c>
      <c r="CD686" t="e">
        <v>#N/A</v>
      </c>
      <c r="CE686" t="e">
        <v>#N/A</v>
      </c>
      <c r="CF686" t="e">
        <v>#N/A</v>
      </c>
    </row>
    <row r="687" spans="74:84" x14ac:dyDescent="0.3">
      <c r="BV687" t="e">
        <v>#N/A</v>
      </c>
      <c r="BW687" t="e">
        <v>#N/A</v>
      </c>
      <c r="BX687" t="e">
        <v>#N/A</v>
      </c>
      <c r="BY687" t="e">
        <v>#N/A</v>
      </c>
      <c r="BZ687" t="e">
        <v>#N/A</v>
      </c>
      <c r="CA687" t="e">
        <v>#N/A</v>
      </c>
      <c r="CB687" t="e">
        <v>#N/A</v>
      </c>
      <c r="CC687" t="e">
        <v>#N/A</v>
      </c>
      <c r="CD687" t="e">
        <v>#N/A</v>
      </c>
      <c r="CE687" t="e">
        <v>#N/A</v>
      </c>
      <c r="CF687" t="e">
        <v>#N/A</v>
      </c>
    </row>
    <row r="688" spans="74:84" x14ac:dyDescent="0.3">
      <c r="BV688" t="e">
        <v>#N/A</v>
      </c>
      <c r="BW688" t="e">
        <v>#N/A</v>
      </c>
      <c r="BX688" t="e">
        <v>#N/A</v>
      </c>
      <c r="BY688" t="e">
        <v>#N/A</v>
      </c>
      <c r="BZ688" t="e">
        <v>#N/A</v>
      </c>
      <c r="CA688" t="e">
        <v>#N/A</v>
      </c>
      <c r="CB688" t="e">
        <v>#N/A</v>
      </c>
      <c r="CC688" t="e">
        <v>#N/A</v>
      </c>
      <c r="CD688" t="e">
        <v>#N/A</v>
      </c>
      <c r="CE688" t="e">
        <v>#N/A</v>
      </c>
      <c r="CF688" t="e">
        <v>#N/A</v>
      </c>
    </row>
    <row r="689" spans="74:84" x14ac:dyDescent="0.3">
      <c r="BV689" t="e">
        <v>#N/A</v>
      </c>
      <c r="BW689" t="e">
        <v>#N/A</v>
      </c>
      <c r="BX689" t="e">
        <v>#N/A</v>
      </c>
      <c r="BY689" t="e">
        <v>#N/A</v>
      </c>
      <c r="BZ689" t="e">
        <v>#N/A</v>
      </c>
      <c r="CA689" t="e">
        <v>#N/A</v>
      </c>
      <c r="CB689" t="e">
        <v>#N/A</v>
      </c>
      <c r="CC689" t="e">
        <v>#N/A</v>
      </c>
      <c r="CD689" t="e">
        <v>#N/A</v>
      </c>
      <c r="CE689" t="e">
        <v>#N/A</v>
      </c>
      <c r="CF689" t="e">
        <v>#N/A</v>
      </c>
    </row>
    <row r="690" spans="74:84" x14ac:dyDescent="0.3">
      <c r="BV690" t="e">
        <v>#N/A</v>
      </c>
      <c r="BW690" t="e">
        <v>#N/A</v>
      </c>
      <c r="BX690" t="e">
        <v>#N/A</v>
      </c>
      <c r="BY690" t="e">
        <v>#N/A</v>
      </c>
      <c r="BZ690" t="e">
        <v>#N/A</v>
      </c>
      <c r="CA690" t="e">
        <v>#N/A</v>
      </c>
      <c r="CB690" t="e">
        <v>#N/A</v>
      </c>
      <c r="CC690" t="e">
        <v>#N/A</v>
      </c>
      <c r="CD690" t="e">
        <v>#N/A</v>
      </c>
      <c r="CE690" t="e">
        <v>#N/A</v>
      </c>
      <c r="CF690" t="e">
        <v>#N/A</v>
      </c>
    </row>
    <row r="691" spans="74:84" x14ac:dyDescent="0.3">
      <c r="BV691" t="e">
        <v>#N/A</v>
      </c>
      <c r="BW691" t="e">
        <v>#N/A</v>
      </c>
      <c r="BX691" t="e">
        <v>#N/A</v>
      </c>
      <c r="BY691" t="e">
        <v>#N/A</v>
      </c>
      <c r="BZ691" t="e">
        <v>#N/A</v>
      </c>
      <c r="CA691" t="e">
        <v>#N/A</v>
      </c>
      <c r="CB691" t="e">
        <v>#N/A</v>
      </c>
      <c r="CC691" t="e">
        <v>#N/A</v>
      </c>
      <c r="CD691" t="e">
        <v>#N/A</v>
      </c>
      <c r="CE691" t="e">
        <v>#N/A</v>
      </c>
      <c r="CF691" t="e">
        <v>#N/A</v>
      </c>
    </row>
    <row r="692" spans="74:84" x14ac:dyDescent="0.3">
      <c r="BV692" t="e">
        <v>#N/A</v>
      </c>
      <c r="BW692" t="e">
        <v>#N/A</v>
      </c>
      <c r="BX692" t="e">
        <v>#N/A</v>
      </c>
      <c r="BY692" t="e">
        <v>#N/A</v>
      </c>
      <c r="BZ692" t="e">
        <v>#N/A</v>
      </c>
      <c r="CA692" t="e">
        <v>#N/A</v>
      </c>
      <c r="CB692" t="e">
        <v>#N/A</v>
      </c>
      <c r="CC692" t="e">
        <v>#N/A</v>
      </c>
      <c r="CD692" t="e">
        <v>#N/A</v>
      </c>
      <c r="CE692" t="e">
        <v>#N/A</v>
      </c>
      <c r="CF692" t="e">
        <v>#N/A</v>
      </c>
    </row>
    <row r="693" spans="74:84" x14ac:dyDescent="0.3">
      <c r="BV693" t="e">
        <v>#N/A</v>
      </c>
      <c r="BW693" t="e">
        <v>#N/A</v>
      </c>
      <c r="BX693" t="e">
        <v>#N/A</v>
      </c>
      <c r="BY693" t="e">
        <v>#N/A</v>
      </c>
      <c r="BZ693" t="e">
        <v>#N/A</v>
      </c>
      <c r="CA693" t="e">
        <v>#N/A</v>
      </c>
      <c r="CB693" t="e">
        <v>#N/A</v>
      </c>
      <c r="CC693" t="e">
        <v>#N/A</v>
      </c>
      <c r="CD693" t="e">
        <v>#N/A</v>
      </c>
      <c r="CE693" t="e">
        <v>#N/A</v>
      </c>
      <c r="CF693" t="e">
        <v>#N/A</v>
      </c>
    </row>
    <row r="694" spans="74:84" x14ac:dyDescent="0.3">
      <c r="BV694" t="e">
        <v>#N/A</v>
      </c>
      <c r="BW694" t="e">
        <v>#N/A</v>
      </c>
      <c r="BX694" t="e">
        <v>#N/A</v>
      </c>
      <c r="BY694" t="e">
        <v>#N/A</v>
      </c>
      <c r="BZ694" t="e">
        <v>#N/A</v>
      </c>
      <c r="CA694" t="e">
        <v>#N/A</v>
      </c>
      <c r="CB694" t="e">
        <v>#N/A</v>
      </c>
      <c r="CC694" t="e">
        <v>#N/A</v>
      </c>
      <c r="CD694" t="e">
        <v>#N/A</v>
      </c>
      <c r="CE694" t="e">
        <v>#N/A</v>
      </c>
      <c r="CF694" t="e">
        <v>#N/A</v>
      </c>
    </row>
    <row r="695" spans="74:84" x14ac:dyDescent="0.3">
      <c r="BV695" t="e">
        <v>#N/A</v>
      </c>
      <c r="BW695" t="e">
        <v>#N/A</v>
      </c>
      <c r="BX695" t="e">
        <v>#N/A</v>
      </c>
      <c r="BY695" t="e">
        <v>#N/A</v>
      </c>
      <c r="BZ695" t="e">
        <v>#N/A</v>
      </c>
      <c r="CA695" t="e">
        <v>#N/A</v>
      </c>
      <c r="CB695" t="e">
        <v>#N/A</v>
      </c>
      <c r="CC695" t="e">
        <v>#N/A</v>
      </c>
      <c r="CD695" t="e">
        <v>#N/A</v>
      </c>
      <c r="CE695" t="e">
        <v>#N/A</v>
      </c>
      <c r="CF695" t="e">
        <v>#N/A</v>
      </c>
    </row>
    <row r="696" spans="74:84" x14ac:dyDescent="0.3">
      <c r="BV696" t="e">
        <v>#N/A</v>
      </c>
      <c r="BW696" t="e">
        <v>#N/A</v>
      </c>
      <c r="BX696" t="e">
        <v>#N/A</v>
      </c>
      <c r="BY696" t="e">
        <v>#N/A</v>
      </c>
      <c r="BZ696" t="e">
        <v>#N/A</v>
      </c>
      <c r="CA696" t="e">
        <v>#N/A</v>
      </c>
      <c r="CB696" t="e">
        <v>#N/A</v>
      </c>
      <c r="CC696" t="e">
        <v>#N/A</v>
      </c>
      <c r="CD696" t="e">
        <v>#N/A</v>
      </c>
      <c r="CE696" t="e">
        <v>#N/A</v>
      </c>
      <c r="CF696" t="e">
        <v>#N/A</v>
      </c>
    </row>
    <row r="697" spans="74:84" x14ac:dyDescent="0.3">
      <c r="BV697" t="e">
        <v>#N/A</v>
      </c>
      <c r="BW697" t="e">
        <v>#N/A</v>
      </c>
      <c r="BX697" t="e">
        <v>#N/A</v>
      </c>
      <c r="BY697" t="e">
        <v>#N/A</v>
      </c>
      <c r="BZ697" t="e">
        <v>#N/A</v>
      </c>
      <c r="CA697" t="e">
        <v>#N/A</v>
      </c>
      <c r="CB697" t="e">
        <v>#N/A</v>
      </c>
      <c r="CC697" t="e">
        <v>#N/A</v>
      </c>
      <c r="CD697" t="e">
        <v>#N/A</v>
      </c>
      <c r="CE697" t="e">
        <v>#N/A</v>
      </c>
      <c r="CF697" t="e">
        <v>#N/A</v>
      </c>
    </row>
    <row r="698" spans="74:84" x14ac:dyDescent="0.3">
      <c r="BV698" t="e">
        <v>#N/A</v>
      </c>
      <c r="BW698" t="e">
        <v>#N/A</v>
      </c>
      <c r="BX698" t="e">
        <v>#N/A</v>
      </c>
      <c r="BY698" t="e">
        <v>#N/A</v>
      </c>
      <c r="BZ698" t="e">
        <v>#N/A</v>
      </c>
      <c r="CA698" t="e">
        <v>#N/A</v>
      </c>
      <c r="CB698" t="e">
        <v>#N/A</v>
      </c>
      <c r="CC698" t="e">
        <v>#N/A</v>
      </c>
      <c r="CD698" t="e">
        <v>#N/A</v>
      </c>
      <c r="CE698" t="e">
        <v>#N/A</v>
      </c>
      <c r="CF698" t="e">
        <v>#N/A</v>
      </c>
    </row>
    <row r="699" spans="74:84" x14ac:dyDescent="0.3">
      <c r="BV699" t="e">
        <v>#N/A</v>
      </c>
      <c r="BW699" t="e">
        <v>#N/A</v>
      </c>
      <c r="BX699" t="e">
        <v>#N/A</v>
      </c>
      <c r="BY699" t="e">
        <v>#N/A</v>
      </c>
      <c r="BZ699" t="e">
        <v>#N/A</v>
      </c>
      <c r="CA699" t="e">
        <v>#N/A</v>
      </c>
      <c r="CB699" t="e">
        <v>#N/A</v>
      </c>
      <c r="CC699" t="e">
        <v>#N/A</v>
      </c>
      <c r="CD699" t="e">
        <v>#N/A</v>
      </c>
      <c r="CE699" t="e">
        <v>#N/A</v>
      </c>
      <c r="CF699" t="e">
        <v>#N/A</v>
      </c>
    </row>
    <row r="700" spans="74:84" x14ac:dyDescent="0.3">
      <c r="BV700" t="e">
        <v>#N/A</v>
      </c>
      <c r="BW700" t="e">
        <v>#N/A</v>
      </c>
      <c r="BX700" t="e">
        <v>#N/A</v>
      </c>
      <c r="BY700" t="e">
        <v>#N/A</v>
      </c>
      <c r="BZ700" t="e">
        <v>#N/A</v>
      </c>
      <c r="CA700" t="e">
        <v>#N/A</v>
      </c>
      <c r="CB700" t="e">
        <v>#N/A</v>
      </c>
      <c r="CC700" t="e">
        <v>#N/A</v>
      </c>
      <c r="CD700" t="e">
        <v>#N/A</v>
      </c>
      <c r="CE700" t="e">
        <v>#N/A</v>
      </c>
      <c r="CF700" t="e">
        <v>#N/A</v>
      </c>
    </row>
    <row r="701" spans="74:84" x14ac:dyDescent="0.3">
      <c r="BV701" t="e">
        <v>#N/A</v>
      </c>
      <c r="BW701" t="e">
        <v>#N/A</v>
      </c>
      <c r="BX701" t="e">
        <v>#N/A</v>
      </c>
      <c r="BY701" t="e">
        <v>#N/A</v>
      </c>
      <c r="BZ701" t="e">
        <v>#N/A</v>
      </c>
      <c r="CA701" t="e">
        <v>#N/A</v>
      </c>
      <c r="CB701" t="e">
        <v>#N/A</v>
      </c>
      <c r="CC701" t="e">
        <v>#N/A</v>
      </c>
      <c r="CD701" t="e">
        <v>#N/A</v>
      </c>
      <c r="CE701" t="e">
        <v>#N/A</v>
      </c>
      <c r="CF701" t="e">
        <v>#N/A</v>
      </c>
    </row>
    <row r="702" spans="74:84" x14ac:dyDescent="0.3">
      <c r="BV702" t="e">
        <v>#N/A</v>
      </c>
      <c r="BW702" t="e">
        <v>#N/A</v>
      </c>
      <c r="BX702" t="e">
        <v>#N/A</v>
      </c>
      <c r="BY702" t="e">
        <v>#N/A</v>
      </c>
      <c r="BZ702" t="e">
        <v>#N/A</v>
      </c>
      <c r="CA702" t="e">
        <v>#N/A</v>
      </c>
      <c r="CB702" t="e">
        <v>#N/A</v>
      </c>
      <c r="CC702" t="e">
        <v>#N/A</v>
      </c>
      <c r="CD702" t="e">
        <v>#N/A</v>
      </c>
      <c r="CE702" t="e">
        <v>#N/A</v>
      </c>
      <c r="CF702" t="e">
        <v>#N/A</v>
      </c>
    </row>
    <row r="703" spans="74:84" x14ac:dyDescent="0.3">
      <c r="BV703" t="e">
        <v>#N/A</v>
      </c>
      <c r="BW703" t="e">
        <v>#N/A</v>
      </c>
      <c r="BX703" t="e">
        <v>#N/A</v>
      </c>
      <c r="BY703" t="e">
        <v>#N/A</v>
      </c>
      <c r="BZ703" t="e">
        <v>#N/A</v>
      </c>
      <c r="CA703" t="e">
        <v>#N/A</v>
      </c>
      <c r="CB703" t="e">
        <v>#N/A</v>
      </c>
      <c r="CC703" t="e">
        <v>#N/A</v>
      </c>
      <c r="CD703" t="e">
        <v>#N/A</v>
      </c>
      <c r="CE703" t="e">
        <v>#N/A</v>
      </c>
      <c r="CF703" t="e">
        <v>#N/A</v>
      </c>
    </row>
    <row r="704" spans="74:84" x14ac:dyDescent="0.3">
      <c r="BV704" t="e">
        <v>#N/A</v>
      </c>
      <c r="BW704" t="e">
        <v>#N/A</v>
      </c>
      <c r="BX704" t="e">
        <v>#N/A</v>
      </c>
      <c r="BY704" t="e">
        <v>#N/A</v>
      </c>
      <c r="BZ704" t="e">
        <v>#N/A</v>
      </c>
      <c r="CA704" t="e">
        <v>#N/A</v>
      </c>
      <c r="CB704" t="e">
        <v>#N/A</v>
      </c>
      <c r="CC704" t="e">
        <v>#N/A</v>
      </c>
      <c r="CD704" t="e">
        <v>#N/A</v>
      </c>
      <c r="CE704" t="e">
        <v>#N/A</v>
      </c>
      <c r="CF704" t="e">
        <v>#N/A</v>
      </c>
    </row>
    <row r="705" spans="74:84" x14ac:dyDescent="0.3">
      <c r="BV705" t="e">
        <v>#N/A</v>
      </c>
      <c r="BW705" t="e">
        <v>#N/A</v>
      </c>
      <c r="BX705" t="e">
        <v>#N/A</v>
      </c>
      <c r="BY705" t="e">
        <v>#N/A</v>
      </c>
      <c r="BZ705" t="e">
        <v>#N/A</v>
      </c>
      <c r="CA705" t="e">
        <v>#N/A</v>
      </c>
      <c r="CB705" t="e">
        <v>#N/A</v>
      </c>
      <c r="CC705" t="e">
        <v>#N/A</v>
      </c>
      <c r="CD705" t="e">
        <v>#N/A</v>
      </c>
      <c r="CE705" t="e">
        <v>#N/A</v>
      </c>
      <c r="CF705" t="e">
        <v>#N/A</v>
      </c>
    </row>
    <row r="706" spans="74:84" x14ac:dyDescent="0.3">
      <c r="BV706" t="e">
        <v>#N/A</v>
      </c>
      <c r="BW706" t="e">
        <v>#N/A</v>
      </c>
      <c r="BX706" t="e">
        <v>#N/A</v>
      </c>
      <c r="BY706" t="e">
        <v>#N/A</v>
      </c>
      <c r="BZ706" t="e">
        <v>#N/A</v>
      </c>
      <c r="CA706" t="e">
        <v>#N/A</v>
      </c>
      <c r="CB706" t="e">
        <v>#N/A</v>
      </c>
      <c r="CC706" t="e">
        <v>#N/A</v>
      </c>
      <c r="CD706" t="e">
        <v>#N/A</v>
      </c>
      <c r="CE706" t="e">
        <v>#N/A</v>
      </c>
      <c r="CF706" t="e">
        <v>#N/A</v>
      </c>
    </row>
    <row r="707" spans="74:84" x14ac:dyDescent="0.3">
      <c r="BV707" t="e">
        <v>#N/A</v>
      </c>
      <c r="BW707" t="e">
        <v>#N/A</v>
      </c>
      <c r="BX707" t="e">
        <v>#N/A</v>
      </c>
      <c r="BY707" t="e">
        <v>#N/A</v>
      </c>
      <c r="BZ707" t="e">
        <v>#N/A</v>
      </c>
      <c r="CA707" t="e">
        <v>#N/A</v>
      </c>
      <c r="CB707" t="e">
        <v>#N/A</v>
      </c>
      <c r="CC707" t="e">
        <v>#N/A</v>
      </c>
      <c r="CD707" t="e">
        <v>#N/A</v>
      </c>
      <c r="CE707" t="e">
        <v>#N/A</v>
      </c>
      <c r="CF707" t="e">
        <v>#N/A</v>
      </c>
    </row>
    <row r="708" spans="74:84" x14ac:dyDescent="0.3">
      <c r="BV708" t="e">
        <v>#N/A</v>
      </c>
      <c r="BW708" t="e">
        <v>#N/A</v>
      </c>
      <c r="BX708" t="e">
        <v>#N/A</v>
      </c>
      <c r="BY708" t="e">
        <v>#N/A</v>
      </c>
      <c r="BZ708" t="e">
        <v>#N/A</v>
      </c>
      <c r="CA708" t="e">
        <v>#N/A</v>
      </c>
      <c r="CB708" t="e">
        <v>#N/A</v>
      </c>
      <c r="CC708" t="e">
        <v>#N/A</v>
      </c>
      <c r="CD708" t="e">
        <v>#N/A</v>
      </c>
      <c r="CE708" t="e">
        <v>#N/A</v>
      </c>
      <c r="CF708" t="e">
        <v>#N/A</v>
      </c>
    </row>
    <row r="709" spans="74:84" x14ac:dyDescent="0.3">
      <c r="BV709" t="e">
        <v>#N/A</v>
      </c>
      <c r="BW709" t="e">
        <v>#N/A</v>
      </c>
      <c r="BX709" t="e">
        <v>#N/A</v>
      </c>
      <c r="BY709" t="e">
        <v>#N/A</v>
      </c>
      <c r="BZ709" t="e">
        <v>#N/A</v>
      </c>
      <c r="CA709" t="e">
        <v>#N/A</v>
      </c>
      <c r="CB709" t="e">
        <v>#N/A</v>
      </c>
      <c r="CC709" t="e">
        <v>#N/A</v>
      </c>
      <c r="CD709" t="e">
        <v>#N/A</v>
      </c>
      <c r="CE709" t="e">
        <v>#N/A</v>
      </c>
      <c r="CF709" t="e">
        <v>#N/A</v>
      </c>
    </row>
    <row r="710" spans="74:84" x14ac:dyDescent="0.3">
      <c r="BV710" t="e">
        <v>#N/A</v>
      </c>
      <c r="BW710" t="e">
        <v>#N/A</v>
      </c>
      <c r="BX710" t="e">
        <v>#N/A</v>
      </c>
      <c r="BY710" t="e">
        <v>#N/A</v>
      </c>
      <c r="BZ710" t="e">
        <v>#N/A</v>
      </c>
      <c r="CA710" t="e">
        <v>#N/A</v>
      </c>
      <c r="CB710" t="e">
        <v>#N/A</v>
      </c>
      <c r="CC710" t="e">
        <v>#N/A</v>
      </c>
      <c r="CD710" t="e">
        <v>#N/A</v>
      </c>
      <c r="CE710" t="e">
        <v>#N/A</v>
      </c>
      <c r="CF710" t="e">
        <v>#N/A</v>
      </c>
    </row>
    <row r="711" spans="74:84" x14ac:dyDescent="0.3">
      <c r="BV711" t="e">
        <v>#N/A</v>
      </c>
      <c r="BW711" t="e">
        <v>#N/A</v>
      </c>
      <c r="BX711" t="e">
        <v>#N/A</v>
      </c>
      <c r="BY711" t="e">
        <v>#N/A</v>
      </c>
      <c r="BZ711" t="e">
        <v>#N/A</v>
      </c>
      <c r="CA711" t="e">
        <v>#N/A</v>
      </c>
      <c r="CB711" t="e">
        <v>#N/A</v>
      </c>
      <c r="CC711" t="e">
        <v>#N/A</v>
      </c>
      <c r="CD711" t="e">
        <v>#N/A</v>
      </c>
      <c r="CE711" t="e">
        <v>#N/A</v>
      </c>
      <c r="CF711" t="e">
        <v>#N/A</v>
      </c>
    </row>
    <row r="712" spans="74:84" x14ac:dyDescent="0.3">
      <c r="BV712" t="e">
        <v>#N/A</v>
      </c>
      <c r="BW712" t="e">
        <v>#N/A</v>
      </c>
      <c r="BX712" t="e">
        <v>#N/A</v>
      </c>
      <c r="BY712" t="e">
        <v>#N/A</v>
      </c>
      <c r="BZ712" t="e">
        <v>#N/A</v>
      </c>
      <c r="CA712" t="e">
        <v>#N/A</v>
      </c>
      <c r="CB712" t="e">
        <v>#N/A</v>
      </c>
      <c r="CC712" t="e">
        <v>#N/A</v>
      </c>
      <c r="CD712" t="e">
        <v>#N/A</v>
      </c>
      <c r="CE712" t="e">
        <v>#N/A</v>
      </c>
      <c r="CF712" t="e">
        <v>#N/A</v>
      </c>
    </row>
    <row r="713" spans="74:84" x14ac:dyDescent="0.3">
      <c r="BV713" t="e">
        <v>#N/A</v>
      </c>
      <c r="BW713" t="e">
        <v>#N/A</v>
      </c>
      <c r="BX713" t="e">
        <v>#N/A</v>
      </c>
      <c r="BY713" t="e">
        <v>#N/A</v>
      </c>
      <c r="BZ713" t="e">
        <v>#N/A</v>
      </c>
      <c r="CA713" t="e">
        <v>#N/A</v>
      </c>
      <c r="CB713" t="e">
        <v>#N/A</v>
      </c>
      <c r="CC713" t="e">
        <v>#N/A</v>
      </c>
      <c r="CD713" t="e">
        <v>#N/A</v>
      </c>
      <c r="CE713" t="e">
        <v>#N/A</v>
      </c>
      <c r="CF713" t="e">
        <v>#N/A</v>
      </c>
    </row>
    <row r="714" spans="74:84" x14ac:dyDescent="0.3">
      <c r="BV714" t="e">
        <v>#N/A</v>
      </c>
      <c r="BW714" t="e">
        <v>#N/A</v>
      </c>
      <c r="BX714" t="e">
        <v>#N/A</v>
      </c>
      <c r="BY714" t="e">
        <v>#N/A</v>
      </c>
      <c r="BZ714" t="e">
        <v>#N/A</v>
      </c>
      <c r="CA714" t="e">
        <v>#N/A</v>
      </c>
      <c r="CB714" t="e">
        <v>#N/A</v>
      </c>
      <c r="CC714" t="e">
        <v>#N/A</v>
      </c>
      <c r="CD714" t="e">
        <v>#N/A</v>
      </c>
      <c r="CE714" t="e">
        <v>#N/A</v>
      </c>
      <c r="CF714" t="e">
        <v>#N/A</v>
      </c>
    </row>
    <row r="715" spans="74:84" x14ac:dyDescent="0.3">
      <c r="BV715" t="e">
        <v>#N/A</v>
      </c>
      <c r="BW715" t="e">
        <v>#N/A</v>
      </c>
      <c r="BX715" t="e">
        <v>#N/A</v>
      </c>
      <c r="BY715" t="e">
        <v>#N/A</v>
      </c>
      <c r="BZ715" t="e">
        <v>#N/A</v>
      </c>
      <c r="CA715" t="e">
        <v>#N/A</v>
      </c>
      <c r="CB715" t="e">
        <v>#N/A</v>
      </c>
      <c r="CC715" t="e">
        <v>#N/A</v>
      </c>
      <c r="CD715" t="e">
        <v>#N/A</v>
      </c>
      <c r="CE715" t="e">
        <v>#N/A</v>
      </c>
      <c r="CF715" t="e">
        <v>#N/A</v>
      </c>
    </row>
    <row r="716" spans="74:84" x14ac:dyDescent="0.3">
      <c r="BV716" t="e">
        <v>#N/A</v>
      </c>
      <c r="BW716" t="e">
        <v>#N/A</v>
      </c>
      <c r="BX716" t="e">
        <v>#N/A</v>
      </c>
      <c r="BY716" t="e">
        <v>#N/A</v>
      </c>
      <c r="BZ716" t="e">
        <v>#N/A</v>
      </c>
      <c r="CA716" t="e">
        <v>#N/A</v>
      </c>
      <c r="CB716" t="e">
        <v>#N/A</v>
      </c>
      <c r="CC716" t="e">
        <v>#N/A</v>
      </c>
      <c r="CD716" t="e">
        <v>#N/A</v>
      </c>
      <c r="CE716" t="e">
        <v>#N/A</v>
      </c>
      <c r="CF716" t="e">
        <v>#N/A</v>
      </c>
    </row>
    <row r="717" spans="74:84" x14ac:dyDescent="0.3">
      <c r="BV717" t="e">
        <v>#N/A</v>
      </c>
      <c r="BW717" t="e">
        <v>#N/A</v>
      </c>
      <c r="BX717" t="e">
        <v>#N/A</v>
      </c>
      <c r="BY717" t="e">
        <v>#N/A</v>
      </c>
      <c r="BZ717" t="e">
        <v>#N/A</v>
      </c>
      <c r="CA717" t="e">
        <v>#N/A</v>
      </c>
      <c r="CB717" t="e">
        <v>#N/A</v>
      </c>
      <c r="CC717" t="e">
        <v>#N/A</v>
      </c>
      <c r="CD717" t="e">
        <v>#N/A</v>
      </c>
      <c r="CE717" t="e">
        <v>#N/A</v>
      </c>
      <c r="CF717" t="e">
        <v>#N/A</v>
      </c>
    </row>
    <row r="718" spans="74:84" x14ac:dyDescent="0.3">
      <c r="BV718" t="e">
        <v>#N/A</v>
      </c>
      <c r="BW718" t="e">
        <v>#N/A</v>
      </c>
      <c r="BX718" t="e">
        <v>#N/A</v>
      </c>
      <c r="BY718" t="e">
        <v>#N/A</v>
      </c>
      <c r="BZ718" t="e">
        <v>#N/A</v>
      </c>
      <c r="CA718" t="e">
        <v>#N/A</v>
      </c>
      <c r="CB718" t="e">
        <v>#N/A</v>
      </c>
      <c r="CC718" t="e">
        <v>#N/A</v>
      </c>
      <c r="CD718" t="e">
        <v>#N/A</v>
      </c>
      <c r="CE718" t="e">
        <v>#N/A</v>
      </c>
      <c r="CF718" t="e">
        <v>#N/A</v>
      </c>
    </row>
    <row r="719" spans="74:84" x14ac:dyDescent="0.3">
      <c r="BV719" t="e">
        <v>#N/A</v>
      </c>
      <c r="BW719" t="e">
        <v>#N/A</v>
      </c>
      <c r="BX719" t="e">
        <v>#N/A</v>
      </c>
      <c r="BY719" t="e">
        <v>#N/A</v>
      </c>
      <c r="BZ719" t="e">
        <v>#N/A</v>
      </c>
      <c r="CA719" t="e">
        <v>#N/A</v>
      </c>
      <c r="CB719" t="e">
        <v>#N/A</v>
      </c>
      <c r="CC719" t="e">
        <v>#N/A</v>
      </c>
      <c r="CD719" t="e">
        <v>#N/A</v>
      </c>
      <c r="CE719" t="e">
        <v>#N/A</v>
      </c>
      <c r="CF719" t="e">
        <v>#N/A</v>
      </c>
    </row>
    <row r="720" spans="74:84" x14ac:dyDescent="0.3">
      <c r="BV720" t="e">
        <v>#N/A</v>
      </c>
      <c r="BW720" t="e">
        <v>#N/A</v>
      </c>
      <c r="BX720" t="e">
        <v>#N/A</v>
      </c>
      <c r="BY720" t="e">
        <v>#N/A</v>
      </c>
      <c r="BZ720" t="e">
        <v>#N/A</v>
      </c>
      <c r="CA720" t="e">
        <v>#N/A</v>
      </c>
      <c r="CB720" t="e">
        <v>#N/A</v>
      </c>
      <c r="CC720" t="e">
        <v>#N/A</v>
      </c>
      <c r="CD720" t="e">
        <v>#N/A</v>
      </c>
      <c r="CE720" t="e">
        <v>#N/A</v>
      </c>
      <c r="CF720" t="e">
        <v>#N/A</v>
      </c>
    </row>
    <row r="721" spans="74:84" x14ac:dyDescent="0.3">
      <c r="BV721" t="e">
        <v>#N/A</v>
      </c>
      <c r="BW721" t="e">
        <v>#N/A</v>
      </c>
      <c r="BX721" t="e">
        <v>#N/A</v>
      </c>
      <c r="BY721" t="e">
        <v>#N/A</v>
      </c>
      <c r="BZ721" t="e">
        <v>#N/A</v>
      </c>
      <c r="CA721" t="e">
        <v>#N/A</v>
      </c>
      <c r="CB721" t="e">
        <v>#N/A</v>
      </c>
      <c r="CC721" t="e">
        <v>#N/A</v>
      </c>
      <c r="CD721" t="e">
        <v>#N/A</v>
      </c>
      <c r="CE721" t="e">
        <v>#N/A</v>
      </c>
      <c r="CF721" t="e">
        <v>#N/A</v>
      </c>
    </row>
    <row r="722" spans="74:84" x14ac:dyDescent="0.3">
      <c r="BV722" t="e">
        <v>#N/A</v>
      </c>
      <c r="BW722" t="e">
        <v>#N/A</v>
      </c>
      <c r="BX722" t="e">
        <v>#N/A</v>
      </c>
      <c r="BY722" t="e">
        <v>#N/A</v>
      </c>
      <c r="BZ722" t="e">
        <v>#N/A</v>
      </c>
      <c r="CA722" t="e">
        <v>#N/A</v>
      </c>
      <c r="CB722" t="e">
        <v>#N/A</v>
      </c>
      <c r="CC722" t="e">
        <v>#N/A</v>
      </c>
      <c r="CD722" t="e">
        <v>#N/A</v>
      </c>
      <c r="CE722" t="e">
        <v>#N/A</v>
      </c>
      <c r="CF722" t="e">
        <v>#N/A</v>
      </c>
    </row>
    <row r="723" spans="74:84" x14ac:dyDescent="0.3">
      <c r="BV723" t="e">
        <v>#N/A</v>
      </c>
      <c r="BW723" t="e">
        <v>#N/A</v>
      </c>
      <c r="BX723" t="e">
        <v>#N/A</v>
      </c>
      <c r="BY723" t="e">
        <v>#N/A</v>
      </c>
      <c r="BZ723" t="e">
        <v>#N/A</v>
      </c>
      <c r="CA723" t="e">
        <v>#N/A</v>
      </c>
      <c r="CB723" t="e">
        <v>#N/A</v>
      </c>
      <c r="CC723" t="e">
        <v>#N/A</v>
      </c>
      <c r="CD723" t="e">
        <v>#N/A</v>
      </c>
      <c r="CE723" t="e">
        <v>#N/A</v>
      </c>
      <c r="CF723" t="e">
        <v>#N/A</v>
      </c>
    </row>
    <row r="724" spans="74:84" x14ac:dyDescent="0.3">
      <c r="BV724" t="e">
        <v>#N/A</v>
      </c>
      <c r="BW724" t="e">
        <v>#N/A</v>
      </c>
      <c r="BX724" t="e">
        <v>#N/A</v>
      </c>
      <c r="BY724" t="e">
        <v>#N/A</v>
      </c>
      <c r="BZ724" t="e">
        <v>#N/A</v>
      </c>
      <c r="CA724" t="e">
        <v>#N/A</v>
      </c>
      <c r="CB724" t="e">
        <v>#N/A</v>
      </c>
      <c r="CC724" t="e">
        <v>#N/A</v>
      </c>
      <c r="CD724" t="e">
        <v>#N/A</v>
      </c>
      <c r="CE724" t="e">
        <v>#N/A</v>
      </c>
      <c r="CF724" t="e">
        <v>#N/A</v>
      </c>
    </row>
    <row r="725" spans="74:84" x14ac:dyDescent="0.3">
      <c r="BV725" t="e">
        <v>#N/A</v>
      </c>
      <c r="BW725" t="e">
        <v>#N/A</v>
      </c>
      <c r="BX725" t="e">
        <v>#N/A</v>
      </c>
      <c r="BY725" t="e">
        <v>#N/A</v>
      </c>
      <c r="BZ725" t="e">
        <v>#N/A</v>
      </c>
      <c r="CA725" t="e">
        <v>#N/A</v>
      </c>
      <c r="CB725" t="e">
        <v>#N/A</v>
      </c>
      <c r="CC725" t="e">
        <v>#N/A</v>
      </c>
      <c r="CD725" t="e">
        <v>#N/A</v>
      </c>
      <c r="CE725" t="e">
        <v>#N/A</v>
      </c>
      <c r="CF725" t="e">
        <v>#N/A</v>
      </c>
    </row>
    <row r="726" spans="74:84" x14ac:dyDescent="0.3">
      <c r="BV726" t="e">
        <v>#N/A</v>
      </c>
      <c r="BW726" t="e">
        <v>#N/A</v>
      </c>
      <c r="BX726" t="e">
        <v>#N/A</v>
      </c>
      <c r="BY726" t="e">
        <v>#N/A</v>
      </c>
      <c r="BZ726" t="e">
        <v>#N/A</v>
      </c>
      <c r="CA726" t="e">
        <v>#N/A</v>
      </c>
      <c r="CB726" t="e">
        <v>#N/A</v>
      </c>
      <c r="CC726" t="e">
        <v>#N/A</v>
      </c>
      <c r="CD726" t="e">
        <v>#N/A</v>
      </c>
      <c r="CE726" t="e">
        <v>#N/A</v>
      </c>
      <c r="CF726" t="e">
        <v>#N/A</v>
      </c>
    </row>
    <row r="727" spans="74:84" x14ac:dyDescent="0.3">
      <c r="BV727" t="e">
        <v>#N/A</v>
      </c>
      <c r="BW727" t="e">
        <v>#N/A</v>
      </c>
      <c r="BX727" t="e">
        <v>#N/A</v>
      </c>
      <c r="BY727" t="e">
        <v>#N/A</v>
      </c>
      <c r="BZ727" t="e">
        <v>#N/A</v>
      </c>
      <c r="CA727" t="e">
        <v>#N/A</v>
      </c>
      <c r="CB727" t="e">
        <v>#N/A</v>
      </c>
      <c r="CC727" t="e">
        <v>#N/A</v>
      </c>
      <c r="CD727" t="e">
        <v>#N/A</v>
      </c>
      <c r="CE727" t="e">
        <v>#N/A</v>
      </c>
      <c r="CF727" t="e">
        <v>#N/A</v>
      </c>
    </row>
    <row r="728" spans="74:84" x14ac:dyDescent="0.3">
      <c r="BV728" t="e">
        <v>#N/A</v>
      </c>
      <c r="BW728" t="e">
        <v>#N/A</v>
      </c>
      <c r="BX728" t="e">
        <v>#N/A</v>
      </c>
      <c r="BY728" t="e">
        <v>#N/A</v>
      </c>
      <c r="BZ728" t="e">
        <v>#N/A</v>
      </c>
      <c r="CA728" t="e">
        <v>#N/A</v>
      </c>
      <c r="CB728" t="e">
        <v>#N/A</v>
      </c>
      <c r="CC728" t="e">
        <v>#N/A</v>
      </c>
      <c r="CD728" t="e">
        <v>#N/A</v>
      </c>
      <c r="CE728" t="e">
        <v>#N/A</v>
      </c>
      <c r="CF728" t="e">
        <v>#N/A</v>
      </c>
    </row>
    <row r="729" spans="74:84" x14ac:dyDescent="0.3">
      <c r="BV729" t="e">
        <v>#N/A</v>
      </c>
      <c r="BW729" t="e">
        <v>#N/A</v>
      </c>
      <c r="BX729" t="e">
        <v>#N/A</v>
      </c>
      <c r="BY729" t="e">
        <v>#N/A</v>
      </c>
      <c r="BZ729" t="e">
        <v>#N/A</v>
      </c>
      <c r="CA729" t="e">
        <v>#N/A</v>
      </c>
      <c r="CB729" t="e">
        <v>#N/A</v>
      </c>
      <c r="CC729" t="e">
        <v>#N/A</v>
      </c>
      <c r="CD729" t="e">
        <v>#N/A</v>
      </c>
      <c r="CE729" t="e">
        <v>#N/A</v>
      </c>
      <c r="CF729" t="e">
        <v>#N/A</v>
      </c>
    </row>
    <row r="730" spans="74:84" x14ac:dyDescent="0.3">
      <c r="BV730" t="e">
        <v>#N/A</v>
      </c>
      <c r="BW730" t="e">
        <v>#N/A</v>
      </c>
      <c r="BX730" t="e">
        <v>#N/A</v>
      </c>
      <c r="BY730" t="e">
        <v>#N/A</v>
      </c>
      <c r="BZ730" t="e">
        <v>#N/A</v>
      </c>
      <c r="CA730" t="e">
        <v>#N/A</v>
      </c>
      <c r="CB730" t="e">
        <v>#N/A</v>
      </c>
      <c r="CC730" t="e">
        <v>#N/A</v>
      </c>
      <c r="CD730" t="e">
        <v>#N/A</v>
      </c>
      <c r="CE730" t="e">
        <v>#N/A</v>
      </c>
      <c r="CF730" t="e">
        <v>#N/A</v>
      </c>
    </row>
    <row r="731" spans="74:84" x14ac:dyDescent="0.3">
      <c r="BV731" t="e">
        <v>#N/A</v>
      </c>
      <c r="BW731" t="e">
        <v>#N/A</v>
      </c>
      <c r="BX731" t="e">
        <v>#N/A</v>
      </c>
      <c r="BY731" t="e">
        <v>#N/A</v>
      </c>
      <c r="BZ731" t="e">
        <v>#N/A</v>
      </c>
      <c r="CA731" t="e">
        <v>#N/A</v>
      </c>
      <c r="CB731" t="e">
        <v>#N/A</v>
      </c>
      <c r="CC731" t="e">
        <v>#N/A</v>
      </c>
      <c r="CD731" t="e">
        <v>#N/A</v>
      </c>
      <c r="CE731" t="e">
        <v>#N/A</v>
      </c>
      <c r="CF731" t="e">
        <v>#N/A</v>
      </c>
    </row>
    <row r="732" spans="74:84" x14ac:dyDescent="0.3">
      <c r="BV732" t="e">
        <v>#N/A</v>
      </c>
      <c r="BW732" t="e">
        <v>#N/A</v>
      </c>
      <c r="BX732" t="e">
        <v>#N/A</v>
      </c>
      <c r="BY732" t="e">
        <v>#N/A</v>
      </c>
      <c r="BZ732" t="e">
        <v>#N/A</v>
      </c>
      <c r="CA732" t="e">
        <v>#N/A</v>
      </c>
      <c r="CB732" t="e">
        <v>#N/A</v>
      </c>
      <c r="CC732" t="e">
        <v>#N/A</v>
      </c>
      <c r="CD732" t="e">
        <v>#N/A</v>
      </c>
      <c r="CE732" t="e">
        <v>#N/A</v>
      </c>
      <c r="CF732" t="e">
        <v>#N/A</v>
      </c>
    </row>
    <row r="733" spans="74:84" x14ac:dyDescent="0.3">
      <c r="BV733" t="e">
        <v>#N/A</v>
      </c>
      <c r="BW733" t="e">
        <v>#N/A</v>
      </c>
      <c r="BX733" t="e">
        <v>#N/A</v>
      </c>
      <c r="BY733" t="e">
        <v>#N/A</v>
      </c>
      <c r="BZ733" t="e">
        <v>#N/A</v>
      </c>
      <c r="CA733" t="e">
        <v>#N/A</v>
      </c>
      <c r="CB733" t="e">
        <v>#N/A</v>
      </c>
      <c r="CC733" t="e">
        <v>#N/A</v>
      </c>
      <c r="CD733" t="e">
        <v>#N/A</v>
      </c>
      <c r="CE733" t="e">
        <v>#N/A</v>
      </c>
      <c r="CF733" t="e">
        <v>#N/A</v>
      </c>
    </row>
    <row r="734" spans="74:84" x14ac:dyDescent="0.3">
      <c r="BV734" t="e">
        <v>#N/A</v>
      </c>
      <c r="BW734" t="e">
        <v>#N/A</v>
      </c>
      <c r="BX734" t="e">
        <v>#N/A</v>
      </c>
      <c r="BY734" t="e">
        <v>#N/A</v>
      </c>
      <c r="BZ734" t="e">
        <v>#N/A</v>
      </c>
      <c r="CA734" t="e">
        <v>#N/A</v>
      </c>
      <c r="CB734" t="e">
        <v>#N/A</v>
      </c>
      <c r="CC734" t="e">
        <v>#N/A</v>
      </c>
      <c r="CD734" t="e">
        <v>#N/A</v>
      </c>
      <c r="CE734" t="e">
        <v>#N/A</v>
      </c>
      <c r="CF734" t="e">
        <v>#N/A</v>
      </c>
    </row>
    <row r="735" spans="74:84" x14ac:dyDescent="0.3">
      <c r="BV735" t="e">
        <v>#N/A</v>
      </c>
      <c r="BW735" t="e">
        <v>#N/A</v>
      </c>
      <c r="BX735" t="e">
        <v>#N/A</v>
      </c>
      <c r="BY735" t="e">
        <v>#N/A</v>
      </c>
      <c r="BZ735" t="e">
        <v>#N/A</v>
      </c>
      <c r="CA735" t="e">
        <v>#N/A</v>
      </c>
      <c r="CB735" t="e">
        <v>#N/A</v>
      </c>
      <c r="CC735" t="e">
        <v>#N/A</v>
      </c>
      <c r="CD735" t="e">
        <v>#N/A</v>
      </c>
      <c r="CE735" t="e">
        <v>#N/A</v>
      </c>
      <c r="CF735" t="e">
        <v>#N/A</v>
      </c>
    </row>
    <row r="736" spans="74:84" x14ac:dyDescent="0.3">
      <c r="BV736" t="e">
        <v>#N/A</v>
      </c>
      <c r="BW736" t="e">
        <v>#N/A</v>
      </c>
      <c r="BX736" t="e">
        <v>#N/A</v>
      </c>
      <c r="BY736" t="e">
        <v>#N/A</v>
      </c>
      <c r="BZ736" t="e">
        <v>#N/A</v>
      </c>
      <c r="CA736" t="e">
        <v>#N/A</v>
      </c>
      <c r="CB736" t="e">
        <v>#N/A</v>
      </c>
      <c r="CC736" t="e">
        <v>#N/A</v>
      </c>
      <c r="CD736" t="e">
        <v>#N/A</v>
      </c>
      <c r="CE736" t="e">
        <v>#N/A</v>
      </c>
      <c r="CF736" t="e">
        <v>#N/A</v>
      </c>
    </row>
    <row r="737" spans="74:84" x14ac:dyDescent="0.3">
      <c r="BV737" t="e">
        <v>#N/A</v>
      </c>
      <c r="BW737" t="e">
        <v>#N/A</v>
      </c>
      <c r="BX737" t="e">
        <v>#N/A</v>
      </c>
      <c r="BY737" t="e">
        <v>#N/A</v>
      </c>
      <c r="BZ737" t="e">
        <v>#N/A</v>
      </c>
      <c r="CA737" t="e">
        <v>#N/A</v>
      </c>
      <c r="CB737" t="e">
        <v>#N/A</v>
      </c>
      <c r="CC737" t="e">
        <v>#N/A</v>
      </c>
      <c r="CD737" t="e">
        <v>#N/A</v>
      </c>
      <c r="CE737" t="e">
        <v>#N/A</v>
      </c>
      <c r="CF737" t="e">
        <v>#N/A</v>
      </c>
    </row>
    <row r="738" spans="74:84" x14ac:dyDescent="0.3">
      <c r="BV738" t="e">
        <v>#N/A</v>
      </c>
      <c r="BW738" t="e">
        <v>#N/A</v>
      </c>
      <c r="BX738" t="e">
        <v>#N/A</v>
      </c>
      <c r="BY738" t="e">
        <v>#N/A</v>
      </c>
      <c r="BZ738" t="e">
        <v>#N/A</v>
      </c>
      <c r="CA738" t="e">
        <v>#N/A</v>
      </c>
      <c r="CB738" t="e">
        <v>#N/A</v>
      </c>
      <c r="CC738" t="e">
        <v>#N/A</v>
      </c>
      <c r="CD738" t="e">
        <v>#N/A</v>
      </c>
      <c r="CE738" t="e">
        <v>#N/A</v>
      </c>
      <c r="CF738" t="e">
        <v>#N/A</v>
      </c>
    </row>
    <row r="739" spans="74:84" x14ac:dyDescent="0.3">
      <c r="BV739" t="e">
        <v>#N/A</v>
      </c>
      <c r="BW739" t="e">
        <v>#N/A</v>
      </c>
      <c r="BX739" t="e">
        <v>#N/A</v>
      </c>
      <c r="BY739" t="e">
        <v>#N/A</v>
      </c>
      <c r="BZ739" t="e">
        <v>#N/A</v>
      </c>
      <c r="CA739" t="e">
        <v>#N/A</v>
      </c>
      <c r="CB739" t="e">
        <v>#N/A</v>
      </c>
      <c r="CC739" t="e">
        <v>#N/A</v>
      </c>
      <c r="CD739" t="e">
        <v>#N/A</v>
      </c>
      <c r="CE739" t="e">
        <v>#N/A</v>
      </c>
      <c r="CF739" t="e">
        <v>#N/A</v>
      </c>
    </row>
    <row r="740" spans="74:84" x14ac:dyDescent="0.3">
      <c r="BV740" t="e">
        <v>#N/A</v>
      </c>
      <c r="BW740" t="e">
        <v>#N/A</v>
      </c>
      <c r="BX740" t="e">
        <v>#N/A</v>
      </c>
      <c r="BY740" t="e">
        <v>#N/A</v>
      </c>
      <c r="BZ740" t="e">
        <v>#N/A</v>
      </c>
      <c r="CA740" t="e">
        <v>#N/A</v>
      </c>
      <c r="CB740" t="e">
        <v>#N/A</v>
      </c>
      <c r="CC740" t="e">
        <v>#N/A</v>
      </c>
      <c r="CD740" t="e">
        <v>#N/A</v>
      </c>
      <c r="CE740" t="e">
        <v>#N/A</v>
      </c>
      <c r="CF740" t="e">
        <v>#N/A</v>
      </c>
    </row>
    <row r="741" spans="74:84" x14ac:dyDescent="0.3">
      <c r="BV741" t="e">
        <v>#N/A</v>
      </c>
      <c r="BW741" t="e">
        <v>#N/A</v>
      </c>
      <c r="BX741" t="e">
        <v>#N/A</v>
      </c>
      <c r="BY741" t="e">
        <v>#N/A</v>
      </c>
      <c r="BZ741" t="e">
        <v>#N/A</v>
      </c>
      <c r="CA741" t="e">
        <v>#N/A</v>
      </c>
      <c r="CB741" t="e">
        <v>#N/A</v>
      </c>
      <c r="CC741" t="e">
        <v>#N/A</v>
      </c>
      <c r="CD741" t="e">
        <v>#N/A</v>
      </c>
      <c r="CE741" t="e">
        <v>#N/A</v>
      </c>
      <c r="CF741" t="e">
        <v>#N/A</v>
      </c>
    </row>
    <row r="742" spans="74:84" x14ac:dyDescent="0.3">
      <c r="BV742" t="e">
        <v>#N/A</v>
      </c>
      <c r="BW742" t="e">
        <v>#N/A</v>
      </c>
      <c r="BX742" t="e">
        <v>#N/A</v>
      </c>
      <c r="BY742" t="e">
        <v>#N/A</v>
      </c>
      <c r="BZ742" t="e">
        <v>#N/A</v>
      </c>
      <c r="CA742" t="e">
        <v>#N/A</v>
      </c>
      <c r="CB742" t="e">
        <v>#N/A</v>
      </c>
      <c r="CC742" t="e">
        <v>#N/A</v>
      </c>
      <c r="CD742" t="e">
        <v>#N/A</v>
      </c>
      <c r="CE742" t="e">
        <v>#N/A</v>
      </c>
      <c r="CF742" t="e">
        <v>#N/A</v>
      </c>
    </row>
    <row r="743" spans="74:84" x14ac:dyDescent="0.3">
      <c r="BV743" t="e">
        <v>#N/A</v>
      </c>
      <c r="BW743" t="e">
        <v>#N/A</v>
      </c>
      <c r="BX743" t="e">
        <v>#N/A</v>
      </c>
      <c r="BY743" t="e">
        <v>#N/A</v>
      </c>
      <c r="BZ743" t="e">
        <v>#N/A</v>
      </c>
      <c r="CA743" t="e">
        <v>#N/A</v>
      </c>
      <c r="CB743" t="e">
        <v>#N/A</v>
      </c>
      <c r="CC743" t="e">
        <v>#N/A</v>
      </c>
      <c r="CD743" t="e">
        <v>#N/A</v>
      </c>
      <c r="CE743" t="e">
        <v>#N/A</v>
      </c>
      <c r="CF743" t="e">
        <v>#N/A</v>
      </c>
    </row>
    <row r="744" spans="74:84" x14ac:dyDescent="0.3">
      <c r="BV744" t="e">
        <v>#N/A</v>
      </c>
      <c r="BW744" t="e">
        <v>#N/A</v>
      </c>
      <c r="BX744" t="e">
        <v>#N/A</v>
      </c>
      <c r="BY744" t="e">
        <v>#N/A</v>
      </c>
      <c r="BZ744" t="e">
        <v>#N/A</v>
      </c>
      <c r="CA744" t="e">
        <v>#N/A</v>
      </c>
      <c r="CB744" t="e">
        <v>#N/A</v>
      </c>
      <c r="CC744" t="e">
        <v>#N/A</v>
      </c>
      <c r="CD744" t="e">
        <v>#N/A</v>
      </c>
      <c r="CE744" t="e">
        <v>#N/A</v>
      </c>
      <c r="CF744" t="e">
        <v>#N/A</v>
      </c>
    </row>
    <row r="745" spans="74:84" x14ac:dyDescent="0.3">
      <c r="BV745" t="e">
        <v>#N/A</v>
      </c>
      <c r="BW745" t="e">
        <v>#N/A</v>
      </c>
      <c r="BX745" t="e">
        <v>#N/A</v>
      </c>
      <c r="BY745" t="e">
        <v>#N/A</v>
      </c>
      <c r="BZ745" t="e">
        <v>#N/A</v>
      </c>
      <c r="CA745" t="e">
        <v>#N/A</v>
      </c>
      <c r="CB745" t="e">
        <v>#N/A</v>
      </c>
      <c r="CC745" t="e">
        <v>#N/A</v>
      </c>
      <c r="CD745" t="e">
        <v>#N/A</v>
      </c>
      <c r="CE745" t="e">
        <v>#N/A</v>
      </c>
      <c r="CF745" t="e">
        <v>#N/A</v>
      </c>
    </row>
    <row r="746" spans="74:84" x14ac:dyDescent="0.3">
      <c r="BV746" t="e">
        <v>#N/A</v>
      </c>
      <c r="BW746" t="e">
        <v>#N/A</v>
      </c>
      <c r="BX746" t="e">
        <v>#N/A</v>
      </c>
      <c r="BY746" t="e">
        <v>#N/A</v>
      </c>
      <c r="BZ746" t="e">
        <v>#N/A</v>
      </c>
      <c r="CA746" t="e">
        <v>#N/A</v>
      </c>
      <c r="CB746" t="e">
        <v>#N/A</v>
      </c>
      <c r="CC746" t="e">
        <v>#N/A</v>
      </c>
      <c r="CD746" t="e">
        <v>#N/A</v>
      </c>
      <c r="CE746" t="e">
        <v>#N/A</v>
      </c>
      <c r="CF746" t="e">
        <v>#N/A</v>
      </c>
    </row>
    <row r="747" spans="74:84" x14ac:dyDescent="0.3">
      <c r="BV747" t="e">
        <v>#N/A</v>
      </c>
      <c r="BW747" t="e">
        <v>#N/A</v>
      </c>
      <c r="BX747" t="e">
        <v>#N/A</v>
      </c>
      <c r="BY747" t="e">
        <v>#N/A</v>
      </c>
      <c r="BZ747" t="e">
        <v>#N/A</v>
      </c>
      <c r="CA747" t="e">
        <v>#N/A</v>
      </c>
      <c r="CB747" t="e">
        <v>#N/A</v>
      </c>
      <c r="CC747" t="e">
        <v>#N/A</v>
      </c>
      <c r="CD747" t="e">
        <v>#N/A</v>
      </c>
      <c r="CE747" t="e">
        <v>#N/A</v>
      </c>
      <c r="CF747" t="e">
        <v>#N/A</v>
      </c>
    </row>
    <row r="748" spans="74:84" x14ac:dyDescent="0.3">
      <c r="BV748" t="e">
        <v>#N/A</v>
      </c>
      <c r="BW748" t="e">
        <v>#N/A</v>
      </c>
      <c r="BX748" t="e">
        <v>#N/A</v>
      </c>
      <c r="BY748" t="e">
        <v>#N/A</v>
      </c>
      <c r="BZ748" t="e">
        <v>#N/A</v>
      </c>
      <c r="CA748" t="e">
        <v>#N/A</v>
      </c>
      <c r="CB748" t="e">
        <v>#N/A</v>
      </c>
      <c r="CC748" t="e">
        <v>#N/A</v>
      </c>
      <c r="CD748" t="e">
        <v>#N/A</v>
      </c>
      <c r="CE748" t="e">
        <v>#N/A</v>
      </c>
      <c r="CF748" t="e">
        <v>#N/A</v>
      </c>
    </row>
    <row r="749" spans="74:84" x14ac:dyDescent="0.3">
      <c r="BV749" t="e">
        <v>#N/A</v>
      </c>
      <c r="BW749" t="e">
        <v>#N/A</v>
      </c>
      <c r="BX749" t="e">
        <v>#N/A</v>
      </c>
      <c r="BY749" t="e">
        <v>#N/A</v>
      </c>
      <c r="BZ749" t="e">
        <v>#N/A</v>
      </c>
      <c r="CA749" t="e">
        <v>#N/A</v>
      </c>
      <c r="CB749" t="e">
        <v>#N/A</v>
      </c>
      <c r="CC749" t="e">
        <v>#N/A</v>
      </c>
      <c r="CD749" t="e">
        <v>#N/A</v>
      </c>
      <c r="CE749" t="e">
        <v>#N/A</v>
      </c>
      <c r="CF749" t="e">
        <v>#N/A</v>
      </c>
    </row>
    <row r="750" spans="74:84" x14ac:dyDescent="0.3">
      <c r="BV750" t="e">
        <v>#N/A</v>
      </c>
      <c r="BW750" t="e">
        <v>#N/A</v>
      </c>
      <c r="BX750" t="e">
        <v>#N/A</v>
      </c>
      <c r="BY750" t="e">
        <v>#N/A</v>
      </c>
      <c r="BZ750" t="e">
        <v>#N/A</v>
      </c>
      <c r="CA750" t="e">
        <v>#N/A</v>
      </c>
      <c r="CB750" t="e">
        <v>#N/A</v>
      </c>
      <c r="CC750" t="e">
        <v>#N/A</v>
      </c>
      <c r="CD750" t="e">
        <v>#N/A</v>
      </c>
      <c r="CE750" t="e">
        <v>#N/A</v>
      </c>
      <c r="CF750" t="e">
        <v>#N/A</v>
      </c>
    </row>
    <row r="751" spans="74:84" x14ac:dyDescent="0.3">
      <c r="BV751" t="e">
        <v>#N/A</v>
      </c>
      <c r="BW751" t="e">
        <v>#N/A</v>
      </c>
      <c r="BX751" t="e">
        <v>#N/A</v>
      </c>
      <c r="BY751" t="e">
        <v>#N/A</v>
      </c>
      <c r="BZ751" t="e">
        <v>#N/A</v>
      </c>
      <c r="CA751" t="e">
        <v>#N/A</v>
      </c>
      <c r="CB751" t="e">
        <v>#N/A</v>
      </c>
      <c r="CC751" t="e">
        <v>#N/A</v>
      </c>
      <c r="CD751" t="e">
        <v>#N/A</v>
      </c>
      <c r="CE751" t="e">
        <v>#N/A</v>
      </c>
      <c r="CF751" t="e">
        <v>#N/A</v>
      </c>
    </row>
    <row r="752" spans="74:84" x14ac:dyDescent="0.3">
      <c r="BV752" t="e">
        <v>#N/A</v>
      </c>
      <c r="BW752" t="e">
        <v>#N/A</v>
      </c>
      <c r="BX752" t="e">
        <v>#N/A</v>
      </c>
      <c r="BY752" t="e">
        <v>#N/A</v>
      </c>
      <c r="BZ752" t="e">
        <v>#N/A</v>
      </c>
      <c r="CA752" t="e">
        <v>#N/A</v>
      </c>
      <c r="CB752" t="e">
        <v>#N/A</v>
      </c>
      <c r="CC752" t="e">
        <v>#N/A</v>
      </c>
      <c r="CD752" t="e">
        <v>#N/A</v>
      </c>
      <c r="CE752" t="e">
        <v>#N/A</v>
      </c>
      <c r="CF752" t="e">
        <v>#N/A</v>
      </c>
    </row>
    <row r="753" spans="74:84" x14ac:dyDescent="0.3">
      <c r="BV753" t="e">
        <v>#N/A</v>
      </c>
      <c r="BW753" t="e">
        <v>#N/A</v>
      </c>
      <c r="BX753" t="e">
        <v>#N/A</v>
      </c>
      <c r="BY753" t="e">
        <v>#N/A</v>
      </c>
      <c r="BZ753" t="e">
        <v>#N/A</v>
      </c>
      <c r="CA753" t="e">
        <v>#N/A</v>
      </c>
      <c r="CB753" t="e">
        <v>#N/A</v>
      </c>
      <c r="CC753" t="e">
        <v>#N/A</v>
      </c>
      <c r="CD753" t="e">
        <v>#N/A</v>
      </c>
      <c r="CE753" t="e">
        <v>#N/A</v>
      </c>
      <c r="CF753" t="e">
        <v>#N/A</v>
      </c>
    </row>
    <row r="754" spans="74:84" x14ac:dyDescent="0.3">
      <c r="BV754" t="e">
        <v>#N/A</v>
      </c>
      <c r="BW754" t="e">
        <v>#N/A</v>
      </c>
      <c r="BX754" t="e">
        <v>#N/A</v>
      </c>
      <c r="BY754" t="e">
        <v>#N/A</v>
      </c>
      <c r="BZ754" t="e">
        <v>#N/A</v>
      </c>
      <c r="CA754" t="e">
        <v>#N/A</v>
      </c>
      <c r="CB754" t="e">
        <v>#N/A</v>
      </c>
      <c r="CC754" t="e">
        <v>#N/A</v>
      </c>
      <c r="CD754" t="e">
        <v>#N/A</v>
      </c>
      <c r="CE754" t="e">
        <v>#N/A</v>
      </c>
      <c r="CF754" t="e">
        <v>#N/A</v>
      </c>
    </row>
    <row r="755" spans="74:84" x14ac:dyDescent="0.3">
      <c r="BV755" t="e">
        <v>#N/A</v>
      </c>
      <c r="BW755" t="e">
        <v>#N/A</v>
      </c>
      <c r="BX755" t="e">
        <v>#N/A</v>
      </c>
      <c r="BY755" t="e">
        <v>#N/A</v>
      </c>
      <c r="BZ755" t="e">
        <v>#N/A</v>
      </c>
      <c r="CA755" t="e">
        <v>#N/A</v>
      </c>
      <c r="CB755" t="e">
        <v>#N/A</v>
      </c>
      <c r="CC755" t="e">
        <v>#N/A</v>
      </c>
      <c r="CD755" t="e">
        <v>#N/A</v>
      </c>
      <c r="CE755" t="e">
        <v>#N/A</v>
      </c>
      <c r="CF755" t="e">
        <v>#N/A</v>
      </c>
    </row>
    <row r="756" spans="74:84" x14ac:dyDescent="0.3">
      <c r="BV756" t="e">
        <v>#N/A</v>
      </c>
      <c r="BW756" t="e">
        <v>#N/A</v>
      </c>
      <c r="BX756" t="e">
        <v>#N/A</v>
      </c>
      <c r="BY756" t="e">
        <v>#N/A</v>
      </c>
      <c r="BZ756" t="e">
        <v>#N/A</v>
      </c>
      <c r="CA756" t="e">
        <v>#N/A</v>
      </c>
      <c r="CB756" t="e">
        <v>#N/A</v>
      </c>
      <c r="CC756" t="e">
        <v>#N/A</v>
      </c>
      <c r="CD756" t="e">
        <v>#N/A</v>
      </c>
      <c r="CE756" t="e">
        <v>#N/A</v>
      </c>
      <c r="CF756" t="e">
        <v>#N/A</v>
      </c>
    </row>
    <row r="757" spans="74:84" x14ac:dyDescent="0.3">
      <c r="BV757" t="e">
        <v>#N/A</v>
      </c>
      <c r="BW757" t="e">
        <v>#N/A</v>
      </c>
      <c r="BX757" t="e">
        <v>#N/A</v>
      </c>
      <c r="BY757" t="e">
        <v>#N/A</v>
      </c>
      <c r="BZ757" t="e">
        <v>#N/A</v>
      </c>
      <c r="CA757" t="e">
        <v>#N/A</v>
      </c>
      <c r="CB757" t="e">
        <v>#N/A</v>
      </c>
      <c r="CC757" t="e">
        <v>#N/A</v>
      </c>
      <c r="CD757" t="e">
        <v>#N/A</v>
      </c>
      <c r="CE757" t="e">
        <v>#N/A</v>
      </c>
      <c r="CF757" t="e">
        <v>#N/A</v>
      </c>
    </row>
    <row r="758" spans="74:84" x14ac:dyDescent="0.3">
      <c r="BV758" t="e">
        <v>#N/A</v>
      </c>
      <c r="BW758" t="e">
        <v>#N/A</v>
      </c>
      <c r="BX758" t="e">
        <v>#N/A</v>
      </c>
      <c r="BY758" t="e">
        <v>#N/A</v>
      </c>
      <c r="BZ758" t="e">
        <v>#N/A</v>
      </c>
      <c r="CA758" t="e">
        <v>#N/A</v>
      </c>
      <c r="CB758" t="e">
        <v>#N/A</v>
      </c>
      <c r="CC758" t="e">
        <v>#N/A</v>
      </c>
      <c r="CD758" t="e">
        <v>#N/A</v>
      </c>
      <c r="CE758" t="e">
        <v>#N/A</v>
      </c>
      <c r="CF758" t="e">
        <v>#N/A</v>
      </c>
    </row>
    <row r="759" spans="74:84" x14ac:dyDescent="0.3">
      <c r="BV759" t="e">
        <v>#N/A</v>
      </c>
      <c r="BW759" t="e">
        <v>#N/A</v>
      </c>
      <c r="BX759" t="e">
        <v>#N/A</v>
      </c>
      <c r="BY759" t="e">
        <v>#N/A</v>
      </c>
      <c r="BZ759" t="e">
        <v>#N/A</v>
      </c>
      <c r="CA759" t="e">
        <v>#N/A</v>
      </c>
      <c r="CB759" t="e">
        <v>#N/A</v>
      </c>
      <c r="CC759" t="e">
        <v>#N/A</v>
      </c>
      <c r="CD759" t="e">
        <v>#N/A</v>
      </c>
      <c r="CE759" t="e">
        <v>#N/A</v>
      </c>
      <c r="CF759" t="e">
        <v>#N/A</v>
      </c>
    </row>
    <row r="760" spans="74:84" x14ac:dyDescent="0.3">
      <c r="BV760" t="e">
        <v>#N/A</v>
      </c>
      <c r="BW760" t="e">
        <v>#N/A</v>
      </c>
      <c r="BX760" t="e">
        <v>#N/A</v>
      </c>
      <c r="BY760" t="e">
        <v>#N/A</v>
      </c>
      <c r="BZ760" t="e">
        <v>#N/A</v>
      </c>
      <c r="CA760" t="e">
        <v>#N/A</v>
      </c>
      <c r="CB760" t="e">
        <v>#N/A</v>
      </c>
      <c r="CC760" t="e">
        <v>#N/A</v>
      </c>
      <c r="CD760" t="e">
        <v>#N/A</v>
      </c>
      <c r="CE760" t="e">
        <v>#N/A</v>
      </c>
      <c r="CF760" t="e">
        <v>#N/A</v>
      </c>
    </row>
    <row r="761" spans="74:84" x14ac:dyDescent="0.3">
      <c r="BV761" t="e">
        <v>#N/A</v>
      </c>
      <c r="BW761" t="e">
        <v>#N/A</v>
      </c>
      <c r="BX761" t="e">
        <v>#N/A</v>
      </c>
      <c r="BY761" t="e">
        <v>#N/A</v>
      </c>
      <c r="BZ761" t="e">
        <v>#N/A</v>
      </c>
      <c r="CA761" t="e">
        <v>#N/A</v>
      </c>
      <c r="CB761" t="e">
        <v>#N/A</v>
      </c>
      <c r="CC761" t="e">
        <v>#N/A</v>
      </c>
      <c r="CD761" t="e">
        <v>#N/A</v>
      </c>
      <c r="CE761" t="e">
        <v>#N/A</v>
      </c>
      <c r="CF761" t="e">
        <v>#N/A</v>
      </c>
    </row>
    <row r="762" spans="74:84" x14ac:dyDescent="0.3">
      <c r="BV762" t="e">
        <v>#N/A</v>
      </c>
      <c r="BW762" t="e">
        <v>#N/A</v>
      </c>
      <c r="BX762" t="e">
        <v>#N/A</v>
      </c>
      <c r="BY762" t="e">
        <v>#N/A</v>
      </c>
      <c r="BZ762" t="e">
        <v>#N/A</v>
      </c>
      <c r="CA762" t="e">
        <v>#N/A</v>
      </c>
      <c r="CB762" t="e">
        <v>#N/A</v>
      </c>
      <c r="CC762" t="e">
        <v>#N/A</v>
      </c>
      <c r="CD762" t="e">
        <v>#N/A</v>
      </c>
      <c r="CE762" t="e">
        <v>#N/A</v>
      </c>
      <c r="CF762" t="e">
        <v>#N/A</v>
      </c>
    </row>
    <row r="763" spans="74:84" x14ac:dyDescent="0.3">
      <c r="BV763" t="e">
        <v>#N/A</v>
      </c>
      <c r="BW763" t="e">
        <v>#N/A</v>
      </c>
      <c r="BX763" t="e">
        <v>#N/A</v>
      </c>
      <c r="BY763" t="e">
        <v>#N/A</v>
      </c>
      <c r="BZ763" t="e">
        <v>#N/A</v>
      </c>
      <c r="CA763" t="e">
        <v>#N/A</v>
      </c>
      <c r="CB763" t="e">
        <v>#N/A</v>
      </c>
      <c r="CC763" t="e">
        <v>#N/A</v>
      </c>
      <c r="CD763" t="e">
        <v>#N/A</v>
      </c>
      <c r="CE763" t="e">
        <v>#N/A</v>
      </c>
      <c r="CF763" t="e">
        <v>#N/A</v>
      </c>
    </row>
    <row r="764" spans="74:84" x14ac:dyDescent="0.3">
      <c r="BV764" t="e">
        <v>#N/A</v>
      </c>
      <c r="BW764" t="e">
        <v>#N/A</v>
      </c>
      <c r="BX764" t="e">
        <v>#N/A</v>
      </c>
      <c r="BY764" t="e">
        <v>#N/A</v>
      </c>
      <c r="BZ764" t="e">
        <v>#N/A</v>
      </c>
      <c r="CA764" t="e">
        <v>#N/A</v>
      </c>
      <c r="CB764" t="e">
        <v>#N/A</v>
      </c>
      <c r="CC764" t="e">
        <v>#N/A</v>
      </c>
      <c r="CD764" t="e">
        <v>#N/A</v>
      </c>
      <c r="CE764" t="e">
        <v>#N/A</v>
      </c>
      <c r="CF764" t="e">
        <v>#N/A</v>
      </c>
    </row>
    <row r="765" spans="74:84" x14ac:dyDescent="0.3">
      <c r="BV765" t="e">
        <v>#N/A</v>
      </c>
      <c r="BW765" t="e">
        <v>#N/A</v>
      </c>
      <c r="BX765" t="e">
        <v>#N/A</v>
      </c>
      <c r="BY765" t="e">
        <v>#N/A</v>
      </c>
      <c r="BZ765" t="e">
        <v>#N/A</v>
      </c>
      <c r="CA765" t="e">
        <v>#N/A</v>
      </c>
      <c r="CB765" t="e">
        <v>#N/A</v>
      </c>
      <c r="CC765" t="e">
        <v>#N/A</v>
      </c>
      <c r="CD765" t="e">
        <v>#N/A</v>
      </c>
      <c r="CE765" t="e">
        <v>#N/A</v>
      </c>
      <c r="CF765" t="e">
        <v>#N/A</v>
      </c>
    </row>
    <row r="766" spans="74:84" x14ac:dyDescent="0.3">
      <c r="BV766" t="e">
        <v>#N/A</v>
      </c>
      <c r="BW766" t="e">
        <v>#N/A</v>
      </c>
      <c r="BX766" t="e">
        <v>#N/A</v>
      </c>
      <c r="BY766" t="e">
        <v>#N/A</v>
      </c>
      <c r="BZ766" t="e">
        <v>#N/A</v>
      </c>
      <c r="CA766" t="e">
        <v>#N/A</v>
      </c>
      <c r="CB766" t="e">
        <v>#N/A</v>
      </c>
      <c r="CC766" t="e">
        <v>#N/A</v>
      </c>
      <c r="CD766" t="e">
        <v>#N/A</v>
      </c>
      <c r="CE766" t="e">
        <v>#N/A</v>
      </c>
      <c r="CF766" t="e">
        <v>#N/A</v>
      </c>
    </row>
    <row r="767" spans="74:84" x14ac:dyDescent="0.3">
      <c r="BV767" t="e">
        <v>#N/A</v>
      </c>
      <c r="BW767" t="e">
        <v>#N/A</v>
      </c>
      <c r="BX767" t="e">
        <v>#N/A</v>
      </c>
      <c r="BY767" t="e">
        <v>#N/A</v>
      </c>
      <c r="BZ767" t="e">
        <v>#N/A</v>
      </c>
      <c r="CA767" t="e">
        <v>#N/A</v>
      </c>
      <c r="CB767" t="e">
        <v>#N/A</v>
      </c>
      <c r="CC767" t="e">
        <v>#N/A</v>
      </c>
      <c r="CD767" t="e">
        <v>#N/A</v>
      </c>
      <c r="CE767" t="e">
        <v>#N/A</v>
      </c>
      <c r="CF767" t="e">
        <v>#N/A</v>
      </c>
    </row>
    <row r="768" spans="74:84" x14ac:dyDescent="0.3">
      <c r="BV768" t="e">
        <v>#N/A</v>
      </c>
      <c r="BW768" t="e">
        <v>#N/A</v>
      </c>
      <c r="BX768" t="e">
        <v>#N/A</v>
      </c>
      <c r="BY768" t="e">
        <v>#N/A</v>
      </c>
      <c r="BZ768" t="e">
        <v>#N/A</v>
      </c>
      <c r="CA768" t="e">
        <v>#N/A</v>
      </c>
      <c r="CB768" t="e">
        <v>#N/A</v>
      </c>
      <c r="CC768" t="e">
        <v>#N/A</v>
      </c>
      <c r="CD768" t="e">
        <v>#N/A</v>
      </c>
      <c r="CE768" t="e">
        <v>#N/A</v>
      </c>
      <c r="CF768" t="e">
        <v>#N/A</v>
      </c>
    </row>
    <row r="769" spans="74:84" x14ac:dyDescent="0.3">
      <c r="BV769" t="e">
        <v>#N/A</v>
      </c>
      <c r="BW769" t="e">
        <v>#N/A</v>
      </c>
      <c r="BX769" t="e">
        <v>#N/A</v>
      </c>
      <c r="BY769" t="e">
        <v>#N/A</v>
      </c>
      <c r="BZ769" t="e">
        <v>#N/A</v>
      </c>
      <c r="CA769" t="e">
        <v>#N/A</v>
      </c>
      <c r="CB769" t="e">
        <v>#N/A</v>
      </c>
      <c r="CC769" t="e">
        <v>#N/A</v>
      </c>
      <c r="CD769" t="e">
        <v>#N/A</v>
      </c>
      <c r="CE769" t="e">
        <v>#N/A</v>
      </c>
      <c r="CF769" t="e">
        <v>#N/A</v>
      </c>
    </row>
    <row r="770" spans="74:84" x14ac:dyDescent="0.3">
      <c r="BV770" t="e">
        <v>#N/A</v>
      </c>
      <c r="BW770" t="e">
        <v>#N/A</v>
      </c>
      <c r="BX770" t="e">
        <v>#N/A</v>
      </c>
      <c r="BY770" t="e">
        <v>#N/A</v>
      </c>
      <c r="BZ770" t="e">
        <v>#N/A</v>
      </c>
      <c r="CA770" t="e">
        <v>#N/A</v>
      </c>
      <c r="CB770" t="e">
        <v>#N/A</v>
      </c>
      <c r="CC770" t="e">
        <v>#N/A</v>
      </c>
      <c r="CD770" t="e">
        <v>#N/A</v>
      </c>
      <c r="CE770" t="e">
        <v>#N/A</v>
      </c>
      <c r="CF770" t="e">
        <v>#N/A</v>
      </c>
    </row>
    <row r="771" spans="74:84" x14ac:dyDescent="0.3">
      <c r="BV771" t="e">
        <v>#N/A</v>
      </c>
      <c r="BW771" t="e">
        <v>#N/A</v>
      </c>
      <c r="BX771" t="e">
        <v>#N/A</v>
      </c>
      <c r="BY771" t="e">
        <v>#N/A</v>
      </c>
      <c r="BZ771" t="e">
        <v>#N/A</v>
      </c>
      <c r="CA771" t="e">
        <v>#N/A</v>
      </c>
      <c r="CB771" t="e">
        <v>#N/A</v>
      </c>
      <c r="CC771" t="e">
        <v>#N/A</v>
      </c>
      <c r="CD771" t="e">
        <v>#N/A</v>
      </c>
      <c r="CE771" t="e">
        <v>#N/A</v>
      </c>
      <c r="CF771" t="e">
        <v>#N/A</v>
      </c>
    </row>
    <row r="772" spans="74:84" x14ac:dyDescent="0.3">
      <c r="BV772" t="e">
        <v>#N/A</v>
      </c>
      <c r="BW772" t="e">
        <v>#N/A</v>
      </c>
      <c r="BX772" t="e">
        <v>#N/A</v>
      </c>
      <c r="BY772" t="e">
        <v>#N/A</v>
      </c>
      <c r="BZ772" t="e">
        <v>#N/A</v>
      </c>
      <c r="CA772" t="e">
        <v>#N/A</v>
      </c>
      <c r="CB772" t="e">
        <v>#N/A</v>
      </c>
      <c r="CC772" t="e">
        <v>#N/A</v>
      </c>
      <c r="CD772" t="e">
        <v>#N/A</v>
      </c>
      <c r="CE772" t="e">
        <v>#N/A</v>
      </c>
      <c r="CF772" t="e">
        <v>#N/A</v>
      </c>
    </row>
    <row r="773" spans="74:84" x14ac:dyDescent="0.3">
      <c r="BV773" t="e">
        <v>#N/A</v>
      </c>
      <c r="BW773" t="e">
        <v>#N/A</v>
      </c>
      <c r="BX773" t="e">
        <v>#N/A</v>
      </c>
      <c r="BY773" t="e">
        <v>#N/A</v>
      </c>
      <c r="BZ773" t="e">
        <v>#N/A</v>
      </c>
      <c r="CA773" t="e">
        <v>#N/A</v>
      </c>
      <c r="CB773" t="e">
        <v>#N/A</v>
      </c>
      <c r="CC773" t="e">
        <v>#N/A</v>
      </c>
      <c r="CD773" t="e">
        <v>#N/A</v>
      </c>
      <c r="CE773" t="e">
        <v>#N/A</v>
      </c>
      <c r="CF773" t="e">
        <v>#N/A</v>
      </c>
    </row>
    <row r="774" spans="74:84" x14ac:dyDescent="0.3">
      <c r="BV774" t="e">
        <v>#N/A</v>
      </c>
      <c r="BW774" t="e">
        <v>#N/A</v>
      </c>
      <c r="BX774" t="e">
        <v>#N/A</v>
      </c>
      <c r="BY774" t="e">
        <v>#N/A</v>
      </c>
      <c r="BZ774" t="e">
        <v>#N/A</v>
      </c>
      <c r="CA774" t="e">
        <v>#N/A</v>
      </c>
      <c r="CB774" t="e">
        <v>#N/A</v>
      </c>
      <c r="CC774" t="e">
        <v>#N/A</v>
      </c>
      <c r="CD774" t="e">
        <v>#N/A</v>
      </c>
      <c r="CE774" t="e">
        <v>#N/A</v>
      </c>
      <c r="CF774" t="e">
        <v>#N/A</v>
      </c>
    </row>
    <row r="775" spans="74:84" x14ac:dyDescent="0.3">
      <c r="BV775" t="e">
        <v>#N/A</v>
      </c>
      <c r="BW775" t="e">
        <v>#N/A</v>
      </c>
      <c r="BX775" t="e">
        <v>#N/A</v>
      </c>
      <c r="BY775" t="e">
        <v>#N/A</v>
      </c>
      <c r="BZ775" t="e">
        <v>#N/A</v>
      </c>
      <c r="CA775" t="e">
        <v>#N/A</v>
      </c>
      <c r="CB775" t="e">
        <v>#N/A</v>
      </c>
      <c r="CC775" t="e">
        <v>#N/A</v>
      </c>
      <c r="CD775" t="e">
        <v>#N/A</v>
      </c>
      <c r="CE775" t="e">
        <v>#N/A</v>
      </c>
      <c r="CF775" t="e">
        <v>#N/A</v>
      </c>
    </row>
    <row r="776" spans="74:84" x14ac:dyDescent="0.3">
      <c r="BV776" t="e">
        <v>#N/A</v>
      </c>
      <c r="BW776" t="e">
        <v>#N/A</v>
      </c>
      <c r="BX776" t="e">
        <v>#N/A</v>
      </c>
      <c r="BY776" t="e">
        <v>#N/A</v>
      </c>
      <c r="BZ776" t="e">
        <v>#N/A</v>
      </c>
      <c r="CA776" t="e">
        <v>#N/A</v>
      </c>
      <c r="CB776" t="e">
        <v>#N/A</v>
      </c>
      <c r="CC776" t="e">
        <v>#N/A</v>
      </c>
      <c r="CD776" t="e">
        <v>#N/A</v>
      </c>
      <c r="CE776" t="e">
        <v>#N/A</v>
      </c>
      <c r="CF776" t="e">
        <v>#N/A</v>
      </c>
    </row>
    <row r="777" spans="74:84" x14ac:dyDescent="0.3">
      <c r="BV777" t="e">
        <v>#N/A</v>
      </c>
      <c r="BW777" t="e">
        <v>#N/A</v>
      </c>
      <c r="BX777" t="e">
        <v>#N/A</v>
      </c>
      <c r="BY777" t="e">
        <v>#N/A</v>
      </c>
      <c r="BZ777" t="e">
        <v>#N/A</v>
      </c>
      <c r="CA777" t="e">
        <v>#N/A</v>
      </c>
      <c r="CB777" t="e">
        <v>#N/A</v>
      </c>
      <c r="CC777" t="e">
        <v>#N/A</v>
      </c>
      <c r="CD777" t="e">
        <v>#N/A</v>
      </c>
      <c r="CE777" t="e">
        <v>#N/A</v>
      </c>
      <c r="CF777" t="e">
        <v>#N/A</v>
      </c>
    </row>
    <row r="778" spans="74:84" x14ac:dyDescent="0.3">
      <c r="BV778" t="e">
        <v>#N/A</v>
      </c>
      <c r="BW778" t="e">
        <v>#N/A</v>
      </c>
      <c r="BX778" t="e">
        <v>#N/A</v>
      </c>
      <c r="BY778" t="e">
        <v>#N/A</v>
      </c>
      <c r="BZ778" t="e">
        <v>#N/A</v>
      </c>
      <c r="CA778" t="e">
        <v>#N/A</v>
      </c>
      <c r="CB778" t="e">
        <v>#N/A</v>
      </c>
      <c r="CC778" t="e">
        <v>#N/A</v>
      </c>
      <c r="CD778" t="e">
        <v>#N/A</v>
      </c>
      <c r="CE778" t="e">
        <v>#N/A</v>
      </c>
      <c r="CF778" t="e">
        <v>#N/A</v>
      </c>
    </row>
    <row r="779" spans="74:84" x14ac:dyDescent="0.3">
      <c r="BV779" t="e">
        <v>#N/A</v>
      </c>
      <c r="BW779" t="e">
        <v>#N/A</v>
      </c>
      <c r="BX779" t="e">
        <v>#N/A</v>
      </c>
      <c r="BY779" t="e">
        <v>#N/A</v>
      </c>
      <c r="BZ779" t="e">
        <v>#N/A</v>
      </c>
      <c r="CA779" t="e">
        <v>#N/A</v>
      </c>
      <c r="CB779" t="e">
        <v>#N/A</v>
      </c>
      <c r="CC779" t="e">
        <v>#N/A</v>
      </c>
      <c r="CD779" t="e">
        <v>#N/A</v>
      </c>
      <c r="CE779" t="e">
        <v>#N/A</v>
      </c>
      <c r="CF779" t="e">
        <v>#N/A</v>
      </c>
    </row>
    <row r="780" spans="74:84" x14ac:dyDescent="0.3">
      <c r="BV780" t="e">
        <v>#N/A</v>
      </c>
      <c r="BW780" t="e">
        <v>#N/A</v>
      </c>
      <c r="BX780" t="e">
        <v>#N/A</v>
      </c>
      <c r="BY780" t="e">
        <v>#N/A</v>
      </c>
      <c r="BZ780" t="e">
        <v>#N/A</v>
      </c>
      <c r="CA780" t="e">
        <v>#N/A</v>
      </c>
      <c r="CB780" t="e">
        <v>#N/A</v>
      </c>
      <c r="CC780" t="e">
        <v>#N/A</v>
      </c>
      <c r="CD780" t="e">
        <v>#N/A</v>
      </c>
      <c r="CE780" t="e">
        <v>#N/A</v>
      </c>
      <c r="CF780" t="e">
        <v>#N/A</v>
      </c>
    </row>
    <row r="781" spans="74:84" x14ac:dyDescent="0.3">
      <c r="BV781" t="e">
        <v>#N/A</v>
      </c>
      <c r="BW781" t="e">
        <v>#N/A</v>
      </c>
      <c r="BX781" t="e">
        <v>#N/A</v>
      </c>
      <c r="BY781" t="e">
        <v>#N/A</v>
      </c>
      <c r="BZ781" t="e">
        <v>#N/A</v>
      </c>
      <c r="CA781" t="e">
        <v>#N/A</v>
      </c>
      <c r="CB781" t="e">
        <v>#N/A</v>
      </c>
      <c r="CC781" t="e">
        <v>#N/A</v>
      </c>
      <c r="CD781" t="e">
        <v>#N/A</v>
      </c>
      <c r="CE781" t="e">
        <v>#N/A</v>
      </c>
      <c r="CF781" t="e">
        <v>#N/A</v>
      </c>
    </row>
    <row r="782" spans="74:84" x14ac:dyDescent="0.3">
      <c r="BV782" t="e">
        <v>#N/A</v>
      </c>
      <c r="BW782" t="e">
        <v>#N/A</v>
      </c>
      <c r="BX782" t="e">
        <v>#N/A</v>
      </c>
      <c r="BY782" t="e">
        <v>#N/A</v>
      </c>
      <c r="BZ782" t="e">
        <v>#N/A</v>
      </c>
      <c r="CA782" t="e">
        <v>#N/A</v>
      </c>
      <c r="CB782" t="e">
        <v>#N/A</v>
      </c>
      <c r="CC782" t="e">
        <v>#N/A</v>
      </c>
      <c r="CD782" t="e">
        <v>#N/A</v>
      </c>
      <c r="CE782" t="e">
        <v>#N/A</v>
      </c>
      <c r="CF782" t="e">
        <v>#N/A</v>
      </c>
    </row>
    <row r="783" spans="74:84" x14ac:dyDescent="0.3">
      <c r="BV783" t="e">
        <v>#N/A</v>
      </c>
      <c r="BW783" t="e">
        <v>#N/A</v>
      </c>
      <c r="BX783" t="e">
        <v>#N/A</v>
      </c>
      <c r="BY783" t="e">
        <v>#N/A</v>
      </c>
      <c r="BZ783" t="e">
        <v>#N/A</v>
      </c>
      <c r="CA783" t="e">
        <v>#N/A</v>
      </c>
      <c r="CB783" t="e">
        <v>#N/A</v>
      </c>
      <c r="CC783" t="e">
        <v>#N/A</v>
      </c>
      <c r="CD783" t="e">
        <v>#N/A</v>
      </c>
      <c r="CE783" t="e">
        <v>#N/A</v>
      </c>
      <c r="CF783" t="e">
        <v>#N/A</v>
      </c>
    </row>
    <row r="784" spans="74:84" x14ac:dyDescent="0.3">
      <c r="BV784" t="e">
        <v>#N/A</v>
      </c>
      <c r="BW784" t="e">
        <v>#N/A</v>
      </c>
      <c r="BX784" t="e">
        <v>#N/A</v>
      </c>
      <c r="BY784" t="e">
        <v>#N/A</v>
      </c>
      <c r="BZ784" t="e">
        <v>#N/A</v>
      </c>
      <c r="CA784" t="e">
        <v>#N/A</v>
      </c>
      <c r="CB784" t="e">
        <v>#N/A</v>
      </c>
      <c r="CC784" t="e">
        <v>#N/A</v>
      </c>
      <c r="CD784" t="e">
        <v>#N/A</v>
      </c>
      <c r="CE784" t="e">
        <v>#N/A</v>
      </c>
      <c r="CF784" t="e">
        <v>#N/A</v>
      </c>
    </row>
    <row r="785" spans="74:84" x14ac:dyDescent="0.3">
      <c r="BV785" t="e">
        <v>#N/A</v>
      </c>
      <c r="BW785" t="e">
        <v>#N/A</v>
      </c>
      <c r="BX785" t="e">
        <v>#N/A</v>
      </c>
      <c r="BY785" t="e">
        <v>#N/A</v>
      </c>
      <c r="BZ785" t="e">
        <v>#N/A</v>
      </c>
      <c r="CA785" t="e">
        <v>#N/A</v>
      </c>
      <c r="CB785" t="e">
        <v>#N/A</v>
      </c>
      <c r="CC785" t="e">
        <v>#N/A</v>
      </c>
      <c r="CD785" t="e">
        <v>#N/A</v>
      </c>
      <c r="CE785" t="e">
        <v>#N/A</v>
      </c>
      <c r="CF785" t="e">
        <v>#N/A</v>
      </c>
    </row>
    <row r="786" spans="74:84" x14ac:dyDescent="0.3">
      <c r="BV786" t="e">
        <v>#N/A</v>
      </c>
      <c r="BW786" t="e">
        <v>#N/A</v>
      </c>
      <c r="BX786" t="e">
        <v>#N/A</v>
      </c>
      <c r="BY786" t="e">
        <v>#N/A</v>
      </c>
      <c r="BZ786" t="e">
        <v>#N/A</v>
      </c>
      <c r="CA786" t="e">
        <v>#N/A</v>
      </c>
      <c r="CB786" t="e">
        <v>#N/A</v>
      </c>
      <c r="CC786" t="e">
        <v>#N/A</v>
      </c>
      <c r="CD786" t="e">
        <v>#N/A</v>
      </c>
      <c r="CE786" t="e">
        <v>#N/A</v>
      </c>
      <c r="CF786" t="e">
        <v>#N/A</v>
      </c>
    </row>
    <row r="787" spans="74:84" x14ac:dyDescent="0.3">
      <c r="BV787" t="e">
        <v>#N/A</v>
      </c>
      <c r="BW787" t="e">
        <v>#N/A</v>
      </c>
      <c r="BX787" t="e">
        <v>#N/A</v>
      </c>
      <c r="BY787" t="e">
        <v>#N/A</v>
      </c>
      <c r="BZ787" t="e">
        <v>#N/A</v>
      </c>
      <c r="CA787" t="e">
        <v>#N/A</v>
      </c>
      <c r="CB787" t="e">
        <v>#N/A</v>
      </c>
      <c r="CC787" t="e">
        <v>#N/A</v>
      </c>
      <c r="CD787" t="e">
        <v>#N/A</v>
      </c>
      <c r="CE787" t="e">
        <v>#N/A</v>
      </c>
      <c r="CF787" t="e">
        <v>#N/A</v>
      </c>
    </row>
    <row r="788" spans="74:84" x14ac:dyDescent="0.3">
      <c r="BV788" t="e">
        <v>#N/A</v>
      </c>
      <c r="BW788" t="e">
        <v>#N/A</v>
      </c>
      <c r="BX788" t="e">
        <v>#N/A</v>
      </c>
      <c r="BY788" t="e">
        <v>#N/A</v>
      </c>
      <c r="BZ788" t="e">
        <v>#N/A</v>
      </c>
      <c r="CA788" t="e">
        <v>#N/A</v>
      </c>
      <c r="CB788" t="e">
        <v>#N/A</v>
      </c>
      <c r="CC788" t="e">
        <v>#N/A</v>
      </c>
      <c r="CD788" t="e">
        <v>#N/A</v>
      </c>
      <c r="CE788" t="e">
        <v>#N/A</v>
      </c>
      <c r="CF788" t="e">
        <v>#N/A</v>
      </c>
    </row>
    <row r="789" spans="74:84" x14ac:dyDescent="0.3">
      <c r="BV789" t="e">
        <v>#N/A</v>
      </c>
      <c r="BW789" t="e">
        <v>#N/A</v>
      </c>
      <c r="BX789" t="e">
        <v>#N/A</v>
      </c>
      <c r="BY789" t="e">
        <v>#N/A</v>
      </c>
      <c r="BZ789" t="e">
        <v>#N/A</v>
      </c>
      <c r="CA789" t="e">
        <v>#N/A</v>
      </c>
      <c r="CB789" t="e">
        <v>#N/A</v>
      </c>
      <c r="CC789" t="e">
        <v>#N/A</v>
      </c>
      <c r="CD789" t="e">
        <v>#N/A</v>
      </c>
      <c r="CE789" t="e">
        <v>#N/A</v>
      </c>
      <c r="CF789" t="e">
        <v>#N/A</v>
      </c>
    </row>
    <row r="790" spans="74:84" x14ac:dyDescent="0.3">
      <c r="BV790" t="e">
        <v>#N/A</v>
      </c>
      <c r="BW790" t="e">
        <v>#N/A</v>
      </c>
      <c r="BX790" t="e">
        <v>#N/A</v>
      </c>
      <c r="BY790" t="e">
        <v>#N/A</v>
      </c>
      <c r="BZ790" t="e">
        <v>#N/A</v>
      </c>
      <c r="CA790" t="e">
        <v>#N/A</v>
      </c>
      <c r="CB790" t="e">
        <v>#N/A</v>
      </c>
      <c r="CC790" t="e">
        <v>#N/A</v>
      </c>
      <c r="CD790" t="e">
        <v>#N/A</v>
      </c>
      <c r="CE790" t="e">
        <v>#N/A</v>
      </c>
      <c r="CF790" t="e">
        <v>#N/A</v>
      </c>
    </row>
    <row r="791" spans="74:84" x14ac:dyDescent="0.3">
      <c r="BV791" t="e">
        <v>#N/A</v>
      </c>
      <c r="BW791" t="e">
        <v>#N/A</v>
      </c>
      <c r="BX791" t="e">
        <v>#N/A</v>
      </c>
      <c r="BY791" t="e">
        <v>#N/A</v>
      </c>
      <c r="BZ791" t="e">
        <v>#N/A</v>
      </c>
      <c r="CA791" t="e">
        <v>#N/A</v>
      </c>
      <c r="CB791" t="e">
        <v>#N/A</v>
      </c>
      <c r="CC791" t="e">
        <v>#N/A</v>
      </c>
      <c r="CD791" t="e">
        <v>#N/A</v>
      </c>
      <c r="CE791" t="e">
        <v>#N/A</v>
      </c>
      <c r="CF791" t="e">
        <v>#N/A</v>
      </c>
    </row>
    <row r="792" spans="74:84" x14ac:dyDescent="0.3">
      <c r="BV792" t="e">
        <v>#N/A</v>
      </c>
      <c r="BW792" t="e">
        <v>#N/A</v>
      </c>
      <c r="BX792" t="e">
        <v>#N/A</v>
      </c>
      <c r="BY792" t="e">
        <v>#N/A</v>
      </c>
      <c r="BZ792" t="e">
        <v>#N/A</v>
      </c>
      <c r="CA792" t="e">
        <v>#N/A</v>
      </c>
      <c r="CB792" t="e">
        <v>#N/A</v>
      </c>
      <c r="CC792" t="e">
        <v>#N/A</v>
      </c>
      <c r="CD792" t="e">
        <v>#N/A</v>
      </c>
      <c r="CE792" t="e">
        <v>#N/A</v>
      </c>
      <c r="CF792" t="e">
        <v>#N/A</v>
      </c>
    </row>
    <row r="793" spans="74:84" x14ac:dyDescent="0.3">
      <c r="BV793" t="e">
        <v>#N/A</v>
      </c>
      <c r="BW793" t="e">
        <v>#N/A</v>
      </c>
      <c r="BX793" t="e">
        <v>#N/A</v>
      </c>
      <c r="BY793" t="e">
        <v>#N/A</v>
      </c>
      <c r="BZ793" t="e">
        <v>#N/A</v>
      </c>
      <c r="CA793" t="e">
        <v>#N/A</v>
      </c>
      <c r="CB793" t="e">
        <v>#N/A</v>
      </c>
      <c r="CC793" t="e">
        <v>#N/A</v>
      </c>
      <c r="CD793" t="e">
        <v>#N/A</v>
      </c>
      <c r="CE793" t="e">
        <v>#N/A</v>
      </c>
      <c r="CF793" t="e">
        <v>#N/A</v>
      </c>
    </row>
    <row r="794" spans="74:84" x14ac:dyDescent="0.3">
      <c r="BV794" t="e">
        <v>#N/A</v>
      </c>
      <c r="BW794" t="e">
        <v>#N/A</v>
      </c>
      <c r="BX794" t="e">
        <v>#N/A</v>
      </c>
      <c r="BY794" t="e">
        <v>#N/A</v>
      </c>
      <c r="BZ794" t="e">
        <v>#N/A</v>
      </c>
      <c r="CA794" t="e">
        <v>#N/A</v>
      </c>
      <c r="CB794" t="e">
        <v>#N/A</v>
      </c>
      <c r="CC794" t="e">
        <v>#N/A</v>
      </c>
      <c r="CD794" t="e">
        <v>#N/A</v>
      </c>
      <c r="CE794" t="e">
        <v>#N/A</v>
      </c>
      <c r="CF794" t="e">
        <v>#N/A</v>
      </c>
    </row>
    <row r="795" spans="74:84" x14ac:dyDescent="0.3">
      <c r="BV795" t="e">
        <v>#N/A</v>
      </c>
      <c r="BW795" t="e">
        <v>#N/A</v>
      </c>
      <c r="BX795" t="e">
        <v>#N/A</v>
      </c>
      <c r="BY795" t="e">
        <v>#N/A</v>
      </c>
      <c r="BZ795" t="e">
        <v>#N/A</v>
      </c>
      <c r="CA795" t="e">
        <v>#N/A</v>
      </c>
      <c r="CB795" t="e">
        <v>#N/A</v>
      </c>
      <c r="CC795" t="e">
        <v>#N/A</v>
      </c>
      <c r="CD795" t="e">
        <v>#N/A</v>
      </c>
      <c r="CE795" t="e">
        <v>#N/A</v>
      </c>
      <c r="CF795" t="e">
        <v>#N/A</v>
      </c>
    </row>
    <row r="796" spans="74:84" x14ac:dyDescent="0.3">
      <c r="BV796" t="e">
        <v>#N/A</v>
      </c>
      <c r="BW796" t="e">
        <v>#N/A</v>
      </c>
      <c r="BX796" t="e">
        <v>#N/A</v>
      </c>
      <c r="BY796" t="e">
        <v>#N/A</v>
      </c>
      <c r="BZ796" t="e">
        <v>#N/A</v>
      </c>
      <c r="CA796" t="e">
        <v>#N/A</v>
      </c>
      <c r="CB796" t="e">
        <v>#N/A</v>
      </c>
      <c r="CC796" t="e">
        <v>#N/A</v>
      </c>
      <c r="CD796" t="e">
        <v>#N/A</v>
      </c>
      <c r="CE796" t="e">
        <v>#N/A</v>
      </c>
      <c r="CF796" t="e">
        <v>#N/A</v>
      </c>
    </row>
    <row r="797" spans="74:84" x14ac:dyDescent="0.3">
      <c r="BV797" t="e">
        <v>#N/A</v>
      </c>
      <c r="BW797" t="e">
        <v>#N/A</v>
      </c>
      <c r="BX797" t="e">
        <v>#N/A</v>
      </c>
      <c r="BY797" t="e">
        <v>#N/A</v>
      </c>
      <c r="BZ797" t="e">
        <v>#N/A</v>
      </c>
      <c r="CA797" t="e">
        <v>#N/A</v>
      </c>
      <c r="CB797" t="e">
        <v>#N/A</v>
      </c>
      <c r="CC797" t="e">
        <v>#N/A</v>
      </c>
      <c r="CD797" t="e">
        <v>#N/A</v>
      </c>
      <c r="CE797" t="e">
        <v>#N/A</v>
      </c>
      <c r="CF797" t="e">
        <v>#N/A</v>
      </c>
    </row>
    <row r="798" spans="74:84" x14ac:dyDescent="0.3">
      <c r="BV798" t="e">
        <v>#N/A</v>
      </c>
      <c r="BW798" t="e">
        <v>#N/A</v>
      </c>
      <c r="BX798" t="e">
        <v>#N/A</v>
      </c>
      <c r="BY798" t="e">
        <v>#N/A</v>
      </c>
      <c r="BZ798" t="e">
        <v>#N/A</v>
      </c>
      <c r="CA798" t="e">
        <v>#N/A</v>
      </c>
      <c r="CB798" t="e">
        <v>#N/A</v>
      </c>
      <c r="CC798" t="e">
        <v>#N/A</v>
      </c>
      <c r="CD798" t="e">
        <v>#N/A</v>
      </c>
      <c r="CE798" t="e">
        <v>#N/A</v>
      </c>
      <c r="CF798" t="e">
        <v>#N/A</v>
      </c>
    </row>
    <row r="799" spans="74:84" x14ac:dyDescent="0.3">
      <c r="BV799" t="e">
        <v>#N/A</v>
      </c>
      <c r="BW799" t="e">
        <v>#N/A</v>
      </c>
      <c r="BX799" t="e">
        <v>#N/A</v>
      </c>
      <c r="BY799" t="e">
        <v>#N/A</v>
      </c>
      <c r="BZ799" t="e">
        <v>#N/A</v>
      </c>
      <c r="CA799" t="e">
        <v>#N/A</v>
      </c>
      <c r="CB799" t="e">
        <v>#N/A</v>
      </c>
      <c r="CC799" t="e">
        <v>#N/A</v>
      </c>
      <c r="CD799" t="e">
        <v>#N/A</v>
      </c>
      <c r="CE799" t="e">
        <v>#N/A</v>
      </c>
      <c r="CF799" t="e">
        <v>#N/A</v>
      </c>
    </row>
    <row r="800" spans="74:84" x14ac:dyDescent="0.3">
      <c r="BV800" t="e">
        <v>#N/A</v>
      </c>
      <c r="BW800" t="e">
        <v>#N/A</v>
      </c>
      <c r="BX800" t="e">
        <v>#N/A</v>
      </c>
      <c r="BY800" t="e">
        <v>#N/A</v>
      </c>
      <c r="BZ800" t="e">
        <v>#N/A</v>
      </c>
      <c r="CA800" t="e">
        <v>#N/A</v>
      </c>
      <c r="CB800" t="e">
        <v>#N/A</v>
      </c>
      <c r="CC800" t="e">
        <v>#N/A</v>
      </c>
      <c r="CD800" t="e">
        <v>#N/A</v>
      </c>
      <c r="CE800" t="e">
        <v>#N/A</v>
      </c>
      <c r="CF800" t="e">
        <v>#N/A</v>
      </c>
    </row>
    <row r="801" spans="74:84" x14ac:dyDescent="0.3">
      <c r="BV801" t="e">
        <v>#N/A</v>
      </c>
      <c r="BW801" t="e">
        <v>#N/A</v>
      </c>
      <c r="BX801" t="e">
        <v>#N/A</v>
      </c>
      <c r="BY801" t="e">
        <v>#N/A</v>
      </c>
      <c r="BZ801" t="e">
        <v>#N/A</v>
      </c>
      <c r="CA801" t="e">
        <v>#N/A</v>
      </c>
      <c r="CB801" t="e">
        <v>#N/A</v>
      </c>
      <c r="CC801" t="e">
        <v>#N/A</v>
      </c>
      <c r="CD801" t="e">
        <v>#N/A</v>
      </c>
      <c r="CE801" t="e">
        <v>#N/A</v>
      </c>
      <c r="CF801" t="e">
        <v>#N/A</v>
      </c>
    </row>
    <row r="802" spans="74:84" x14ac:dyDescent="0.3">
      <c r="BV802" t="e">
        <v>#N/A</v>
      </c>
      <c r="BW802" t="e">
        <v>#N/A</v>
      </c>
      <c r="BX802" t="e">
        <v>#N/A</v>
      </c>
      <c r="BY802" t="e">
        <v>#N/A</v>
      </c>
      <c r="BZ802" t="e">
        <v>#N/A</v>
      </c>
      <c r="CA802" t="e">
        <v>#N/A</v>
      </c>
      <c r="CB802" t="e">
        <v>#N/A</v>
      </c>
      <c r="CC802" t="e">
        <v>#N/A</v>
      </c>
      <c r="CD802" t="e">
        <v>#N/A</v>
      </c>
      <c r="CE802" t="e">
        <v>#N/A</v>
      </c>
      <c r="CF802" t="e">
        <v>#N/A</v>
      </c>
    </row>
    <row r="803" spans="74:84" x14ac:dyDescent="0.3">
      <c r="BV803" t="e">
        <v>#N/A</v>
      </c>
      <c r="BW803" t="e">
        <v>#N/A</v>
      </c>
      <c r="BX803" t="e">
        <v>#N/A</v>
      </c>
      <c r="BY803" t="e">
        <v>#N/A</v>
      </c>
      <c r="BZ803" t="e">
        <v>#N/A</v>
      </c>
      <c r="CA803" t="e">
        <v>#N/A</v>
      </c>
      <c r="CB803" t="e">
        <v>#N/A</v>
      </c>
      <c r="CC803" t="e">
        <v>#N/A</v>
      </c>
      <c r="CD803" t="e">
        <v>#N/A</v>
      </c>
      <c r="CE803" t="e">
        <v>#N/A</v>
      </c>
      <c r="CF803" t="e">
        <v>#N/A</v>
      </c>
    </row>
    <row r="804" spans="74:84" x14ac:dyDescent="0.3">
      <c r="BV804" t="e">
        <v>#N/A</v>
      </c>
      <c r="BW804" t="e">
        <v>#N/A</v>
      </c>
      <c r="BX804" t="e">
        <v>#N/A</v>
      </c>
      <c r="BY804" t="e">
        <v>#N/A</v>
      </c>
      <c r="BZ804" t="e">
        <v>#N/A</v>
      </c>
      <c r="CA804" t="e">
        <v>#N/A</v>
      </c>
      <c r="CB804" t="e">
        <v>#N/A</v>
      </c>
      <c r="CC804" t="e">
        <v>#N/A</v>
      </c>
      <c r="CD804" t="e">
        <v>#N/A</v>
      </c>
      <c r="CE804" t="e">
        <v>#N/A</v>
      </c>
      <c r="CF804" t="e">
        <v>#N/A</v>
      </c>
    </row>
    <row r="805" spans="74:84" x14ac:dyDescent="0.3">
      <c r="BV805" t="e">
        <v>#N/A</v>
      </c>
      <c r="BW805" t="e">
        <v>#N/A</v>
      </c>
      <c r="BX805" t="e">
        <v>#N/A</v>
      </c>
      <c r="BY805" t="e">
        <v>#N/A</v>
      </c>
      <c r="BZ805" t="e">
        <v>#N/A</v>
      </c>
      <c r="CA805" t="e">
        <v>#N/A</v>
      </c>
      <c r="CB805" t="e">
        <v>#N/A</v>
      </c>
      <c r="CC805" t="e">
        <v>#N/A</v>
      </c>
      <c r="CD805" t="e">
        <v>#N/A</v>
      </c>
      <c r="CE805" t="e">
        <v>#N/A</v>
      </c>
      <c r="CF805" t="e">
        <v>#N/A</v>
      </c>
    </row>
    <row r="806" spans="74:84" x14ac:dyDescent="0.3">
      <c r="BV806" t="e">
        <v>#N/A</v>
      </c>
      <c r="BW806" t="e">
        <v>#N/A</v>
      </c>
      <c r="BX806" t="e">
        <v>#N/A</v>
      </c>
      <c r="BY806" t="e">
        <v>#N/A</v>
      </c>
      <c r="BZ806" t="e">
        <v>#N/A</v>
      </c>
      <c r="CA806" t="e">
        <v>#N/A</v>
      </c>
      <c r="CB806" t="e">
        <v>#N/A</v>
      </c>
      <c r="CC806" t="e">
        <v>#N/A</v>
      </c>
      <c r="CD806" t="e">
        <v>#N/A</v>
      </c>
      <c r="CE806" t="e">
        <v>#N/A</v>
      </c>
      <c r="CF806" t="e">
        <v>#N/A</v>
      </c>
    </row>
    <row r="807" spans="74:84" x14ac:dyDescent="0.3">
      <c r="BV807" t="e">
        <v>#N/A</v>
      </c>
      <c r="BW807" t="e">
        <v>#N/A</v>
      </c>
      <c r="BX807" t="e">
        <v>#N/A</v>
      </c>
      <c r="BY807" t="e">
        <v>#N/A</v>
      </c>
      <c r="BZ807" t="e">
        <v>#N/A</v>
      </c>
      <c r="CA807" t="e">
        <v>#N/A</v>
      </c>
      <c r="CB807" t="e">
        <v>#N/A</v>
      </c>
      <c r="CC807" t="e">
        <v>#N/A</v>
      </c>
      <c r="CD807" t="e">
        <v>#N/A</v>
      </c>
      <c r="CE807" t="e">
        <v>#N/A</v>
      </c>
      <c r="CF807" t="e">
        <v>#N/A</v>
      </c>
    </row>
    <row r="808" spans="74:84" x14ac:dyDescent="0.3">
      <c r="BV808" t="e">
        <v>#N/A</v>
      </c>
      <c r="BW808" t="e">
        <v>#N/A</v>
      </c>
      <c r="BX808" t="e">
        <v>#N/A</v>
      </c>
      <c r="BY808" t="e">
        <v>#N/A</v>
      </c>
      <c r="BZ808" t="e">
        <v>#N/A</v>
      </c>
      <c r="CA808" t="e">
        <v>#N/A</v>
      </c>
      <c r="CB808" t="e">
        <v>#N/A</v>
      </c>
      <c r="CC808" t="e">
        <v>#N/A</v>
      </c>
      <c r="CD808" t="e">
        <v>#N/A</v>
      </c>
      <c r="CE808" t="e">
        <v>#N/A</v>
      </c>
      <c r="CF808" t="e">
        <v>#N/A</v>
      </c>
    </row>
    <row r="809" spans="74:84" x14ac:dyDescent="0.3">
      <c r="BV809" t="e">
        <v>#N/A</v>
      </c>
      <c r="BW809" t="e">
        <v>#N/A</v>
      </c>
      <c r="BX809" t="e">
        <v>#N/A</v>
      </c>
      <c r="BY809" t="e">
        <v>#N/A</v>
      </c>
      <c r="BZ809" t="e">
        <v>#N/A</v>
      </c>
      <c r="CA809" t="e">
        <v>#N/A</v>
      </c>
      <c r="CB809" t="e">
        <v>#N/A</v>
      </c>
      <c r="CC809" t="e">
        <v>#N/A</v>
      </c>
      <c r="CD809" t="e">
        <v>#N/A</v>
      </c>
      <c r="CE809" t="e">
        <v>#N/A</v>
      </c>
      <c r="CF809" t="e">
        <v>#N/A</v>
      </c>
    </row>
    <row r="810" spans="74:84" x14ac:dyDescent="0.3">
      <c r="BV810" t="e">
        <v>#N/A</v>
      </c>
      <c r="BW810" t="e">
        <v>#N/A</v>
      </c>
      <c r="BX810" t="e">
        <v>#N/A</v>
      </c>
      <c r="BY810" t="e">
        <v>#N/A</v>
      </c>
      <c r="BZ810" t="e">
        <v>#N/A</v>
      </c>
      <c r="CA810" t="e">
        <v>#N/A</v>
      </c>
      <c r="CB810" t="e">
        <v>#N/A</v>
      </c>
      <c r="CC810" t="e">
        <v>#N/A</v>
      </c>
      <c r="CD810" t="e">
        <v>#N/A</v>
      </c>
      <c r="CE810" t="e">
        <v>#N/A</v>
      </c>
      <c r="CF810" t="e">
        <v>#N/A</v>
      </c>
    </row>
    <row r="811" spans="74:84" x14ac:dyDescent="0.3">
      <c r="BV811" t="e">
        <v>#N/A</v>
      </c>
      <c r="BW811" t="e">
        <v>#N/A</v>
      </c>
      <c r="BX811" t="e">
        <v>#N/A</v>
      </c>
      <c r="BY811" t="e">
        <v>#N/A</v>
      </c>
      <c r="BZ811" t="e">
        <v>#N/A</v>
      </c>
      <c r="CA811" t="e">
        <v>#N/A</v>
      </c>
      <c r="CB811" t="e">
        <v>#N/A</v>
      </c>
      <c r="CC811" t="e">
        <v>#N/A</v>
      </c>
      <c r="CD811" t="e">
        <v>#N/A</v>
      </c>
      <c r="CE811" t="e">
        <v>#N/A</v>
      </c>
      <c r="CF811" t="e">
        <v>#N/A</v>
      </c>
    </row>
    <row r="812" spans="74:84" x14ac:dyDescent="0.3">
      <c r="BV812" t="e">
        <v>#N/A</v>
      </c>
      <c r="BW812" t="e">
        <v>#N/A</v>
      </c>
      <c r="BX812" t="e">
        <v>#N/A</v>
      </c>
      <c r="BY812" t="e">
        <v>#N/A</v>
      </c>
      <c r="BZ812" t="e">
        <v>#N/A</v>
      </c>
      <c r="CA812" t="e">
        <v>#N/A</v>
      </c>
      <c r="CB812" t="e">
        <v>#N/A</v>
      </c>
      <c r="CC812" t="e">
        <v>#N/A</v>
      </c>
      <c r="CD812" t="e">
        <v>#N/A</v>
      </c>
      <c r="CE812" t="e">
        <v>#N/A</v>
      </c>
      <c r="CF812" t="e">
        <v>#N/A</v>
      </c>
    </row>
    <row r="813" spans="74:84" x14ac:dyDescent="0.3">
      <c r="BV813" t="e">
        <v>#N/A</v>
      </c>
      <c r="BW813" t="e">
        <v>#N/A</v>
      </c>
      <c r="BX813" t="e">
        <v>#N/A</v>
      </c>
      <c r="BY813" t="e">
        <v>#N/A</v>
      </c>
      <c r="BZ813" t="e">
        <v>#N/A</v>
      </c>
      <c r="CA813" t="e">
        <v>#N/A</v>
      </c>
      <c r="CB813" t="e">
        <v>#N/A</v>
      </c>
      <c r="CC813" t="e">
        <v>#N/A</v>
      </c>
      <c r="CD813" t="e">
        <v>#N/A</v>
      </c>
      <c r="CE813" t="e">
        <v>#N/A</v>
      </c>
      <c r="CF813" t="e">
        <v>#N/A</v>
      </c>
    </row>
    <row r="814" spans="74:84" x14ac:dyDescent="0.3">
      <c r="BV814" t="e">
        <v>#N/A</v>
      </c>
      <c r="BW814" t="e">
        <v>#N/A</v>
      </c>
      <c r="BX814" t="e">
        <v>#N/A</v>
      </c>
      <c r="BY814" t="e">
        <v>#N/A</v>
      </c>
      <c r="BZ814" t="e">
        <v>#N/A</v>
      </c>
      <c r="CA814" t="e">
        <v>#N/A</v>
      </c>
      <c r="CB814" t="e">
        <v>#N/A</v>
      </c>
      <c r="CC814" t="e">
        <v>#N/A</v>
      </c>
      <c r="CD814" t="e">
        <v>#N/A</v>
      </c>
      <c r="CE814" t="e">
        <v>#N/A</v>
      </c>
      <c r="CF814" t="e">
        <v>#N/A</v>
      </c>
    </row>
    <row r="815" spans="74:84" x14ac:dyDescent="0.3">
      <c r="BV815" t="e">
        <v>#N/A</v>
      </c>
      <c r="BW815" t="e">
        <v>#N/A</v>
      </c>
      <c r="BX815" t="e">
        <v>#N/A</v>
      </c>
      <c r="BY815" t="e">
        <v>#N/A</v>
      </c>
      <c r="BZ815" t="e">
        <v>#N/A</v>
      </c>
      <c r="CA815" t="e">
        <v>#N/A</v>
      </c>
      <c r="CB815" t="e">
        <v>#N/A</v>
      </c>
      <c r="CC815" t="e">
        <v>#N/A</v>
      </c>
      <c r="CD815" t="e">
        <v>#N/A</v>
      </c>
      <c r="CE815" t="e">
        <v>#N/A</v>
      </c>
      <c r="CF815" t="e">
        <v>#N/A</v>
      </c>
    </row>
    <row r="816" spans="74:84" x14ac:dyDescent="0.3">
      <c r="BV816" t="e">
        <v>#N/A</v>
      </c>
      <c r="BW816" t="e">
        <v>#N/A</v>
      </c>
      <c r="BX816" t="e">
        <v>#N/A</v>
      </c>
      <c r="BY816" t="e">
        <v>#N/A</v>
      </c>
      <c r="BZ816" t="e">
        <v>#N/A</v>
      </c>
      <c r="CA816" t="e">
        <v>#N/A</v>
      </c>
      <c r="CB816" t="e">
        <v>#N/A</v>
      </c>
      <c r="CC816" t="e">
        <v>#N/A</v>
      </c>
      <c r="CD816" t="e">
        <v>#N/A</v>
      </c>
      <c r="CE816" t="e">
        <v>#N/A</v>
      </c>
      <c r="CF816" t="e">
        <v>#N/A</v>
      </c>
    </row>
    <row r="817" spans="74:84" x14ac:dyDescent="0.3">
      <c r="BV817" t="e">
        <v>#N/A</v>
      </c>
      <c r="BW817" t="e">
        <v>#N/A</v>
      </c>
      <c r="BX817" t="e">
        <v>#N/A</v>
      </c>
      <c r="BY817" t="e">
        <v>#N/A</v>
      </c>
      <c r="BZ817" t="e">
        <v>#N/A</v>
      </c>
      <c r="CA817" t="e">
        <v>#N/A</v>
      </c>
      <c r="CB817" t="e">
        <v>#N/A</v>
      </c>
      <c r="CC817" t="e">
        <v>#N/A</v>
      </c>
      <c r="CD817" t="e">
        <v>#N/A</v>
      </c>
      <c r="CE817" t="e">
        <v>#N/A</v>
      </c>
      <c r="CF817" t="e">
        <v>#N/A</v>
      </c>
    </row>
    <row r="818" spans="74:84" x14ac:dyDescent="0.3">
      <c r="BV818" t="e">
        <v>#N/A</v>
      </c>
      <c r="BW818" t="e">
        <v>#N/A</v>
      </c>
      <c r="BX818" t="e">
        <v>#N/A</v>
      </c>
      <c r="BY818" t="e">
        <v>#N/A</v>
      </c>
      <c r="BZ818" t="e">
        <v>#N/A</v>
      </c>
      <c r="CA818" t="e">
        <v>#N/A</v>
      </c>
      <c r="CB818" t="e">
        <v>#N/A</v>
      </c>
      <c r="CC818" t="e">
        <v>#N/A</v>
      </c>
      <c r="CD818" t="e">
        <v>#N/A</v>
      </c>
      <c r="CE818" t="e">
        <v>#N/A</v>
      </c>
      <c r="CF818" t="e">
        <v>#N/A</v>
      </c>
    </row>
    <row r="819" spans="74:84" x14ac:dyDescent="0.3">
      <c r="BV819" t="e">
        <v>#N/A</v>
      </c>
      <c r="BW819" t="e">
        <v>#N/A</v>
      </c>
      <c r="BX819" t="e">
        <v>#N/A</v>
      </c>
      <c r="BY819" t="e">
        <v>#N/A</v>
      </c>
      <c r="BZ819" t="e">
        <v>#N/A</v>
      </c>
      <c r="CA819" t="e">
        <v>#N/A</v>
      </c>
      <c r="CB819" t="e">
        <v>#N/A</v>
      </c>
      <c r="CC819" t="e">
        <v>#N/A</v>
      </c>
      <c r="CD819" t="e">
        <v>#N/A</v>
      </c>
      <c r="CE819" t="e">
        <v>#N/A</v>
      </c>
      <c r="CF819" t="e">
        <v>#N/A</v>
      </c>
    </row>
    <row r="820" spans="74:84" x14ac:dyDescent="0.3">
      <c r="BV820" t="e">
        <v>#N/A</v>
      </c>
      <c r="BW820" t="e">
        <v>#N/A</v>
      </c>
      <c r="BX820" t="e">
        <v>#N/A</v>
      </c>
      <c r="BY820" t="e">
        <v>#N/A</v>
      </c>
      <c r="BZ820" t="e">
        <v>#N/A</v>
      </c>
      <c r="CA820" t="e">
        <v>#N/A</v>
      </c>
      <c r="CB820" t="e">
        <v>#N/A</v>
      </c>
      <c r="CC820" t="e">
        <v>#N/A</v>
      </c>
      <c r="CD820" t="e">
        <v>#N/A</v>
      </c>
      <c r="CE820" t="e">
        <v>#N/A</v>
      </c>
      <c r="CF820" t="e">
        <v>#N/A</v>
      </c>
    </row>
    <row r="821" spans="74:84" x14ac:dyDescent="0.3">
      <c r="BV821" t="e">
        <v>#N/A</v>
      </c>
      <c r="BW821" t="e">
        <v>#N/A</v>
      </c>
      <c r="BX821" t="e">
        <v>#N/A</v>
      </c>
      <c r="BY821" t="e">
        <v>#N/A</v>
      </c>
      <c r="BZ821" t="e">
        <v>#N/A</v>
      </c>
      <c r="CA821" t="e">
        <v>#N/A</v>
      </c>
      <c r="CB821" t="e">
        <v>#N/A</v>
      </c>
      <c r="CC821" t="e">
        <v>#N/A</v>
      </c>
      <c r="CD821" t="e">
        <v>#N/A</v>
      </c>
      <c r="CE821" t="e">
        <v>#N/A</v>
      </c>
      <c r="CF821" t="e">
        <v>#N/A</v>
      </c>
    </row>
    <row r="822" spans="74:84" x14ac:dyDescent="0.3">
      <c r="BV822" t="e">
        <v>#N/A</v>
      </c>
      <c r="BW822" t="e">
        <v>#N/A</v>
      </c>
      <c r="BX822" t="e">
        <v>#N/A</v>
      </c>
      <c r="BY822" t="e">
        <v>#N/A</v>
      </c>
      <c r="BZ822" t="e">
        <v>#N/A</v>
      </c>
      <c r="CA822" t="e">
        <v>#N/A</v>
      </c>
      <c r="CB822" t="e">
        <v>#N/A</v>
      </c>
      <c r="CC822" t="e">
        <v>#N/A</v>
      </c>
      <c r="CD822" t="e">
        <v>#N/A</v>
      </c>
      <c r="CE822" t="e">
        <v>#N/A</v>
      </c>
      <c r="CF822" t="e">
        <v>#N/A</v>
      </c>
    </row>
    <row r="823" spans="74:84" x14ac:dyDescent="0.3">
      <c r="BV823" t="e">
        <v>#N/A</v>
      </c>
      <c r="BW823" t="e">
        <v>#N/A</v>
      </c>
      <c r="BX823" t="e">
        <v>#N/A</v>
      </c>
      <c r="BY823" t="e">
        <v>#N/A</v>
      </c>
      <c r="BZ823" t="e">
        <v>#N/A</v>
      </c>
      <c r="CA823" t="e">
        <v>#N/A</v>
      </c>
      <c r="CB823" t="e">
        <v>#N/A</v>
      </c>
      <c r="CC823" t="e">
        <v>#N/A</v>
      </c>
      <c r="CD823" t="e">
        <v>#N/A</v>
      </c>
      <c r="CE823" t="e">
        <v>#N/A</v>
      </c>
      <c r="CF823" t="e">
        <v>#N/A</v>
      </c>
    </row>
    <row r="824" spans="74:84" x14ac:dyDescent="0.3">
      <c r="BV824" t="e">
        <v>#N/A</v>
      </c>
      <c r="BW824" t="e">
        <v>#N/A</v>
      </c>
      <c r="BX824" t="e">
        <v>#N/A</v>
      </c>
      <c r="BY824" t="e">
        <v>#N/A</v>
      </c>
      <c r="BZ824" t="e">
        <v>#N/A</v>
      </c>
      <c r="CA824" t="e">
        <v>#N/A</v>
      </c>
      <c r="CB824" t="e">
        <v>#N/A</v>
      </c>
      <c r="CC824" t="e">
        <v>#N/A</v>
      </c>
      <c r="CD824" t="e">
        <v>#N/A</v>
      </c>
      <c r="CE824" t="e">
        <v>#N/A</v>
      </c>
      <c r="CF824" t="e">
        <v>#N/A</v>
      </c>
    </row>
    <row r="825" spans="74:84" x14ac:dyDescent="0.3">
      <c r="BV825" t="e">
        <v>#N/A</v>
      </c>
      <c r="BW825" t="e">
        <v>#N/A</v>
      </c>
      <c r="BX825" t="e">
        <v>#N/A</v>
      </c>
      <c r="BY825" t="e">
        <v>#N/A</v>
      </c>
      <c r="BZ825" t="e">
        <v>#N/A</v>
      </c>
      <c r="CA825" t="e">
        <v>#N/A</v>
      </c>
      <c r="CB825" t="e">
        <v>#N/A</v>
      </c>
      <c r="CC825" t="e">
        <v>#N/A</v>
      </c>
      <c r="CD825" t="e">
        <v>#N/A</v>
      </c>
      <c r="CE825" t="e">
        <v>#N/A</v>
      </c>
      <c r="CF825" t="e">
        <v>#N/A</v>
      </c>
    </row>
    <row r="826" spans="74:84" x14ac:dyDescent="0.3">
      <c r="BV826" t="e">
        <v>#N/A</v>
      </c>
      <c r="BW826" t="e">
        <v>#N/A</v>
      </c>
      <c r="BX826" t="e">
        <v>#N/A</v>
      </c>
      <c r="BY826" t="e">
        <v>#N/A</v>
      </c>
      <c r="BZ826" t="e">
        <v>#N/A</v>
      </c>
      <c r="CA826" t="e">
        <v>#N/A</v>
      </c>
      <c r="CB826" t="e">
        <v>#N/A</v>
      </c>
      <c r="CC826" t="e">
        <v>#N/A</v>
      </c>
      <c r="CD826" t="e">
        <v>#N/A</v>
      </c>
      <c r="CE826" t="e">
        <v>#N/A</v>
      </c>
      <c r="CF826" t="e">
        <v>#N/A</v>
      </c>
    </row>
    <row r="827" spans="74:84" x14ac:dyDescent="0.3">
      <c r="BV827" t="e">
        <v>#N/A</v>
      </c>
      <c r="BW827" t="e">
        <v>#N/A</v>
      </c>
      <c r="BX827" t="e">
        <v>#N/A</v>
      </c>
      <c r="BY827" t="e">
        <v>#N/A</v>
      </c>
      <c r="BZ827" t="e">
        <v>#N/A</v>
      </c>
      <c r="CA827" t="e">
        <v>#N/A</v>
      </c>
      <c r="CB827" t="e">
        <v>#N/A</v>
      </c>
      <c r="CC827" t="e">
        <v>#N/A</v>
      </c>
      <c r="CD827" t="e">
        <v>#N/A</v>
      </c>
      <c r="CE827" t="e">
        <v>#N/A</v>
      </c>
      <c r="CF827" t="e">
        <v>#N/A</v>
      </c>
    </row>
    <row r="828" spans="74:84" x14ac:dyDescent="0.3">
      <c r="BV828" t="e">
        <v>#N/A</v>
      </c>
      <c r="BW828" t="e">
        <v>#N/A</v>
      </c>
      <c r="BX828" t="e">
        <v>#N/A</v>
      </c>
      <c r="BY828" t="e">
        <v>#N/A</v>
      </c>
      <c r="BZ828" t="e">
        <v>#N/A</v>
      </c>
      <c r="CA828" t="e">
        <v>#N/A</v>
      </c>
      <c r="CB828" t="e">
        <v>#N/A</v>
      </c>
      <c r="CC828" t="e">
        <v>#N/A</v>
      </c>
      <c r="CD828" t="e">
        <v>#N/A</v>
      </c>
      <c r="CE828" t="e">
        <v>#N/A</v>
      </c>
      <c r="CF828" t="e">
        <v>#N/A</v>
      </c>
    </row>
    <row r="829" spans="74:84" x14ac:dyDescent="0.3">
      <c r="BV829" t="e">
        <v>#N/A</v>
      </c>
      <c r="BW829" t="e">
        <v>#N/A</v>
      </c>
      <c r="BX829" t="e">
        <v>#N/A</v>
      </c>
      <c r="BY829" t="e">
        <v>#N/A</v>
      </c>
      <c r="BZ829" t="e">
        <v>#N/A</v>
      </c>
      <c r="CA829" t="e">
        <v>#N/A</v>
      </c>
      <c r="CB829" t="e">
        <v>#N/A</v>
      </c>
      <c r="CC829" t="e">
        <v>#N/A</v>
      </c>
      <c r="CD829" t="e">
        <v>#N/A</v>
      </c>
      <c r="CE829" t="e">
        <v>#N/A</v>
      </c>
      <c r="CF829" t="e">
        <v>#N/A</v>
      </c>
    </row>
    <row r="830" spans="74:84" x14ac:dyDescent="0.3">
      <c r="BV830" t="e">
        <v>#N/A</v>
      </c>
      <c r="BW830" t="e">
        <v>#N/A</v>
      </c>
      <c r="BX830" t="e">
        <v>#N/A</v>
      </c>
      <c r="BY830" t="e">
        <v>#N/A</v>
      </c>
      <c r="BZ830" t="e">
        <v>#N/A</v>
      </c>
      <c r="CA830" t="e">
        <v>#N/A</v>
      </c>
      <c r="CB830" t="e">
        <v>#N/A</v>
      </c>
      <c r="CC830" t="e">
        <v>#N/A</v>
      </c>
      <c r="CD830" t="e">
        <v>#N/A</v>
      </c>
      <c r="CE830" t="e">
        <v>#N/A</v>
      </c>
      <c r="CF830" t="e">
        <v>#N/A</v>
      </c>
    </row>
    <row r="831" spans="74:84" x14ac:dyDescent="0.3">
      <c r="BV831" t="e">
        <v>#N/A</v>
      </c>
      <c r="BW831" t="e">
        <v>#N/A</v>
      </c>
      <c r="BX831" t="e">
        <v>#N/A</v>
      </c>
      <c r="BY831" t="e">
        <v>#N/A</v>
      </c>
      <c r="BZ831" t="e">
        <v>#N/A</v>
      </c>
      <c r="CA831" t="e">
        <v>#N/A</v>
      </c>
      <c r="CB831" t="e">
        <v>#N/A</v>
      </c>
      <c r="CC831" t="e">
        <v>#N/A</v>
      </c>
      <c r="CD831" t="e">
        <v>#N/A</v>
      </c>
      <c r="CE831" t="e">
        <v>#N/A</v>
      </c>
      <c r="CF831" t="e">
        <v>#N/A</v>
      </c>
    </row>
    <row r="832" spans="74:84" x14ac:dyDescent="0.3">
      <c r="BV832" t="e">
        <v>#N/A</v>
      </c>
      <c r="BW832" t="e">
        <v>#N/A</v>
      </c>
      <c r="BX832" t="e">
        <v>#N/A</v>
      </c>
      <c r="BY832" t="e">
        <v>#N/A</v>
      </c>
      <c r="BZ832" t="e">
        <v>#N/A</v>
      </c>
      <c r="CA832" t="e">
        <v>#N/A</v>
      </c>
      <c r="CB832" t="e">
        <v>#N/A</v>
      </c>
      <c r="CC832" t="e">
        <v>#N/A</v>
      </c>
      <c r="CD832" t="e">
        <v>#N/A</v>
      </c>
      <c r="CE832" t="e">
        <v>#N/A</v>
      </c>
      <c r="CF832" t="e">
        <v>#N/A</v>
      </c>
    </row>
    <row r="833" spans="74:84" x14ac:dyDescent="0.3">
      <c r="BV833" t="e">
        <v>#N/A</v>
      </c>
      <c r="BW833" t="e">
        <v>#N/A</v>
      </c>
      <c r="BX833" t="e">
        <v>#N/A</v>
      </c>
      <c r="BY833" t="e">
        <v>#N/A</v>
      </c>
      <c r="BZ833" t="e">
        <v>#N/A</v>
      </c>
      <c r="CA833" t="e">
        <v>#N/A</v>
      </c>
      <c r="CB833" t="e">
        <v>#N/A</v>
      </c>
      <c r="CC833" t="e">
        <v>#N/A</v>
      </c>
      <c r="CD833" t="e">
        <v>#N/A</v>
      </c>
      <c r="CE833" t="e">
        <v>#N/A</v>
      </c>
      <c r="CF833" t="e">
        <v>#N/A</v>
      </c>
    </row>
    <row r="834" spans="74:84" x14ac:dyDescent="0.3">
      <c r="BV834" t="e">
        <v>#N/A</v>
      </c>
      <c r="BW834" t="e">
        <v>#N/A</v>
      </c>
      <c r="BX834" t="e">
        <v>#N/A</v>
      </c>
      <c r="BY834" t="e">
        <v>#N/A</v>
      </c>
      <c r="BZ834" t="e">
        <v>#N/A</v>
      </c>
      <c r="CA834" t="e">
        <v>#N/A</v>
      </c>
      <c r="CB834" t="e">
        <v>#N/A</v>
      </c>
      <c r="CC834" t="e">
        <v>#N/A</v>
      </c>
      <c r="CD834" t="e">
        <v>#N/A</v>
      </c>
      <c r="CE834" t="e">
        <v>#N/A</v>
      </c>
      <c r="CF834" t="e">
        <v>#N/A</v>
      </c>
    </row>
    <row r="835" spans="74:84" x14ac:dyDescent="0.3">
      <c r="BV835" t="e">
        <v>#N/A</v>
      </c>
      <c r="BW835" t="e">
        <v>#N/A</v>
      </c>
      <c r="BX835" t="e">
        <v>#N/A</v>
      </c>
      <c r="BY835" t="e">
        <v>#N/A</v>
      </c>
      <c r="BZ835" t="e">
        <v>#N/A</v>
      </c>
      <c r="CA835" t="e">
        <v>#N/A</v>
      </c>
      <c r="CB835" t="e">
        <v>#N/A</v>
      </c>
      <c r="CC835" t="e">
        <v>#N/A</v>
      </c>
      <c r="CD835" t="e">
        <v>#N/A</v>
      </c>
      <c r="CE835" t="e">
        <v>#N/A</v>
      </c>
      <c r="CF835" t="e">
        <v>#N/A</v>
      </c>
    </row>
    <row r="836" spans="74:84" x14ac:dyDescent="0.3">
      <c r="BV836" t="e">
        <v>#N/A</v>
      </c>
      <c r="BW836" t="e">
        <v>#N/A</v>
      </c>
      <c r="BX836" t="e">
        <v>#N/A</v>
      </c>
      <c r="BY836" t="e">
        <v>#N/A</v>
      </c>
      <c r="BZ836" t="e">
        <v>#N/A</v>
      </c>
      <c r="CA836" t="e">
        <v>#N/A</v>
      </c>
      <c r="CB836" t="e">
        <v>#N/A</v>
      </c>
      <c r="CC836" t="e">
        <v>#N/A</v>
      </c>
      <c r="CD836" t="e">
        <v>#N/A</v>
      </c>
      <c r="CE836" t="e">
        <v>#N/A</v>
      </c>
      <c r="CF836" t="e">
        <v>#N/A</v>
      </c>
    </row>
    <row r="837" spans="74:84" x14ac:dyDescent="0.3">
      <c r="BV837" t="e">
        <v>#N/A</v>
      </c>
      <c r="BW837" t="e">
        <v>#N/A</v>
      </c>
      <c r="BX837" t="e">
        <v>#N/A</v>
      </c>
      <c r="BY837" t="e">
        <v>#N/A</v>
      </c>
      <c r="BZ837" t="e">
        <v>#N/A</v>
      </c>
      <c r="CA837" t="e">
        <v>#N/A</v>
      </c>
      <c r="CB837" t="e">
        <v>#N/A</v>
      </c>
      <c r="CC837" t="e">
        <v>#N/A</v>
      </c>
      <c r="CD837" t="e">
        <v>#N/A</v>
      </c>
      <c r="CE837" t="e">
        <v>#N/A</v>
      </c>
      <c r="CF837" t="e">
        <v>#N/A</v>
      </c>
    </row>
    <row r="838" spans="74:84" x14ac:dyDescent="0.3">
      <c r="BV838" t="e">
        <v>#N/A</v>
      </c>
      <c r="BW838" t="e">
        <v>#N/A</v>
      </c>
      <c r="BX838" t="e">
        <v>#N/A</v>
      </c>
      <c r="BY838" t="e">
        <v>#N/A</v>
      </c>
      <c r="BZ838" t="e">
        <v>#N/A</v>
      </c>
      <c r="CA838" t="e">
        <v>#N/A</v>
      </c>
      <c r="CB838" t="e">
        <v>#N/A</v>
      </c>
      <c r="CC838" t="e">
        <v>#N/A</v>
      </c>
      <c r="CD838" t="e">
        <v>#N/A</v>
      </c>
      <c r="CE838" t="e">
        <v>#N/A</v>
      </c>
      <c r="CF838" t="e">
        <v>#N/A</v>
      </c>
    </row>
    <row r="839" spans="74:84" x14ac:dyDescent="0.3">
      <c r="BV839" t="e">
        <v>#N/A</v>
      </c>
      <c r="BW839" t="e">
        <v>#N/A</v>
      </c>
      <c r="BX839" t="e">
        <v>#N/A</v>
      </c>
      <c r="BY839" t="e">
        <v>#N/A</v>
      </c>
      <c r="BZ839" t="e">
        <v>#N/A</v>
      </c>
      <c r="CA839" t="e">
        <v>#N/A</v>
      </c>
      <c r="CB839" t="e">
        <v>#N/A</v>
      </c>
      <c r="CC839" t="e">
        <v>#N/A</v>
      </c>
      <c r="CD839" t="e">
        <v>#N/A</v>
      </c>
      <c r="CE839" t="e">
        <v>#N/A</v>
      </c>
      <c r="CF839" t="e">
        <v>#N/A</v>
      </c>
    </row>
    <row r="840" spans="74:84" x14ac:dyDescent="0.3">
      <c r="BV840" t="e">
        <v>#N/A</v>
      </c>
      <c r="BW840" t="e">
        <v>#N/A</v>
      </c>
      <c r="BX840" t="e">
        <v>#N/A</v>
      </c>
      <c r="BY840" t="e">
        <v>#N/A</v>
      </c>
      <c r="BZ840" t="e">
        <v>#N/A</v>
      </c>
      <c r="CA840" t="e">
        <v>#N/A</v>
      </c>
      <c r="CB840" t="e">
        <v>#N/A</v>
      </c>
      <c r="CC840" t="e">
        <v>#N/A</v>
      </c>
      <c r="CD840" t="e">
        <v>#N/A</v>
      </c>
      <c r="CE840" t="e">
        <v>#N/A</v>
      </c>
      <c r="CF840" t="e">
        <v>#N/A</v>
      </c>
    </row>
    <row r="841" spans="74:84" x14ac:dyDescent="0.3">
      <c r="BV841" t="e">
        <v>#N/A</v>
      </c>
      <c r="BW841" t="e">
        <v>#N/A</v>
      </c>
      <c r="BX841" t="e">
        <v>#N/A</v>
      </c>
      <c r="BY841" t="e">
        <v>#N/A</v>
      </c>
      <c r="BZ841" t="e">
        <v>#N/A</v>
      </c>
      <c r="CA841" t="e">
        <v>#N/A</v>
      </c>
      <c r="CB841" t="e">
        <v>#N/A</v>
      </c>
      <c r="CC841" t="e">
        <v>#N/A</v>
      </c>
      <c r="CD841" t="e">
        <v>#N/A</v>
      </c>
      <c r="CE841" t="e">
        <v>#N/A</v>
      </c>
      <c r="CF841" t="e">
        <v>#N/A</v>
      </c>
    </row>
    <row r="842" spans="74:84" x14ac:dyDescent="0.3">
      <c r="BV842" t="e">
        <v>#N/A</v>
      </c>
      <c r="BW842" t="e">
        <v>#N/A</v>
      </c>
      <c r="BX842" t="e">
        <v>#N/A</v>
      </c>
      <c r="BY842" t="e">
        <v>#N/A</v>
      </c>
      <c r="BZ842" t="e">
        <v>#N/A</v>
      </c>
      <c r="CA842" t="e">
        <v>#N/A</v>
      </c>
      <c r="CB842" t="e">
        <v>#N/A</v>
      </c>
      <c r="CC842" t="e">
        <v>#N/A</v>
      </c>
      <c r="CD842" t="e">
        <v>#N/A</v>
      </c>
      <c r="CE842" t="e">
        <v>#N/A</v>
      </c>
      <c r="CF842" t="e">
        <v>#N/A</v>
      </c>
    </row>
    <row r="843" spans="74:84" x14ac:dyDescent="0.3">
      <c r="BV843" t="e">
        <v>#N/A</v>
      </c>
      <c r="BW843" t="e">
        <v>#N/A</v>
      </c>
      <c r="BX843" t="e">
        <v>#N/A</v>
      </c>
      <c r="BY843" t="e">
        <v>#N/A</v>
      </c>
      <c r="BZ843" t="e">
        <v>#N/A</v>
      </c>
      <c r="CA843" t="e">
        <v>#N/A</v>
      </c>
      <c r="CB843" t="e">
        <v>#N/A</v>
      </c>
      <c r="CC843" t="e">
        <v>#N/A</v>
      </c>
      <c r="CD843" t="e">
        <v>#N/A</v>
      </c>
      <c r="CE843" t="e">
        <v>#N/A</v>
      </c>
      <c r="CF843" t="e">
        <v>#N/A</v>
      </c>
    </row>
    <row r="844" spans="74:84" x14ac:dyDescent="0.3">
      <c r="BV844" t="e">
        <v>#N/A</v>
      </c>
      <c r="BW844" t="e">
        <v>#N/A</v>
      </c>
      <c r="BX844" t="e">
        <v>#N/A</v>
      </c>
      <c r="BY844" t="e">
        <v>#N/A</v>
      </c>
      <c r="BZ844" t="e">
        <v>#N/A</v>
      </c>
      <c r="CA844" t="e">
        <v>#N/A</v>
      </c>
      <c r="CB844" t="e">
        <v>#N/A</v>
      </c>
      <c r="CC844" t="e">
        <v>#N/A</v>
      </c>
      <c r="CD844" t="e">
        <v>#N/A</v>
      </c>
      <c r="CE844" t="e">
        <v>#N/A</v>
      </c>
      <c r="CF844" t="e">
        <v>#N/A</v>
      </c>
    </row>
    <row r="845" spans="74:84" x14ac:dyDescent="0.3">
      <c r="BV845" t="e">
        <v>#N/A</v>
      </c>
      <c r="BW845" t="e">
        <v>#N/A</v>
      </c>
      <c r="BX845" t="e">
        <v>#N/A</v>
      </c>
      <c r="BY845" t="e">
        <v>#N/A</v>
      </c>
      <c r="BZ845" t="e">
        <v>#N/A</v>
      </c>
      <c r="CA845" t="e">
        <v>#N/A</v>
      </c>
      <c r="CB845" t="e">
        <v>#N/A</v>
      </c>
      <c r="CC845" t="e">
        <v>#N/A</v>
      </c>
      <c r="CD845" t="e">
        <v>#N/A</v>
      </c>
      <c r="CE845" t="e">
        <v>#N/A</v>
      </c>
      <c r="CF845" t="e">
        <v>#N/A</v>
      </c>
    </row>
    <row r="846" spans="74:84" x14ac:dyDescent="0.3">
      <c r="BV846" t="e">
        <v>#N/A</v>
      </c>
      <c r="BW846" t="e">
        <v>#N/A</v>
      </c>
      <c r="BX846" t="e">
        <v>#N/A</v>
      </c>
      <c r="BY846" t="e">
        <v>#N/A</v>
      </c>
      <c r="BZ846" t="e">
        <v>#N/A</v>
      </c>
      <c r="CA846" t="e">
        <v>#N/A</v>
      </c>
      <c r="CB846" t="e">
        <v>#N/A</v>
      </c>
      <c r="CC846" t="e">
        <v>#N/A</v>
      </c>
      <c r="CD846" t="e">
        <v>#N/A</v>
      </c>
      <c r="CE846" t="e">
        <v>#N/A</v>
      </c>
      <c r="CF846" t="e">
        <v>#N/A</v>
      </c>
    </row>
    <row r="847" spans="74:84" x14ac:dyDescent="0.3">
      <c r="BV847" t="e">
        <v>#N/A</v>
      </c>
      <c r="BW847" t="e">
        <v>#N/A</v>
      </c>
      <c r="BX847" t="e">
        <v>#N/A</v>
      </c>
      <c r="BY847" t="e">
        <v>#N/A</v>
      </c>
      <c r="BZ847" t="e">
        <v>#N/A</v>
      </c>
      <c r="CA847" t="e">
        <v>#N/A</v>
      </c>
      <c r="CB847" t="e">
        <v>#N/A</v>
      </c>
      <c r="CC847" t="e">
        <v>#N/A</v>
      </c>
      <c r="CD847" t="e">
        <v>#N/A</v>
      </c>
      <c r="CE847" t="e">
        <v>#N/A</v>
      </c>
      <c r="CF847" t="e">
        <v>#N/A</v>
      </c>
    </row>
    <row r="848" spans="74:84" x14ac:dyDescent="0.3">
      <c r="BV848" t="e">
        <v>#N/A</v>
      </c>
      <c r="BW848" t="e">
        <v>#N/A</v>
      </c>
      <c r="BX848" t="e">
        <v>#N/A</v>
      </c>
      <c r="BY848" t="e">
        <v>#N/A</v>
      </c>
      <c r="BZ848" t="e">
        <v>#N/A</v>
      </c>
      <c r="CA848" t="e">
        <v>#N/A</v>
      </c>
      <c r="CB848" t="e">
        <v>#N/A</v>
      </c>
      <c r="CC848" t="e">
        <v>#N/A</v>
      </c>
      <c r="CD848" t="e">
        <v>#N/A</v>
      </c>
      <c r="CE848" t="e">
        <v>#N/A</v>
      </c>
      <c r="CF848" t="e">
        <v>#N/A</v>
      </c>
    </row>
    <row r="849" spans="74:84" x14ac:dyDescent="0.3">
      <c r="BV849" t="e">
        <v>#N/A</v>
      </c>
      <c r="BW849" t="e">
        <v>#N/A</v>
      </c>
      <c r="BX849" t="e">
        <v>#N/A</v>
      </c>
      <c r="BY849" t="e">
        <v>#N/A</v>
      </c>
      <c r="BZ849" t="e">
        <v>#N/A</v>
      </c>
      <c r="CA849" t="e">
        <v>#N/A</v>
      </c>
      <c r="CB849" t="e">
        <v>#N/A</v>
      </c>
      <c r="CC849" t="e">
        <v>#N/A</v>
      </c>
      <c r="CD849" t="e">
        <v>#N/A</v>
      </c>
      <c r="CE849" t="e">
        <v>#N/A</v>
      </c>
      <c r="CF849" t="e">
        <v>#N/A</v>
      </c>
    </row>
    <row r="850" spans="74:84" x14ac:dyDescent="0.3">
      <c r="BV850" t="e">
        <v>#N/A</v>
      </c>
      <c r="BW850" t="e">
        <v>#N/A</v>
      </c>
      <c r="BX850" t="e">
        <v>#N/A</v>
      </c>
      <c r="BY850" t="e">
        <v>#N/A</v>
      </c>
      <c r="BZ850" t="e">
        <v>#N/A</v>
      </c>
      <c r="CA850" t="e">
        <v>#N/A</v>
      </c>
      <c r="CB850" t="e">
        <v>#N/A</v>
      </c>
      <c r="CC850" t="e">
        <v>#N/A</v>
      </c>
      <c r="CD850" t="e">
        <v>#N/A</v>
      </c>
      <c r="CE850" t="e">
        <v>#N/A</v>
      </c>
      <c r="CF850" t="e">
        <v>#N/A</v>
      </c>
    </row>
    <row r="851" spans="74:84" x14ac:dyDescent="0.3">
      <c r="BV851" t="e">
        <v>#N/A</v>
      </c>
      <c r="BW851" t="e">
        <v>#N/A</v>
      </c>
      <c r="BX851" t="e">
        <v>#N/A</v>
      </c>
      <c r="BY851" t="e">
        <v>#N/A</v>
      </c>
      <c r="BZ851" t="e">
        <v>#N/A</v>
      </c>
      <c r="CA851" t="e">
        <v>#N/A</v>
      </c>
      <c r="CB851" t="e">
        <v>#N/A</v>
      </c>
      <c r="CC851" t="e">
        <v>#N/A</v>
      </c>
      <c r="CD851" t="e">
        <v>#N/A</v>
      </c>
      <c r="CE851" t="e">
        <v>#N/A</v>
      </c>
      <c r="CF851" t="e">
        <v>#N/A</v>
      </c>
    </row>
    <row r="852" spans="74:84" x14ac:dyDescent="0.3">
      <c r="BV852" t="e">
        <v>#N/A</v>
      </c>
      <c r="BW852" t="e">
        <v>#N/A</v>
      </c>
      <c r="BX852" t="e">
        <v>#N/A</v>
      </c>
      <c r="BY852" t="e">
        <v>#N/A</v>
      </c>
      <c r="BZ852" t="e">
        <v>#N/A</v>
      </c>
      <c r="CA852" t="e">
        <v>#N/A</v>
      </c>
      <c r="CB852" t="e">
        <v>#N/A</v>
      </c>
      <c r="CC852" t="e">
        <v>#N/A</v>
      </c>
      <c r="CD852" t="e">
        <v>#N/A</v>
      </c>
      <c r="CE852" t="e">
        <v>#N/A</v>
      </c>
      <c r="CF852" t="e">
        <v>#N/A</v>
      </c>
    </row>
    <row r="853" spans="74:84" x14ac:dyDescent="0.3">
      <c r="BV853" t="e">
        <v>#N/A</v>
      </c>
      <c r="BW853" t="e">
        <v>#N/A</v>
      </c>
      <c r="BX853" t="e">
        <v>#N/A</v>
      </c>
      <c r="BY853" t="e">
        <v>#N/A</v>
      </c>
      <c r="BZ853" t="e">
        <v>#N/A</v>
      </c>
      <c r="CA853" t="e">
        <v>#N/A</v>
      </c>
      <c r="CB853" t="e">
        <v>#N/A</v>
      </c>
      <c r="CC853" t="e">
        <v>#N/A</v>
      </c>
      <c r="CD853" t="e">
        <v>#N/A</v>
      </c>
      <c r="CE853" t="e">
        <v>#N/A</v>
      </c>
      <c r="CF853" t="e">
        <v>#N/A</v>
      </c>
    </row>
    <row r="854" spans="74:84" x14ac:dyDescent="0.3">
      <c r="BV854" t="e">
        <v>#N/A</v>
      </c>
      <c r="BW854" t="e">
        <v>#N/A</v>
      </c>
      <c r="BX854" t="e">
        <v>#N/A</v>
      </c>
      <c r="BY854" t="e">
        <v>#N/A</v>
      </c>
      <c r="BZ854" t="e">
        <v>#N/A</v>
      </c>
      <c r="CA854" t="e">
        <v>#N/A</v>
      </c>
      <c r="CB854" t="e">
        <v>#N/A</v>
      </c>
      <c r="CC854" t="e">
        <v>#N/A</v>
      </c>
      <c r="CD854" t="e">
        <v>#N/A</v>
      </c>
      <c r="CE854" t="e">
        <v>#N/A</v>
      </c>
      <c r="CF854" t="e">
        <v>#N/A</v>
      </c>
    </row>
    <row r="855" spans="74:84" x14ac:dyDescent="0.3">
      <c r="BV855" t="e">
        <v>#N/A</v>
      </c>
      <c r="BW855" t="e">
        <v>#N/A</v>
      </c>
      <c r="BX855" t="e">
        <v>#N/A</v>
      </c>
      <c r="BY855" t="e">
        <v>#N/A</v>
      </c>
      <c r="BZ855" t="e">
        <v>#N/A</v>
      </c>
      <c r="CA855" t="e">
        <v>#N/A</v>
      </c>
      <c r="CB855" t="e">
        <v>#N/A</v>
      </c>
      <c r="CC855" t="e">
        <v>#N/A</v>
      </c>
      <c r="CD855" t="e">
        <v>#N/A</v>
      </c>
      <c r="CE855" t="e">
        <v>#N/A</v>
      </c>
      <c r="CF855" t="e">
        <v>#N/A</v>
      </c>
    </row>
    <row r="856" spans="74:84" x14ac:dyDescent="0.3">
      <c r="BV856" t="e">
        <v>#N/A</v>
      </c>
      <c r="BW856" t="e">
        <v>#N/A</v>
      </c>
      <c r="BX856" t="e">
        <v>#N/A</v>
      </c>
      <c r="BY856" t="e">
        <v>#N/A</v>
      </c>
      <c r="BZ856" t="e">
        <v>#N/A</v>
      </c>
      <c r="CA856" t="e">
        <v>#N/A</v>
      </c>
      <c r="CB856" t="e">
        <v>#N/A</v>
      </c>
      <c r="CC856" t="e">
        <v>#N/A</v>
      </c>
      <c r="CD856" t="e">
        <v>#N/A</v>
      </c>
      <c r="CE856" t="e">
        <v>#N/A</v>
      </c>
      <c r="CF856" t="e">
        <v>#N/A</v>
      </c>
    </row>
    <row r="857" spans="74:84" x14ac:dyDescent="0.3">
      <c r="BV857" t="e">
        <v>#N/A</v>
      </c>
      <c r="BW857" t="e">
        <v>#N/A</v>
      </c>
      <c r="BX857" t="e">
        <v>#N/A</v>
      </c>
      <c r="BY857" t="e">
        <v>#N/A</v>
      </c>
      <c r="BZ857" t="e">
        <v>#N/A</v>
      </c>
      <c r="CA857" t="e">
        <v>#N/A</v>
      </c>
      <c r="CB857" t="e">
        <v>#N/A</v>
      </c>
      <c r="CC857" t="e">
        <v>#N/A</v>
      </c>
      <c r="CD857" t="e">
        <v>#N/A</v>
      </c>
      <c r="CE857" t="e">
        <v>#N/A</v>
      </c>
      <c r="CF857" t="e">
        <v>#N/A</v>
      </c>
    </row>
    <row r="858" spans="74:84" x14ac:dyDescent="0.3">
      <c r="BV858" t="e">
        <v>#N/A</v>
      </c>
      <c r="BW858" t="e">
        <v>#N/A</v>
      </c>
      <c r="BX858" t="e">
        <v>#N/A</v>
      </c>
      <c r="BY858" t="e">
        <v>#N/A</v>
      </c>
      <c r="BZ858" t="e">
        <v>#N/A</v>
      </c>
      <c r="CA858" t="e">
        <v>#N/A</v>
      </c>
      <c r="CB858" t="e">
        <v>#N/A</v>
      </c>
      <c r="CC858" t="e">
        <v>#N/A</v>
      </c>
      <c r="CD858" t="e">
        <v>#N/A</v>
      </c>
      <c r="CE858" t="e">
        <v>#N/A</v>
      </c>
      <c r="CF858" t="e">
        <v>#N/A</v>
      </c>
    </row>
    <row r="859" spans="74:84" x14ac:dyDescent="0.3">
      <c r="BV859" t="e">
        <v>#N/A</v>
      </c>
      <c r="BW859" t="e">
        <v>#N/A</v>
      </c>
      <c r="BX859" t="e">
        <v>#N/A</v>
      </c>
      <c r="BY859" t="e">
        <v>#N/A</v>
      </c>
      <c r="BZ859" t="e">
        <v>#N/A</v>
      </c>
      <c r="CA859" t="e">
        <v>#N/A</v>
      </c>
      <c r="CB859" t="e">
        <v>#N/A</v>
      </c>
      <c r="CC859" t="e">
        <v>#N/A</v>
      </c>
      <c r="CD859" t="e">
        <v>#N/A</v>
      </c>
      <c r="CE859" t="e">
        <v>#N/A</v>
      </c>
      <c r="CF859" t="e">
        <v>#N/A</v>
      </c>
    </row>
    <row r="860" spans="74:84" x14ac:dyDescent="0.3">
      <c r="BV860" t="e">
        <v>#N/A</v>
      </c>
      <c r="BW860" t="e">
        <v>#N/A</v>
      </c>
      <c r="BX860" t="e">
        <v>#N/A</v>
      </c>
      <c r="BY860" t="e">
        <v>#N/A</v>
      </c>
      <c r="BZ860" t="e">
        <v>#N/A</v>
      </c>
      <c r="CA860" t="e">
        <v>#N/A</v>
      </c>
      <c r="CB860" t="e">
        <v>#N/A</v>
      </c>
      <c r="CC860" t="e">
        <v>#N/A</v>
      </c>
      <c r="CD860" t="e">
        <v>#N/A</v>
      </c>
      <c r="CE860" t="e">
        <v>#N/A</v>
      </c>
      <c r="CF860" t="e">
        <v>#N/A</v>
      </c>
    </row>
    <row r="861" spans="74:84" x14ac:dyDescent="0.3">
      <c r="BV861" t="e">
        <v>#N/A</v>
      </c>
      <c r="BW861" t="e">
        <v>#N/A</v>
      </c>
      <c r="BX861" t="e">
        <v>#N/A</v>
      </c>
      <c r="BY861" t="e">
        <v>#N/A</v>
      </c>
      <c r="BZ861" t="e">
        <v>#N/A</v>
      </c>
      <c r="CA861" t="e">
        <v>#N/A</v>
      </c>
      <c r="CB861" t="e">
        <v>#N/A</v>
      </c>
      <c r="CC861" t="e">
        <v>#N/A</v>
      </c>
      <c r="CD861" t="e">
        <v>#N/A</v>
      </c>
      <c r="CE861" t="e">
        <v>#N/A</v>
      </c>
      <c r="CF861" t="e">
        <v>#N/A</v>
      </c>
    </row>
    <row r="862" spans="74:84" x14ac:dyDescent="0.3">
      <c r="BV862" t="e">
        <v>#N/A</v>
      </c>
      <c r="BW862" t="e">
        <v>#N/A</v>
      </c>
      <c r="BX862" t="e">
        <v>#N/A</v>
      </c>
      <c r="BY862" t="e">
        <v>#N/A</v>
      </c>
      <c r="BZ862" t="e">
        <v>#N/A</v>
      </c>
      <c r="CA862" t="e">
        <v>#N/A</v>
      </c>
      <c r="CB862" t="e">
        <v>#N/A</v>
      </c>
      <c r="CC862" t="e">
        <v>#N/A</v>
      </c>
      <c r="CD862" t="e">
        <v>#N/A</v>
      </c>
      <c r="CE862" t="e">
        <v>#N/A</v>
      </c>
      <c r="CF862" t="e">
        <v>#N/A</v>
      </c>
    </row>
    <row r="863" spans="74:84" x14ac:dyDescent="0.3">
      <c r="BV863" t="e">
        <v>#N/A</v>
      </c>
      <c r="BW863" t="e">
        <v>#N/A</v>
      </c>
      <c r="BX863" t="e">
        <v>#N/A</v>
      </c>
      <c r="BY863" t="e">
        <v>#N/A</v>
      </c>
      <c r="BZ863" t="e">
        <v>#N/A</v>
      </c>
      <c r="CA863" t="e">
        <v>#N/A</v>
      </c>
      <c r="CB863" t="e">
        <v>#N/A</v>
      </c>
      <c r="CC863" t="e">
        <v>#N/A</v>
      </c>
      <c r="CD863" t="e">
        <v>#N/A</v>
      </c>
      <c r="CE863" t="e">
        <v>#N/A</v>
      </c>
      <c r="CF863" t="e">
        <v>#N/A</v>
      </c>
    </row>
    <row r="864" spans="74:84" x14ac:dyDescent="0.3">
      <c r="BV864" t="e">
        <v>#N/A</v>
      </c>
      <c r="BW864" t="e">
        <v>#N/A</v>
      </c>
      <c r="BX864" t="e">
        <v>#N/A</v>
      </c>
      <c r="BY864" t="e">
        <v>#N/A</v>
      </c>
      <c r="BZ864" t="e">
        <v>#N/A</v>
      </c>
      <c r="CA864" t="e">
        <v>#N/A</v>
      </c>
      <c r="CB864" t="e">
        <v>#N/A</v>
      </c>
      <c r="CC864" t="e">
        <v>#N/A</v>
      </c>
      <c r="CD864" t="e">
        <v>#N/A</v>
      </c>
      <c r="CE864" t="e">
        <v>#N/A</v>
      </c>
      <c r="CF864" t="e">
        <v>#N/A</v>
      </c>
    </row>
    <row r="865" spans="74:84" x14ac:dyDescent="0.3">
      <c r="BV865" t="e">
        <v>#N/A</v>
      </c>
      <c r="BW865" t="e">
        <v>#N/A</v>
      </c>
      <c r="BX865" t="e">
        <v>#N/A</v>
      </c>
      <c r="BY865" t="e">
        <v>#N/A</v>
      </c>
      <c r="BZ865" t="e">
        <v>#N/A</v>
      </c>
      <c r="CA865" t="e">
        <v>#N/A</v>
      </c>
      <c r="CB865" t="e">
        <v>#N/A</v>
      </c>
      <c r="CC865" t="e">
        <v>#N/A</v>
      </c>
      <c r="CD865" t="e">
        <v>#N/A</v>
      </c>
      <c r="CE865" t="e">
        <v>#N/A</v>
      </c>
      <c r="CF865" t="e">
        <v>#N/A</v>
      </c>
    </row>
    <row r="866" spans="74:84" x14ac:dyDescent="0.3">
      <c r="BV866" t="e">
        <v>#N/A</v>
      </c>
      <c r="BW866" t="e">
        <v>#N/A</v>
      </c>
      <c r="BX866" t="e">
        <v>#N/A</v>
      </c>
      <c r="BY866" t="e">
        <v>#N/A</v>
      </c>
      <c r="BZ866" t="e">
        <v>#N/A</v>
      </c>
      <c r="CA866" t="e">
        <v>#N/A</v>
      </c>
      <c r="CB866" t="e">
        <v>#N/A</v>
      </c>
      <c r="CC866" t="e">
        <v>#N/A</v>
      </c>
      <c r="CD866" t="e">
        <v>#N/A</v>
      </c>
      <c r="CE866" t="e">
        <v>#N/A</v>
      </c>
      <c r="CF866" t="e">
        <v>#N/A</v>
      </c>
    </row>
    <row r="867" spans="74:84" x14ac:dyDescent="0.3">
      <c r="BV867" t="e">
        <v>#N/A</v>
      </c>
      <c r="BW867" t="e">
        <v>#N/A</v>
      </c>
      <c r="BX867" t="e">
        <v>#N/A</v>
      </c>
      <c r="BY867" t="e">
        <v>#N/A</v>
      </c>
      <c r="BZ867" t="e">
        <v>#N/A</v>
      </c>
      <c r="CA867" t="e">
        <v>#N/A</v>
      </c>
      <c r="CB867" t="e">
        <v>#N/A</v>
      </c>
      <c r="CC867" t="e">
        <v>#N/A</v>
      </c>
      <c r="CD867" t="e">
        <v>#N/A</v>
      </c>
      <c r="CE867" t="e">
        <v>#N/A</v>
      </c>
      <c r="CF867" t="e">
        <v>#N/A</v>
      </c>
    </row>
    <row r="868" spans="74:84" x14ac:dyDescent="0.3">
      <c r="BV868" t="e">
        <v>#N/A</v>
      </c>
      <c r="BW868" t="e">
        <v>#N/A</v>
      </c>
      <c r="BX868" t="e">
        <v>#N/A</v>
      </c>
      <c r="BY868" t="e">
        <v>#N/A</v>
      </c>
      <c r="BZ868" t="e">
        <v>#N/A</v>
      </c>
      <c r="CA868" t="e">
        <v>#N/A</v>
      </c>
      <c r="CB868" t="e">
        <v>#N/A</v>
      </c>
      <c r="CC868" t="e">
        <v>#N/A</v>
      </c>
      <c r="CD868" t="e">
        <v>#N/A</v>
      </c>
      <c r="CE868" t="e">
        <v>#N/A</v>
      </c>
      <c r="CF868" t="e">
        <v>#N/A</v>
      </c>
    </row>
    <row r="869" spans="74:84" x14ac:dyDescent="0.3">
      <c r="BV869" t="e">
        <v>#N/A</v>
      </c>
      <c r="BW869" t="e">
        <v>#N/A</v>
      </c>
      <c r="BX869" t="e">
        <v>#N/A</v>
      </c>
      <c r="BY869" t="e">
        <v>#N/A</v>
      </c>
      <c r="BZ869" t="e">
        <v>#N/A</v>
      </c>
      <c r="CA869" t="e">
        <v>#N/A</v>
      </c>
      <c r="CB869" t="e">
        <v>#N/A</v>
      </c>
      <c r="CC869" t="e">
        <v>#N/A</v>
      </c>
      <c r="CD869" t="e">
        <v>#N/A</v>
      </c>
      <c r="CE869" t="e">
        <v>#N/A</v>
      </c>
      <c r="CF869" t="e">
        <v>#N/A</v>
      </c>
    </row>
    <row r="870" spans="74:84" x14ac:dyDescent="0.3">
      <c r="BV870" t="e">
        <v>#N/A</v>
      </c>
      <c r="BW870" t="e">
        <v>#N/A</v>
      </c>
      <c r="BX870" t="e">
        <v>#N/A</v>
      </c>
      <c r="BY870" t="e">
        <v>#N/A</v>
      </c>
      <c r="BZ870" t="e">
        <v>#N/A</v>
      </c>
      <c r="CA870" t="e">
        <v>#N/A</v>
      </c>
      <c r="CB870" t="e">
        <v>#N/A</v>
      </c>
      <c r="CC870" t="e">
        <v>#N/A</v>
      </c>
      <c r="CD870" t="e">
        <v>#N/A</v>
      </c>
      <c r="CE870" t="e">
        <v>#N/A</v>
      </c>
      <c r="CF870" t="e">
        <v>#N/A</v>
      </c>
    </row>
    <row r="871" spans="74:84" x14ac:dyDescent="0.3">
      <c r="BV871" t="e">
        <v>#N/A</v>
      </c>
      <c r="BW871" t="e">
        <v>#N/A</v>
      </c>
      <c r="BX871" t="e">
        <v>#N/A</v>
      </c>
      <c r="BY871" t="e">
        <v>#N/A</v>
      </c>
      <c r="BZ871" t="e">
        <v>#N/A</v>
      </c>
      <c r="CA871" t="e">
        <v>#N/A</v>
      </c>
      <c r="CB871" t="e">
        <v>#N/A</v>
      </c>
      <c r="CC871" t="e">
        <v>#N/A</v>
      </c>
      <c r="CD871" t="e">
        <v>#N/A</v>
      </c>
      <c r="CE871" t="e">
        <v>#N/A</v>
      </c>
      <c r="CF871" t="e">
        <v>#N/A</v>
      </c>
    </row>
    <row r="872" spans="74:84" x14ac:dyDescent="0.3">
      <c r="BV872" t="e">
        <v>#N/A</v>
      </c>
      <c r="BW872" t="e">
        <v>#N/A</v>
      </c>
      <c r="BX872" t="e">
        <v>#N/A</v>
      </c>
      <c r="BY872" t="e">
        <v>#N/A</v>
      </c>
      <c r="BZ872" t="e">
        <v>#N/A</v>
      </c>
      <c r="CA872" t="e">
        <v>#N/A</v>
      </c>
      <c r="CB872" t="e">
        <v>#N/A</v>
      </c>
      <c r="CC872" t="e">
        <v>#N/A</v>
      </c>
      <c r="CD872" t="e">
        <v>#N/A</v>
      </c>
      <c r="CE872" t="e">
        <v>#N/A</v>
      </c>
      <c r="CF872" t="e">
        <v>#N/A</v>
      </c>
    </row>
    <row r="873" spans="74:84" x14ac:dyDescent="0.3">
      <c r="BV873" t="e">
        <v>#N/A</v>
      </c>
      <c r="BW873" t="e">
        <v>#N/A</v>
      </c>
      <c r="BX873" t="e">
        <v>#N/A</v>
      </c>
      <c r="BY873" t="e">
        <v>#N/A</v>
      </c>
      <c r="BZ873" t="e">
        <v>#N/A</v>
      </c>
      <c r="CA873" t="e">
        <v>#N/A</v>
      </c>
      <c r="CB873" t="e">
        <v>#N/A</v>
      </c>
      <c r="CC873" t="e">
        <v>#N/A</v>
      </c>
      <c r="CD873" t="e">
        <v>#N/A</v>
      </c>
      <c r="CE873" t="e">
        <v>#N/A</v>
      </c>
      <c r="CF873" t="e">
        <v>#N/A</v>
      </c>
    </row>
    <row r="874" spans="74:84" x14ac:dyDescent="0.3">
      <c r="BV874" t="e">
        <v>#N/A</v>
      </c>
      <c r="BW874" t="e">
        <v>#N/A</v>
      </c>
      <c r="BX874" t="e">
        <v>#N/A</v>
      </c>
      <c r="BY874" t="e">
        <v>#N/A</v>
      </c>
      <c r="BZ874" t="e">
        <v>#N/A</v>
      </c>
      <c r="CA874" t="e">
        <v>#N/A</v>
      </c>
      <c r="CB874" t="e">
        <v>#N/A</v>
      </c>
      <c r="CC874" t="e">
        <v>#N/A</v>
      </c>
      <c r="CD874" t="e">
        <v>#N/A</v>
      </c>
      <c r="CE874" t="e">
        <v>#N/A</v>
      </c>
      <c r="CF874" t="e">
        <v>#N/A</v>
      </c>
    </row>
    <row r="875" spans="74:84" x14ac:dyDescent="0.3">
      <c r="BV875" t="e">
        <v>#N/A</v>
      </c>
      <c r="BW875" t="e">
        <v>#N/A</v>
      </c>
      <c r="BX875" t="e">
        <v>#N/A</v>
      </c>
      <c r="BY875" t="e">
        <v>#N/A</v>
      </c>
      <c r="BZ875" t="e">
        <v>#N/A</v>
      </c>
      <c r="CA875" t="e">
        <v>#N/A</v>
      </c>
      <c r="CB875" t="e">
        <v>#N/A</v>
      </c>
      <c r="CC875" t="e">
        <v>#N/A</v>
      </c>
      <c r="CD875" t="e">
        <v>#N/A</v>
      </c>
      <c r="CE875" t="e">
        <v>#N/A</v>
      </c>
      <c r="CF875" t="e">
        <v>#N/A</v>
      </c>
    </row>
    <row r="876" spans="74:84" x14ac:dyDescent="0.3">
      <c r="BV876" t="e">
        <v>#N/A</v>
      </c>
      <c r="BW876" t="e">
        <v>#N/A</v>
      </c>
      <c r="BX876" t="e">
        <v>#N/A</v>
      </c>
      <c r="BY876" t="e">
        <v>#N/A</v>
      </c>
      <c r="BZ876" t="e">
        <v>#N/A</v>
      </c>
      <c r="CA876" t="e">
        <v>#N/A</v>
      </c>
      <c r="CB876" t="e">
        <v>#N/A</v>
      </c>
      <c r="CC876" t="e">
        <v>#N/A</v>
      </c>
      <c r="CD876" t="e">
        <v>#N/A</v>
      </c>
      <c r="CE876" t="e">
        <v>#N/A</v>
      </c>
      <c r="CF876" t="e">
        <v>#N/A</v>
      </c>
    </row>
    <row r="877" spans="74:84" x14ac:dyDescent="0.3">
      <c r="BV877" t="e">
        <v>#N/A</v>
      </c>
      <c r="BW877" t="e">
        <v>#N/A</v>
      </c>
      <c r="BX877" t="e">
        <v>#N/A</v>
      </c>
      <c r="BY877" t="e">
        <v>#N/A</v>
      </c>
      <c r="BZ877" t="e">
        <v>#N/A</v>
      </c>
      <c r="CA877" t="e">
        <v>#N/A</v>
      </c>
      <c r="CB877" t="e">
        <v>#N/A</v>
      </c>
      <c r="CC877" t="e">
        <v>#N/A</v>
      </c>
      <c r="CD877" t="e">
        <v>#N/A</v>
      </c>
      <c r="CE877" t="e">
        <v>#N/A</v>
      </c>
      <c r="CF877" t="e">
        <v>#N/A</v>
      </c>
    </row>
    <row r="878" spans="74:84" x14ac:dyDescent="0.3">
      <c r="BV878" t="e">
        <v>#N/A</v>
      </c>
      <c r="BW878" t="e">
        <v>#N/A</v>
      </c>
      <c r="BX878" t="e">
        <v>#N/A</v>
      </c>
      <c r="BY878" t="e">
        <v>#N/A</v>
      </c>
      <c r="BZ878" t="e">
        <v>#N/A</v>
      </c>
      <c r="CA878" t="e">
        <v>#N/A</v>
      </c>
      <c r="CB878" t="e">
        <v>#N/A</v>
      </c>
      <c r="CC878" t="e">
        <v>#N/A</v>
      </c>
      <c r="CD878" t="e">
        <v>#N/A</v>
      </c>
      <c r="CE878" t="e">
        <v>#N/A</v>
      </c>
      <c r="CF878" t="e">
        <v>#N/A</v>
      </c>
    </row>
    <row r="879" spans="74:84" x14ac:dyDescent="0.3">
      <c r="BV879" t="e">
        <v>#N/A</v>
      </c>
      <c r="BW879" t="e">
        <v>#N/A</v>
      </c>
      <c r="BX879" t="e">
        <v>#N/A</v>
      </c>
      <c r="BY879" t="e">
        <v>#N/A</v>
      </c>
      <c r="BZ879" t="e">
        <v>#N/A</v>
      </c>
      <c r="CA879" t="e">
        <v>#N/A</v>
      </c>
      <c r="CB879" t="e">
        <v>#N/A</v>
      </c>
      <c r="CC879" t="e">
        <v>#N/A</v>
      </c>
      <c r="CD879" t="e">
        <v>#N/A</v>
      </c>
      <c r="CE879" t="e">
        <v>#N/A</v>
      </c>
      <c r="CF879" t="e">
        <v>#N/A</v>
      </c>
    </row>
    <row r="880" spans="74:84" x14ac:dyDescent="0.3">
      <c r="BV880" t="e">
        <v>#N/A</v>
      </c>
      <c r="BW880" t="e">
        <v>#N/A</v>
      </c>
      <c r="BX880" t="e">
        <v>#N/A</v>
      </c>
      <c r="BY880" t="e">
        <v>#N/A</v>
      </c>
      <c r="BZ880" t="e">
        <v>#N/A</v>
      </c>
      <c r="CA880" t="e">
        <v>#N/A</v>
      </c>
      <c r="CB880" t="e">
        <v>#N/A</v>
      </c>
      <c r="CC880" t="e">
        <v>#N/A</v>
      </c>
      <c r="CD880" t="e">
        <v>#N/A</v>
      </c>
      <c r="CE880" t="e">
        <v>#N/A</v>
      </c>
      <c r="CF880" t="e">
        <v>#N/A</v>
      </c>
    </row>
    <row r="881" spans="74:84" x14ac:dyDescent="0.3">
      <c r="BV881" t="e">
        <v>#N/A</v>
      </c>
      <c r="BW881" t="e">
        <v>#N/A</v>
      </c>
      <c r="BX881" t="e">
        <v>#N/A</v>
      </c>
      <c r="BY881" t="e">
        <v>#N/A</v>
      </c>
      <c r="BZ881" t="e">
        <v>#N/A</v>
      </c>
      <c r="CA881" t="e">
        <v>#N/A</v>
      </c>
      <c r="CB881" t="e">
        <v>#N/A</v>
      </c>
      <c r="CC881" t="e">
        <v>#N/A</v>
      </c>
      <c r="CD881" t="e">
        <v>#N/A</v>
      </c>
      <c r="CE881" t="e">
        <v>#N/A</v>
      </c>
      <c r="CF881" t="e">
        <v>#N/A</v>
      </c>
    </row>
    <row r="882" spans="74:84" x14ac:dyDescent="0.3">
      <c r="BV882" t="e">
        <v>#N/A</v>
      </c>
      <c r="BW882" t="e">
        <v>#N/A</v>
      </c>
      <c r="BX882" t="e">
        <v>#N/A</v>
      </c>
      <c r="BY882" t="e">
        <v>#N/A</v>
      </c>
      <c r="BZ882" t="e">
        <v>#N/A</v>
      </c>
      <c r="CA882" t="e">
        <v>#N/A</v>
      </c>
      <c r="CB882" t="e">
        <v>#N/A</v>
      </c>
      <c r="CC882" t="e">
        <v>#N/A</v>
      </c>
      <c r="CD882" t="e">
        <v>#N/A</v>
      </c>
      <c r="CE882" t="e">
        <v>#N/A</v>
      </c>
      <c r="CF882" t="e">
        <v>#N/A</v>
      </c>
    </row>
    <row r="883" spans="74:84" x14ac:dyDescent="0.3">
      <c r="BV883" t="e">
        <v>#N/A</v>
      </c>
      <c r="BW883" t="e">
        <v>#N/A</v>
      </c>
      <c r="BX883" t="e">
        <v>#N/A</v>
      </c>
      <c r="BY883" t="e">
        <v>#N/A</v>
      </c>
      <c r="BZ883" t="e">
        <v>#N/A</v>
      </c>
      <c r="CA883" t="e">
        <v>#N/A</v>
      </c>
      <c r="CB883" t="e">
        <v>#N/A</v>
      </c>
      <c r="CC883" t="e">
        <v>#N/A</v>
      </c>
      <c r="CD883" t="e">
        <v>#N/A</v>
      </c>
      <c r="CE883" t="e">
        <v>#N/A</v>
      </c>
      <c r="CF883" t="e">
        <v>#N/A</v>
      </c>
    </row>
    <row r="884" spans="74:84" x14ac:dyDescent="0.3">
      <c r="BV884" t="e">
        <v>#N/A</v>
      </c>
      <c r="BW884" t="e">
        <v>#N/A</v>
      </c>
      <c r="BX884" t="e">
        <v>#N/A</v>
      </c>
      <c r="BY884" t="e">
        <v>#N/A</v>
      </c>
      <c r="BZ884" t="e">
        <v>#N/A</v>
      </c>
      <c r="CA884" t="e">
        <v>#N/A</v>
      </c>
      <c r="CB884" t="e">
        <v>#N/A</v>
      </c>
      <c r="CC884" t="e">
        <v>#N/A</v>
      </c>
      <c r="CD884" t="e">
        <v>#N/A</v>
      </c>
      <c r="CE884" t="e">
        <v>#N/A</v>
      </c>
      <c r="CF884" t="e">
        <v>#N/A</v>
      </c>
    </row>
    <row r="885" spans="74:84" x14ac:dyDescent="0.3">
      <c r="BV885" t="e">
        <v>#N/A</v>
      </c>
      <c r="BW885" t="e">
        <v>#N/A</v>
      </c>
      <c r="BX885" t="e">
        <v>#N/A</v>
      </c>
      <c r="BY885" t="e">
        <v>#N/A</v>
      </c>
      <c r="BZ885" t="e">
        <v>#N/A</v>
      </c>
      <c r="CA885" t="e">
        <v>#N/A</v>
      </c>
      <c r="CB885" t="e">
        <v>#N/A</v>
      </c>
      <c r="CC885" t="e">
        <v>#N/A</v>
      </c>
      <c r="CD885" t="e">
        <v>#N/A</v>
      </c>
      <c r="CE885" t="e">
        <v>#N/A</v>
      </c>
      <c r="CF885" t="e">
        <v>#N/A</v>
      </c>
    </row>
    <row r="886" spans="74:84" x14ac:dyDescent="0.3">
      <c r="BV886" t="e">
        <v>#N/A</v>
      </c>
      <c r="BW886" t="e">
        <v>#N/A</v>
      </c>
      <c r="BX886" t="e">
        <v>#N/A</v>
      </c>
      <c r="BY886" t="e">
        <v>#N/A</v>
      </c>
      <c r="BZ886" t="e">
        <v>#N/A</v>
      </c>
      <c r="CA886" t="e">
        <v>#N/A</v>
      </c>
      <c r="CB886" t="e">
        <v>#N/A</v>
      </c>
      <c r="CC886" t="e">
        <v>#N/A</v>
      </c>
      <c r="CD886" t="e">
        <v>#N/A</v>
      </c>
      <c r="CE886" t="e">
        <v>#N/A</v>
      </c>
      <c r="CF886" t="e">
        <v>#N/A</v>
      </c>
    </row>
    <row r="887" spans="74:84" x14ac:dyDescent="0.3">
      <c r="BV887" t="e">
        <v>#N/A</v>
      </c>
      <c r="BW887" t="e">
        <v>#N/A</v>
      </c>
      <c r="BX887" t="e">
        <v>#N/A</v>
      </c>
      <c r="BY887" t="e">
        <v>#N/A</v>
      </c>
      <c r="BZ887" t="e">
        <v>#N/A</v>
      </c>
      <c r="CA887" t="e">
        <v>#N/A</v>
      </c>
      <c r="CB887" t="e">
        <v>#N/A</v>
      </c>
      <c r="CC887" t="e">
        <v>#N/A</v>
      </c>
      <c r="CD887" t="e">
        <v>#N/A</v>
      </c>
      <c r="CE887" t="e">
        <v>#N/A</v>
      </c>
      <c r="CF887" t="e">
        <v>#N/A</v>
      </c>
    </row>
    <row r="888" spans="74:84" x14ac:dyDescent="0.3">
      <c r="BV888" t="e">
        <v>#N/A</v>
      </c>
      <c r="BW888" t="e">
        <v>#N/A</v>
      </c>
      <c r="BX888" t="e">
        <v>#N/A</v>
      </c>
      <c r="BY888" t="e">
        <v>#N/A</v>
      </c>
      <c r="BZ888" t="e">
        <v>#N/A</v>
      </c>
      <c r="CA888" t="e">
        <v>#N/A</v>
      </c>
      <c r="CB888" t="e">
        <v>#N/A</v>
      </c>
      <c r="CC888" t="e">
        <v>#N/A</v>
      </c>
      <c r="CD888" t="e">
        <v>#N/A</v>
      </c>
      <c r="CE888" t="e">
        <v>#N/A</v>
      </c>
      <c r="CF888" t="e">
        <v>#N/A</v>
      </c>
    </row>
    <row r="889" spans="74:84" x14ac:dyDescent="0.3">
      <c r="BV889" t="e">
        <v>#N/A</v>
      </c>
      <c r="BW889" t="e">
        <v>#N/A</v>
      </c>
      <c r="BX889" t="e">
        <v>#N/A</v>
      </c>
      <c r="BY889" t="e">
        <v>#N/A</v>
      </c>
      <c r="BZ889" t="e">
        <v>#N/A</v>
      </c>
      <c r="CA889" t="e">
        <v>#N/A</v>
      </c>
      <c r="CB889" t="e">
        <v>#N/A</v>
      </c>
      <c r="CC889" t="e">
        <v>#N/A</v>
      </c>
      <c r="CD889" t="e">
        <v>#N/A</v>
      </c>
      <c r="CE889" t="e">
        <v>#N/A</v>
      </c>
      <c r="CF889" t="e">
        <v>#N/A</v>
      </c>
    </row>
    <row r="890" spans="74:84" x14ac:dyDescent="0.3">
      <c r="BV890" t="e">
        <v>#N/A</v>
      </c>
      <c r="BW890" t="e">
        <v>#N/A</v>
      </c>
      <c r="BX890" t="e">
        <v>#N/A</v>
      </c>
      <c r="BY890" t="e">
        <v>#N/A</v>
      </c>
      <c r="BZ890" t="e">
        <v>#N/A</v>
      </c>
      <c r="CA890" t="e">
        <v>#N/A</v>
      </c>
      <c r="CB890" t="e">
        <v>#N/A</v>
      </c>
      <c r="CC890" t="e">
        <v>#N/A</v>
      </c>
      <c r="CD890" t="e">
        <v>#N/A</v>
      </c>
      <c r="CE890" t="e">
        <v>#N/A</v>
      </c>
      <c r="CF890" t="e">
        <v>#N/A</v>
      </c>
    </row>
    <row r="891" spans="74:84" x14ac:dyDescent="0.3">
      <c r="BV891" t="e">
        <v>#N/A</v>
      </c>
      <c r="BW891" t="e">
        <v>#N/A</v>
      </c>
      <c r="BX891" t="e">
        <v>#N/A</v>
      </c>
      <c r="BY891" t="e">
        <v>#N/A</v>
      </c>
      <c r="BZ891" t="e">
        <v>#N/A</v>
      </c>
      <c r="CA891" t="e">
        <v>#N/A</v>
      </c>
      <c r="CB891" t="e">
        <v>#N/A</v>
      </c>
      <c r="CC891" t="e">
        <v>#N/A</v>
      </c>
      <c r="CD891" t="e">
        <v>#N/A</v>
      </c>
      <c r="CE891" t="e">
        <v>#N/A</v>
      </c>
      <c r="CF891" t="e">
        <v>#N/A</v>
      </c>
    </row>
    <row r="892" spans="74:84" x14ac:dyDescent="0.3">
      <c r="BV892" t="e">
        <v>#N/A</v>
      </c>
      <c r="BW892" t="e">
        <v>#N/A</v>
      </c>
      <c r="BX892" t="e">
        <v>#N/A</v>
      </c>
      <c r="BY892" t="e">
        <v>#N/A</v>
      </c>
      <c r="BZ892" t="e">
        <v>#N/A</v>
      </c>
      <c r="CA892" t="e">
        <v>#N/A</v>
      </c>
      <c r="CB892" t="e">
        <v>#N/A</v>
      </c>
      <c r="CC892" t="e">
        <v>#N/A</v>
      </c>
      <c r="CD892" t="e">
        <v>#N/A</v>
      </c>
      <c r="CE892" t="e">
        <v>#N/A</v>
      </c>
      <c r="CF892" t="e">
        <v>#N/A</v>
      </c>
    </row>
    <row r="893" spans="74:84" x14ac:dyDescent="0.3">
      <c r="BV893" t="e">
        <v>#N/A</v>
      </c>
      <c r="BW893" t="e">
        <v>#N/A</v>
      </c>
      <c r="BX893" t="e">
        <v>#N/A</v>
      </c>
      <c r="BY893" t="e">
        <v>#N/A</v>
      </c>
      <c r="BZ893" t="e">
        <v>#N/A</v>
      </c>
      <c r="CA893" t="e">
        <v>#N/A</v>
      </c>
      <c r="CB893" t="e">
        <v>#N/A</v>
      </c>
      <c r="CC893" t="e">
        <v>#N/A</v>
      </c>
      <c r="CD893" t="e">
        <v>#N/A</v>
      </c>
      <c r="CE893" t="e">
        <v>#N/A</v>
      </c>
      <c r="CF893" t="e">
        <v>#N/A</v>
      </c>
    </row>
    <row r="894" spans="74:84" x14ac:dyDescent="0.3">
      <c r="BV894" t="e">
        <v>#N/A</v>
      </c>
      <c r="BW894" t="e">
        <v>#N/A</v>
      </c>
      <c r="BX894" t="e">
        <v>#N/A</v>
      </c>
      <c r="BY894" t="e">
        <v>#N/A</v>
      </c>
      <c r="BZ894" t="e">
        <v>#N/A</v>
      </c>
      <c r="CA894" t="e">
        <v>#N/A</v>
      </c>
      <c r="CB894" t="e">
        <v>#N/A</v>
      </c>
      <c r="CC894" t="e">
        <v>#N/A</v>
      </c>
      <c r="CD894" t="e">
        <v>#N/A</v>
      </c>
      <c r="CE894" t="e">
        <v>#N/A</v>
      </c>
      <c r="CF894" t="e">
        <v>#N/A</v>
      </c>
    </row>
    <row r="895" spans="74:84" x14ac:dyDescent="0.3">
      <c r="BV895" t="e">
        <v>#N/A</v>
      </c>
      <c r="BW895" t="e">
        <v>#N/A</v>
      </c>
      <c r="BX895" t="e">
        <v>#N/A</v>
      </c>
      <c r="BY895" t="e">
        <v>#N/A</v>
      </c>
      <c r="BZ895" t="e">
        <v>#N/A</v>
      </c>
      <c r="CA895" t="e">
        <v>#N/A</v>
      </c>
      <c r="CB895" t="e">
        <v>#N/A</v>
      </c>
      <c r="CC895" t="e">
        <v>#N/A</v>
      </c>
      <c r="CD895" t="e">
        <v>#N/A</v>
      </c>
      <c r="CE895" t="e">
        <v>#N/A</v>
      </c>
      <c r="CF895" t="e">
        <v>#N/A</v>
      </c>
    </row>
    <row r="896" spans="74:84" x14ac:dyDescent="0.3">
      <c r="BV896" t="e">
        <v>#N/A</v>
      </c>
      <c r="BW896" t="e">
        <v>#N/A</v>
      </c>
      <c r="BX896" t="e">
        <v>#N/A</v>
      </c>
      <c r="BY896" t="e">
        <v>#N/A</v>
      </c>
      <c r="BZ896" t="e">
        <v>#N/A</v>
      </c>
      <c r="CA896" t="e">
        <v>#N/A</v>
      </c>
      <c r="CB896" t="e">
        <v>#N/A</v>
      </c>
      <c r="CC896" t="e">
        <v>#N/A</v>
      </c>
      <c r="CD896" t="e">
        <v>#N/A</v>
      </c>
      <c r="CE896" t="e">
        <v>#N/A</v>
      </c>
      <c r="CF896" t="e">
        <v>#N/A</v>
      </c>
    </row>
    <row r="897" spans="74:84" x14ac:dyDescent="0.3">
      <c r="BV897" t="e">
        <v>#N/A</v>
      </c>
      <c r="BW897" t="e">
        <v>#N/A</v>
      </c>
      <c r="BX897" t="e">
        <v>#N/A</v>
      </c>
      <c r="BY897" t="e">
        <v>#N/A</v>
      </c>
      <c r="BZ897" t="e">
        <v>#N/A</v>
      </c>
      <c r="CA897" t="e">
        <v>#N/A</v>
      </c>
      <c r="CB897" t="e">
        <v>#N/A</v>
      </c>
      <c r="CC897" t="e">
        <v>#N/A</v>
      </c>
      <c r="CD897" t="e">
        <v>#N/A</v>
      </c>
      <c r="CE897" t="e">
        <v>#N/A</v>
      </c>
      <c r="CF897" t="e">
        <v>#N/A</v>
      </c>
    </row>
    <row r="898" spans="74:84" x14ac:dyDescent="0.3">
      <c r="BV898" t="e">
        <v>#N/A</v>
      </c>
      <c r="BW898" t="e">
        <v>#N/A</v>
      </c>
      <c r="BX898" t="e">
        <v>#N/A</v>
      </c>
      <c r="BY898" t="e">
        <v>#N/A</v>
      </c>
      <c r="BZ898" t="e">
        <v>#N/A</v>
      </c>
      <c r="CA898" t="e">
        <v>#N/A</v>
      </c>
      <c r="CB898" t="e">
        <v>#N/A</v>
      </c>
      <c r="CC898" t="e">
        <v>#N/A</v>
      </c>
      <c r="CD898" t="e">
        <v>#N/A</v>
      </c>
      <c r="CE898" t="e">
        <v>#N/A</v>
      </c>
      <c r="CF898" t="e">
        <v>#N/A</v>
      </c>
    </row>
    <row r="899" spans="74:84" x14ac:dyDescent="0.3">
      <c r="BV899" t="e">
        <v>#N/A</v>
      </c>
      <c r="BW899" t="e">
        <v>#N/A</v>
      </c>
      <c r="BX899" t="e">
        <v>#N/A</v>
      </c>
      <c r="BY899" t="e">
        <v>#N/A</v>
      </c>
      <c r="BZ899" t="e">
        <v>#N/A</v>
      </c>
      <c r="CA899" t="e">
        <v>#N/A</v>
      </c>
      <c r="CB899" t="e">
        <v>#N/A</v>
      </c>
      <c r="CC899" t="e">
        <v>#N/A</v>
      </c>
      <c r="CD899" t="e">
        <v>#N/A</v>
      </c>
      <c r="CE899" t="e">
        <v>#N/A</v>
      </c>
      <c r="CF899" t="e">
        <v>#N/A</v>
      </c>
    </row>
    <row r="900" spans="74:84" x14ac:dyDescent="0.3">
      <c r="BV900" t="e">
        <v>#N/A</v>
      </c>
      <c r="BW900" t="e">
        <v>#N/A</v>
      </c>
      <c r="BX900" t="e">
        <v>#N/A</v>
      </c>
      <c r="BY900" t="e">
        <v>#N/A</v>
      </c>
      <c r="BZ900" t="e">
        <v>#N/A</v>
      </c>
      <c r="CA900" t="e">
        <v>#N/A</v>
      </c>
      <c r="CB900" t="e">
        <v>#N/A</v>
      </c>
      <c r="CC900" t="e">
        <v>#N/A</v>
      </c>
      <c r="CD900" t="e">
        <v>#N/A</v>
      </c>
      <c r="CE900" t="e">
        <v>#N/A</v>
      </c>
      <c r="CF900" t="e">
        <v>#N/A</v>
      </c>
    </row>
    <row r="901" spans="74:84" x14ac:dyDescent="0.3">
      <c r="BV901" t="e">
        <v>#N/A</v>
      </c>
      <c r="BW901" t="e">
        <v>#N/A</v>
      </c>
      <c r="BX901" t="e">
        <v>#N/A</v>
      </c>
      <c r="BY901" t="e">
        <v>#N/A</v>
      </c>
      <c r="BZ901" t="e">
        <v>#N/A</v>
      </c>
      <c r="CA901" t="e">
        <v>#N/A</v>
      </c>
      <c r="CB901" t="e">
        <v>#N/A</v>
      </c>
      <c r="CC901" t="e">
        <v>#N/A</v>
      </c>
      <c r="CD901" t="e">
        <v>#N/A</v>
      </c>
      <c r="CE901" t="e">
        <v>#N/A</v>
      </c>
      <c r="CF901" t="e">
        <v>#N/A</v>
      </c>
    </row>
    <row r="902" spans="74:84" x14ac:dyDescent="0.3">
      <c r="BV902" t="e">
        <v>#N/A</v>
      </c>
      <c r="BW902" t="e">
        <v>#N/A</v>
      </c>
      <c r="BX902" t="e">
        <v>#N/A</v>
      </c>
      <c r="BY902" t="e">
        <v>#N/A</v>
      </c>
      <c r="BZ902" t="e">
        <v>#N/A</v>
      </c>
      <c r="CA902" t="e">
        <v>#N/A</v>
      </c>
      <c r="CB902" t="e">
        <v>#N/A</v>
      </c>
      <c r="CC902" t="e">
        <v>#N/A</v>
      </c>
      <c r="CD902" t="e">
        <v>#N/A</v>
      </c>
      <c r="CE902" t="e">
        <v>#N/A</v>
      </c>
      <c r="CF902" t="e">
        <v>#N/A</v>
      </c>
    </row>
    <row r="903" spans="74:84" x14ac:dyDescent="0.3">
      <c r="BV903" t="e">
        <v>#N/A</v>
      </c>
      <c r="BW903" t="e">
        <v>#N/A</v>
      </c>
      <c r="BX903" t="e">
        <v>#N/A</v>
      </c>
      <c r="BY903" t="e">
        <v>#N/A</v>
      </c>
      <c r="BZ903" t="e">
        <v>#N/A</v>
      </c>
      <c r="CA903" t="e">
        <v>#N/A</v>
      </c>
      <c r="CB903" t="e">
        <v>#N/A</v>
      </c>
      <c r="CC903" t="e">
        <v>#N/A</v>
      </c>
      <c r="CD903" t="e">
        <v>#N/A</v>
      </c>
      <c r="CE903" t="e">
        <v>#N/A</v>
      </c>
      <c r="CF903" t="e">
        <v>#N/A</v>
      </c>
    </row>
    <row r="904" spans="74:84" x14ac:dyDescent="0.3">
      <c r="BV904" t="e">
        <v>#N/A</v>
      </c>
      <c r="BW904" t="e">
        <v>#N/A</v>
      </c>
      <c r="BX904" t="e">
        <v>#N/A</v>
      </c>
      <c r="BY904" t="e">
        <v>#N/A</v>
      </c>
      <c r="BZ904" t="e">
        <v>#N/A</v>
      </c>
      <c r="CA904" t="e">
        <v>#N/A</v>
      </c>
      <c r="CB904" t="e">
        <v>#N/A</v>
      </c>
      <c r="CC904" t="e">
        <v>#N/A</v>
      </c>
      <c r="CD904" t="e">
        <v>#N/A</v>
      </c>
      <c r="CE904" t="e">
        <v>#N/A</v>
      </c>
      <c r="CF904" t="e">
        <v>#N/A</v>
      </c>
    </row>
    <row r="905" spans="74:84" x14ac:dyDescent="0.3">
      <c r="BV905" t="e">
        <v>#N/A</v>
      </c>
      <c r="BW905" t="e">
        <v>#N/A</v>
      </c>
      <c r="BX905" t="e">
        <v>#N/A</v>
      </c>
      <c r="BY905" t="e">
        <v>#N/A</v>
      </c>
      <c r="BZ905" t="e">
        <v>#N/A</v>
      </c>
      <c r="CA905" t="e">
        <v>#N/A</v>
      </c>
      <c r="CB905" t="e">
        <v>#N/A</v>
      </c>
      <c r="CC905" t="e">
        <v>#N/A</v>
      </c>
      <c r="CD905" t="e">
        <v>#N/A</v>
      </c>
      <c r="CE905" t="e">
        <v>#N/A</v>
      </c>
      <c r="CF905" t="e">
        <v>#N/A</v>
      </c>
    </row>
    <row r="906" spans="74:84" x14ac:dyDescent="0.3">
      <c r="BV906" t="e">
        <v>#N/A</v>
      </c>
      <c r="BW906" t="e">
        <v>#N/A</v>
      </c>
      <c r="BX906" t="e">
        <v>#N/A</v>
      </c>
      <c r="BY906" t="e">
        <v>#N/A</v>
      </c>
      <c r="BZ906" t="e">
        <v>#N/A</v>
      </c>
      <c r="CA906" t="e">
        <v>#N/A</v>
      </c>
      <c r="CB906" t="e">
        <v>#N/A</v>
      </c>
      <c r="CC906" t="e">
        <v>#N/A</v>
      </c>
      <c r="CD906" t="e">
        <v>#N/A</v>
      </c>
      <c r="CE906" t="e">
        <v>#N/A</v>
      </c>
      <c r="CF906" t="e">
        <v>#N/A</v>
      </c>
    </row>
    <row r="907" spans="74:84" x14ac:dyDescent="0.3">
      <c r="BV907" t="e">
        <v>#N/A</v>
      </c>
      <c r="BW907" t="e">
        <v>#N/A</v>
      </c>
      <c r="BX907" t="e">
        <v>#N/A</v>
      </c>
      <c r="BY907" t="e">
        <v>#N/A</v>
      </c>
      <c r="BZ907" t="e">
        <v>#N/A</v>
      </c>
      <c r="CA907" t="e">
        <v>#N/A</v>
      </c>
      <c r="CB907" t="e">
        <v>#N/A</v>
      </c>
      <c r="CC907" t="e">
        <v>#N/A</v>
      </c>
      <c r="CD907" t="e">
        <v>#N/A</v>
      </c>
      <c r="CE907" t="e">
        <v>#N/A</v>
      </c>
      <c r="CF907" t="e">
        <v>#N/A</v>
      </c>
    </row>
    <row r="908" spans="74:84" x14ac:dyDescent="0.3">
      <c r="BV908" t="e">
        <v>#N/A</v>
      </c>
      <c r="BW908" t="e">
        <v>#N/A</v>
      </c>
      <c r="BX908" t="e">
        <v>#N/A</v>
      </c>
      <c r="BY908" t="e">
        <v>#N/A</v>
      </c>
      <c r="BZ908" t="e">
        <v>#N/A</v>
      </c>
      <c r="CA908" t="e">
        <v>#N/A</v>
      </c>
      <c r="CB908" t="e">
        <v>#N/A</v>
      </c>
      <c r="CC908" t="e">
        <v>#N/A</v>
      </c>
      <c r="CD908" t="e">
        <v>#N/A</v>
      </c>
      <c r="CE908" t="e">
        <v>#N/A</v>
      </c>
      <c r="CF908" t="e">
        <v>#N/A</v>
      </c>
    </row>
    <row r="909" spans="74:84" x14ac:dyDescent="0.3">
      <c r="BV909" t="e">
        <v>#N/A</v>
      </c>
      <c r="BW909" t="e">
        <v>#N/A</v>
      </c>
      <c r="BX909" t="e">
        <v>#N/A</v>
      </c>
      <c r="BY909" t="e">
        <v>#N/A</v>
      </c>
      <c r="BZ909" t="e">
        <v>#N/A</v>
      </c>
      <c r="CA909" t="e">
        <v>#N/A</v>
      </c>
      <c r="CB909" t="e">
        <v>#N/A</v>
      </c>
      <c r="CC909" t="e">
        <v>#N/A</v>
      </c>
      <c r="CD909" t="e">
        <v>#N/A</v>
      </c>
      <c r="CE909" t="e">
        <v>#N/A</v>
      </c>
      <c r="CF909" t="e">
        <v>#N/A</v>
      </c>
    </row>
    <row r="910" spans="74:84" x14ac:dyDescent="0.3">
      <c r="BV910" t="e">
        <v>#N/A</v>
      </c>
      <c r="BW910" t="e">
        <v>#N/A</v>
      </c>
      <c r="BX910" t="e">
        <v>#N/A</v>
      </c>
      <c r="BY910" t="e">
        <v>#N/A</v>
      </c>
      <c r="BZ910" t="e">
        <v>#N/A</v>
      </c>
      <c r="CA910" t="e">
        <v>#N/A</v>
      </c>
      <c r="CB910" t="e">
        <v>#N/A</v>
      </c>
      <c r="CC910" t="e">
        <v>#N/A</v>
      </c>
      <c r="CD910" t="e">
        <v>#N/A</v>
      </c>
      <c r="CE910" t="e">
        <v>#N/A</v>
      </c>
      <c r="CF910" t="e">
        <v>#N/A</v>
      </c>
    </row>
    <row r="911" spans="74:84" x14ac:dyDescent="0.3">
      <c r="BV911" t="e">
        <v>#N/A</v>
      </c>
      <c r="BW911" t="e">
        <v>#N/A</v>
      </c>
      <c r="BX911" t="e">
        <v>#N/A</v>
      </c>
      <c r="BY911" t="e">
        <v>#N/A</v>
      </c>
      <c r="BZ911" t="e">
        <v>#N/A</v>
      </c>
      <c r="CA911" t="e">
        <v>#N/A</v>
      </c>
      <c r="CB911" t="e">
        <v>#N/A</v>
      </c>
      <c r="CC911" t="e">
        <v>#N/A</v>
      </c>
      <c r="CD911" t="e">
        <v>#N/A</v>
      </c>
      <c r="CE911" t="e">
        <v>#N/A</v>
      </c>
      <c r="CF911" t="e">
        <v>#N/A</v>
      </c>
    </row>
    <row r="912" spans="74:84" x14ac:dyDescent="0.3">
      <c r="BV912" t="e">
        <v>#N/A</v>
      </c>
      <c r="BW912" t="e">
        <v>#N/A</v>
      </c>
      <c r="BX912" t="e">
        <v>#N/A</v>
      </c>
      <c r="BY912" t="e">
        <v>#N/A</v>
      </c>
      <c r="BZ912" t="e">
        <v>#N/A</v>
      </c>
      <c r="CA912" t="e">
        <v>#N/A</v>
      </c>
      <c r="CB912" t="e">
        <v>#N/A</v>
      </c>
      <c r="CC912" t="e">
        <v>#N/A</v>
      </c>
      <c r="CD912" t="e">
        <v>#N/A</v>
      </c>
      <c r="CE912" t="e">
        <v>#N/A</v>
      </c>
      <c r="CF912" t="e">
        <v>#N/A</v>
      </c>
    </row>
    <row r="913" spans="74:84" x14ac:dyDescent="0.3">
      <c r="BV913" t="e">
        <v>#N/A</v>
      </c>
      <c r="BW913" t="e">
        <v>#N/A</v>
      </c>
      <c r="BX913" t="e">
        <v>#N/A</v>
      </c>
      <c r="BY913" t="e">
        <v>#N/A</v>
      </c>
      <c r="BZ913" t="e">
        <v>#N/A</v>
      </c>
      <c r="CA913" t="e">
        <v>#N/A</v>
      </c>
      <c r="CB913" t="e">
        <v>#N/A</v>
      </c>
      <c r="CC913" t="e">
        <v>#N/A</v>
      </c>
      <c r="CD913" t="e">
        <v>#N/A</v>
      </c>
      <c r="CE913" t="e">
        <v>#N/A</v>
      </c>
      <c r="CF913" t="e">
        <v>#N/A</v>
      </c>
    </row>
    <row r="914" spans="74:84" x14ac:dyDescent="0.3">
      <c r="BV914" t="e">
        <v>#N/A</v>
      </c>
      <c r="BW914" t="e">
        <v>#N/A</v>
      </c>
      <c r="BX914" t="e">
        <v>#N/A</v>
      </c>
      <c r="BY914" t="e">
        <v>#N/A</v>
      </c>
      <c r="BZ914" t="e">
        <v>#N/A</v>
      </c>
      <c r="CA914" t="e">
        <v>#N/A</v>
      </c>
      <c r="CB914" t="e">
        <v>#N/A</v>
      </c>
      <c r="CC914" t="e">
        <v>#N/A</v>
      </c>
      <c r="CD914" t="e">
        <v>#N/A</v>
      </c>
      <c r="CE914" t="e">
        <v>#N/A</v>
      </c>
      <c r="CF914" t="e">
        <v>#N/A</v>
      </c>
    </row>
    <row r="915" spans="74:84" x14ac:dyDescent="0.3">
      <c r="BV915" t="e">
        <v>#N/A</v>
      </c>
      <c r="BW915" t="e">
        <v>#N/A</v>
      </c>
      <c r="BX915" t="e">
        <v>#N/A</v>
      </c>
      <c r="BY915" t="e">
        <v>#N/A</v>
      </c>
      <c r="BZ915" t="e">
        <v>#N/A</v>
      </c>
      <c r="CA915" t="e">
        <v>#N/A</v>
      </c>
      <c r="CB915" t="e">
        <v>#N/A</v>
      </c>
      <c r="CC915" t="e">
        <v>#N/A</v>
      </c>
      <c r="CD915" t="e">
        <v>#N/A</v>
      </c>
      <c r="CE915" t="e">
        <v>#N/A</v>
      </c>
      <c r="CF915" t="e">
        <v>#N/A</v>
      </c>
    </row>
    <row r="916" spans="74:84" x14ac:dyDescent="0.3">
      <c r="BV916" t="e">
        <v>#N/A</v>
      </c>
      <c r="BW916" t="e">
        <v>#N/A</v>
      </c>
      <c r="BX916" t="e">
        <v>#N/A</v>
      </c>
      <c r="BY916" t="e">
        <v>#N/A</v>
      </c>
      <c r="BZ916" t="e">
        <v>#N/A</v>
      </c>
      <c r="CA916" t="e">
        <v>#N/A</v>
      </c>
      <c r="CB916" t="e">
        <v>#N/A</v>
      </c>
      <c r="CC916" t="e">
        <v>#N/A</v>
      </c>
      <c r="CD916" t="e">
        <v>#N/A</v>
      </c>
      <c r="CE916" t="e">
        <v>#N/A</v>
      </c>
      <c r="CF916" t="e">
        <v>#N/A</v>
      </c>
    </row>
    <row r="917" spans="74:84" x14ac:dyDescent="0.3">
      <c r="BV917" t="e">
        <v>#N/A</v>
      </c>
      <c r="BW917" t="e">
        <v>#N/A</v>
      </c>
      <c r="BX917" t="e">
        <v>#N/A</v>
      </c>
      <c r="BY917" t="e">
        <v>#N/A</v>
      </c>
      <c r="BZ917" t="e">
        <v>#N/A</v>
      </c>
      <c r="CA917" t="e">
        <v>#N/A</v>
      </c>
      <c r="CB917" t="e">
        <v>#N/A</v>
      </c>
      <c r="CC917" t="e">
        <v>#N/A</v>
      </c>
      <c r="CD917" t="e">
        <v>#N/A</v>
      </c>
      <c r="CE917" t="e">
        <v>#N/A</v>
      </c>
      <c r="CF917" t="e">
        <v>#N/A</v>
      </c>
    </row>
    <row r="918" spans="74:84" x14ac:dyDescent="0.3">
      <c r="BV918" t="e">
        <v>#N/A</v>
      </c>
      <c r="BW918" t="e">
        <v>#N/A</v>
      </c>
      <c r="BX918" t="e">
        <v>#N/A</v>
      </c>
      <c r="BY918" t="e">
        <v>#N/A</v>
      </c>
      <c r="BZ918" t="e">
        <v>#N/A</v>
      </c>
      <c r="CA918" t="e">
        <v>#N/A</v>
      </c>
      <c r="CB918" t="e">
        <v>#N/A</v>
      </c>
      <c r="CC918" t="e">
        <v>#N/A</v>
      </c>
      <c r="CD918" t="e">
        <v>#N/A</v>
      </c>
      <c r="CE918" t="e">
        <v>#N/A</v>
      </c>
      <c r="CF918" t="e">
        <v>#N/A</v>
      </c>
    </row>
    <row r="919" spans="74:84" x14ac:dyDescent="0.3">
      <c r="BV919" t="e">
        <v>#N/A</v>
      </c>
      <c r="BW919" t="e">
        <v>#N/A</v>
      </c>
      <c r="BX919" t="e">
        <v>#N/A</v>
      </c>
      <c r="BY919" t="e">
        <v>#N/A</v>
      </c>
      <c r="BZ919" t="e">
        <v>#N/A</v>
      </c>
      <c r="CA919" t="e">
        <v>#N/A</v>
      </c>
      <c r="CB919" t="e">
        <v>#N/A</v>
      </c>
      <c r="CC919" t="e">
        <v>#N/A</v>
      </c>
      <c r="CD919" t="e">
        <v>#N/A</v>
      </c>
      <c r="CE919" t="e">
        <v>#N/A</v>
      </c>
      <c r="CF919" t="e">
        <v>#N/A</v>
      </c>
    </row>
    <row r="920" spans="74:84" x14ac:dyDescent="0.3">
      <c r="BV920" t="e">
        <v>#N/A</v>
      </c>
      <c r="BW920" t="e">
        <v>#N/A</v>
      </c>
      <c r="BX920" t="e">
        <v>#N/A</v>
      </c>
      <c r="BY920" t="e">
        <v>#N/A</v>
      </c>
      <c r="BZ920" t="e">
        <v>#N/A</v>
      </c>
      <c r="CA920" t="e">
        <v>#N/A</v>
      </c>
      <c r="CB920" t="e">
        <v>#N/A</v>
      </c>
      <c r="CC920" t="e">
        <v>#N/A</v>
      </c>
      <c r="CD920" t="e">
        <v>#N/A</v>
      </c>
      <c r="CE920" t="e">
        <v>#N/A</v>
      </c>
      <c r="CF920" t="e">
        <v>#N/A</v>
      </c>
    </row>
    <row r="921" spans="74:84" x14ac:dyDescent="0.3">
      <c r="BV921" t="e">
        <v>#N/A</v>
      </c>
      <c r="BW921" t="e">
        <v>#N/A</v>
      </c>
      <c r="BX921" t="e">
        <v>#N/A</v>
      </c>
      <c r="BY921" t="e">
        <v>#N/A</v>
      </c>
      <c r="BZ921" t="e">
        <v>#N/A</v>
      </c>
      <c r="CA921" t="e">
        <v>#N/A</v>
      </c>
      <c r="CB921" t="e">
        <v>#N/A</v>
      </c>
      <c r="CC921" t="e">
        <v>#N/A</v>
      </c>
      <c r="CD921" t="e">
        <v>#N/A</v>
      </c>
      <c r="CE921" t="e">
        <v>#N/A</v>
      </c>
      <c r="CF921" t="e">
        <v>#N/A</v>
      </c>
    </row>
    <row r="922" spans="74:84" x14ac:dyDescent="0.3">
      <c r="BV922" t="e">
        <v>#N/A</v>
      </c>
      <c r="BW922" t="e">
        <v>#N/A</v>
      </c>
      <c r="BX922" t="e">
        <v>#N/A</v>
      </c>
      <c r="BY922" t="e">
        <v>#N/A</v>
      </c>
      <c r="BZ922" t="e">
        <v>#N/A</v>
      </c>
      <c r="CA922" t="e">
        <v>#N/A</v>
      </c>
      <c r="CB922" t="e">
        <v>#N/A</v>
      </c>
      <c r="CC922" t="e">
        <v>#N/A</v>
      </c>
      <c r="CD922" t="e">
        <v>#N/A</v>
      </c>
      <c r="CE922" t="e">
        <v>#N/A</v>
      </c>
      <c r="CF922" t="e">
        <v>#N/A</v>
      </c>
    </row>
    <row r="923" spans="74:84" x14ac:dyDescent="0.3">
      <c r="BV923" t="e">
        <v>#N/A</v>
      </c>
      <c r="BW923" t="e">
        <v>#N/A</v>
      </c>
      <c r="BX923" t="e">
        <v>#N/A</v>
      </c>
      <c r="BY923" t="e">
        <v>#N/A</v>
      </c>
      <c r="BZ923" t="e">
        <v>#N/A</v>
      </c>
      <c r="CA923" t="e">
        <v>#N/A</v>
      </c>
      <c r="CB923" t="e">
        <v>#N/A</v>
      </c>
      <c r="CC923" t="e">
        <v>#N/A</v>
      </c>
      <c r="CD923" t="e">
        <v>#N/A</v>
      </c>
      <c r="CE923" t="e">
        <v>#N/A</v>
      </c>
      <c r="CF923" t="e">
        <v>#N/A</v>
      </c>
    </row>
    <row r="924" spans="74:84" x14ac:dyDescent="0.3">
      <c r="BV924" t="e">
        <v>#N/A</v>
      </c>
      <c r="BW924" t="e">
        <v>#N/A</v>
      </c>
      <c r="BX924" t="e">
        <v>#N/A</v>
      </c>
      <c r="BY924" t="e">
        <v>#N/A</v>
      </c>
      <c r="BZ924" t="e">
        <v>#N/A</v>
      </c>
      <c r="CA924" t="e">
        <v>#N/A</v>
      </c>
      <c r="CB924" t="e">
        <v>#N/A</v>
      </c>
      <c r="CC924" t="e">
        <v>#N/A</v>
      </c>
      <c r="CD924" t="e">
        <v>#N/A</v>
      </c>
      <c r="CE924" t="e">
        <v>#N/A</v>
      </c>
      <c r="CF924" t="e">
        <v>#N/A</v>
      </c>
    </row>
    <row r="925" spans="74:84" x14ac:dyDescent="0.3">
      <c r="BV925" t="e">
        <v>#N/A</v>
      </c>
      <c r="BW925" t="e">
        <v>#N/A</v>
      </c>
      <c r="BX925" t="e">
        <v>#N/A</v>
      </c>
      <c r="BY925" t="e">
        <v>#N/A</v>
      </c>
      <c r="BZ925" t="e">
        <v>#N/A</v>
      </c>
      <c r="CA925" t="e">
        <v>#N/A</v>
      </c>
      <c r="CB925" t="e">
        <v>#N/A</v>
      </c>
      <c r="CC925" t="e">
        <v>#N/A</v>
      </c>
      <c r="CD925" t="e">
        <v>#N/A</v>
      </c>
      <c r="CE925" t="e">
        <v>#N/A</v>
      </c>
      <c r="CF925" t="e">
        <v>#N/A</v>
      </c>
    </row>
    <row r="926" spans="74:84" x14ac:dyDescent="0.3">
      <c r="BV926" t="e">
        <v>#N/A</v>
      </c>
      <c r="BW926" t="e">
        <v>#N/A</v>
      </c>
      <c r="BX926" t="e">
        <v>#N/A</v>
      </c>
      <c r="BY926" t="e">
        <v>#N/A</v>
      </c>
      <c r="BZ926" t="e">
        <v>#N/A</v>
      </c>
      <c r="CA926" t="e">
        <v>#N/A</v>
      </c>
      <c r="CB926" t="e">
        <v>#N/A</v>
      </c>
      <c r="CC926" t="e">
        <v>#N/A</v>
      </c>
      <c r="CD926" t="e">
        <v>#N/A</v>
      </c>
      <c r="CE926" t="e">
        <v>#N/A</v>
      </c>
      <c r="CF926" t="e">
        <v>#N/A</v>
      </c>
    </row>
    <row r="927" spans="74:84" x14ac:dyDescent="0.3">
      <c r="BV927" t="e">
        <v>#N/A</v>
      </c>
      <c r="BW927" t="e">
        <v>#N/A</v>
      </c>
      <c r="BX927" t="e">
        <v>#N/A</v>
      </c>
      <c r="BY927" t="e">
        <v>#N/A</v>
      </c>
      <c r="BZ927" t="e">
        <v>#N/A</v>
      </c>
      <c r="CA927" t="e">
        <v>#N/A</v>
      </c>
      <c r="CB927" t="e">
        <v>#N/A</v>
      </c>
      <c r="CC927" t="e">
        <v>#N/A</v>
      </c>
      <c r="CD927" t="e">
        <v>#N/A</v>
      </c>
      <c r="CE927" t="e">
        <v>#N/A</v>
      </c>
      <c r="CF927" t="e">
        <v>#N/A</v>
      </c>
    </row>
    <row r="928" spans="74:84" x14ac:dyDescent="0.3">
      <c r="BV928" t="e">
        <v>#N/A</v>
      </c>
      <c r="BW928" t="e">
        <v>#N/A</v>
      </c>
      <c r="BX928" t="e">
        <v>#N/A</v>
      </c>
      <c r="BY928" t="e">
        <v>#N/A</v>
      </c>
      <c r="BZ928" t="e">
        <v>#N/A</v>
      </c>
      <c r="CA928" t="e">
        <v>#N/A</v>
      </c>
      <c r="CB928" t="e">
        <v>#N/A</v>
      </c>
      <c r="CC928" t="e">
        <v>#N/A</v>
      </c>
      <c r="CD928" t="e">
        <v>#N/A</v>
      </c>
      <c r="CE928" t="e">
        <v>#N/A</v>
      </c>
      <c r="CF928" t="e">
        <v>#N/A</v>
      </c>
    </row>
    <row r="929" spans="74:84" x14ac:dyDescent="0.3">
      <c r="BV929" t="e">
        <v>#N/A</v>
      </c>
      <c r="BW929" t="e">
        <v>#N/A</v>
      </c>
      <c r="BX929" t="e">
        <v>#N/A</v>
      </c>
      <c r="BY929" t="e">
        <v>#N/A</v>
      </c>
      <c r="BZ929" t="e">
        <v>#N/A</v>
      </c>
      <c r="CA929" t="e">
        <v>#N/A</v>
      </c>
      <c r="CB929" t="e">
        <v>#N/A</v>
      </c>
      <c r="CC929" t="e">
        <v>#N/A</v>
      </c>
      <c r="CD929" t="e">
        <v>#N/A</v>
      </c>
      <c r="CE929" t="e">
        <v>#N/A</v>
      </c>
      <c r="CF929" t="e">
        <v>#N/A</v>
      </c>
    </row>
    <row r="930" spans="74:84" x14ac:dyDescent="0.3">
      <c r="BV930" t="e">
        <v>#N/A</v>
      </c>
      <c r="BW930" t="e">
        <v>#N/A</v>
      </c>
      <c r="BX930" t="e">
        <v>#N/A</v>
      </c>
      <c r="BY930" t="e">
        <v>#N/A</v>
      </c>
      <c r="BZ930" t="e">
        <v>#N/A</v>
      </c>
      <c r="CA930" t="e">
        <v>#N/A</v>
      </c>
      <c r="CB930" t="e">
        <v>#N/A</v>
      </c>
      <c r="CC930" t="e">
        <v>#N/A</v>
      </c>
      <c r="CD930" t="e">
        <v>#N/A</v>
      </c>
      <c r="CE930" t="e">
        <v>#N/A</v>
      </c>
      <c r="CF930" t="e">
        <v>#N/A</v>
      </c>
    </row>
    <row r="931" spans="74:84" x14ac:dyDescent="0.3">
      <c r="BV931" t="e">
        <v>#N/A</v>
      </c>
      <c r="BW931" t="e">
        <v>#N/A</v>
      </c>
      <c r="BX931" t="e">
        <v>#N/A</v>
      </c>
      <c r="BY931" t="e">
        <v>#N/A</v>
      </c>
      <c r="BZ931" t="e">
        <v>#N/A</v>
      </c>
      <c r="CA931" t="e">
        <v>#N/A</v>
      </c>
      <c r="CB931" t="e">
        <v>#N/A</v>
      </c>
      <c r="CC931" t="e">
        <v>#N/A</v>
      </c>
      <c r="CD931" t="e">
        <v>#N/A</v>
      </c>
      <c r="CE931" t="e">
        <v>#N/A</v>
      </c>
      <c r="CF931" t="e">
        <v>#N/A</v>
      </c>
    </row>
    <row r="932" spans="74:84" x14ac:dyDescent="0.3">
      <c r="BV932" t="e">
        <v>#N/A</v>
      </c>
      <c r="BW932" t="e">
        <v>#N/A</v>
      </c>
      <c r="BX932" t="e">
        <v>#N/A</v>
      </c>
      <c r="BY932" t="e">
        <v>#N/A</v>
      </c>
      <c r="BZ932" t="e">
        <v>#N/A</v>
      </c>
      <c r="CA932" t="e">
        <v>#N/A</v>
      </c>
      <c r="CB932" t="e">
        <v>#N/A</v>
      </c>
      <c r="CC932" t="e">
        <v>#N/A</v>
      </c>
      <c r="CD932" t="e">
        <v>#N/A</v>
      </c>
      <c r="CE932" t="e">
        <v>#N/A</v>
      </c>
      <c r="CF932" t="e">
        <v>#N/A</v>
      </c>
    </row>
    <row r="933" spans="74:84" x14ac:dyDescent="0.3">
      <c r="BV933" t="e">
        <v>#N/A</v>
      </c>
      <c r="BW933" t="e">
        <v>#N/A</v>
      </c>
      <c r="BX933" t="e">
        <v>#N/A</v>
      </c>
      <c r="BY933" t="e">
        <v>#N/A</v>
      </c>
      <c r="BZ933" t="e">
        <v>#N/A</v>
      </c>
      <c r="CA933" t="e">
        <v>#N/A</v>
      </c>
      <c r="CB933" t="e">
        <v>#N/A</v>
      </c>
      <c r="CC933" t="e">
        <v>#N/A</v>
      </c>
      <c r="CD933" t="e">
        <v>#N/A</v>
      </c>
      <c r="CE933" t="e">
        <v>#N/A</v>
      </c>
      <c r="CF933" t="e">
        <v>#N/A</v>
      </c>
    </row>
    <row r="934" spans="74:84" x14ac:dyDescent="0.3">
      <c r="BV934" t="e">
        <v>#N/A</v>
      </c>
      <c r="BW934" t="e">
        <v>#N/A</v>
      </c>
      <c r="BX934" t="e">
        <v>#N/A</v>
      </c>
      <c r="BY934" t="e">
        <v>#N/A</v>
      </c>
      <c r="BZ934" t="e">
        <v>#N/A</v>
      </c>
      <c r="CA934" t="e">
        <v>#N/A</v>
      </c>
      <c r="CB934" t="e">
        <v>#N/A</v>
      </c>
      <c r="CC934" t="e">
        <v>#N/A</v>
      </c>
      <c r="CD934" t="e">
        <v>#N/A</v>
      </c>
      <c r="CE934" t="e">
        <v>#N/A</v>
      </c>
      <c r="CF934" t="e">
        <v>#N/A</v>
      </c>
    </row>
    <row r="935" spans="74:84" x14ac:dyDescent="0.3">
      <c r="BV935" t="e">
        <v>#N/A</v>
      </c>
      <c r="BW935" t="e">
        <v>#N/A</v>
      </c>
      <c r="BX935" t="e">
        <v>#N/A</v>
      </c>
      <c r="BY935" t="e">
        <v>#N/A</v>
      </c>
      <c r="BZ935" t="e">
        <v>#N/A</v>
      </c>
      <c r="CA935" t="e">
        <v>#N/A</v>
      </c>
      <c r="CB935" t="e">
        <v>#N/A</v>
      </c>
      <c r="CC935" t="e">
        <v>#N/A</v>
      </c>
      <c r="CD935" t="e">
        <v>#N/A</v>
      </c>
      <c r="CE935" t="e">
        <v>#N/A</v>
      </c>
      <c r="CF935" t="e">
        <v>#N/A</v>
      </c>
    </row>
    <row r="936" spans="74:84" x14ac:dyDescent="0.3">
      <c r="BV936" t="e">
        <v>#N/A</v>
      </c>
      <c r="BW936" t="e">
        <v>#N/A</v>
      </c>
      <c r="BX936" t="e">
        <v>#N/A</v>
      </c>
      <c r="BY936" t="e">
        <v>#N/A</v>
      </c>
      <c r="BZ936" t="e">
        <v>#N/A</v>
      </c>
      <c r="CA936" t="e">
        <v>#N/A</v>
      </c>
      <c r="CB936" t="e">
        <v>#N/A</v>
      </c>
      <c r="CC936" t="e">
        <v>#N/A</v>
      </c>
      <c r="CD936" t="e">
        <v>#N/A</v>
      </c>
      <c r="CE936" t="e">
        <v>#N/A</v>
      </c>
      <c r="CF936" t="e">
        <v>#N/A</v>
      </c>
    </row>
    <row r="937" spans="74:84" x14ac:dyDescent="0.3">
      <c r="BV937" t="e">
        <v>#N/A</v>
      </c>
      <c r="BW937" t="e">
        <v>#N/A</v>
      </c>
      <c r="BX937" t="e">
        <v>#N/A</v>
      </c>
      <c r="BY937" t="e">
        <v>#N/A</v>
      </c>
      <c r="BZ937" t="e">
        <v>#N/A</v>
      </c>
      <c r="CA937" t="e">
        <v>#N/A</v>
      </c>
      <c r="CB937" t="e">
        <v>#N/A</v>
      </c>
      <c r="CC937" t="e">
        <v>#N/A</v>
      </c>
      <c r="CD937" t="e">
        <v>#N/A</v>
      </c>
      <c r="CE937" t="e">
        <v>#N/A</v>
      </c>
      <c r="CF937" t="e">
        <v>#N/A</v>
      </c>
    </row>
    <row r="938" spans="74:84" x14ac:dyDescent="0.3">
      <c r="BV938" t="e">
        <v>#N/A</v>
      </c>
      <c r="BW938" t="e">
        <v>#N/A</v>
      </c>
      <c r="BX938" t="e">
        <v>#N/A</v>
      </c>
      <c r="BY938" t="e">
        <v>#N/A</v>
      </c>
      <c r="BZ938" t="e">
        <v>#N/A</v>
      </c>
      <c r="CA938" t="e">
        <v>#N/A</v>
      </c>
      <c r="CB938" t="e">
        <v>#N/A</v>
      </c>
      <c r="CC938" t="e">
        <v>#N/A</v>
      </c>
      <c r="CD938" t="e">
        <v>#N/A</v>
      </c>
      <c r="CE938" t="e">
        <v>#N/A</v>
      </c>
      <c r="CF938" t="e">
        <v>#N/A</v>
      </c>
    </row>
    <row r="939" spans="74:84" x14ac:dyDescent="0.3">
      <c r="BV939" t="e">
        <v>#N/A</v>
      </c>
      <c r="BW939" t="e">
        <v>#N/A</v>
      </c>
      <c r="BX939" t="e">
        <v>#N/A</v>
      </c>
      <c r="BY939" t="e">
        <v>#N/A</v>
      </c>
      <c r="BZ939" t="e">
        <v>#N/A</v>
      </c>
      <c r="CA939" t="e">
        <v>#N/A</v>
      </c>
      <c r="CB939" t="e">
        <v>#N/A</v>
      </c>
      <c r="CC939" t="e">
        <v>#N/A</v>
      </c>
      <c r="CD939" t="e">
        <v>#N/A</v>
      </c>
      <c r="CE939" t="e">
        <v>#N/A</v>
      </c>
      <c r="CF939" t="e">
        <v>#N/A</v>
      </c>
    </row>
    <row r="940" spans="74:84" x14ac:dyDescent="0.3">
      <c r="BV940" t="e">
        <v>#N/A</v>
      </c>
      <c r="BW940" t="e">
        <v>#N/A</v>
      </c>
      <c r="BX940" t="e">
        <v>#N/A</v>
      </c>
      <c r="BY940" t="e">
        <v>#N/A</v>
      </c>
      <c r="BZ940" t="e">
        <v>#N/A</v>
      </c>
      <c r="CA940" t="e">
        <v>#N/A</v>
      </c>
      <c r="CB940" t="e">
        <v>#N/A</v>
      </c>
      <c r="CC940" t="e">
        <v>#N/A</v>
      </c>
      <c r="CD940" t="e">
        <v>#N/A</v>
      </c>
      <c r="CE940" t="e">
        <v>#N/A</v>
      </c>
      <c r="CF940" t="e">
        <v>#N/A</v>
      </c>
    </row>
    <row r="941" spans="74:84" x14ac:dyDescent="0.3">
      <c r="BV941" t="e">
        <v>#N/A</v>
      </c>
      <c r="BW941" t="e">
        <v>#N/A</v>
      </c>
      <c r="BX941" t="e">
        <v>#N/A</v>
      </c>
      <c r="BY941" t="e">
        <v>#N/A</v>
      </c>
      <c r="BZ941" t="e">
        <v>#N/A</v>
      </c>
      <c r="CA941" t="e">
        <v>#N/A</v>
      </c>
      <c r="CB941" t="e">
        <v>#N/A</v>
      </c>
      <c r="CC941" t="e">
        <v>#N/A</v>
      </c>
      <c r="CD941" t="e">
        <v>#N/A</v>
      </c>
      <c r="CE941" t="e">
        <v>#N/A</v>
      </c>
      <c r="CF941" t="e">
        <v>#N/A</v>
      </c>
    </row>
    <row r="942" spans="74:84" x14ac:dyDescent="0.3">
      <c r="BV942" t="e">
        <v>#N/A</v>
      </c>
      <c r="BW942" t="e">
        <v>#N/A</v>
      </c>
      <c r="BX942" t="e">
        <v>#N/A</v>
      </c>
      <c r="BY942" t="e">
        <v>#N/A</v>
      </c>
      <c r="BZ942" t="e">
        <v>#N/A</v>
      </c>
      <c r="CA942" t="e">
        <v>#N/A</v>
      </c>
      <c r="CB942" t="e">
        <v>#N/A</v>
      </c>
      <c r="CC942" t="e">
        <v>#N/A</v>
      </c>
      <c r="CD942" t="e">
        <v>#N/A</v>
      </c>
      <c r="CE942" t="e">
        <v>#N/A</v>
      </c>
      <c r="CF942" t="e">
        <v>#N/A</v>
      </c>
    </row>
    <row r="943" spans="74:84" x14ac:dyDescent="0.3">
      <c r="BV943" t="e">
        <v>#N/A</v>
      </c>
      <c r="BW943" t="e">
        <v>#N/A</v>
      </c>
      <c r="BX943" t="e">
        <v>#N/A</v>
      </c>
      <c r="BY943" t="e">
        <v>#N/A</v>
      </c>
      <c r="BZ943" t="e">
        <v>#N/A</v>
      </c>
      <c r="CA943" t="e">
        <v>#N/A</v>
      </c>
      <c r="CB943" t="e">
        <v>#N/A</v>
      </c>
      <c r="CC943" t="e">
        <v>#N/A</v>
      </c>
      <c r="CD943" t="e">
        <v>#N/A</v>
      </c>
      <c r="CE943" t="e">
        <v>#N/A</v>
      </c>
      <c r="CF943" t="e">
        <v>#N/A</v>
      </c>
    </row>
    <row r="944" spans="74:84" x14ac:dyDescent="0.3">
      <c r="BV944" t="e">
        <v>#N/A</v>
      </c>
      <c r="BW944" t="e">
        <v>#N/A</v>
      </c>
      <c r="BX944" t="e">
        <v>#N/A</v>
      </c>
      <c r="BY944" t="e">
        <v>#N/A</v>
      </c>
      <c r="BZ944" t="e">
        <v>#N/A</v>
      </c>
      <c r="CA944" t="e">
        <v>#N/A</v>
      </c>
      <c r="CB944" t="e">
        <v>#N/A</v>
      </c>
      <c r="CC944" t="e">
        <v>#N/A</v>
      </c>
      <c r="CD944" t="e">
        <v>#N/A</v>
      </c>
      <c r="CE944" t="e">
        <v>#N/A</v>
      </c>
      <c r="CF944" t="e">
        <v>#N/A</v>
      </c>
    </row>
    <row r="945" spans="74:84" x14ac:dyDescent="0.3">
      <c r="BV945" t="e">
        <v>#N/A</v>
      </c>
      <c r="BW945" t="e">
        <v>#N/A</v>
      </c>
      <c r="BX945" t="e">
        <v>#N/A</v>
      </c>
      <c r="BY945" t="e">
        <v>#N/A</v>
      </c>
      <c r="BZ945" t="e">
        <v>#N/A</v>
      </c>
      <c r="CA945" t="e">
        <v>#N/A</v>
      </c>
      <c r="CB945" t="e">
        <v>#N/A</v>
      </c>
      <c r="CC945" t="e">
        <v>#N/A</v>
      </c>
      <c r="CD945" t="e">
        <v>#N/A</v>
      </c>
      <c r="CE945" t="e">
        <v>#N/A</v>
      </c>
      <c r="CF945" t="e">
        <v>#N/A</v>
      </c>
    </row>
    <row r="946" spans="74:84" x14ac:dyDescent="0.3">
      <c r="BV946" t="e">
        <v>#N/A</v>
      </c>
      <c r="BW946" t="e">
        <v>#N/A</v>
      </c>
      <c r="BX946" t="e">
        <v>#N/A</v>
      </c>
      <c r="BY946" t="e">
        <v>#N/A</v>
      </c>
      <c r="BZ946" t="e">
        <v>#N/A</v>
      </c>
      <c r="CA946" t="e">
        <v>#N/A</v>
      </c>
      <c r="CB946" t="e">
        <v>#N/A</v>
      </c>
      <c r="CC946" t="e">
        <v>#N/A</v>
      </c>
      <c r="CD946" t="e">
        <v>#N/A</v>
      </c>
      <c r="CE946" t="e">
        <v>#N/A</v>
      </c>
      <c r="CF946" t="e">
        <v>#N/A</v>
      </c>
    </row>
    <row r="947" spans="74:84" x14ac:dyDescent="0.3">
      <c r="BV947" t="e">
        <v>#N/A</v>
      </c>
      <c r="BW947" t="e">
        <v>#N/A</v>
      </c>
      <c r="BX947" t="e">
        <v>#N/A</v>
      </c>
      <c r="BY947" t="e">
        <v>#N/A</v>
      </c>
      <c r="BZ947" t="e">
        <v>#N/A</v>
      </c>
      <c r="CA947" t="e">
        <v>#N/A</v>
      </c>
      <c r="CB947" t="e">
        <v>#N/A</v>
      </c>
      <c r="CC947" t="e">
        <v>#N/A</v>
      </c>
      <c r="CD947" t="e">
        <v>#N/A</v>
      </c>
      <c r="CE947" t="e">
        <v>#N/A</v>
      </c>
      <c r="CF947" t="e">
        <v>#N/A</v>
      </c>
    </row>
    <row r="948" spans="74:84" x14ac:dyDescent="0.3">
      <c r="BV948" t="e">
        <v>#N/A</v>
      </c>
      <c r="BW948" t="e">
        <v>#N/A</v>
      </c>
      <c r="BX948" t="e">
        <v>#N/A</v>
      </c>
      <c r="BY948" t="e">
        <v>#N/A</v>
      </c>
      <c r="BZ948" t="e">
        <v>#N/A</v>
      </c>
      <c r="CA948" t="e">
        <v>#N/A</v>
      </c>
      <c r="CB948" t="e">
        <v>#N/A</v>
      </c>
      <c r="CC948" t="e">
        <v>#N/A</v>
      </c>
      <c r="CD948" t="e">
        <v>#N/A</v>
      </c>
      <c r="CE948" t="e">
        <v>#N/A</v>
      </c>
      <c r="CF948" t="e">
        <v>#N/A</v>
      </c>
    </row>
    <row r="949" spans="74:84" x14ac:dyDescent="0.3">
      <c r="BV949" t="e">
        <v>#N/A</v>
      </c>
      <c r="BW949" t="e">
        <v>#N/A</v>
      </c>
      <c r="BX949" t="e">
        <v>#N/A</v>
      </c>
      <c r="BY949" t="e">
        <v>#N/A</v>
      </c>
      <c r="BZ949" t="e">
        <v>#N/A</v>
      </c>
      <c r="CA949" t="e">
        <v>#N/A</v>
      </c>
      <c r="CB949" t="e">
        <v>#N/A</v>
      </c>
      <c r="CC949" t="e">
        <v>#N/A</v>
      </c>
      <c r="CD949" t="e">
        <v>#N/A</v>
      </c>
      <c r="CE949" t="e">
        <v>#N/A</v>
      </c>
      <c r="CF949" t="e">
        <v>#N/A</v>
      </c>
    </row>
    <row r="950" spans="74:84" x14ac:dyDescent="0.3">
      <c r="BV950" t="e">
        <v>#N/A</v>
      </c>
      <c r="BW950" t="e">
        <v>#N/A</v>
      </c>
      <c r="BX950" t="e">
        <v>#N/A</v>
      </c>
      <c r="BY950" t="e">
        <v>#N/A</v>
      </c>
      <c r="BZ950" t="e">
        <v>#N/A</v>
      </c>
      <c r="CA950" t="e">
        <v>#N/A</v>
      </c>
      <c r="CB950" t="e">
        <v>#N/A</v>
      </c>
      <c r="CC950" t="e">
        <v>#N/A</v>
      </c>
      <c r="CD950" t="e">
        <v>#N/A</v>
      </c>
      <c r="CE950" t="e">
        <v>#N/A</v>
      </c>
      <c r="CF950" t="e">
        <v>#N/A</v>
      </c>
    </row>
    <row r="951" spans="74:84" x14ac:dyDescent="0.3">
      <c r="BV951" t="e">
        <v>#N/A</v>
      </c>
      <c r="BW951" t="e">
        <v>#N/A</v>
      </c>
      <c r="BX951" t="e">
        <v>#N/A</v>
      </c>
      <c r="BY951" t="e">
        <v>#N/A</v>
      </c>
      <c r="BZ951" t="e">
        <v>#N/A</v>
      </c>
      <c r="CA951" t="e">
        <v>#N/A</v>
      </c>
      <c r="CB951" t="e">
        <v>#N/A</v>
      </c>
      <c r="CC951" t="e">
        <v>#N/A</v>
      </c>
      <c r="CD951" t="e">
        <v>#N/A</v>
      </c>
      <c r="CE951" t="e">
        <v>#N/A</v>
      </c>
      <c r="CF951" t="e">
        <v>#N/A</v>
      </c>
    </row>
    <row r="952" spans="74:84" x14ac:dyDescent="0.3">
      <c r="BV952" t="e">
        <v>#N/A</v>
      </c>
      <c r="BW952" t="e">
        <v>#N/A</v>
      </c>
      <c r="BX952" t="e">
        <v>#N/A</v>
      </c>
      <c r="BY952" t="e">
        <v>#N/A</v>
      </c>
      <c r="BZ952" t="e">
        <v>#N/A</v>
      </c>
      <c r="CA952" t="e">
        <v>#N/A</v>
      </c>
      <c r="CB952" t="e">
        <v>#N/A</v>
      </c>
      <c r="CC952" t="e">
        <v>#N/A</v>
      </c>
      <c r="CD952" t="e">
        <v>#N/A</v>
      </c>
      <c r="CE952" t="e">
        <v>#N/A</v>
      </c>
      <c r="CF952" t="e">
        <v>#N/A</v>
      </c>
    </row>
    <row r="953" spans="74:84" x14ac:dyDescent="0.3">
      <c r="BV953" t="e">
        <v>#N/A</v>
      </c>
      <c r="BW953" t="e">
        <v>#N/A</v>
      </c>
      <c r="BX953" t="e">
        <v>#N/A</v>
      </c>
      <c r="BY953" t="e">
        <v>#N/A</v>
      </c>
      <c r="BZ953" t="e">
        <v>#N/A</v>
      </c>
      <c r="CA953" t="e">
        <v>#N/A</v>
      </c>
      <c r="CB953" t="e">
        <v>#N/A</v>
      </c>
      <c r="CC953" t="e">
        <v>#N/A</v>
      </c>
      <c r="CD953" t="e">
        <v>#N/A</v>
      </c>
      <c r="CE953" t="e">
        <v>#N/A</v>
      </c>
      <c r="CF953" t="e">
        <v>#N/A</v>
      </c>
    </row>
    <row r="954" spans="74:84" x14ac:dyDescent="0.3">
      <c r="BV954" t="e">
        <v>#N/A</v>
      </c>
      <c r="BW954" t="e">
        <v>#N/A</v>
      </c>
      <c r="BX954" t="e">
        <v>#N/A</v>
      </c>
      <c r="BY954" t="e">
        <v>#N/A</v>
      </c>
      <c r="BZ954" t="e">
        <v>#N/A</v>
      </c>
      <c r="CA954" t="e">
        <v>#N/A</v>
      </c>
      <c r="CB954" t="e">
        <v>#N/A</v>
      </c>
      <c r="CC954" t="e">
        <v>#N/A</v>
      </c>
      <c r="CD954" t="e">
        <v>#N/A</v>
      </c>
      <c r="CE954" t="e">
        <v>#N/A</v>
      </c>
      <c r="CF954" t="e">
        <v>#N/A</v>
      </c>
    </row>
    <row r="955" spans="74:84" x14ac:dyDescent="0.3">
      <c r="BV955" t="e">
        <v>#N/A</v>
      </c>
      <c r="BW955" t="e">
        <v>#N/A</v>
      </c>
      <c r="BX955" t="e">
        <v>#N/A</v>
      </c>
      <c r="BY955" t="e">
        <v>#N/A</v>
      </c>
      <c r="BZ955" t="e">
        <v>#N/A</v>
      </c>
      <c r="CA955" t="e">
        <v>#N/A</v>
      </c>
      <c r="CB955" t="e">
        <v>#N/A</v>
      </c>
      <c r="CC955" t="e">
        <v>#N/A</v>
      </c>
      <c r="CD955" t="e">
        <v>#N/A</v>
      </c>
      <c r="CE955" t="e">
        <v>#N/A</v>
      </c>
      <c r="CF955" t="e">
        <v>#N/A</v>
      </c>
    </row>
    <row r="956" spans="74:84" x14ac:dyDescent="0.3">
      <c r="BV956" t="e">
        <v>#N/A</v>
      </c>
      <c r="BW956" t="e">
        <v>#N/A</v>
      </c>
      <c r="BX956" t="e">
        <v>#N/A</v>
      </c>
      <c r="BY956" t="e">
        <v>#N/A</v>
      </c>
      <c r="BZ956" t="e">
        <v>#N/A</v>
      </c>
      <c r="CA956" t="e">
        <v>#N/A</v>
      </c>
      <c r="CB956" t="e">
        <v>#N/A</v>
      </c>
      <c r="CC956" t="e">
        <v>#N/A</v>
      </c>
      <c r="CD956" t="e">
        <v>#N/A</v>
      </c>
      <c r="CE956" t="e">
        <v>#N/A</v>
      </c>
      <c r="CF956" t="e">
        <v>#N/A</v>
      </c>
    </row>
    <row r="957" spans="74:84" x14ac:dyDescent="0.3">
      <c r="BV957" t="e">
        <v>#N/A</v>
      </c>
      <c r="BW957" t="e">
        <v>#N/A</v>
      </c>
      <c r="BX957" t="e">
        <v>#N/A</v>
      </c>
      <c r="BY957" t="e">
        <v>#N/A</v>
      </c>
      <c r="BZ957" t="e">
        <v>#N/A</v>
      </c>
      <c r="CA957" t="e">
        <v>#N/A</v>
      </c>
      <c r="CB957" t="e">
        <v>#N/A</v>
      </c>
      <c r="CC957" t="e">
        <v>#N/A</v>
      </c>
      <c r="CD957" t="e">
        <v>#N/A</v>
      </c>
      <c r="CE957" t="e">
        <v>#N/A</v>
      </c>
      <c r="CF957" t="e">
        <v>#N/A</v>
      </c>
    </row>
    <row r="958" spans="74:84" x14ac:dyDescent="0.3">
      <c r="BV958" t="e">
        <v>#N/A</v>
      </c>
      <c r="BW958" t="e">
        <v>#N/A</v>
      </c>
      <c r="BX958" t="e">
        <v>#N/A</v>
      </c>
      <c r="BY958" t="e">
        <v>#N/A</v>
      </c>
      <c r="BZ958" t="e">
        <v>#N/A</v>
      </c>
      <c r="CA958" t="e">
        <v>#N/A</v>
      </c>
      <c r="CB958" t="e">
        <v>#N/A</v>
      </c>
      <c r="CC958" t="e">
        <v>#N/A</v>
      </c>
      <c r="CD958" t="e">
        <v>#N/A</v>
      </c>
      <c r="CE958" t="e">
        <v>#N/A</v>
      </c>
      <c r="CF958" t="e">
        <v>#N/A</v>
      </c>
    </row>
    <row r="959" spans="74:84" x14ac:dyDescent="0.3">
      <c r="BV959" t="e">
        <v>#N/A</v>
      </c>
      <c r="BW959" t="e">
        <v>#N/A</v>
      </c>
      <c r="BX959" t="e">
        <v>#N/A</v>
      </c>
      <c r="BY959" t="e">
        <v>#N/A</v>
      </c>
      <c r="BZ959" t="e">
        <v>#N/A</v>
      </c>
      <c r="CA959" t="e">
        <v>#N/A</v>
      </c>
      <c r="CB959" t="e">
        <v>#N/A</v>
      </c>
      <c r="CC959" t="e">
        <v>#N/A</v>
      </c>
      <c r="CD959" t="e">
        <v>#N/A</v>
      </c>
      <c r="CE959" t="e">
        <v>#N/A</v>
      </c>
      <c r="CF959" t="e">
        <v>#N/A</v>
      </c>
    </row>
    <row r="960" spans="74:84" x14ac:dyDescent="0.3">
      <c r="BV960" t="e">
        <v>#N/A</v>
      </c>
      <c r="BW960" t="e">
        <v>#N/A</v>
      </c>
      <c r="BX960" t="e">
        <v>#N/A</v>
      </c>
      <c r="BY960" t="e">
        <v>#N/A</v>
      </c>
      <c r="BZ960" t="e">
        <v>#N/A</v>
      </c>
      <c r="CA960" t="e">
        <v>#N/A</v>
      </c>
      <c r="CB960" t="e">
        <v>#N/A</v>
      </c>
      <c r="CC960" t="e">
        <v>#N/A</v>
      </c>
      <c r="CD960" t="e">
        <v>#N/A</v>
      </c>
      <c r="CE960" t="e">
        <v>#N/A</v>
      </c>
      <c r="CF960" t="e">
        <v>#N/A</v>
      </c>
    </row>
    <row r="961" spans="74:84" x14ac:dyDescent="0.3">
      <c r="BV961" t="e">
        <v>#N/A</v>
      </c>
      <c r="BW961" t="e">
        <v>#N/A</v>
      </c>
      <c r="BX961" t="e">
        <v>#N/A</v>
      </c>
      <c r="BY961" t="e">
        <v>#N/A</v>
      </c>
      <c r="BZ961" t="e">
        <v>#N/A</v>
      </c>
      <c r="CA961" t="e">
        <v>#N/A</v>
      </c>
      <c r="CB961" t="e">
        <v>#N/A</v>
      </c>
      <c r="CC961" t="e">
        <v>#N/A</v>
      </c>
      <c r="CD961" t="e">
        <v>#N/A</v>
      </c>
      <c r="CE961" t="e">
        <v>#N/A</v>
      </c>
      <c r="CF961" t="e">
        <v>#N/A</v>
      </c>
    </row>
    <row r="962" spans="74:84" x14ac:dyDescent="0.3">
      <c r="BV962" t="e">
        <v>#N/A</v>
      </c>
      <c r="BW962" t="e">
        <v>#N/A</v>
      </c>
      <c r="BX962" t="e">
        <v>#N/A</v>
      </c>
      <c r="BY962" t="e">
        <v>#N/A</v>
      </c>
      <c r="BZ962" t="e">
        <v>#N/A</v>
      </c>
      <c r="CA962" t="e">
        <v>#N/A</v>
      </c>
      <c r="CB962" t="e">
        <v>#N/A</v>
      </c>
      <c r="CC962" t="e">
        <v>#N/A</v>
      </c>
      <c r="CD962" t="e">
        <v>#N/A</v>
      </c>
      <c r="CE962" t="e">
        <v>#N/A</v>
      </c>
      <c r="CF962" t="e">
        <v>#N/A</v>
      </c>
    </row>
    <row r="963" spans="74:84" x14ac:dyDescent="0.3">
      <c r="BV963" t="e">
        <v>#N/A</v>
      </c>
      <c r="BW963" t="e">
        <v>#N/A</v>
      </c>
      <c r="BX963" t="e">
        <v>#N/A</v>
      </c>
      <c r="BY963" t="e">
        <v>#N/A</v>
      </c>
      <c r="BZ963" t="e">
        <v>#N/A</v>
      </c>
      <c r="CA963" t="e">
        <v>#N/A</v>
      </c>
      <c r="CB963" t="e">
        <v>#N/A</v>
      </c>
      <c r="CC963" t="e">
        <v>#N/A</v>
      </c>
      <c r="CD963" t="e">
        <v>#N/A</v>
      </c>
      <c r="CE963" t="e">
        <v>#N/A</v>
      </c>
      <c r="CF963" t="e">
        <v>#N/A</v>
      </c>
    </row>
    <row r="964" spans="74:84" x14ac:dyDescent="0.3">
      <c r="BV964" t="e">
        <v>#N/A</v>
      </c>
      <c r="BW964" t="e">
        <v>#N/A</v>
      </c>
      <c r="BX964" t="e">
        <v>#N/A</v>
      </c>
      <c r="BY964" t="e">
        <v>#N/A</v>
      </c>
      <c r="BZ964" t="e">
        <v>#N/A</v>
      </c>
      <c r="CA964" t="e">
        <v>#N/A</v>
      </c>
      <c r="CB964" t="e">
        <v>#N/A</v>
      </c>
      <c r="CC964" t="e">
        <v>#N/A</v>
      </c>
      <c r="CD964" t="e">
        <v>#N/A</v>
      </c>
      <c r="CE964" t="e">
        <v>#N/A</v>
      </c>
      <c r="CF964" t="e">
        <v>#N/A</v>
      </c>
    </row>
    <row r="965" spans="74:84" x14ac:dyDescent="0.3">
      <c r="BV965" t="e">
        <v>#N/A</v>
      </c>
      <c r="BW965" t="e">
        <v>#N/A</v>
      </c>
      <c r="BX965" t="e">
        <v>#N/A</v>
      </c>
      <c r="BY965" t="e">
        <v>#N/A</v>
      </c>
      <c r="BZ965" t="e">
        <v>#N/A</v>
      </c>
      <c r="CA965" t="e">
        <v>#N/A</v>
      </c>
      <c r="CB965" t="e">
        <v>#N/A</v>
      </c>
      <c r="CC965" t="e">
        <v>#N/A</v>
      </c>
      <c r="CD965" t="e">
        <v>#N/A</v>
      </c>
      <c r="CE965" t="e">
        <v>#N/A</v>
      </c>
      <c r="CF965" t="e">
        <v>#N/A</v>
      </c>
    </row>
    <row r="966" spans="74:84" x14ac:dyDescent="0.3">
      <c r="BV966" t="e">
        <v>#N/A</v>
      </c>
      <c r="BW966" t="e">
        <v>#N/A</v>
      </c>
      <c r="BX966" t="e">
        <v>#N/A</v>
      </c>
      <c r="BY966" t="e">
        <v>#N/A</v>
      </c>
      <c r="BZ966" t="e">
        <v>#N/A</v>
      </c>
      <c r="CA966" t="e">
        <v>#N/A</v>
      </c>
      <c r="CB966" t="e">
        <v>#N/A</v>
      </c>
      <c r="CC966" t="e">
        <v>#N/A</v>
      </c>
      <c r="CD966" t="e">
        <v>#N/A</v>
      </c>
      <c r="CE966" t="e">
        <v>#N/A</v>
      </c>
      <c r="CF966" t="e">
        <v>#N/A</v>
      </c>
    </row>
    <row r="967" spans="74:84" x14ac:dyDescent="0.3">
      <c r="BV967" t="e">
        <v>#N/A</v>
      </c>
      <c r="BW967" t="e">
        <v>#N/A</v>
      </c>
      <c r="BX967" t="e">
        <v>#N/A</v>
      </c>
      <c r="BY967" t="e">
        <v>#N/A</v>
      </c>
      <c r="BZ967" t="e">
        <v>#N/A</v>
      </c>
      <c r="CA967" t="e">
        <v>#N/A</v>
      </c>
      <c r="CB967" t="e">
        <v>#N/A</v>
      </c>
      <c r="CC967" t="e">
        <v>#N/A</v>
      </c>
      <c r="CD967" t="e">
        <v>#N/A</v>
      </c>
      <c r="CE967" t="e">
        <v>#N/A</v>
      </c>
      <c r="CF967" t="e">
        <v>#N/A</v>
      </c>
    </row>
    <row r="968" spans="74:84" x14ac:dyDescent="0.3">
      <c r="BV968" t="e">
        <v>#N/A</v>
      </c>
      <c r="BW968" t="e">
        <v>#N/A</v>
      </c>
      <c r="BX968" t="e">
        <v>#N/A</v>
      </c>
      <c r="BY968" t="e">
        <v>#N/A</v>
      </c>
      <c r="BZ968" t="e">
        <v>#N/A</v>
      </c>
      <c r="CA968" t="e">
        <v>#N/A</v>
      </c>
      <c r="CB968" t="e">
        <v>#N/A</v>
      </c>
      <c r="CC968" t="e">
        <v>#N/A</v>
      </c>
      <c r="CD968" t="e">
        <v>#N/A</v>
      </c>
      <c r="CE968" t="e">
        <v>#N/A</v>
      </c>
      <c r="CF968" t="e">
        <v>#N/A</v>
      </c>
    </row>
    <row r="969" spans="74:84" x14ac:dyDescent="0.3">
      <c r="BV969" t="e">
        <v>#N/A</v>
      </c>
      <c r="BW969" t="e">
        <v>#N/A</v>
      </c>
      <c r="BX969" t="e">
        <v>#N/A</v>
      </c>
      <c r="BY969" t="e">
        <v>#N/A</v>
      </c>
      <c r="BZ969" t="e">
        <v>#N/A</v>
      </c>
      <c r="CA969" t="e">
        <v>#N/A</v>
      </c>
      <c r="CB969" t="e">
        <v>#N/A</v>
      </c>
      <c r="CC969" t="e">
        <v>#N/A</v>
      </c>
      <c r="CD969" t="e">
        <v>#N/A</v>
      </c>
      <c r="CE969" t="e">
        <v>#N/A</v>
      </c>
      <c r="CF969" t="e">
        <v>#N/A</v>
      </c>
    </row>
    <row r="970" spans="74:84" x14ac:dyDescent="0.3">
      <c r="BV970" t="e">
        <v>#N/A</v>
      </c>
      <c r="BW970" t="e">
        <v>#N/A</v>
      </c>
      <c r="BX970" t="e">
        <v>#N/A</v>
      </c>
      <c r="BY970" t="e">
        <v>#N/A</v>
      </c>
      <c r="BZ970" t="e">
        <v>#N/A</v>
      </c>
      <c r="CA970" t="e">
        <v>#N/A</v>
      </c>
      <c r="CB970" t="e">
        <v>#N/A</v>
      </c>
      <c r="CC970" t="e">
        <v>#N/A</v>
      </c>
      <c r="CD970" t="e">
        <v>#N/A</v>
      </c>
      <c r="CE970" t="e">
        <v>#N/A</v>
      </c>
      <c r="CF970" t="e">
        <v>#N/A</v>
      </c>
    </row>
    <row r="971" spans="74:84" x14ac:dyDescent="0.3">
      <c r="BV971" t="e">
        <v>#N/A</v>
      </c>
      <c r="BW971" t="e">
        <v>#N/A</v>
      </c>
      <c r="BX971" t="e">
        <v>#N/A</v>
      </c>
      <c r="BY971" t="e">
        <v>#N/A</v>
      </c>
      <c r="BZ971" t="e">
        <v>#N/A</v>
      </c>
      <c r="CA971" t="e">
        <v>#N/A</v>
      </c>
      <c r="CB971" t="e">
        <v>#N/A</v>
      </c>
      <c r="CC971" t="e">
        <v>#N/A</v>
      </c>
      <c r="CD971" t="e">
        <v>#N/A</v>
      </c>
      <c r="CE971" t="e">
        <v>#N/A</v>
      </c>
      <c r="CF971" t="e">
        <v>#N/A</v>
      </c>
    </row>
    <row r="972" spans="74:84" x14ac:dyDescent="0.3">
      <c r="BV972" t="e">
        <v>#N/A</v>
      </c>
      <c r="BW972" t="e">
        <v>#N/A</v>
      </c>
      <c r="BX972" t="e">
        <v>#N/A</v>
      </c>
      <c r="BY972" t="e">
        <v>#N/A</v>
      </c>
      <c r="BZ972" t="e">
        <v>#N/A</v>
      </c>
      <c r="CA972" t="e">
        <v>#N/A</v>
      </c>
      <c r="CB972" t="e">
        <v>#N/A</v>
      </c>
      <c r="CC972" t="e">
        <v>#N/A</v>
      </c>
      <c r="CD972" t="e">
        <v>#N/A</v>
      </c>
      <c r="CE972" t="e">
        <v>#N/A</v>
      </c>
      <c r="CF972" t="e">
        <v>#N/A</v>
      </c>
    </row>
    <row r="973" spans="74:84" x14ac:dyDescent="0.3">
      <c r="BV973" t="e">
        <v>#N/A</v>
      </c>
      <c r="BW973" t="e">
        <v>#N/A</v>
      </c>
      <c r="BX973" t="e">
        <v>#N/A</v>
      </c>
      <c r="BY973" t="e">
        <v>#N/A</v>
      </c>
      <c r="BZ973" t="e">
        <v>#N/A</v>
      </c>
      <c r="CA973" t="e">
        <v>#N/A</v>
      </c>
      <c r="CB973" t="e">
        <v>#N/A</v>
      </c>
      <c r="CC973" t="e">
        <v>#N/A</v>
      </c>
      <c r="CD973" t="e">
        <v>#N/A</v>
      </c>
      <c r="CE973" t="e">
        <v>#N/A</v>
      </c>
      <c r="CF973" t="e">
        <v>#N/A</v>
      </c>
    </row>
    <row r="974" spans="74:84" x14ac:dyDescent="0.3">
      <c r="BV974" t="e">
        <v>#N/A</v>
      </c>
      <c r="BW974" t="e">
        <v>#N/A</v>
      </c>
      <c r="BX974" t="e">
        <v>#N/A</v>
      </c>
      <c r="BY974" t="e">
        <v>#N/A</v>
      </c>
      <c r="BZ974" t="e">
        <v>#N/A</v>
      </c>
      <c r="CA974" t="e">
        <v>#N/A</v>
      </c>
      <c r="CB974" t="e">
        <v>#N/A</v>
      </c>
      <c r="CC974" t="e">
        <v>#N/A</v>
      </c>
      <c r="CD974" t="e">
        <v>#N/A</v>
      </c>
      <c r="CE974" t="e">
        <v>#N/A</v>
      </c>
      <c r="CF974" t="e">
        <v>#N/A</v>
      </c>
    </row>
    <row r="975" spans="74:84" x14ac:dyDescent="0.3">
      <c r="BV975" t="e">
        <v>#N/A</v>
      </c>
      <c r="BW975" t="e">
        <v>#N/A</v>
      </c>
      <c r="BX975" t="e">
        <v>#N/A</v>
      </c>
      <c r="BY975" t="e">
        <v>#N/A</v>
      </c>
      <c r="BZ975" t="e">
        <v>#N/A</v>
      </c>
      <c r="CA975" t="e">
        <v>#N/A</v>
      </c>
      <c r="CB975" t="e">
        <v>#N/A</v>
      </c>
      <c r="CC975" t="e">
        <v>#N/A</v>
      </c>
      <c r="CD975" t="e">
        <v>#N/A</v>
      </c>
      <c r="CE975" t="e">
        <v>#N/A</v>
      </c>
      <c r="CF975" t="e">
        <v>#N/A</v>
      </c>
    </row>
    <row r="976" spans="74:84" x14ac:dyDescent="0.3">
      <c r="BV976" t="e">
        <v>#N/A</v>
      </c>
      <c r="BW976" t="e">
        <v>#N/A</v>
      </c>
      <c r="BX976" t="e">
        <v>#N/A</v>
      </c>
      <c r="BY976" t="e">
        <v>#N/A</v>
      </c>
      <c r="BZ976" t="e">
        <v>#N/A</v>
      </c>
      <c r="CA976" t="e">
        <v>#N/A</v>
      </c>
      <c r="CB976" t="e">
        <v>#N/A</v>
      </c>
      <c r="CC976" t="e">
        <v>#N/A</v>
      </c>
      <c r="CD976" t="e">
        <v>#N/A</v>
      </c>
      <c r="CE976" t="e">
        <v>#N/A</v>
      </c>
      <c r="CF976" t="e">
        <v>#N/A</v>
      </c>
    </row>
    <row r="977" spans="74:84" x14ac:dyDescent="0.3">
      <c r="BV977" t="e">
        <v>#N/A</v>
      </c>
      <c r="BW977" t="e">
        <v>#N/A</v>
      </c>
      <c r="BX977" t="e">
        <v>#N/A</v>
      </c>
      <c r="BY977" t="e">
        <v>#N/A</v>
      </c>
      <c r="BZ977" t="e">
        <v>#N/A</v>
      </c>
      <c r="CA977" t="e">
        <v>#N/A</v>
      </c>
      <c r="CB977" t="e">
        <v>#N/A</v>
      </c>
      <c r="CC977" t="e">
        <v>#N/A</v>
      </c>
      <c r="CD977" t="e">
        <v>#N/A</v>
      </c>
      <c r="CE977" t="e">
        <v>#N/A</v>
      </c>
      <c r="CF977" t="e">
        <v>#N/A</v>
      </c>
    </row>
    <row r="978" spans="74:84" x14ac:dyDescent="0.3">
      <c r="BV978" t="e">
        <v>#N/A</v>
      </c>
      <c r="BW978" t="e">
        <v>#N/A</v>
      </c>
      <c r="BX978" t="e">
        <v>#N/A</v>
      </c>
      <c r="BY978" t="e">
        <v>#N/A</v>
      </c>
      <c r="BZ978" t="e">
        <v>#N/A</v>
      </c>
      <c r="CA978" t="e">
        <v>#N/A</v>
      </c>
      <c r="CB978" t="e">
        <v>#N/A</v>
      </c>
      <c r="CC978" t="e">
        <v>#N/A</v>
      </c>
      <c r="CD978" t="e">
        <v>#N/A</v>
      </c>
      <c r="CE978" t="e">
        <v>#N/A</v>
      </c>
      <c r="CF978" t="e">
        <v>#N/A</v>
      </c>
    </row>
    <row r="979" spans="74:84" x14ac:dyDescent="0.3">
      <c r="BV979" t="e">
        <v>#N/A</v>
      </c>
      <c r="BW979" t="e">
        <v>#N/A</v>
      </c>
      <c r="BX979" t="e">
        <v>#N/A</v>
      </c>
      <c r="BY979" t="e">
        <v>#N/A</v>
      </c>
      <c r="BZ979" t="e">
        <v>#N/A</v>
      </c>
      <c r="CA979" t="e">
        <v>#N/A</v>
      </c>
      <c r="CB979" t="e">
        <v>#N/A</v>
      </c>
      <c r="CC979" t="e">
        <v>#N/A</v>
      </c>
      <c r="CD979" t="e">
        <v>#N/A</v>
      </c>
      <c r="CE979" t="e">
        <v>#N/A</v>
      </c>
      <c r="CF979" t="e">
        <v>#N/A</v>
      </c>
    </row>
    <row r="980" spans="74:84" x14ac:dyDescent="0.3">
      <c r="BV980" t="e">
        <v>#N/A</v>
      </c>
      <c r="BW980" t="e">
        <v>#N/A</v>
      </c>
      <c r="BX980" t="e">
        <v>#N/A</v>
      </c>
      <c r="BY980" t="e">
        <v>#N/A</v>
      </c>
      <c r="BZ980" t="e">
        <v>#N/A</v>
      </c>
      <c r="CA980" t="e">
        <v>#N/A</v>
      </c>
      <c r="CB980" t="e">
        <v>#N/A</v>
      </c>
      <c r="CC980" t="e">
        <v>#N/A</v>
      </c>
      <c r="CD980" t="e">
        <v>#N/A</v>
      </c>
      <c r="CE980" t="e">
        <v>#N/A</v>
      </c>
      <c r="CF980" t="e">
        <v>#N/A</v>
      </c>
    </row>
    <row r="981" spans="74:84" x14ac:dyDescent="0.3">
      <c r="BV981" t="e">
        <v>#N/A</v>
      </c>
      <c r="BW981" t="e">
        <v>#N/A</v>
      </c>
      <c r="BX981" t="e">
        <v>#N/A</v>
      </c>
      <c r="BY981" t="e">
        <v>#N/A</v>
      </c>
      <c r="BZ981" t="e">
        <v>#N/A</v>
      </c>
      <c r="CA981" t="e">
        <v>#N/A</v>
      </c>
      <c r="CB981" t="e">
        <v>#N/A</v>
      </c>
      <c r="CC981" t="e">
        <v>#N/A</v>
      </c>
      <c r="CD981" t="e">
        <v>#N/A</v>
      </c>
      <c r="CE981" t="e">
        <v>#N/A</v>
      </c>
      <c r="CF981" t="e">
        <v>#N/A</v>
      </c>
    </row>
    <row r="982" spans="74:84" x14ac:dyDescent="0.3">
      <c r="BV982" t="e">
        <v>#N/A</v>
      </c>
      <c r="BW982" t="e">
        <v>#N/A</v>
      </c>
      <c r="BX982" t="e">
        <v>#N/A</v>
      </c>
      <c r="BY982" t="e">
        <v>#N/A</v>
      </c>
      <c r="BZ982" t="e">
        <v>#N/A</v>
      </c>
      <c r="CA982" t="e">
        <v>#N/A</v>
      </c>
      <c r="CB982" t="e">
        <v>#N/A</v>
      </c>
      <c r="CC982" t="e">
        <v>#N/A</v>
      </c>
      <c r="CD982" t="e">
        <v>#N/A</v>
      </c>
      <c r="CE982" t="e">
        <v>#N/A</v>
      </c>
      <c r="CF982" t="e">
        <v>#N/A</v>
      </c>
    </row>
    <row r="983" spans="74:84" x14ac:dyDescent="0.3">
      <c r="BV983" t="e">
        <v>#N/A</v>
      </c>
      <c r="BW983" t="e">
        <v>#N/A</v>
      </c>
      <c r="BX983" t="e">
        <v>#N/A</v>
      </c>
      <c r="BY983" t="e">
        <v>#N/A</v>
      </c>
      <c r="BZ983" t="e">
        <v>#N/A</v>
      </c>
      <c r="CA983" t="e">
        <v>#N/A</v>
      </c>
      <c r="CB983" t="e">
        <v>#N/A</v>
      </c>
      <c r="CC983" t="e">
        <v>#N/A</v>
      </c>
      <c r="CD983" t="e">
        <v>#N/A</v>
      </c>
      <c r="CE983" t="e">
        <v>#N/A</v>
      </c>
      <c r="CF983" t="e">
        <v>#N/A</v>
      </c>
    </row>
    <row r="984" spans="74:84" x14ac:dyDescent="0.3">
      <c r="BV984" t="e">
        <v>#N/A</v>
      </c>
      <c r="BW984" t="e">
        <v>#N/A</v>
      </c>
      <c r="BX984" t="e">
        <v>#N/A</v>
      </c>
      <c r="BY984" t="e">
        <v>#N/A</v>
      </c>
      <c r="BZ984" t="e">
        <v>#N/A</v>
      </c>
      <c r="CA984" t="e">
        <v>#N/A</v>
      </c>
      <c r="CB984" t="e">
        <v>#N/A</v>
      </c>
      <c r="CC984" t="e">
        <v>#N/A</v>
      </c>
      <c r="CD984" t="e">
        <v>#N/A</v>
      </c>
      <c r="CE984" t="e">
        <v>#N/A</v>
      </c>
      <c r="CF984" t="e">
        <v>#N/A</v>
      </c>
    </row>
    <row r="985" spans="74:84" x14ac:dyDescent="0.3">
      <c r="BV985" t="e">
        <v>#N/A</v>
      </c>
      <c r="BW985" t="e">
        <v>#N/A</v>
      </c>
      <c r="BX985" t="e">
        <v>#N/A</v>
      </c>
      <c r="BY985" t="e">
        <v>#N/A</v>
      </c>
      <c r="BZ985" t="e">
        <v>#N/A</v>
      </c>
      <c r="CA985" t="e">
        <v>#N/A</v>
      </c>
      <c r="CB985" t="e">
        <v>#N/A</v>
      </c>
      <c r="CC985" t="e">
        <v>#N/A</v>
      </c>
      <c r="CD985" t="e">
        <v>#N/A</v>
      </c>
      <c r="CE985" t="e">
        <v>#N/A</v>
      </c>
      <c r="CF985" t="e">
        <v>#N/A</v>
      </c>
    </row>
    <row r="986" spans="74:84" x14ac:dyDescent="0.3">
      <c r="BV986" t="e">
        <v>#N/A</v>
      </c>
      <c r="BW986" t="e">
        <v>#N/A</v>
      </c>
      <c r="BX986" t="e">
        <v>#N/A</v>
      </c>
      <c r="BY986" t="e">
        <v>#N/A</v>
      </c>
      <c r="BZ986" t="e">
        <v>#N/A</v>
      </c>
      <c r="CA986" t="e">
        <v>#N/A</v>
      </c>
      <c r="CB986" t="e">
        <v>#N/A</v>
      </c>
      <c r="CC986" t="e">
        <v>#N/A</v>
      </c>
      <c r="CD986" t="e">
        <v>#N/A</v>
      </c>
      <c r="CE986" t="e">
        <v>#N/A</v>
      </c>
      <c r="CF986" t="e">
        <v>#N/A</v>
      </c>
    </row>
    <row r="987" spans="74:84" x14ac:dyDescent="0.3">
      <c r="BV987" t="e">
        <v>#N/A</v>
      </c>
      <c r="BW987" t="e">
        <v>#N/A</v>
      </c>
      <c r="BX987" t="e">
        <v>#N/A</v>
      </c>
      <c r="BY987" t="e">
        <v>#N/A</v>
      </c>
      <c r="BZ987" t="e">
        <v>#N/A</v>
      </c>
      <c r="CA987" t="e">
        <v>#N/A</v>
      </c>
      <c r="CB987" t="e">
        <v>#N/A</v>
      </c>
      <c r="CC987" t="e">
        <v>#N/A</v>
      </c>
      <c r="CD987" t="e">
        <v>#N/A</v>
      </c>
      <c r="CE987" t="e">
        <v>#N/A</v>
      </c>
      <c r="CF987" t="e">
        <v>#N/A</v>
      </c>
    </row>
    <row r="988" spans="74:84" x14ac:dyDescent="0.3">
      <c r="BV988" t="e">
        <v>#N/A</v>
      </c>
      <c r="BW988" t="e">
        <v>#N/A</v>
      </c>
      <c r="BX988" t="e">
        <v>#N/A</v>
      </c>
      <c r="BY988" t="e">
        <v>#N/A</v>
      </c>
      <c r="BZ988" t="e">
        <v>#N/A</v>
      </c>
      <c r="CA988" t="e">
        <v>#N/A</v>
      </c>
      <c r="CB988" t="e">
        <v>#N/A</v>
      </c>
      <c r="CC988" t="e">
        <v>#N/A</v>
      </c>
      <c r="CD988" t="e">
        <v>#N/A</v>
      </c>
      <c r="CE988" t="e">
        <v>#N/A</v>
      </c>
      <c r="CF988" t="e">
        <v>#N/A</v>
      </c>
    </row>
    <row r="989" spans="74:84" x14ac:dyDescent="0.3">
      <c r="BV989" t="e">
        <v>#N/A</v>
      </c>
      <c r="BW989" t="e">
        <v>#N/A</v>
      </c>
      <c r="BX989" t="e">
        <v>#N/A</v>
      </c>
      <c r="BY989" t="e">
        <v>#N/A</v>
      </c>
      <c r="BZ989" t="e">
        <v>#N/A</v>
      </c>
      <c r="CA989" t="e">
        <v>#N/A</v>
      </c>
      <c r="CB989" t="e">
        <v>#N/A</v>
      </c>
      <c r="CC989" t="e">
        <v>#N/A</v>
      </c>
      <c r="CD989" t="e">
        <v>#N/A</v>
      </c>
      <c r="CE989" t="e">
        <v>#N/A</v>
      </c>
      <c r="CF989" t="e">
        <v>#N/A</v>
      </c>
    </row>
    <row r="990" spans="74:84" x14ac:dyDescent="0.3">
      <c r="BV990" t="e">
        <v>#N/A</v>
      </c>
      <c r="BW990" t="e">
        <v>#N/A</v>
      </c>
      <c r="BX990" t="e">
        <v>#N/A</v>
      </c>
      <c r="BY990" t="e">
        <v>#N/A</v>
      </c>
      <c r="BZ990" t="e">
        <v>#N/A</v>
      </c>
      <c r="CA990" t="e">
        <v>#N/A</v>
      </c>
      <c r="CB990" t="e">
        <v>#N/A</v>
      </c>
      <c r="CC990" t="e">
        <v>#N/A</v>
      </c>
      <c r="CD990" t="e">
        <v>#N/A</v>
      </c>
      <c r="CE990" t="e">
        <v>#N/A</v>
      </c>
      <c r="CF990" t="e">
        <v>#N/A</v>
      </c>
    </row>
    <row r="991" spans="74:84" x14ac:dyDescent="0.3">
      <c r="BV991" t="e">
        <v>#N/A</v>
      </c>
      <c r="BW991" t="e">
        <v>#N/A</v>
      </c>
      <c r="BX991" t="e">
        <v>#N/A</v>
      </c>
      <c r="BY991" t="e">
        <v>#N/A</v>
      </c>
      <c r="BZ991" t="e">
        <v>#N/A</v>
      </c>
      <c r="CA991" t="e">
        <v>#N/A</v>
      </c>
      <c r="CB991" t="e">
        <v>#N/A</v>
      </c>
      <c r="CC991" t="e">
        <v>#N/A</v>
      </c>
      <c r="CD991" t="e">
        <v>#N/A</v>
      </c>
      <c r="CE991" t="e">
        <v>#N/A</v>
      </c>
      <c r="CF991" t="e">
        <v>#N/A</v>
      </c>
    </row>
    <row r="992" spans="74:84" x14ac:dyDescent="0.3">
      <c r="BV992" t="e">
        <v>#N/A</v>
      </c>
      <c r="BW992" t="e">
        <v>#N/A</v>
      </c>
      <c r="BX992" t="e">
        <v>#N/A</v>
      </c>
      <c r="BY992" t="e">
        <v>#N/A</v>
      </c>
      <c r="BZ992" t="e">
        <v>#N/A</v>
      </c>
      <c r="CA992" t="e">
        <v>#N/A</v>
      </c>
      <c r="CB992" t="e">
        <v>#N/A</v>
      </c>
      <c r="CC992" t="e">
        <v>#N/A</v>
      </c>
      <c r="CD992" t="e">
        <v>#N/A</v>
      </c>
      <c r="CE992" t="e">
        <v>#N/A</v>
      </c>
      <c r="CF992" t="e">
        <v>#N/A</v>
      </c>
    </row>
    <row r="993" spans="74:84" x14ac:dyDescent="0.3">
      <c r="BV993" t="e">
        <v>#N/A</v>
      </c>
      <c r="BW993" t="e">
        <v>#N/A</v>
      </c>
      <c r="BX993" t="e">
        <v>#N/A</v>
      </c>
      <c r="BY993" t="e">
        <v>#N/A</v>
      </c>
      <c r="BZ993" t="e">
        <v>#N/A</v>
      </c>
      <c r="CA993" t="e">
        <v>#N/A</v>
      </c>
      <c r="CB993" t="e">
        <v>#N/A</v>
      </c>
      <c r="CC993" t="e">
        <v>#N/A</v>
      </c>
      <c r="CD993" t="e">
        <v>#N/A</v>
      </c>
      <c r="CE993" t="e">
        <v>#N/A</v>
      </c>
      <c r="CF993" t="e">
        <v>#N/A</v>
      </c>
    </row>
    <row r="994" spans="74:84" x14ac:dyDescent="0.3">
      <c r="BV994" t="e">
        <v>#N/A</v>
      </c>
      <c r="BW994" t="e">
        <v>#N/A</v>
      </c>
      <c r="BX994" t="e">
        <v>#N/A</v>
      </c>
      <c r="BY994" t="e">
        <v>#N/A</v>
      </c>
      <c r="BZ994" t="e">
        <v>#N/A</v>
      </c>
      <c r="CA994" t="e">
        <v>#N/A</v>
      </c>
      <c r="CB994" t="e">
        <v>#N/A</v>
      </c>
      <c r="CC994" t="e">
        <v>#N/A</v>
      </c>
      <c r="CD994" t="e">
        <v>#N/A</v>
      </c>
      <c r="CE994" t="e">
        <v>#N/A</v>
      </c>
      <c r="CF994" t="e">
        <v>#N/A</v>
      </c>
    </row>
    <row r="995" spans="74:84" x14ac:dyDescent="0.3">
      <c r="BV995" t="e">
        <v>#N/A</v>
      </c>
      <c r="BW995" t="e">
        <v>#N/A</v>
      </c>
      <c r="BX995" t="e">
        <v>#N/A</v>
      </c>
      <c r="BY995" t="e">
        <v>#N/A</v>
      </c>
      <c r="BZ995" t="e">
        <v>#N/A</v>
      </c>
      <c r="CA995" t="e">
        <v>#N/A</v>
      </c>
      <c r="CB995" t="e">
        <v>#N/A</v>
      </c>
      <c r="CC995" t="e">
        <v>#N/A</v>
      </c>
      <c r="CD995" t="e">
        <v>#N/A</v>
      </c>
      <c r="CE995" t="e">
        <v>#N/A</v>
      </c>
      <c r="CF995" t="e">
        <v>#N/A</v>
      </c>
    </row>
    <row r="996" spans="74:84" x14ac:dyDescent="0.3">
      <c r="BV996" t="e">
        <v>#N/A</v>
      </c>
      <c r="BW996" t="e">
        <v>#N/A</v>
      </c>
      <c r="BX996" t="e">
        <v>#N/A</v>
      </c>
      <c r="BY996" t="e">
        <v>#N/A</v>
      </c>
      <c r="BZ996" t="e">
        <v>#N/A</v>
      </c>
      <c r="CA996" t="e">
        <v>#N/A</v>
      </c>
      <c r="CB996" t="e">
        <v>#N/A</v>
      </c>
      <c r="CC996" t="e">
        <v>#N/A</v>
      </c>
      <c r="CD996" t="e">
        <v>#N/A</v>
      </c>
      <c r="CE996" t="e">
        <v>#N/A</v>
      </c>
      <c r="CF996" t="e">
        <v>#N/A</v>
      </c>
    </row>
    <row r="997" spans="74:84" x14ac:dyDescent="0.3">
      <c r="BV997" t="e">
        <v>#N/A</v>
      </c>
      <c r="BW997" t="e">
        <v>#N/A</v>
      </c>
      <c r="BX997" t="e">
        <v>#N/A</v>
      </c>
      <c r="BY997" t="e">
        <v>#N/A</v>
      </c>
      <c r="BZ997" t="e">
        <v>#N/A</v>
      </c>
      <c r="CA997" t="e">
        <v>#N/A</v>
      </c>
      <c r="CB997" t="e">
        <v>#N/A</v>
      </c>
      <c r="CC997" t="e">
        <v>#N/A</v>
      </c>
      <c r="CD997" t="e">
        <v>#N/A</v>
      </c>
      <c r="CE997" t="e">
        <v>#N/A</v>
      </c>
      <c r="CF997" t="e">
        <v>#N/A</v>
      </c>
    </row>
    <row r="998" spans="74:84" x14ac:dyDescent="0.3">
      <c r="BV998" t="e">
        <v>#N/A</v>
      </c>
      <c r="BW998" t="e">
        <v>#N/A</v>
      </c>
      <c r="BX998" t="e">
        <v>#N/A</v>
      </c>
      <c r="BY998" t="e">
        <v>#N/A</v>
      </c>
      <c r="BZ998" t="e">
        <v>#N/A</v>
      </c>
      <c r="CA998" t="e">
        <v>#N/A</v>
      </c>
      <c r="CB998" t="e">
        <v>#N/A</v>
      </c>
      <c r="CC998" t="e">
        <v>#N/A</v>
      </c>
      <c r="CD998" t="e">
        <v>#N/A</v>
      </c>
      <c r="CE998" t="e">
        <v>#N/A</v>
      </c>
      <c r="CF998" t="e">
        <v>#N/A</v>
      </c>
    </row>
    <row r="999" spans="74:84" x14ac:dyDescent="0.3">
      <c r="BV999" t="e">
        <v>#N/A</v>
      </c>
      <c r="BW999" t="e">
        <v>#N/A</v>
      </c>
      <c r="BX999" t="e">
        <v>#N/A</v>
      </c>
      <c r="BY999" t="e">
        <v>#N/A</v>
      </c>
      <c r="BZ999" t="e">
        <v>#N/A</v>
      </c>
      <c r="CA999" t="e">
        <v>#N/A</v>
      </c>
      <c r="CB999" t="e">
        <v>#N/A</v>
      </c>
      <c r="CC999" t="e">
        <v>#N/A</v>
      </c>
      <c r="CD999" t="e">
        <v>#N/A</v>
      </c>
      <c r="CE999" t="e">
        <v>#N/A</v>
      </c>
      <c r="CF999" t="e">
        <v>#N/A</v>
      </c>
    </row>
    <row r="1000" spans="74:84" x14ac:dyDescent="0.3">
      <c r="BV1000" t="e">
        <v>#N/A</v>
      </c>
      <c r="BW1000" t="e">
        <v>#N/A</v>
      </c>
      <c r="BX1000" t="e">
        <v>#N/A</v>
      </c>
      <c r="BY1000" t="e">
        <v>#N/A</v>
      </c>
      <c r="BZ1000" t="e">
        <v>#N/A</v>
      </c>
      <c r="CA1000" t="e">
        <v>#N/A</v>
      </c>
      <c r="CB1000" t="e">
        <v>#N/A</v>
      </c>
      <c r="CC1000" t="e">
        <v>#N/A</v>
      </c>
      <c r="CD1000" t="e">
        <v>#N/A</v>
      </c>
      <c r="CE1000" t="e">
        <v>#N/A</v>
      </c>
      <c r="CF1000" t="e">
        <v>#N/A</v>
      </c>
    </row>
    <row r="1001" spans="74:84" x14ac:dyDescent="0.3">
      <c r="BV1001" t="e">
        <v>#N/A</v>
      </c>
      <c r="BW1001" t="e">
        <v>#N/A</v>
      </c>
      <c r="BX1001" t="e">
        <v>#N/A</v>
      </c>
      <c r="BY1001" t="e">
        <v>#N/A</v>
      </c>
      <c r="BZ1001" t="e">
        <v>#N/A</v>
      </c>
      <c r="CA1001" t="e">
        <v>#N/A</v>
      </c>
      <c r="CB1001" t="e">
        <v>#N/A</v>
      </c>
      <c r="CC1001" t="e">
        <v>#N/A</v>
      </c>
      <c r="CD1001" t="e">
        <v>#N/A</v>
      </c>
      <c r="CE1001" t="e">
        <v>#N/A</v>
      </c>
      <c r="CF1001" t="e">
        <v>#N/A</v>
      </c>
    </row>
    <row r="1002" spans="74:84" x14ac:dyDescent="0.3">
      <c r="BV1002" t="e">
        <v>#N/A</v>
      </c>
      <c r="BW1002" t="e">
        <v>#N/A</v>
      </c>
      <c r="BX1002" t="e">
        <v>#N/A</v>
      </c>
      <c r="BY1002" t="e">
        <v>#N/A</v>
      </c>
      <c r="BZ1002" t="e">
        <v>#N/A</v>
      </c>
      <c r="CA1002" t="e">
        <v>#N/A</v>
      </c>
      <c r="CB1002" t="e">
        <v>#N/A</v>
      </c>
      <c r="CC1002" t="e">
        <v>#N/A</v>
      </c>
      <c r="CD1002" t="e">
        <v>#N/A</v>
      </c>
      <c r="CE1002" t="e">
        <v>#N/A</v>
      </c>
      <c r="CF1002" t="e">
        <v>#N/A</v>
      </c>
    </row>
    <row r="1003" spans="74:84" x14ac:dyDescent="0.3">
      <c r="BV1003" t="e">
        <v>#N/A</v>
      </c>
      <c r="BW1003" t="e">
        <v>#N/A</v>
      </c>
      <c r="BX1003" t="e">
        <v>#N/A</v>
      </c>
      <c r="BY1003" t="e">
        <v>#N/A</v>
      </c>
      <c r="BZ1003" t="e">
        <v>#N/A</v>
      </c>
      <c r="CA1003" t="e">
        <v>#N/A</v>
      </c>
      <c r="CB1003" t="e">
        <v>#N/A</v>
      </c>
      <c r="CC1003" t="e">
        <v>#N/A</v>
      </c>
      <c r="CD1003" t="e">
        <v>#N/A</v>
      </c>
      <c r="CE1003" t="e">
        <v>#N/A</v>
      </c>
      <c r="CF1003" t="e">
        <v>#N/A</v>
      </c>
    </row>
    <row r="1004" spans="74:84" x14ac:dyDescent="0.3">
      <c r="BV1004" t="e">
        <v>#N/A</v>
      </c>
      <c r="BW1004" t="e">
        <v>#N/A</v>
      </c>
      <c r="BX1004" t="e">
        <v>#N/A</v>
      </c>
      <c r="BY1004" t="e">
        <v>#N/A</v>
      </c>
      <c r="BZ1004" t="e">
        <v>#N/A</v>
      </c>
      <c r="CA1004" t="e">
        <v>#N/A</v>
      </c>
      <c r="CB1004" t="e">
        <v>#N/A</v>
      </c>
      <c r="CC1004" t="e">
        <v>#N/A</v>
      </c>
      <c r="CD1004" t="e">
        <v>#N/A</v>
      </c>
      <c r="CE1004" t="e">
        <v>#N/A</v>
      </c>
      <c r="CF1004" t="e">
        <v>#N/A</v>
      </c>
    </row>
    <row r="1005" spans="74:84" x14ac:dyDescent="0.3">
      <c r="BV1005" t="e">
        <v>#N/A</v>
      </c>
      <c r="BW1005" t="e">
        <v>#N/A</v>
      </c>
      <c r="BX1005" t="e">
        <v>#N/A</v>
      </c>
      <c r="BY1005" t="e">
        <v>#N/A</v>
      </c>
      <c r="BZ1005" t="e">
        <v>#N/A</v>
      </c>
      <c r="CA1005" t="e">
        <v>#N/A</v>
      </c>
      <c r="CB1005" t="e">
        <v>#N/A</v>
      </c>
      <c r="CC1005" t="e">
        <v>#N/A</v>
      </c>
      <c r="CD1005" t="e">
        <v>#N/A</v>
      </c>
      <c r="CE1005" t="e">
        <v>#N/A</v>
      </c>
      <c r="CF1005" t="e">
        <v>#N/A</v>
      </c>
    </row>
    <row r="1006" spans="74:84" x14ac:dyDescent="0.3">
      <c r="BV1006" t="e">
        <v>#N/A</v>
      </c>
      <c r="BW1006" t="e">
        <v>#N/A</v>
      </c>
      <c r="BX1006" t="e">
        <v>#N/A</v>
      </c>
      <c r="BY1006" t="e">
        <v>#N/A</v>
      </c>
      <c r="BZ1006" t="e">
        <v>#N/A</v>
      </c>
      <c r="CA1006" t="e">
        <v>#N/A</v>
      </c>
      <c r="CB1006" t="e">
        <v>#N/A</v>
      </c>
      <c r="CC1006" t="e">
        <v>#N/A</v>
      </c>
      <c r="CD1006" t="e">
        <v>#N/A</v>
      </c>
      <c r="CE1006" t="e">
        <v>#N/A</v>
      </c>
      <c r="CF1006" t="e">
        <v>#N/A</v>
      </c>
    </row>
    <row r="1007" spans="74:84" x14ac:dyDescent="0.3">
      <c r="BV1007" t="e">
        <v>#N/A</v>
      </c>
      <c r="BW1007" t="e">
        <v>#N/A</v>
      </c>
      <c r="BX1007" t="e">
        <v>#N/A</v>
      </c>
      <c r="BY1007" t="e">
        <v>#N/A</v>
      </c>
      <c r="BZ1007" t="e">
        <v>#N/A</v>
      </c>
      <c r="CA1007" t="e">
        <v>#N/A</v>
      </c>
      <c r="CB1007" t="e">
        <v>#N/A</v>
      </c>
      <c r="CC1007" t="e">
        <v>#N/A</v>
      </c>
      <c r="CD1007" t="e">
        <v>#N/A</v>
      </c>
      <c r="CE1007" t="e">
        <v>#N/A</v>
      </c>
      <c r="CF1007" t="e">
        <v>#N/A</v>
      </c>
    </row>
    <row r="1008" spans="74:84" x14ac:dyDescent="0.3">
      <c r="BV1008" t="e">
        <v>#N/A</v>
      </c>
      <c r="BW1008" t="e">
        <v>#N/A</v>
      </c>
      <c r="BX1008" t="e">
        <v>#N/A</v>
      </c>
      <c r="BY1008" t="e">
        <v>#N/A</v>
      </c>
      <c r="BZ1008" t="e">
        <v>#N/A</v>
      </c>
      <c r="CA1008" t="e">
        <v>#N/A</v>
      </c>
      <c r="CB1008" t="e">
        <v>#N/A</v>
      </c>
      <c r="CC1008" t="e">
        <v>#N/A</v>
      </c>
      <c r="CD1008" t="e">
        <v>#N/A</v>
      </c>
      <c r="CE1008" t="e">
        <v>#N/A</v>
      </c>
      <c r="CF1008" t="e">
        <v>#N/A</v>
      </c>
    </row>
    <row r="1009" spans="74:84" x14ac:dyDescent="0.3">
      <c r="BV1009" t="e">
        <v>#N/A</v>
      </c>
      <c r="BW1009" t="e">
        <v>#N/A</v>
      </c>
      <c r="BX1009" t="e">
        <v>#N/A</v>
      </c>
      <c r="BY1009" t="e">
        <v>#N/A</v>
      </c>
      <c r="BZ1009" t="e">
        <v>#N/A</v>
      </c>
      <c r="CA1009" t="e">
        <v>#N/A</v>
      </c>
      <c r="CB1009" t="e">
        <v>#N/A</v>
      </c>
      <c r="CC1009" t="e">
        <v>#N/A</v>
      </c>
      <c r="CD1009" t="e">
        <v>#N/A</v>
      </c>
      <c r="CE1009" t="e">
        <v>#N/A</v>
      </c>
      <c r="CF1009" t="e">
        <v>#N/A</v>
      </c>
    </row>
    <row r="1010" spans="74:84" x14ac:dyDescent="0.3">
      <c r="BV1010" t="e">
        <v>#N/A</v>
      </c>
      <c r="BW1010" t="e">
        <v>#N/A</v>
      </c>
      <c r="BX1010" t="e">
        <v>#N/A</v>
      </c>
      <c r="BY1010" t="e">
        <v>#N/A</v>
      </c>
      <c r="BZ1010" t="e">
        <v>#N/A</v>
      </c>
      <c r="CA1010" t="e">
        <v>#N/A</v>
      </c>
      <c r="CB1010" t="e">
        <v>#N/A</v>
      </c>
      <c r="CC1010" t="e">
        <v>#N/A</v>
      </c>
      <c r="CD1010" t="e">
        <v>#N/A</v>
      </c>
      <c r="CE1010" t="e">
        <v>#N/A</v>
      </c>
      <c r="CF1010" t="e">
        <v>#N/A</v>
      </c>
    </row>
    <row r="1011" spans="74:84" x14ac:dyDescent="0.3">
      <c r="BV1011" t="e">
        <v>#N/A</v>
      </c>
      <c r="BW1011" t="e">
        <v>#N/A</v>
      </c>
      <c r="BX1011" t="e">
        <v>#N/A</v>
      </c>
      <c r="BY1011" t="e">
        <v>#N/A</v>
      </c>
      <c r="BZ1011" t="e">
        <v>#N/A</v>
      </c>
      <c r="CA1011" t="e">
        <v>#N/A</v>
      </c>
      <c r="CB1011" t="e">
        <v>#N/A</v>
      </c>
      <c r="CC1011" t="e">
        <v>#N/A</v>
      </c>
      <c r="CD1011" t="e">
        <v>#N/A</v>
      </c>
      <c r="CE1011" t="e">
        <v>#N/A</v>
      </c>
      <c r="CF1011" t="e">
        <v>#N/A</v>
      </c>
    </row>
    <row r="1012" spans="74:84" x14ac:dyDescent="0.3">
      <c r="BV1012" t="e">
        <v>#N/A</v>
      </c>
      <c r="BW1012" t="e">
        <v>#N/A</v>
      </c>
      <c r="BX1012" t="e">
        <v>#N/A</v>
      </c>
      <c r="BY1012" t="e">
        <v>#N/A</v>
      </c>
      <c r="BZ1012" t="e">
        <v>#N/A</v>
      </c>
      <c r="CA1012" t="e">
        <v>#N/A</v>
      </c>
      <c r="CB1012" t="e">
        <v>#N/A</v>
      </c>
      <c r="CC1012" t="e">
        <v>#N/A</v>
      </c>
      <c r="CD1012" t="e">
        <v>#N/A</v>
      </c>
      <c r="CE1012" t="e">
        <v>#N/A</v>
      </c>
      <c r="CF1012" t="e">
        <v>#N/A</v>
      </c>
    </row>
    <row r="1013" spans="74:84" x14ac:dyDescent="0.3">
      <c r="BV1013" t="e">
        <v>#N/A</v>
      </c>
      <c r="BW1013" t="e">
        <v>#N/A</v>
      </c>
      <c r="BX1013" t="e">
        <v>#N/A</v>
      </c>
      <c r="BY1013" t="e">
        <v>#N/A</v>
      </c>
      <c r="BZ1013" t="e">
        <v>#N/A</v>
      </c>
      <c r="CA1013" t="e">
        <v>#N/A</v>
      </c>
      <c r="CB1013" t="e">
        <v>#N/A</v>
      </c>
      <c r="CC1013" t="e">
        <v>#N/A</v>
      </c>
      <c r="CD1013" t="e">
        <v>#N/A</v>
      </c>
      <c r="CE1013" t="e">
        <v>#N/A</v>
      </c>
      <c r="CF1013" t="e">
        <v>#N/A</v>
      </c>
    </row>
    <row r="1014" spans="74:84" x14ac:dyDescent="0.3">
      <c r="BV1014" t="e">
        <v>#N/A</v>
      </c>
      <c r="BW1014" t="e">
        <v>#N/A</v>
      </c>
      <c r="BX1014" t="e">
        <v>#N/A</v>
      </c>
      <c r="BY1014" t="e">
        <v>#N/A</v>
      </c>
      <c r="BZ1014" t="e">
        <v>#N/A</v>
      </c>
      <c r="CA1014" t="e">
        <v>#N/A</v>
      </c>
      <c r="CB1014" t="e">
        <v>#N/A</v>
      </c>
      <c r="CC1014" t="e">
        <v>#N/A</v>
      </c>
      <c r="CD1014" t="e">
        <v>#N/A</v>
      </c>
      <c r="CE1014" t="e">
        <v>#N/A</v>
      </c>
      <c r="CF1014" t="e">
        <v>#N/A</v>
      </c>
    </row>
    <row r="1015" spans="74:84" x14ac:dyDescent="0.3">
      <c r="BV1015" t="e">
        <v>#N/A</v>
      </c>
      <c r="BW1015" t="e">
        <v>#N/A</v>
      </c>
      <c r="BX1015" t="e">
        <v>#N/A</v>
      </c>
      <c r="BY1015" t="e">
        <v>#N/A</v>
      </c>
      <c r="BZ1015" t="e">
        <v>#N/A</v>
      </c>
      <c r="CA1015" t="e">
        <v>#N/A</v>
      </c>
      <c r="CB1015" t="e">
        <v>#N/A</v>
      </c>
      <c r="CC1015" t="e">
        <v>#N/A</v>
      </c>
      <c r="CD1015" t="e">
        <v>#N/A</v>
      </c>
      <c r="CE1015" t="e">
        <v>#N/A</v>
      </c>
      <c r="CF1015" t="e">
        <v>#N/A</v>
      </c>
    </row>
    <row r="1016" spans="74:84" x14ac:dyDescent="0.3">
      <c r="BV1016" t="e">
        <v>#N/A</v>
      </c>
      <c r="BW1016" t="e">
        <v>#N/A</v>
      </c>
      <c r="BX1016" t="e">
        <v>#N/A</v>
      </c>
      <c r="BY1016" t="e">
        <v>#N/A</v>
      </c>
      <c r="BZ1016" t="e">
        <v>#N/A</v>
      </c>
      <c r="CA1016" t="e">
        <v>#N/A</v>
      </c>
      <c r="CB1016" t="e">
        <v>#N/A</v>
      </c>
      <c r="CC1016" t="e">
        <v>#N/A</v>
      </c>
      <c r="CD1016" t="e">
        <v>#N/A</v>
      </c>
      <c r="CE1016" t="e">
        <v>#N/A</v>
      </c>
      <c r="CF1016" t="e">
        <v>#N/A</v>
      </c>
    </row>
    <row r="1017" spans="74:84" x14ac:dyDescent="0.3">
      <c r="BV1017" t="e">
        <v>#N/A</v>
      </c>
      <c r="BW1017" t="e">
        <v>#N/A</v>
      </c>
      <c r="BX1017" t="e">
        <v>#N/A</v>
      </c>
      <c r="BY1017" t="e">
        <v>#N/A</v>
      </c>
      <c r="BZ1017" t="e">
        <v>#N/A</v>
      </c>
      <c r="CA1017" t="e">
        <v>#N/A</v>
      </c>
      <c r="CB1017" t="e">
        <v>#N/A</v>
      </c>
      <c r="CC1017" t="e">
        <v>#N/A</v>
      </c>
      <c r="CD1017" t="e">
        <v>#N/A</v>
      </c>
      <c r="CE1017" t="e">
        <v>#N/A</v>
      </c>
      <c r="CF1017" t="e">
        <v>#N/A</v>
      </c>
    </row>
    <row r="1018" spans="74:84" x14ac:dyDescent="0.3">
      <c r="BV1018" t="e">
        <v>#N/A</v>
      </c>
      <c r="BW1018" t="e">
        <v>#N/A</v>
      </c>
      <c r="BX1018" t="e">
        <v>#N/A</v>
      </c>
      <c r="BY1018" t="e">
        <v>#N/A</v>
      </c>
      <c r="BZ1018" t="e">
        <v>#N/A</v>
      </c>
      <c r="CA1018" t="e">
        <v>#N/A</v>
      </c>
      <c r="CB1018" t="e">
        <v>#N/A</v>
      </c>
      <c r="CC1018" t="e">
        <v>#N/A</v>
      </c>
      <c r="CD1018" t="e">
        <v>#N/A</v>
      </c>
      <c r="CE1018" t="e">
        <v>#N/A</v>
      </c>
      <c r="CF1018" t="e">
        <v>#N/A</v>
      </c>
    </row>
    <row r="1019" spans="74:84" x14ac:dyDescent="0.3">
      <c r="BV1019" t="e">
        <v>#N/A</v>
      </c>
      <c r="BW1019" t="e">
        <v>#N/A</v>
      </c>
      <c r="BX1019" t="e">
        <v>#N/A</v>
      </c>
      <c r="BY1019" t="e">
        <v>#N/A</v>
      </c>
      <c r="BZ1019" t="e">
        <v>#N/A</v>
      </c>
      <c r="CA1019" t="e">
        <v>#N/A</v>
      </c>
      <c r="CB1019" t="e">
        <v>#N/A</v>
      </c>
      <c r="CC1019" t="e">
        <v>#N/A</v>
      </c>
      <c r="CD1019" t="e">
        <v>#N/A</v>
      </c>
      <c r="CE1019" t="e">
        <v>#N/A</v>
      </c>
      <c r="CF1019" t="e">
        <v>#N/A</v>
      </c>
    </row>
    <row r="1020" spans="74:84" x14ac:dyDescent="0.3">
      <c r="BV1020" t="e">
        <v>#N/A</v>
      </c>
      <c r="BW1020" t="e">
        <v>#N/A</v>
      </c>
      <c r="BX1020" t="e">
        <v>#N/A</v>
      </c>
      <c r="BY1020" t="e">
        <v>#N/A</v>
      </c>
      <c r="BZ1020" t="e">
        <v>#N/A</v>
      </c>
      <c r="CA1020" t="e">
        <v>#N/A</v>
      </c>
      <c r="CB1020" t="e">
        <v>#N/A</v>
      </c>
      <c r="CC1020" t="e">
        <v>#N/A</v>
      </c>
      <c r="CD1020" t="e">
        <v>#N/A</v>
      </c>
      <c r="CE1020" t="e">
        <v>#N/A</v>
      </c>
      <c r="CF1020" t="e">
        <v>#N/A</v>
      </c>
    </row>
    <row r="1021" spans="74:84" x14ac:dyDescent="0.3">
      <c r="BV1021" t="e">
        <v>#N/A</v>
      </c>
      <c r="BW1021" t="e">
        <v>#N/A</v>
      </c>
      <c r="BX1021" t="e">
        <v>#N/A</v>
      </c>
      <c r="BY1021" t="e">
        <v>#N/A</v>
      </c>
      <c r="BZ1021" t="e">
        <v>#N/A</v>
      </c>
      <c r="CA1021" t="e">
        <v>#N/A</v>
      </c>
      <c r="CB1021" t="e">
        <v>#N/A</v>
      </c>
      <c r="CC1021" t="e">
        <v>#N/A</v>
      </c>
      <c r="CD1021" t="e">
        <v>#N/A</v>
      </c>
      <c r="CE1021" t="e">
        <v>#N/A</v>
      </c>
      <c r="CF1021" t="e">
        <v>#N/A</v>
      </c>
    </row>
    <row r="1022" spans="74:84" x14ac:dyDescent="0.3">
      <c r="BV1022" t="e">
        <v>#N/A</v>
      </c>
      <c r="BW1022" t="e">
        <v>#N/A</v>
      </c>
      <c r="BX1022" t="e">
        <v>#N/A</v>
      </c>
      <c r="BY1022" t="e">
        <v>#N/A</v>
      </c>
      <c r="BZ1022" t="e">
        <v>#N/A</v>
      </c>
      <c r="CA1022" t="e">
        <v>#N/A</v>
      </c>
      <c r="CB1022" t="e">
        <v>#N/A</v>
      </c>
      <c r="CC1022" t="e">
        <v>#N/A</v>
      </c>
      <c r="CD1022" t="e">
        <v>#N/A</v>
      </c>
      <c r="CE1022" t="e">
        <v>#N/A</v>
      </c>
      <c r="CF1022" t="e">
        <v>#N/A</v>
      </c>
    </row>
    <row r="1023" spans="74:84" x14ac:dyDescent="0.3">
      <c r="BV1023" t="e">
        <v>#N/A</v>
      </c>
      <c r="BW1023" t="e">
        <v>#N/A</v>
      </c>
      <c r="BX1023" t="e">
        <v>#N/A</v>
      </c>
      <c r="BY1023" t="e">
        <v>#N/A</v>
      </c>
      <c r="BZ1023" t="e">
        <v>#N/A</v>
      </c>
      <c r="CA1023" t="e">
        <v>#N/A</v>
      </c>
      <c r="CB1023" t="e">
        <v>#N/A</v>
      </c>
      <c r="CC1023" t="e">
        <v>#N/A</v>
      </c>
      <c r="CD1023" t="e">
        <v>#N/A</v>
      </c>
      <c r="CE1023" t="e">
        <v>#N/A</v>
      </c>
      <c r="CF1023" t="e">
        <v>#N/A</v>
      </c>
    </row>
    <row r="1024" spans="74:84" x14ac:dyDescent="0.3">
      <c r="BV1024" t="e">
        <v>#N/A</v>
      </c>
      <c r="BW1024" t="e">
        <v>#N/A</v>
      </c>
      <c r="BX1024" t="e">
        <v>#N/A</v>
      </c>
      <c r="BY1024" t="e">
        <v>#N/A</v>
      </c>
      <c r="BZ1024" t="e">
        <v>#N/A</v>
      </c>
      <c r="CA1024" t="e">
        <v>#N/A</v>
      </c>
      <c r="CB1024" t="e">
        <v>#N/A</v>
      </c>
      <c r="CC1024" t="e">
        <v>#N/A</v>
      </c>
      <c r="CD1024" t="e">
        <v>#N/A</v>
      </c>
      <c r="CE1024" t="e">
        <v>#N/A</v>
      </c>
      <c r="CF1024" t="e">
        <v>#N/A</v>
      </c>
    </row>
    <row r="1025" spans="74:84" x14ac:dyDescent="0.3">
      <c r="BV1025" t="e">
        <v>#N/A</v>
      </c>
      <c r="BW1025" t="e">
        <v>#N/A</v>
      </c>
      <c r="BX1025" t="e">
        <v>#N/A</v>
      </c>
      <c r="BY1025" t="e">
        <v>#N/A</v>
      </c>
      <c r="BZ1025" t="e">
        <v>#N/A</v>
      </c>
      <c r="CA1025" t="e">
        <v>#N/A</v>
      </c>
      <c r="CB1025" t="e">
        <v>#N/A</v>
      </c>
      <c r="CC1025" t="e">
        <v>#N/A</v>
      </c>
      <c r="CD1025" t="e">
        <v>#N/A</v>
      </c>
      <c r="CE1025" t="e">
        <v>#N/A</v>
      </c>
      <c r="CF1025" t="e">
        <v>#N/A</v>
      </c>
    </row>
    <row r="1026" spans="74:84" x14ac:dyDescent="0.3">
      <c r="BV1026" t="e">
        <v>#N/A</v>
      </c>
      <c r="BW1026" t="e">
        <v>#N/A</v>
      </c>
      <c r="BX1026" t="e">
        <v>#N/A</v>
      </c>
      <c r="BY1026" t="e">
        <v>#N/A</v>
      </c>
      <c r="BZ1026" t="e">
        <v>#N/A</v>
      </c>
      <c r="CA1026" t="e">
        <v>#N/A</v>
      </c>
      <c r="CB1026" t="e">
        <v>#N/A</v>
      </c>
      <c r="CC1026" t="e">
        <v>#N/A</v>
      </c>
      <c r="CD1026" t="e">
        <v>#N/A</v>
      </c>
      <c r="CE1026" t="e">
        <v>#N/A</v>
      </c>
      <c r="CF1026" t="e">
        <v>#N/A</v>
      </c>
    </row>
    <row r="1027" spans="74:84" x14ac:dyDescent="0.3">
      <c r="BV1027" t="e">
        <v>#N/A</v>
      </c>
      <c r="BW1027" t="e">
        <v>#N/A</v>
      </c>
      <c r="BX1027" t="e">
        <v>#N/A</v>
      </c>
      <c r="BY1027" t="e">
        <v>#N/A</v>
      </c>
      <c r="BZ1027" t="e">
        <v>#N/A</v>
      </c>
      <c r="CA1027" t="e">
        <v>#N/A</v>
      </c>
      <c r="CB1027" t="e">
        <v>#N/A</v>
      </c>
      <c r="CC1027" t="e">
        <v>#N/A</v>
      </c>
      <c r="CD1027" t="e">
        <v>#N/A</v>
      </c>
      <c r="CE1027" t="e">
        <v>#N/A</v>
      </c>
      <c r="CF1027" t="e">
        <v>#N/A</v>
      </c>
    </row>
    <row r="1028" spans="74:84" x14ac:dyDescent="0.3">
      <c r="BV1028" t="e">
        <v>#N/A</v>
      </c>
      <c r="BW1028" t="e">
        <v>#N/A</v>
      </c>
      <c r="BX1028" t="e">
        <v>#N/A</v>
      </c>
      <c r="BY1028" t="e">
        <v>#N/A</v>
      </c>
      <c r="BZ1028" t="e">
        <v>#N/A</v>
      </c>
      <c r="CA1028" t="e">
        <v>#N/A</v>
      </c>
      <c r="CB1028" t="e">
        <v>#N/A</v>
      </c>
      <c r="CC1028" t="e">
        <v>#N/A</v>
      </c>
      <c r="CD1028" t="e">
        <v>#N/A</v>
      </c>
      <c r="CE1028" t="e">
        <v>#N/A</v>
      </c>
      <c r="CF1028" t="e">
        <v>#N/A</v>
      </c>
    </row>
    <row r="1029" spans="74:84" x14ac:dyDescent="0.3">
      <c r="BV1029" t="e">
        <v>#N/A</v>
      </c>
      <c r="BW1029" t="e">
        <v>#N/A</v>
      </c>
      <c r="BX1029" t="e">
        <v>#N/A</v>
      </c>
      <c r="BY1029" t="e">
        <v>#N/A</v>
      </c>
      <c r="BZ1029" t="e">
        <v>#N/A</v>
      </c>
      <c r="CA1029" t="e">
        <v>#N/A</v>
      </c>
      <c r="CB1029" t="e">
        <v>#N/A</v>
      </c>
      <c r="CC1029" t="e">
        <v>#N/A</v>
      </c>
      <c r="CD1029" t="e">
        <v>#N/A</v>
      </c>
      <c r="CE1029" t="e">
        <v>#N/A</v>
      </c>
      <c r="CF1029" t="e">
        <v>#N/A</v>
      </c>
    </row>
    <row r="1030" spans="74:84" x14ac:dyDescent="0.3">
      <c r="BV1030" t="e">
        <v>#N/A</v>
      </c>
      <c r="BW1030" t="e">
        <v>#N/A</v>
      </c>
      <c r="BX1030" t="e">
        <v>#N/A</v>
      </c>
      <c r="BY1030" t="e">
        <v>#N/A</v>
      </c>
      <c r="BZ1030" t="e">
        <v>#N/A</v>
      </c>
      <c r="CA1030" t="e">
        <v>#N/A</v>
      </c>
      <c r="CB1030" t="e">
        <v>#N/A</v>
      </c>
      <c r="CC1030" t="e">
        <v>#N/A</v>
      </c>
      <c r="CD1030" t="e">
        <v>#N/A</v>
      </c>
      <c r="CE1030" t="e">
        <v>#N/A</v>
      </c>
      <c r="CF1030" t="e">
        <v>#N/A</v>
      </c>
    </row>
    <row r="1031" spans="74:84" x14ac:dyDescent="0.3">
      <c r="BV1031" t="e">
        <v>#N/A</v>
      </c>
      <c r="BW1031" t="e">
        <v>#N/A</v>
      </c>
      <c r="BX1031" t="e">
        <v>#N/A</v>
      </c>
      <c r="BY1031" t="e">
        <v>#N/A</v>
      </c>
      <c r="BZ1031" t="e">
        <v>#N/A</v>
      </c>
      <c r="CA1031" t="e">
        <v>#N/A</v>
      </c>
      <c r="CB1031" t="e">
        <v>#N/A</v>
      </c>
      <c r="CC1031" t="e">
        <v>#N/A</v>
      </c>
      <c r="CD1031" t="e">
        <v>#N/A</v>
      </c>
      <c r="CE1031" t="e">
        <v>#N/A</v>
      </c>
      <c r="CF1031" t="e">
        <v>#N/A</v>
      </c>
    </row>
    <row r="1032" spans="74:84" x14ac:dyDescent="0.3">
      <c r="BV1032" t="e">
        <v>#N/A</v>
      </c>
      <c r="BW1032" t="e">
        <v>#N/A</v>
      </c>
      <c r="BX1032" t="e">
        <v>#N/A</v>
      </c>
      <c r="BY1032" t="e">
        <v>#N/A</v>
      </c>
      <c r="BZ1032" t="e">
        <v>#N/A</v>
      </c>
      <c r="CA1032" t="e">
        <v>#N/A</v>
      </c>
      <c r="CB1032" t="e">
        <v>#N/A</v>
      </c>
      <c r="CC1032" t="e">
        <v>#N/A</v>
      </c>
      <c r="CD1032" t="e">
        <v>#N/A</v>
      </c>
      <c r="CE1032" t="e">
        <v>#N/A</v>
      </c>
      <c r="CF1032" t="e">
        <v>#N/A</v>
      </c>
    </row>
    <row r="1033" spans="74:84" x14ac:dyDescent="0.3">
      <c r="BV1033" t="e">
        <v>#N/A</v>
      </c>
      <c r="BW1033" t="e">
        <v>#N/A</v>
      </c>
      <c r="BX1033" t="e">
        <v>#N/A</v>
      </c>
      <c r="BY1033" t="e">
        <v>#N/A</v>
      </c>
      <c r="BZ1033" t="e">
        <v>#N/A</v>
      </c>
      <c r="CA1033" t="e">
        <v>#N/A</v>
      </c>
      <c r="CB1033" t="e">
        <v>#N/A</v>
      </c>
      <c r="CC1033" t="e">
        <v>#N/A</v>
      </c>
      <c r="CD1033" t="e">
        <v>#N/A</v>
      </c>
      <c r="CE1033" t="e">
        <v>#N/A</v>
      </c>
      <c r="CF1033" t="e">
        <v>#N/A</v>
      </c>
    </row>
    <row r="1034" spans="74:84" x14ac:dyDescent="0.3">
      <c r="BV1034" t="e">
        <v>#N/A</v>
      </c>
      <c r="BW1034" t="e">
        <v>#N/A</v>
      </c>
      <c r="BX1034" t="e">
        <v>#N/A</v>
      </c>
      <c r="BY1034" t="e">
        <v>#N/A</v>
      </c>
      <c r="BZ1034" t="e">
        <v>#N/A</v>
      </c>
      <c r="CA1034" t="e">
        <v>#N/A</v>
      </c>
      <c r="CB1034" t="e">
        <v>#N/A</v>
      </c>
      <c r="CC1034" t="e">
        <v>#N/A</v>
      </c>
      <c r="CD1034" t="e">
        <v>#N/A</v>
      </c>
      <c r="CE1034" t="e">
        <v>#N/A</v>
      </c>
      <c r="CF1034" t="e">
        <v>#N/A</v>
      </c>
    </row>
    <row r="1035" spans="74:84" x14ac:dyDescent="0.3">
      <c r="BV1035" t="e">
        <v>#N/A</v>
      </c>
      <c r="BW1035" t="e">
        <v>#N/A</v>
      </c>
      <c r="BX1035" t="e">
        <v>#N/A</v>
      </c>
      <c r="BY1035" t="e">
        <v>#N/A</v>
      </c>
      <c r="BZ1035" t="e">
        <v>#N/A</v>
      </c>
      <c r="CA1035" t="e">
        <v>#N/A</v>
      </c>
      <c r="CB1035" t="e">
        <v>#N/A</v>
      </c>
      <c r="CC1035" t="e">
        <v>#N/A</v>
      </c>
      <c r="CD1035" t="e">
        <v>#N/A</v>
      </c>
      <c r="CE1035" t="e">
        <v>#N/A</v>
      </c>
      <c r="CF1035" t="e">
        <v>#N/A</v>
      </c>
    </row>
    <row r="1036" spans="74:84" x14ac:dyDescent="0.3">
      <c r="BV1036" t="e">
        <v>#N/A</v>
      </c>
      <c r="BW1036" t="e">
        <v>#N/A</v>
      </c>
      <c r="BX1036" t="e">
        <v>#N/A</v>
      </c>
      <c r="BY1036" t="e">
        <v>#N/A</v>
      </c>
      <c r="BZ1036" t="e">
        <v>#N/A</v>
      </c>
      <c r="CA1036" t="e">
        <v>#N/A</v>
      </c>
      <c r="CB1036" t="e">
        <v>#N/A</v>
      </c>
      <c r="CC1036" t="e">
        <v>#N/A</v>
      </c>
      <c r="CD1036" t="e">
        <v>#N/A</v>
      </c>
      <c r="CE1036" t="e">
        <v>#N/A</v>
      </c>
      <c r="CF1036" t="e">
        <v>#N/A</v>
      </c>
    </row>
    <row r="1037" spans="74:84" x14ac:dyDescent="0.3">
      <c r="BV1037" t="e">
        <v>#N/A</v>
      </c>
      <c r="BW1037" t="e">
        <v>#N/A</v>
      </c>
      <c r="BX1037" t="e">
        <v>#N/A</v>
      </c>
      <c r="BY1037" t="e">
        <v>#N/A</v>
      </c>
      <c r="BZ1037" t="e">
        <v>#N/A</v>
      </c>
      <c r="CA1037" t="e">
        <v>#N/A</v>
      </c>
      <c r="CB1037" t="e">
        <v>#N/A</v>
      </c>
      <c r="CC1037" t="e">
        <v>#N/A</v>
      </c>
      <c r="CD1037" t="e">
        <v>#N/A</v>
      </c>
      <c r="CE1037" t="e">
        <v>#N/A</v>
      </c>
      <c r="CF1037" t="e">
        <v>#N/A</v>
      </c>
    </row>
    <row r="1038" spans="74:84" x14ac:dyDescent="0.3">
      <c r="BV1038" t="e">
        <v>#N/A</v>
      </c>
      <c r="BW1038" t="e">
        <v>#N/A</v>
      </c>
      <c r="BX1038" t="e">
        <v>#N/A</v>
      </c>
      <c r="BY1038" t="e">
        <v>#N/A</v>
      </c>
      <c r="BZ1038" t="e">
        <v>#N/A</v>
      </c>
      <c r="CA1038" t="e">
        <v>#N/A</v>
      </c>
      <c r="CB1038" t="e">
        <v>#N/A</v>
      </c>
      <c r="CC1038" t="e">
        <v>#N/A</v>
      </c>
      <c r="CD1038" t="e">
        <v>#N/A</v>
      </c>
      <c r="CE1038" t="e">
        <v>#N/A</v>
      </c>
      <c r="CF1038" t="e">
        <v>#N/A</v>
      </c>
    </row>
    <row r="1039" spans="74:84" x14ac:dyDescent="0.3">
      <c r="BV1039" t="e">
        <v>#N/A</v>
      </c>
      <c r="BW1039" t="e">
        <v>#N/A</v>
      </c>
      <c r="BX1039" t="e">
        <v>#N/A</v>
      </c>
      <c r="BY1039" t="e">
        <v>#N/A</v>
      </c>
      <c r="BZ1039" t="e">
        <v>#N/A</v>
      </c>
      <c r="CA1039" t="e">
        <v>#N/A</v>
      </c>
      <c r="CB1039" t="e">
        <v>#N/A</v>
      </c>
      <c r="CC1039" t="e">
        <v>#N/A</v>
      </c>
      <c r="CD1039" t="e">
        <v>#N/A</v>
      </c>
      <c r="CE1039" t="e">
        <v>#N/A</v>
      </c>
      <c r="CF1039" t="e">
        <v>#N/A</v>
      </c>
    </row>
    <row r="1040" spans="74:84" x14ac:dyDescent="0.3">
      <c r="BV1040" t="e">
        <v>#N/A</v>
      </c>
      <c r="BW1040" t="e">
        <v>#N/A</v>
      </c>
      <c r="BX1040" t="e">
        <v>#N/A</v>
      </c>
      <c r="BY1040" t="e">
        <v>#N/A</v>
      </c>
      <c r="BZ1040" t="e">
        <v>#N/A</v>
      </c>
      <c r="CA1040" t="e">
        <v>#N/A</v>
      </c>
      <c r="CB1040" t="e">
        <v>#N/A</v>
      </c>
      <c r="CC1040" t="e">
        <v>#N/A</v>
      </c>
      <c r="CD1040" t="e">
        <v>#N/A</v>
      </c>
      <c r="CE1040" t="e">
        <v>#N/A</v>
      </c>
      <c r="CF1040" t="e">
        <v>#N/A</v>
      </c>
    </row>
    <row r="1041" spans="74:84" x14ac:dyDescent="0.3">
      <c r="BV1041" t="e">
        <v>#N/A</v>
      </c>
      <c r="BW1041" t="e">
        <v>#N/A</v>
      </c>
      <c r="BX1041" t="e">
        <v>#N/A</v>
      </c>
      <c r="BY1041" t="e">
        <v>#N/A</v>
      </c>
      <c r="BZ1041" t="e">
        <v>#N/A</v>
      </c>
      <c r="CA1041" t="e">
        <v>#N/A</v>
      </c>
      <c r="CB1041" t="e">
        <v>#N/A</v>
      </c>
      <c r="CC1041" t="e">
        <v>#N/A</v>
      </c>
      <c r="CD1041" t="e">
        <v>#N/A</v>
      </c>
      <c r="CE1041" t="e">
        <v>#N/A</v>
      </c>
      <c r="CF1041" t="e">
        <v>#N/A</v>
      </c>
    </row>
    <row r="1042" spans="74:84" x14ac:dyDescent="0.3">
      <c r="BV1042" t="e">
        <v>#N/A</v>
      </c>
      <c r="BW1042" t="e">
        <v>#N/A</v>
      </c>
      <c r="BX1042" t="e">
        <v>#N/A</v>
      </c>
      <c r="BY1042" t="e">
        <v>#N/A</v>
      </c>
      <c r="BZ1042" t="e">
        <v>#N/A</v>
      </c>
      <c r="CA1042" t="e">
        <v>#N/A</v>
      </c>
      <c r="CB1042" t="e">
        <v>#N/A</v>
      </c>
      <c r="CC1042" t="e">
        <v>#N/A</v>
      </c>
      <c r="CD1042" t="e">
        <v>#N/A</v>
      </c>
      <c r="CE1042" t="e">
        <v>#N/A</v>
      </c>
      <c r="CF1042" t="e">
        <v>#N/A</v>
      </c>
    </row>
    <row r="1043" spans="74:84" x14ac:dyDescent="0.3">
      <c r="BV1043" t="e">
        <v>#N/A</v>
      </c>
      <c r="BW1043" t="e">
        <v>#N/A</v>
      </c>
      <c r="BX1043" t="e">
        <v>#N/A</v>
      </c>
      <c r="BY1043" t="e">
        <v>#N/A</v>
      </c>
      <c r="BZ1043" t="e">
        <v>#N/A</v>
      </c>
      <c r="CA1043" t="e">
        <v>#N/A</v>
      </c>
      <c r="CB1043" t="e">
        <v>#N/A</v>
      </c>
      <c r="CC1043" t="e">
        <v>#N/A</v>
      </c>
      <c r="CD1043" t="e">
        <v>#N/A</v>
      </c>
      <c r="CE1043" t="e">
        <v>#N/A</v>
      </c>
      <c r="CF1043" t="e">
        <v>#N/A</v>
      </c>
    </row>
    <row r="1044" spans="74:84" x14ac:dyDescent="0.3">
      <c r="BV1044" t="e">
        <v>#N/A</v>
      </c>
      <c r="BW1044" t="e">
        <v>#N/A</v>
      </c>
      <c r="BX1044" t="e">
        <v>#N/A</v>
      </c>
      <c r="BY1044" t="e">
        <v>#N/A</v>
      </c>
      <c r="BZ1044" t="e">
        <v>#N/A</v>
      </c>
      <c r="CA1044" t="e">
        <v>#N/A</v>
      </c>
      <c r="CB1044" t="e">
        <v>#N/A</v>
      </c>
      <c r="CC1044" t="e">
        <v>#N/A</v>
      </c>
      <c r="CD1044" t="e">
        <v>#N/A</v>
      </c>
      <c r="CE1044" t="e">
        <v>#N/A</v>
      </c>
      <c r="CF1044" t="e">
        <v>#N/A</v>
      </c>
    </row>
    <row r="1045" spans="74:84" x14ac:dyDescent="0.3">
      <c r="BV1045" t="e">
        <v>#N/A</v>
      </c>
      <c r="BW1045" t="e">
        <v>#N/A</v>
      </c>
      <c r="BX1045" t="e">
        <v>#N/A</v>
      </c>
      <c r="BY1045" t="e">
        <v>#N/A</v>
      </c>
      <c r="BZ1045" t="e">
        <v>#N/A</v>
      </c>
      <c r="CA1045" t="e">
        <v>#N/A</v>
      </c>
      <c r="CB1045" t="e">
        <v>#N/A</v>
      </c>
      <c r="CC1045" t="e">
        <v>#N/A</v>
      </c>
      <c r="CD1045" t="e">
        <v>#N/A</v>
      </c>
      <c r="CE1045" t="e">
        <v>#N/A</v>
      </c>
      <c r="CF1045" t="e">
        <v>#N/A</v>
      </c>
    </row>
    <row r="1046" spans="74:84" x14ac:dyDescent="0.3">
      <c r="BV1046" t="e">
        <v>#N/A</v>
      </c>
      <c r="BW1046" t="e">
        <v>#N/A</v>
      </c>
      <c r="BX1046" t="e">
        <v>#N/A</v>
      </c>
      <c r="BY1046" t="e">
        <v>#N/A</v>
      </c>
      <c r="BZ1046" t="e">
        <v>#N/A</v>
      </c>
      <c r="CA1046" t="e">
        <v>#N/A</v>
      </c>
      <c r="CB1046" t="e">
        <v>#N/A</v>
      </c>
      <c r="CC1046" t="e">
        <v>#N/A</v>
      </c>
      <c r="CD1046" t="e">
        <v>#N/A</v>
      </c>
      <c r="CE1046" t="e">
        <v>#N/A</v>
      </c>
      <c r="CF1046" t="e">
        <v>#N/A</v>
      </c>
    </row>
    <row r="1047" spans="74:84" x14ac:dyDescent="0.3">
      <c r="BV1047" t="e">
        <v>#N/A</v>
      </c>
      <c r="BW1047" t="e">
        <v>#N/A</v>
      </c>
      <c r="BX1047" t="e">
        <v>#N/A</v>
      </c>
      <c r="BY1047" t="e">
        <v>#N/A</v>
      </c>
      <c r="BZ1047" t="e">
        <v>#N/A</v>
      </c>
      <c r="CA1047" t="e">
        <v>#N/A</v>
      </c>
      <c r="CB1047" t="e">
        <v>#N/A</v>
      </c>
      <c r="CC1047" t="e">
        <v>#N/A</v>
      </c>
      <c r="CD1047" t="e">
        <v>#N/A</v>
      </c>
      <c r="CE1047" t="e">
        <v>#N/A</v>
      </c>
      <c r="CF1047" t="e">
        <v>#N/A</v>
      </c>
    </row>
    <row r="1048" spans="74:84" x14ac:dyDescent="0.3">
      <c r="BV1048" t="e">
        <v>#N/A</v>
      </c>
      <c r="BW1048" t="e">
        <v>#N/A</v>
      </c>
      <c r="BX1048" t="e">
        <v>#N/A</v>
      </c>
      <c r="BY1048" t="e">
        <v>#N/A</v>
      </c>
      <c r="BZ1048" t="e">
        <v>#N/A</v>
      </c>
      <c r="CA1048" t="e">
        <v>#N/A</v>
      </c>
      <c r="CB1048" t="e">
        <v>#N/A</v>
      </c>
      <c r="CC1048" t="e">
        <v>#N/A</v>
      </c>
      <c r="CD1048" t="e">
        <v>#N/A</v>
      </c>
      <c r="CE1048" t="e">
        <v>#N/A</v>
      </c>
      <c r="CF1048" t="e">
        <v>#N/A</v>
      </c>
    </row>
    <row r="1049" spans="74:84" x14ac:dyDescent="0.3">
      <c r="BV1049" t="e">
        <v>#N/A</v>
      </c>
      <c r="BW1049" t="e">
        <v>#N/A</v>
      </c>
      <c r="BX1049" t="e">
        <v>#N/A</v>
      </c>
      <c r="BY1049" t="e">
        <v>#N/A</v>
      </c>
      <c r="BZ1049" t="e">
        <v>#N/A</v>
      </c>
      <c r="CA1049" t="e">
        <v>#N/A</v>
      </c>
      <c r="CB1049" t="e">
        <v>#N/A</v>
      </c>
      <c r="CC1049" t="e">
        <v>#N/A</v>
      </c>
      <c r="CD1049" t="e">
        <v>#N/A</v>
      </c>
      <c r="CE1049" t="e">
        <v>#N/A</v>
      </c>
      <c r="CF1049" t="e">
        <v>#N/A</v>
      </c>
    </row>
    <row r="1050" spans="74:84" x14ac:dyDescent="0.3">
      <c r="BV1050" t="e">
        <v>#N/A</v>
      </c>
      <c r="BW1050" t="e">
        <v>#N/A</v>
      </c>
      <c r="BX1050" t="e">
        <v>#N/A</v>
      </c>
      <c r="BY1050" t="e">
        <v>#N/A</v>
      </c>
      <c r="BZ1050" t="e">
        <v>#N/A</v>
      </c>
      <c r="CA1050" t="e">
        <v>#N/A</v>
      </c>
      <c r="CB1050" t="e">
        <v>#N/A</v>
      </c>
      <c r="CC1050" t="e">
        <v>#N/A</v>
      </c>
      <c r="CD1050" t="e">
        <v>#N/A</v>
      </c>
      <c r="CE1050" t="e">
        <v>#N/A</v>
      </c>
      <c r="CF1050" t="e">
        <v>#N/A</v>
      </c>
    </row>
    <row r="1051" spans="74:84" x14ac:dyDescent="0.3">
      <c r="BV1051" t="e">
        <v>#N/A</v>
      </c>
      <c r="BW1051" t="e">
        <v>#N/A</v>
      </c>
      <c r="BX1051" t="e">
        <v>#N/A</v>
      </c>
      <c r="BY1051" t="e">
        <v>#N/A</v>
      </c>
      <c r="BZ1051" t="e">
        <v>#N/A</v>
      </c>
      <c r="CA1051" t="e">
        <v>#N/A</v>
      </c>
      <c r="CB1051" t="e">
        <v>#N/A</v>
      </c>
      <c r="CC1051" t="e">
        <v>#N/A</v>
      </c>
      <c r="CD1051" t="e">
        <v>#N/A</v>
      </c>
      <c r="CE1051" t="e">
        <v>#N/A</v>
      </c>
      <c r="CF1051" t="e">
        <v>#N/A</v>
      </c>
    </row>
    <row r="1052" spans="74:84" x14ac:dyDescent="0.3">
      <c r="BV1052" t="e">
        <v>#N/A</v>
      </c>
      <c r="BW1052" t="e">
        <v>#N/A</v>
      </c>
      <c r="BX1052" t="e">
        <v>#N/A</v>
      </c>
      <c r="BY1052" t="e">
        <v>#N/A</v>
      </c>
      <c r="BZ1052" t="e">
        <v>#N/A</v>
      </c>
      <c r="CA1052" t="e">
        <v>#N/A</v>
      </c>
      <c r="CB1052" t="e">
        <v>#N/A</v>
      </c>
      <c r="CC1052" t="e">
        <v>#N/A</v>
      </c>
      <c r="CD1052" t="e">
        <v>#N/A</v>
      </c>
      <c r="CE1052" t="e">
        <v>#N/A</v>
      </c>
      <c r="CF1052" t="e">
        <v>#N/A</v>
      </c>
    </row>
    <row r="1053" spans="74:84" x14ac:dyDescent="0.3">
      <c r="BV1053" t="e">
        <v>#N/A</v>
      </c>
      <c r="BW1053" t="e">
        <v>#N/A</v>
      </c>
      <c r="BX1053" t="e">
        <v>#N/A</v>
      </c>
      <c r="BY1053" t="e">
        <v>#N/A</v>
      </c>
      <c r="BZ1053" t="e">
        <v>#N/A</v>
      </c>
      <c r="CA1053" t="e">
        <v>#N/A</v>
      </c>
      <c r="CB1053" t="e">
        <v>#N/A</v>
      </c>
      <c r="CC1053" t="e">
        <v>#N/A</v>
      </c>
      <c r="CD1053" t="e">
        <v>#N/A</v>
      </c>
      <c r="CE1053" t="e">
        <v>#N/A</v>
      </c>
      <c r="CF1053" t="e">
        <v>#N/A</v>
      </c>
    </row>
    <row r="1054" spans="74:84" x14ac:dyDescent="0.3">
      <c r="BV1054" t="e">
        <v>#N/A</v>
      </c>
      <c r="BW1054" t="e">
        <v>#N/A</v>
      </c>
      <c r="BX1054" t="e">
        <v>#N/A</v>
      </c>
      <c r="BY1054" t="e">
        <v>#N/A</v>
      </c>
      <c r="BZ1054" t="e">
        <v>#N/A</v>
      </c>
      <c r="CA1054" t="e">
        <v>#N/A</v>
      </c>
      <c r="CB1054" t="e">
        <v>#N/A</v>
      </c>
      <c r="CC1054" t="e">
        <v>#N/A</v>
      </c>
      <c r="CD1054" t="e">
        <v>#N/A</v>
      </c>
      <c r="CE1054" t="e">
        <v>#N/A</v>
      </c>
      <c r="CF1054" t="e">
        <v>#N/A</v>
      </c>
    </row>
    <row r="1055" spans="74:84" x14ac:dyDescent="0.3">
      <c r="BV1055" t="e">
        <v>#N/A</v>
      </c>
      <c r="BW1055" t="e">
        <v>#N/A</v>
      </c>
      <c r="BX1055" t="e">
        <v>#N/A</v>
      </c>
      <c r="BY1055" t="e">
        <v>#N/A</v>
      </c>
      <c r="BZ1055" t="e">
        <v>#N/A</v>
      </c>
      <c r="CA1055" t="e">
        <v>#N/A</v>
      </c>
      <c r="CB1055" t="e">
        <v>#N/A</v>
      </c>
      <c r="CC1055" t="e">
        <v>#N/A</v>
      </c>
      <c r="CD1055" t="e">
        <v>#N/A</v>
      </c>
      <c r="CE1055" t="e">
        <v>#N/A</v>
      </c>
      <c r="CF1055" t="e">
        <v>#N/A</v>
      </c>
    </row>
    <row r="1056" spans="74:84" x14ac:dyDescent="0.3">
      <c r="BV1056" t="e">
        <v>#N/A</v>
      </c>
      <c r="BW1056" t="e">
        <v>#N/A</v>
      </c>
      <c r="BX1056" t="e">
        <v>#N/A</v>
      </c>
      <c r="BY1056" t="e">
        <v>#N/A</v>
      </c>
      <c r="BZ1056" t="e">
        <v>#N/A</v>
      </c>
      <c r="CA1056" t="e">
        <v>#N/A</v>
      </c>
      <c r="CB1056" t="e">
        <v>#N/A</v>
      </c>
      <c r="CC1056" t="e">
        <v>#N/A</v>
      </c>
      <c r="CD1056" t="e">
        <v>#N/A</v>
      </c>
      <c r="CE1056" t="e">
        <v>#N/A</v>
      </c>
      <c r="CF1056" t="e">
        <v>#N/A</v>
      </c>
    </row>
    <row r="1057" spans="74:84" x14ac:dyDescent="0.3">
      <c r="BV1057" t="e">
        <v>#N/A</v>
      </c>
      <c r="BW1057" t="e">
        <v>#N/A</v>
      </c>
      <c r="BX1057" t="e">
        <v>#N/A</v>
      </c>
      <c r="BY1057" t="e">
        <v>#N/A</v>
      </c>
      <c r="BZ1057" t="e">
        <v>#N/A</v>
      </c>
      <c r="CA1057" t="e">
        <v>#N/A</v>
      </c>
      <c r="CB1057" t="e">
        <v>#N/A</v>
      </c>
      <c r="CC1057" t="e">
        <v>#N/A</v>
      </c>
      <c r="CD1057" t="e">
        <v>#N/A</v>
      </c>
      <c r="CE1057" t="e">
        <v>#N/A</v>
      </c>
      <c r="CF1057" t="e">
        <v>#N/A</v>
      </c>
    </row>
    <row r="1058" spans="74:84" x14ac:dyDescent="0.3">
      <c r="BV1058" t="e">
        <v>#N/A</v>
      </c>
      <c r="BW1058" t="e">
        <v>#N/A</v>
      </c>
      <c r="BX1058" t="e">
        <v>#N/A</v>
      </c>
      <c r="BY1058" t="e">
        <v>#N/A</v>
      </c>
      <c r="BZ1058" t="e">
        <v>#N/A</v>
      </c>
      <c r="CA1058" t="e">
        <v>#N/A</v>
      </c>
      <c r="CB1058" t="e">
        <v>#N/A</v>
      </c>
      <c r="CC1058" t="e">
        <v>#N/A</v>
      </c>
      <c r="CD1058" t="e">
        <v>#N/A</v>
      </c>
      <c r="CE1058" t="e">
        <v>#N/A</v>
      </c>
      <c r="CF1058" t="e">
        <v>#N/A</v>
      </c>
    </row>
    <row r="1059" spans="74:84" x14ac:dyDescent="0.3">
      <c r="BV1059" t="e">
        <v>#N/A</v>
      </c>
      <c r="BW1059" t="e">
        <v>#N/A</v>
      </c>
      <c r="BX1059" t="e">
        <v>#N/A</v>
      </c>
      <c r="BY1059" t="e">
        <v>#N/A</v>
      </c>
      <c r="BZ1059" t="e">
        <v>#N/A</v>
      </c>
      <c r="CA1059" t="e">
        <v>#N/A</v>
      </c>
      <c r="CB1059" t="e">
        <v>#N/A</v>
      </c>
      <c r="CC1059" t="e">
        <v>#N/A</v>
      </c>
      <c r="CD1059" t="e">
        <v>#N/A</v>
      </c>
      <c r="CE1059" t="e">
        <v>#N/A</v>
      </c>
      <c r="CF1059" t="e">
        <v>#N/A</v>
      </c>
    </row>
    <row r="1060" spans="74:84" x14ac:dyDescent="0.3">
      <c r="BV1060" t="e">
        <v>#N/A</v>
      </c>
      <c r="BW1060" t="e">
        <v>#N/A</v>
      </c>
      <c r="BX1060" t="e">
        <v>#N/A</v>
      </c>
      <c r="BY1060" t="e">
        <v>#N/A</v>
      </c>
      <c r="BZ1060" t="e">
        <v>#N/A</v>
      </c>
      <c r="CA1060" t="e">
        <v>#N/A</v>
      </c>
      <c r="CB1060" t="e">
        <v>#N/A</v>
      </c>
      <c r="CC1060" t="e">
        <v>#N/A</v>
      </c>
      <c r="CD1060" t="e">
        <v>#N/A</v>
      </c>
      <c r="CE1060" t="e">
        <v>#N/A</v>
      </c>
      <c r="CF1060" t="e">
        <v>#N/A</v>
      </c>
    </row>
    <row r="1061" spans="74:84" x14ac:dyDescent="0.3">
      <c r="BV1061" t="e">
        <v>#N/A</v>
      </c>
      <c r="BW1061" t="e">
        <v>#N/A</v>
      </c>
      <c r="BX1061" t="e">
        <v>#N/A</v>
      </c>
      <c r="BY1061" t="e">
        <v>#N/A</v>
      </c>
      <c r="BZ1061" t="e">
        <v>#N/A</v>
      </c>
      <c r="CA1061" t="e">
        <v>#N/A</v>
      </c>
      <c r="CB1061" t="e">
        <v>#N/A</v>
      </c>
      <c r="CC1061" t="e">
        <v>#N/A</v>
      </c>
      <c r="CD1061" t="e">
        <v>#N/A</v>
      </c>
      <c r="CE1061" t="e">
        <v>#N/A</v>
      </c>
      <c r="CF1061" t="e">
        <v>#N/A</v>
      </c>
    </row>
    <row r="1062" spans="74:84" x14ac:dyDescent="0.3">
      <c r="BV1062" t="e">
        <v>#N/A</v>
      </c>
      <c r="BW1062" t="e">
        <v>#N/A</v>
      </c>
      <c r="BX1062" t="e">
        <v>#N/A</v>
      </c>
      <c r="BY1062" t="e">
        <v>#N/A</v>
      </c>
      <c r="BZ1062" t="e">
        <v>#N/A</v>
      </c>
      <c r="CA1062" t="e">
        <v>#N/A</v>
      </c>
      <c r="CB1062" t="e">
        <v>#N/A</v>
      </c>
      <c r="CC1062" t="e">
        <v>#N/A</v>
      </c>
      <c r="CD1062" t="e">
        <v>#N/A</v>
      </c>
      <c r="CE1062" t="e">
        <v>#N/A</v>
      </c>
      <c r="CF1062" t="e">
        <v>#N/A</v>
      </c>
    </row>
    <row r="1063" spans="74:84" x14ac:dyDescent="0.3">
      <c r="BV1063" t="e">
        <v>#N/A</v>
      </c>
      <c r="BW1063" t="e">
        <v>#N/A</v>
      </c>
      <c r="BX1063" t="e">
        <v>#N/A</v>
      </c>
      <c r="BY1063" t="e">
        <v>#N/A</v>
      </c>
      <c r="BZ1063" t="e">
        <v>#N/A</v>
      </c>
      <c r="CA1063" t="e">
        <v>#N/A</v>
      </c>
      <c r="CB1063" t="e">
        <v>#N/A</v>
      </c>
      <c r="CC1063" t="e">
        <v>#N/A</v>
      </c>
      <c r="CD1063" t="e">
        <v>#N/A</v>
      </c>
      <c r="CE1063" t="e">
        <v>#N/A</v>
      </c>
      <c r="CF1063" t="e">
        <v>#N/A</v>
      </c>
    </row>
    <row r="1064" spans="74:84" x14ac:dyDescent="0.3">
      <c r="BV1064" t="e">
        <v>#N/A</v>
      </c>
      <c r="BW1064" t="e">
        <v>#N/A</v>
      </c>
      <c r="BX1064" t="e">
        <v>#N/A</v>
      </c>
      <c r="BY1064" t="e">
        <v>#N/A</v>
      </c>
      <c r="BZ1064" t="e">
        <v>#N/A</v>
      </c>
      <c r="CA1064" t="e">
        <v>#N/A</v>
      </c>
      <c r="CB1064" t="e">
        <v>#N/A</v>
      </c>
      <c r="CC1064" t="e">
        <v>#N/A</v>
      </c>
      <c r="CD1064" t="e">
        <v>#N/A</v>
      </c>
      <c r="CE1064" t="e">
        <v>#N/A</v>
      </c>
      <c r="CF1064" t="e">
        <v>#N/A</v>
      </c>
    </row>
    <row r="1065" spans="74:84" x14ac:dyDescent="0.3">
      <c r="BV1065" t="e">
        <v>#N/A</v>
      </c>
      <c r="BW1065" t="e">
        <v>#N/A</v>
      </c>
      <c r="BX1065" t="e">
        <v>#N/A</v>
      </c>
      <c r="BY1065" t="e">
        <v>#N/A</v>
      </c>
      <c r="BZ1065" t="e">
        <v>#N/A</v>
      </c>
      <c r="CA1065" t="e">
        <v>#N/A</v>
      </c>
      <c r="CB1065" t="e">
        <v>#N/A</v>
      </c>
      <c r="CC1065" t="e">
        <v>#N/A</v>
      </c>
      <c r="CD1065" t="e">
        <v>#N/A</v>
      </c>
      <c r="CE1065" t="e">
        <v>#N/A</v>
      </c>
      <c r="CF1065" t="e">
        <v>#N/A</v>
      </c>
    </row>
    <row r="1066" spans="74:84" x14ac:dyDescent="0.3">
      <c r="BV1066" t="e">
        <v>#N/A</v>
      </c>
      <c r="BW1066" t="e">
        <v>#N/A</v>
      </c>
      <c r="BX1066" t="e">
        <v>#N/A</v>
      </c>
      <c r="BY1066" t="e">
        <v>#N/A</v>
      </c>
      <c r="BZ1066" t="e">
        <v>#N/A</v>
      </c>
      <c r="CA1066" t="e">
        <v>#N/A</v>
      </c>
      <c r="CB1066" t="e">
        <v>#N/A</v>
      </c>
      <c r="CC1066" t="e">
        <v>#N/A</v>
      </c>
      <c r="CD1066" t="e">
        <v>#N/A</v>
      </c>
      <c r="CE1066" t="e">
        <v>#N/A</v>
      </c>
      <c r="CF1066" t="e">
        <v>#N/A</v>
      </c>
    </row>
    <row r="1067" spans="74:84" x14ac:dyDescent="0.3">
      <c r="BV1067" t="e">
        <v>#N/A</v>
      </c>
      <c r="BW1067" t="e">
        <v>#N/A</v>
      </c>
      <c r="BX1067" t="e">
        <v>#N/A</v>
      </c>
      <c r="BY1067" t="e">
        <v>#N/A</v>
      </c>
      <c r="BZ1067" t="e">
        <v>#N/A</v>
      </c>
      <c r="CA1067" t="e">
        <v>#N/A</v>
      </c>
      <c r="CB1067" t="e">
        <v>#N/A</v>
      </c>
      <c r="CC1067" t="e">
        <v>#N/A</v>
      </c>
      <c r="CD1067" t="e">
        <v>#N/A</v>
      </c>
      <c r="CE1067" t="e">
        <v>#N/A</v>
      </c>
      <c r="CF1067" t="e">
        <v>#N/A</v>
      </c>
    </row>
    <row r="1068" spans="74:84" x14ac:dyDescent="0.3">
      <c r="BV1068" t="e">
        <v>#N/A</v>
      </c>
      <c r="BW1068" t="e">
        <v>#N/A</v>
      </c>
      <c r="BX1068" t="e">
        <v>#N/A</v>
      </c>
      <c r="BY1068" t="e">
        <v>#N/A</v>
      </c>
      <c r="BZ1068" t="e">
        <v>#N/A</v>
      </c>
      <c r="CA1068" t="e">
        <v>#N/A</v>
      </c>
      <c r="CB1068" t="e">
        <v>#N/A</v>
      </c>
      <c r="CC1068" t="e">
        <v>#N/A</v>
      </c>
      <c r="CD1068" t="e">
        <v>#N/A</v>
      </c>
      <c r="CE1068" t="e">
        <v>#N/A</v>
      </c>
      <c r="CF1068" t="e">
        <v>#N/A</v>
      </c>
    </row>
    <row r="1069" spans="74:84" x14ac:dyDescent="0.3">
      <c r="BV1069" t="e">
        <v>#N/A</v>
      </c>
      <c r="BW1069" t="e">
        <v>#N/A</v>
      </c>
      <c r="BX1069" t="e">
        <v>#N/A</v>
      </c>
      <c r="BY1069" t="e">
        <v>#N/A</v>
      </c>
      <c r="BZ1069" t="e">
        <v>#N/A</v>
      </c>
      <c r="CA1069" t="e">
        <v>#N/A</v>
      </c>
      <c r="CB1069" t="e">
        <v>#N/A</v>
      </c>
      <c r="CC1069" t="e">
        <v>#N/A</v>
      </c>
      <c r="CD1069" t="e">
        <v>#N/A</v>
      </c>
      <c r="CE1069" t="e">
        <v>#N/A</v>
      </c>
      <c r="CF1069" t="e">
        <v>#N/A</v>
      </c>
    </row>
    <row r="1070" spans="74:84" x14ac:dyDescent="0.3">
      <c r="BV1070" t="e">
        <v>#N/A</v>
      </c>
      <c r="BW1070" t="e">
        <v>#N/A</v>
      </c>
      <c r="BX1070" t="e">
        <v>#N/A</v>
      </c>
      <c r="BY1070" t="e">
        <v>#N/A</v>
      </c>
      <c r="BZ1070" t="e">
        <v>#N/A</v>
      </c>
      <c r="CA1070" t="e">
        <v>#N/A</v>
      </c>
      <c r="CB1070" t="e">
        <v>#N/A</v>
      </c>
      <c r="CC1070" t="e">
        <v>#N/A</v>
      </c>
      <c r="CD1070" t="e">
        <v>#N/A</v>
      </c>
      <c r="CE1070" t="e">
        <v>#N/A</v>
      </c>
      <c r="CF1070" t="e">
        <v>#N/A</v>
      </c>
    </row>
    <row r="1071" spans="74:84" x14ac:dyDescent="0.3">
      <c r="BV1071" t="e">
        <v>#N/A</v>
      </c>
      <c r="BW1071" t="e">
        <v>#N/A</v>
      </c>
      <c r="BX1071" t="e">
        <v>#N/A</v>
      </c>
      <c r="BY1071" t="e">
        <v>#N/A</v>
      </c>
      <c r="BZ1071" t="e">
        <v>#N/A</v>
      </c>
      <c r="CA1071" t="e">
        <v>#N/A</v>
      </c>
      <c r="CB1071" t="e">
        <v>#N/A</v>
      </c>
      <c r="CC1071" t="e">
        <v>#N/A</v>
      </c>
      <c r="CD1071" t="e">
        <v>#N/A</v>
      </c>
      <c r="CE1071" t="e">
        <v>#N/A</v>
      </c>
      <c r="CF1071" t="e">
        <v>#N/A</v>
      </c>
    </row>
    <row r="1072" spans="74:84" x14ac:dyDescent="0.3">
      <c r="BV1072" t="e">
        <v>#N/A</v>
      </c>
      <c r="BW1072" t="e">
        <v>#N/A</v>
      </c>
      <c r="BX1072" t="e">
        <v>#N/A</v>
      </c>
      <c r="BY1072" t="e">
        <v>#N/A</v>
      </c>
      <c r="BZ1072" t="e">
        <v>#N/A</v>
      </c>
      <c r="CA1072" t="e">
        <v>#N/A</v>
      </c>
      <c r="CB1072" t="e">
        <v>#N/A</v>
      </c>
      <c r="CC1072" t="e">
        <v>#N/A</v>
      </c>
      <c r="CD1072" t="e">
        <v>#N/A</v>
      </c>
      <c r="CE1072" t="e">
        <v>#N/A</v>
      </c>
      <c r="CF1072" t="e">
        <v>#N/A</v>
      </c>
    </row>
    <row r="1073" spans="74:84" x14ac:dyDescent="0.3">
      <c r="BV1073" t="e">
        <v>#N/A</v>
      </c>
      <c r="BW1073" t="e">
        <v>#N/A</v>
      </c>
      <c r="BX1073" t="e">
        <v>#N/A</v>
      </c>
      <c r="BY1073" t="e">
        <v>#N/A</v>
      </c>
      <c r="BZ1073" t="e">
        <v>#N/A</v>
      </c>
      <c r="CA1073" t="e">
        <v>#N/A</v>
      </c>
      <c r="CB1073" t="e">
        <v>#N/A</v>
      </c>
      <c r="CC1073" t="e">
        <v>#N/A</v>
      </c>
      <c r="CD1073" t="e">
        <v>#N/A</v>
      </c>
      <c r="CE1073" t="e">
        <v>#N/A</v>
      </c>
      <c r="CF1073" t="e">
        <v>#N/A</v>
      </c>
    </row>
    <row r="1074" spans="74:84" x14ac:dyDescent="0.3">
      <c r="BV1074" t="e">
        <v>#N/A</v>
      </c>
      <c r="BW1074" t="e">
        <v>#N/A</v>
      </c>
      <c r="BX1074" t="e">
        <v>#N/A</v>
      </c>
      <c r="BY1074" t="e">
        <v>#N/A</v>
      </c>
      <c r="BZ1074" t="e">
        <v>#N/A</v>
      </c>
      <c r="CA1074" t="e">
        <v>#N/A</v>
      </c>
      <c r="CB1074" t="e">
        <v>#N/A</v>
      </c>
      <c r="CC1074" t="e">
        <v>#N/A</v>
      </c>
      <c r="CD1074" t="e">
        <v>#N/A</v>
      </c>
      <c r="CE1074" t="e">
        <v>#N/A</v>
      </c>
      <c r="CF1074" t="e">
        <v>#N/A</v>
      </c>
    </row>
    <row r="1075" spans="74:84" x14ac:dyDescent="0.3">
      <c r="BV1075" t="e">
        <v>#N/A</v>
      </c>
      <c r="BW1075" t="e">
        <v>#N/A</v>
      </c>
      <c r="BX1075" t="e">
        <v>#N/A</v>
      </c>
      <c r="BY1075" t="e">
        <v>#N/A</v>
      </c>
      <c r="BZ1075" t="e">
        <v>#N/A</v>
      </c>
      <c r="CA1075" t="e">
        <v>#N/A</v>
      </c>
      <c r="CB1075" t="e">
        <v>#N/A</v>
      </c>
      <c r="CC1075" t="e">
        <v>#N/A</v>
      </c>
      <c r="CD1075" t="e">
        <v>#N/A</v>
      </c>
      <c r="CE1075" t="e">
        <v>#N/A</v>
      </c>
      <c r="CF1075" t="e">
        <v>#N/A</v>
      </c>
    </row>
    <row r="1076" spans="74:84" x14ac:dyDescent="0.3">
      <c r="BV1076" t="e">
        <v>#N/A</v>
      </c>
      <c r="BW1076" t="e">
        <v>#N/A</v>
      </c>
      <c r="BX1076" t="e">
        <v>#N/A</v>
      </c>
      <c r="BY1076" t="e">
        <v>#N/A</v>
      </c>
      <c r="BZ1076" t="e">
        <v>#N/A</v>
      </c>
      <c r="CA1076" t="e">
        <v>#N/A</v>
      </c>
      <c r="CB1076" t="e">
        <v>#N/A</v>
      </c>
      <c r="CC1076" t="e">
        <v>#N/A</v>
      </c>
      <c r="CD1076" t="e">
        <v>#N/A</v>
      </c>
      <c r="CE1076" t="e">
        <v>#N/A</v>
      </c>
      <c r="CF1076" t="e">
        <v>#N/A</v>
      </c>
    </row>
    <row r="1077" spans="74:84" x14ac:dyDescent="0.3">
      <c r="BV1077" t="e">
        <v>#N/A</v>
      </c>
      <c r="BW1077" t="e">
        <v>#N/A</v>
      </c>
      <c r="BX1077" t="e">
        <v>#N/A</v>
      </c>
      <c r="BY1077" t="e">
        <v>#N/A</v>
      </c>
      <c r="BZ1077" t="e">
        <v>#N/A</v>
      </c>
      <c r="CA1077" t="e">
        <v>#N/A</v>
      </c>
      <c r="CB1077" t="e">
        <v>#N/A</v>
      </c>
      <c r="CC1077" t="e">
        <v>#N/A</v>
      </c>
      <c r="CD1077" t="e">
        <v>#N/A</v>
      </c>
      <c r="CE1077" t="e">
        <v>#N/A</v>
      </c>
      <c r="CF1077" t="e">
        <v>#N/A</v>
      </c>
    </row>
    <row r="1078" spans="74:84" x14ac:dyDescent="0.3">
      <c r="BV1078" t="e">
        <v>#N/A</v>
      </c>
      <c r="BW1078" t="e">
        <v>#N/A</v>
      </c>
      <c r="BX1078" t="e">
        <v>#N/A</v>
      </c>
      <c r="BY1078" t="e">
        <v>#N/A</v>
      </c>
      <c r="BZ1078" t="e">
        <v>#N/A</v>
      </c>
      <c r="CA1078" t="e">
        <v>#N/A</v>
      </c>
      <c r="CB1078" t="e">
        <v>#N/A</v>
      </c>
      <c r="CC1078" t="e">
        <v>#N/A</v>
      </c>
      <c r="CD1078" t="e">
        <v>#N/A</v>
      </c>
      <c r="CE1078" t="e">
        <v>#N/A</v>
      </c>
      <c r="CF1078" t="e">
        <v>#N/A</v>
      </c>
    </row>
    <row r="1079" spans="74:84" x14ac:dyDescent="0.3">
      <c r="BV1079" t="e">
        <v>#N/A</v>
      </c>
      <c r="BW1079" t="e">
        <v>#N/A</v>
      </c>
      <c r="BX1079" t="e">
        <v>#N/A</v>
      </c>
      <c r="BY1079" t="e">
        <v>#N/A</v>
      </c>
      <c r="BZ1079" t="e">
        <v>#N/A</v>
      </c>
      <c r="CA1079" t="e">
        <v>#N/A</v>
      </c>
      <c r="CB1079" t="e">
        <v>#N/A</v>
      </c>
      <c r="CC1079" t="e">
        <v>#N/A</v>
      </c>
      <c r="CD1079" t="e">
        <v>#N/A</v>
      </c>
      <c r="CE1079" t="e">
        <v>#N/A</v>
      </c>
      <c r="CF1079" t="e">
        <v>#N/A</v>
      </c>
    </row>
    <row r="1080" spans="74:84" x14ac:dyDescent="0.3">
      <c r="BV1080" t="e">
        <v>#N/A</v>
      </c>
      <c r="BW1080" t="e">
        <v>#N/A</v>
      </c>
      <c r="BX1080" t="e">
        <v>#N/A</v>
      </c>
      <c r="BY1080" t="e">
        <v>#N/A</v>
      </c>
      <c r="BZ1080" t="e">
        <v>#N/A</v>
      </c>
      <c r="CA1080" t="e">
        <v>#N/A</v>
      </c>
      <c r="CB1080" t="e">
        <v>#N/A</v>
      </c>
      <c r="CC1080" t="e">
        <v>#N/A</v>
      </c>
      <c r="CD1080" t="e">
        <v>#N/A</v>
      </c>
      <c r="CE1080" t="e">
        <v>#N/A</v>
      </c>
      <c r="CF1080" t="e">
        <v>#N/A</v>
      </c>
    </row>
    <row r="1081" spans="74:84" x14ac:dyDescent="0.3">
      <c r="BV1081" t="e">
        <v>#N/A</v>
      </c>
      <c r="BW1081" t="e">
        <v>#N/A</v>
      </c>
      <c r="BX1081" t="e">
        <v>#N/A</v>
      </c>
      <c r="BY1081" t="e">
        <v>#N/A</v>
      </c>
      <c r="BZ1081" t="e">
        <v>#N/A</v>
      </c>
      <c r="CA1081" t="e">
        <v>#N/A</v>
      </c>
      <c r="CB1081" t="e">
        <v>#N/A</v>
      </c>
      <c r="CC1081" t="e">
        <v>#N/A</v>
      </c>
      <c r="CD1081" t="e">
        <v>#N/A</v>
      </c>
      <c r="CE1081" t="e">
        <v>#N/A</v>
      </c>
      <c r="CF1081" t="e">
        <v>#N/A</v>
      </c>
    </row>
    <row r="1082" spans="74:84" x14ac:dyDescent="0.3">
      <c r="BV1082" t="e">
        <v>#N/A</v>
      </c>
      <c r="BW1082" t="e">
        <v>#N/A</v>
      </c>
      <c r="BX1082" t="e">
        <v>#N/A</v>
      </c>
      <c r="BY1082" t="e">
        <v>#N/A</v>
      </c>
      <c r="BZ1082" t="e">
        <v>#N/A</v>
      </c>
      <c r="CA1082" t="e">
        <v>#N/A</v>
      </c>
      <c r="CB1082" t="e">
        <v>#N/A</v>
      </c>
      <c r="CC1082" t="e">
        <v>#N/A</v>
      </c>
      <c r="CD1082" t="e">
        <v>#N/A</v>
      </c>
      <c r="CE1082" t="e">
        <v>#N/A</v>
      </c>
      <c r="CF1082" t="e">
        <v>#N/A</v>
      </c>
    </row>
    <row r="1083" spans="74:84" x14ac:dyDescent="0.3">
      <c r="BV1083" t="e">
        <v>#N/A</v>
      </c>
      <c r="BW1083" t="e">
        <v>#N/A</v>
      </c>
      <c r="BX1083" t="e">
        <v>#N/A</v>
      </c>
      <c r="BY1083" t="e">
        <v>#N/A</v>
      </c>
      <c r="BZ1083" t="e">
        <v>#N/A</v>
      </c>
      <c r="CA1083" t="e">
        <v>#N/A</v>
      </c>
      <c r="CB1083" t="e">
        <v>#N/A</v>
      </c>
      <c r="CC1083" t="e">
        <v>#N/A</v>
      </c>
      <c r="CD1083" t="e">
        <v>#N/A</v>
      </c>
      <c r="CE1083" t="e">
        <v>#N/A</v>
      </c>
      <c r="CF1083" t="e">
        <v>#N/A</v>
      </c>
    </row>
    <row r="1084" spans="74:84" x14ac:dyDescent="0.3">
      <c r="BV1084" t="e">
        <v>#N/A</v>
      </c>
      <c r="BW1084" t="e">
        <v>#N/A</v>
      </c>
      <c r="BX1084" t="e">
        <v>#N/A</v>
      </c>
      <c r="BY1084" t="e">
        <v>#N/A</v>
      </c>
      <c r="BZ1084" t="e">
        <v>#N/A</v>
      </c>
      <c r="CA1084" t="e">
        <v>#N/A</v>
      </c>
      <c r="CB1084" t="e">
        <v>#N/A</v>
      </c>
      <c r="CC1084" t="e">
        <v>#N/A</v>
      </c>
      <c r="CD1084" t="e">
        <v>#N/A</v>
      </c>
      <c r="CE1084" t="e">
        <v>#N/A</v>
      </c>
      <c r="CF1084" t="e">
        <v>#N/A</v>
      </c>
    </row>
    <row r="1085" spans="74:84" x14ac:dyDescent="0.3">
      <c r="BV1085" t="e">
        <v>#N/A</v>
      </c>
      <c r="BW1085" t="e">
        <v>#N/A</v>
      </c>
      <c r="BX1085" t="e">
        <v>#N/A</v>
      </c>
      <c r="BY1085" t="e">
        <v>#N/A</v>
      </c>
      <c r="BZ1085" t="e">
        <v>#N/A</v>
      </c>
      <c r="CA1085" t="e">
        <v>#N/A</v>
      </c>
      <c r="CB1085" t="e">
        <v>#N/A</v>
      </c>
      <c r="CC1085" t="e">
        <v>#N/A</v>
      </c>
      <c r="CD1085" t="e">
        <v>#N/A</v>
      </c>
      <c r="CE1085" t="e">
        <v>#N/A</v>
      </c>
      <c r="CF1085" t="e">
        <v>#N/A</v>
      </c>
    </row>
    <row r="1086" spans="74:84" x14ac:dyDescent="0.3">
      <c r="BV1086" t="e">
        <v>#N/A</v>
      </c>
      <c r="BW1086" t="e">
        <v>#N/A</v>
      </c>
      <c r="BX1086" t="e">
        <v>#N/A</v>
      </c>
      <c r="BY1086" t="e">
        <v>#N/A</v>
      </c>
      <c r="BZ1086" t="e">
        <v>#N/A</v>
      </c>
      <c r="CA1086" t="e">
        <v>#N/A</v>
      </c>
      <c r="CB1086" t="e">
        <v>#N/A</v>
      </c>
      <c r="CC1086" t="e">
        <v>#N/A</v>
      </c>
      <c r="CD1086" t="e">
        <v>#N/A</v>
      </c>
      <c r="CE1086" t="e">
        <v>#N/A</v>
      </c>
      <c r="CF1086" t="e">
        <v>#N/A</v>
      </c>
    </row>
    <row r="1087" spans="74:84" x14ac:dyDescent="0.3">
      <c r="BV1087" t="e">
        <v>#N/A</v>
      </c>
      <c r="BW1087" t="e">
        <v>#N/A</v>
      </c>
      <c r="BX1087" t="e">
        <v>#N/A</v>
      </c>
      <c r="BY1087" t="e">
        <v>#N/A</v>
      </c>
      <c r="BZ1087" t="e">
        <v>#N/A</v>
      </c>
      <c r="CA1087" t="e">
        <v>#N/A</v>
      </c>
      <c r="CB1087" t="e">
        <v>#N/A</v>
      </c>
      <c r="CC1087" t="e">
        <v>#N/A</v>
      </c>
      <c r="CD1087" t="e">
        <v>#N/A</v>
      </c>
      <c r="CE1087" t="e">
        <v>#N/A</v>
      </c>
      <c r="CF1087" t="e">
        <v>#N/A</v>
      </c>
    </row>
    <row r="1088" spans="74:84" x14ac:dyDescent="0.3">
      <c r="BV1088" t="e">
        <v>#N/A</v>
      </c>
      <c r="BW1088" t="e">
        <v>#N/A</v>
      </c>
      <c r="BX1088" t="e">
        <v>#N/A</v>
      </c>
      <c r="BY1088" t="e">
        <v>#N/A</v>
      </c>
      <c r="BZ1088" t="e">
        <v>#N/A</v>
      </c>
      <c r="CA1088" t="e">
        <v>#N/A</v>
      </c>
      <c r="CB1088" t="e">
        <v>#N/A</v>
      </c>
      <c r="CC1088" t="e">
        <v>#N/A</v>
      </c>
      <c r="CD1088" t="e">
        <v>#N/A</v>
      </c>
      <c r="CE1088" t="e">
        <v>#N/A</v>
      </c>
      <c r="CF1088" t="e">
        <v>#N/A</v>
      </c>
    </row>
    <row r="1089" spans="74:84" x14ac:dyDescent="0.3">
      <c r="BV1089" t="e">
        <v>#N/A</v>
      </c>
      <c r="BW1089" t="e">
        <v>#N/A</v>
      </c>
      <c r="BX1089" t="e">
        <v>#N/A</v>
      </c>
      <c r="BY1089" t="e">
        <v>#N/A</v>
      </c>
      <c r="BZ1089" t="e">
        <v>#N/A</v>
      </c>
      <c r="CA1089" t="e">
        <v>#N/A</v>
      </c>
      <c r="CB1089" t="e">
        <v>#N/A</v>
      </c>
      <c r="CC1089" t="e">
        <v>#N/A</v>
      </c>
      <c r="CD1089" t="e">
        <v>#N/A</v>
      </c>
      <c r="CE1089" t="e">
        <v>#N/A</v>
      </c>
      <c r="CF1089" t="e">
        <v>#N/A</v>
      </c>
    </row>
    <row r="1090" spans="74:84" x14ac:dyDescent="0.3">
      <c r="BV1090" t="e">
        <v>#N/A</v>
      </c>
      <c r="BW1090" t="e">
        <v>#N/A</v>
      </c>
      <c r="BX1090" t="e">
        <v>#N/A</v>
      </c>
      <c r="BY1090" t="e">
        <v>#N/A</v>
      </c>
      <c r="BZ1090" t="e">
        <v>#N/A</v>
      </c>
      <c r="CA1090" t="e">
        <v>#N/A</v>
      </c>
      <c r="CB1090" t="e">
        <v>#N/A</v>
      </c>
      <c r="CC1090" t="e">
        <v>#N/A</v>
      </c>
      <c r="CD1090" t="e">
        <v>#N/A</v>
      </c>
      <c r="CE1090" t="e">
        <v>#N/A</v>
      </c>
      <c r="CF1090" t="e">
        <v>#N/A</v>
      </c>
    </row>
    <row r="1091" spans="74:84" x14ac:dyDescent="0.3">
      <c r="BV1091" t="e">
        <v>#N/A</v>
      </c>
      <c r="BW1091" t="e">
        <v>#N/A</v>
      </c>
      <c r="BX1091" t="e">
        <v>#N/A</v>
      </c>
      <c r="BY1091" t="e">
        <v>#N/A</v>
      </c>
      <c r="BZ1091" t="e">
        <v>#N/A</v>
      </c>
      <c r="CA1091" t="e">
        <v>#N/A</v>
      </c>
      <c r="CB1091" t="e">
        <v>#N/A</v>
      </c>
      <c r="CC1091" t="e">
        <v>#N/A</v>
      </c>
      <c r="CD1091" t="e">
        <v>#N/A</v>
      </c>
      <c r="CE1091" t="e">
        <v>#N/A</v>
      </c>
      <c r="CF1091" t="e">
        <v>#N/A</v>
      </c>
    </row>
    <row r="1092" spans="74:84" x14ac:dyDescent="0.3">
      <c r="BV1092" t="e">
        <v>#N/A</v>
      </c>
      <c r="BW1092" t="e">
        <v>#N/A</v>
      </c>
      <c r="BX1092" t="e">
        <v>#N/A</v>
      </c>
      <c r="BY1092" t="e">
        <v>#N/A</v>
      </c>
      <c r="BZ1092" t="e">
        <v>#N/A</v>
      </c>
      <c r="CA1092" t="e">
        <v>#N/A</v>
      </c>
      <c r="CB1092" t="e">
        <v>#N/A</v>
      </c>
      <c r="CC1092" t="e">
        <v>#N/A</v>
      </c>
      <c r="CD1092" t="e">
        <v>#N/A</v>
      </c>
      <c r="CE1092" t="e">
        <v>#N/A</v>
      </c>
      <c r="CF1092" t="e">
        <v>#N/A</v>
      </c>
    </row>
    <row r="1093" spans="74:84" x14ac:dyDescent="0.3">
      <c r="BV1093" t="e">
        <v>#N/A</v>
      </c>
      <c r="BW1093" t="e">
        <v>#N/A</v>
      </c>
      <c r="BX1093" t="e">
        <v>#N/A</v>
      </c>
      <c r="BY1093" t="e">
        <v>#N/A</v>
      </c>
      <c r="BZ1093" t="e">
        <v>#N/A</v>
      </c>
      <c r="CA1093" t="e">
        <v>#N/A</v>
      </c>
      <c r="CB1093" t="e">
        <v>#N/A</v>
      </c>
      <c r="CC1093" t="e">
        <v>#N/A</v>
      </c>
      <c r="CD1093" t="e">
        <v>#N/A</v>
      </c>
      <c r="CE1093" t="e">
        <v>#N/A</v>
      </c>
      <c r="CF1093" t="e">
        <v>#N/A</v>
      </c>
    </row>
    <row r="1094" spans="74:84" x14ac:dyDescent="0.3">
      <c r="BV1094" t="e">
        <v>#N/A</v>
      </c>
      <c r="BW1094" t="e">
        <v>#N/A</v>
      </c>
      <c r="BX1094" t="e">
        <v>#N/A</v>
      </c>
      <c r="BY1094" t="e">
        <v>#N/A</v>
      </c>
      <c r="BZ1094" t="e">
        <v>#N/A</v>
      </c>
      <c r="CA1094" t="e">
        <v>#N/A</v>
      </c>
      <c r="CB1094" t="e">
        <v>#N/A</v>
      </c>
      <c r="CC1094" t="e">
        <v>#N/A</v>
      </c>
      <c r="CD1094" t="e">
        <v>#N/A</v>
      </c>
      <c r="CE1094" t="e">
        <v>#N/A</v>
      </c>
      <c r="CF1094" t="e">
        <v>#N/A</v>
      </c>
    </row>
    <row r="1095" spans="74:84" x14ac:dyDescent="0.3">
      <c r="BV1095" t="e">
        <v>#N/A</v>
      </c>
      <c r="BW1095" t="e">
        <v>#N/A</v>
      </c>
      <c r="BX1095" t="e">
        <v>#N/A</v>
      </c>
      <c r="BY1095" t="e">
        <v>#N/A</v>
      </c>
      <c r="BZ1095" t="e">
        <v>#N/A</v>
      </c>
      <c r="CA1095" t="e">
        <v>#N/A</v>
      </c>
      <c r="CB1095" t="e">
        <v>#N/A</v>
      </c>
      <c r="CC1095" t="e">
        <v>#N/A</v>
      </c>
      <c r="CD1095" t="e">
        <v>#N/A</v>
      </c>
      <c r="CE1095" t="e">
        <v>#N/A</v>
      </c>
      <c r="CF1095" t="e">
        <v>#N/A</v>
      </c>
    </row>
    <row r="1096" spans="74:84" x14ac:dyDescent="0.3">
      <c r="BV1096" t="e">
        <v>#N/A</v>
      </c>
      <c r="BW1096" t="e">
        <v>#N/A</v>
      </c>
      <c r="BX1096" t="e">
        <v>#N/A</v>
      </c>
      <c r="BY1096" t="e">
        <v>#N/A</v>
      </c>
      <c r="BZ1096" t="e">
        <v>#N/A</v>
      </c>
      <c r="CA1096" t="e">
        <v>#N/A</v>
      </c>
      <c r="CB1096" t="e">
        <v>#N/A</v>
      </c>
      <c r="CC1096" t="e">
        <v>#N/A</v>
      </c>
      <c r="CD1096" t="e">
        <v>#N/A</v>
      </c>
      <c r="CE1096" t="e">
        <v>#N/A</v>
      </c>
      <c r="CF1096" t="e">
        <v>#N/A</v>
      </c>
    </row>
    <row r="1097" spans="74:84" x14ac:dyDescent="0.3">
      <c r="BV1097" t="e">
        <v>#N/A</v>
      </c>
      <c r="BW1097" t="e">
        <v>#N/A</v>
      </c>
      <c r="BX1097" t="e">
        <v>#N/A</v>
      </c>
      <c r="BY1097" t="e">
        <v>#N/A</v>
      </c>
      <c r="BZ1097" t="e">
        <v>#N/A</v>
      </c>
      <c r="CA1097" t="e">
        <v>#N/A</v>
      </c>
      <c r="CB1097" t="e">
        <v>#N/A</v>
      </c>
      <c r="CC1097" t="e">
        <v>#N/A</v>
      </c>
      <c r="CD1097" t="e">
        <v>#N/A</v>
      </c>
      <c r="CE1097" t="e">
        <v>#N/A</v>
      </c>
      <c r="CF1097" t="e">
        <v>#N/A</v>
      </c>
    </row>
    <row r="1098" spans="74:84" x14ac:dyDescent="0.3">
      <c r="BV1098" t="e">
        <v>#N/A</v>
      </c>
      <c r="BW1098" t="e">
        <v>#N/A</v>
      </c>
      <c r="BX1098" t="e">
        <v>#N/A</v>
      </c>
      <c r="BY1098" t="e">
        <v>#N/A</v>
      </c>
      <c r="BZ1098" t="e">
        <v>#N/A</v>
      </c>
      <c r="CA1098" t="e">
        <v>#N/A</v>
      </c>
      <c r="CB1098" t="e">
        <v>#N/A</v>
      </c>
      <c r="CC1098" t="e">
        <v>#N/A</v>
      </c>
      <c r="CD1098" t="e">
        <v>#N/A</v>
      </c>
      <c r="CE1098" t="e">
        <v>#N/A</v>
      </c>
      <c r="CF1098" t="e">
        <v>#N/A</v>
      </c>
    </row>
    <row r="1099" spans="74:84" x14ac:dyDescent="0.3">
      <c r="BV1099" t="e">
        <v>#N/A</v>
      </c>
      <c r="BW1099" t="e">
        <v>#N/A</v>
      </c>
      <c r="BX1099" t="e">
        <v>#N/A</v>
      </c>
      <c r="BY1099" t="e">
        <v>#N/A</v>
      </c>
      <c r="BZ1099" t="e">
        <v>#N/A</v>
      </c>
      <c r="CA1099" t="e">
        <v>#N/A</v>
      </c>
      <c r="CB1099" t="e">
        <v>#N/A</v>
      </c>
      <c r="CC1099" t="e">
        <v>#N/A</v>
      </c>
      <c r="CD1099" t="e">
        <v>#N/A</v>
      </c>
      <c r="CE1099" t="e">
        <v>#N/A</v>
      </c>
      <c r="CF1099" t="e">
        <v>#N/A</v>
      </c>
    </row>
    <row r="1100" spans="74:84" x14ac:dyDescent="0.3">
      <c r="BV1100" t="e">
        <v>#N/A</v>
      </c>
      <c r="BW1100" t="e">
        <v>#N/A</v>
      </c>
      <c r="BX1100" t="e">
        <v>#N/A</v>
      </c>
      <c r="BY1100" t="e">
        <v>#N/A</v>
      </c>
      <c r="BZ1100" t="e">
        <v>#N/A</v>
      </c>
      <c r="CA1100" t="e">
        <v>#N/A</v>
      </c>
      <c r="CB1100" t="e">
        <v>#N/A</v>
      </c>
      <c r="CC1100" t="e">
        <v>#N/A</v>
      </c>
      <c r="CD1100" t="e">
        <v>#N/A</v>
      </c>
      <c r="CE1100" t="e">
        <v>#N/A</v>
      </c>
      <c r="CF1100" t="e">
        <v>#N/A</v>
      </c>
    </row>
    <row r="1101" spans="74:84" x14ac:dyDescent="0.3">
      <c r="BV1101" t="e">
        <v>#N/A</v>
      </c>
      <c r="BW1101" t="e">
        <v>#N/A</v>
      </c>
      <c r="BX1101" t="e">
        <v>#N/A</v>
      </c>
      <c r="BY1101" t="e">
        <v>#N/A</v>
      </c>
      <c r="BZ1101" t="e">
        <v>#N/A</v>
      </c>
      <c r="CA1101" t="e">
        <v>#N/A</v>
      </c>
      <c r="CB1101" t="e">
        <v>#N/A</v>
      </c>
      <c r="CC1101" t="e">
        <v>#N/A</v>
      </c>
      <c r="CD1101" t="e">
        <v>#N/A</v>
      </c>
      <c r="CE1101" t="e">
        <v>#N/A</v>
      </c>
      <c r="CF1101" t="e">
        <v>#N/A</v>
      </c>
    </row>
    <row r="1102" spans="74:84" x14ac:dyDescent="0.3">
      <c r="BV1102" t="e">
        <v>#N/A</v>
      </c>
      <c r="BW1102" t="e">
        <v>#N/A</v>
      </c>
      <c r="BX1102" t="e">
        <v>#N/A</v>
      </c>
      <c r="BY1102" t="e">
        <v>#N/A</v>
      </c>
      <c r="BZ1102" t="e">
        <v>#N/A</v>
      </c>
      <c r="CA1102" t="e">
        <v>#N/A</v>
      </c>
      <c r="CB1102" t="e">
        <v>#N/A</v>
      </c>
      <c r="CC1102" t="e">
        <v>#N/A</v>
      </c>
      <c r="CD1102" t="e">
        <v>#N/A</v>
      </c>
      <c r="CE1102" t="e">
        <v>#N/A</v>
      </c>
      <c r="CF1102" t="e">
        <v>#N/A</v>
      </c>
    </row>
    <row r="1103" spans="74:84" x14ac:dyDescent="0.3">
      <c r="BV1103" t="e">
        <v>#N/A</v>
      </c>
      <c r="BW1103" t="e">
        <v>#N/A</v>
      </c>
      <c r="BX1103" t="e">
        <v>#N/A</v>
      </c>
      <c r="BY1103" t="e">
        <v>#N/A</v>
      </c>
      <c r="BZ1103" t="e">
        <v>#N/A</v>
      </c>
      <c r="CA1103" t="e">
        <v>#N/A</v>
      </c>
      <c r="CB1103" t="e">
        <v>#N/A</v>
      </c>
      <c r="CC1103" t="e">
        <v>#N/A</v>
      </c>
      <c r="CD1103" t="e">
        <v>#N/A</v>
      </c>
      <c r="CE1103" t="e">
        <v>#N/A</v>
      </c>
      <c r="CF1103" t="e">
        <v>#N/A</v>
      </c>
    </row>
    <row r="1104" spans="74:84" x14ac:dyDescent="0.3">
      <c r="BV1104" t="e">
        <v>#N/A</v>
      </c>
      <c r="BW1104" t="e">
        <v>#N/A</v>
      </c>
      <c r="BX1104" t="e">
        <v>#N/A</v>
      </c>
      <c r="BY1104" t="e">
        <v>#N/A</v>
      </c>
      <c r="BZ1104" t="e">
        <v>#N/A</v>
      </c>
      <c r="CA1104" t="e">
        <v>#N/A</v>
      </c>
      <c r="CB1104" t="e">
        <v>#N/A</v>
      </c>
      <c r="CC1104" t="e">
        <v>#N/A</v>
      </c>
      <c r="CD1104" t="e">
        <v>#N/A</v>
      </c>
      <c r="CE1104" t="e">
        <v>#N/A</v>
      </c>
      <c r="CF1104" t="e">
        <v>#N/A</v>
      </c>
    </row>
    <row r="1105" spans="74:84" x14ac:dyDescent="0.3">
      <c r="BV1105" t="e">
        <v>#N/A</v>
      </c>
      <c r="BW1105" t="e">
        <v>#N/A</v>
      </c>
      <c r="BX1105" t="e">
        <v>#N/A</v>
      </c>
      <c r="BY1105" t="e">
        <v>#N/A</v>
      </c>
      <c r="BZ1105" t="e">
        <v>#N/A</v>
      </c>
      <c r="CA1105" t="e">
        <v>#N/A</v>
      </c>
      <c r="CB1105" t="e">
        <v>#N/A</v>
      </c>
      <c r="CC1105" t="e">
        <v>#N/A</v>
      </c>
      <c r="CD1105" t="e">
        <v>#N/A</v>
      </c>
      <c r="CE1105" t="e">
        <v>#N/A</v>
      </c>
      <c r="CF1105" t="e">
        <v>#N/A</v>
      </c>
    </row>
    <row r="1106" spans="74:84" x14ac:dyDescent="0.3">
      <c r="BV1106" t="e">
        <v>#N/A</v>
      </c>
      <c r="BW1106" t="e">
        <v>#N/A</v>
      </c>
      <c r="BX1106" t="e">
        <v>#N/A</v>
      </c>
      <c r="BY1106" t="e">
        <v>#N/A</v>
      </c>
      <c r="BZ1106" t="e">
        <v>#N/A</v>
      </c>
      <c r="CA1106" t="e">
        <v>#N/A</v>
      </c>
      <c r="CB1106" t="e">
        <v>#N/A</v>
      </c>
      <c r="CC1106" t="e">
        <v>#N/A</v>
      </c>
      <c r="CD1106" t="e">
        <v>#N/A</v>
      </c>
      <c r="CE1106" t="e">
        <v>#N/A</v>
      </c>
      <c r="CF1106" t="e">
        <v>#N/A</v>
      </c>
    </row>
    <row r="1107" spans="74:84" x14ac:dyDescent="0.3">
      <c r="BV1107" t="e">
        <v>#N/A</v>
      </c>
      <c r="BW1107" t="e">
        <v>#N/A</v>
      </c>
      <c r="BX1107" t="e">
        <v>#N/A</v>
      </c>
      <c r="BY1107" t="e">
        <v>#N/A</v>
      </c>
      <c r="BZ1107" t="e">
        <v>#N/A</v>
      </c>
      <c r="CA1107" t="e">
        <v>#N/A</v>
      </c>
      <c r="CB1107" t="e">
        <v>#N/A</v>
      </c>
      <c r="CC1107" t="e">
        <v>#N/A</v>
      </c>
      <c r="CD1107" t="e">
        <v>#N/A</v>
      </c>
      <c r="CE1107" t="e">
        <v>#N/A</v>
      </c>
      <c r="CF1107" t="e">
        <v>#N/A</v>
      </c>
    </row>
    <row r="1108" spans="74:84" x14ac:dyDescent="0.3">
      <c r="BV1108" t="e">
        <v>#N/A</v>
      </c>
      <c r="BW1108" t="e">
        <v>#N/A</v>
      </c>
      <c r="BX1108" t="e">
        <v>#N/A</v>
      </c>
      <c r="BY1108" t="e">
        <v>#N/A</v>
      </c>
      <c r="BZ1108" t="e">
        <v>#N/A</v>
      </c>
      <c r="CA1108" t="e">
        <v>#N/A</v>
      </c>
      <c r="CB1108" t="e">
        <v>#N/A</v>
      </c>
      <c r="CC1108" t="e">
        <v>#N/A</v>
      </c>
      <c r="CD1108" t="e">
        <v>#N/A</v>
      </c>
      <c r="CE1108" t="e">
        <v>#N/A</v>
      </c>
      <c r="CF1108" t="e">
        <v>#N/A</v>
      </c>
    </row>
    <row r="1109" spans="74:84" x14ac:dyDescent="0.3">
      <c r="BV1109" t="e">
        <v>#N/A</v>
      </c>
      <c r="BW1109" t="e">
        <v>#N/A</v>
      </c>
      <c r="BX1109" t="e">
        <v>#N/A</v>
      </c>
      <c r="BY1109" t="e">
        <v>#N/A</v>
      </c>
      <c r="BZ1109" t="e">
        <v>#N/A</v>
      </c>
      <c r="CA1109" t="e">
        <v>#N/A</v>
      </c>
      <c r="CB1109" t="e">
        <v>#N/A</v>
      </c>
      <c r="CC1109" t="e">
        <v>#N/A</v>
      </c>
      <c r="CD1109" t="e">
        <v>#N/A</v>
      </c>
      <c r="CE1109" t="e">
        <v>#N/A</v>
      </c>
      <c r="CF1109" t="e">
        <v>#N/A</v>
      </c>
    </row>
    <row r="1110" spans="74:84" x14ac:dyDescent="0.3">
      <c r="BV1110" t="e">
        <v>#N/A</v>
      </c>
      <c r="BW1110" t="e">
        <v>#N/A</v>
      </c>
      <c r="BX1110" t="e">
        <v>#N/A</v>
      </c>
      <c r="BY1110" t="e">
        <v>#N/A</v>
      </c>
      <c r="BZ1110" t="e">
        <v>#N/A</v>
      </c>
      <c r="CA1110" t="e">
        <v>#N/A</v>
      </c>
      <c r="CB1110" t="e">
        <v>#N/A</v>
      </c>
      <c r="CC1110" t="e">
        <v>#N/A</v>
      </c>
      <c r="CD1110" t="e">
        <v>#N/A</v>
      </c>
      <c r="CE1110" t="e">
        <v>#N/A</v>
      </c>
      <c r="CF1110" t="e">
        <v>#N/A</v>
      </c>
    </row>
    <row r="1111" spans="74:84" x14ac:dyDescent="0.3">
      <c r="BV1111" t="e">
        <v>#N/A</v>
      </c>
      <c r="BW1111" t="e">
        <v>#N/A</v>
      </c>
      <c r="BX1111" t="e">
        <v>#N/A</v>
      </c>
      <c r="BY1111" t="e">
        <v>#N/A</v>
      </c>
      <c r="BZ1111" t="e">
        <v>#N/A</v>
      </c>
      <c r="CA1111" t="e">
        <v>#N/A</v>
      </c>
      <c r="CB1111" t="e">
        <v>#N/A</v>
      </c>
      <c r="CC1111" t="e">
        <v>#N/A</v>
      </c>
      <c r="CD1111" t="e">
        <v>#N/A</v>
      </c>
      <c r="CE1111" t="e">
        <v>#N/A</v>
      </c>
      <c r="CF1111" t="e">
        <v>#N/A</v>
      </c>
    </row>
    <row r="1112" spans="74:84" x14ac:dyDescent="0.3">
      <c r="BV1112" t="e">
        <v>#N/A</v>
      </c>
      <c r="BW1112" t="e">
        <v>#N/A</v>
      </c>
      <c r="BX1112" t="e">
        <v>#N/A</v>
      </c>
      <c r="BY1112" t="e">
        <v>#N/A</v>
      </c>
      <c r="BZ1112" t="e">
        <v>#N/A</v>
      </c>
      <c r="CA1112" t="e">
        <v>#N/A</v>
      </c>
      <c r="CB1112" t="e">
        <v>#N/A</v>
      </c>
      <c r="CC1112" t="e">
        <v>#N/A</v>
      </c>
      <c r="CD1112" t="e">
        <v>#N/A</v>
      </c>
      <c r="CE1112" t="e">
        <v>#N/A</v>
      </c>
      <c r="CF1112" t="e">
        <v>#N/A</v>
      </c>
    </row>
    <row r="1113" spans="74:84" x14ac:dyDescent="0.3">
      <c r="BV1113" t="e">
        <v>#N/A</v>
      </c>
      <c r="BW1113" t="e">
        <v>#N/A</v>
      </c>
      <c r="BX1113" t="e">
        <v>#N/A</v>
      </c>
      <c r="BY1113" t="e">
        <v>#N/A</v>
      </c>
      <c r="BZ1113" t="e">
        <v>#N/A</v>
      </c>
      <c r="CA1113" t="e">
        <v>#N/A</v>
      </c>
      <c r="CB1113" t="e">
        <v>#N/A</v>
      </c>
      <c r="CC1113" t="e">
        <v>#N/A</v>
      </c>
      <c r="CD1113" t="e">
        <v>#N/A</v>
      </c>
      <c r="CE1113" t="e">
        <v>#N/A</v>
      </c>
      <c r="CF1113" t="e">
        <v>#N/A</v>
      </c>
    </row>
    <row r="1114" spans="74:84" x14ac:dyDescent="0.3">
      <c r="BV1114" t="e">
        <v>#N/A</v>
      </c>
      <c r="BW1114" t="e">
        <v>#N/A</v>
      </c>
      <c r="BX1114" t="e">
        <v>#N/A</v>
      </c>
      <c r="BY1114" t="e">
        <v>#N/A</v>
      </c>
      <c r="BZ1114" t="e">
        <v>#N/A</v>
      </c>
      <c r="CA1114" t="e">
        <v>#N/A</v>
      </c>
      <c r="CB1114" t="e">
        <v>#N/A</v>
      </c>
      <c r="CC1114" t="e">
        <v>#N/A</v>
      </c>
      <c r="CD1114" t="e">
        <v>#N/A</v>
      </c>
      <c r="CE1114" t="e">
        <v>#N/A</v>
      </c>
      <c r="CF1114" t="e">
        <v>#N/A</v>
      </c>
    </row>
    <row r="1115" spans="74:84" x14ac:dyDescent="0.3">
      <c r="BV1115" t="e">
        <v>#N/A</v>
      </c>
      <c r="BW1115" t="e">
        <v>#N/A</v>
      </c>
      <c r="BX1115" t="e">
        <v>#N/A</v>
      </c>
      <c r="BY1115" t="e">
        <v>#N/A</v>
      </c>
      <c r="BZ1115" t="e">
        <v>#N/A</v>
      </c>
      <c r="CA1115" t="e">
        <v>#N/A</v>
      </c>
      <c r="CB1115" t="e">
        <v>#N/A</v>
      </c>
      <c r="CC1115" t="e">
        <v>#N/A</v>
      </c>
      <c r="CD1115" t="e">
        <v>#N/A</v>
      </c>
      <c r="CE1115" t="e">
        <v>#N/A</v>
      </c>
      <c r="CF1115" t="e">
        <v>#N/A</v>
      </c>
    </row>
    <row r="1116" spans="74:84" x14ac:dyDescent="0.3">
      <c r="BV1116" t="e">
        <v>#N/A</v>
      </c>
      <c r="BW1116" t="e">
        <v>#N/A</v>
      </c>
      <c r="BX1116" t="e">
        <v>#N/A</v>
      </c>
      <c r="BY1116" t="e">
        <v>#N/A</v>
      </c>
      <c r="BZ1116" t="e">
        <v>#N/A</v>
      </c>
      <c r="CA1116" t="e">
        <v>#N/A</v>
      </c>
      <c r="CB1116" t="e">
        <v>#N/A</v>
      </c>
      <c r="CC1116" t="e">
        <v>#N/A</v>
      </c>
      <c r="CD1116" t="e">
        <v>#N/A</v>
      </c>
      <c r="CE1116" t="e">
        <v>#N/A</v>
      </c>
      <c r="CF1116" t="e">
        <v>#N/A</v>
      </c>
    </row>
    <row r="1117" spans="74:84" x14ac:dyDescent="0.3">
      <c r="BV1117" t="e">
        <v>#N/A</v>
      </c>
      <c r="BW1117" t="e">
        <v>#N/A</v>
      </c>
      <c r="BX1117" t="e">
        <v>#N/A</v>
      </c>
      <c r="BY1117" t="e">
        <v>#N/A</v>
      </c>
      <c r="BZ1117" t="e">
        <v>#N/A</v>
      </c>
      <c r="CA1117" t="e">
        <v>#N/A</v>
      </c>
      <c r="CB1117" t="e">
        <v>#N/A</v>
      </c>
      <c r="CC1117" t="e">
        <v>#N/A</v>
      </c>
      <c r="CD1117" t="e">
        <v>#N/A</v>
      </c>
      <c r="CE1117" t="e">
        <v>#N/A</v>
      </c>
      <c r="CF1117" t="e">
        <v>#N/A</v>
      </c>
    </row>
    <row r="1118" spans="74:84" x14ac:dyDescent="0.3">
      <c r="BV1118" t="e">
        <v>#N/A</v>
      </c>
      <c r="BW1118" t="e">
        <v>#N/A</v>
      </c>
      <c r="BX1118" t="e">
        <v>#N/A</v>
      </c>
      <c r="BY1118" t="e">
        <v>#N/A</v>
      </c>
      <c r="BZ1118" t="e">
        <v>#N/A</v>
      </c>
      <c r="CA1118" t="e">
        <v>#N/A</v>
      </c>
      <c r="CB1118" t="e">
        <v>#N/A</v>
      </c>
      <c r="CC1118" t="e">
        <v>#N/A</v>
      </c>
      <c r="CD1118" t="e">
        <v>#N/A</v>
      </c>
      <c r="CE1118" t="e">
        <v>#N/A</v>
      </c>
      <c r="CF1118" t="e">
        <v>#N/A</v>
      </c>
    </row>
    <row r="1119" spans="74:84" x14ac:dyDescent="0.3">
      <c r="BV1119" t="e">
        <v>#N/A</v>
      </c>
      <c r="BW1119" t="e">
        <v>#N/A</v>
      </c>
      <c r="BX1119" t="e">
        <v>#N/A</v>
      </c>
      <c r="BY1119" t="e">
        <v>#N/A</v>
      </c>
      <c r="BZ1119" t="e">
        <v>#N/A</v>
      </c>
      <c r="CA1119" t="e">
        <v>#N/A</v>
      </c>
      <c r="CB1119" t="e">
        <v>#N/A</v>
      </c>
      <c r="CC1119" t="e">
        <v>#N/A</v>
      </c>
      <c r="CD1119" t="e">
        <v>#N/A</v>
      </c>
      <c r="CE1119" t="e">
        <v>#N/A</v>
      </c>
      <c r="CF1119" t="e">
        <v>#N/A</v>
      </c>
    </row>
    <row r="1120" spans="74:84" x14ac:dyDescent="0.3">
      <c r="BV1120" t="e">
        <v>#N/A</v>
      </c>
      <c r="BW1120" t="e">
        <v>#N/A</v>
      </c>
      <c r="BX1120" t="e">
        <v>#N/A</v>
      </c>
      <c r="BY1120" t="e">
        <v>#N/A</v>
      </c>
      <c r="BZ1120" t="e">
        <v>#N/A</v>
      </c>
      <c r="CA1120" t="e">
        <v>#N/A</v>
      </c>
      <c r="CB1120" t="e">
        <v>#N/A</v>
      </c>
      <c r="CC1120" t="e">
        <v>#N/A</v>
      </c>
      <c r="CD1120" t="e">
        <v>#N/A</v>
      </c>
      <c r="CE1120" t="e">
        <v>#N/A</v>
      </c>
      <c r="CF1120" t="e">
        <v>#N/A</v>
      </c>
    </row>
    <row r="1121" spans="74:84" x14ac:dyDescent="0.3">
      <c r="BV1121" t="e">
        <v>#N/A</v>
      </c>
      <c r="BW1121" t="e">
        <v>#N/A</v>
      </c>
      <c r="BX1121" t="e">
        <v>#N/A</v>
      </c>
      <c r="BY1121" t="e">
        <v>#N/A</v>
      </c>
      <c r="BZ1121" t="e">
        <v>#N/A</v>
      </c>
      <c r="CA1121" t="e">
        <v>#N/A</v>
      </c>
      <c r="CB1121" t="e">
        <v>#N/A</v>
      </c>
      <c r="CC1121" t="e">
        <v>#N/A</v>
      </c>
      <c r="CD1121" t="e">
        <v>#N/A</v>
      </c>
      <c r="CE1121" t="e">
        <v>#N/A</v>
      </c>
      <c r="CF1121" t="e">
        <v>#N/A</v>
      </c>
    </row>
    <row r="1122" spans="74:84" x14ac:dyDescent="0.3">
      <c r="BV1122" t="e">
        <v>#N/A</v>
      </c>
      <c r="BW1122" t="e">
        <v>#N/A</v>
      </c>
      <c r="BX1122" t="e">
        <v>#N/A</v>
      </c>
      <c r="BY1122" t="e">
        <v>#N/A</v>
      </c>
      <c r="BZ1122" t="e">
        <v>#N/A</v>
      </c>
      <c r="CA1122" t="e">
        <v>#N/A</v>
      </c>
      <c r="CB1122" t="e">
        <v>#N/A</v>
      </c>
      <c r="CC1122" t="e">
        <v>#N/A</v>
      </c>
      <c r="CD1122" t="e">
        <v>#N/A</v>
      </c>
      <c r="CE1122" t="e">
        <v>#N/A</v>
      </c>
      <c r="CF1122" t="e">
        <v>#N/A</v>
      </c>
    </row>
    <row r="1123" spans="74:84" x14ac:dyDescent="0.3">
      <c r="BV1123" t="e">
        <v>#N/A</v>
      </c>
      <c r="BW1123" t="e">
        <v>#N/A</v>
      </c>
      <c r="BX1123" t="e">
        <v>#N/A</v>
      </c>
      <c r="BY1123" t="e">
        <v>#N/A</v>
      </c>
      <c r="BZ1123" t="e">
        <v>#N/A</v>
      </c>
      <c r="CA1123" t="e">
        <v>#N/A</v>
      </c>
      <c r="CB1123" t="e">
        <v>#N/A</v>
      </c>
      <c r="CC1123" t="e">
        <v>#N/A</v>
      </c>
      <c r="CD1123" t="e">
        <v>#N/A</v>
      </c>
      <c r="CE1123" t="e">
        <v>#N/A</v>
      </c>
      <c r="CF1123" t="e">
        <v>#N/A</v>
      </c>
    </row>
    <row r="1124" spans="74:84" x14ac:dyDescent="0.3">
      <c r="BV1124" t="e">
        <v>#N/A</v>
      </c>
      <c r="BW1124" t="e">
        <v>#N/A</v>
      </c>
      <c r="BX1124" t="e">
        <v>#N/A</v>
      </c>
      <c r="BY1124" t="e">
        <v>#N/A</v>
      </c>
      <c r="BZ1124" t="e">
        <v>#N/A</v>
      </c>
      <c r="CA1124" t="e">
        <v>#N/A</v>
      </c>
      <c r="CB1124" t="e">
        <v>#N/A</v>
      </c>
      <c r="CC1124" t="e">
        <v>#N/A</v>
      </c>
      <c r="CD1124" t="e">
        <v>#N/A</v>
      </c>
      <c r="CE1124" t="e">
        <v>#N/A</v>
      </c>
      <c r="CF1124" t="e">
        <v>#N/A</v>
      </c>
    </row>
    <row r="1125" spans="74:84" x14ac:dyDescent="0.3">
      <c r="BV1125" t="e">
        <v>#N/A</v>
      </c>
      <c r="BW1125" t="e">
        <v>#N/A</v>
      </c>
      <c r="BX1125" t="e">
        <v>#N/A</v>
      </c>
      <c r="BY1125" t="e">
        <v>#N/A</v>
      </c>
      <c r="BZ1125" t="e">
        <v>#N/A</v>
      </c>
      <c r="CA1125" t="e">
        <v>#N/A</v>
      </c>
      <c r="CB1125" t="e">
        <v>#N/A</v>
      </c>
      <c r="CC1125" t="e">
        <v>#N/A</v>
      </c>
      <c r="CD1125" t="e">
        <v>#N/A</v>
      </c>
      <c r="CE1125" t="e">
        <v>#N/A</v>
      </c>
      <c r="CF1125" t="e">
        <v>#N/A</v>
      </c>
    </row>
    <row r="1126" spans="74:84" x14ac:dyDescent="0.3">
      <c r="BV1126" t="e">
        <v>#N/A</v>
      </c>
      <c r="BW1126" t="e">
        <v>#N/A</v>
      </c>
      <c r="BX1126" t="e">
        <v>#N/A</v>
      </c>
      <c r="BY1126" t="e">
        <v>#N/A</v>
      </c>
      <c r="BZ1126" t="e">
        <v>#N/A</v>
      </c>
      <c r="CA1126" t="e">
        <v>#N/A</v>
      </c>
      <c r="CB1126" t="e">
        <v>#N/A</v>
      </c>
      <c r="CC1126" t="e">
        <v>#N/A</v>
      </c>
      <c r="CD1126" t="e">
        <v>#N/A</v>
      </c>
      <c r="CE1126" t="e">
        <v>#N/A</v>
      </c>
      <c r="CF1126" t="e">
        <v>#N/A</v>
      </c>
    </row>
    <row r="1127" spans="74:84" x14ac:dyDescent="0.3">
      <c r="BV1127" t="e">
        <v>#N/A</v>
      </c>
      <c r="BW1127" t="e">
        <v>#N/A</v>
      </c>
      <c r="BX1127" t="e">
        <v>#N/A</v>
      </c>
      <c r="BY1127" t="e">
        <v>#N/A</v>
      </c>
      <c r="BZ1127" t="e">
        <v>#N/A</v>
      </c>
      <c r="CA1127" t="e">
        <v>#N/A</v>
      </c>
      <c r="CB1127" t="e">
        <v>#N/A</v>
      </c>
      <c r="CC1127" t="e">
        <v>#N/A</v>
      </c>
      <c r="CD1127" t="e">
        <v>#N/A</v>
      </c>
      <c r="CE1127" t="e">
        <v>#N/A</v>
      </c>
      <c r="CF1127" t="e">
        <v>#N/A</v>
      </c>
    </row>
    <row r="1128" spans="74:84" x14ac:dyDescent="0.3">
      <c r="BV1128" t="e">
        <v>#N/A</v>
      </c>
      <c r="BW1128" t="e">
        <v>#N/A</v>
      </c>
      <c r="BX1128" t="e">
        <v>#N/A</v>
      </c>
      <c r="BY1128" t="e">
        <v>#N/A</v>
      </c>
      <c r="BZ1128" t="e">
        <v>#N/A</v>
      </c>
      <c r="CA1128" t="e">
        <v>#N/A</v>
      </c>
      <c r="CB1128" t="e">
        <v>#N/A</v>
      </c>
      <c r="CC1128" t="e">
        <v>#N/A</v>
      </c>
      <c r="CD1128" t="e">
        <v>#N/A</v>
      </c>
      <c r="CE1128" t="e">
        <v>#N/A</v>
      </c>
      <c r="CF1128" t="e">
        <v>#N/A</v>
      </c>
    </row>
    <row r="1129" spans="74:84" x14ac:dyDescent="0.3">
      <c r="BV1129" t="e">
        <v>#N/A</v>
      </c>
      <c r="BW1129" t="e">
        <v>#N/A</v>
      </c>
      <c r="BX1129" t="e">
        <v>#N/A</v>
      </c>
      <c r="BY1129" t="e">
        <v>#N/A</v>
      </c>
      <c r="BZ1129" t="e">
        <v>#N/A</v>
      </c>
      <c r="CA1129" t="e">
        <v>#N/A</v>
      </c>
      <c r="CB1129" t="e">
        <v>#N/A</v>
      </c>
      <c r="CC1129" t="e">
        <v>#N/A</v>
      </c>
      <c r="CD1129" t="e">
        <v>#N/A</v>
      </c>
      <c r="CE1129" t="e">
        <v>#N/A</v>
      </c>
      <c r="CF1129" t="e">
        <v>#N/A</v>
      </c>
    </row>
    <row r="1130" spans="74:84" x14ac:dyDescent="0.3">
      <c r="BV1130" t="e">
        <v>#N/A</v>
      </c>
      <c r="BW1130" t="e">
        <v>#N/A</v>
      </c>
      <c r="BX1130" t="e">
        <v>#N/A</v>
      </c>
      <c r="BY1130" t="e">
        <v>#N/A</v>
      </c>
      <c r="BZ1130" t="e">
        <v>#N/A</v>
      </c>
      <c r="CA1130" t="e">
        <v>#N/A</v>
      </c>
      <c r="CB1130" t="e">
        <v>#N/A</v>
      </c>
      <c r="CC1130" t="e">
        <v>#N/A</v>
      </c>
      <c r="CD1130" t="e">
        <v>#N/A</v>
      </c>
      <c r="CE1130" t="e">
        <v>#N/A</v>
      </c>
      <c r="CF1130" t="e">
        <v>#N/A</v>
      </c>
    </row>
    <row r="1131" spans="74:84" x14ac:dyDescent="0.3">
      <c r="BV1131" t="e">
        <v>#N/A</v>
      </c>
      <c r="BW1131" t="e">
        <v>#N/A</v>
      </c>
      <c r="BX1131" t="e">
        <v>#N/A</v>
      </c>
      <c r="BY1131" t="e">
        <v>#N/A</v>
      </c>
      <c r="BZ1131" t="e">
        <v>#N/A</v>
      </c>
      <c r="CA1131" t="e">
        <v>#N/A</v>
      </c>
      <c r="CB1131" t="e">
        <v>#N/A</v>
      </c>
      <c r="CC1131" t="e">
        <v>#N/A</v>
      </c>
      <c r="CD1131" t="e">
        <v>#N/A</v>
      </c>
      <c r="CE1131" t="e">
        <v>#N/A</v>
      </c>
      <c r="CF1131" t="e">
        <v>#N/A</v>
      </c>
    </row>
    <row r="1132" spans="74:84" x14ac:dyDescent="0.3">
      <c r="BV1132" t="e">
        <v>#N/A</v>
      </c>
      <c r="BW1132" t="e">
        <v>#N/A</v>
      </c>
      <c r="BX1132" t="e">
        <v>#N/A</v>
      </c>
      <c r="BY1132" t="e">
        <v>#N/A</v>
      </c>
      <c r="BZ1132" t="e">
        <v>#N/A</v>
      </c>
      <c r="CA1132" t="e">
        <v>#N/A</v>
      </c>
      <c r="CB1132" t="e">
        <v>#N/A</v>
      </c>
      <c r="CC1132" t="e">
        <v>#N/A</v>
      </c>
      <c r="CD1132" t="e">
        <v>#N/A</v>
      </c>
      <c r="CE1132" t="e">
        <v>#N/A</v>
      </c>
      <c r="CF1132" t="e">
        <v>#N/A</v>
      </c>
    </row>
    <row r="1133" spans="74:84" x14ac:dyDescent="0.3">
      <c r="BV1133" t="e">
        <v>#N/A</v>
      </c>
      <c r="BW1133" t="e">
        <v>#N/A</v>
      </c>
      <c r="BX1133" t="e">
        <v>#N/A</v>
      </c>
      <c r="BY1133" t="e">
        <v>#N/A</v>
      </c>
      <c r="BZ1133" t="e">
        <v>#N/A</v>
      </c>
      <c r="CA1133" t="e">
        <v>#N/A</v>
      </c>
      <c r="CB1133" t="e">
        <v>#N/A</v>
      </c>
      <c r="CC1133" t="e">
        <v>#N/A</v>
      </c>
      <c r="CD1133" t="e">
        <v>#N/A</v>
      </c>
      <c r="CE1133" t="e">
        <v>#N/A</v>
      </c>
      <c r="CF1133" t="e">
        <v>#N/A</v>
      </c>
    </row>
    <row r="1134" spans="74:84" x14ac:dyDescent="0.3">
      <c r="BV1134" t="e">
        <v>#N/A</v>
      </c>
      <c r="BW1134" t="e">
        <v>#N/A</v>
      </c>
      <c r="BX1134" t="e">
        <v>#N/A</v>
      </c>
      <c r="BY1134" t="e">
        <v>#N/A</v>
      </c>
      <c r="BZ1134" t="e">
        <v>#N/A</v>
      </c>
      <c r="CA1134" t="e">
        <v>#N/A</v>
      </c>
      <c r="CB1134" t="e">
        <v>#N/A</v>
      </c>
      <c r="CC1134" t="e">
        <v>#N/A</v>
      </c>
      <c r="CD1134" t="e">
        <v>#N/A</v>
      </c>
      <c r="CE1134" t="e">
        <v>#N/A</v>
      </c>
      <c r="CF1134" t="e">
        <v>#N/A</v>
      </c>
    </row>
    <row r="1135" spans="74:84" x14ac:dyDescent="0.3">
      <c r="BV1135" t="e">
        <v>#N/A</v>
      </c>
      <c r="BW1135" t="e">
        <v>#N/A</v>
      </c>
      <c r="BX1135" t="e">
        <v>#N/A</v>
      </c>
      <c r="BY1135" t="e">
        <v>#N/A</v>
      </c>
      <c r="BZ1135" t="e">
        <v>#N/A</v>
      </c>
      <c r="CA1135" t="e">
        <v>#N/A</v>
      </c>
      <c r="CB1135" t="e">
        <v>#N/A</v>
      </c>
      <c r="CC1135" t="e">
        <v>#N/A</v>
      </c>
      <c r="CD1135" t="e">
        <v>#N/A</v>
      </c>
      <c r="CE1135" t="e">
        <v>#N/A</v>
      </c>
      <c r="CF1135" t="e">
        <v>#N/A</v>
      </c>
    </row>
    <row r="1136" spans="74:84" x14ac:dyDescent="0.3">
      <c r="BV1136" t="e">
        <v>#N/A</v>
      </c>
      <c r="BW1136" t="e">
        <v>#N/A</v>
      </c>
      <c r="BX1136" t="e">
        <v>#N/A</v>
      </c>
      <c r="BY1136" t="e">
        <v>#N/A</v>
      </c>
      <c r="BZ1136" t="e">
        <v>#N/A</v>
      </c>
      <c r="CA1136" t="e">
        <v>#N/A</v>
      </c>
      <c r="CB1136" t="e">
        <v>#N/A</v>
      </c>
      <c r="CC1136" t="e">
        <v>#N/A</v>
      </c>
      <c r="CD1136" t="e">
        <v>#N/A</v>
      </c>
      <c r="CE1136" t="e">
        <v>#N/A</v>
      </c>
      <c r="CF1136" t="e">
        <v>#N/A</v>
      </c>
    </row>
    <row r="1137" spans="74:84" x14ac:dyDescent="0.3">
      <c r="BV1137" t="e">
        <v>#N/A</v>
      </c>
      <c r="BW1137" t="e">
        <v>#N/A</v>
      </c>
      <c r="BX1137" t="e">
        <v>#N/A</v>
      </c>
      <c r="BY1137" t="e">
        <v>#N/A</v>
      </c>
      <c r="BZ1137" t="e">
        <v>#N/A</v>
      </c>
      <c r="CA1137" t="e">
        <v>#N/A</v>
      </c>
      <c r="CB1137" t="e">
        <v>#N/A</v>
      </c>
      <c r="CC1137" t="e">
        <v>#N/A</v>
      </c>
      <c r="CD1137" t="e">
        <v>#N/A</v>
      </c>
      <c r="CE1137" t="e">
        <v>#N/A</v>
      </c>
      <c r="CF1137" t="e">
        <v>#N/A</v>
      </c>
    </row>
    <row r="1138" spans="74:84" x14ac:dyDescent="0.3">
      <c r="BV1138" t="e">
        <v>#N/A</v>
      </c>
      <c r="BW1138" t="e">
        <v>#N/A</v>
      </c>
      <c r="BX1138" t="e">
        <v>#N/A</v>
      </c>
      <c r="BY1138" t="e">
        <v>#N/A</v>
      </c>
      <c r="BZ1138" t="e">
        <v>#N/A</v>
      </c>
      <c r="CA1138" t="e">
        <v>#N/A</v>
      </c>
      <c r="CB1138" t="e">
        <v>#N/A</v>
      </c>
      <c r="CC1138" t="e">
        <v>#N/A</v>
      </c>
      <c r="CD1138" t="e">
        <v>#N/A</v>
      </c>
      <c r="CE1138" t="e">
        <v>#N/A</v>
      </c>
      <c r="CF1138" t="e">
        <v>#N/A</v>
      </c>
    </row>
    <row r="1139" spans="74:84" x14ac:dyDescent="0.3">
      <c r="BV1139" t="e">
        <v>#N/A</v>
      </c>
      <c r="BW1139" t="e">
        <v>#N/A</v>
      </c>
      <c r="BX1139" t="e">
        <v>#N/A</v>
      </c>
      <c r="BY1139" t="e">
        <v>#N/A</v>
      </c>
      <c r="BZ1139" t="e">
        <v>#N/A</v>
      </c>
      <c r="CA1139" t="e">
        <v>#N/A</v>
      </c>
      <c r="CB1139" t="e">
        <v>#N/A</v>
      </c>
      <c r="CC1139" t="e">
        <v>#N/A</v>
      </c>
      <c r="CD1139" t="e">
        <v>#N/A</v>
      </c>
      <c r="CE1139" t="e">
        <v>#N/A</v>
      </c>
      <c r="CF1139" t="e">
        <v>#N/A</v>
      </c>
    </row>
    <row r="1140" spans="74:84" x14ac:dyDescent="0.3">
      <c r="BV1140" t="e">
        <v>#N/A</v>
      </c>
      <c r="BW1140" t="e">
        <v>#N/A</v>
      </c>
      <c r="BX1140" t="e">
        <v>#N/A</v>
      </c>
      <c r="BY1140" t="e">
        <v>#N/A</v>
      </c>
      <c r="BZ1140" t="e">
        <v>#N/A</v>
      </c>
      <c r="CA1140" t="e">
        <v>#N/A</v>
      </c>
      <c r="CB1140" t="e">
        <v>#N/A</v>
      </c>
      <c r="CC1140" t="e">
        <v>#N/A</v>
      </c>
      <c r="CD1140" t="e">
        <v>#N/A</v>
      </c>
      <c r="CE1140" t="e">
        <v>#N/A</v>
      </c>
      <c r="CF1140" t="e">
        <v>#N/A</v>
      </c>
    </row>
    <row r="1141" spans="74:84" x14ac:dyDescent="0.3">
      <c r="BV1141" t="e">
        <v>#N/A</v>
      </c>
      <c r="BW1141" t="e">
        <v>#N/A</v>
      </c>
      <c r="BX1141" t="e">
        <v>#N/A</v>
      </c>
      <c r="BY1141" t="e">
        <v>#N/A</v>
      </c>
      <c r="BZ1141" t="e">
        <v>#N/A</v>
      </c>
      <c r="CA1141" t="e">
        <v>#N/A</v>
      </c>
      <c r="CB1141" t="e">
        <v>#N/A</v>
      </c>
      <c r="CC1141" t="e">
        <v>#N/A</v>
      </c>
      <c r="CD1141" t="e">
        <v>#N/A</v>
      </c>
      <c r="CE1141" t="e">
        <v>#N/A</v>
      </c>
      <c r="CF1141" t="e">
        <v>#N/A</v>
      </c>
    </row>
    <row r="1142" spans="74:84" x14ac:dyDescent="0.3">
      <c r="BV1142" t="e">
        <v>#N/A</v>
      </c>
      <c r="BW1142" t="e">
        <v>#N/A</v>
      </c>
      <c r="BX1142" t="e">
        <v>#N/A</v>
      </c>
      <c r="BY1142" t="e">
        <v>#N/A</v>
      </c>
      <c r="BZ1142" t="e">
        <v>#N/A</v>
      </c>
      <c r="CA1142" t="e">
        <v>#N/A</v>
      </c>
      <c r="CB1142" t="e">
        <v>#N/A</v>
      </c>
      <c r="CC1142" t="e">
        <v>#N/A</v>
      </c>
      <c r="CD1142" t="e">
        <v>#N/A</v>
      </c>
      <c r="CE1142" t="e">
        <v>#N/A</v>
      </c>
      <c r="CF1142" t="e">
        <v>#N/A</v>
      </c>
    </row>
    <row r="1143" spans="74:84" x14ac:dyDescent="0.3">
      <c r="BV1143" t="e">
        <v>#N/A</v>
      </c>
      <c r="BW1143" t="e">
        <v>#N/A</v>
      </c>
      <c r="BX1143" t="e">
        <v>#N/A</v>
      </c>
      <c r="BY1143" t="e">
        <v>#N/A</v>
      </c>
      <c r="BZ1143" t="e">
        <v>#N/A</v>
      </c>
      <c r="CA1143" t="e">
        <v>#N/A</v>
      </c>
      <c r="CB1143" t="e">
        <v>#N/A</v>
      </c>
      <c r="CC1143" t="e">
        <v>#N/A</v>
      </c>
      <c r="CD1143" t="e">
        <v>#N/A</v>
      </c>
      <c r="CE1143" t="e">
        <v>#N/A</v>
      </c>
      <c r="CF1143" t="e">
        <v>#N/A</v>
      </c>
    </row>
    <row r="1144" spans="74:84" x14ac:dyDescent="0.3">
      <c r="BV1144" t="e">
        <v>#N/A</v>
      </c>
      <c r="BW1144" t="e">
        <v>#N/A</v>
      </c>
      <c r="BX1144" t="e">
        <v>#N/A</v>
      </c>
      <c r="BY1144" t="e">
        <v>#N/A</v>
      </c>
      <c r="BZ1144" t="e">
        <v>#N/A</v>
      </c>
      <c r="CA1144" t="e">
        <v>#N/A</v>
      </c>
      <c r="CB1144" t="e">
        <v>#N/A</v>
      </c>
      <c r="CC1144" t="e">
        <v>#N/A</v>
      </c>
      <c r="CD1144" t="e">
        <v>#N/A</v>
      </c>
      <c r="CE1144" t="e">
        <v>#N/A</v>
      </c>
      <c r="CF1144" t="e">
        <v>#N/A</v>
      </c>
    </row>
    <row r="1145" spans="74:84" x14ac:dyDescent="0.3">
      <c r="BV1145" t="e">
        <v>#N/A</v>
      </c>
      <c r="BW1145" t="e">
        <v>#N/A</v>
      </c>
      <c r="BX1145" t="e">
        <v>#N/A</v>
      </c>
      <c r="BY1145" t="e">
        <v>#N/A</v>
      </c>
      <c r="BZ1145" t="e">
        <v>#N/A</v>
      </c>
      <c r="CA1145" t="e">
        <v>#N/A</v>
      </c>
      <c r="CB1145" t="e">
        <v>#N/A</v>
      </c>
      <c r="CC1145" t="e">
        <v>#N/A</v>
      </c>
      <c r="CD1145" t="e">
        <v>#N/A</v>
      </c>
      <c r="CE1145" t="e">
        <v>#N/A</v>
      </c>
      <c r="CF1145" t="e">
        <v>#N/A</v>
      </c>
    </row>
    <row r="1146" spans="74:84" x14ac:dyDescent="0.3">
      <c r="BV1146" t="e">
        <v>#N/A</v>
      </c>
      <c r="BW1146" t="e">
        <v>#N/A</v>
      </c>
      <c r="BX1146" t="e">
        <v>#N/A</v>
      </c>
      <c r="BY1146" t="e">
        <v>#N/A</v>
      </c>
      <c r="BZ1146" t="e">
        <v>#N/A</v>
      </c>
      <c r="CA1146" t="e">
        <v>#N/A</v>
      </c>
      <c r="CB1146" t="e">
        <v>#N/A</v>
      </c>
      <c r="CC1146" t="e">
        <v>#N/A</v>
      </c>
      <c r="CD1146" t="e">
        <v>#N/A</v>
      </c>
      <c r="CE1146" t="e">
        <v>#N/A</v>
      </c>
      <c r="CF1146" t="e">
        <v>#N/A</v>
      </c>
    </row>
    <row r="1147" spans="74:84" x14ac:dyDescent="0.3">
      <c r="BV1147" t="e">
        <v>#N/A</v>
      </c>
      <c r="BW1147" t="e">
        <v>#N/A</v>
      </c>
      <c r="BX1147" t="e">
        <v>#N/A</v>
      </c>
      <c r="BY1147" t="e">
        <v>#N/A</v>
      </c>
      <c r="BZ1147" t="e">
        <v>#N/A</v>
      </c>
      <c r="CA1147" t="e">
        <v>#N/A</v>
      </c>
      <c r="CB1147" t="e">
        <v>#N/A</v>
      </c>
      <c r="CC1147" t="e">
        <v>#N/A</v>
      </c>
      <c r="CD1147" t="e">
        <v>#N/A</v>
      </c>
      <c r="CE1147" t="e">
        <v>#N/A</v>
      </c>
      <c r="CF1147" t="e">
        <v>#N/A</v>
      </c>
    </row>
    <row r="1148" spans="74:84" x14ac:dyDescent="0.3">
      <c r="BV1148" t="e">
        <v>#N/A</v>
      </c>
      <c r="BW1148" t="e">
        <v>#N/A</v>
      </c>
      <c r="BX1148" t="e">
        <v>#N/A</v>
      </c>
      <c r="BY1148" t="e">
        <v>#N/A</v>
      </c>
      <c r="BZ1148" t="e">
        <v>#N/A</v>
      </c>
      <c r="CA1148" t="e">
        <v>#N/A</v>
      </c>
      <c r="CB1148" t="e">
        <v>#N/A</v>
      </c>
      <c r="CC1148" t="e">
        <v>#N/A</v>
      </c>
      <c r="CD1148" t="e">
        <v>#N/A</v>
      </c>
      <c r="CE1148" t="e">
        <v>#N/A</v>
      </c>
      <c r="CF1148" t="e">
        <v>#N/A</v>
      </c>
    </row>
    <row r="1149" spans="74:84" x14ac:dyDescent="0.3">
      <c r="BV1149" t="e">
        <v>#N/A</v>
      </c>
      <c r="BW1149" t="e">
        <v>#N/A</v>
      </c>
      <c r="BX1149" t="e">
        <v>#N/A</v>
      </c>
      <c r="BY1149" t="e">
        <v>#N/A</v>
      </c>
      <c r="BZ1149" t="e">
        <v>#N/A</v>
      </c>
      <c r="CA1149" t="e">
        <v>#N/A</v>
      </c>
      <c r="CB1149" t="e">
        <v>#N/A</v>
      </c>
      <c r="CC1149" t="e">
        <v>#N/A</v>
      </c>
      <c r="CD1149" t="e">
        <v>#N/A</v>
      </c>
      <c r="CE1149" t="e">
        <v>#N/A</v>
      </c>
      <c r="CF1149" t="e">
        <v>#N/A</v>
      </c>
    </row>
    <row r="1150" spans="74:84" x14ac:dyDescent="0.3">
      <c r="BV1150" t="e">
        <v>#N/A</v>
      </c>
      <c r="BW1150" t="e">
        <v>#N/A</v>
      </c>
      <c r="BX1150" t="e">
        <v>#N/A</v>
      </c>
      <c r="BY1150" t="e">
        <v>#N/A</v>
      </c>
      <c r="BZ1150" t="e">
        <v>#N/A</v>
      </c>
      <c r="CA1150" t="e">
        <v>#N/A</v>
      </c>
      <c r="CB1150" t="e">
        <v>#N/A</v>
      </c>
      <c r="CC1150" t="e">
        <v>#N/A</v>
      </c>
      <c r="CD1150" t="e">
        <v>#N/A</v>
      </c>
      <c r="CE1150" t="e">
        <v>#N/A</v>
      </c>
      <c r="CF1150" t="e">
        <v>#N/A</v>
      </c>
    </row>
    <row r="1151" spans="74:84" x14ac:dyDescent="0.3">
      <c r="BV1151" t="e">
        <v>#N/A</v>
      </c>
      <c r="BW1151" t="e">
        <v>#N/A</v>
      </c>
      <c r="BX1151" t="e">
        <v>#N/A</v>
      </c>
      <c r="BY1151" t="e">
        <v>#N/A</v>
      </c>
      <c r="BZ1151" t="e">
        <v>#N/A</v>
      </c>
      <c r="CA1151" t="e">
        <v>#N/A</v>
      </c>
      <c r="CB1151" t="e">
        <v>#N/A</v>
      </c>
      <c r="CC1151" t="e">
        <v>#N/A</v>
      </c>
      <c r="CD1151" t="e">
        <v>#N/A</v>
      </c>
      <c r="CE1151" t="e">
        <v>#N/A</v>
      </c>
      <c r="CF1151" t="e">
        <v>#N/A</v>
      </c>
    </row>
    <row r="1152" spans="74:84" x14ac:dyDescent="0.3">
      <c r="BV1152" t="e">
        <v>#N/A</v>
      </c>
      <c r="BW1152" t="e">
        <v>#N/A</v>
      </c>
      <c r="BX1152" t="e">
        <v>#N/A</v>
      </c>
      <c r="BY1152" t="e">
        <v>#N/A</v>
      </c>
      <c r="BZ1152" t="e">
        <v>#N/A</v>
      </c>
      <c r="CA1152" t="e">
        <v>#N/A</v>
      </c>
      <c r="CB1152" t="e">
        <v>#N/A</v>
      </c>
      <c r="CC1152" t="e">
        <v>#N/A</v>
      </c>
      <c r="CD1152" t="e">
        <v>#N/A</v>
      </c>
      <c r="CE1152" t="e">
        <v>#N/A</v>
      </c>
      <c r="CF1152" t="e">
        <v>#N/A</v>
      </c>
    </row>
    <row r="1153" spans="74:84" x14ac:dyDescent="0.3">
      <c r="BV1153" t="e">
        <v>#N/A</v>
      </c>
      <c r="BW1153" t="e">
        <v>#N/A</v>
      </c>
      <c r="BX1153" t="e">
        <v>#N/A</v>
      </c>
      <c r="BY1153" t="e">
        <v>#N/A</v>
      </c>
      <c r="BZ1153" t="e">
        <v>#N/A</v>
      </c>
      <c r="CA1153" t="e">
        <v>#N/A</v>
      </c>
      <c r="CB1153" t="e">
        <v>#N/A</v>
      </c>
      <c r="CC1153" t="e">
        <v>#N/A</v>
      </c>
      <c r="CD1153" t="e">
        <v>#N/A</v>
      </c>
      <c r="CE1153" t="e">
        <v>#N/A</v>
      </c>
      <c r="CF1153" t="e">
        <v>#N/A</v>
      </c>
    </row>
    <row r="1154" spans="74:84" x14ac:dyDescent="0.3">
      <c r="BV1154" t="e">
        <v>#N/A</v>
      </c>
      <c r="BW1154" t="e">
        <v>#N/A</v>
      </c>
      <c r="BX1154" t="e">
        <v>#N/A</v>
      </c>
      <c r="BY1154" t="e">
        <v>#N/A</v>
      </c>
      <c r="BZ1154" t="e">
        <v>#N/A</v>
      </c>
      <c r="CA1154" t="e">
        <v>#N/A</v>
      </c>
      <c r="CB1154" t="e">
        <v>#N/A</v>
      </c>
      <c r="CC1154" t="e">
        <v>#N/A</v>
      </c>
      <c r="CD1154" t="e">
        <v>#N/A</v>
      </c>
      <c r="CE1154" t="e">
        <v>#N/A</v>
      </c>
      <c r="CF1154" t="e">
        <v>#N/A</v>
      </c>
    </row>
    <row r="1155" spans="74:84" x14ac:dyDescent="0.3">
      <c r="BV1155" t="e">
        <v>#N/A</v>
      </c>
      <c r="BW1155" t="e">
        <v>#N/A</v>
      </c>
      <c r="BX1155" t="e">
        <v>#N/A</v>
      </c>
      <c r="BY1155" t="e">
        <v>#N/A</v>
      </c>
      <c r="BZ1155" t="e">
        <v>#N/A</v>
      </c>
      <c r="CA1155" t="e">
        <v>#N/A</v>
      </c>
      <c r="CB1155" t="e">
        <v>#N/A</v>
      </c>
      <c r="CC1155" t="e">
        <v>#N/A</v>
      </c>
      <c r="CD1155" t="e">
        <v>#N/A</v>
      </c>
      <c r="CE1155" t="e">
        <v>#N/A</v>
      </c>
      <c r="CF1155" t="e">
        <v>#N/A</v>
      </c>
    </row>
    <row r="1156" spans="74:84" x14ac:dyDescent="0.3">
      <c r="BV1156" t="e">
        <v>#N/A</v>
      </c>
      <c r="BW1156" t="e">
        <v>#N/A</v>
      </c>
      <c r="BX1156" t="e">
        <v>#N/A</v>
      </c>
      <c r="BY1156" t="e">
        <v>#N/A</v>
      </c>
      <c r="BZ1156" t="e">
        <v>#N/A</v>
      </c>
      <c r="CA1156" t="e">
        <v>#N/A</v>
      </c>
      <c r="CB1156" t="e">
        <v>#N/A</v>
      </c>
      <c r="CC1156" t="e">
        <v>#N/A</v>
      </c>
      <c r="CD1156" t="e">
        <v>#N/A</v>
      </c>
      <c r="CE1156" t="e">
        <v>#N/A</v>
      </c>
      <c r="CF1156" t="e">
        <v>#N/A</v>
      </c>
    </row>
    <row r="1157" spans="74:84" x14ac:dyDescent="0.3">
      <c r="BV1157" t="e">
        <v>#N/A</v>
      </c>
      <c r="BW1157" t="e">
        <v>#N/A</v>
      </c>
      <c r="BX1157" t="e">
        <v>#N/A</v>
      </c>
      <c r="BY1157" t="e">
        <v>#N/A</v>
      </c>
      <c r="BZ1157" t="e">
        <v>#N/A</v>
      </c>
      <c r="CA1157" t="e">
        <v>#N/A</v>
      </c>
      <c r="CB1157" t="e">
        <v>#N/A</v>
      </c>
      <c r="CC1157" t="e">
        <v>#N/A</v>
      </c>
      <c r="CD1157" t="e">
        <v>#N/A</v>
      </c>
      <c r="CE1157" t="e">
        <v>#N/A</v>
      </c>
      <c r="CF1157" t="e">
        <v>#N/A</v>
      </c>
    </row>
    <row r="1158" spans="74:84" x14ac:dyDescent="0.3">
      <c r="BV1158" t="e">
        <v>#N/A</v>
      </c>
      <c r="BW1158" t="e">
        <v>#N/A</v>
      </c>
      <c r="BX1158" t="e">
        <v>#N/A</v>
      </c>
      <c r="BY1158" t="e">
        <v>#N/A</v>
      </c>
      <c r="BZ1158" t="e">
        <v>#N/A</v>
      </c>
      <c r="CA1158" t="e">
        <v>#N/A</v>
      </c>
      <c r="CB1158" t="e">
        <v>#N/A</v>
      </c>
      <c r="CC1158" t="e">
        <v>#N/A</v>
      </c>
      <c r="CD1158" t="e">
        <v>#N/A</v>
      </c>
      <c r="CE1158" t="e">
        <v>#N/A</v>
      </c>
      <c r="CF1158" t="e">
        <v>#N/A</v>
      </c>
    </row>
    <row r="1159" spans="74:84" x14ac:dyDescent="0.3">
      <c r="BV1159" t="e">
        <v>#N/A</v>
      </c>
      <c r="BW1159" t="e">
        <v>#N/A</v>
      </c>
      <c r="BX1159" t="e">
        <v>#N/A</v>
      </c>
      <c r="BY1159" t="e">
        <v>#N/A</v>
      </c>
      <c r="BZ1159" t="e">
        <v>#N/A</v>
      </c>
      <c r="CA1159" t="e">
        <v>#N/A</v>
      </c>
      <c r="CB1159" t="e">
        <v>#N/A</v>
      </c>
      <c r="CC1159" t="e">
        <v>#N/A</v>
      </c>
      <c r="CD1159" t="e">
        <v>#N/A</v>
      </c>
      <c r="CE1159" t="e">
        <v>#N/A</v>
      </c>
      <c r="CF1159" t="e">
        <v>#N/A</v>
      </c>
    </row>
    <row r="1160" spans="74:84" x14ac:dyDescent="0.3">
      <c r="BV1160" t="e">
        <v>#N/A</v>
      </c>
      <c r="BW1160" t="e">
        <v>#N/A</v>
      </c>
      <c r="BX1160" t="e">
        <v>#N/A</v>
      </c>
      <c r="BY1160" t="e">
        <v>#N/A</v>
      </c>
      <c r="BZ1160" t="e">
        <v>#N/A</v>
      </c>
      <c r="CA1160" t="e">
        <v>#N/A</v>
      </c>
      <c r="CB1160" t="e">
        <v>#N/A</v>
      </c>
      <c r="CC1160" t="e">
        <v>#N/A</v>
      </c>
      <c r="CD1160" t="e">
        <v>#N/A</v>
      </c>
      <c r="CE1160" t="e">
        <v>#N/A</v>
      </c>
      <c r="CF1160" t="e">
        <v>#N/A</v>
      </c>
    </row>
    <row r="1161" spans="74:84" x14ac:dyDescent="0.3">
      <c r="BV1161" t="e">
        <v>#N/A</v>
      </c>
      <c r="BW1161" t="e">
        <v>#N/A</v>
      </c>
      <c r="BX1161" t="e">
        <v>#N/A</v>
      </c>
      <c r="BY1161" t="e">
        <v>#N/A</v>
      </c>
      <c r="BZ1161" t="e">
        <v>#N/A</v>
      </c>
      <c r="CA1161" t="e">
        <v>#N/A</v>
      </c>
      <c r="CB1161" t="e">
        <v>#N/A</v>
      </c>
      <c r="CC1161" t="e">
        <v>#N/A</v>
      </c>
      <c r="CD1161" t="e">
        <v>#N/A</v>
      </c>
      <c r="CE1161" t="e">
        <v>#N/A</v>
      </c>
      <c r="CF1161" t="e">
        <v>#N/A</v>
      </c>
    </row>
    <row r="1162" spans="74:84" x14ac:dyDescent="0.3">
      <c r="BV1162" t="e">
        <v>#N/A</v>
      </c>
      <c r="BW1162" t="e">
        <v>#N/A</v>
      </c>
      <c r="BX1162" t="e">
        <v>#N/A</v>
      </c>
      <c r="BY1162" t="e">
        <v>#N/A</v>
      </c>
      <c r="BZ1162" t="e">
        <v>#N/A</v>
      </c>
      <c r="CA1162" t="e">
        <v>#N/A</v>
      </c>
      <c r="CB1162" t="e">
        <v>#N/A</v>
      </c>
      <c r="CC1162" t="e">
        <v>#N/A</v>
      </c>
      <c r="CD1162" t="e">
        <v>#N/A</v>
      </c>
      <c r="CE1162" t="e">
        <v>#N/A</v>
      </c>
      <c r="CF1162" t="e">
        <v>#N/A</v>
      </c>
    </row>
    <row r="1163" spans="74:84" x14ac:dyDescent="0.3">
      <c r="BV1163" t="e">
        <v>#N/A</v>
      </c>
      <c r="BW1163" t="e">
        <v>#N/A</v>
      </c>
      <c r="BX1163" t="e">
        <v>#N/A</v>
      </c>
      <c r="BY1163" t="e">
        <v>#N/A</v>
      </c>
      <c r="BZ1163" t="e">
        <v>#N/A</v>
      </c>
      <c r="CA1163" t="e">
        <v>#N/A</v>
      </c>
      <c r="CB1163" t="e">
        <v>#N/A</v>
      </c>
      <c r="CC1163" t="e">
        <v>#N/A</v>
      </c>
      <c r="CD1163" t="e">
        <v>#N/A</v>
      </c>
      <c r="CE1163" t="e">
        <v>#N/A</v>
      </c>
      <c r="CF1163" t="e">
        <v>#N/A</v>
      </c>
    </row>
    <row r="1164" spans="74:84" x14ac:dyDescent="0.3">
      <c r="BV1164" t="e">
        <v>#N/A</v>
      </c>
      <c r="BW1164" t="e">
        <v>#N/A</v>
      </c>
      <c r="BX1164" t="e">
        <v>#N/A</v>
      </c>
      <c r="BY1164" t="e">
        <v>#N/A</v>
      </c>
      <c r="BZ1164" t="e">
        <v>#N/A</v>
      </c>
      <c r="CA1164" t="e">
        <v>#N/A</v>
      </c>
      <c r="CB1164" t="e">
        <v>#N/A</v>
      </c>
      <c r="CC1164" t="e">
        <v>#N/A</v>
      </c>
      <c r="CD1164" t="e">
        <v>#N/A</v>
      </c>
      <c r="CE1164" t="e">
        <v>#N/A</v>
      </c>
      <c r="CF1164" t="e">
        <v>#N/A</v>
      </c>
    </row>
    <row r="1165" spans="74:84" x14ac:dyDescent="0.3">
      <c r="BV1165" t="e">
        <v>#N/A</v>
      </c>
      <c r="BW1165" t="e">
        <v>#N/A</v>
      </c>
      <c r="BX1165" t="e">
        <v>#N/A</v>
      </c>
      <c r="BY1165" t="e">
        <v>#N/A</v>
      </c>
      <c r="BZ1165" t="e">
        <v>#N/A</v>
      </c>
      <c r="CA1165" t="e">
        <v>#N/A</v>
      </c>
      <c r="CB1165" t="e">
        <v>#N/A</v>
      </c>
      <c r="CC1165" t="e">
        <v>#N/A</v>
      </c>
      <c r="CD1165" t="e">
        <v>#N/A</v>
      </c>
      <c r="CE1165" t="e">
        <v>#N/A</v>
      </c>
      <c r="CF1165" t="e">
        <v>#N/A</v>
      </c>
    </row>
    <row r="1166" spans="74:84" x14ac:dyDescent="0.3">
      <c r="BV1166" t="e">
        <v>#N/A</v>
      </c>
      <c r="BW1166" t="e">
        <v>#N/A</v>
      </c>
      <c r="BX1166" t="e">
        <v>#N/A</v>
      </c>
      <c r="BY1166" t="e">
        <v>#N/A</v>
      </c>
      <c r="BZ1166" t="e">
        <v>#N/A</v>
      </c>
      <c r="CA1166" t="e">
        <v>#N/A</v>
      </c>
      <c r="CB1166" t="e">
        <v>#N/A</v>
      </c>
      <c r="CC1166" t="e">
        <v>#N/A</v>
      </c>
      <c r="CD1166" t="e">
        <v>#N/A</v>
      </c>
      <c r="CE1166" t="e">
        <v>#N/A</v>
      </c>
      <c r="CF1166" t="e">
        <v>#N/A</v>
      </c>
    </row>
    <row r="1167" spans="74:84" x14ac:dyDescent="0.3">
      <c r="BV1167" t="e">
        <v>#N/A</v>
      </c>
      <c r="BW1167" t="e">
        <v>#N/A</v>
      </c>
      <c r="BX1167" t="e">
        <v>#N/A</v>
      </c>
      <c r="BY1167" t="e">
        <v>#N/A</v>
      </c>
      <c r="BZ1167" t="e">
        <v>#N/A</v>
      </c>
      <c r="CA1167" t="e">
        <v>#N/A</v>
      </c>
      <c r="CB1167" t="e">
        <v>#N/A</v>
      </c>
      <c r="CC1167" t="e">
        <v>#N/A</v>
      </c>
      <c r="CD1167" t="e">
        <v>#N/A</v>
      </c>
      <c r="CE1167" t="e">
        <v>#N/A</v>
      </c>
      <c r="CF1167" t="e">
        <v>#N/A</v>
      </c>
    </row>
    <row r="1168" spans="74:84" x14ac:dyDescent="0.3">
      <c r="BV1168" t="e">
        <v>#N/A</v>
      </c>
      <c r="BW1168" t="e">
        <v>#N/A</v>
      </c>
      <c r="BX1168" t="e">
        <v>#N/A</v>
      </c>
      <c r="BY1168" t="e">
        <v>#N/A</v>
      </c>
      <c r="BZ1168" t="e">
        <v>#N/A</v>
      </c>
      <c r="CA1168" t="e">
        <v>#N/A</v>
      </c>
      <c r="CB1168" t="e">
        <v>#N/A</v>
      </c>
      <c r="CC1168" t="e">
        <v>#N/A</v>
      </c>
      <c r="CD1168" t="e">
        <v>#N/A</v>
      </c>
      <c r="CE1168" t="e">
        <v>#N/A</v>
      </c>
      <c r="CF1168" t="e">
        <v>#N/A</v>
      </c>
    </row>
    <row r="1169" spans="74:84" x14ac:dyDescent="0.3">
      <c r="BV1169" t="e">
        <v>#N/A</v>
      </c>
      <c r="BW1169" t="e">
        <v>#N/A</v>
      </c>
      <c r="BX1169" t="e">
        <v>#N/A</v>
      </c>
      <c r="BY1169" t="e">
        <v>#N/A</v>
      </c>
      <c r="BZ1169" t="e">
        <v>#N/A</v>
      </c>
      <c r="CA1169" t="e">
        <v>#N/A</v>
      </c>
      <c r="CB1169" t="e">
        <v>#N/A</v>
      </c>
      <c r="CC1169" t="e">
        <v>#N/A</v>
      </c>
      <c r="CD1169" t="e">
        <v>#N/A</v>
      </c>
      <c r="CE1169" t="e">
        <v>#N/A</v>
      </c>
      <c r="CF1169" t="e">
        <v>#N/A</v>
      </c>
    </row>
    <row r="1170" spans="74:84" x14ac:dyDescent="0.3">
      <c r="BV1170" t="e">
        <v>#N/A</v>
      </c>
      <c r="BW1170" t="e">
        <v>#N/A</v>
      </c>
      <c r="BX1170" t="e">
        <v>#N/A</v>
      </c>
      <c r="BY1170" t="e">
        <v>#N/A</v>
      </c>
      <c r="BZ1170" t="e">
        <v>#N/A</v>
      </c>
      <c r="CA1170" t="e">
        <v>#N/A</v>
      </c>
      <c r="CB1170" t="e">
        <v>#N/A</v>
      </c>
      <c r="CC1170" t="e">
        <v>#N/A</v>
      </c>
      <c r="CD1170" t="e">
        <v>#N/A</v>
      </c>
      <c r="CE1170" t="e">
        <v>#N/A</v>
      </c>
      <c r="CF1170" t="e">
        <v>#N/A</v>
      </c>
    </row>
    <row r="1171" spans="74:84" x14ac:dyDescent="0.3">
      <c r="BV1171" t="e">
        <v>#N/A</v>
      </c>
      <c r="BW1171" t="e">
        <v>#N/A</v>
      </c>
      <c r="BX1171" t="e">
        <v>#N/A</v>
      </c>
      <c r="BY1171" t="e">
        <v>#N/A</v>
      </c>
      <c r="BZ1171" t="e">
        <v>#N/A</v>
      </c>
      <c r="CA1171" t="e">
        <v>#N/A</v>
      </c>
      <c r="CB1171" t="e">
        <v>#N/A</v>
      </c>
      <c r="CC1171" t="e">
        <v>#N/A</v>
      </c>
      <c r="CD1171" t="e">
        <v>#N/A</v>
      </c>
      <c r="CE1171" t="e">
        <v>#N/A</v>
      </c>
      <c r="CF1171" t="e">
        <v>#N/A</v>
      </c>
    </row>
    <row r="1172" spans="74:84" x14ac:dyDescent="0.3">
      <c r="BV1172" t="e">
        <v>#N/A</v>
      </c>
      <c r="BW1172" t="e">
        <v>#N/A</v>
      </c>
      <c r="BX1172" t="e">
        <v>#N/A</v>
      </c>
      <c r="BY1172" t="e">
        <v>#N/A</v>
      </c>
      <c r="BZ1172" t="e">
        <v>#N/A</v>
      </c>
      <c r="CA1172" t="e">
        <v>#N/A</v>
      </c>
      <c r="CB1172" t="e">
        <v>#N/A</v>
      </c>
      <c r="CC1172" t="e">
        <v>#N/A</v>
      </c>
      <c r="CD1172" t="e">
        <v>#N/A</v>
      </c>
      <c r="CE1172" t="e">
        <v>#N/A</v>
      </c>
      <c r="CF1172" t="e">
        <v>#N/A</v>
      </c>
    </row>
    <row r="1173" spans="74:84" x14ac:dyDescent="0.3">
      <c r="BV1173" t="e">
        <v>#N/A</v>
      </c>
      <c r="BW1173" t="e">
        <v>#N/A</v>
      </c>
      <c r="BX1173" t="e">
        <v>#N/A</v>
      </c>
      <c r="BY1173" t="e">
        <v>#N/A</v>
      </c>
      <c r="BZ1173" t="e">
        <v>#N/A</v>
      </c>
      <c r="CA1173" t="e">
        <v>#N/A</v>
      </c>
      <c r="CB1173" t="e">
        <v>#N/A</v>
      </c>
      <c r="CC1173" t="e">
        <v>#N/A</v>
      </c>
      <c r="CD1173" t="e">
        <v>#N/A</v>
      </c>
      <c r="CE1173" t="e">
        <v>#N/A</v>
      </c>
      <c r="CF1173" t="e">
        <v>#N/A</v>
      </c>
    </row>
    <row r="1174" spans="74:84" x14ac:dyDescent="0.3">
      <c r="BV1174" t="e">
        <v>#N/A</v>
      </c>
      <c r="BW1174" t="e">
        <v>#N/A</v>
      </c>
      <c r="BX1174" t="e">
        <v>#N/A</v>
      </c>
      <c r="BY1174" t="e">
        <v>#N/A</v>
      </c>
      <c r="BZ1174" t="e">
        <v>#N/A</v>
      </c>
      <c r="CA1174" t="e">
        <v>#N/A</v>
      </c>
      <c r="CB1174" t="e">
        <v>#N/A</v>
      </c>
      <c r="CC1174" t="e">
        <v>#N/A</v>
      </c>
      <c r="CD1174" t="e">
        <v>#N/A</v>
      </c>
      <c r="CE1174" t="e">
        <v>#N/A</v>
      </c>
      <c r="CF1174" t="e">
        <v>#N/A</v>
      </c>
    </row>
    <row r="1175" spans="74:84" x14ac:dyDescent="0.3">
      <c r="BV1175" t="e">
        <v>#N/A</v>
      </c>
      <c r="BW1175" t="e">
        <v>#N/A</v>
      </c>
      <c r="BX1175" t="e">
        <v>#N/A</v>
      </c>
      <c r="BY1175" t="e">
        <v>#N/A</v>
      </c>
      <c r="BZ1175" t="e">
        <v>#N/A</v>
      </c>
      <c r="CA1175" t="e">
        <v>#N/A</v>
      </c>
      <c r="CB1175" t="e">
        <v>#N/A</v>
      </c>
      <c r="CC1175" t="e">
        <v>#N/A</v>
      </c>
      <c r="CD1175" t="e">
        <v>#N/A</v>
      </c>
      <c r="CE1175" t="e">
        <v>#N/A</v>
      </c>
      <c r="CF1175" t="e">
        <v>#N/A</v>
      </c>
    </row>
    <row r="1176" spans="74:84" x14ac:dyDescent="0.3">
      <c r="BV1176" t="e">
        <v>#N/A</v>
      </c>
      <c r="BW1176" t="e">
        <v>#N/A</v>
      </c>
      <c r="BX1176" t="e">
        <v>#N/A</v>
      </c>
      <c r="BY1176" t="e">
        <v>#N/A</v>
      </c>
      <c r="BZ1176" t="e">
        <v>#N/A</v>
      </c>
      <c r="CA1176" t="e">
        <v>#N/A</v>
      </c>
      <c r="CB1176" t="e">
        <v>#N/A</v>
      </c>
      <c r="CC1176" t="e">
        <v>#N/A</v>
      </c>
      <c r="CD1176" t="e">
        <v>#N/A</v>
      </c>
      <c r="CE1176" t="e">
        <v>#N/A</v>
      </c>
      <c r="CF1176" t="e">
        <v>#N/A</v>
      </c>
    </row>
    <row r="1177" spans="74:84" x14ac:dyDescent="0.3">
      <c r="BV1177" t="e">
        <v>#N/A</v>
      </c>
      <c r="BW1177" t="e">
        <v>#N/A</v>
      </c>
      <c r="BX1177" t="e">
        <v>#N/A</v>
      </c>
      <c r="BY1177" t="e">
        <v>#N/A</v>
      </c>
      <c r="BZ1177" t="e">
        <v>#N/A</v>
      </c>
      <c r="CA1177" t="e">
        <v>#N/A</v>
      </c>
      <c r="CB1177" t="e">
        <v>#N/A</v>
      </c>
      <c r="CC1177" t="e">
        <v>#N/A</v>
      </c>
      <c r="CD1177" t="e">
        <v>#N/A</v>
      </c>
      <c r="CE1177" t="e">
        <v>#N/A</v>
      </c>
      <c r="CF1177" t="e">
        <v>#N/A</v>
      </c>
    </row>
    <row r="1178" spans="74:84" x14ac:dyDescent="0.3">
      <c r="BV1178" t="e">
        <v>#N/A</v>
      </c>
      <c r="BW1178" t="e">
        <v>#N/A</v>
      </c>
      <c r="BX1178" t="e">
        <v>#N/A</v>
      </c>
      <c r="BY1178" t="e">
        <v>#N/A</v>
      </c>
      <c r="BZ1178" t="e">
        <v>#N/A</v>
      </c>
      <c r="CA1178" t="e">
        <v>#N/A</v>
      </c>
      <c r="CB1178" t="e">
        <v>#N/A</v>
      </c>
      <c r="CC1178" t="e">
        <v>#N/A</v>
      </c>
      <c r="CD1178" t="e">
        <v>#N/A</v>
      </c>
      <c r="CE1178" t="e">
        <v>#N/A</v>
      </c>
      <c r="CF1178" t="e">
        <v>#N/A</v>
      </c>
    </row>
    <row r="1179" spans="74:84" x14ac:dyDescent="0.3">
      <c r="BV1179" t="e">
        <v>#N/A</v>
      </c>
      <c r="BW1179" t="e">
        <v>#N/A</v>
      </c>
      <c r="BX1179" t="e">
        <v>#N/A</v>
      </c>
      <c r="BY1179" t="e">
        <v>#N/A</v>
      </c>
      <c r="BZ1179" t="e">
        <v>#N/A</v>
      </c>
      <c r="CA1179" t="e">
        <v>#N/A</v>
      </c>
      <c r="CB1179" t="e">
        <v>#N/A</v>
      </c>
      <c r="CC1179" t="e">
        <v>#N/A</v>
      </c>
      <c r="CD1179" t="e">
        <v>#N/A</v>
      </c>
      <c r="CE1179" t="e">
        <v>#N/A</v>
      </c>
      <c r="CF1179" t="e">
        <v>#N/A</v>
      </c>
    </row>
    <row r="1180" spans="74:84" x14ac:dyDescent="0.3">
      <c r="BV1180" t="e">
        <v>#N/A</v>
      </c>
      <c r="BW1180" t="e">
        <v>#N/A</v>
      </c>
      <c r="BX1180" t="e">
        <v>#N/A</v>
      </c>
      <c r="BY1180" t="e">
        <v>#N/A</v>
      </c>
      <c r="BZ1180" t="e">
        <v>#N/A</v>
      </c>
      <c r="CA1180" t="e">
        <v>#N/A</v>
      </c>
      <c r="CB1180" t="e">
        <v>#N/A</v>
      </c>
      <c r="CC1180" t="e">
        <v>#N/A</v>
      </c>
      <c r="CD1180" t="e">
        <v>#N/A</v>
      </c>
      <c r="CE1180" t="e">
        <v>#N/A</v>
      </c>
      <c r="CF1180" t="e">
        <v>#N/A</v>
      </c>
    </row>
    <row r="1181" spans="74:84" x14ac:dyDescent="0.3">
      <c r="BV1181" t="e">
        <v>#N/A</v>
      </c>
      <c r="BW1181" t="e">
        <v>#N/A</v>
      </c>
      <c r="BX1181" t="e">
        <v>#N/A</v>
      </c>
      <c r="BY1181" t="e">
        <v>#N/A</v>
      </c>
      <c r="BZ1181" t="e">
        <v>#N/A</v>
      </c>
      <c r="CA1181" t="e">
        <v>#N/A</v>
      </c>
      <c r="CB1181" t="e">
        <v>#N/A</v>
      </c>
      <c r="CC1181" t="e">
        <v>#N/A</v>
      </c>
      <c r="CD1181" t="e">
        <v>#N/A</v>
      </c>
      <c r="CE1181" t="e">
        <v>#N/A</v>
      </c>
      <c r="CF1181" t="e">
        <v>#N/A</v>
      </c>
    </row>
    <row r="1182" spans="74:84" x14ac:dyDescent="0.3">
      <c r="BV1182" t="e">
        <v>#N/A</v>
      </c>
      <c r="BW1182" t="e">
        <v>#N/A</v>
      </c>
      <c r="BX1182" t="e">
        <v>#N/A</v>
      </c>
      <c r="BY1182" t="e">
        <v>#N/A</v>
      </c>
      <c r="BZ1182" t="e">
        <v>#N/A</v>
      </c>
      <c r="CA1182" t="e">
        <v>#N/A</v>
      </c>
      <c r="CB1182" t="e">
        <v>#N/A</v>
      </c>
      <c r="CC1182" t="e">
        <v>#N/A</v>
      </c>
      <c r="CD1182" t="e">
        <v>#N/A</v>
      </c>
      <c r="CE1182" t="e">
        <v>#N/A</v>
      </c>
      <c r="CF1182" t="e">
        <v>#N/A</v>
      </c>
    </row>
    <row r="1183" spans="74:84" x14ac:dyDescent="0.3">
      <c r="BV1183" t="e">
        <v>#N/A</v>
      </c>
      <c r="BW1183" t="e">
        <v>#N/A</v>
      </c>
      <c r="BX1183" t="e">
        <v>#N/A</v>
      </c>
      <c r="BY1183" t="e">
        <v>#N/A</v>
      </c>
      <c r="BZ1183" t="e">
        <v>#N/A</v>
      </c>
      <c r="CA1183" t="e">
        <v>#N/A</v>
      </c>
      <c r="CB1183" t="e">
        <v>#N/A</v>
      </c>
      <c r="CC1183" t="e">
        <v>#N/A</v>
      </c>
      <c r="CD1183" t="e">
        <v>#N/A</v>
      </c>
      <c r="CE1183" t="e">
        <v>#N/A</v>
      </c>
      <c r="CF1183" t="e">
        <v>#N/A</v>
      </c>
    </row>
    <row r="1184" spans="74:84" x14ac:dyDescent="0.3">
      <c r="BV1184" t="e">
        <v>#N/A</v>
      </c>
      <c r="BW1184" t="e">
        <v>#N/A</v>
      </c>
      <c r="BX1184" t="e">
        <v>#N/A</v>
      </c>
      <c r="BY1184" t="e">
        <v>#N/A</v>
      </c>
      <c r="BZ1184" t="e">
        <v>#N/A</v>
      </c>
      <c r="CA1184" t="e">
        <v>#N/A</v>
      </c>
      <c r="CB1184" t="e">
        <v>#N/A</v>
      </c>
      <c r="CC1184" t="e">
        <v>#N/A</v>
      </c>
      <c r="CD1184" t="e">
        <v>#N/A</v>
      </c>
      <c r="CE1184" t="e">
        <v>#N/A</v>
      </c>
      <c r="CF1184" t="e">
        <v>#N/A</v>
      </c>
    </row>
    <row r="1185" spans="74:84" x14ac:dyDescent="0.3">
      <c r="BV1185" t="e">
        <v>#N/A</v>
      </c>
      <c r="BW1185" t="e">
        <v>#N/A</v>
      </c>
      <c r="BX1185" t="e">
        <v>#N/A</v>
      </c>
      <c r="BY1185" t="e">
        <v>#N/A</v>
      </c>
      <c r="BZ1185" t="e">
        <v>#N/A</v>
      </c>
      <c r="CA1185" t="e">
        <v>#N/A</v>
      </c>
      <c r="CB1185" t="e">
        <v>#N/A</v>
      </c>
      <c r="CC1185" t="e">
        <v>#N/A</v>
      </c>
      <c r="CD1185" t="e">
        <v>#N/A</v>
      </c>
      <c r="CE1185" t="e">
        <v>#N/A</v>
      </c>
      <c r="CF1185" t="e">
        <v>#N/A</v>
      </c>
    </row>
    <row r="1186" spans="74:84" x14ac:dyDescent="0.3">
      <c r="BV1186" t="e">
        <v>#N/A</v>
      </c>
      <c r="BW1186" t="e">
        <v>#N/A</v>
      </c>
      <c r="BX1186" t="e">
        <v>#N/A</v>
      </c>
      <c r="BY1186" t="e">
        <v>#N/A</v>
      </c>
      <c r="BZ1186" t="e">
        <v>#N/A</v>
      </c>
      <c r="CA1186" t="e">
        <v>#N/A</v>
      </c>
      <c r="CB1186" t="e">
        <v>#N/A</v>
      </c>
      <c r="CC1186" t="e">
        <v>#N/A</v>
      </c>
      <c r="CD1186" t="e">
        <v>#N/A</v>
      </c>
      <c r="CE1186" t="e">
        <v>#N/A</v>
      </c>
      <c r="CF1186" t="e">
        <v>#N/A</v>
      </c>
    </row>
    <row r="1187" spans="74:84" x14ac:dyDescent="0.3">
      <c r="BV1187" t="e">
        <v>#N/A</v>
      </c>
      <c r="BW1187" t="e">
        <v>#N/A</v>
      </c>
      <c r="BX1187" t="e">
        <v>#N/A</v>
      </c>
      <c r="BY1187" t="e">
        <v>#N/A</v>
      </c>
      <c r="BZ1187" t="e">
        <v>#N/A</v>
      </c>
      <c r="CA1187" t="e">
        <v>#N/A</v>
      </c>
      <c r="CB1187" t="e">
        <v>#N/A</v>
      </c>
      <c r="CC1187" t="e">
        <v>#N/A</v>
      </c>
      <c r="CD1187" t="e">
        <v>#N/A</v>
      </c>
      <c r="CE1187" t="e">
        <v>#N/A</v>
      </c>
      <c r="CF1187" t="e">
        <v>#N/A</v>
      </c>
    </row>
    <row r="1188" spans="74:84" x14ac:dyDescent="0.3">
      <c r="BV1188" t="e">
        <v>#N/A</v>
      </c>
      <c r="BW1188" t="e">
        <v>#N/A</v>
      </c>
      <c r="BX1188" t="e">
        <v>#N/A</v>
      </c>
      <c r="BY1188" t="e">
        <v>#N/A</v>
      </c>
      <c r="BZ1188" t="e">
        <v>#N/A</v>
      </c>
      <c r="CA1188" t="e">
        <v>#N/A</v>
      </c>
      <c r="CB1188" t="e">
        <v>#N/A</v>
      </c>
      <c r="CC1188" t="e">
        <v>#N/A</v>
      </c>
      <c r="CD1188" t="e">
        <v>#N/A</v>
      </c>
      <c r="CE1188" t="e">
        <v>#N/A</v>
      </c>
      <c r="CF1188" t="e">
        <v>#N/A</v>
      </c>
    </row>
    <row r="1189" spans="74:84" x14ac:dyDescent="0.3">
      <c r="BV1189" t="e">
        <v>#N/A</v>
      </c>
      <c r="BW1189" t="e">
        <v>#N/A</v>
      </c>
      <c r="BX1189" t="e">
        <v>#N/A</v>
      </c>
      <c r="BY1189" t="e">
        <v>#N/A</v>
      </c>
      <c r="BZ1189" t="e">
        <v>#N/A</v>
      </c>
      <c r="CA1189" t="e">
        <v>#N/A</v>
      </c>
      <c r="CB1189" t="e">
        <v>#N/A</v>
      </c>
      <c r="CC1189" t="e">
        <v>#N/A</v>
      </c>
      <c r="CD1189" t="e">
        <v>#N/A</v>
      </c>
      <c r="CE1189" t="e">
        <v>#N/A</v>
      </c>
      <c r="CF1189" t="e">
        <v>#N/A</v>
      </c>
    </row>
    <row r="1190" spans="74:84" x14ac:dyDescent="0.3">
      <c r="BV1190" t="e">
        <v>#N/A</v>
      </c>
      <c r="BW1190" t="e">
        <v>#N/A</v>
      </c>
      <c r="BX1190" t="e">
        <v>#N/A</v>
      </c>
      <c r="BY1190" t="e">
        <v>#N/A</v>
      </c>
      <c r="BZ1190" t="e">
        <v>#N/A</v>
      </c>
      <c r="CA1190" t="e">
        <v>#N/A</v>
      </c>
      <c r="CB1190" t="e">
        <v>#N/A</v>
      </c>
      <c r="CC1190" t="e">
        <v>#N/A</v>
      </c>
      <c r="CD1190" t="e">
        <v>#N/A</v>
      </c>
      <c r="CE1190" t="e">
        <v>#N/A</v>
      </c>
      <c r="CF1190" t="e">
        <v>#N/A</v>
      </c>
    </row>
    <row r="1191" spans="74:84" x14ac:dyDescent="0.3">
      <c r="BV1191" t="e">
        <v>#N/A</v>
      </c>
      <c r="BW1191" t="e">
        <v>#N/A</v>
      </c>
      <c r="BX1191" t="e">
        <v>#N/A</v>
      </c>
      <c r="BY1191" t="e">
        <v>#N/A</v>
      </c>
      <c r="BZ1191" t="e">
        <v>#N/A</v>
      </c>
      <c r="CA1191" t="e">
        <v>#N/A</v>
      </c>
      <c r="CB1191" t="e">
        <v>#N/A</v>
      </c>
      <c r="CC1191" t="e">
        <v>#N/A</v>
      </c>
      <c r="CD1191" t="e">
        <v>#N/A</v>
      </c>
      <c r="CE1191" t="e">
        <v>#N/A</v>
      </c>
      <c r="CF1191" t="e">
        <v>#N/A</v>
      </c>
    </row>
    <row r="1192" spans="74:84" x14ac:dyDescent="0.3">
      <c r="BV1192" t="e">
        <v>#N/A</v>
      </c>
      <c r="BW1192" t="e">
        <v>#N/A</v>
      </c>
      <c r="BX1192" t="e">
        <v>#N/A</v>
      </c>
      <c r="BY1192" t="e">
        <v>#N/A</v>
      </c>
      <c r="BZ1192" t="e">
        <v>#N/A</v>
      </c>
      <c r="CA1192" t="e">
        <v>#N/A</v>
      </c>
      <c r="CB1192" t="e">
        <v>#N/A</v>
      </c>
      <c r="CC1192" t="e">
        <v>#N/A</v>
      </c>
      <c r="CD1192" t="e">
        <v>#N/A</v>
      </c>
      <c r="CE1192" t="e">
        <v>#N/A</v>
      </c>
      <c r="CF1192" t="e">
        <v>#N/A</v>
      </c>
    </row>
    <row r="1193" spans="74:84" x14ac:dyDescent="0.3">
      <c r="BV1193" t="e">
        <v>#N/A</v>
      </c>
      <c r="BW1193" t="e">
        <v>#N/A</v>
      </c>
      <c r="BX1193" t="e">
        <v>#N/A</v>
      </c>
      <c r="BY1193" t="e">
        <v>#N/A</v>
      </c>
      <c r="BZ1193" t="e">
        <v>#N/A</v>
      </c>
      <c r="CA1193" t="e">
        <v>#N/A</v>
      </c>
      <c r="CB1193" t="e">
        <v>#N/A</v>
      </c>
      <c r="CC1193" t="e">
        <v>#N/A</v>
      </c>
      <c r="CD1193" t="e">
        <v>#N/A</v>
      </c>
      <c r="CE1193" t="e">
        <v>#N/A</v>
      </c>
      <c r="CF1193" t="e">
        <v>#N/A</v>
      </c>
    </row>
    <row r="1194" spans="74:84" x14ac:dyDescent="0.3">
      <c r="BV1194" t="e">
        <v>#N/A</v>
      </c>
      <c r="BW1194" t="e">
        <v>#N/A</v>
      </c>
      <c r="BX1194" t="e">
        <v>#N/A</v>
      </c>
      <c r="BY1194" t="e">
        <v>#N/A</v>
      </c>
      <c r="BZ1194" t="e">
        <v>#N/A</v>
      </c>
      <c r="CA1194" t="e">
        <v>#N/A</v>
      </c>
      <c r="CB1194" t="e">
        <v>#N/A</v>
      </c>
      <c r="CC1194" t="e">
        <v>#N/A</v>
      </c>
      <c r="CD1194" t="e">
        <v>#N/A</v>
      </c>
      <c r="CE1194" t="e">
        <v>#N/A</v>
      </c>
      <c r="CF1194" t="e">
        <v>#N/A</v>
      </c>
    </row>
    <row r="1195" spans="74:84" x14ac:dyDescent="0.3">
      <c r="BV1195" t="e">
        <v>#N/A</v>
      </c>
      <c r="BW1195" t="e">
        <v>#N/A</v>
      </c>
      <c r="BX1195" t="e">
        <v>#N/A</v>
      </c>
      <c r="BY1195" t="e">
        <v>#N/A</v>
      </c>
      <c r="BZ1195" t="e">
        <v>#N/A</v>
      </c>
      <c r="CA1195" t="e">
        <v>#N/A</v>
      </c>
      <c r="CB1195" t="e">
        <v>#N/A</v>
      </c>
      <c r="CC1195" t="e">
        <v>#N/A</v>
      </c>
      <c r="CD1195" t="e">
        <v>#N/A</v>
      </c>
      <c r="CE1195" t="e">
        <v>#N/A</v>
      </c>
      <c r="CF1195" t="e">
        <v>#N/A</v>
      </c>
    </row>
    <row r="1196" spans="74:84" x14ac:dyDescent="0.3">
      <c r="BV1196" t="e">
        <v>#N/A</v>
      </c>
      <c r="BW1196" t="e">
        <v>#N/A</v>
      </c>
      <c r="BX1196" t="e">
        <v>#N/A</v>
      </c>
      <c r="BY1196" t="e">
        <v>#N/A</v>
      </c>
      <c r="BZ1196" t="e">
        <v>#N/A</v>
      </c>
      <c r="CA1196" t="e">
        <v>#N/A</v>
      </c>
      <c r="CB1196" t="e">
        <v>#N/A</v>
      </c>
      <c r="CC1196" t="e">
        <v>#N/A</v>
      </c>
      <c r="CD1196" t="e">
        <v>#N/A</v>
      </c>
      <c r="CE1196" t="e">
        <v>#N/A</v>
      </c>
      <c r="CF1196" t="e">
        <v>#N/A</v>
      </c>
    </row>
    <row r="1197" spans="74:84" x14ac:dyDescent="0.3">
      <c r="BV1197" t="e">
        <v>#N/A</v>
      </c>
      <c r="BW1197" t="e">
        <v>#N/A</v>
      </c>
      <c r="BX1197" t="e">
        <v>#N/A</v>
      </c>
      <c r="BY1197" t="e">
        <v>#N/A</v>
      </c>
      <c r="BZ1197" t="e">
        <v>#N/A</v>
      </c>
      <c r="CA1197" t="e">
        <v>#N/A</v>
      </c>
      <c r="CB1197" t="e">
        <v>#N/A</v>
      </c>
      <c r="CC1197" t="e">
        <v>#N/A</v>
      </c>
      <c r="CD1197" t="e">
        <v>#N/A</v>
      </c>
      <c r="CE1197" t="e">
        <v>#N/A</v>
      </c>
      <c r="CF1197" t="e">
        <v>#N/A</v>
      </c>
    </row>
    <row r="1198" spans="74:84" x14ac:dyDescent="0.3">
      <c r="BV1198" t="e">
        <v>#N/A</v>
      </c>
      <c r="BW1198" t="e">
        <v>#N/A</v>
      </c>
      <c r="BX1198" t="e">
        <v>#N/A</v>
      </c>
      <c r="BY1198" t="e">
        <v>#N/A</v>
      </c>
      <c r="BZ1198" t="e">
        <v>#N/A</v>
      </c>
      <c r="CA1198" t="e">
        <v>#N/A</v>
      </c>
      <c r="CB1198" t="e">
        <v>#N/A</v>
      </c>
      <c r="CC1198" t="e">
        <v>#N/A</v>
      </c>
      <c r="CD1198" t="e">
        <v>#N/A</v>
      </c>
      <c r="CE1198" t="e">
        <v>#N/A</v>
      </c>
      <c r="CF1198" t="e">
        <v>#N/A</v>
      </c>
    </row>
    <row r="1199" spans="74:84" x14ac:dyDescent="0.3">
      <c r="BV1199" t="e">
        <v>#N/A</v>
      </c>
      <c r="BW1199" t="e">
        <v>#N/A</v>
      </c>
      <c r="BX1199" t="e">
        <v>#N/A</v>
      </c>
      <c r="BY1199" t="e">
        <v>#N/A</v>
      </c>
      <c r="BZ1199" t="e">
        <v>#N/A</v>
      </c>
      <c r="CA1199" t="e">
        <v>#N/A</v>
      </c>
      <c r="CB1199" t="e">
        <v>#N/A</v>
      </c>
      <c r="CC1199" t="e">
        <v>#N/A</v>
      </c>
      <c r="CD1199" t="e">
        <v>#N/A</v>
      </c>
      <c r="CE1199" t="e">
        <v>#N/A</v>
      </c>
      <c r="CF1199" t="e">
        <v>#N/A</v>
      </c>
    </row>
    <row r="1200" spans="74:84" x14ac:dyDescent="0.3">
      <c r="BV1200" t="e">
        <v>#N/A</v>
      </c>
      <c r="BW1200" t="e">
        <v>#N/A</v>
      </c>
      <c r="BX1200" t="e">
        <v>#N/A</v>
      </c>
      <c r="BY1200" t="e">
        <v>#N/A</v>
      </c>
      <c r="BZ1200" t="e">
        <v>#N/A</v>
      </c>
      <c r="CA1200" t="e">
        <v>#N/A</v>
      </c>
      <c r="CB1200" t="e">
        <v>#N/A</v>
      </c>
      <c r="CC1200" t="e">
        <v>#N/A</v>
      </c>
      <c r="CD1200" t="e">
        <v>#N/A</v>
      </c>
      <c r="CE1200" t="e">
        <v>#N/A</v>
      </c>
      <c r="CF1200" t="e">
        <v>#N/A</v>
      </c>
    </row>
    <row r="1201" spans="74:84" x14ac:dyDescent="0.3">
      <c r="BV1201" t="e">
        <v>#N/A</v>
      </c>
      <c r="BW1201" t="e">
        <v>#N/A</v>
      </c>
      <c r="BX1201" t="e">
        <v>#N/A</v>
      </c>
      <c r="BY1201" t="e">
        <v>#N/A</v>
      </c>
      <c r="BZ1201" t="e">
        <v>#N/A</v>
      </c>
      <c r="CA1201" t="e">
        <v>#N/A</v>
      </c>
      <c r="CB1201" t="e">
        <v>#N/A</v>
      </c>
      <c r="CC1201" t="e">
        <v>#N/A</v>
      </c>
      <c r="CD1201" t="e">
        <v>#N/A</v>
      </c>
      <c r="CE1201" t="e">
        <v>#N/A</v>
      </c>
      <c r="CF1201" t="e">
        <v>#N/A</v>
      </c>
    </row>
    <row r="1202" spans="74:84" x14ac:dyDescent="0.3">
      <c r="BV1202" t="e">
        <v>#N/A</v>
      </c>
      <c r="BW1202" t="e">
        <v>#N/A</v>
      </c>
      <c r="BX1202" t="e">
        <v>#N/A</v>
      </c>
      <c r="BY1202" t="e">
        <v>#N/A</v>
      </c>
      <c r="BZ1202" t="e">
        <v>#N/A</v>
      </c>
      <c r="CA1202" t="e">
        <v>#N/A</v>
      </c>
      <c r="CB1202" t="e">
        <v>#N/A</v>
      </c>
      <c r="CC1202" t="e">
        <v>#N/A</v>
      </c>
      <c r="CD1202" t="e">
        <v>#N/A</v>
      </c>
      <c r="CE1202" t="e">
        <v>#N/A</v>
      </c>
      <c r="CF1202" t="e">
        <v>#N/A</v>
      </c>
    </row>
    <row r="1203" spans="74:84" x14ac:dyDescent="0.3">
      <c r="BV1203" t="e">
        <v>#N/A</v>
      </c>
      <c r="BW1203" t="e">
        <v>#N/A</v>
      </c>
      <c r="BX1203" t="e">
        <v>#N/A</v>
      </c>
      <c r="BY1203" t="e">
        <v>#N/A</v>
      </c>
      <c r="BZ1203" t="e">
        <v>#N/A</v>
      </c>
      <c r="CA1203" t="e">
        <v>#N/A</v>
      </c>
      <c r="CB1203" t="e">
        <v>#N/A</v>
      </c>
      <c r="CC1203" t="e">
        <v>#N/A</v>
      </c>
      <c r="CD1203" t="e">
        <v>#N/A</v>
      </c>
      <c r="CE1203" t="e">
        <v>#N/A</v>
      </c>
      <c r="CF1203" t="e">
        <v>#N/A</v>
      </c>
    </row>
    <row r="1204" spans="74:84" x14ac:dyDescent="0.3">
      <c r="BV1204" t="e">
        <v>#N/A</v>
      </c>
      <c r="BW1204" t="e">
        <v>#N/A</v>
      </c>
      <c r="BX1204" t="e">
        <v>#N/A</v>
      </c>
      <c r="BY1204" t="e">
        <v>#N/A</v>
      </c>
      <c r="BZ1204" t="e">
        <v>#N/A</v>
      </c>
      <c r="CA1204" t="e">
        <v>#N/A</v>
      </c>
      <c r="CB1204" t="e">
        <v>#N/A</v>
      </c>
      <c r="CC1204" t="e">
        <v>#N/A</v>
      </c>
      <c r="CD1204" t="e">
        <v>#N/A</v>
      </c>
      <c r="CE1204" t="e">
        <v>#N/A</v>
      </c>
      <c r="CF1204" t="e">
        <v>#N/A</v>
      </c>
    </row>
    <row r="1205" spans="74:84" x14ac:dyDescent="0.3">
      <c r="BV1205" t="e">
        <v>#N/A</v>
      </c>
      <c r="BW1205" t="e">
        <v>#N/A</v>
      </c>
      <c r="BX1205" t="e">
        <v>#N/A</v>
      </c>
      <c r="BY1205" t="e">
        <v>#N/A</v>
      </c>
      <c r="BZ1205" t="e">
        <v>#N/A</v>
      </c>
      <c r="CA1205" t="e">
        <v>#N/A</v>
      </c>
      <c r="CB1205" t="e">
        <v>#N/A</v>
      </c>
      <c r="CC1205" t="e">
        <v>#N/A</v>
      </c>
      <c r="CD1205" t="e">
        <v>#N/A</v>
      </c>
      <c r="CE1205" t="e">
        <v>#N/A</v>
      </c>
      <c r="CF1205" t="e">
        <v>#N/A</v>
      </c>
    </row>
    <row r="1206" spans="74:84" x14ac:dyDescent="0.3">
      <c r="BV1206" t="e">
        <v>#N/A</v>
      </c>
      <c r="BW1206" t="e">
        <v>#N/A</v>
      </c>
      <c r="BX1206" t="e">
        <v>#N/A</v>
      </c>
      <c r="BY1206" t="e">
        <v>#N/A</v>
      </c>
      <c r="BZ1206" t="e">
        <v>#N/A</v>
      </c>
      <c r="CA1206" t="e">
        <v>#N/A</v>
      </c>
      <c r="CB1206" t="e">
        <v>#N/A</v>
      </c>
      <c r="CC1206" t="e">
        <v>#N/A</v>
      </c>
      <c r="CD1206" t="e">
        <v>#N/A</v>
      </c>
      <c r="CE1206" t="e">
        <v>#N/A</v>
      </c>
      <c r="CF1206" t="e">
        <v>#N/A</v>
      </c>
    </row>
    <row r="1207" spans="74:84" x14ac:dyDescent="0.3">
      <c r="BV1207" t="e">
        <v>#N/A</v>
      </c>
      <c r="BW1207" t="e">
        <v>#N/A</v>
      </c>
      <c r="BX1207" t="e">
        <v>#N/A</v>
      </c>
      <c r="BY1207" t="e">
        <v>#N/A</v>
      </c>
      <c r="BZ1207" t="e">
        <v>#N/A</v>
      </c>
      <c r="CA1207" t="e">
        <v>#N/A</v>
      </c>
      <c r="CB1207" t="e">
        <v>#N/A</v>
      </c>
      <c r="CC1207" t="e">
        <v>#N/A</v>
      </c>
      <c r="CD1207" t="e">
        <v>#N/A</v>
      </c>
      <c r="CE1207" t="e">
        <v>#N/A</v>
      </c>
      <c r="CF1207" t="e">
        <v>#N/A</v>
      </c>
    </row>
    <row r="1208" spans="74:84" x14ac:dyDescent="0.3">
      <c r="BV1208" t="e">
        <v>#N/A</v>
      </c>
      <c r="BW1208" t="e">
        <v>#N/A</v>
      </c>
      <c r="BX1208" t="e">
        <v>#N/A</v>
      </c>
      <c r="BY1208" t="e">
        <v>#N/A</v>
      </c>
      <c r="BZ1208" t="e">
        <v>#N/A</v>
      </c>
      <c r="CA1208" t="e">
        <v>#N/A</v>
      </c>
      <c r="CB1208" t="e">
        <v>#N/A</v>
      </c>
      <c r="CC1208" t="e">
        <v>#N/A</v>
      </c>
      <c r="CD1208" t="e">
        <v>#N/A</v>
      </c>
      <c r="CE1208" t="e">
        <v>#N/A</v>
      </c>
      <c r="CF1208" t="e">
        <v>#N/A</v>
      </c>
    </row>
    <row r="1209" spans="74:84" x14ac:dyDescent="0.3">
      <c r="BV1209" t="e">
        <v>#N/A</v>
      </c>
      <c r="BW1209" t="e">
        <v>#N/A</v>
      </c>
      <c r="BX1209" t="e">
        <v>#N/A</v>
      </c>
      <c r="BY1209" t="e">
        <v>#N/A</v>
      </c>
      <c r="BZ1209" t="e">
        <v>#N/A</v>
      </c>
      <c r="CA1209" t="e">
        <v>#N/A</v>
      </c>
      <c r="CB1209" t="e">
        <v>#N/A</v>
      </c>
      <c r="CC1209" t="e">
        <v>#N/A</v>
      </c>
      <c r="CD1209" t="e">
        <v>#N/A</v>
      </c>
      <c r="CE1209" t="e">
        <v>#N/A</v>
      </c>
      <c r="CF1209" t="e">
        <v>#N/A</v>
      </c>
    </row>
    <row r="1210" spans="74:84" x14ac:dyDescent="0.3">
      <c r="BV1210" t="e">
        <v>#N/A</v>
      </c>
      <c r="BW1210" t="e">
        <v>#N/A</v>
      </c>
      <c r="BX1210" t="e">
        <v>#N/A</v>
      </c>
      <c r="BY1210" t="e">
        <v>#N/A</v>
      </c>
      <c r="BZ1210" t="e">
        <v>#N/A</v>
      </c>
      <c r="CA1210" t="e">
        <v>#N/A</v>
      </c>
      <c r="CB1210" t="e">
        <v>#N/A</v>
      </c>
      <c r="CC1210" t="e">
        <v>#N/A</v>
      </c>
      <c r="CD1210" t="e">
        <v>#N/A</v>
      </c>
      <c r="CE1210" t="e">
        <v>#N/A</v>
      </c>
      <c r="CF1210" t="e">
        <v>#N/A</v>
      </c>
    </row>
    <row r="1211" spans="74:84" x14ac:dyDescent="0.3">
      <c r="BV1211" t="e">
        <v>#N/A</v>
      </c>
      <c r="BW1211" t="e">
        <v>#N/A</v>
      </c>
      <c r="BX1211" t="e">
        <v>#N/A</v>
      </c>
      <c r="BY1211" t="e">
        <v>#N/A</v>
      </c>
      <c r="BZ1211" t="e">
        <v>#N/A</v>
      </c>
      <c r="CA1211" t="e">
        <v>#N/A</v>
      </c>
      <c r="CB1211" t="e">
        <v>#N/A</v>
      </c>
      <c r="CC1211" t="e">
        <v>#N/A</v>
      </c>
      <c r="CD1211" t="e">
        <v>#N/A</v>
      </c>
      <c r="CE1211" t="e">
        <v>#N/A</v>
      </c>
      <c r="CF1211" t="e">
        <v>#N/A</v>
      </c>
    </row>
    <row r="1212" spans="74:84" x14ac:dyDescent="0.3">
      <c r="BV1212" t="e">
        <v>#N/A</v>
      </c>
      <c r="BW1212" t="e">
        <v>#N/A</v>
      </c>
      <c r="BX1212" t="e">
        <v>#N/A</v>
      </c>
      <c r="BY1212" t="e">
        <v>#N/A</v>
      </c>
      <c r="BZ1212" t="e">
        <v>#N/A</v>
      </c>
      <c r="CA1212" t="e">
        <v>#N/A</v>
      </c>
      <c r="CB1212" t="e">
        <v>#N/A</v>
      </c>
      <c r="CC1212" t="e">
        <v>#N/A</v>
      </c>
      <c r="CD1212" t="e">
        <v>#N/A</v>
      </c>
      <c r="CE1212" t="e">
        <v>#N/A</v>
      </c>
      <c r="CF1212" t="e">
        <v>#N/A</v>
      </c>
    </row>
    <row r="1213" spans="74:84" x14ac:dyDescent="0.3">
      <c r="BV1213" t="e">
        <v>#N/A</v>
      </c>
      <c r="BW1213" t="e">
        <v>#N/A</v>
      </c>
      <c r="BX1213" t="e">
        <v>#N/A</v>
      </c>
      <c r="BY1213" t="e">
        <v>#N/A</v>
      </c>
      <c r="BZ1213" t="e">
        <v>#N/A</v>
      </c>
      <c r="CA1213" t="e">
        <v>#N/A</v>
      </c>
      <c r="CB1213" t="e">
        <v>#N/A</v>
      </c>
      <c r="CC1213" t="e">
        <v>#N/A</v>
      </c>
      <c r="CD1213" t="e">
        <v>#N/A</v>
      </c>
      <c r="CE1213" t="e">
        <v>#N/A</v>
      </c>
      <c r="CF1213" t="e">
        <v>#N/A</v>
      </c>
    </row>
    <row r="1214" spans="74:84" x14ac:dyDescent="0.3">
      <c r="BV1214" t="e">
        <v>#N/A</v>
      </c>
      <c r="BW1214" t="e">
        <v>#N/A</v>
      </c>
      <c r="BX1214" t="e">
        <v>#N/A</v>
      </c>
      <c r="BY1214" t="e">
        <v>#N/A</v>
      </c>
      <c r="BZ1214" t="e">
        <v>#N/A</v>
      </c>
      <c r="CA1214" t="e">
        <v>#N/A</v>
      </c>
      <c r="CB1214" t="e">
        <v>#N/A</v>
      </c>
      <c r="CC1214" t="e">
        <v>#N/A</v>
      </c>
      <c r="CD1214" t="e">
        <v>#N/A</v>
      </c>
      <c r="CE1214" t="e">
        <v>#N/A</v>
      </c>
      <c r="CF1214" t="e">
        <v>#N/A</v>
      </c>
    </row>
    <row r="1215" spans="74:84" x14ac:dyDescent="0.3">
      <c r="BV1215" t="e">
        <v>#N/A</v>
      </c>
      <c r="BW1215" t="e">
        <v>#N/A</v>
      </c>
      <c r="BX1215" t="e">
        <v>#N/A</v>
      </c>
      <c r="BY1215" t="e">
        <v>#N/A</v>
      </c>
      <c r="BZ1215" t="e">
        <v>#N/A</v>
      </c>
      <c r="CA1215" t="e">
        <v>#N/A</v>
      </c>
      <c r="CB1215" t="e">
        <v>#N/A</v>
      </c>
      <c r="CC1215" t="e">
        <v>#N/A</v>
      </c>
      <c r="CD1215" t="e">
        <v>#N/A</v>
      </c>
      <c r="CE1215" t="e">
        <v>#N/A</v>
      </c>
      <c r="CF1215" t="e">
        <v>#N/A</v>
      </c>
    </row>
    <row r="1216" spans="74:84" x14ac:dyDescent="0.3">
      <c r="BV1216" t="e">
        <v>#N/A</v>
      </c>
      <c r="BW1216" t="e">
        <v>#N/A</v>
      </c>
      <c r="BX1216" t="e">
        <v>#N/A</v>
      </c>
      <c r="BY1216" t="e">
        <v>#N/A</v>
      </c>
      <c r="BZ1216" t="e">
        <v>#N/A</v>
      </c>
      <c r="CA1216" t="e">
        <v>#N/A</v>
      </c>
      <c r="CB1216" t="e">
        <v>#N/A</v>
      </c>
      <c r="CC1216" t="e">
        <v>#N/A</v>
      </c>
      <c r="CD1216" t="e">
        <v>#N/A</v>
      </c>
      <c r="CE1216" t="e">
        <v>#N/A</v>
      </c>
      <c r="CF1216" t="e">
        <v>#N/A</v>
      </c>
    </row>
    <row r="1217" spans="74:84" x14ac:dyDescent="0.3">
      <c r="BV1217" t="e">
        <v>#N/A</v>
      </c>
      <c r="BW1217" t="e">
        <v>#N/A</v>
      </c>
      <c r="BX1217" t="e">
        <v>#N/A</v>
      </c>
      <c r="BY1217" t="e">
        <v>#N/A</v>
      </c>
      <c r="BZ1217" t="e">
        <v>#N/A</v>
      </c>
      <c r="CA1217" t="e">
        <v>#N/A</v>
      </c>
      <c r="CB1217" t="e">
        <v>#N/A</v>
      </c>
      <c r="CC1217" t="e">
        <v>#N/A</v>
      </c>
      <c r="CD1217" t="e">
        <v>#N/A</v>
      </c>
      <c r="CE1217" t="e">
        <v>#N/A</v>
      </c>
      <c r="CF1217" t="e">
        <v>#N/A</v>
      </c>
    </row>
    <row r="1218" spans="74:84" x14ac:dyDescent="0.3">
      <c r="BV1218" t="e">
        <v>#N/A</v>
      </c>
      <c r="BW1218" t="e">
        <v>#N/A</v>
      </c>
      <c r="BX1218" t="e">
        <v>#N/A</v>
      </c>
      <c r="BY1218" t="e">
        <v>#N/A</v>
      </c>
      <c r="BZ1218" t="e">
        <v>#N/A</v>
      </c>
      <c r="CA1218" t="e">
        <v>#N/A</v>
      </c>
      <c r="CB1218" t="e">
        <v>#N/A</v>
      </c>
      <c r="CC1218" t="e">
        <v>#N/A</v>
      </c>
      <c r="CD1218" t="e">
        <v>#N/A</v>
      </c>
      <c r="CE1218" t="e">
        <v>#N/A</v>
      </c>
      <c r="CF1218" t="e">
        <v>#N/A</v>
      </c>
    </row>
    <row r="1219" spans="74:84" x14ac:dyDescent="0.3">
      <c r="BV1219" t="e">
        <v>#N/A</v>
      </c>
      <c r="BW1219" t="e">
        <v>#N/A</v>
      </c>
      <c r="BX1219" t="e">
        <v>#N/A</v>
      </c>
      <c r="BY1219" t="e">
        <v>#N/A</v>
      </c>
      <c r="BZ1219" t="e">
        <v>#N/A</v>
      </c>
      <c r="CA1219" t="e">
        <v>#N/A</v>
      </c>
      <c r="CB1219" t="e">
        <v>#N/A</v>
      </c>
      <c r="CC1219" t="e">
        <v>#N/A</v>
      </c>
      <c r="CD1219" t="e">
        <v>#N/A</v>
      </c>
      <c r="CE1219" t="e">
        <v>#N/A</v>
      </c>
      <c r="CF1219" t="e">
        <v>#N/A</v>
      </c>
    </row>
    <row r="1220" spans="74:84" x14ac:dyDescent="0.3">
      <c r="BV1220" t="e">
        <v>#N/A</v>
      </c>
      <c r="BW1220" t="e">
        <v>#N/A</v>
      </c>
      <c r="BX1220" t="e">
        <v>#N/A</v>
      </c>
      <c r="BY1220" t="e">
        <v>#N/A</v>
      </c>
      <c r="BZ1220" t="e">
        <v>#N/A</v>
      </c>
      <c r="CA1220" t="e">
        <v>#N/A</v>
      </c>
      <c r="CB1220" t="e">
        <v>#N/A</v>
      </c>
      <c r="CC1220" t="e">
        <v>#N/A</v>
      </c>
      <c r="CD1220" t="e">
        <v>#N/A</v>
      </c>
      <c r="CE1220" t="e">
        <v>#N/A</v>
      </c>
      <c r="CF1220" t="e">
        <v>#N/A</v>
      </c>
    </row>
    <row r="1221" spans="74:84" x14ac:dyDescent="0.3">
      <c r="BV1221" t="e">
        <v>#N/A</v>
      </c>
      <c r="BW1221" t="e">
        <v>#N/A</v>
      </c>
      <c r="BX1221" t="e">
        <v>#N/A</v>
      </c>
      <c r="BY1221" t="e">
        <v>#N/A</v>
      </c>
      <c r="BZ1221" t="e">
        <v>#N/A</v>
      </c>
      <c r="CA1221" t="e">
        <v>#N/A</v>
      </c>
      <c r="CB1221" t="e">
        <v>#N/A</v>
      </c>
      <c r="CC1221" t="e">
        <v>#N/A</v>
      </c>
      <c r="CD1221" t="e">
        <v>#N/A</v>
      </c>
      <c r="CE1221" t="e">
        <v>#N/A</v>
      </c>
      <c r="CF1221" t="e">
        <v>#N/A</v>
      </c>
    </row>
    <row r="1222" spans="74:84" x14ac:dyDescent="0.3">
      <c r="BV1222" t="e">
        <v>#N/A</v>
      </c>
      <c r="BW1222" t="e">
        <v>#N/A</v>
      </c>
      <c r="BX1222" t="e">
        <v>#N/A</v>
      </c>
      <c r="BY1222" t="e">
        <v>#N/A</v>
      </c>
      <c r="BZ1222" t="e">
        <v>#N/A</v>
      </c>
      <c r="CA1222" t="e">
        <v>#N/A</v>
      </c>
      <c r="CB1222" t="e">
        <v>#N/A</v>
      </c>
      <c r="CC1222" t="e">
        <v>#N/A</v>
      </c>
      <c r="CD1222" t="e">
        <v>#N/A</v>
      </c>
      <c r="CE1222" t="e">
        <v>#N/A</v>
      </c>
      <c r="CF1222" t="e">
        <v>#N/A</v>
      </c>
    </row>
    <row r="1223" spans="74:84" x14ac:dyDescent="0.3">
      <c r="BV1223" t="e">
        <v>#N/A</v>
      </c>
      <c r="BW1223" t="e">
        <v>#N/A</v>
      </c>
      <c r="BX1223" t="e">
        <v>#N/A</v>
      </c>
      <c r="BY1223" t="e">
        <v>#N/A</v>
      </c>
      <c r="BZ1223" t="e">
        <v>#N/A</v>
      </c>
      <c r="CA1223" t="e">
        <v>#N/A</v>
      </c>
      <c r="CB1223" t="e">
        <v>#N/A</v>
      </c>
      <c r="CC1223" t="e">
        <v>#N/A</v>
      </c>
      <c r="CD1223" t="e">
        <v>#N/A</v>
      </c>
      <c r="CE1223" t="e">
        <v>#N/A</v>
      </c>
      <c r="CF1223" t="e">
        <v>#N/A</v>
      </c>
    </row>
    <row r="1224" spans="74:84" x14ac:dyDescent="0.3">
      <c r="BV1224" t="e">
        <v>#N/A</v>
      </c>
      <c r="BW1224" t="e">
        <v>#N/A</v>
      </c>
      <c r="BX1224" t="e">
        <v>#N/A</v>
      </c>
      <c r="BY1224" t="e">
        <v>#N/A</v>
      </c>
      <c r="BZ1224" t="e">
        <v>#N/A</v>
      </c>
      <c r="CA1224" t="e">
        <v>#N/A</v>
      </c>
      <c r="CB1224" t="e">
        <v>#N/A</v>
      </c>
      <c r="CC1224" t="e">
        <v>#N/A</v>
      </c>
      <c r="CD1224" t="e">
        <v>#N/A</v>
      </c>
      <c r="CE1224" t="e">
        <v>#N/A</v>
      </c>
      <c r="CF1224" t="e">
        <v>#N/A</v>
      </c>
    </row>
    <row r="1225" spans="74:84" x14ac:dyDescent="0.3">
      <c r="BV1225" t="e">
        <v>#N/A</v>
      </c>
      <c r="BW1225" t="e">
        <v>#N/A</v>
      </c>
      <c r="BX1225" t="e">
        <v>#N/A</v>
      </c>
      <c r="BY1225" t="e">
        <v>#N/A</v>
      </c>
      <c r="BZ1225" t="e">
        <v>#N/A</v>
      </c>
      <c r="CA1225" t="e">
        <v>#N/A</v>
      </c>
      <c r="CB1225" t="e">
        <v>#N/A</v>
      </c>
      <c r="CC1225" t="e">
        <v>#N/A</v>
      </c>
      <c r="CD1225" t="e">
        <v>#N/A</v>
      </c>
      <c r="CE1225" t="e">
        <v>#N/A</v>
      </c>
      <c r="CF1225" t="e">
        <v>#N/A</v>
      </c>
    </row>
    <row r="1226" spans="74:84" x14ac:dyDescent="0.3">
      <c r="BV1226" t="e">
        <v>#N/A</v>
      </c>
      <c r="BW1226" t="e">
        <v>#N/A</v>
      </c>
      <c r="BX1226" t="e">
        <v>#N/A</v>
      </c>
      <c r="BY1226" t="e">
        <v>#N/A</v>
      </c>
      <c r="BZ1226" t="e">
        <v>#N/A</v>
      </c>
      <c r="CA1226" t="e">
        <v>#N/A</v>
      </c>
      <c r="CB1226" t="e">
        <v>#N/A</v>
      </c>
      <c r="CC1226" t="e">
        <v>#N/A</v>
      </c>
      <c r="CD1226" t="e">
        <v>#N/A</v>
      </c>
      <c r="CE1226" t="e">
        <v>#N/A</v>
      </c>
      <c r="CF1226" t="e">
        <v>#N/A</v>
      </c>
    </row>
    <row r="1227" spans="74:84" x14ac:dyDescent="0.3">
      <c r="BV1227" t="e">
        <v>#N/A</v>
      </c>
      <c r="BW1227" t="e">
        <v>#N/A</v>
      </c>
      <c r="BX1227" t="e">
        <v>#N/A</v>
      </c>
      <c r="BY1227" t="e">
        <v>#N/A</v>
      </c>
      <c r="BZ1227" t="e">
        <v>#N/A</v>
      </c>
      <c r="CA1227" t="e">
        <v>#N/A</v>
      </c>
      <c r="CB1227" t="e">
        <v>#N/A</v>
      </c>
      <c r="CC1227" t="e">
        <v>#N/A</v>
      </c>
      <c r="CD1227" t="e">
        <v>#N/A</v>
      </c>
      <c r="CE1227" t="e">
        <v>#N/A</v>
      </c>
      <c r="CF1227" t="e">
        <v>#N/A</v>
      </c>
    </row>
    <row r="1228" spans="74:84" x14ac:dyDescent="0.3">
      <c r="BV1228" t="e">
        <v>#N/A</v>
      </c>
      <c r="BW1228" t="e">
        <v>#N/A</v>
      </c>
      <c r="BX1228" t="e">
        <v>#N/A</v>
      </c>
      <c r="BY1228" t="e">
        <v>#N/A</v>
      </c>
      <c r="BZ1228" t="e">
        <v>#N/A</v>
      </c>
      <c r="CA1228" t="e">
        <v>#N/A</v>
      </c>
      <c r="CB1228" t="e">
        <v>#N/A</v>
      </c>
      <c r="CC1228" t="e">
        <v>#N/A</v>
      </c>
      <c r="CD1228" t="e">
        <v>#N/A</v>
      </c>
      <c r="CE1228" t="e">
        <v>#N/A</v>
      </c>
      <c r="CF1228" t="e">
        <v>#N/A</v>
      </c>
    </row>
    <row r="1229" spans="74:84" x14ac:dyDescent="0.3">
      <c r="BV1229" t="e">
        <v>#N/A</v>
      </c>
      <c r="BW1229" t="e">
        <v>#N/A</v>
      </c>
      <c r="BX1229" t="e">
        <v>#N/A</v>
      </c>
      <c r="BY1229" t="e">
        <v>#N/A</v>
      </c>
      <c r="BZ1229" t="e">
        <v>#N/A</v>
      </c>
      <c r="CA1229" t="e">
        <v>#N/A</v>
      </c>
      <c r="CB1229" t="e">
        <v>#N/A</v>
      </c>
      <c r="CC1229" t="e">
        <v>#N/A</v>
      </c>
      <c r="CD1229" t="e">
        <v>#N/A</v>
      </c>
      <c r="CE1229" t="e">
        <v>#N/A</v>
      </c>
      <c r="CF1229" t="e">
        <v>#N/A</v>
      </c>
    </row>
    <row r="1230" spans="74:84" x14ac:dyDescent="0.3">
      <c r="BV1230" t="e">
        <v>#N/A</v>
      </c>
      <c r="BW1230" t="e">
        <v>#N/A</v>
      </c>
      <c r="BX1230" t="e">
        <v>#N/A</v>
      </c>
      <c r="BY1230" t="e">
        <v>#N/A</v>
      </c>
      <c r="BZ1230" t="e">
        <v>#N/A</v>
      </c>
      <c r="CA1230" t="e">
        <v>#N/A</v>
      </c>
      <c r="CB1230" t="e">
        <v>#N/A</v>
      </c>
      <c r="CC1230" t="e">
        <v>#N/A</v>
      </c>
      <c r="CD1230" t="e">
        <v>#N/A</v>
      </c>
      <c r="CE1230" t="e">
        <v>#N/A</v>
      </c>
      <c r="CF1230" t="e">
        <v>#N/A</v>
      </c>
    </row>
    <row r="1231" spans="74:84" x14ac:dyDescent="0.3">
      <c r="BV1231" t="e">
        <v>#N/A</v>
      </c>
      <c r="BW1231" t="e">
        <v>#N/A</v>
      </c>
      <c r="BX1231" t="e">
        <v>#N/A</v>
      </c>
      <c r="BY1231" t="e">
        <v>#N/A</v>
      </c>
      <c r="BZ1231" t="e">
        <v>#N/A</v>
      </c>
      <c r="CA1231" t="e">
        <v>#N/A</v>
      </c>
      <c r="CB1231" t="e">
        <v>#N/A</v>
      </c>
      <c r="CC1231" t="e">
        <v>#N/A</v>
      </c>
      <c r="CD1231" t="e">
        <v>#N/A</v>
      </c>
      <c r="CE1231" t="e">
        <v>#N/A</v>
      </c>
      <c r="CF1231" t="e">
        <v>#N/A</v>
      </c>
    </row>
    <row r="1232" spans="74:84" x14ac:dyDescent="0.3">
      <c r="BV1232" t="e">
        <v>#N/A</v>
      </c>
      <c r="BW1232" t="e">
        <v>#N/A</v>
      </c>
      <c r="BX1232" t="e">
        <v>#N/A</v>
      </c>
      <c r="BY1232" t="e">
        <v>#N/A</v>
      </c>
      <c r="BZ1232" t="e">
        <v>#N/A</v>
      </c>
      <c r="CA1232" t="e">
        <v>#N/A</v>
      </c>
      <c r="CB1232" t="e">
        <v>#N/A</v>
      </c>
      <c r="CC1232" t="e">
        <v>#N/A</v>
      </c>
      <c r="CD1232" t="e">
        <v>#N/A</v>
      </c>
      <c r="CE1232" t="e">
        <v>#N/A</v>
      </c>
      <c r="CF1232" t="e">
        <v>#N/A</v>
      </c>
    </row>
    <row r="1233" spans="74:84" x14ac:dyDescent="0.3">
      <c r="BV1233" t="e">
        <v>#N/A</v>
      </c>
      <c r="BW1233" t="e">
        <v>#N/A</v>
      </c>
      <c r="BX1233" t="e">
        <v>#N/A</v>
      </c>
      <c r="BY1233" t="e">
        <v>#N/A</v>
      </c>
      <c r="BZ1233" t="e">
        <v>#N/A</v>
      </c>
      <c r="CA1233" t="e">
        <v>#N/A</v>
      </c>
      <c r="CB1233" t="e">
        <v>#N/A</v>
      </c>
      <c r="CC1233" t="e">
        <v>#N/A</v>
      </c>
      <c r="CD1233" t="e">
        <v>#N/A</v>
      </c>
      <c r="CE1233" t="e">
        <v>#N/A</v>
      </c>
      <c r="CF1233" t="e">
        <v>#N/A</v>
      </c>
    </row>
    <row r="1234" spans="74:84" x14ac:dyDescent="0.3">
      <c r="BV1234" t="e">
        <v>#N/A</v>
      </c>
      <c r="BW1234" t="e">
        <v>#N/A</v>
      </c>
      <c r="BX1234" t="e">
        <v>#N/A</v>
      </c>
      <c r="BY1234" t="e">
        <v>#N/A</v>
      </c>
      <c r="BZ1234" t="e">
        <v>#N/A</v>
      </c>
      <c r="CA1234" t="e">
        <v>#N/A</v>
      </c>
      <c r="CB1234" t="e">
        <v>#N/A</v>
      </c>
      <c r="CC1234" t="e">
        <v>#N/A</v>
      </c>
      <c r="CD1234" t="e">
        <v>#N/A</v>
      </c>
      <c r="CE1234" t="e">
        <v>#N/A</v>
      </c>
      <c r="CF1234" t="e">
        <v>#N/A</v>
      </c>
    </row>
    <row r="1235" spans="74:84" x14ac:dyDescent="0.3">
      <c r="BV1235" t="e">
        <v>#N/A</v>
      </c>
      <c r="BW1235" t="e">
        <v>#N/A</v>
      </c>
      <c r="BX1235" t="e">
        <v>#N/A</v>
      </c>
      <c r="BY1235" t="e">
        <v>#N/A</v>
      </c>
      <c r="BZ1235" t="e">
        <v>#N/A</v>
      </c>
      <c r="CA1235" t="e">
        <v>#N/A</v>
      </c>
      <c r="CB1235" t="e">
        <v>#N/A</v>
      </c>
      <c r="CC1235" t="e">
        <v>#N/A</v>
      </c>
      <c r="CD1235" t="e">
        <v>#N/A</v>
      </c>
      <c r="CE1235" t="e">
        <v>#N/A</v>
      </c>
      <c r="CF1235" t="e">
        <v>#N/A</v>
      </c>
    </row>
    <row r="1236" spans="74:84" x14ac:dyDescent="0.3">
      <c r="BV1236" t="e">
        <v>#N/A</v>
      </c>
      <c r="BW1236" t="e">
        <v>#N/A</v>
      </c>
      <c r="BX1236" t="e">
        <v>#N/A</v>
      </c>
      <c r="BY1236" t="e">
        <v>#N/A</v>
      </c>
      <c r="BZ1236" t="e">
        <v>#N/A</v>
      </c>
      <c r="CA1236" t="e">
        <v>#N/A</v>
      </c>
      <c r="CB1236" t="e">
        <v>#N/A</v>
      </c>
      <c r="CC1236" t="e">
        <v>#N/A</v>
      </c>
      <c r="CD1236" t="e">
        <v>#N/A</v>
      </c>
      <c r="CE1236" t="e">
        <v>#N/A</v>
      </c>
      <c r="CF1236" t="e">
        <v>#N/A</v>
      </c>
    </row>
    <row r="1237" spans="74:84" x14ac:dyDescent="0.3">
      <c r="BV1237" t="e">
        <v>#N/A</v>
      </c>
      <c r="BW1237" t="e">
        <v>#N/A</v>
      </c>
      <c r="BX1237" t="e">
        <v>#N/A</v>
      </c>
      <c r="BY1237" t="e">
        <v>#N/A</v>
      </c>
      <c r="BZ1237" t="e">
        <v>#N/A</v>
      </c>
      <c r="CA1237" t="e">
        <v>#N/A</v>
      </c>
      <c r="CB1237" t="e">
        <v>#N/A</v>
      </c>
      <c r="CC1237" t="e">
        <v>#N/A</v>
      </c>
      <c r="CD1237" t="e">
        <v>#N/A</v>
      </c>
      <c r="CE1237" t="e">
        <v>#N/A</v>
      </c>
      <c r="CF1237" t="e">
        <v>#N/A</v>
      </c>
    </row>
    <row r="1238" spans="74:84" x14ac:dyDescent="0.3">
      <c r="BV1238" t="e">
        <v>#N/A</v>
      </c>
      <c r="BW1238" t="e">
        <v>#N/A</v>
      </c>
      <c r="BX1238" t="e">
        <v>#N/A</v>
      </c>
      <c r="BY1238" t="e">
        <v>#N/A</v>
      </c>
      <c r="BZ1238" t="e">
        <v>#N/A</v>
      </c>
      <c r="CA1238" t="e">
        <v>#N/A</v>
      </c>
      <c r="CB1238" t="e">
        <v>#N/A</v>
      </c>
      <c r="CC1238" t="e">
        <v>#N/A</v>
      </c>
      <c r="CD1238" t="e">
        <v>#N/A</v>
      </c>
      <c r="CE1238" t="e">
        <v>#N/A</v>
      </c>
      <c r="CF1238" t="e">
        <v>#N/A</v>
      </c>
    </row>
    <row r="1239" spans="74:84" x14ac:dyDescent="0.3">
      <c r="BV1239" t="e">
        <v>#N/A</v>
      </c>
      <c r="BW1239" t="e">
        <v>#N/A</v>
      </c>
      <c r="BX1239" t="e">
        <v>#N/A</v>
      </c>
      <c r="BY1239" t="e">
        <v>#N/A</v>
      </c>
      <c r="BZ1239" t="e">
        <v>#N/A</v>
      </c>
      <c r="CA1239" t="e">
        <v>#N/A</v>
      </c>
      <c r="CB1239" t="e">
        <v>#N/A</v>
      </c>
      <c r="CC1239" t="e">
        <v>#N/A</v>
      </c>
      <c r="CD1239" t="e">
        <v>#N/A</v>
      </c>
      <c r="CE1239" t="e">
        <v>#N/A</v>
      </c>
      <c r="CF1239" t="e">
        <v>#N/A</v>
      </c>
    </row>
    <row r="1240" spans="74:84" x14ac:dyDescent="0.3">
      <c r="BV1240" t="e">
        <v>#N/A</v>
      </c>
      <c r="BW1240" t="e">
        <v>#N/A</v>
      </c>
      <c r="BX1240" t="e">
        <v>#N/A</v>
      </c>
      <c r="BY1240" t="e">
        <v>#N/A</v>
      </c>
      <c r="BZ1240" t="e">
        <v>#N/A</v>
      </c>
      <c r="CA1240" t="e">
        <v>#N/A</v>
      </c>
      <c r="CB1240" t="e">
        <v>#N/A</v>
      </c>
      <c r="CC1240" t="e">
        <v>#N/A</v>
      </c>
      <c r="CD1240" t="e">
        <v>#N/A</v>
      </c>
      <c r="CE1240" t="e">
        <v>#N/A</v>
      </c>
      <c r="CF1240" t="e">
        <v>#N/A</v>
      </c>
    </row>
    <row r="1241" spans="74:84" x14ac:dyDescent="0.3">
      <c r="BV1241" t="e">
        <v>#N/A</v>
      </c>
      <c r="BW1241" t="e">
        <v>#N/A</v>
      </c>
      <c r="BX1241" t="e">
        <v>#N/A</v>
      </c>
      <c r="BY1241" t="e">
        <v>#N/A</v>
      </c>
      <c r="BZ1241" t="e">
        <v>#N/A</v>
      </c>
      <c r="CA1241" t="e">
        <v>#N/A</v>
      </c>
      <c r="CB1241" t="e">
        <v>#N/A</v>
      </c>
      <c r="CC1241" t="e">
        <v>#N/A</v>
      </c>
      <c r="CD1241" t="e">
        <v>#N/A</v>
      </c>
      <c r="CE1241" t="e">
        <v>#N/A</v>
      </c>
      <c r="CF1241" t="e">
        <v>#N/A</v>
      </c>
    </row>
    <row r="1242" spans="74:84" x14ac:dyDescent="0.3">
      <c r="BV1242" t="e">
        <v>#N/A</v>
      </c>
      <c r="BW1242" t="e">
        <v>#N/A</v>
      </c>
      <c r="BX1242" t="e">
        <v>#N/A</v>
      </c>
      <c r="BY1242" t="e">
        <v>#N/A</v>
      </c>
      <c r="BZ1242" t="e">
        <v>#N/A</v>
      </c>
      <c r="CA1242" t="e">
        <v>#N/A</v>
      </c>
      <c r="CB1242" t="e">
        <v>#N/A</v>
      </c>
      <c r="CC1242" t="e">
        <v>#N/A</v>
      </c>
      <c r="CD1242" t="e">
        <v>#N/A</v>
      </c>
      <c r="CE1242" t="e">
        <v>#N/A</v>
      </c>
      <c r="CF1242" t="e">
        <v>#N/A</v>
      </c>
    </row>
    <row r="1243" spans="74:84" x14ac:dyDescent="0.3">
      <c r="BV1243" t="e">
        <v>#N/A</v>
      </c>
      <c r="BW1243" t="e">
        <v>#N/A</v>
      </c>
      <c r="BX1243" t="e">
        <v>#N/A</v>
      </c>
      <c r="BY1243" t="e">
        <v>#N/A</v>
      </c>
      <c r="BZ1243" t="e">
        <v>#N/A</v>
      </c>
      <c r="CA1243" t="e">
        <v>#N/A</v>
      </c>
      <c r="CB1243" t="e">
        <v>#N/A</v>
      </c>
      <c r="CC1243" t="e">
        <v>#N/A</v>
      </c>
      <c r="CD1243" t="e">
        <v>#N/A</v>
      </c>
      <c r="CE1243" t="e">
        <v>#N/A</v>
      </c>
      <c r="CF1243" t="e">
        <v>#N/A</v>
      </c>
    </row>
    <row r="1244" spans="74:84" x14ac:dyDescent="0.3">
      <c r="BV1244" t="e">
        <v>#N/A</v>
      </c>
      <c r="BW1244" t="e">
        <v>#N/A</v>
      </c>
      <c r="BX1244" t="e">
        <v>#N/A</v>
      </c>
      <c r="BY1244" t="e">
        <v>#N/A</v>
      </c>
      <c r="BZ1244" t="e">
        <v>#N/A</v>
      </c>
      <c r="CA1244" t="e">
        <v>#N/A</v>
      </c>
      <c r="CB1244" t="e">
        <v>#N/A</v>
      </c>
      <c r="CC1244" t="e">
        <v>#N/A</v>
      </c>
      <c r="CD1244" t="e">
        <v>#N/A</v>
      </c>
      <c r="CE1244" t="e">
        <v>#N/A</v>
      </c>
      <c r="CF1244" t="e">
        <v>#N/A</v>
      </c>
    </row>
    <row r="1245" spans="74:84" x14ac:dyDescent="0.3">
      <c r="BV1245" t="e">
        <v>#N/A</v>
      </c>
      <c r="BW1245" t="e">
        <v>#N/A</v>
      </c>
      <c r="BX1245" t="e">
        <v>#N/A</v>
      </c>
      <c r="BY1245" t="e">
        <v>#N/A</v>
      </c>
      <c r="BZ1245" t="e">
        <v>#N/A</v>
      </c>
      <c r="CA1245" t="e">
        <v>#N/A</v>
      </c>
      <c r="CB1245" t="e">
        <v>#N/A</v>
      </c>
      <c r="CC1245" t="e">
        <v>#N/A</v>
      </c>
      <c r="CD1245" t="e">
        <v>#N/A</v>
      </c>
      <c r="CE1245" t="e">
        <v>#N/A</v>
      </c>
      <c r="CF1245" t="e">
        <v>#N/A</v>
      </c>
    </row>
    <row r="1246" spans="74:84" x14ac:dyDescent="0.3">
      <c r="BV1246" t="e">
        <v>#N/A</v>
      </c>
      <c r="BW1246" t="e">
        <v>#N/A</v>
      </c>
      <c r="BX1246" t="e">
        <v>#N/A</v>
      </c>
      <c r="BY1246" t="e">
        <v>#N/A</v>
      </c>
      <c r="BZ1246" t="e">
        <v>#N/A</v>
      </c>
      <c r="CA1246" t="e">
        <v>#N/A</v>
      </c>
      <c r="CB1246" t="e">
        <v>#N/A</v>
      </c>
      <c r="CC1246" t="e">
        <v>#N/A</v>
      </c>
      <c r="CD1246" t="e">
        <v>#N/A</v>
      </c>
      <c r="CE1246" t="e">
        <v>#N/A</v>
      </c>
      <c r="CF1246" t="e">
        <v>#N/A</v>
      </c>
    </row>
    <row r="1247" spans="74:84" x14ac:dyDescent="0.3">
      <c r="BV1247" t="e">
        <v>#N/A</v>
      </c>
      <c r="BW1247" t="e">
        <v>#N/A</v>
      </c>
      <c r="BX1247" t="e">
        <v>#N/A</v>
      </c>
      <c r="BY1247" t="e">
        <v>#N/A</v>
      </c>
      <c r="BZ1247" t="e">
        <v>#N/A</v>
      </c>
      <c r="CA1247" t="e">
        <v>#N/A</v>
      </c>
      <c r="CB1247" t="e">
        <v>#N/A</v>
      </c>
      <c r="CC1247" t="e">
        <v>#N/A</v>
      </c>
      <c r="CD1247" t="e">
        <v>#N/A</v>
      </c>
      <c r="CE1247" t="e">
        <v>#N/A</v>
      </c>
      <c r="CF1247" t="e">
        <v>#N/A</v>
      </c>
    </row>
    <row r="1248" spans="74:84" x14ac:dyDescent="0.3">
      <c r="BV1248" t="e">
        <v>#N/A</v>
      </c>
      <c r="BW1248" t="e">
        <v>#N/A</v>
      </c>
      <c r="BX1248" t="e">
        <v>#N/A</v>
      </c>
      <c r="BY1248" t="e">
        <v>#N/A</v>
      </c>
      <c r="BZ1248" t="e">
        <v>#N/A</v>
      </c>
      <c r="CA1248" t="e">
        <v>#N/A</v>
      </c>
      <c r="CB1248" t="e">
        <v>#N/A</v>
      </c>
      <c r="CC1248" t="e">
        <v>#N/A</v>
      </c>
      <c r="CD1248" t="e">
        <v>#N/A</v>
      </c>
      <c r="CE1248" t="e">
        <v>#N/A</v>
      </c>
      <c r="CF1248" t="e">
        <v>#N/A</v>
      </c>
    </row>
    <row r="1249" spans="74:84" x14ac:dyDescent="0.3">
      <c r="BV1249" t="e">
        <v>#N/A</v>
      </c>
      <c r="BW1249" t="e">
        <v>#N/A</v>
      </c>
      <c r="BX1249" t="e">
        <v>#N/A</v>
      </c>
      <c r="BY1249" t="e">
        <v>#N/A</v>
      </c>
      <c r="BZ1249" t="e">
        <v>#N/A</v>
      </c>
      <c r="CA1249" t="e">
        <v>#N/A</v>
      </c>
      <c r="CB1249" t="e">
        <v>#N/A</v>
      </c>
      <c r="CC1249" t="e">
        <v>#N/A</v>
      </c>
      <c r="CD1249" t="e">
        <v>#N/A</v>
      </c>
      <c r="CE1249" t="e">
        <v>#N/A</v>
      </c>
      <c r="CF1249" t="e">
        <v>#N/A</v>
      </c>
    </row>
    <row r="1250" spans="74:84" x14ac:dyDescent="0.3">
      <c r="BV1250" t="e">
        <v>#N/A</v>
      </c>
      <c r="BW1250" t="e">
        <v>#N/A</v>
      </c>
      <c r="BX1250" t="e">
        <v>#N/A</v>
      </c>
      <c r="BY1250" t="e">
        <v>#N/A</v>
      </c>
      <c r="BZ1250" t="e">
        <v>#N/A</v>
      </c>
      <c r="CA1250" t="e">
        <v>#N/A</v>
      </c>
      <c r="CB1250" t="e">
        <v>#N/A</v>
      </c>
      <c r="CC1250" t="e">
        <v>#N/A</v>
      </c>
      <c r="CD1250" t="e">
        <v>#N/A</v>
      </c>
      <c r="CE1250" t="e">
        <v>#N/A</v>
      </c>
      <c r="CF1250" t="e">
        <v>#N/A</v>
      </c>
    </row>
    <row r="1251" spans="74:84" x14ac:dyDescent="0.3">
      <c r="BV1251" t="e">
        <v>#N/A</v>
      </c>
      <c r="BW1251" t="e">
        <v>#N/A</v>
      </c>
      <c r="BX1251" t="e">
        <v>#N/A</v>
      </c>
      <c r="BY1251" t="e">
        <v>#N/A</v>
      </c>
      <c r="BZ1251" t="e">
        <v>#N/A</v>
      </c>
      <c r="CA1251" t="e">
        <v>#N/A</v>
      </c>
      <c r="CB1251" t="e">
        <v>#N/A</v>
      </c>
      <c r="CC1251" t="e">
        <v>#N/A</v>
      </c>
      <c r="CD1251" t="e">
        <v>#N/A</v>
      </c>
      <c r="CE1251" t="e">
        <v>#N/A</v>
      </c>
      <c r="CF1251" t="e">
        <v>#N/A</v>
      </c>
    </row>
    <row r="1252" spans="74:84" x14ac:dyDescent="0.3">
      <c r="BV1252" t="e">
        <v>#N/A</v>
      </c>
      <c r="BW1252" t="e">
        <v>#N/A</v>
      </c>
      <c r="BX1252" t="e">
        <v>#N/A</v>
      </c>
      <c r="BY1252" t="e">
        <v>#N/A</v>
      </c>
      <c r="BZ1252" t="e">
        <v>#N/A</v>
      </c>
      <c r="CA1252" t="e">
        <v>#N/A</v>
      </c>
      <c r="CB1252" t="e">
        <v>#N/A</v>
      </c>
      <c r="CC1252" t="e">
        <v>#N/A</v>
      </c>
      <c r="CD1252" t="e">
        <v>#N/A</v>
      </c>
      <c r="CE1252" t="e">
        <v>#N/A</v>
      </c>
      <c r="CF1252" t="e">
        <v>#N/A</v>
      </c>
    </row>
    <row r="1253" spans="74:84" x14ac:dyDescent="0.3">
      <c r="BV1253" t="e">
        <v>#N/A</v>
      </c>
      <c r="BW1253" t="e">
        <v>#N/A</v>
      </c>
      <c r="BX1253" t="e">
        <v>#N/A</v>
      </c>
      <c r="BY1253" t="e">
        <v>#N/A</v>
      </c>
      <c r="BZ1253" t="e">
        <v>#N/A</v>
      </c>
      <c r="CA1253" t="e">
        <v>#N/A</v>
      </c>
      <c r="CB1253" t="e">
        <v>#N/A</v>
      </c>
      <c r="CC1253" t="e">
        <v>#N/A</v>
      </c>
      <c r="CD1253" t="e">
        <v>#N/A</v>
      </c>
      <c r="CE1253" t="e">
        <v>#N/A</v>
      </c>
      <c r="CF1253" t="e">
        <v>#N/A</v>
      </c>
    </row>
    <row r="1254" spans="74:84" x14ac:dyDescent="0.3">
      <c r="BV1254" t="e">
        <v>#N/A</v>
      </c>
      <c r="BW1254" t="e">
        <v>#N/A</v>
      </c>
      <c r="BX1254" t="e">
        <v>#N/A</v>
      </c>
      <c r="BY1254" t="e">
        <v>#N/A</v>
      </c>
      <c r="BZ1254" t="e">
        <v>#N/A</v>
      </c>
      <c r="CA1254" t="e">
        <v>#N/A</v>
      </c>
      <c r="CB1254" t="e">
        <v>#N/A</v>
      </c>
      <c r="CC1254" t="e">
        <v>#N/A</v>
      </c>
      <c r="CD1254" t="e">
        <v>#N/A</v>
      </c>
      <c r="CE1254" t="e">
        <v>#N/A</v>
      </c>
      <c r="CF1254" t="e">
        <v>#N/A</v>
      </c>
    </row>
    <row r="1255" spans="74:84" x14ac:dyDescent="0.3">
      <c r="BV1255" t="e">
        <v>#N/A</v>
      </c>
      <c r="BW1255" t="e">
        <v>#N/A</v>
      </c>
      <c r="BX1255" t="e">
        <v>#N/A</v>
      </c>
      <c r="BY1255" t="e">
        <v>#N/A</v>
      </c>
      <c r="BZ1255" t="e">
        <v>#N/A</v>
      </c>
      <c r="CA1255" t="e">
        <v>#N/A</v>
      </c>
      <c r="CB1255" t="e">
        <v>#N/A</v>
      </c>
      <c r="CC1255" t="e">
        <v>#N/A</v>
      </c>
      <c r="CD1255" t="e">
        <v>#N/A</v>
      </c>
      <c r="CE1255" t="e">
        <v>#N/A</v>
      </c>
      <c r="CF1255" t="e">
        <v>#N/A</v>
      </c>
    </row>
    <row r="1256" spans="74:84" x14ac:dyDescent="0.3">
      <c r="BV1256" t="e">
        <v>#N/A</v>
      </c>
      <c r="BW1256" t="e">
        <v>#N/A</v>
      </c>
      <c r="BX1256" t="e">
        <v>#N/A</v>
      </c>
      <c r="BY1256" t="e">
        <v>#N/A</v>
      </c>
      <c r="BZ1256" t="e">
        <v>#N/A</v>
      </c>
      <c r="CA1256" t="e">
        <v>#N/A</v>
      </c>
      <c r="CB1256" t="e">
        <v>#N/A</v>
      </c>
      <c r="CC1256" t="e">
        <v>#N/A</v>
      </c>
      <c r="CD1256" t="e">
        <v>#N/A</v>
      </c>
      <c r="CE1256" t="e">
        <v>#N/A</v>
      </c>
      <c r="CF1256" t="e">
        <v>#N/A</v>
      </c>
    </row>
    <row r="1257" spans="74:84" x14ac:dyDescent="0.3">
      <c r="BV1257" t="e">
        <v>#N/A</v>
      </c>
      <c r="BW1257" t="e">
        <v>#N/A</v>
      </c>
      <c r="BX1257" t="e">
        <v>#N/A</v>
      </c>
      <c r="BY1257" t="e">
        <v>#N/A</v>
      </c>
      <c r="BZ1257" t="e">
        <v>#N/A</v>
      </c>
      <c r="CA1257" t="e">
        <v>#N/A</v>
      </c>
      <c r="CB1257" t="e">
        <v>#N/A</v>
      </c>
      <c r="CC1257" t="e">
        <v>#N/A</v>
      </c>
      <c r="CD1257" t="e">
        <v>#N/A</v>
      </c>
      <c r="CE1257" t="e">
        <v>#N/A</v>
      </c>
      <c r="CF1257" t="e">
        <v>#N/A</v>
      </c>
    </row>
    <row r="1258" spans="74:84" x14ac:dyDescent="0.3">
      <c r="BV1258" t="e">
        <v>#N/A</v>
      </c>
      <c r="BW1258" t="e">
        <v>#N/A</v>
      </c>
      <c r="BX1258" t="e">
        <v>#N/A</v>
      </c>
      <c r="BY1258" t="e">
        <v>#N/A</v>
      </c>
      <c r="BZ1258" t="e">
        <v>#N/A</v>
      </c>
      <c r="CA1258" t="e">
        <v>#N/A</v>
      </c>
      <c r="CB1258" t="e">
        <v>#N/A</v>
      </c>
      <c r="CC1258" t="e">
        <v>#N/A</v>
      </c>
      <c r="CD1258" t="e">
        <v>#N/A</v>
      </c>
      <c r="CE1258" t="e">
        <v>#N/A</v>
      </c>
      <c r="CF1258" t="e">
        <v>#N/A</v>
      </c>
    </row>
    <row r="1259" spans="74:84" x14ac:dyDescent="0.3">
      <c r="BV1259" t="e">
        <v>#N/A</v>
      </c>
      <c r="BW1259" t="e">
        <v>#N/A</v>
      </c>
      <c r="BX1259" t="e">
        <v>#N/A</v>
      </c>
      <c r="BY1259" t="e">
        <v>#N/A</v>
      </c>
      <c r="BZ1259" t="e">
        <v>#N/A</v>
      </c>
      <c r="CA1259" t="e">
        <v>#N/A</v>
      </c>
      <c r="CB1259" t="e">
        <v>#N/A</v>
      </c>
      <c r="CC1259" t="e">
        <v>#N/A</v>
      </c>
      <c r="CD1259" t="e">
        <v>#N/A</v>
      </c>
      <c r="CE1259" t="e">
        <v>#N/A</v>
      </c>
      <c r="CF1259" t="e">
        <v>#N/A</v>
      </c>
    </row>
    <row r="1260" spans="74:84" x14ac:dyDescent="0.3">
      <c r="BV1260" t="e">
        <v>#N/A</v>
      </c>
      <c r="BW1260" t="e">
        <v>#N/A</v>
      </c>
      <c r="BX1260" t="e">
        <v>#N/A</v>
      </c>
      <c r="BY1260" t="e">
        <v>#N/A</v>
      </c>
      <c r="BZ1260" t="e">
        <v>#N/A</v>
      </c>
      <c r="CA1260" t="e">
        <v>#N/A</v>
      </c>
      <c r="CB1260" t="e">
        <v>#N/A</v>
      </c>
      <c r="CC1260" t="e">
        <v>#N/A</v>
      </c>
      <c r="CD1260" t="e">
        <v>#N/A</v>
      </c>
      <c r="CE1260" t="e">
        <v>#N/A</v>
      </c>
      <c r="CF1260" t="e">
        <v>#N/A</v>
      </c>
    </row>
    <row r="1261" spans="74:84" x14ac:dyDescent="0.3">
      <c r="BV1261" t="e">
        <v>#N/A</v>
      </c>
      <c r="BW1261" t="e">
        <v>#N/A</v>
      </c>
      <c r="BX1261" t="e">
        <v>#N/A</v>
      </c>
      <c r="BY1261" t="e">
        <v>#N/A</v>
      </c>
      <c r="BZ1261" t="e">
        <v>#N/A</v>
      </c>
      <c r="CA1261" t="e">
        <v>#N/A</v>
      </c>
      <c r="CB1261" t="e">
        <v>#N/A</v>
      </c>
      <c r="CC1261" t="e">
        <v>#N/A</v>
      </c>
      <c r="CD1261" t="e">
        <v>#N/A</v>
      </c>
      <c r="CE1261" t="e">
        <v>#N/A</v>
      </c>
      <c r="CF1261" t="e">
        <v>#N/A</v>
      </c>
    </row>
    <row r="1262" spans="74:84" x14ac:dyDescent="0.3">
      <c r="BV1262" t="e">
        <v>#N/A</v>
      </c>
      <c r="BW1262" t="e">
        <v>#N/A</v>
      </c>
      <c r="BX1262" t="e">
        <v>#N/A</v>
      </c>
      <c r="BY1262" t="e">
        <v>#N/A</v>
      </c>
      <c r="BZ1262" t="e">
        <v>#N/A</v>
      </c>
      <c r="CA1262" t="e">
        <v>#N/A</v>
      </c>
      <c r="CB1262" t="e">
        <v>#N/A</v>
      </c>
      <c r="CC1262" t="e">
        <v>#N/A</v>
      </c>
      <c r="CD1262" t="e">
        <v>#N/A</v>
      </c>
      <c r="CE1262" t="e">
        <v>#N/A</v>
      </c>
      <c r="CF1262" t="e">
        <v>#N/A</v>
      </c>
    </row>
    <row r="1263" spans="74:84" x14ac:dyDescent="0.3">
      <c r="BV1263" t="e">
        <v>#N/A</v>
      </c>
      <c r="BW1263" t="e">
        <v>#N/A</v>
      </c>
      <c r="BX1263" t="e">
        <v>#N/A</v>
      </c>
      <c r="BY1263" t="e">
        <v>#N/A</v>
      </c>
      <c r="BZ1263" t="e">
        <v>#N/A</v>
      </c>
      <c r="CA1263" t="e">
        <v>#N/A</v>
      </c>
      <c r="CB1263" t="e">
        <v>#N/A</v>
      </c>
      <c r="CC1263" t="e">
        <v>#N/A</v>
      </c>
      <c r="CD1263" t="e">
        <v>#N/A</v>
      </c>
      <c r="CE1263" t="e">
        <v>#N/A</v>
      </c>
      <c r="CF1263" t="e">
        <v>#N/A</v>
      </c>
    </row>
    <row r="1264" spans="74:84" x14ac:dyDescent="0.3">
      <c r="BV1264" t="e">
        <v>#N/A</v>
      </c>
      <c r="BW1264" t="e">
        <v>#N/A</v>
      </c>
      <c r="BX1264" t="e">
        <v>#N/A</v>
      </c>
      <c r="BY1264" t="e">
        <v>#N/A</v>
      </c>
      <c r="BZ1264" t="e">
        <v>#N/A</v>
      </c>
      <c r="CA1264" t="e">
        <v>#N/A</v>
      </c>
      <c r="CB1264" t="e">
        <v>#N/A</v>
      </c>
      <c r="CC1264" t="e">
        <v>#N/A</v>
      </c>
      <c r="CD1264" t="e">
        <v>#N/A</v>
      </c>
      <c r="CE1264" t="e">
        <v>#N/A</v>
      </c>
      <c r="CF1264" t="e">
        <v>#N/A</v>
      </c>
    </row>
    <row r="1265" spans="74:84" x14ac:dyDescent="0.3">
      <c r="BV1265" t="e">
        <v>#N/A</v>
      </c>
      <c r="BW1265" t="e">
        <v>#N/A</v>
      </c>
      <c r="BX1265" t="e">
        <v>#N/A</v>
      </c>
      <c r="BY1265" t="e">
        <v>#N/A</v>
      </c>
      <c r="BZ1265" t="e">
        <v>#N/A</v>
      </c>
      <c r="CA1265" t="e">
        <v>#N/A</v>
      </c>
      <c r="CB1265" t="e">
        <v>#N/A</v>
      </c>
      <c r="CC1265" t="e">
        <v>#N/A</v>
      </c>
      <c r="CD1265" t="e">
        <v>#N/A</v>
      </c>
      <c r="CE1265" t="e">
        <v>#N/A</v>
      </c>
      <c r="CF1265" t="e">
        <v>#N/A</v>
      </c>
    </row>
    <row r="1266" spans="74:84" x14ac:dyDescent="0.3">
      <c r="BV1266" t="e">
        <v>#N/A</v>
      </c>
      <c r="BW1266" t="e">
        <v>#N/A</v>
      </c>
      <c r="BX1266" t="e">
        <v>#N/A</v>
      </c>
      <c r="BY1266" t="e">
        <v>#N/A</v>
      </c>
      <c r="BZ1266" t="e">
        <v>#N/A</v>
      </c>
      <c r="CA1266" t="e">
        <v>#N/A</v>
      </c>
      <c r="CB1266" t="e">
        <v>#N/A</v>
      </c>
      <c r="CC1266" t="e">
        <v>#N/A</v>
      </c>
      <c r="CD1266" t="e">
        <v>#N/A</v>
      </c>
      <c r="CE1266" t="e">
        <v>#N/A</v>
      </c>
      <c r="CF1266" t="e">
        <v>#N/A</v>
      </c>
    </row>
    <row r="1267" spans="74:84" x14ac:dyDescent="0.3">
      <c r="BV1267" t="e">
        <v>#N/A</v>
      </c>
      <c r="BW1267" t="e">
        <v>#N/A</v>
      </c>
      <c r="BX1267" t="e">
        <v>#N/A</v>
      </c>
      <c r="BY1267" t="e">
        <v>#N/A</v>
      </c>
      <c r="BZ1267" t="e">
        <v>#N/A</v>
      </c>
      <c r="CA1267" t="e">
        <v>#N/A</v>
      </c>
      <c r="CB1267" t="e">
        <v>#N/A</v>
      </c>
      <c r="CC1267" t="e">
        <v>#N/A</v>
      </c>
      <c r="CD1267" t="e">
        <v>#N/A</v>
      </c>
      <c r="CE1267" t="e">
        <v>#N/A</v>
      </c>
      <c r="CF1267" t="e">
        <v>#N/A</v>
      </c>
    </row>
    <row r="1268" spans="74:84" x14ac:dyDescent="0.3">
      <c r="BV1268" t="e">
        <v>#N/A</v>
      </c>
      <c r="BW1268" t="e">
        <v>#N/A</v>
      </c>
      <c r="BX1268" t="e">
        <v>#N/A</v>
      </c>
      <c r="BY1268" t="e">
        <v>#N/A</v>
      </c>
      <c r="BZ1268" t="e">
        <v>#N/A</v>
      </c>
      <c r="CA1268" t="e">
        <v>#N/A</v>
      </c>
      <c r="CB1268" t="e">
        <v>#N/A</v>
      </c>
      <c r="CC1268" t="e">
        <v>#N/A</v>
      </c>
      <c r="CD1268" t="e">
        <v>#N/A</v>
      </c>
      <c r="CE1268" t="e">
        <v>#N/A</v>
      </c>
      <c r="CF1268" t="e">
        <v>#N/A</v>
      </c>
    </row>
    <row r="1269" spans="74:84" x14ac:dyDescent="0.3">
      <c r="BV1269" t="e">
        <v>#N/A</v>
      </c>
      <c r="BW1269" t="e">
        <v>#N/A</v>
      </c>
      <c r="BX1269" t="e">
        <v>#N/A</v>
      </c>
      <c r="BY1269" t="e">
        <v>#N/A</v>
      </c>
      <c r="BZ1269" t="e">
        <v>#N/A</v>
      </c>
      <c r="CA1269" t="e">
        <v>#N/A</v>
      </c>
      <c r="CB1269" t="e">
        <v>#N/A</v>
      </c>
      <c r="CC1269" t="e">
        <v>#N/A</v>
      </c>
      <c r="CD1269" t="e">
        <v>#N/A</v>
      </c>
      <c r="CE1269" t="e">
        <v>#N/A</v>
      </c>
      <c r="CF1269" t="e">
        <v>#N/A</v>
      </c>
    </row>
    <row r="1270" spans="74:84" x14ac:dyDescent="0.3">
      <c r="BV1270" t="e">
        <v>#N/A</v>
      </c>
      <c r="BW1270" t="e">
        <v>#N/A</v>
      </c>
      <c r="BX1270" t="e">
        <v>#N/A</v>
      </c>
      <c r="BY1270" t="e">
        <v>#N/A</v>
      </c>
      <c r="BZ1270" t="e">
        <v>#N/A</v>
      </c>
      <c r="CA1270" t="e">
        <v>#N/A</v>
      </c>
      <c r="CB1270" t="e">
        <v>#N/A</v>
      </c>
      <c r="CC1270" t="e">
        <v>#N/A</v>
      </c>
      <c r="CD1270" t="e">
        <v>#N/A</v>
      </c>
      <c r="CE1270" t="e">
        <v>#N/A</v>
      </c>
      <c r="CF1270" t="e">
        <v>#N/A</v>
      </c>
    </row>
    <row r="1271" spans="74:84" x14ac:dyDescent="0.3">
      <c r="BV1271" t="e">
        <v>#N/A</v>
      </c>
      <c r="BW1271" t="e">
        <v>#N/A</v>
      </c>
      <c r="BX1271" t="e">
        <v>#N/A</v>
      </c>
      <c r="BY1271" t="e">
        <v>#N/A</v>
      </c>
      <c r="BZ1271" t="e">
        <v>#N/A</v>
      </c>
      <c r="CA1271" t="e">
        <v>#N/A</v>
      </c>
      <c r="CB1271" t="e">
        <v>#N/A</v>
      </c>
      <c r="CC1271" t="e">
        <v>#N/A</v>
      </c>
      <c r="CD1271" t="e">
        <v>#N/A</v>
      </c>
      <c r="CE1271" t="e">
        <v>#N/A</v>
      </c>
      <c r="CF1271" t="e">
        <v>#N/A</v>
      </c>
    </row>
    <row r="1272" spans="74:84" x14ac:dyDescent="0.3">
      <c r="BV1272" t="e">
        <v>#N/A</v>
      </c>
      <c r="BW1272" t="e">
        <v>#N/A</v>
      </c>
      <c r="BX1272" t="e">
        <v>#N/A</v>
      </c>
      <c r="BY1272" t="e">
        <v>#N/A</v>
      </c>
      <c r="BZ1272" t="e">
        <v>#N/A</v>
      </c>
      <c r="CA1272" t="e">
        <v>#N/A</v>
      </c>
      <c r="CB1272" t="e">
        <v>#N/A</v>
      </c>
      <c r="CC1272" t="e">
        <v>#N/A</v>
      </c>
      <c r="CD1272" t="e">
        <v>#N/A</v>
      </c>
      <c r="CE1272" t="e">
        <v>#N/A</v>
      </c>
      <c r="CF1272" t="e">
        <v>#N/A</v>
      </c>
    </row>
    <row r="1273" spans="74:84" x14ac:dyDescent="0.3">
      <c r="BV1273" t="e">
        <v>#N/A</v>
      </c>
      <c r="BW1273" t="e">
        <v>#N/A</v>
      </c>
      <c r="BX1273" t="e">
        <v>#N/A</v>
      </c>
      <c r="BY1273" t="e">
        <v>#N/A</v>
      </c>
      <c r="BZ1273" t="e">
        <v>#N/A</v>
      </c>
      <c r="CA1273" t="e">
        <v>#N/A</v>
      </c>
      <c r="CB1273" t="e">
        <v>#N/A</v>
      </c>
      <c r="CC1273" t="e">
        <v>#N/A</v>
      </c>
      <c r="CD1273" t="e">
        <v>#N/A</v>
      </c>
      <c r="CE1273" t="e">
        <v>#N/A</v>
      </c>
      <c r="CF1273" t="e">
        <v>#N/A</v>
      </c>
    </row>
    <row r="1274" spans="74:84" x14ac:dyDescent="0.3">
      <c r="BV1274" t="e">
        <v>#N/A</v>
      </c>
      <c r="BW1274" t="e">
        <v>#N/A</v>
      </c>
      <c r="BX1274" t="e">
        <v>#N/A</v>
      </c>
      <c r="BY1274" t="e">
        <v>#N/A</v>
      </c>
      <c r="BZ1274" t="e">
        <v>#N/A</v>
      </c>
      <c r="CA1274" t="e">
        <v>#N/A</v>
      </c>
      <c r="CB1274" t="e">
        <v>#N/A</v>
      </c>
      <c r="CC1274" t="e">
        <v>#N/A</v>
      </c>
      <c r="CD1274" t="e">
        <v>#N/A</v>
      </c>
      <c r="CE1274" t="e">
        <v>#N/A</v>
      </c>
      <c r="CF1274" t="e">
        <v>#N/A</v>
      </c>
    </row>
    <row r="1275" spans="74:84" x14ac:dyDescent="0.3">
      <c r="BV1275" t="e">
        <v>#N/A</v>
      </c>
      <c r="BW1275" t="e">
        <v>#N/A</v>
      </c>
      <c r="BX1275" t="e">
        <v>#N/A</v>
      </c>
      <c r="BY1275" t="e">
        <v>#N/A</v>
      </c>
      <c r="BZ1275" t="e">
        <v>#N/A</v>
      </c>
      <c r="CA1275" t="e">
        <v>#N/A</v>
      </c>
      <c r="CB1275" t="e">
        <v>#N/A</v>
      </c>
      <c r="CC1275" t="e">
        <v>#N/A</v>
      </c>
      <c r="CD1275" t="e">
        <v>#N/A</v>
      </c>
      <c r="CE1275" t="e">
        <v>#N/A</v>
      </c>
      <c r="CF1275" t="e">
        <v>#N/A</v>
      </c>
    </row>
    <row r="1276" spans="74:84" x14ac:dyDescent="0.3">
      <c r="BV1276" t="e">
        <v>#N/A</v>
      </c>
      <c r="BW1276" t="e">
        <v>#N/A</v>
      </c>
      <c r="BX1276" t="e">
        <v>#N/A</v>
      </c>
      <c r="BY1276" t="e">
        <v>#N/A</v>
      </c>
      <c r="BZ1276" t="e">
        <v>#N/A</v>
      </c>
      <c r="CA1276" t="e">
        <v>#N/A</v>
      </c>
      <c r="CB1276" t="e">
        <v>#N/A</v>
      </c>
      <c r="CC1276" t="e">
        <v>#N/A</v>
      </c>
      <c r="CD1276" t="e">
        <v>#N/A</v>
      </c>
      <c r="CE1276" t="e">
        <v>#N/A</v>
      </c>
      <c r="CF1276" t="e">
        <v>#N/A</v>
      </c>
    </row>
    <row r="1277" spans="74:84" x14ac:dyDescent="0.3">
      <c r="BV1277" t="e">
        <v>#N/A</v>
      </c>
      <c r="BW1277" t="e">
        <v>#N/A</v>
      </c>
      <c r="BX1277" t="e">
        <v>#N/A</v>
      </c>
      <c r="BY1277" t="e">
        <v>#N/A</v>
      </c>
      <c r="BZ1277" t="e">
        <v>#N/A</v>
      </c>
      <c r="CA1277" t="e">
        <v>#N/A</v>
      </c>
      <c r="CB1277" t="e">
        <v>#N/A</v>
      </c>
      <c r="CC1277" t="e">
        <v>#N/A</v>
      </c>
      <c r="CD1277" t="e">
        <v>#N/A</v>
      </c>
      <c r="CE1277" t="e">
        <v>#N/A</v>
      </c>
      <c r="CF1277" t="e">
        <v>#N/A</v>
      </c>
    </row>
    <row r="1278" spans="74:84" x14ac:dyDescent="0.3">
      <c r="BV1278" t="e">
        <v>#N/A</v>
      </c>
      <c r="BW1278" t="e">
        <v>#N/A</v>
      </c>
      <c r="BX1278" t="e">
        <v>#N/A</v>
      </c>
      <c r="BY1278" t="e">
        <v>#N/A</v>
      </c>
      <c r="BZ1278" t="e">
        <v>#N/A</v>
      </c>
      <c r="CA1278" t="e">
        <v>#N/A</v>
      </c>
      <c r="CB1278" t="e">
        <v>#N/A</v>
      </c>
      <c r="CC1278" t="e">
        <v>#N/A</v>
      </c>
      <c r="CD1278" t="e">
        <v>#N/A</v>
      </c>
      <c r="CE1278" t="e">
        <v>#N/A</v>
      </c>
      <c r="CF1278" t="e">
        <v>#N/A</v>
      </c>
    </row>
    <row r="1279" spans="74:84" x14ac:dyDescent="0.3">
      <c r="BV1279" t="e">
        <v>#N/A</v>
      </c>
      <c r="BW1279" t="e">
        <v>#N/A</v>
      </c>
      <c r="BX1279" t="e">
        <v>#N/A</v>
      </c>
      <c r="BY1279" t="e">
        <v>#N/A</v>
      </c>
      <c r="BZ1279" t="e">
        <v>#N/A</v>
      </c>
      <c r="CA1279" t="e">
        <v>#N/A</v>
      </c>
      <c r="CB1279" t="e">
        <v>#N/A</v>
      </c>
      <c r="CC1279" t="e">
        <v>#N/A</v>
      </c>
      <c r="CD1279" t="e">
        <v>#N/A</v>
      </c>
      <c r="CE1279" t="e">
        <v>#N/A</v>
      </c>
      <c r="CF1279" t="e">
        <v>#N/A</v>
      </c>
    </row>
    <row r="1280" spans="74:84" x14ac:dyDescent="0.3">
      <c r="BV1280" t="e">
        <v>#N/A</v>
      </c>
      <c r="BW1280" t="e">
        <v>#N/A</v>
      </c>
      <c r="BX1280" t="e">
        <v>#N/A</v>
      </c>
      <c r="BY1280" t="e">
        <v>#N/A</v>
      </c>
      <c r="BZ1280" t="e">
        <v>#N/A</v>
      </c>
      <c r="CA1280" t="e">
        <v>#N/A</v>
      </c>
      <c r="CB1280" t="e">
        <v>#N/A</v>
      </c>
      <c r="CC1280" t="e">
        <v>#N/A</v>
      </c>
      <c r="CD1280" t="e">
        <v>#N/A</v>
      </c>
      <c r="CE1280" t="e">
        <v>#N/A</v>
      </c>
      <c r="CF1280" t="e">
        <v>#N/A</v>
      </c>
    </row>
    <row r="1281" spans="74:84" x14ac:dyDescent="0.3">
      <c r="BV1281" t="e">
        <v>#N/A</v>
      </c>
      <c r="BW1281" t="e">
        <v>#N/A</v>
      </c>
      <c r="BX1281" t="e">
        <v>#N/A</v>
      </c>
      <c r="BY1281" t="e">
        <v>#N/A</v>
      </c>
      <c r="BZ1281" t="e">
        <v>#N/A</v>
      </c>
      <c r="CA1281" t="e">
        <v>#N/A</v>
      </c>
      <c r="CB1281" t="e">
        <v>#N/A</v>
      </c>
      <c r="CC1281" t="e">
        <v>#N/A</v>
      </c>
      <c r="CD1281" t="e">
        <v>#N/A</v>
      </c>
      <c r="CE1281" t="e">
        <v>#N/A</v>
      </c>
      <c r="CF1281" t="e">
        <v>#N/A</v>
      </c>
    </row>
    <row r="1282" spans="74:84" x14ac:dyDescent="0.3">
      <c r="BV1282" t="e">
        <v>#N/A</v>
      </c>
      <c r="BW1282" t="e">
        <v>#N/A</v>
      </c>
      <c r="BX1282" t="e">
        <v>#N/A</v>
      </c>
      <c r="BY1282" t="e">
        <v>#N/A</v>
      </c>
      <c r="BZ1282" t="e">
        <v>#N/A</v>
      </c>
      <c r="CA1282" t="e">
        <v>#N/A</v>
      </c>
      <c r="CB1282" t="e">
        <v>#N/A</v>
      </c>
      <c r="CC1282" t="e">
        <v>#N/A</v>
      </c>
      <c r="CD1282" t="e">
        <v>#N/A</v>
      </c>
      <c r="CE1282" t="e">
        <v>#N/A</v>
      </c>
      <c r="CF1282" t="e">
        <v>#N/A</v>
      </c>
    </row>
    <row r="1283" spans="74:84" x14ac:dyDescent="0.3">
      <c r="BV1283" t="e">
        <v>#N/A</v>
      </c>
      <c r="BW1283" t="e">
        <v>#N/A</v>
      </c>
      <c r="BX1283" t="e">
        <v>#N/A</v>
      </c>
      <c r="BY1283" t="e">
        <v>#N/A</v>
      </c>
      <c r="BZ1283" t="e">
        <v>#N/A</v>
      </c>
      <c r="CA1283" t="e">
        <v>#N/A</v>
      </c>
      <c r="CB1283" t="e">
        <v>#N/A</v>
      </c>
      <c r="CC1283" t="e">
        <v>#N/A</v>
      </c>
      <c r="CD1283" t="e">
        <v>#N/A</v>
      </c>
      <c r="CE1283" t="e">
        <v>#N/A</v>
      </c>
      <c r="CF1283" t="e">
        <v>#N/A</v>
      </c>
    </row>
    <row r="1284" spans="74:84" x14ac:dyDescent="0.3">
      <c r="BV1284" t="e">
        <v>#N/A</v>
      </c>
      <c r="BW1284" t="e">
        <v>#N/A</v>
      </c>
      <c r="BX1284" t="e">
        <v>#N/A</v>
      </c>
      <c r="BY1284" t="e">
        <v>#N/A</v>
      </c>
      <c r="BZ1284" t="e">
        <v>#N/A</v>
      </c>
      <c r="CA1284" t="e">
        <v>#N/A</v>
      </c>
      <c r="CB1284" t="e">
        <v>#N/A</v>
      </c>
      <c r="CC1284" t="e">
        <v>#N/A</v>
      </c>
      <c r="CD1284" t="e">
        <v>#N/A</v>
      </c>
      <c r="CE1284" t="e">
        <v>#N/A</v>
      </c>
      <c r="CF1284" t="e">
        <v>#N/A</v>
      </c>
    </row>
    <row r="1285" spans="74:84" x14ac:dyDescent="0.3">
      <c r="BV1285" t="e">
        <v>#N/A</v>
      </c>
      <c r="BW1285" t="e">
        <v>#N/A</v>
      </c>
      <c r="BX1285" t="e">
        <v>#N/A</v>
      </c>
      <c r="BY1285" t="e">
        <v>#N/A</v>
      </c>
      <c r="BZ1285" t="e">
        <v>#N/A</v>
      </c>
      <c r="CA1285" t="e">
        <v>#N/A</v>
      </c>
      <c r="CB1285" t="e">
        <v>#N/A</v>
      </c>
      <c r="CC1285" t="e">
        <v>#N/A</v>
      </c>
      <c r="CD1285" t="e">
        <v>#N/A</v>
      </c>
      <c r="CE1285" t="e">
        <v>#N/A</v>
      </c>
      <c r="CF1285" t="e">
        <v>#N/A</v>
      </c>
    </row>
    <row r="1286" spans="74:84" x14ac:dyDescent="0.3">
      <c r="BV1286" t="e">
        <v>#N/A</v>
      </c>
      <c r="BW1286" t="e">
        <v>#N/A</v>
      </c>
      <c r="BX1286" t="e">
        <v>#N/A</v>
      </c>
      <c r="BY1286" t="e">
        <v>#N/A</v>
      </c>
      <c r="BZ1286" t="e">
        <v>#N/A</v>
      </c>
      <c r="CA1286" t="e">
        <v>#N/A</v>
      </c>
      <c r="CB1286" t="e">
        <v>#N/A</v>
      </c>
      <c r="CC1286" t="e">
        <v>#N/A</v>
      </c>
      <c r="CD1286" t="e">
        <v>#N/A</v>
      </c>
      <c r="CE1286" t="e">
        <v>#N/A</v>
      </c>
      <c r="CF1286" t="e">
        <v>#N/A</v>
      </c>
    </row>
    <row r="1287" spans="74:84" x14ac:dyDescent="0.3">
      <c r="BV1287" t="e">
        <v>#N/A</v>
      </c>
      <c r="BW1287" t="e">
        <v>#N/A</v>
      </c>
      <c r="BX1287" t="e">
        <v>#N/A</v>
      </c>
      <c r="BY1287" t="e">
        <v>#N/A</v>
      </c>
      <c r="BZ1287" t="e">
        <v>#N/A</v>
      </c>
      <c r="CA1287" t="e">
        <v>#N/A</v>
      </c>
      <c r="CB1287" t="e">
        <v>#N/A</v>
      </c>
      <c r="CC1287" t="e">
        <v>#N/A</v>
      </c>
      <c r="CD1287" t="e">
        <v>#N/A</v>
      </c>
      <c r="CE1287" t="e">
        <v>#N/A</v>
      </c>
      <c r="CF1287" t="e">
        <v>#N/A</v>
      </c>
    </row>
    <row r="1288" spans="74:84" x14ac:dyDescent="0.3">
      <c r="BV1288" t="e">
        <v>#N/A</v>
      </c>
      <c r="BW1288" t="e">
        <v>#N/A</v>
      </c>
      <c r="BX1288" t="e">
        <v>#N/A</v>
      </c>
      <c r="BY1288" t="e">
        <v>#N/A</v>
      </c>
      <c r="BZ1288" t="e">
        <v>#N/A</v>
      </c>
      <c r="CA1288" t="e">
        <v>#N/A</v>
      </c>
      <c r="CB1288" t="e">
        <v>#N/A</v>
      </c>
      <c r="CC1288" t="e">
        <v>#N/A</v>
      </c>
      <c r="CD1288" t="e">
        <v>#N/A</v>
      </c>
      <c r="CE1288" t="e">
        <v>#N/A</v>
      </c>
      <c r="CF1288" t="e">
        <v>#N/A</v>
      </c>
    </row>
    <row r="1289" spans="74:84" x14ac:dyDescent="0.3">
      <c r="BV1289" t="e">
        <v>#N/A</v>
      </c>
      <c r="BW1289" t="e">
        <v>#N/A</v>
      </c>
      <c r="BX1289" t="e">
        <v>#N/A</v>
      </c>
      <c r="BY1289" t="e">
        <v>#N/A</v>
      </c>
      <c r="BZ1289" t="e">
        <v>#N/A</v>
      </c>
      <c r="CA1289" t="e">
        <v>#N/A</v>
      </c>
      <c r="CB1289" t="e">
        <v>#N/A</v>
      </c>
      <c r="CC1289" t="e">
        <v>#N/A</v>
      </c>
      <c r="CD1289" t="e">
        <v>#N/A</v>
      </c>
      <c r="CE1289" t="e">
        <v>#N/A</v>
      </c>
      <c r="CF1289" t="e">
        <v>#N/A</v>
      </c>
    </row>
    <row r="1290" spans="74:84" x14ac:dyDescent="0.3">
      <c r="BV1290" t="e">
        <v>#N/A</v>
      </c>
      <c r="BW1290" t="e">
        <v>#N/A</v>
      </c>
      <c r="BX1290" t="e">
        <v>#N/A</v>
      </c>
      <c r="BY1290" t="e">
        <v>#N/A</v>
      </c>
      <c r="BZ1290" t="e">
        <v>#N/A</v>
      </c>
      <c r="CA1290" t="e">
        <v>#N/A</v>
      </c>
      <c r="CB1290" t="e">
        <v>#N/A</v>
      </c>
      <c r="CC1290" t="e">
        <v>#N/A</v>
      </c>
      <c r="CD1290" t="e">
        <v>#N/A</v>
      </c>
      <c r="CE1290" t="e">
        <v>#N/A</v>
      </c>
      <c r="CF1290" t="e">
        <v>#N/A</v>
      </c>
    </row>
    <row r="1291" spans="74:84" x14ac:dyDescent="0.3">
      <c r="BV1291" t="e">
        <v>#N/A</v>
      </c>
      <c r="BW1291" t="e">
        <v>#N/A</v>
      </c>
      <c r="BX1291" t="e">
        <v>#N/A</v>
      </c>
      <c r="BY1291" t="e">
        <v>#N/A</v>
      </c>
      <c r="BZ1291" t="e">
        <v>#N/A</v>
      </c>
      <c r="CA1291" t="e">
        <v>#N/A</v>
      </c>
      <c r="CB1291" t="e">
        <v>#N/A</v>
      </c>
      <c r="CC1291" t="e">
        <v>#N/A</v>
      </c>
      <c r="CD1291" t="e">
        <v>#N/A</v>
      </c>
      <c r="CE1291" t="e">
        <v>#N/A</v>
      </c>
      <c r="CF1291" t="e">
        <v>#N/A</v>
      </c>
    </row>
    <row r="1292" spans="74:84" x14ac:dyDescent="0.3">
      <c r="BV1292" t="e">
        <v>#N/A</v>
      </c>
      <c r="BW1292" t="e">
        <v>#N/A</v>
      </c>
      <c r="BX1292" t="e">
        <v>#N/A</v>
      </c>
      <c r="BY1292" t="e">
        <v>#N/A</v>
      </c>
      <c r="BZ1292" t="e">
        <v>#N/A</v>
      </c>
      <c r="CA1292" t="e">
        <v>#N/A</v>
      </c>
      <c r="CB1292" t="e">
        <v>#N/A</v>
      </c>
      <c r="CC1292" t="e">
        <v>#N/A</v>
      </c>
      <c r="CD1292" t="e">
        <v>#N/A</v>
      </c>
      <c r="CE1292" t="e">
        <v>#N/A</v>
      </c>
      <c r="CF1292" t="e">
        <v>#N/A</v>
      </c>
    </row>
    <row r="1293" spans="74:84" x14ac:dyDescent="0.3">
      <c r="BV1293" t="e">
        <v>#N/A</v>
      </c>
      <c r="BW1293" t="e">
        <v>#N/A</v>
      </c>
      <c r="BX1293" t="e">
        <v>#N/A</v>
      </c>
      <c r="BY1293" t="e">
        <v>#N/A</v>
      </c>
      <c r="BZ1293" t="e">
        <v>#N/A</v>
      </c>
      <c r="CA1293" t="e">
        <v>#N/A</v>
      </c>
      <c r="CB1293" t="e">
        <v>#N/A</v>
      </c>
      <c r="CC1293" t="e">
        <v>#N/A</v>
      </c>
      <c r="CD1293" t="e">
        <v>#N/A</v>
      </c>
      <c r="CE1293" t="e">
        <v>#N/A</v>
      </c>
      <c r="CF1293" t="e">
        <v>#N/A</v>
      </c>
    </row>
    <row r="1294" spans="74:84" x14ac:dyDescent="0.3">
      <c r="BV1294" t="e">
        <v>#N/A</v>
      </c>
      <c r="BW1294" t="e">
        <v>#N/A</v>
      </c>
      <c r="BX1294" t="e">
        <v>#N/A</v>
      </c>
      <c r="BY1294" t="e">
        <v>#N/A</v>
      </c>
      <c r="BZ1294" t="e">
        <v>#N/A</v>
      </c>
      <c r="CA1294" t="e">
        <v>#N/A</v>
      </c>
      <c r="CB1294" t="e">
        <v>#N/A</v>
      </c>
      <c r="CC1294" t="e">
        <v>#N/A</v>
      </c>
      <c r="CD1294" t="e">
        <v>#N/A</v>
      </c>
      <c r="CE1294" t="e">
        <v>#N/A</v>
      </c>
      <c r="CF1294" t="e">
        <v>#N/A</v>
      </c>
    </row>
    <row r="1295" spans="74:84" x14ac:dyDescent="0.3">
      <c r="BV1295" t="e">
        <v>#N/A</v>
      </c>
      <c r="BW1295" t="e">
        <v>#N/A</v>
      </c>
      <c r="BX1295" t="e">
        <v>#N/A</v>
      </c>
      <c r="BY1295" t="e">
        <v>#N/A</v>
      </c>
      <c r="BZ1295" t="e">
        <v>#N/A</v>
      </c>
      <c r="CA1295" t="e">
        <v>#N/A</v>
      </c>
      <c r="CB1295" t="e">
        <v>#N/A</v>
      </c>
      <c r="CC1295" t="e">
        <v>#N/A</v>
      </c>
      <c r="CD1295" t="e">
        <v>#N/A</v>
      </c>
      <c r="CE1295" t="e">
        <v>#N/A</v>
      </c>
      <c r="CF1295" t="e">
        <v>#N/A</v>
      </c>
    </row>
    <row r="1296" spans="74:84" x14ac:dyDescent="0.3">
      <c r="BV1296" t="e">
        <v>#N/A</v>
      </c>
      <c r="BW1296" t="e">
        <v>#N/A</v>
      </c>
      <c r="BX1296" t="e">
        <v>#N/A</v>
      </c>
      <c r="BY1296" t="e">
        <v>#N/A</v>
      </c>
      <c r="BZ1296" t="e">
        <v>#N/A</v>
      </c>
      <c r="CA1296" t="e">
        <v>#N/A</v>
      </c>
      <c r="CB1296" t="e">
        <v>#N/A</v>
      </c>
      <c r="CC1296" t="e">
        <v>#N/A</v>
      </c>
      <c r="CD1296" t="e">
        <v>#N/A</v>
      </c>
      <c r="CE1296" t="e">
        <v>#N/A</v>
      </c>
      <c r="CF1296" t="e">
        <v>#N/A</v>
      </c>
    </row>
    <row r="1297" spans="74:84" x14ac:dyDescent="0.3">
      <c r="BV1297" t="e">
        <v>#N/A</v>
      </c>
      <c r="BW1297" t="e">
        <v>#N/A</v>
      </c>
      <c r="BX1297" t="e">
        <v>#N/A</v>
      </c>
      <c r="BY1297" t="e">
        <v>#N/A</v>
      </c>
      <c r="BZ1297" t="e">
        <v>#N/A</v>
      </c>
      <c r="CA1297" t="e">
        <v>#N/A</v>
      </c>
      <c r="CB1297" t="e">
        <v>#N/A</v>
      </c>
      <c r="CC1297" t="e">
        <v>#N/A</v>
      </c>
      <c r="CD1297" t="e">
        <v>#N/A</v>
      </c>
      <c r="CE1297" t="e">
        <v>#N/A</v>
      </c>
      <c r="CF1297" t="e">
        <v>#N/A</v>
      </c>
    </row>
    <row r="1298" spans="74:84" x14ac:dyDescent="0.3">
      <c r="BV1298" t="e">
        <v>#N/A</v>
      </c>
      <c r="BW1298" t="e">
        <v>#N/A</v>
      </c>
      <c r="BX1298" t="e">
        <v>#N/A</v>
      </c>
      <c r="BY1298" t="e">
        <v>#N/A</v>
      </c>
      <c r="BZ1298" t="e">
        <v>#N/A</v>
      </c>
      <c r="CA1298" t="e">
        <v>#N/A</v>
      </c>
      <c r="CB1298" t="e">
        <v>#N/A</v>
      </c>
      <c r="CC1298" t="e">
        <v>#N/A</v>
      </c>
      <c r="CD1298" t="e">
        <v>#N/A</v>
      </c>
      <c r="CE1298" t="e">
        <v>#N/A</v>
      </c>
      <c r="CF1298" t="e">
        <v>#N/A</v>
      </c>
    </row>
    <row r="1299" spans="74:84" x14ac:dyDescent="0.3">
      <c r="BV1299" t="e">
        <v>#N/A</v>
      </c>
      <c r="BW1299" t="e">
        <v>#N/A</v>
      </c>
      <c r="BX1299" t="e">
        <v>#N/A</v>
      </c>
      <c r="BY1299" t="e">
        <v>#N/A</v>
      </c>
      <c r="BZ1299" t="e">
        <v>#N/A</v>
      </c>
      <c r="CA1299" t="e">
        <v>#N/A</v>
      </c>
      <c r="CB1299" t="e">
        <v>#N/A</v>
      </c>
      <c r="CC1299" t="e">
        <v>#N/A</v>
      </c>
      <c r="CD1299" t="e">
        <v>#N/A</v>
      </c>
      <c r="CE1299" t="e">
        <v>#N/A</v>
      </c>
      <c r="CF1299" t="e">
        <v>#N/A</v>
      </c>
    </row>
    <row r="1300" spans="74:84" x14ac:dyDescent="0.3">
      <c r="BV1300" t="e">
        <v>#N/A</v>
      </c>
      <c r="BW1300" t="e">
        <v>#N/A</v>
      </c>
      <c r="BX1300" t="e">
        <v>#N/A</v>
      </c>
      <c r="BY1300" t="e">
        <v>#N/A</v>
      </c>
      <c r="BZ1300" t="e">
        <v>#N/A</v>
      </c>
      <c r="CA1300" t="e">
        <v>#N/A</v>
      </c>
      <c r="CB1300" t="e">
        <v>#N/A</v>
      </c>
      <c r="CC1300" t="e">
        <v>#N/A</v>
      </c>
      <c r="CD1300" t="e">
        <v>#N/A</v>
      </c>
      <c r="CE1300" t="e">
        <v>#N/A</v>
      </c>
      <c r="CF1300" t="e">
        <v>#N/A</v>
      </c>
    </row>
    <row r="1301" spans="74:84" x14ac:dyDescent="0.3">
      <c r="BV1301" t="e">
        <v>#N/A</v>
      </c>
      <c r="BW1301" t="e">
        <v>#N/A</v>
      </c>
      <c r="BX1301" t="e">
        <v>#N/A</v>
      </c>
      <c r="BY1301" t="e">
        <v>#N/A</v>
      </c>
      <c r="BZ1301" t="e">
        <v>#N/A</v>
      </c>
      <c r="CA1301" t="e">
        <v>#N/A</v>
      </c>
      <c r="CB1301" t="e">
        <v>#N/A</v>
      </c>
      <c r="CC1301" t="e">
        <v>#N/A</v>
      </c>
      <c r="CD1301" t="e">
        <v>#N/A</v>
      </c>
      <c r="CE1301" t="e">
        <v>#N/A</v>
      </c>
      <c r="CF1301" t="e">
        <v>#N/A</v>
      </c>
    </row>
    <row r="1302" spans="74:84" x14ac:dyDescent="0.3">
      <c r="BV1302" t="e">
        <v>#N/A</v>
      </c>
      <c r="BW1302" t="e">
        <v>#N/A</v>
      </c>
      <c r="BX1302" t="e">
        <v>#N/A</v>
      </c>
      <c r="BY1302" t="e">
        <v>#N/A</v>
      </c>
      <c r="BZ1302" t="e">
        <v>#N/A</v>
      </c>
      <c r="CA1302" t="e">
        <v>#N/A</v>
      </c>
      <c r="CB1302" t="e">
        <v>#N/A</v>
      </c>
      <c r="CC1302" t="e">
        <v>#N/A</v>
      </c>
      <c r="CD1302" t="e">
        <v>#N/A</v>
      </c>
      <c r="CE1302" t="e">
        <v>#N/A</v>
      </c>
      <c r="CF1302" t="e">
        <v>#N/A</v>
      </c>
    </row>
    <row r="1303" spans="74:84" x14ac:dyDescent="0.3">
      <c r="BV1303" t="e">
        <v>#N/A</v>
      </c>
      <c r="BW1303" t="e">
        <v>#N/A</v>
      </c>
      <c r="BX1303" t="e">
        <v>#N/A</v>
      </c>
      <c r="BY1303" t="e">
        <v>#N/A</v>
      </c>
      <c r="BZ1303" t="e">
        <v>#N/A</v>
      </c>
      <c r="CA1303" t="e">
        <v>#N/A</v>
      </c>
      <c r="CB1303" t="e">
        <v>#N/A</v>
      </c>
      <c r="CC1303" t="e">
        <v>#N/A</v>
      </c>
      <c r="CD1303" t="e">
        <v>#N/A</v>
      </c>
      <c r="CE1303" t="e">
        <v>#N/A</v>
      </c>
      <c r="CF1303" t="e">
        <v>#N/A</v>
      </c>
    </row>
    <row r="1304" spans="74:84" x14ac:dyDescent="0.3">
      <c r="BV1304" t="e">
        <v>#N/A</v>
      </c>
      <c r="BW1304" t="e">
        <v>#N/A</v>
      </c>
      <c r="BX1304" t="e">
        <v>#N/A</v>
      </c>
      <c r="BY1304" t="e">
        <v>#N/A</v>
      </c>
      <c r="BZ1304" t="e">
        <v>#N/A</v>
      </c>
      <c r="CA1304" t="e">
        <v>#N/A</v>
      </c>
      <c r="CB1304" t="e">
        <v>#N/A</v>
      </c>
      <c r="CC1304" t="e">
        <v>#N/A</v>
      </c>
      <c r="CD1304" t="e">
        <v>#N/A</v>
      </c>
      <c r="CE1304" t="e">
        <v>#N/A</v>
      </c>
      <c r="CF1304" t="e">
        <v>#N/A</v>
      </c>
    </row>
    <row r="1305" spans="74:84" x14ac:dyDescent="0.3">
      <c r="BV1305" t="e">
        <v>#N/A</v>
      </c>
      <c r="BW1305" t="e">
        <v>#N/A</v>
      </c>
      <c r="BX1305" t="e">
        <v>#N/A</v>
      </c>
      <c r="BY1305" t="e">
        <v>#N/A</v>
      </c>
      <c r="BZ1305" t="e">
        <v>#N/A</v>
      </c>
      <c r="CA1305" t="e">
        <v>#N/A</v>
      </c>
      <c r="CB1305" t="e">
        <v>#N/A</v>
      </c>
      <c r="CC1305" t="e">
        <v>#N/A</v>
      </c>
      <c r="CD1305" t="e">
        <v>#N/A</v>
      </c>
      <c r="CE1305" t="e">
        <v>#N/A</v>
      </c>
      <c r="CF1305" t="e">
        <v>#N/A</v>
      </c>
    </row>
    <row r="1306" spans="74:84" x14ac:dyDescent="0.3">
      <c r="BV1306" t="e">
        <v>#N/A</v>
      </c>
      <c r="BW1306" t="e">
        <v>#N/A</v>
      </c>
      <c r="BX1306" t="e">
        <v>#N/A</v>
      </c>
      <c r="BY1306" t="e">
        <v>#N/A</v>
      </c>
      <c r="BZ1306" t="e">
        <v>#N/A</v>
      </c>
      <c r="CA1306" t="e">
        <v>#N/A</v>
      </c>
      <c r="CB1306" t="e">
        <v>#N/A</v>
      </c>
      <c r="CC1306" t="e">
        <v>#N/A</v>
      </c>
      <c r="CD1306" t="e">
        <v>#N/A</v>
      </c>
      <c r="CE1306" t="e">
        <v>#N/A</v>
      </c>
      <c r="CF1306" t="e">
        <v>#N/A</v>
      </c>
    </row>
    <row r="1307" spans="74:84" x14ac:dyDescent="0.3">
      <c r="BV1307" t="e">
        <v>#N/A</v>
      </c>
      <c r="BW1307" t="e">
        <v>#N/A</v>
      </c>
      <c r="BX1307" t="e">
        <v>#N/A</v>
      </c>
      <c r="BY1307" t="e">
        <v>#N/A</v>
      </c>
      <c r="BZ1307" t="e">
        <v>#N/A</v>
      </c>
      <c r="CA1307" t="e">
        <v>#N/A</v>
      </c>
      <c r="CB1307" t="e">
        <v>#N/A</v>
      </c>
      <c r="CC1307" t="e">
        <v>#N/A</v>
      </c>
      <c r="CD1307" t="e">
        <v>#N/A</v>
      </c>
      <c r="CE1307" t="e">
        <v>#N/A</v>
      </c>
      <c r="CF1307" t="e">
        <v>#N/A</v>
      </c>
    </row>
    <row r="1308" spans="74:84" x14ac:dyDescent="0.3">
      <c r="BV1308" t="e">
        <v>#N/A</v>
      </c>
      <c r="BW1308" t="e">
        <v>#N/A</v>
      </c>
      <c r="BX1308" t="e">
        <v>#N/A</v>
      </c>
      <c r="BY1308" t="e">
        <v>#N/A</v>
      </c>
      <c r="BZ1308" t="e">
        <v>#N/A</v>
      </c>
      <c r="CA1308" t="e">
        <v>#N/A</v>
      </c>
      <c r="CB1308" t="e">
        <v>#N/A</v>
      </c>
      <c r="CC1308" t="e">
        <v>#N/A</v>
      </c>
      <c r="CD1308" t="e">
        <v>#N/A</v>
      </c>
      <c r="CE1308" t="e">
        <v>#N/A</v>
      </c>
      <c r="CF1308" t="e">
        <v>#N/A</v>
      </c>
    </row>
    <row r="1309" spans="74:84" x14ac:dyDescent="0.3">
      <c r="BV1309" t="e">
        <v>#N/A</v>
      </c>
      <c r="BW1309" t="e">
        <v>#N/A</v>
      </c>
      <c r="BX1309" t="e">
        <v>#N/A</v>
      </c>
      <c r="BY1309" t="e">
        <v>#N/A</v>
      </c>
      <c r="BZ1309" t="e">
        <v>#N/A</v>
      </c>
      <c r="CA1309" t="e">
        <v>#N/A</v>
      </c>
      <c r="CB1309" t="e">
        <v>#N/A</v>
      </c>
      <c r="CC1309" t="e">
        <v>#N/A</v>
      </c>
      <c r="CD1309" t="e">
        <v>#N/A</v>
      </c>
      <c r="CE1309" t="e">
        <v>#N/A</v>
      </c>
      <c r="CF1309" t="e">
        <v>#N/A</v>
      </c>
    </row>
    <row r="1310" spans="74:84" x14ac:dyDescent="0.3">
      <c r="BV1310" t="e">
        <v>#N/A</v>
      </c>
      <c r="BW1310" t="e">
        <v>#N/A</v>
      </c>
      <c r="BX1310" t="e">
        <v>#N/A</v>
      </c>
      <c r="BY1310" t="e">
        <v>#N/A</v>
      </c>
      <c r="BZ1310" t="e">
        <v>#N/A</v>
      </c>
      <c r="CA1310" t="e">
        <v>#N/A</v>
      </c>
      <c r="CB1310" t="e">
        <v>#N/A</v>
      </c>
      <c r="CC1310" t="e">
        <v>#N/A</v>
      </c>
      <c r="CD1310" t="e">
        <v>#N/A</v>
      </c>
      <c r="CE1310" t="e">
        <v>#N/A</v>
      </c>
      <c r="CF1310" t="e">
        <v>#N/A</v>
      </c>
    </row>
    <row r="1311" spans="74:84" x14ac:dyDescent="0.3">
      <c r="BV1311" t="e">
        <v>#N/A</v>
      </c>
      <c r="BW1311" t="e">
        <v>#N/A</v>
      </c>
      <c r="BX1311" t="e">
        <v>#N/A</v>
      </c>
      <c r="BY1311" t="e">
        <v>#N/A</v>
      </c>
      <c r="BZ1311" t="e">
        <v>#N/A</v>
      </c>
      <c r="CA1311" t="e">
        <v>#N/A</v>
      </c>
      <c r="CB1311" t="e">
        <v>#N/A</v>
      </c>
      <c r="CC1311" t="e">
        <v>#N/A</v>
      </c>
      <c r="CD1311" t="e">
        <v>#N/A</v>
      </c>
      <c r="CE1311" t="e">
        <v>#N/A</v>
      </c>
      <c r="CF1311" t="e">
        <v>#N/A</v>
      </c>
    </row>
    <row r="1312" spans="74:84" x14ac:dyDescent="0.3">
      <c r="BV1312" t="e">
        <v>#N/A</v>
      </c>
      <c r="BW1312" t="e">
        <v>#N/A</v>
      </c>
      <c r="BX1312" t="e">
        <v>#N/A</v>
      </c>
      <c r="BY1312" t="e">
        <v>#N/A</v>
      </c>
      <c r="BZ1312" t="e">
        <v>#N/A</v>
      </c>
      <c r="CA1312" t="e">
        <v>#N/A</v>
      </c>
      <c r="CB1312" t="e">
        <v>#N/A</v>
      </c>
      <c r="CC1312" t="e">
        <v>#N/A</v>
      </c>
      <c r="CD1312" t="e">
        <v>#N/A</v>
      </c>
      <c r="CE1312" t="e">
        <v>#N/A</v>
      </c>
      <c r="CF1312" t="e">
        <v>#N/A</v>
      </c>
    </row>
    <row r="1313" spans="74:84" x14ac:dyDescent="0.3">
      <c r="BV1313" t="e">
        <v>#N/A</v>
      </c>
      <c r="BW1313" t="e">
        <v>#N/A</v>
      </c>
      <c r="BX1313" t="e">
        <v>#N/A</v>
      </c>
      <c r="BY1313" t="e">
        <v>#N/A</v>
      </c>
      <c r="BZ1313" t="e">
        <v>#N/A</v>
      </c>
      <c r="CA1313" t="e">
        <v>#N/A</v>
      </c>
      <c r="CB1313" t="e">
        <v>#N/A</v>
      </c>
      <c r="CC1313" t="e">
        <v>#N/A</v>
      </c>
      <c r="CD1313" t="e">
        <v>#N/A</v>
      </c>
      <c r="CE1313" t="e">
        <v>#N/A</v>
      </c>
      <c r="CF1313" t="e">
        <v>#N/A</v>
      </c>
    </row>
    <row r="1314" spans="74:84" x14ac:dyDescent="0.3">
      <c r="BV1314" t="e">
        <v>#N/A</v>
      </c>
      <c r="BW1314" t="e">
        <v>#N/A</v>
      </c>
      <c r="BX1314" t="e">
        <v>#N/A</v>
      </c>
      <c r="BY1314" t="e">
        <v>#N/A</v>
      </c>
      <c r="BZ1314" t="e">
        <v>#N/A</v>
      </c>
      <c r="CA1314" t="e">
        <v>#N/A</v>
      </c>
      <c r="CB1314" t="e">
        <v>#N/A</v>
      </c>
      <c r="CC1314" t="e">
        <v>#N/A</v>
      </c>
      <c r="CD1314" t="e">
        <v>#N/A</v>
      </c>
      <c r="CE1314" t="e">
        <v>#N/A</v>
      </c>
      <c r="CF1314" t="e">
        <v>#N/A</v>
      </c>
    </row>
    <row r="1315" spans="74:84" x14ac:dyDescent="0.3">
      <c r="BV1315" t="e">
        <v>#N/A</v>
      </c>
      <c r="BW1315" t="e">
        <v>#N/A</v>
      </c>
      <c r="BX1315" t="e">
        <v>#N/A</v>
      </c>
      <c r="BY1315" t="e">
        <v>#N/A</v>
      </c>
      <c r="BZ1315" t="e">
        <v>#N/A</v>
      </c>
      <c r="CA1315" t="e">
        <v>#N/A</v>
      </c>
      <c r="CB1315" t="e">
        <v>#N/A</v>
      </c>
      <c r="CC1315" t="e">
        <v>#N/A</v>
      </c>
      <c r="CD1315" t="e">
        <v>#N/A</v>
      </c>
      <c r="CE1315" t="e">
        <v>#N/A</v>
      </c>
      <c r="CF1315" t="e">
        <v>#N/A</v>
      </c>
    </row>
    <row r="1316" spans="74:84" x14ac:dyDescent="0.3">
      <c r="BV1316" t="e">
        <v>#N/A</v>
      </c>
      <c r="BW1316" t="e">
        <v>#N/A</v>
      </c>
      <c r="BX1316" t="e">
        <v>#N/A</v>
      </c>
      <c r="BY1316" t="e">
        <v>#N/A</v>
      </c>
      <c r="BZ1316" t="e">
        <v>#N/A</v>
      </c>
      <c r="CA1316" t="e">
        <v>#N/A</v>
      </c>
      <c r="CB1316" t="e">
        <v>#N/A</v>
      </c>
      <c r="CC1316" t="e">
        <v>#N/A</v>
      </c>
      <c r="CD1316" t="e">
        <v>#N/A</v>
      </c>
      <c r="CE1316" t="e">
        <v>#N/A</v>
      </c>
      <c r="CF1316" t="e">
        <v>#N/A</v>
      </c>
    </row>
    <row r="1317" spans="74:84" x14ac:dyDescent="0.3">
      <c r="BV1317" t="e">
        <v>#N/A</v>
      </c>
      <c r="BW1317" t="e">
        <v>#N/A</v>
      </c>
      <c r="BX1317" t="e">
        <v>#N/A</v>
      </c>
      <c r="BY1317" t="e">
        <v>#N/A</v>
      </c>
      <c r="BZ1317" t="e">
        <v>#N/A</v>
      </c>
      <c r="CA1317" t="e">
        <v>#N/A</v>
      </c>
      <c r="CB1317" t="e">
        <v>#N/A</v>
      </c>
      <c r="CC1317" t="e">
        <v>#N/A</v>
      </c>
      <c r="CD1317" t="e">
        <v>#N/A</v>
      </c>
      <c r="CE1317" t="e">
        <v>#N/A</v>
      </c>
      <c r="CF1317" t="e">
        <v>#N/A</v>
      </c>
    </row>
    <row r="1318" spans="74:84" x14ac:dyDescent="0.3">
      <c r="BV1318" t="e">
        <v>#N/A</v>
      </c>
      <c r="BW1318" t="e">
        <v>#N/A</v>
      </c>
      <c r="BX1318" t="e">
        <v>#N/A</v>
      </c>
      <c r="BY1318" t="e">
        <v>#N/A</v>
      </c>
      <c r="BZ1318" t="e">
        <v>#N/A</v>
      </c>
      <c r="CA1318" t="e">
        <v>#N/A</v>
      </c>
      <c r="CB1318" t="e">
        <v>#N/A</v>
      </c>
      <c r="CC1318" t="e">
        <v>#N/A</v>
      </c>
      <c r="CD1318" t="e">
        <v>#N/A</v>
      </c>
      <c r="CE1318" t="e">
        <v>#N/A</v>
      </c>
      <c r="CF1318" t="e">
        <v>#N/A</v>
      </c>
    </row>
    <row r="1319" spans="74:84" x14ac:dyDescent="0.3">
      <c r="BV1319" t="e">
        <v>#N/A</v>
      </c>
      <c r="BW1319" t="e">
        <v>#N/A</v>
      </c>
      <c r="BX1319" t="e">
        <v>#N/A</v>
      </c>
      <c r="BY1319" t="e">
        <v>#N/A</v>
      </c>
      <c r="BZ1319" t="e">
        <v>#N/A</v>
      </c>
      <c r="CA1319" t="e">
        <v>#N/A</v>
      </c>
      <c r="CB1319" t="e">
        <v>#N/A</v>
      </c>
      <c r="CC1319" t="e">
        <v>#N/A</v>
      </c>
      <c r="CD1319" t="e">
        <v>#N/A</v>
      </c>
      <c r="CE1319" t="e">
        <v>#N/A</v>
      </c>
      <c r="CF1319" t="e">
        <v>#N/A</v>
      </c>
    </row>
    <row r="1320" spans="74:84" x14ac:dyDescent="0.3">
      <c r="BV1320" t="e">
        <v>#N/A</v>
      </c>
      <c r="BW1320" t="e">
        <v>#N/A</v>
      </c>
      <c r="BX1320" t="e">
        <v>#N/A</v>
      </c>
      <c r="BY1320" t="e">
        <v>#N/A</v>
      </c>
      <c r="BZ1320" t="e">
        <v>#N/A</v>
      </c>
      <c r="CA1320" t="e">
        <v>#N/A</v>
      </c>
      <c r="CB1320" t="e">
        <v>#N/A</v>
      </c>
      <c r="CC1320" t="e">
        <v>#N/A</v>
      </c>
      <c r="CD1320" t="e">
        <v>#N/A</v>
      </c>
      <c r="CE1320" t="e">
        <v>#N/A</v>
      </c>
      <c r="CF1320" t="e">
        <v>#N/A</v>
      </c>
    </row>
    <row r="1321" spans="74:84" x14ac:dyDescent="0.3">
      <c r="BV1321" t="e">
        <v>#N/A</v>
      </c>
      <c r="BW1321" t="e">
        <v>#N/A</v>
      </c>
      <c r="BX1321" t="e">
        <v>#N/A</v>
      </c>
      <c r="BY1321" t="e">
        <v>#N/A</v>
      </c>
      <c r="BZ1321" t="e">
        <v>#N/A</v>
      </c>
      <c r="CA1321" t="e">
        <v>#N/A</v>
      </c>
      <c r="CB1321" t="e">
        <v>#N/A</v>
      </c>
      <c r="CC1321" t="e">
        <v>#N/A</v>
      </c>
      <c r="CD1321" t="e">
        <v>#N/A</v>
      </c>
      <c r="CE1321" t="e">
        <v>#N/A</v>
      </c>
      <c r="CF1321" t="e">
        <v>#N/A</v>
      </c>
    </row>
    <row r="1322" spans="74:84" x14ac:dyDescent="0.3">
      <c r="BV1322" t="e">
        <v>#N/A</v>
      </c>
      <c r="BW1322" t="e">
        <v>#N/A</v>
      </c>
      <c r="BX1322" t="e">
        <v>#N/A</v>
      </c>
      <c r="BY1322" t="e">
        <v>#N/A</v>
      </c>
      <c r="BZ1322" t="e">
        <v>#N/A</v>
      </c>
      <c r="CA1322" t="e">
        <v>#N/A</v>
      </c>
      <c r="CB1322" t="e">
        <v>#N/A</v>
      </c>
      <c r="CC1322" t="e">
        <v>#N/A</v>
      </c>
      <c r="CD1322" t="e">
        <v>#N/A</v>
      </c>
      <c r="CE1322" t="e">
        <v>#N/A</v>
      </c>
      <c r="CF1322" t="e">
        <v>#N/A</v>
      </c>
    </row>
    <row r="1323" spans="74:84" x14ac:dyDescent="0.3">
      <c r="BV1323" t="e">
        <v>#N/A</v>
      </c>
      <c r="BW1323" t="e">
        <v>#N/A</v>
      </c>
      <c r="BX1323" t="e">
        <v>#N/A</v>
      </c>
      <c r="BY1323" t="e">
        <v>#N/A</v>
      </c>
      <c r="BZ1323" t="e">
        <v>#N/A</v>
      </c>
      <c r="CA1323" t="e">
        <v>#N/A</v>
      </c>
      <c r="CB1323" t="e">
        <v>#N/A</v>
      </c>
      <c r="CC1323" t="e">
        <v>#N/A</v>
      </c>
      <c r="CD1323" t="e">
        <v>#N/A</v>
      </c>
      <c r="CE1323" t="e">
        <v>#N/A</v>
      </c>
      <c r="CF1323" t="e">
        <v>#N/A</v>
      </c>
    </row>
    <row r="1324" spans="74:84" x14ac:dyDescent="0.3">
      <c r="BV1324" t="e">
        <v>#N/A</v>
      </c>
      <c r="BW1324" t="e">
        <v>#N/A</v>
      </c>
      <c r="BX1324" t="e">
        <v>#N/A</v>
      </c>
      <c r="BY1324" t="e">
        <v>#N/A</v>
      </c>
      <c r="BZ1324" t="e">
        <v>#N/A</v>
      </c>
      <c r="CA1324" t="e">
        <v>#N/A</v>
      </c>
      <c r="CB1324" t="e">
        <v>#N/A</v>
      </c>
      <c r="CC1324" t="e">
        <v>#N/A</v>
      </c>
      <c r="CD1324" t="e">
        <v>#N/A</v>
      </c>
      <c r="CE1324" t="e">
        <v>#N/A</v>
      </c>
      <c r="CF1324" t="e">
        <v>#N/A</v>
      </c>
    </row>
    <row r="1325" spans="74:84" x14ac:dyDescent="0.3">
      <c r="BV1325" t="e">
        <v>#N/A</v>
      </c>
      <c r="BW1325" t="e">
        <v>#N/A</v>
      </c>
      <c r="BX1325" t="e">
        <v>#N/A</v>
      </c>
      <c r="BY1325" t="e">
        <v>#N/A</v>
      </c>
      <c r="BZ1325" t="e">
        <v>#N/A</v>
      </c>
      <c r="CA1325" t="e">
        <v>#N/A</v>
      </c>
      <c r="CB1325" t="e">
        <v>#N/A</v>
      </c>
      <c r="CC1325" t="e">
        <v>#N/A</v>
      </c>
      <c r="CD1325" t="e">
        <v>#N/A</v>
      </c>
      <c r="CE1325" t="e">
        <v>#N/A</v>
      </c>
      <c r="CF1325" t="e">
        <v>#N/A</v>
      </c>
    </row>
    <row r="1326" spans="74:84" x14ac:dyDescent="0.3">
      <c r="BV1326" t="e">
        <v>#N/A</v>
      </c>
      <c r="BW1326" t="e">
        <v>#N/A</v>
      </c>
      <c r="BX1326" t="e">
        <v>#N/A</v>
      </c>
      <c r="BY1326" t="e">
        <v>#N/A</v>
      </c>
      <c r="BZ1326" t="e">
        <v>#N/A</v>
      </c>
      <c r="CA1326" t="e">
        <v>#N/A</v>
      </c>
      <c r="CB1326" t="e">
        <v>#N/A</v>
      </c>
      <c r="CC1326" t="e">
        <v>#N/A</v>
      </c>
      <c r="CD1326" t="e">
        <v>#N/A</v>
      </c>
      <c r="CE1326" t="e">
        <v>#N/A</v>
      </c>
      <c r="CF1326" t="e">
        <v>#N/A</v>
      </c>
    </row>
    <row r="1327" spans="74:84" x14ac:dyDescent="0.3">
      <c r="BV1327" t="e">
        <v>#N/A</v>
      </c>
      <c r="BW1327" t="e">
        <v>#N/A</v>
      </c>
      <c r="BX1327" t="e">
        <v>#N/A</v>
      </c>
      <c r="BY1327" t="e">
        <v>#N/A</v>
      </c>
      <c r="BZ1327" t="e">
        <v>#N/A</v>
      </c>
      <c r="CA1327" t="e">
        <v>#N/A</v>
      </c>
      <c r="CB1327" t="e">
        <v>#N/A</v>
      </c>
      <c r="CC1327" t="e">
        <v>#N/A</v>
      </c>
      <c r="CD1327" t="e">
        <v>#N/A</v>
      </c>
      <c r="CE1327" t="e">
        <v>#N/A</v>
      </c>
      <c r="CF1327" t="e">
        <v>#N/A</v>
      </c>
    </row>
    <row r="1328" spans="74:84" x14ac:dyDescent="0.3">
      <c r="BV1328" t="e">
        <v>#N/A</v>
      </c>
      <c r="BW1328" t="e">
        <v>#N/A</v>
      </c>
      <c r="BX1328" t="e">
        <v>#N/A</v>
      </c>
      <c r="BY1328" t="e">
        <v>#N/A</v>
      </c>
      <c r="BZ1328" t="e">
        <v>#N/A</v>
      </c>
      <c r="CA1328" t="e">
        <v>#N/A</v>
      </c>
      <c r="CB1328" t="e">
        <v>#N/A</v>
      </c>
      <c r="CC1328" t="e">
        <v>#N/A</v>
      </c>
      <c r="CD1328" t="e">
        <v>#N/A</v>
      </c>
      <c r="CE1328" t="e">
        <v>#N/A</v>
      </c>
      <c r="CF1328" t="e">
        <v>#N/A</v>
      </c>
    </row>
    <row r="1329" spans="74:84" x14ac:dyDescent="0.3">
      <c r="BV1329" t="e">
        <v>#N/A</v>
      </c>
      <c r="BW1329" t="e">
        <v>#N/A</v>
      </c>
      <c r="BX1329" t="e">
        <v>#N/A</v>
      </c>
      <c r="BY1329" t="e">
        <v>#N/A</v>
      </c>
      <c r="BZ1329" t="e">
        <v>#N/A</v>
      </c>
      <c r="CA1329" t="e">
        <v>#N/A</v>
      </c>
      <c r="CB1329" t="e">
        <v>#N/A</v>
      </c>
      <c r="CC1329" t="e">
        <v>#N/A</v>
      </c>
      <c r="CD1329" t="e">
        <v>#N/A</v>
      </c>
      <c r="CE1329" t="e">
        <v>#N/A</v>
      </c>
      <c r="CF1329" t="e">
        <v>#N/A</v>
      </c>
    </row>
    <row r="1330" spans="74:84" x14ac:dyDescent="0.3">
      <c r="BV1330" t="e">
        <v>#N/A</v>
      </c>
      <c r="BW1330" t="e">
        <v>#N/A</v>
      </c>
      <c r="BX1330" t="e">
        <v>#N/A</v>
      </c>
      <c r="BY1330" t="e">
        <v>#N/A</v>
      </c>
      <c r="BZ1330" t="e">
        <v>#N/A</v>
      </c>
      <c r="CA1330" t="e">
        <v>#N/A</v>
      </c>
      <c r="CB1330" t="e">
        <v>#N/A</v>
      </c>
      <c r="CC1330" t="e">
        <v>#N/A</v>
      </c>
      <c r="CD1330" t="e">
        <v>#N/A</v>
      </c>
      <c r="CE1330" t="e">
        <v>#N/A</v>
      </c>
      <c r="CF1330" t="e">
        <v>#N/A</v>
      </c>
    </row>
    <row r="1331" spans="74:84" x14ac:dyDescent="0.3">
      <c r="BV1331" t="e">
        <v>#N/A</v>
      </c>
      <c r="BW1331" t="e">
        <v>#N/A</v>
      </c>
      <c r="BX1331" t="e">
        <v>#N/A</v>
      </c>
      <c r="BY1331" t="e">
        <v>#N/A</v>
      </c>
      <c r="BZ1331" t="e">
        <v>#N/A</v>
      </c>
      <c r="CA1331" t="e">
        <v>#N/A</v>
      </c>
      <c r="CB1331" t="e">
        <v>#N/A</v>
      </c>
      <c r="CC1331" t="e">
        <v>#N/A</v>
      </c>
      <c r="CD1331" t="e">
        <v>#N/A</v>
      </c>
      <c r="CE1331" t="e">
        <v>#N/A</v>
      </c>
      <c r="CF1331" t="e">
        <v>#N/A</v>
      </c>
    </row>
    <row r="1332" spans="74:84" x14ac:dyDescent="0.3">
      <c r="BV1332" t="e">
        <v>#N/A</v>
      </c>
      <c r="BW1332" t="e">
        <v>#N/A</v>
      </c>
      <c r="BX1332" t="e">
        <v>#N/A</v>
      </c>
      <c r="BY1332" t="e">
        <v>#N/A</v>
      </c>
      <c r="BZ1332" t="e">
        <v>#N/A</v>
      </c>
      <c r="CA1332" t="e">
        <v>#N/A</v>
      </c>
      <c r="CB1332" t="e">
        <v>#N/A</v>
      </c>
      <c r="CC1332" t="e">
        <v>#N/A</v>
      </c>
      <c r="CD1332" t="e">
        <v>#N/A</v>
      </c>
      <c r="CE1332" t="e">
        <v>#N/A</v>
      </c>
      <c r="CF1332" t="e">
        <v>#N/A</v>
      </c>
    </row>
    <row r="1333" spans="74:84" x14ac:dyDescent="0.3">
      <c r="BV1333" t="e">
        <v>#N/A</v>
      </c>
      <c r="BW1333" t="e">
        <v>#N/A</v>
      </c>
      <c r="BX1333" t="e">
        <v>#N/A</v>
      </c>
      <c r="BY1333" t="e">
        <v>#N/A</v>
      </c>
      <c r="BZ1333" t="e">
        <v>#N/A</v>
      </c>
      <c r="CA1333" t="e">
        <v>#N/A</v>
      </c>
      <c r="CB1333" t="e">
        <v>#N/A</v>
      </c>
      <c r="CC1333" t="e">
        <v>#N/A</v>
      </c>
      <c r="CD1333" t="e">
        <v>#N/A</v>
      </c>
      <c r="CE1333" t="e">
        <v>#N/A</v>
      </c>
      <c r="CF1333" t="e">
        <v>#N/A</v>
      </c>
    </row>
    <row r="1334" spans="74:84" x14ac:dyDescent="0.3">
      <c r="BV1334" t="e">
        <v>#N/A</v>
      </c>
      <c r="BW1334" t="e">
        <v>#N/A</v>
      </c>
      <c r="BX1334" t="e">
        <v>#N/A</v>
      </c>
      <c r="BY1334" t="e">
        <v>#N/A</v>
      </c>
      <c r="BZ1334" t="e">
        <v>#N/A</v>
      </c>
      <c r="CA1334" t="e">
        <v>#N/A</v>
      </c>
      <c r="CB1334" t="e">
        <v>#N/A</v>
      </c>
      <c r="CC1334" t="e">
        <v>#N/A</v>
      </c>
      <c r="CD1334" t="e">
        <v>#N/A</v>
      </c>
      <c r="CE1334" t="e">
        <v>#N/A</v>
      </c>
      <c r="CF1334" t="e">
        <v>#N/A</v>
      </c>
    </row>
    <row r="1335" spans="74:84" x14ac:dyDescent="0.3">
      <c r="BV1335" t="e">
        <v>#N/A</v>
      </c>
      <c r="BW1335" t="e">
        <v>#N/A</v>
      </c>
      <c r="BX1335" t="e">
        <v>#N/A</v>
      </c>
      <c r="BY1335" t="e">
        <v>#N/A</v>
      </c>
      <c r="BZ1335" t="e">
        <v>#N/A</v>
      </c>
      <c r="CA1335" t="e">
        <v>#N/A</v>
      </c>
      <c r="CB1335" t="e">
        <v>#N/A</v>
      </c>
      <c r="CC1335" t="e">
        <v>#N/A</v>
      </c>
      <c r="CD1335" t="e">
        <v>#N/A</v>
      </c>
      <c r="CE1335" t="e">
        <v>#N/A</v>
      </c>
      <c r="CF1335" t="e">
        <v>#N/A</v>
      </c>
    </row>
    <row r="1336" spans="74:84" x14ac:dyDescent="0.3">
      <c r="BV1336" t="e">
        <v>#N/A</v>
      </c>
      <c r="BW1336" t="e">
        <v>#N/A</v>
      </c>
      <c r="BX1336" t="e">
        <v>#N/A</v>
      </c>
      <c r="BY1336" t="e">
        <v>#N/A</v>
      </c>
      <c r="BZ1336" t="e">
        <v>#N/A</v>
      </c>
      <c r="CA1336" t="e">
        <v>#N/A</v>
      </c>
      <c r="CB1336" t="e">
        <v>#N/A</v>
      </c>
      <c r="CC1336" t="e">
        <v>#N/A</v>
      </c>
      <c r="CD1336" t="e">
        <v>#N/A</v>
      </c>
      <c r="CE1336" t="e">
        <v>#N/A</v>
      </c>
      <c r="CF1336" t="e">
        <v>#N/A</v>
      </c>
    </row>
    <row r="1337" spans="74:84" x14ac:dyDescent="0.3">
      <c r="BV1337" t="e">
        <v>#N/A</v>
      </c>
      <c r="BW1337" t="e">
        <v>#N/A</v>
      </c>
      <c r="BX1337" t="e">
        <v>#N/A</v>
      </c>
      <c r="BY1337" t="e">
        <v>#N/A</v>
      </c>
      <c r="BZ1337" t="e">
        <v>#N/A</v>
      </c>
      <c r="CA1337" t="e">
        <v>#N/A</v>
      </c>
      <c r="CB1337" t="e">
        <v>#N/A</v>
      </c>
      <c r="CC1337" t="e">
        <v>#N/A</v>
      </c>
      <c r="CD1337" t="e">
        <v>#N/A</v>
      </c>
      <c r="CE1337" t="e">
        <v>#N/A</v>
      </c>
      <c r="CF1337" t="e">
        <v>#N/A</v>
      </c>
    </row>
    <row r="1338" spans="74:84" x14ac:dyDescent="0.3">
      <c r="BV1338" t="e">
        <v>#N/A</v>
      </c>
      <c r="BW1338" t="e">
        <v>#N/A</v>
      </c>
      <c r="BX1338" t="e">
        <v>#N/A</v>
      </c>
      <c r="BY1338" t="e">
        <v>#N/A</v>
      </c>
      <c r="BZ1338" t="e">
        <v>#N/A</v>
      </c>
      <c r="CA1338" t="e">
        <v>#N/A</v>
      </c>
      <c r="CB1338" t="e">
        <v>#N/A</v>
      </c>
      <c r="CC1338" t="e">
        <v>#N/A</v>
      </c>
      <c r="CD1338" t="e">
        <v>#N/A</v>
      </c>
      <c r="CE1338" t="e">
        <v>#N/A</v>
      </c>
      <c r="CF1338" t="e">
        <v>#N/A</v>
      </c>
    </row>
    <row r="1339" spans="74:84" x14ac:dyDescent="0.3">
      <c r="BV1339" t="e">
        <v>#N/A</v>
      </c>
      <c r="BW1339" t="e">
        <v>#N/A</v>
      </c>
      <c r="BX1339" t="e">
        <v>#N/A</v>
      </c>
      <c r="BY1339" t="e">
        <v>#N/A</v>
      </c>
      <c r="BZ1339" t="e">
        <v>#N/A</v>
      </c>
      <c r="CA1339" t="e">
        <v>#N/A</v>
      </c>
      <c r="CB1339" t="e">
        <v>#N/A</v>
      </c>
      <c r="CC1339" t="e">
        <v>#N/A</v>
      </c>
      <c r="CD1339" t="e">
        <v>#N/A</v>
      </c>
      <c r="CE1339" t="e">
        <v>#N/A</v>
      </c>
      <c r="CF1339" t="e">
        <v>#N/A</v>
      </c>
    </row>
    <row r="1340" spans="74:84" x14ac:dyDescent="0.3">
      <c r="BV1340" t="e">
        <v>#N/A</v>
      </c>
      <c r="BW1340" t="e">
        <v>#N/A</v>
      </c>
      <c r="BX1340" t="e">
        <v>#N/A</v>
      </c>
      <c r="BY1340" t="e">
        <v>#N/A</v>
      </c>
      <c r="BZ1340" t="e">
        <v>#N/A</v>
      </c>
      <c r="CA1340" t="e">
        <v>#N/A</v>
      </c>
      <c r="CB1340" t="e">
        <v>#N/A</v>
      </c>
      <c r="CC1340" t="e">
        <v>#N/A</v>
      </c>
      <c r="CD1340" t="e">
        <v>#N/A</v>
      </c>
      <c r="CE1340" t="e">
        <v>#N/A</v>
      </c>
      <c r="CF1340" t="e">
        <v>#N/A</v>
      </c>
    </row>
    <row r="1341" spans="74:84" x14ac:dyDescent="0.3">
      <c r="BV1341" t="e">
        <v>#N/A</v>
      </c>
      <c r="BW1341" t="e">
        <v>#N/A</v>
      </c>
      <c r="BX1341" t="e">
        <v>#N/A</v>
      </c>
      <c r="BY1341" t="e">
        <v>#N/A</v>
      </c>
      <c r="BZ1341" t="e">
        <v>#N/A</v>
      </c>
      <c r="CA1341" t="e">
        <v>#N/A</v>
      </c>
      <c r="CB1341" t="e">
        <v>#N/A</v>
      </c>
      <c r="CC1341" t="e">
        <v>#N/A</v>
      </c>
      <c r="CD1341" t="e">
        <v>#N/A</v>
      </c>
      <c r="CE1341" t="e">
        <v>#N/A</v>
      </c>
      <c r="CF1341" t="e">
        <v>#N/A</v>
      </c>
    </row>
    <row r="1342" spans="74:84" x14ac:dyDescent="0.3">
      <c r="BV1342" t="e">
        <v>#N/A</v>
      </c>
      <c r="BW1342" t="e">
        <v>#N/A</v>
      </c>
      <c r="BX1342" t="e">
        <v>#N/A</v>
      </c>
      <c r="BY1342" t="e">
        <v>#N/A</v>
      </c>
      <c r="BZ1342" t="e">
        <v>#N/A</v>
      </c>
      <c r="CA1342" t="e">
        <v>#N/A</v>
      </c>
      <c r="CB1342" t="e">
        <v>#N/A</v>
      </c>
      <c r="CC1342" t="e">
        <v>#N/A</v>
      </c>
      <c r="CD1342" t="e">
        <v>#N/A</v>
      </c>
      <c r="CE1342" t="e">
        <v>#N/A</v>
      </c>
      <c r="CF1342" t="e">
        <v>#N/A</v>
      </c>
    </row>
    <row r="1343" spans="74:84" x14ac:dyDescent="0.3">
      <c r="BV1343" t="e">
        <v>#N/A</v>
      </c>
      <c r="BW1343" t="e">
        <v>#N/A</v>
      </c>
      <c r="BX1343" t="e">
        <v>#N/A</v>
      </c>
      <c r="BY1343" t="e">
        <v>#N/A</v>
      </c>
      <c r="BZ1343" t="e">
        <v>#N/A</v>
      </c>
      <c r="CA1343" t="e">
        <v>#N/A</v>
      </c>
      <c r="CB1343" t="e">
        <v>#N/A</v>
      </c>
      <c r="CC1343" t="e">
        <v>#N/A</v>
      </c>
      <c r="CD1343" t="e">
        <v>#N/A</v>
      </c>
      <c r="CE1343" t="e">
        <v>#N/A</v>
      </c>
      <c r="CF1343" t="e">
        <v>#N/A</v>
      </c>
    </row>
    <row r="1344" spans="74:84" x14ac:dyDescent="0.3">
      <c r="BV1344" t="e">
        <v>#N/A</v>
      </c>
      <c r="BW1344" t="e">
        <v>#N/A</v>
      </c>
      <c r="BX1344" t="e">
        <v>#N/A</v>
      </c>
      <c r="BY1344" t="e">
        <v>#N/A</v>
      </c>
      <c r="BZ1344" t="e">
        <v>#N/A</v>
      </c>
      <c r="CA1344" t="e">
        <v>#N/A</v>
      </c>
      <c r="CB1344" t="e">
        <v>#N/A</v>
      </c>
      <c r="CC1344" t="e">
        <v>#N/A</v>
      </c>
      <c r="CD1344" t="e">
        <v>#N/A</v>
      </c>
      <c r="CE1344" t="e">
        <v>#N/A</v>
      </c>
      <c r="CF1344" t="e">
        <v>#N/A</v>
      </c>
    </row>
    <row r="1345" spans="74:84" x14ac:dyDescent="0.3">
      <c r="BV1345" t="e">
        <v>#N/A</v>
      </c>
      <c r="BW1345" t="e">
        <v>#N/A</v>
      </c>
      <c r="BX1345" t="e">
        <v>#N/A</v>
      </c>
      <c r="BY1345" t="e">
        <v>#N/A</v>
      </c>
      <c r="BZ1345" t="e">
        <v>#N/A</v>
      </c>
      <c r="CA1345" t="e">
        <v>#N/A</v>
      </c>
      <c r="CB1345" t="e">
        <v>#N/A</v>
      </c>
      <c r="CC1345" t="e">
        <v>#N/A</v>
      </c>
      <c r="CD1345" t="e">
        <v>#N/A</v>
      </c>
      <c r="CE1345" t="e">
        <v>#N/A</v>
      </c>
      <c r="CF1345" t="e">
        <v>#N/A</v>
      </c>
    </row>
    <row r="1346" spans="74:84" x14ac:dyDescent="0.3">
      <c r="BV1346" t="e">
        <v>#N/A</v>
      </c>
      <c r="BW1346" t="e">
        <v>#N/A</v>
      </c>
      <c r="BX1346" t="e">
        <v>#N/A</v>
      </c>
      <c r="BY1346" t="e">
        <v>#N/A</v>
      </c>
      <c r="BZ1346" t="e">
        <v>#N/A</v>
      </c>
      <c r="CA1346" t="e">
        <v>#N/A</v>
      </c>
      <c r="CB1346" t="e">
        <v>#N/A</v>
      </c>
      <c r="CC1346" t="e">
        <v>#N/A</v>
      </c>
      <c r="CD1346" t="e">
        <v>#N/A</v>
      </c>
      <c r="CE1346" t="e">
        <v>#N/A</v>
      </c>
      <c r="CF1346" t="e">
        <v>#N/A</v>
      </c>
    </row>
    <row r="1347" spans="74:84" x14ac:dyDescent="0.3">
      <c r="BV1347" t="e">
        <v>#N/A</v>
      </c>
      <c r="BW1347" t="e">
        <v>#N/A</v>
      </c>
      <c r="BX1347" t="e">
        <v>#N/A</v>
      </c>
      <c r="BY1347" t="e">
        <v>#N/A</v>
      </c>
      <c r="BZ1347" t="e">
        <v>#N/A</v>
      </c>
      <c r="CA1347" t="e">
        <v>#N/A</v>
      </c>
      <c r="CB1347" t="e">
        <v>#N/A</v>
      </c>
      <c r="CC1347" t="e">
        <v>#N/A</v>
      </c>
      <c r="CD1347" t="e">
        <v>#N/A</v>
      </c>
      <c r="CE1347" t="e">
        <v>#N/A</v>
      </c>
      <c r="CF1347" t="e">
        <v>#N/A</v>
      </c>
    </row>
    <row r="1348" spans="74:84" x14ac:dyDescent="0.3">
      <c r="BV1348" t="e">
        <v>#N/A</v>
      </c>
      <c r="BW1348" t="e">
        <v>#N/A</v>
      </c>
      <c r="BX1348" t="e">
        <v>#N/A</v>
      </c>
      <c r="BY1348" t="e">
        <v>#N/A</v>
      </c>
      <c r="BZ1348" t="e">
        <v>#N/A</v>
      </c>
      <c r="CA1348" t="e">
        <v>#N/A</v>
      </c>
      <c r="CB1348" t="e">
        <v>#N/A</v>
      </c>
      <c r="CC1348" t="e">
        <v>#N/A</v>
      </c>
      <c r="CD1348" t="e">
        <v>#N/A</v>
      </c>
      <c r="CE1348" t="e">
        <v>#N/A</v>
      </c>
      <c r="CF1348" t="e">
        <v>#N/A</v>
      </c>
    </row>
    <row r="1349" spans="74:84" x14ac:dyDescent="0.3">
      <c r="BV1349" t="e">
        <v>#N/A</v>
      </c>
      <c r="BW1349" t="e">
        <v>#N/A</v>
      </c>
      <c r="BX1349" t="e">
        <v>#N/A</v>
      </c>
      <c r="BY1349" t="e">
        <v>#N/A</v>
      </c>
      <c r="BZ1349" t="e">
        <v>#N/A</v>
      </c>
      <c r="CA1349" t="e">
        <v>#N/A</v>
      </c>
      <c r="CB1349" t="e">
        <v>#N/A</v>
      </c>
      <c r="CC1349" t="e">
        <v>#N/A</v>
      </c>
      <c r="CD1349" t="e">
        <v>#N/A</v>
      </c>
      <c r="CE1349" t="e">
        <v>#N/A</v>
      </c>
      <c r="CF1349" t="e">
        <v>#N/A</v>
      </c>
    </row>
    <row r="1350" spans="74:84" x14ac:dyDescent="0.3">
      <c r="BV1350" t="e">
        <v>#N/A</v>
      </c>
      <c r="BW1350" t="e">
        <v>#N/A</v>
      </c>
      <c r="BX1350" t="e">
        <v>#N/A</v>
      </c>
      <c r="BY1350" t="e">
        <v>#N/A</v>
      </c>
      <c r="BZ1350" t="e">
        <v>#N/A</v>
      </c>
      <c r="CA1350" t="e">
        <v>#N/A</v>
      </c>
      <c r="CB1350" t="e">
        <v>#N/A</v>
      </c>
      <c r="CC1350" t="e">
        <v>#N/A</v>
      </c>
      <c r="CD1350" t="e">
        <v>#N/A</v>
      </c>
      <c r="CE1350" t="e">
        <v>#N/A</v>
      </c>
      <c r="CF1350" t="e">
        <v>#N/A</v>
      </c>
    </row>
    <row r="1351" spans="74:84" x14ac:dyDescent="0.3">
      <c r="BV1351" t="e">
        <v>#N/A</v>
      </c>
      <c r="BW1351" t="e">
        <v>#N/A</v>
      </c>
      <c r="BX1351" t="e">
        <v>#N/A</v>
      </c>
      <c r="BY1351" t="e">
        <v>#N/A</v>
      </c>
      <c r="BZ1351" t="e">
        <v>#N/A</v>
      </c>
      <c r="CA1351" t="e">
        <v>#N/A</v>
      </c>
      <c r="CB1351" t="e">
        <v>#N/A</v>
      </c>
      <c r="CC1351" t="e">
        <v>#N/A</v>
      </c>
      <c r="CD1351" t="e">
        <v>#N/A</v>
      </c>
      <c r="CE1351" t="e">
        <v>#N/A</v>
      </c>
      <c r="CF1351" t="e">
        <v>#N/A</v>
      </c>
    </row>
    <row r="1352" spans="74:84" x14ac:dyDescent="0.3">
      <c r="BV1352" t="e">
        <v>#N/A</v>
      </c>
      <c r="BW1352" t="e">
        <v>#N/A</v>
      </c>
      <c r="BX1352" t="e">
        <v>#N/A</v>
      </c>
      <c r="BY1352" t="e">
        <v>#N/A</v>
      </c>
      <c r="BZ1352" t="e">
        <v>#N/A</v>
      </c>
      <c r="CA1352" t="e">
        <v>#N/A</v>
      </c>
      <c r="CB1352" t="e">
        <v>#N/A</v>
      </c>
      <c r="CC1352" t="e">
        <v>#N/A</v>
      </c>
      <c r="CD1352" t="e">
        <v>#N/A</v>
      </c>
      <c r="CE1352" t="e">
        <v>#N/A</v>
      </c>
      <c r="CF1352" t="e">
        <v>#N/A</v>
      </c>
    </row>
    <row r="1353" spans="74:84" x14ac:dyDescent="0.3">
      <c r="BV1353" t="e">
        <v>#N/A</v>
      </c>
      <c r="BW1353" t="e">
        <v>#N/A</v>
      </c>
      <c r="BX1353" t="e">
        <v>#N/A</v>
      </c>
      <c r="BY1353" t="e">
        <v>#N/A</v>
      </c>
      <c r="BZ1353" t="e">
        <v>#N/A</v>
      </c>
      <c r="CA1353" t="e">
        <v>#N/A</v>
      </c>
      <c r="CB1353" t="e">
        <v>#N/A</v>
      </c>
      <c r="CC1353" t="e">
        <v>#N/A</v>
      </c>
      <c r="CD1353" t="e">
        <v>#N/A</v>
      </c>
      <c r="CE1353" t="e">
        <v>#N/A</v>
      </c>
      <c r="CF1353" t="e">
        <v>#N/A</v>
      </c>
    </row>
    <row r="1354" spans="74:84" x14ac:dyDescent="0.3">
      <c r="BV1354" t="e">
        <v>#N/A</v>
      </c>
      <c r="BW1354" t="e">
        <v>#N/A</v>
      </c>
      <c r="BX1354" t="e">
        <v>#N/A</v>
      </c>
      <c r="BY1354" t="e">
        <v>#N/A</v>
      </c>
      <c r="BZ1354" t="e">
        <v>#N/A</v>
      </c>
      <c r="CA1354" t="e">
        <v>#N/A</v>
      </c>
      <c r="CB1354" t="e">
        <v>#N/A</v>
      </c>
      <c r="CC1354" t="e">
        <v>#N/A</v>
      </c>
      <c r="CD1354" t="e">
        <v>#N/A</v>
      </c>
      <c r="CE1354" t="e">
        <v>#N/A</v>
      </c>
      <c r="CF1354" t="e">
        <v>#N/A</v>
      </c>
    </row>
    <row r="1355" spans="74:84" x14ac:dyDescent="0.3">
      <c r="BV1355" t="e">
        <v>#N/A</v>
      </c>
      <c r="BW1355" t="e">
        <v>#N/A</v>
      </c>
      <c r="BX1355" t="e">
        <v>#N/A</v>
      </c>
      <c r="BY1355" t="e">
        <v>#N/A</v>
      </c>
      <c r="BZ1355" t="e">
        <v>#N/A</v>
      </c>
      <c r="CA1355" t="e">
        <v>#N/A</v>
      </c>
      <c r="CB1355" t="e">
        <v>#N/A</v>
      </c>
      <c r="CC1355" t="e">
        <v>#N/A</v>
      </c>
      <c r="CD1355" t="e">
        <v>#N/A</v>
      </c>
      <c r="CE1355" t="e">
        <v>#N/A</v>
      </c>
      <c r="CF1355" t="e">
        <v>#N/A</v>
      </c>
    </row>
    <row r="1356" spans="74:84" x14ac:dyDescent="0.3">
      <c r="BV1356" t="e">
        <v>#N/A</v>
      </c>
      <c r="BW1356" t="e">
        <v>#N/A</v>
      </c>
      <c r="BX1356" t="e">
        <v>#N/A</v>
      </c>
      <c r="BY1356" t="e">
        <v>#N/A</v>
      </c>
      <c r="BZ1356" t="e">
        <v>#N/A</v>
      </c>
      <c r="CA1356" t="e">
        <v>#N/A</v>
      </c>
      <c r="CB1356" t="e">
        <v>#N/A</v>
      </c>
      <c r="CC1356" t="e">
        <v>#N/A</v>
      </c>
      <c r="CD1356" t="e">
        <v>#N/A</v>
      </c>
      <c r="CE1356" t="e">
        <v>#N/A</v>
      </c>
      <c r="CF1356" t="e">
        <v>#N/A</v>
      </c>
    </row>
    <row r="1357" spans="74:84" x14ac:dyDescent="0.3">
      <c r="BV1357" t="e">
        <v>#N/A</v>
      </c>
      <c r="BW1357" t="e">
        <v>#N/A</v>
      </c>
      <c r="BX1357" t="e">
        <v>#N/A</v>
      </c>
      <c r="BY1357" t="e">
        <v>#N/A</v>
      </c>
      <c r="BZ1357" t="e">
        <v>#N/A</v>
      </c>
      <c r="CA1357" t="e">
        <v>#N/A</v>
      </c>
      <c r="CB1357" t="e">
        <v>#N/A</v>
      </c>
      <c r="CC1357" t="e">
        <v>#N/A</v>
      </c>
      <c r="CD1357" t="e">
        <v>#N/A</v>
      </c>
      <c r="CE1357" t="e">
        <v>#N/A</v>
      </c>
      <c r="CF1357" t="e">
        <v>#N/A</v>
      </c>
    </row>
    <row r="1358" spans="74:84" x14ac:dyDescent="0.3">
      <c r="BV1358" t="e">
        <v>#N/A</v>
      </c>
      <c r="BW1358" t="e">
        <v>#N/A</v>
      </c>
      <c r="BX1358" t="e">
        <v>#N/A</v>
      </c>
      <c r="BY1358" t="e">
        <v>#N/A</v>
      </c>
      <c r="BZ1358" t="e">
        <v>#N/A</v>
      </c>
      <c r="CA1358" t="e">
        <v>#N/A</v>
      </c>
      <c r="CB1358" t="e">
        <v>#N/A</v>
      </c>
      <c r="CC1358" t="e">
        <v>#N/A</v>
      </c>
      <c r="CD1358" t="e">
        <v>#N/A</v>
      </c>
      <c r="CE1358" t="e">
        <v>#N/A</v>
      </c>
      <c r="CF1358" t="e">
        <v>#N/A</v>
      </c>
    </row>
    <row r="1359" spans="74:84" x14ac:dyDescent="0.3">
      <c r="BV1359" t="e">
        <v>#N/A</v>
      </c>
      <c r="BW1359" t="e">
        <v>#N/A</v>
      </c>
      <c r="BX1359" t="e">
        <v>#N/A</v>
      </c>
      <c r="BY1359" t="e">
        <v>#N/A</v>
      </c>
      <c r="BZ1359" t="e">
        <v>#N/A</v>
      </c>
      <c r="CA1359" t="e">
        <v>#N/A</v>
      </c>
      <c r="CB1359" t="e">
        <v>#N/A</v>
      </c>
      <c r="CC1359" t="e">
        <v>#N/A</v>
      </c>
      <c r="CD1359" t="e">
        <v>#N/A</v>
      </c>
      <c r="CE1359" t="e">
        <v>#N/A</v>
      </c>
      <c r="CF1359" t="e">
        <v>#N/A</v>
      </c>
    </row>
    <row r="1360" spans="74:84" x14ac:dyDescent="0.3">
      <c r="BV1360" t="e">
        <v>#N/A</v>
      </c>
      <c r="BW1360" t="e">
        <v>#N/A</v>
      </c>
      <c r="BX1360" t="e">
        <v>#N/A</v>
      </c>
      <c r="BY1360" t="e">
        <v>#N/A</v>
      </c>
      <c r="BZ1360" t="e">
        <v>#N/A</v>
      </c>
      <c r="CA1360" t="e">
        <v>#N/A</v>
      </c>
      <c r="CB1360" t="e">
        <v>#N/A</v>
      </c>
      <c r="CC1360" t="e">
        <v>#N/A</v>
      </c>
      <c r="CD1360" t="e">
        <v>#N/A</v>
      </c>
      <c r="CE1360" t="e">
        <v>#N/A</v>
      </c>
      <c r="CF1360" t="e">
        <v>#N/A</v>
      </c>
    </row>
    <row r="1361" spans="74:84" x14ac:dyDescent="0.3">
      <c r="BV1361" t="e">
        <v>#N/A</v>
      </c>
      <c r="BW1361" t="e">
        <v>#N/A</v>
      </c>
      <c r="BX1361" t="e">
        <v>#N/A</v>
      </c>
      <c r="BY1361" t="e">
        <v>#N/A</v>
      </c>
      <c r="BZ1361" t="e">
        <v>#N/A</v>
      </c>
      <c r="CA1361" t="e">
        <v>#N/A</v>
      </c>
      <c r="CB1361" t="e">
        <v>#N/A</v>
      </c>
      <c r="CC1361" t="e">
        <v>#N/A</v>
      </c>
      <c r="CD1361" t="e">
        <v>#N/A</v>
      </c>
      <c r="CE1361" t="e">
        <v>#N/A</v>
      </c>
      <c r="CF1361" t="e">
        <v>#N/A</v>
      </c>
    </row>
    <row r="1362" spans="74:84" x14ac:dyDescent="0.3">
      <c r="BV1362" t="e">
        <v>#N/A</v>
      </c>
      <c r="BW1362" t="e">
        <v>#N/A</v>
      </c>
      <c r="BX1362" t="e">
        <v>#N/A</v>
      </c>
      <c r="BY1362" t="e">
        <v>#N/A</v>
      </c>
      <c r="BZ1362" t="e">
        <v>#N/A</v>
      </c>
      <c r="CA1362" t="e">
        <v>#N/A</v>
      </c>
      <c r="CB1362" t="e">
        <v>#N/A</v>
      </c>
      <c r="CC1362" t="e">
        <v>#N/A</v>
      </c>
      <c r="CD1362" t="e">
        <v>#N/A</v>
      </c>
      <c r="CE1362" t="e">
        <v>#N/A</v>
      </c>
      <c r="CF1362" t="e">
        <v>#N/A</v>
      </c>
    </row>
    <row r="1363" spans="74:84" x14ac:dyDescent="0.3">
      <c r="BV1363" t="e">
        <v>#N/A</v>
      </c>
      <c r="BW1363" t="e">
        <v>#N/A</v>
      </c>
      <c r="BX1363" t="e">
        <v>#N/A</v>
      </c>
      <c r="BY1363" t="e">
        <v>#N/A</v>
      </c>
      <c r="BZ1363" t="e">
        <v>#N/A</v>
      </c>
      <c r="CA1363" t="e">
        <v>#N/A</v>
      </c>
      <c r="CB1363" t="e">
        <v>#N/A</v>
      </c>
      <c r="CC1363" t="e">
        <v>#N/A</v>
      </c>
      <c r="CD1363" t="e">
        <v>#N/A</v>
      </c>
      <c r="CE1363" t="e">
        <v>#N/A</v>
      </c>
      <c r="CF1363" t="e">
        <v>#N/A</v>
      </c>
    </row>
    <row r="1364" spans="74:84" x14ac:dyDescent="0.3">
      <c r="BV1364" t="e">
        <v>#N/A</v>
      </c>
      <c r="BW1364" t="e">
        <v>#N/A</v>
      </c>
      <c r="BX1364" t="e">
        <v>#N/A</v>
      </c>
      <c r="BY1364" t="e">
        <v>#N/A</v>
      </c>
      <c r="BZ1364" t="e">
        <v>#N/A</v>
      </c>
      <c r="CA1364" t="e">
        <v>#N/A</v>
      </c>
      <c r="CB1364" t="e">
        <v>#N/A</v>
      </c>
      <c r="CC1364" t="e">
        <v>#N/A</v>
      </c>
      <c r="CD1364" t="e">
        <v>#N/A</v>
      </c>
      <c r="CE1364" t="e">
        <v>#N/A</v>
      </c>
      <c r="CF1364" t="e">
        <v>#N/A</v>
      </c>
    </row>
    <row r="1365" spans="74:84" x14ac:dyDescent="0.3">
      <c r="BV1365" t="e">
        <v>#N/A</v>
      </c>
      <c r="BW1365" t="e">
        <v>#N/A</v>
      </c>
      <c r="BX1365" t="e">
        <v>#N/A</v>
      </c>
      <c r="BY1365" t="e">
        <v>#N/A</v>
      </c>
      <c r="BZ1365" t="e">
        <v>#N/A</v>
      </c>
      <c r="CA1365" t="e">
        <v>#N/A</v>
      </c>
      <c r="CB1365" t="e">
        <v>#N/A</v>
      </c>
      <c r="CC1365" t="e">
        <v>#N/A</v>
      </c>
      <c r="CD1365" t="e">
        <v>#N/A</v>
      </c>
      <c r="CE1365" t="e">
        <v>#N/A</v>
      </c>
      <c r="CF1365" t="e">
        <v>#N/A</v>
      </c>
    </row>
    <row r="1366" spans="74:84" x14ac:dyDescent="0.3">
      <c r="BV1366" t="e">
        <v>#N/A</v>
      </c>
      <c r="BW1366" t="e">
        <v>#N/A</v>
      </c>
      <c r="BX1366" t="e">
        <v>#N/A</v>
      </c>
      <c r="BY1366" t="e">
        <v>#N/A</v>
      </c>
      <c r="BZ1366" t="e">
        <v>#N/A</v>
      </c>
      <c r="CA1366" t="e">
        <v>#N/A</v>
      </c>
      <c r="CB1366" t="e">
        <v>#N/A</v>
      </c>
      <c r="CC1366" t="e">
        <v>#N/A</v>
      </c>
      <c r="CD1366" t="e">
        <v>#N/A</v>
      </c>
      <c r="CE1366" t="e">
        <v>#N/A</v>
      </c>
      <c r="CF1366" t="e">
        <v>#N/A</v>
      </c>
    </row>
    <row r="1367" spans="74:84" x14ac:dyDescent="0.3">
      <c r="BV1367" t="e">
        <v>#N/A</v>
      </c>
      <c r="BW1367" t="e">
        <v>#N/A</v>
      </c>
      <c r="BX1367" t="e">
        <v>#N/A</v>
      </c>
      <c r="BY1367" t="e">
        <v>#N/A</v>
      </c>
      <c r="BZ1367" t="e">
        <v>#N/A</v>
      </c>
      <c r="CA1367" t="e">
        <v>#N/A</v>
      </c>
      <c r="CB1367" t="e">
        <v>#N/A</v>
      </c>
      <c r="CC1367" t="e">
        <v>#N/A</v>
      </c>
      <c r="CD1367" t="e">
        <v>#N/A</v>
      </c>
      <c r="CE1367" t="e">
        <v>#N/A</v>
      </c>
      <c r="CF1367" t="e">
        <v>#N/A</v>
      </c>
    </row>
    <row r="1368" spans="74:84" x14ac:dyDescent="0.3">
      <c r="BV1368" t="e">
        <v>#N/A</v>
      </c>
      <c r="BW1368" t="e">
        <v>#N/A</v>
      </c>
      <c r="BX1368" t="e">
        <v>#N/A</v>
      </c>
      <c r="BY1368" t="e">
        <v>#N/A</v>
      </c>
      <c r="BZ1368" t="e">
        <v>#N/A</v>
      </c>
      <c r="CA1368" t="e">
        <v>#N/A</v>
      </c>
      <c r="CB1368" t="e">
        <v>#N/A</v>
      </c>
      <c r="CC1368" t="e">
        <v>#N/A</v>
      </c>
      <c r="CD1368" t="e">
        <v>#N/A</v>
      </c>
      <c r="CE1368" t="e">
        <v>#N/A</v>
      </c>
      <c r="CF1368" t="e">
        <v>#N/A</v>
      </c>
    </row>
    <row r="1369" spans="74:84" x14ac:dyDescent="0.3">
      <c r="BV1369" t="e">
        <v>#N/A</v>
      </c>
      <c r="BW1369" t="e">
        <v>#N/A</v>
      </c>
      <c r="BX1369" t="e">
        <v>#N/A</v>
      </c>
      <c r="BY1369" t="e">
        <v>#N/A</v>
      </c>
      <c r="BZ1369" t="e">
        <v>#N/A</v>
      </c>
      <c r="CA1369" t="e">
        <v>#N/A</v>
      </c>
      <c r="CB1369" t="e">
        <v>#N/A</v>
      </c>
      <c r="CC1369" t="e">
        <v>#N/A</v>
      </c>
      <c r="CD1369" t="e">
        <v>#N/A</v>
      </c>
      <c r="CE1369" t="e">
        <v>#N/A</v>
      </c>
      <c r="CF1369" t="e">
        <v>#N/A</v>
      </c>
    </row>
    <row r="1370" spans="74:84" x14ac:dyDescent="0.3">
      <c r="BV1370" t="e">
        <v>#N/A</v>
      </c>
      <c r="BW1370" t="e">
        <v>#N/A</v>
      </c>
      <c r="BX1370" t="e">
        <v>#N/A</v>
      </c>
      <c r="BY1370" t="e">
        <v>#N/A</v>
      </c>
      <c r="BZ1370" t="e">
        <v>#N/A</v>
      </c>
      <c r="CA1370" t="e">
        <v>#N/A</v>
      </c>
      <c r="CB1370" t="e">
        <v>#N/A</v>
      </c>
      <c r="CC1370" t="e">
        <v>#N/A</v>
      </c>
      <c r="CD1370" t="e">
        <v>#N/A</v>
      </c>
      <c r="CE1370" t="e">
        <v>#N/A</v>
      </c>
      <c r="CF1370" t="e">
        <v>#N/A</v>
      </c>
    </row>
    <row r="1371" spans="74:84" x14ac:dyDescent="0.3">
      <c r="BV1371" t="e">
        <v>#N/A</v>
      </c>
      <c r="BW1371" t="e">
        <v>#N/A</v>
      </c>
      <c r="BX1371" t="e">
        <v>#N/A</v>
      </c>
      <c r="BY1371" t="e">
        <v>#N/A</v>
      </c>
      <c r="BZ1371" t="e">
        <v>#N/A</v>
      </c>
      <c r="CA1371" t="e">
        <v>#N/A</v>
      </c>
      <c r="CB1371" t="e">
        <v>#N/A</v>
      </c>
      <c r="CC1371" t="e">
        <v>#N/A</v>
      </c>
      <c r="CD1371" t="e">
        <v>#N/A</v>
      </c>
      <c r="CE1371" t="e">
        <v>#N/A</v>
      </c>
      <c r="CF1371" t="e">
        <v>#N/A</v>
      </c>
    </row>
    <row r="1372" spans="74:84" x14ac:dyDescent="0.3">
      <c r="BV1372" t="e">
        <v>#N/A</v>
      </c>
      <c r="BW1372" t="e">
        <v>#N/A</v>
      </c>
      <c r="BX1372" t="e">
        <v>#N/A</v>
      </c>
      <c r="BY1372" t="e">
        <v>#N/A</v>
      </c>
      <c r="BZ1372" t="e">
        <v>#N/A</v>
      </c>
      <c r="CA1372" t="e">
        <v>#N/A</v>
      </c>
      <c r="CB1372" t="e">
        <v>#N/A</v>
      </c>
      <c r="CC1372" t="e">
        <v>#N/A</v>
      </c>
      <c r="CD1372" t="e">
        <v>#N/A</v>
      </c>
      <c r="CE1372" t="e">
        <v>#N/A</v>
      </c>
      <c r="CF1372" t="e">
        <v>#N/A</v>
      </c>
    </row>
    <row r="1373" spans="74:84" x14ac:dyDescent="0.3">
      <c r="BV1373" t="e">
        <v>#N/A</v>
      </c>
      <c r="BW1373" t="e">
        <v>#N/A</v>
      </c>
      <c r="BX1373" t="e">
        <v>#N/A</v>
      </c>
      <c r="BY1373" t="e">
        <v>#N/A</v>
      </c>
      <c r="BZ1373" t="e">
        <v>#N/A</v>
      </c>
      <c r="CA1373" t="e">
        <v>#N/A</v>
      </c>
      <c r="CB1373" t="e">
        <v>#N/A</v>
      </c>
      <c r="CC1373" t="e">
        <v>#N/A</v>
      </c>
      <c r="CD1373" t="e">
        <v>#N/A</v>
      </c>
      <c r="CE1373" t="e">
        <v>#N/A</v>
      </c>
      <c r="CF1373" t="e">
        <v>#N/A</v>
      </c>
    </row>
    <row r="1374" spans="74:84" x14ac:dyDescent="0.3">
      <c r="BV1374" t="e">
        <v>#N/A</v>
      </c>
      <c r="BW1374" t="e">
        <v>#N/A</v>
      </c>
      <c r="BX1374" t="e">
        <v>#N/A</v>
      </c>
      <c r="BY1374" t="e">
        <v>#N/A</v>
      </c>
      <c r="BZ1374" t="e">
        <v>#N/A</v>
      </c>
      <c r="CA1374" t="e">
        <v>#N/A</v>
      </c>
      <c r="CB1374" t="e">
        <v>#N/A</v>
      </c>
      <c r="CC1374" t="e">
        <v>#N/A</v>
      </c>
      <c r="CD1374" t="e">
        <v>#N/A</v>
      </c>
      <c r="CE1374" t="e">
        <v>#N/A</v>
      </c>
      <c r="CF1374" t="e">
        <v>#N/A</v>
      </c>
    </row>
    <row r="1375" spans="74:84" x14ac:dyDescent="0.3">
      <c r="BV1375" t="e">
        <v>#N/A</v>
      </c>
      <c r="BW1375" t="e">
        <v>#N/A</v>
      </c>
      <c r="BX1375" t="e">
        <v>#N/A</v>
      </c>
      <c r="BY1375" t="e">
        <v>#N/A</v>
      </c>
      <c r="BZ1375" t="e">
        <v>#N/A</v>
      </c>
      <c r="CA1375" t="e">
        <v>#N/A</v>
      </c>
      <c r="CB1375" t="e">
        <v>#N/A</v>
      </c>
      <c r="CC1375" t="e">
        <v>#N/A</v>
      </c>
      <c r="CD1375" t="e">
        <v>#N/A</v>
      </c>
      <c r="CE1375" t="e">
        <v>#N/A</v>
      </c>
      <c r="CF1375" t="e">
        <v>#N/A</v>
      </c>
    </row>
    <row r="1376" spans="74:84" x14ac:dyDescent="0.3">
      <c r="BV1376" t="e">
        <v>#N/A</v>
      </c>
      <c r="BW1376" t="e">
        <v>#N/A</v>
      </c>
      <c r="BX1376" t="e">
        <v>#N/A</v>
      </c>
      <c r="BY1376" t="e">
        <v>#N/A</v>
      </c>
      <c r="BZ1376" t="e">
        <v>#N/A</v>
      </c>
      <c r="CA1376" t="e">
        <v>#N/A</v>
      </c>
      <c r="CB1376" t="e">
        <v>#N/A</v>
      </c>
      <c r="CC1376" t="e">
        <v>#N/A</v>
      </c>
      <c r="CD1376" t="e">
        <v>#N/A</v>
      </c>
      <c r="CE1376" t="e">
        <v>#N/A</v>
      </c>
      <c r="CF1376" t="e">
        <v>#N/A</v>
      </c>
    </row>
    <row r="1377" spans="74:84" x14ac:dyDescent="0.3">
      <c r="BV1377" t="e">
        <v>#N/A</v>
      </c>
      <c r="BW1377" t="e">
        <v>#N/A</v>
      </c>
      <c r="BX1377" t="e">
        <v>#N/A</v>
      </c>
      <c r="BY1377" t="e">
        <v>#N/A</v>
      </c>
      <c r="BZ1377" t="e">
        <v>#N/A</v>
      </c>
      <c r="CA1377" t="e">
        <v>#N/A</v>
      </c>
      <c r="CB1377" t="e">
        <v>#N/A</v>
      </c>
      <c r="CC1377" t="e">
        <v>#N/A</v>
      </c>
      <c r="CD1377" t="e">
        <v>#N/A</v>
      </c>
      <c r="CE1377" t="e">
        <v>#N/A</v>
      </c>
      <c r="CF1377" t="e">
        <v>#N/A</v>
      </c>
    </row>
    <row r="1378" spans="74:84" x14ac:dyDescent="0.3">
      <c r="BV1378" t="e">
        <v>#N/A</v>
      </c>
      <c r="BW1378" t="e">
        <v>#N/A</v>
      </c>
      <c r="BX1378" t="e">
        <v>#N/A</v>
      </c>
      <c r="BY1378" t="e">
        <v>#N/A</v>
      </c>
      <c r="BZ1378" t="e">
        <v>#N/A</v>
      </c>
      <c r="CA1378" t="e">
        <v>#N/A</v>
      </c>
      <c r="CB1378" t="e">
        <v>#N/A</v>
      </c>
      <c r="CC1378" t="e">
        <v>#N/A</v>
      </c>
      <c r="CD1378" t="e">
        <v>#N/A</v>
      </c>
      <c r="CE1378" t="e">
        <v>#N/A</v>
      </c>
      <c r="CF1378" t="e">
        <v>#N/A</v>
      </c>
    </row>
    <row r="1379" spans="74:84" x14ac:dyDescent="0.3">
      <c r="BV1379" t="e">
        <v>#N/A</v>
      </c>
      <c r="BW1379" t="e">
        <v>#N/A</v>
      </c>
      <c r="BX1379" t="e">
        <v>#N/A</v>
      </c>
      <c r="BY1379" t="e">
        <v>#N/A</v>
      </c>
      <c r="BZ1379" t="e">
        <v>#N/A</v>
      </c>
      <c r="CA1379" t="e">
        <v>#N/A</v>
      </c>
      <c r="CB1379" t="e">
        <v>#N/A</v>
      </c>
      <c r="CC1379" t="e">
        <v>#N/A</v>
      </c>
      <c r="CD1379" t="e">
        <v>#N/A</v>
      </c>
      <c r="CE1379" t="e">
        <v>#N/A</v>
      </c>
      <c r="CF1379" t="e">
        <v>#N/A</v>
      </c>
    </row>
    <row r="1380" spans="74:84" x14ac:dyDescent="0.3">
      <c r="BV1380" t="e">
        <v>#N/A</v>
      </c>
      <c r="BW1380" t="e">
        <v>#N/A</v>
      </c>
      <c r="BX1380" t="e">
        <v>#N/A</v>
      </c>
      <c r="BY1380" t="e">
        <v>#N/A</v>
      </c>
      <c r="BZ1380" t="e">
        <v>#N/A</v>
      </c>
      <c r="CA1380" t="e">
        <v>#N/A</v>
      </c>
      <c r="CB1380" t="e">
        <v>#N/A</v>
      </c>
      <c r="CC1380" t="e">
        <v>#N/A</v>
      </c>
      <c r="CD1380" t="e">
        <v>#N/A</v>
      </c>
      <c r="CE1380" t="e">
        <v>#N/A</v>
      </c>
      <c r="CF1380" t="e">
        <v>#N/A</v>
      </c>
    </row>
    <row r="1381" spans="74:84" x14ac:dyDescent="0.3">
      <c r="BV1381" t="e">
        <v>#N/A</v>
      </c>
      <c r="BW1381" t="e">
        <v>#N/A</v>
      </c>
      <c r="BX1381" t="e">
        <v>#N/A</v>
      </c>
      <c r="BY1381" t="e">
        <v>#N/A</v>
      </c>
      <c r="BZ1381" t="e">
        <v>#N/A</v>
      </c>
      <c r="CA1381" t="e">
        <v>#N/A</v>
      </c>
      <c r="CB1381" t="e">
        <v>#N/A</v>
      </c>
      <c r="CC1381" t="e">
        <v>#N/A</v>
      </c>
      <c r="CD1381" t="e">
        <v>#N/A</v>
      </c>
      <c r="CE1381" t="e">
        <v>#N/A</v>
      </c>
      <c r="CF1381" t="e">
        <v>#N/A</v>
      </c>
    </row>
    <row r="1382" spans="74:84" x14ac:dyDescent="0.3">
      <c r="BV1382" t="e">
        <v>#N/A</v>
      </c>
      <c r="BW1382" t="e">
        <v>#N/A</v>
      </c>
      <c r="BX1382" t="e">
        <v>#N/A</v>
      </c>
      <c r="BY1382" t="e">
        <v>#N/A</v>
      </c>
      <c r="BZ1382" t="e">
        <v>#N/A</v>
      </c>
      <c r="CA1382" t="e">
        <v>#N/A</v>
      </c>
      <c r="CB1382" t="e">
        <v>#N/A</v>
      </c>
      <c r="CC1382" t="e">
        <v>#N/A</v>
      </c>
      <c r="CD1382" t="e">
        <v>#N/A</v>
      </c>
      <c r="CE1382" t="e">
        <v>#N/A</v>
      </c>
      <c r="CF1382" t="e">
        <v>#N/A</v>
      </c>
    </row>
    <row r="1383" spans="74:84" x14ac:dyDescent="0.3">
      <c r="BV1383" t="e">
        <v>#N/A</v>
      </c>
      <c r="BW1383" t="e">
        <v>#N/A</v>
      </c>
      <c r="BX1383" t="e">
        <v>#N/A</v>
      </c>
      <c r="BY1383" t="e">
        <v>#N/A</v>
      </c>
      <c r="BZ1383" t="e">
        <v>#N/A</v>
      </c>
      <c r="CA1383" t="e">
        <v>#N/A</v>
      </c>
      <c r="CB1383" t="e">
        <v>#N/A</v>
      </c>
      <c r="CC1383" t="e">
        <v>#N/A</v>
      </c>
      <c r="CD1383" t="e">
        <v>#N/A</v>
      </c>
      <c r="CE1383" t="e">
        <v>#N/A</v>
      </c>
      <c r="CF1383" t="e">
        <v>#N/A</v>
      </c>
    </row>
    <row r="1384" spans="74:84" x14ac:dyDescent="0.3">
      <c r="BV1384" t="e">
        <v>#N/A</v>
      </c>
      <c r="BW1384" t="e">
        <v>#N/A</v>
      </c>
      <c r="BX1384" t="e">
        <v>#N/A</v>
      </c>
      <c r="BY1384" t="e">
        <v>#N/A</v>
      </c>
      <c r="BZ1384" t="e">
        <v>#N/A</v>
      </c>
      <c r="CA1384" t="e">
        <v>#N/A</v>
      </c>
      <c r="CB1384" t="e">
        <v>#N/A</v>
      </c>
      <c r="CC1384" t="e">
        <v>#N/A</v>
      </c>
      <c r="CD1384" t="e">
        <v>#N/A</v>
      </c>
      <c r="CE1384" t="e">
        <v>#N/A</v>
      </c>
      <c r="CF1384" t="e">
        <v>#N/A</v>
      </c>
    </row>
    <row r="1385" spans="74:84" x14ac:dyDescent="0.3">
      <c r="BV1385" t="e">
        <v>#N/A</v>
      </c>
      <c r="BW1385" t="e">
        <v>#N/A</v>
      </c>
      <c r="BX1385" t="e">
        <v>#N/A</v>
      </c>
      <c r="BY1385" t="e">
        <v>#N/A</v>
      </c>
      <c r="BZ1385" t="e">
        <v>#N/A</v>
      </c>
      <c r="CA1385" t="e">
        <v>#N/A</v>
      </c>
      <c r="CB1385" t="e">
        <v>#N/A</v>
      </c>
      <c r="CC1385" t="e">
        <v>#N/A</v>
      </c>
      <c r="CD1385" t="e">
        <v>#N/A</v>
      </c>
      <c r="CE1385" t="e">
        <v>#N/A</v>
      </c>
      <c r="CF1385" t="e">
        <v>#N/A</v>
      </c>
    </row>
    <row r="1386" spans="74:84" x14ac:dyDescent="0.3">
      <c r="BV1386" t="e">
        <v>#N/A</v>
      </c>
      <c r="BW1386" t="e">
        <v>#N/A</v>
      </c>
      <c r="BX1386" t="e">
        <v>#N/A</v>
      </c>
      <c r="BY1386" t="e">
        <v>#N/A</v>
      </c>
      <c r="BZ1386" t="e">
        <v>#N/A</v>
      </c>
      <c r="CA1386" t="e">
        <v>#N/A</v>
      </c>
      <c r="CB1386" t="e">
        <v>#N/A</v>
      </c>
      <c r="CC1386" t="e">
        <v>#N/A</v>
      </c>
      <c r="CD1386" t="e">
        <v>#N/A</v>
      </c>
      <c r="CE1386" t="e">
        <v>#N/A</v>
      </c>
      <c r="CF1386" t="e">
        <v>#N/A</v>
      </c>
    </row>
    <row r="1387" spans="74:84" x14ac:dyDescent="0.3">
      <c r="BV1387" t="e">
        <v>#N/A</v>
      </c>
      <c r="BW1387" t="e">
        <v>#N/A</v>
      </c>
      <c r="BX1387" t="e">
        <v>#N/A</v>
      </c>
      <c r="BY1387" t="e">
        <v>#N/A</v>
      </c>
      <c r="BZ1387" t="e">
        <v>#N/A</v>
      </c>
      <c r="CA1387" t="e">
        <v>#N/A</v>
      </c>
      <c r="CB1387" t="e">
        <v>#N/A</v>
      </c>
      <c r="CC1387" t="e">
        <v>#N/A</v>
      </c>
      <c r="CD1387" t="e">
        <v>#N/A</v>
      </c>
      <c r="CE1387" t="e">
        <v>#N/A</v>
      </c>
      <c r="CF1387" t="e">
        <v>#N/A</v>
      </c>
    </row>
    <row r="1388" spans="74:84" x14ac:dyDescent="0.3">
      <c r="BV1388" t="e">
        <v>#N/A</v>
      </c>
      <c r="BW1388" t="e">
        <v>#N/A</v>
      </c>
      <c r="BX1388" t="e">
        <v>#N/A</v>
      </c>
      <c r="BY1388" t="e">
        <v>#N/A</v>
      </c>
      <c r="BZ1388" t="e">
        <v>#N/A</v>
      </c>
      <c r="CA1388" t="e">
        <v>#N/A</v>
      </c>
      <c r="CB1388" t="e">
        <v>#N/A</v>
      </c>
      <c r="CC1388" t="e">
        <v>#N/A</v>
      </c>
      <c r="CD1388" t="e">
        <v>#N/A</v>
      </c>
      <c r="CE1388" t="e">
        <v>#N/A</v>
      </c>
      <c r="CF1388" t="e">
        <v>#N/A</v>
      </c>
    </row>
    <row r="1389" spans="74:84" x14ac:dyDescent="0.3">
      <c r="BV1389" t="e">
        <v>#N/A</v>
      </c>
      <c r="BW1389" t="e">
        <v>#N/A</v>
      </c>
      <c r="BX1389" t="e">
        <v>#N/A</v>
      </c>
      <c r="BY1389" t="e">
        <v>#N/A</v>
      </c>
      <c r="BZ1389" t="e">
        <v>#N/A</v>
      </c>
      <c r="CA1389" t="e">
        <v>#N/A</v>
      </c>
      <c r="CB1389" t="e">
        <v>#N/A</v>
      </c>
      <c r="CC1389" t="e">
        <v>#N/A</v>
      </c>
      <c r="CD1389" t="e">
        <v>#N/A</v>
      </c>
      <c r="CE1389" t="e">
        <v>#N/A</v>
      </c>
      <c r="CF1389" t="e">
        <v>#N/A</v>
      </c>
    </row>
    <row r="1390" spans="74:84" x14ac:dyDescent="0.3">
      <c r="BV1390" t="e">
        <v>#N/A</v>
      </c>
      <c r="BW1390" t="e">
        <v>#N/A</v>
      </c>
      <c r="BX1390" t="e">
        <v>#N/A</v>
      </c>
      <c r="BY1390" t="e">
        <v>#N/A</v>
      </c>
      <c r="BZ1390" t="e">
        <v>#N/A</v>
      </c>
      <c r="CA1390" t="e">
        <v>#N/A</v>
      </c>
      <c r="CB1390" t="e">
        <v>#N/A</v>
      </c>
      <c r="CC1390" t="e">
        <v>#N/A</v>
      </c>
      <c r="CD1390" t="e">
        <v>#N/A</v>
      </c>
      <c r="CE1390" t="e">
        <v>#N/A</v>
      </c>
      <c r="CF1390" t="e">
        <v>#N/A</v>
      </c>
    </row>
    <row r="1391" spans="74:84" x14ac:dyDescent="0.3">
      <c r="BV1391" t="e">
        <v>#N/A</v>
      </c>
      <c r="BW1391" t="e">
        <v>#N/A</v>
      </c>
      <c r="BX1391" t="e">
        <v>#N/A</v>
      </c>
      <c r="BY1391" t="e">
        <v>#N/A</v>
      </c>
      <c r="BZ1391" t="e">
        <v>#N/A</v>
      </c>
      <c r="CA1391" t="e">
        <v>#N/A</v>
      </c>
      <c r="CB1391" t="e">
        <v>#N/A</v>
      </c>
      <c r="CC1391" t="e">
        <v>#N/A</v>
      </c>
      <c r="CD1391" t="e">
        <v>#N/A</v>
      </c>
      <c r="CE1391" t="e">
        <v>#N/A</v>
      </c>
      <c r="CF1391" t="e">
        <v>#N/A</v>
      </c>
    </row>
    <row r="1392" spans="74:84" x14ac:dyDescent="0.3">
      <c r="BV1392" t="e">
        <v>#N/A</v>
      </c>
      <c r="BW1392" t="e">
        <v>#N/A</v>
      </c>
      <c r="BX1392" t="e">
        <v>#N/A</v>
      </c>
      <c r="BY1392" t="e">
        <v>#N/A</v>
      </c>
      <c r="BZ1392" t="e">
        <v>#N/A</v>
      </c>
      <c r="CA1392" t="e">
        <v>#N/A</v>
      </c>
      <c r="CB1392" t="e">
        <v>#N/A</v>
      </c>
      <c r="CC1392" t="e">
        <v>#N/A</v>
      </c>
      <c r="CD1392" t="e">
        <v>#N/A</v>
      </c>
      <c r="CE1392" t="e">
        <v>#N/A</v>
      </c>
      <c r="CF1392" t="e">
        <v>#N/A</v>
      </c>
    </row>
    <row r="1393" spans="74:84" x14ac:dyDescent="0.3">
      <c r="BV1393" t="e">
        <v>#N/A</v>
      </c>
      <c r="BW1393" t="e">
        <v>#N/A</v>
      </c>
      <c r="BX1393" t="e">
        <v>#N/A</v>
      </c>
      <c r="BY1393" t="e">
        <v>#N/A</v>
      </c>
      <c r="BZ1393" t="e">
        <v>#N/A</v>
      </c>
      <c r="CA1393" t="e">
        <v>#N/A</v>
      </c>
      <c r="CB1393" t="e">
        <v>#N/A</v>
      </c>
      <c r="CC1393" t="e">
        <v>#N/A</v>
      </c>
      <c r="CD1393" t="e">
        <v>#N/A</v>
      </c>
      <c r="CE1393" t="e">
        <v>#N/A</v>
      </c>
      <c r="CF1393" t="e">
        <v>#N/A</v>
      </c>
    </row>
    <row r="1394" spans="74:84" x14ac:dyDescent="0.3">
      <c r="BV1394" t="e">
        <v>#N/A</v>
      </c>
      <c r="BW1394" t="e">
        <v>#N/A</v>
      </c>
      <c r="BX1394" t="e">
        <v>#N/A</v>
      </c>
      <c r="BY1394" t="e">
        <v>#N/A</v>
      </c>
      <c r="BZ1394" t="e">
        <v>#N/A</v>
      </c>
      <c r="CA1394" t="e">
        <v>#N/A</v>
      </c>
      <c r="CB1394" t="e">
        <v>#N/A</v>
      </c>
      <c r="CC1394" t="e">
        <v>#N/A</v>
      </c>
      <c r="CD1394" t="e">
        <v>#N/A</v>
      </c>
      <c r="CE1394" t="e">
        <v>#N/A</v>
      </c>
      <c r="CF1394" t="e">
        <v>#N/A</v>
      </c>
    </row>
    <row r="1395" spans="74:84" x14ac:dyDescent="0.3">
      <c r="BV1395" t="e">
        <v>#N/A</v>
      </c>
      <c r="BW1395" t="e">
        <v>#N/A</v>
      </c>
      <c r="BX1395" t="e">
        <v>#N/A</v>
      </c>
      <c r="BY1395" t="e">
        <v>#N/A</v>
      </c>
      <c r="BZ1395" t="e">
        <v>#N/A</v>
      </c>
      <c r="CA1395" t="e">
        <v>#N/A</v>
      </c>
      <c r="CB1395" t="e">
        <v>#N/A</v>
      </c>
      <c r="CC1395" t="e">
        <v>#N/A</v>
      </c>
      <c r="CD1395" t="e">
        <v>#N/A</v>
      </c>
      <c r="CE1395" t="e">
        <v>#N/A</v>
      </c>
      <c r="CF1395" t="e">
        <v>#N/A</v>
      </c>
    </row>
    <row r="1396" spans="74:84" x14ac:dyDescent="0.3">
      <c r="BV1396" t="e">
        <v>#N/A</v>
      </c>
      <c r="BW1396" t="e">
        <v>#N/A</v>
      </c>
      <c r="BX1396" t="e">
        <v>#N/A</v>
      </c>
      <c r="BY1396" t="e">
        <v>#N/A</v>
      </c>
      <c r="BZ1396" t="e">
        <v>#N/A</v>
      </c>
      <c r="CA1396" t="e">
        <v>#N/A</v>
      </c>
      <c r="CB1396" t="e">
        <v>#N/A</v>
      </c>
      <c r="CC1396" t="e">
        <v>#N/A</v>
      </c>
      <c r="CD1396" t="e">
        <v>#N/A</v>
      </c>
      <c r="CE1396" t="e">
        <v>#N/A</v>
      </c>
      <c r="CF1396" t="e">
        <v>#N/A</v>
      </c>
    </row>
    <row r="1397" spans="74:84" x14ac:dyDescent="0.3">
      <c r="BV1397" t="e">
        <v>#N/A</v>
      </c>
      <c r="BW1397" t="e">
        <v>#N/A</v>
      </c>
      <c r="BX1397" t="e">
        <v>#N/A</v>
      </c>
      <c r="BY1397" t="e">
        <v>#N/A</v>
      </c>
      <c r="BZ1397" t="e">
        <v>#N/A</v>
      </c>
      <c r="CA1397" t="e">
        <v>#N/A</v>
      </c>
      <c r="CB1397" t="e">
        <v>#N/A</v>
      </c>
      <c r="CC1397" t="e">
        <v>#N/A</v>
      </c>
      <c r="CD1397" t="e">
        <v>#N/A</v>
      </c>
      <c r="CE1397" t="e">
        <v>#N/A</v>
      </c>
      <c r="CF1397" t="e">
        <v>#N/A</v>
      </c>
    </row>
    <row r="1398" spans="74:84" x14ac:dyDescent="0.3">
      <c r="BV1398" t="e">
        <v>#N/A</v>
      </c>
      <c r="BW1398" t="e">
        <v>#N/A</v>
      </c>
      <c r="BX1398" t="e">
        <v>#N/A</v>
      </c>
      <c r="BY1398" t="e">
        <v>#N/A</v>
      </c>
      <c r="BZ1398" t="e">
        <v>#N/A</v>
      </c>
      <c r="CA1398" t="e">
        <v>#N/A</v>
      </c>
      <c r="CB1398" t="e">
        <v>#N/A</v>
      </c>
      <c r="CC1398" t="e">
        <v>#N/A</v>
      </c>
      <c r="CD1398" t="e">
        <v>#N/A</v>
      </c>
      <c r="CE1398" t="e">
        <v>#N/A</v>
      </c>
      <c r="CF1398" t="e">
        <v>#N/A</v>
      </c>
    </row>
    <row r="1399" spans="74:84" x14ac:dyDescent="0.3">
      <c r="BV1399" t="e">
        <v>#N/A</v>
      </c>
      <c r="BW1399" t="e">
        <v>#N/A</v>
      </c>
      <c r="BX1399" t="e">
        <v>#N/A</v>
      </c>
      <c r="BY1399" t="e">
        <v>#N/A</v>
      </c>
      <c r="BZ1399" t="e">
        <v>#N/A</v>
      </c>
      <c r="CA1399" t="e">
        <v>#N/A</v>
      </c>
      <c r="CB1399" t="e">
        <v>#N/A</v>
      </c>
      <c r="CC1399" t="e">
        <v>#N/A</v>
      </c>
      <c r="CD1399" t="e">
        <v>#N/A</v>
      </c>
      <c r="CE1399" t="e">
        <v>#N/A</v>
      </c>
      <c r="CF1399" t="e">
        <v>#N/A</v>
      </c>
    </row>
    <row r="1400" spans="74:84" x14ac:dyDescent="0.3">
      <c r="BV1400" t="e">
        <v>#N/A</v>
      </c>
      <c r="BW1400" t="e">
        <v>#N/A</v>
      </c>
      <c r="BX1400" t="e">
        <v>#N/A</v>
      </c>
      <c r="BY1400" t="e">
        <v>#N/A</v>
      </c>
      <c r="BZ1400" t="e">
        <v>#N/A</v>
      </c>
      <c r="CA1400" t="e">
        <v>#N/A</v>
      </c>
      <c r="CB1400" t="e">
        <v>#N/A</v>
      </c>
      <c r="CC1400" t="e">
        <v>#N/A</v>
      </c>
      <c r="CD1400" t="e">
        <v>#N/A</v>
      </c>
      <c r="CE1400" t="e">
        <v>#N/A</v>
      </c>
      <c r="CF1400" t="e">
        <v>#N/A</v>
      </c>
    </row>
    <row r="1401" spans="74:84" x14ac:dyDescent="0.3">
      <c r="BV1401" t="e">
        <v>#N/A</v>
      </c>
      <c r="BW1401" t="e">
        <v>#N/A</v>
      </c>
      <c r="BX1401" t="e">
        <v>#N/A</v>
      </c>
      <c r="BY1401" t="e">
        <v>#N/A</v>
      </c>
      <c r="BZ1401" t="e">
        <v>#N/A</v>
      </c>
      <c r="CA1401" t="e">
        <v>#N/A</v>
      </c>
      <c r="CB1401" t="e">
        <v>#N/A</v>
      </c>
      <c r="CC1401" t="e">
        <v>#N/A</v>
      </c>
      <c r="CD1401" t="e">
        <v>#N/A</v>
      </c>
      <c r="CE1401" t="e">
        <v>#N/A</v>
      </c>
      <c r="CF1401" t="e">
        <v>#N/A</v>
      </c>
    </row>
    <row r="1402" spans="74:84" x14ac:dyDescent="0.3">
      <c r="BV1402" t="e">
        <v>#N/A</v>
      </c>
      <c r="BW1402" t="e">
        <v>#N/A</v>
      </c>
      <c r="BX1402" t="e">
        <v>#N/A</v>
      </c>
      <c r="BY1402" t="e">
        <v>#N/A</v>
      </c>
      <c r="BZ1402" t="e">
        <v>#N/A</v>
      </c>
      <c r="CA1402" t="e">
        <v>#N/A</v>
      </c>
      <c r="CB1402" t="e">
        <v>#N/A</v>
      </c>
      <c r="CC1402" t="e">
        <v>#N/A</v>
      </c>
      <c r="CD1402" t="e">
        <v>#N/A</v>
      </c>
      <c r="CE1402" t="e">
        <v>#N/A</v>
      </c>
      <c r="CF1402" t="e">
        <v>#N/A</v>
      </c>
    </row>
    <row r="1403" spans="74:84" x14ac:dyDescent="0.3">
      <c r="BV1403" t="e">
        <v>#N/A</v>
      </c>
      <c r="BW1403" t="e">
        <v>#N/A</v>
      </c>
      <c r="BX1403" t="e">
        <v>#N/A</v>
      </c>
      <c r="BY1403" t="e">
        <v>#N/A</v>
      </c>
      <c r="BZ1403" t="e">
        <v>#N/A</v>
      </c>
      <c r="CA1403" t="e">
        <v>#N/A</v>
      </c>
      <c r="CB1403" t="e">
        <v>#N/A</v>
      </c>
      <c r="CC1403" t="e">
        <v>#N/A</v>
      </c>
      <c r="CD1403" t="e">
        <v>#N/A</v>
      </c>
      <c r="CE1403" t="e">
        <v>#N/A</v>
      </c>
      <c r="CF1403" t="e">
        <v>#N/A</v>
      </c>
    </row>
    <row r="1404" spans="74:84" x14ac:dyDescent="0.3">
      <c r="BV1404" t="e">
        <v>#N/A</v>
      </c>
      <c r="BW1404" t="e">
        <v>#N/A</v>
      </c>
      <c r="BX1404" t="e">
        <v>#N/A</v>
      </c>
      <c r="BY1404" t="e">
        <v>#N/A</v>
      </c>
      <c r="BZ1404" t="e">
        <v>#N/A</v>
      </c>
      <c r="CA1404" t="e">
        <v>#N/A</v>
      </c>
      <c r="CB1404" t="e">
        <v>#N/A</v>
      </c>
      <c r="CC1404" t="e">
        <v>#N/A</v>
      </c>
      <c r="CD1404" t="e">
        <v>#N/A</v>
      </c>
      <c r="CE1404" t="e">
        <v>#N/A</v>
      </c>
      <c r="CF1404" t="e">
        <v>#N/A</v>
      </c>
    </row>
    <row r="1405" spans="74:84" x14ac:dyDescent="0.3">
      <c r="BV1405" t="e">
        <v>#N/A</v>
      </c>
      <c r="BW1405" t="e">
        <v>#N/A</v>
      </c>
      <c r="BX1405" t="e">
        <v>#N/A</v>
      </c>
      <c r="BY1405" t="e">
        <v>#N/A</v>
      </c>
      <c r="BZ1405" t="e">
        <v>#N/A</v>
      </c>
      <c r="CA1405" t="e">
        <v>#N/A</v>
      </c>
      <c r="CB1405" t="e">
        <v>#N/A</v>
      </c>
      <c r="CC1405" t="e">
        <v>#N/A</v>
      </c>
      <c r="CD1405" t="e">
        <v>#N/A</v>
      </c>
      <c r="CE1405" t="e">
        <v>#N/A</v>
      </c>
      <c r="CF1405" t="e">
        <v>#N/A</v>
      </c>
    </row>
    <row r="1406" spans="74:84" x14ac:dyDescent="0.3">
      <c r="BV1406" t="e">
        <v>#N/A</v>
      </c>
      <c r="BW1406" t="e">
        <v>#N/A</v>
      </c>
      <c r="BX1406" t="e">
        <v>#N/A</v>
      </c>
      <c r="BY1406" t="e">
        <v>#N/A</v>
      </c>
      <c r="BZ1406" t="e">
        <v>#N/A</v>
      </c>
      <c r="CA1406" t="e">
        <v>#N/A</v>
      </c>
      <c r="CB1406" t="e">
        <v>#N/A</v>
      </c>
      <c r="CC1406" t="e">
        <v>#N/A</v>
      </c>
      <c r="CD1406" t="e">
        <v>#N/A</v>
      </c>
      <c r="CE1406" t="e">
        <v>#N/A</v>
      </c>
      <c r="CF1406" t="e">
        <v>#N/A</v>
      </c>
    </row>
    <row r="1407" spans="74:84" x14ac:dyDescent="0.3">
      <c r="BV1407" t="e">
        <v>#N/A</v>
      </c>
      <c r="BW1407" t="e">
        <v>#N/A</v>
      </c>
      <c r="BX1407" t="e">
        <v>#N/A</v>
      </c>
      <c r="BY1407" t="e">
        <v>#N/A</v>
      </c>
      <c r="BZ1407" t="e">
        <v>#N/A</v>
      </c>
      <c r="CA1407" t="e">
        <v>#N/A</v>
      </c>
      <c r="CB1407" t="e">
        <v>#N/A</v>
      </c>
      <c r="CC1407" t="e">
        <v>#N/A</v>
      </c>
      <c r="CD1407" t="e">
        <v>#N/A</v>
      </c>
      <c r="CE1407" t="e">
        <v>#N/A</v>
      </c>
      <c r="CF1407" t="e">
        <v>#N/A</v>
      </c>
    </row>
    <row r="1408" spans="74:84" x14ac:dyDescent="0.3">
      <c r="BV1408" t="e">
        <v>#N/A</v>
      </c>
      <c r="BW1408" t="e">
        <v>#N/A</v>
      </c>
      <c r="BX1408" t="e">
        <v>#N/A</v>
      </c>
      <c r="BY1408" t="e">
        <v>#N/A</v>
      </c>
      <c r="BZ1408" t="e">
        <v>#N/A</v>
      </c>
      <c r="CA1408" t="e">
        <v>#N/A</v>
      </c>
      <c r="CB1408" t="e">
        <v>#N/A</v>
      </c>
      <c r="CC1408" t="e">
        <v>#N/A</v>
      </c>
      <c r="CD1408" t="e">
        <v>#N/A</v>
      </c>
      <c r="CE1408" t="e">
        <v>#N/A</v>
      </c>
      <c r="CF1408" t="e">
        <v>#N/A</v>
      </c>
    </row>
    <row r="1409" spans="74:84" x14ac:dyDescent="0.3">
      <c r="BV1409" t="e">
        <v>#N/A</v>
      </c>
      <c r="BW1409" t="e">
        <v>#N/A</v>
      </c>
      <c r="BX1409" t="e">
        <v>#N/A</v>
      </c>
      <c r="BY1409" t="e">
        <v>#N/A</v>
      </c>
      <c r="BZ1409" t="e">
        <v>#N/A</v>
      </c>
      <c r="CA1409" t="e">
        <v>#N/A</v>
      </c>
      <c r="CB1409" t="e">
        <v>#N/A</v>
      </c>
      <c r="CC1409" t="e">
        <v>#N/A</v>
      </c>
      <c r="CD1409" t="e">
        <v>#N/A</v>
      </c>
      <c r="CE1409" t="e">
        <v>#N/A</v>
      </c>
      <c r="CF1409" t="e">
        <v>#N/A</v>
      </c>
    </row>
    <row r="1410" spans="74:84" x14ac:dyDescent="0.3">
      <c r="BV1410" t="e">
        <v>#N/A</v>
      </c>
      <c r="BW1410" t="e">
        <v>#N/A</v>
      </c>
      <c r="BX1410" t="e">
        <v>#N/A</v>
      </c>
      <c r="BY1410" t="e">
        <v>#N/A</v>
      </c>
      <c r="BZ1410" t="e">
        <v>#N/A</v>
      </c>
      <c r="CA1410" t="e">
        <v>#N/A</v>
      </c>
      <c r="CB1410" t="e">
        <v>#N/A</v>
      </c>
      <c r="CC1410" t="e">
        <v>#N/A</v>
      </c>
      <c r="CD1410" t="e">
        <v>#N/A</v>
      </c>
      <c r="CE1410" t="e">
        <v>#N/A</v>
      </c>
      <c r="CF1410" t="e">
        <v>#N/A</v>
      </c>
    </row>
    <row r="1411" spans="74:84" x14ac:dyDescent="0.3">
      <c r="BV1411" t="e">
        <v>#N/A</v>
      </c>
      <c r="BW1411" t="e">
        <v>#N/A</v>
      </c>
      <c r="BX1411" t="e">
        <v>#N/A</v>
      </c>
      <c r="BY1411" t="e">
        <v>#N/A</v>
      </c>
      <c r="BZ1411" t="e">
        <v>#N/A</v>
      </c>
      <c r="CA1411" t="e">
        <v>#N/A</v>
      </c>
      <c r="CB1411" t="e">
        <v>#N/A</v>
      </c>
      <c r="CC1411" t="e">
        <v>#N/A</v>
      </c>
      <c r="CD1411" t="e">
        <v>#N/A</v>
      </c>
      <c r="CE1411" t="e">
        <v>#N/A</v>
      </c>
      <c r="CF1411" t="e">
        <v>#N/A</v>
      </c>
    </row>
    <row r="1412" spans="74:84" x14ac:dyDescent="0.3">
      <c r="BV1412" t="e">
        <v>#N/A</v>
      </c>
      <c r="BW1412" t="e">
        <v>#N/A</v>
      </c>
      <c r="BX1412" t="e">
        <v>#N/A</v>
      </c>
      <c r="BY1412" t="e">
        <v>#N/A</v>
      </c>
      <c r="BZ1412" t="e">
        <v>#N/A</v>
      </c>
      <c r="CA1412" t="e">
        <v>#N/A</v>
      </c>
      <c r="CB1412" t="e">
        <v>#N/A</v>
      </c>
      <c r="CC1412" t="e">
        <v>#N/A</v>
      </c>
      <c r="CD1412" t="e">
        <v>#N/A</v>
      </c>
      <c r="CE1412" t="e">
        <v>#N/A</v>
      </c>
      <c r="CF1412" t="e">
        <v>#N/A</v>
      </c>
    </row>
    <row r="1413" spans="74:84" x14ac:dyDescent="0.3">
      <c r="BV1413" t="e">
        <v>#N/A</v>
      </c>
      <c r="BW1413" t="e">
        <v>#N/A</v>
      </c>
      <c r="BX1413" t="e">
        <v>#N/A</v>
      </c>
      <c r="BY1413" t="e">
        <v>#N/A</v>
      </c>
      <c r="BZ1413" t="e">
        <v>#N/A</v>
      </c>
      <c r="CA1413" t="e">
        <v>#N/A</v>
      </c>
      <c r="CB1413" t="e">
        <v>#N/A</v>
      </c>
      <c r="CC1413" t="e">
        <v>#N/A</v>
      </c>
      <c r="CD1413" t="e">
        <v>#N/A</v>
      </c>
      <c r="CE1413" t="e">
        <v>#N/A</v>
      </c>
      <c r="CF1413" t="e">
        <v>#N/A</v>
      </c>
    </row>
    <row r="1414" spans="74:84" x14ac:dyDescent="0.3">
      <c r="BV1414" t="e">
        <v>#N/A</v>
      </c>
      <c r="BW1414" t="e">
        <v>#N/A</v>
      </c>
      <c r="BX1414" t="e">
        <v>#N/A</v>
      </c>
      <c r="BY1414" t="e">
        <v>#N/A</v>
      </c>
      <c r="BZ1414" t="e">
        <v>#N/A</v>
      </c>
      <c r="CA1414" t="e">
        <v>#N/A</v>
      </c>
      <c r="CB1414" t="e">
        <v>#N/A</v>
      </c>
      <c r="CC1414" t="e">
        <v>#N/A</v>
      </c>
      <c r="CD1414" t="e">
        <v>#N/A</v>
      </c>
      <c r="CE1414" t="e">
        <v>#N/A</v>
      </c>
      <c r="CF1414" t="e">
        <v>#N/A</v>
      </c>
    </row>
    <row r="1415" spans="74:84" x14ac:dyDescent="0.3">
      <c r="BV1415" t="e">
        <v>#N/A</v>
      </c>
      <c r="BW1415" t="e">
        <v>#N/A</v>
      </c>
      <c r="BX1415" t="e">
        <v>#N/A</v>
      </c>
      <c r="BY1415" t="e">
        <v>#N/A</v>
      </c>
      <c r="BZ1415" t="e">
        <v>#N/A</v>
      </c>
      <c r="CA1415" t="e">
        <v>#N/A</v>
      </c>
      <c r="CB1415" t="e">
        <v>#N/A</v>
      </c>
      <c r="CC1415" t="e">
        <v>#N/A</v>
      </c>
      <c r="CD1415" t="e">
        <v>#N/A</v>
      </c>
      <c r="CE1415" t="e">
        <v>#N/A</v>
      </c>
      <c r="CF1415" t="e">
        <v>#N/A</v>
      </c>
    </row>
    <row r="1416" spans="74:84" x14ac:dyDescent="0.3">
      <c r="BV1416" t="e">
        <v>#N/A</v>
      </c>
      <c r="BW1416" t="e">
        <v>#N/A</v>
      </c>
      <c r="BX1416" t="e">
        <v>#N/A</v>
      </c>
      <c r="BY1416" t="e">
        <v>#N/A</v>
      </c>
      <c r="BZ1416" t="e">
        <v>#N/A</v>
      </c>
      <c r="CA1416" t="e">
        <v>#N/A</v>
      </c>
      <c r="CB1416" t="e">
        <v>#N/A</v>
      </c>
      <c r="CC1416" t="e">
        <v>#N/A</v>
      </c>
      <c r="CD1416" t="e">
        <v>#N/A</v>
      </c>
      <c r="CE1416" t="e">
        <v>#N/A</v>
      </c>
      <c r="CF1416" t="e">
        <v>#N/A</v>
      </c>
    </row>
    <row r="1417" spans="74:84" x14ac:dyDescent="0.3">
      <c r="BV1417" t="e">
        <v>#N/A</v>
      </c>
      <c r="BW1417" t="e">
        <v>#N/A</v>
      </c>
      <c r="BX1417" t="e">
        <v>#N/A</v>
      </c>
      <c r="BY1417" t="e">
        <v>#N/A</v>
      </c>
      <c r="BZ1417" t="e">
        <v>#N/A</v>
      </c>
      <c r="CA1417" t="e">
        <v>#N/A</v>
      </c>
      <c r="CB1417" t="e">
        <v>#N/A</v>
      </c>
      <c r="CC1417" t="e">
        <v>#N/A</v>
      </c>
      <c r="CD1417" t="e">
        <v>#N/A</v>
      </c>
      <c r="CE1417" t="e">
        <v>#N/A</v>
      </c>
      <c r="CF1417" t="e">
        <v>#N/A</v>
      </c>
    </row>
    <row r="1418" spans="74:84" x14ac:dyDescent="0.3">
      <c r="BV1418" t="e">
        <v>#N/A</v>
      </c>
      <c r="BW1418" t="e">
        <v>#N/A</v>
      </c>
      <c r="BX1418" t="e">
        <v>#N/A</v>
      </c>
      <c r="BY1418" t="e">
        <v>#N/A</v>
      </c>
      <c r="BZ1418" t="e">
        <v>#N/A</v>
      </c>
      <c r="CA1418" t="e">
        <v>#N/A</v>
      </c>
      <c r="CB1418" t="e">
        <v>#N/A</v>
      </c>
      <c r="CC1418" t="e">
        <v>#N/A</v>
      </c>
      <c r="CD1418" t="e">
        <v>#N/A</v>
      </c>
      <c r="CE1418" t="e">
        <v>#N/A</v>
      </c>
      <c r="CF1418" t="e">
        <v>#N/A</v>
      </c>
    </row>
    <row r="1419" spans="74:84" x14ac:dyDescent="0.3">
      <c r="BV1419" t="e">
        <v>#N/A</v>
      </c>
      <c r="BW1419" t="e">
        <v>#N/A</v>
      </c>
      <c r="BX1419" t="e">
        <v>#N/A</v>
      </c>
      <c r="BY1419" t="e">
        <v>#N/A</v>
      </c>
      <c r="BZ1419" t="e">
        <v>#N/A</v>
      </c>
      <c r="CA1419" t="e">
        <v>#N/A</v>
      </c>
      <c r="CB1419" t="e">
        <v>#N/A</v>
      </c>
      <c r="CC1419" t="e">
        <v>#N/A</v>
      </c>
      <c r="CD1419" t="e">
        <v>#N/A</v>
      </c>
      <c r="CE1419" t="e">
        <v>#N/A</v>
      </c>
      <c r="CF1419" t="e">
        <v>#N/A</v>
      </c>
    </row>
    <row r="1420" spans="74:84" x14ac:dyDescent="0.3">
      <c r="BV1420" t="e">
        <v>#N/A</v>
      </c>
      <c r="BW1420" t="e">
        <v>#N/A</v>
      </c>
      <c r="BX1420" t="e">
        <v>#N/A</v>
      </c>
      <c r="BY1420" t="e">
        <v>#N/A</v>
      </c>
      <c r="BZ1420" t="e">
        <v>#N/A</v>
      </c>
      <c r="CA1420" t="e">
        <v>#N/A</v>
      </c>
      <c r="CB1420" t="e">
        <v>#N/A</v>
      </c>
      <c r="CC1420" t="e">
        <v>#N/A</v>
      </c>
      <c r="CD1420" t="e">
        <v>#N/A</v>
      </c>
      <c r="CE1420" t="e">
        <v>#N/A</v>
      </c>
      <c r="CF1420" t="e">
        <v>#N/A</v>
      </c>
    </row>
    <row r="1421" spans="74:84" x14ac:dyDescent="0.3">
      <c r="BV1421" t="e">
        <v>#N/A</v>
      </c>
      <c r="BW1421" t="e">
        <v>#N/A</v>
      </c>
      <c r="BX1421" t="e">
        <v>#N/A</v>
      </c>
      <c r="BY1421" t="e">
        <v>#N/A</v>
      </c>
      <c r="BZ1421" t="e">
        <v>#N/A</v>
      </c>
      <c r="CA1421" t="e">
        <v>#N/A</v>
      </c>
      <c r="CB1421" t="e">
        <v>#N/A</v>
      </c>
      <c r="CC1421" t="e">
        <v>#N/A</v>
      </c>
      <c r="CD1421" t="e">
        <v>#N/A</v>
      </c>
      <c r="CE1421" t="e">
        <v>#N/A</v>
      </c>
      <c r="CF1421" t="e">
        <v>#N/A</v>
      </c>
    </row>
    <row r="1422" spans="74:84" x14ac:dyDescent="0.3">
      <c r="BV1422" t="e">
        <v>#N/A</v>
      </c>
      <c r="BW1422" t="e">
        <v>#N/A</v>
      </c>
      <c r="BX1422" t="e">
        <v>#N/A</v>
      </c>
      <c r="BY1422" t="e">
        <v>#N/A</v>
      </c>
      <c r="BZ1422" t="e">
        <v>#N/A</v>
      </c>
      <c r="CA1422" t="e">
        <v>#N/A</v>
      </c>
      <c r="CB1422" t="e">
        <v>#N/A</v>
      </c>
      <c r="CC1422" t="e">
        <v>#N/A</v>
      </c>
      <c r="CD1422" t="e">
        <v>#N/A</v>
      </c>
      <c r="CE1422" t="e">
        <v>#N/A</v>
      </c>
      <c r="CF1422" t="e">
        <v>#N/A</v>
      </c>
    </row>
    <row r="1423" spans="74:84" x14ac:dyDescent="0.3">
      <c r="BV1423" t="e">
        <v>#N/A</v>
      </c>
      <c r="BW1423" t="e">
        <v>#N/A</v>
      </c>
      <c r="BX1423" t="e">
        <v>#N/A</v>
      </c>
      <c r="BY1423" t="e">
        <v>#N/A</v>
      </c>
      <c r="BZ1423" t="e">
        <v>#N/A</v>
      </c>
      <c r="CA1423" t="e">
        <v>#N/A</v>
      </c>
      <c r="CB1423" t="e">
        <v>#N/A</v>
      </c>
      <c r="CC1423" t="e">
        <v>#N/A</v>
      </c>
      <c r="CD1423" t="e">
        <v>#N/A</v>
      </c>
      <c r="CE1423" t="e">
        <v>#N/A</v>
      </c>
      <c r="CF1423" t="e">
        <v>#N/A</v>
      </c>
    </row>
    <row r="1424" spans="74:84" x14ac:dyDescent="0.3">
      <c r="BV1424" t="e">
        <v>#N/A</v>
      </c>
      <c r="BW1424" t="e">
        <v>#N/A</v>
      </c>
      <c r="BX1424" t="e">
        <v>#N/A</v>
      </c>
      <c r="BY1424" t="e">
        <v>#N/A</v>
      </c>
      <c r="BZ1424" t="e">
        <v>#N/A</v>
      </c>
      <c r="CA1424" t="e">
        <v>#N/A</v>
      </c>
      <c r="CB1424" t="e">
        <v>#N/A</v>
      </c>
      <c r="CC1424" t="e">
        <v>#N/A</v>
      </c>
      <c r="CD1424" t="e">
        <v>#N/A</v>
      </c>
      <c r="CE1424" t="e">
        <v>#N/A</v>
      </c>
      <c r="CF1424" t="e">
        <v>#N/A</v>
      </c>
    </row>
    <row r="1425" spans="74:84" x14ac:dyDescent="0.3">
      <c r="BV1425" t="e">
        <v>#N/A</v>
      </c>
      <c r="BW1425" t="e">
        <v>#N/A</v>
      </c>
      <c r="BX1425" t="e">
        <v>#N/A</v>
      </c>
      <c r="BY1425" t="e">
        <v>#N/A</v>
      </c>
      <c r="BZ1425" t="e">
        <v>#N/A</v>
      </c>
      <c r="CA1425" t="e">
        <v>#N/A</v>
      </c>
      <c r="CB1425" t="e">
        <v>#N/A</v>
      </c>
      <c r="CC1425" t="e">
        <v>#N/A</v>
      </c>
      <c r="CD1425" t="e">
        <v>#N/A</v>
      </c>
      <c r="CE1425" t="e">
        <v>#N/A</v>
      </c>
      <c r="CF1425" t="e">
        <v>#N/A</v>
      </c>
    </row>
    <row r="1426" spans="74:84" x14ac:dyDescent="0.3">
      <c r="BV1426" t="e">
        <v>#N/A</v>
      </c>
      <c r="BW1426" t="e">
        <v>#N/A</v>
      </c>
      <c r="BX1426" t="e">
        <v>#N/A</v>
      </c>
      <c r="BY1426" t="e">
        <v>#N/A</v>
      </c>
      <c r="BZ1426" t="e">
        <v>#N/A</v>
      </c>
      <c r="CA1426" t="e">
        <v>#N/A</v>
      </c>
      <c r="CB1426" t="e">
        <v>#N/A</v>
      </c>
      <c r="CC1426" t="e">
        <v>#N/A</v>
      </c>
      <c r="CD1426" t="e">
        <v>#N/A</v>
      </c>
      <c r="CE1426" t="e">
        <v>#N/A</v>
      </c>
      <c r="CF1426" t="e">
        <v>#N/A</v>
      </c>
    </row>
    <row r="1427" spans="74:84" x14ac:dyDescent="0.3">
      <c r="BV1427" t="e">
        <v>#N/A</v>
      </c>
      <c r="BW1427" t="e">
        <v>#N/A</v>
      </c>
      <c r="BX1427" t="e">
        <v>#N/A</v>
      </c>
      <c r="BY1427" t="e">
        <v>#N/A</v>
      </c>
      <c r="BZ1427" t="e">
        <v>#N/A</v>
      </c>
      <c r="CA1427" t="e">
        <v>#N/A</v>
      </c>
      <c r="CB1427" t="e">
        <v>#N/A</v>
      </c>
      <c r="CC1427" t="e">
        <v>#N/A</v>
      </c>
      <c r="CD1427" t="e">
        <v>#N/A</v>
      </c>
      <c r="CE1427" t="e">
        <v>#N/A</v>
      </c>
      <c r="CF1427" t="e">
        <v>#N/A</v>
      </c>
    </row>
    <row r="1428" spans="74:84" x14ac:dyDescent="0.3">
      <c r="BV1428" t="e">
        <v>#N/A</v>
      </c>
      <c r="BW1428" t="e">
        <v>#N/A</v>
      </c>
      <c r="BX1428" t="e">
        <v>#N/A</v>
      </c>
      <c r="BY1428" t="e">
        <v>#N/A</v>
      </c>
      <c r="BZ1428" t="e">
        <v>#N/A</v>
      </c>
      <c r="CA1428" t="e">
        <v>#N/A</v>
      </c>
      <c r="CB1428" t="e">
        <v>#N/A</v>
      </c>
      <c r="CC1428" t="e">
        <v>#N/A</v>
      </c>
      <c r="CD1428" t="e">
        <v>#N/A</v>
      </c>
      <c r="CE1428" t="e">
        <v>#N/A</v>
      </c>
      <c r="CF1428" t="e">
        <v>#N/A</v>
      </c>
    </row>
    <row r="1429" spans="74:84" x14ac:dyDescent="0.3">
      <c r="BV1429" t="e">
        <v>#N/A</v>
      </c>
      <c r="BW1429" t="e">
        <v>#N/A</v>
      </c>
      <c r="BX1429" t="e">
        <v>#N/A</v>
      </c>
      <c r="BY1429" t="e">
        <v>#N/A</v>
      </c>
      <c r="BZ1429" t="e">
        <v>#N/A</v>
      </c>
      <c r="CA1429" t="e">
        <v>#N/A</v>
      </c>
      <c r="CB1429" t="e">
        <v>#N/A</v>
      </c>
      <c r="CC1429" t="e">
        <v>#N/A</v>
      </c>
      <c r="CD1429" t="e">
        <v>#N/A</v>
      </c>
      <c r="CE1429" t="e">
        <v>#N/A</v>
      </c>
      <c r="CF1429" t="e">
        <v>#N/A</v>
      </c>
    </row>
    <row r="1430" spans="74:84" x14ac:dyDescent="0.3">
      <c r="BV1430" t="e">
        <v>#N/A</v>
      </c>
      <c r="BW1430" t="e">
        <v>#N/A</v>
      </c>
      <c r="BX1430" t="e">
        <v>#N/A</v>
      </c>
      <c r="BY1430" t="e">
        <v>#N/A</v>
      </c>
      <c r="BZ1430" t="e">
        <v>#N/A</v>
      </c>
      <c r="CA1430" t="e">
        <v>#N/A</v>
      </c>
      <c r="CB1430" t="e">
        <v>#N/A</v>
      </c>
      <c r="CC1430" t="e">
        <v>#N/A</v>
      </c>
      <c r="CD1430" t="e">
        <v>#N/A</v>
      </c>
      <c r="CE1430" t="e">
        <v>#N/A</v>
      </c>
      <c r="CF1430" t="e">
        <v>#N/A</v>
      </c>
    </row>
    <row r="1431" spans="74:84" x14ac:dyDescent="0.3">
      <c r="BV1431" t="e">
        <v>#N/A</v>
      </c>
      <c r="BW1431" t="e">
        <v>#N/A</v>
      </c>
      <c r="BX1431" t="e">
        <v>#N/A</v>
      </c>
      <c r="BY1431" t="e">
        <v>#N/A</v>
      </c>
      <c r="BZ1431" t="e">
        <v>#N/A</v>
      </c>
      <c r="CA1431" t="e">
        <v>#N/A</v>
      </c>
      <c r="CB1431" t="e">
        <v>#N/A</v>
      </c>
      <c r="CC1431" t="e">
        <v>#N/A</v>
      </c>
      <c r="CD1431" t="e">
        <v>#N/A</v>
      </c>
      <c r="CE1431" t="e">
        <v>#N/A</v>
      </c>
      <c r="CF1431" t="e">
        <v>#N/A</v>
      </c>
    </row>
    <row r="1432" spans="74:84" x14ac:dyDescent="0.3">
      <c r="BV1432" t="e">
        <v>#N/A</v>
      </c>
      <c r="BW1432" t="e">
        <v>#N/A</v>
      </c>
      <c r="BX1432" t="e">
        <v>#N/A</v>
      </c>
      <c r="BY1432" t="e">
        <v>#N/A</v>
      </c>
      <c r="BZ1432" t="e">
        <v>#N/A</v>
      </c>
      <c r="CA1432" t="e">
        <v>#N/A</v>
      </c>
      <c r="CB1432" t="e">
        <v>#N/A</v>
      </c>
      <c r="CC1432" t="e">
        <v>#N/A</v>
      </c>
      <c r="CD1432" t="e">
        <v>#N/A</v>
      </c>
      <c r="CE1432" t="e">
        <v>#N/A</v>
      </c>
      <c r="CF1432" t="e">
        <v>#N/A</v>
      </c>
    </row>
    <row r="1433" spans="74:84" x14ac:dyDescent="0.3">
      <c r="BV1433" t="e">
        <v>#N/A</v>
      </c>
      <c r="BW1433" t="e">
        <v>#N/A</v>
      </c>
      <c r="BX1433" t="e">
        <v>#N/A</v>
      </c>
      <c r="BY1433" t="e">
        <v>#N/A</v>
      </c>
      <c r="BZ1433" t="e">
        <v>#N/A</v>
      </c>
      <c r="CA1433" t="e">
        <v>#N/A</v>
      </c>
      <c r="CB1433" t="e">
        <v>#N/A</v>
      </c>
      <c r="CC1433" t="e">
        <v>#N/A</v>
      </c>
      <c r="CD1433" t="e">
        <v>#N/A</v>
      </c>
      <c r="CE1433" t="e">
        <v>#N/A</v>
      </c>
      <c r="CF1433" t="e">
        <v>#N/A</v>
      </c>
    </row>
    <row r="1434" spans="74:84" x14ac:dyDescent="0.3">
      <c r="BV1434" t="e">
        <v>#N/A</v>
      </c>
      <c r="BW1434" t="e">
        <v>#N/A</v>
      </c>
      <c r="BX1434" t="e">
        <v>#N/A</v>
      </c>
      <c r="BY1434" t="e">
        <v>#N/A</v>
      </c>
      <c r="BZ1434" t="e">
        <v>#N/A</v>
      </c>
      <c r="CA1434" t="e">
        <v>#N/A</v>
      </c>
      <c r="CB1434" t="e">
        <v>#N/A</v>
      </c>
      <c r="CC1434" t="e">
        <v>#N/A</v>
      </c>
      <c r="CD1434" t="e">
        <v>#N/A</v>
      </c>
      <c r="CE1434" t="e">
        <v>#N/A</v>
      </c>
      <c r="CF1434" t="e">
        <v>#N/A</v>
      </c>
    </row>
    <row r="1435" spans="74:84" x14ac:dyDescent="0.3">
      <c r="BV1435" t="e">
        <v>#N/A</v>
      </c>
      <c r="BW1435" t="e">
        <v>#N/A</v>
      </c>
      <c r="BX1435" t="e">
        <v>#N/A</v>
      </c>
      <c r="BY1435" t="e">
        <v>#N/A</v>
      </c>
      <c r="BZ1435" t="e">
        <v>#N/A</v>
      </c>
      <c r="CA1435" t="e">
        <v>#N/A</v>
      </c>
      <c r="CB1435" t="e">
        <v>#N/A</v>
      </c>
      <c r="CC1435" t="e">
        <v>#N/A</v>
      </c>
      <c r="CD1435" t="e">
        <v>#N/A</v>
      </c>
      <c r="CE1435" t="e">
        <v>#N/A</v>
      </c>
      <c r="CF1435" t="e">
        <v>#N/A</v>
      </c>
    </row>
    <row r="1436" spans="74:84" x14ac:dyDescent="0.3">
      <c r="BV1436" t="e">
        <v>#N/A</v>
      </c>
      <c r="BW1436" t="e">
        <v>#N/A</v>
      </c>
      <c r="BX1436" t="e">
        <v>#N/A</v>
      </c>
      <c r="BY1436" t="e">
        <v>#N/A</v>
      </c>
      <c r="BZ1436" t="e">
        <v>#N/A</v>
      </c>
      <c r="CA1436" t="e">
        <v>#N/A</v>
      </c>
      <c r="CB1436" t="e">
        <v>#N/A</v>
      </c>
      <c r="CC1436" t="e">
        <v>#N/A</v>
      </c>
      <c r="CD1436" t="e">
        <v>#N/A</v>
      </c>
      <c r="CE1436" t="e">
        <v>#N/A</v>
      </c>
      <c r="CF1436" t="e">
        <v>#N/A</v>
      </c>
    </row>
    <row r="1437" spans="74:84" x14ac:dyDescent="0.3">
      <c r="BV1437" t="e">
        <v>#N/A</v>
      </c>
      <c r="BW1437" t="e">
        <v>#N/A</v>
      </c>
      <c r="BX1437" t="e">
        <v>#N/A</v>
      </c>
      <c r="BY1437" t="e">
        <v>#N/A</v>
      </c>
      <c r="BZ1437" t="e">
        <v>#N/A</v>
      </c>
      <c r="CA1437" t="e">
        <v>#N/A</v>
      </c>
      <c r="CB1437" t="e">
        <v>#N/A</v>
      </c>
      <c r="CC1437" t="e">
        <v>#N/A</v>
      </c>
      <c r="CD1437" t="e">
        <v>#N/A</v>
      </c>
      <c r="CE1437" t="e">
        <v>#N/A</v>
      </c>
      <c r="CF1437" t="e">
        <v>#N/A</v>
      </c>
    </row>
    <row r="1438" spans="74:84" x14ac:dyDescent="0.3">
      <c r="BV1438" t="e">
        <v>#N/A</v>
      </c>
      <c r="BW1438" t="e">
        <v>#N/A</v>
      </c>
      <c r="BX1438" t="e">
        <v>#N/A</v>
      </c>
      <c r="BY1438" t="e">
        <v>#N/A</v>
      </c>
      <c r="BZ1438" t="e">
        <v>#N/A</v>
      </c>
      <c r="CA1438" t="e">
        <v>#N/A</v>
      </c>
      <c r="CB1438" t="e">
        <v>#N/A</v>
      </c>
      <c r="CC1438" t="e">
        <v>#N/A</v>
      </c>
      <c r="CD1438" t="e">
        <v>#N/A</v>
      </c>
      <c r="CE1438" t="e">
        <v>#N/A</v>
      </c>
      <c r="CF1438" t="e">
        <v>#N/A</v>
      </c>
    </row>
    <row r="1439" spans="74:84" x14ac:dyDescent="0.3">
      <c r="BV1439" t="e">
        <v>#N/A</v>
      </c>
      <c r="BW1439" t="e">
        <v>#N/A</v>
      </c>
      <c r="BX1439" t="e">
        <v>#N/A</v>
      </c>
      <c r="BY1439" t="e">
        <v>#N/A</v>
      </c>
      <c r="BZ1439" t="e">
        <v>#N/A</v>
      </c>
      <c r="CA1439" t="e">
        <v>#N/A</v>
      </c>
      <c r="CB1439" t="e">
        <v>#N/A</v>
      </c>
      <c r="CC1439" t="e">
        <v>#N/A</v>
      </c>
      <c r="CD1439" t="e">
        <v>#N/A</v>
      </c>
      <c r="CE1439" t="e">
        <v>#N/A</v>
      </c>
      <c r="CF1439" t="e">
        <v>#N/A</v>
      </c>
    </row>
    <row r="1440" spans="74:84" x14ac:dyDescent="0.3">
      <c r="BV1440" t="e">
        <v>#N/A</v>
      </c>
      <c r="BW1440" t="e">
        <v>#N/A</v>
      </c>
      <c r="BX1440" t="e">
        <v>#N/A</v>
      </c>
      <c r="BY1440" t="e">
        <v>#N/A</v>
      </c>
      <c r="BZ1440" t="e">
        <v>#N/A</v>
      </c>
      <c r="CA1440" t="e">
        <v>#N/A</v>
      </c>
      <c r="CB1440" t="e">
        <v>#N/A</v>
      </c>
      <c r="CC1440" t="e">
        <v>#N/A</v>
      </c>
      <c r="CD1440" t="e">
        <v>#N/A</v>
      </c>
      <c r="CE1440" t="e">
        <v>#N/A</v>
      </c>
      <c r="CF1440" t="e">
        <v>#N/A</v>
      </c>
    </row>
    <row r="1441" spans="74:84" x14ac:dyDescent="0.3">
      <c r="BV1441" t="e">
        <v>#N/A</v>
      </c>
      <c r="BW1441" t="e">
        <v>#N/A</v>
      </c>
      <c r="BX1441" t="e">
        <v>#N/A</v>
      </c>
      <c r="BY1441" t="e">
        <v>#N/A</v>
      </c>
      <c r="BZ1441" t="e">
        <v>#N/A</v>
      </c>
      <c r="CA1441" t="e">
        <v>#N/A</v>
      </c>
      <c r="CB1441" t="e">
        <v>#N/A</v>
      </c>
      <c r="CC1441" t="e">
        <v>#N/A</v>
      </c>
      <c r="CD1441" t="e">
        <v>#N/A</v>
      </c>
      <c r="CE1441" t="e">
        <v>#N/A</v>
      </c>
      <c r="CF1441" t="e">
        <v>#N/A</v>
      </c>
    </row>
    <row r="1442" spans="74:84" x14ac:dyDescent="0.3">
      <c r="BV1442" t="e">
        <v>#N/A</v>
      </c>
      <c r="BW1442" t="e">
        <v>#N/A</v>
      </c>
      <c r="BX1442" t="e">
        <v>#N/A</v>
      </c>
      <c r="BY1442" t="e">
        <v>#N/A</v>
      </c>
      <c r="BZ1442" t="e">
        <v>#N/A</v>
      </c>
      <c r="CA1442" t="e">
        <v>#N/A</v>
      </c>
      <c r="CB1442" t="e">
        <v>#N/A</v>
      </c>
      <c r="CC1442" t="e">
        <v>#N/A</v>
      </c>
      <c r="CD1442" t="e">
        <v>#N/A</v>
      </c>
      <c r="CE1442" t="e">
        <v>#N/A</v>
      </c>
      <c r="CF1442" t="e">
        <v>#N/A</v>
      </c>
    </row>
    <row r="1443" spans="74:84" x14ac:dyDescent="0.3">
      <c r="BV1443" t="e">
        <v>#N/A</v>
      </c>
      <c r="BW1443" t="e">
        <v>#N/A</v>
      </c>
      <c r="BX1443" t="e">
        <v>#N/A</v>
      </c>
      <c r="BY1443" t="e">
        <v>#N/A</v>
      </c>
      <c r="BZ1443" t="e">
        <v>#N/A</v>
      </c>
      <c r="CA1443" t="e">
        <v>#N/A</v>
      </c>
      <c r="CB1443" t="e">
        <v>#N/A</v>
      </c>
      <c r="CC1443" t="e">
        <v>#N/A</v>
      </c>
      <c r="CD1443" t="e">
        <v>#N/A</v>
      </c>
      <c r="CE1443" t="e">
        <v>#N/A</v>
      </c>
      <c r="CF1443" t="e">
        <v>#N/A</v>
      </c>
    </row>
    <row r="1444" spans="74:84" x14ac:dyDescent="0.3">
      <c r="BV1444" t="e">
        <v>#N/A</v>
      </c>
      <c r="BW1444" t="e">
        <v>#N/A</v>
      </c>
      <c r="BX1444" t="e">
        <v>#N/A</v>
      </c>
      <c r="BY1444" t="e">
        <v>#N/A</v>
      </c>
      <c r="BZ1444" t="e">
        <v>#N/A</v>
      </c>
      <c r="CA1444" t="e">
        <v>#N/A</v>
      </c>
      <c r="CB1444" t="e">
        <v>#N/A</v>
      </c>
      <c r="CC1444" t="e">
        <v>#N/A</v>
      </c>
      <c r="CD1444" t="e">
        <v>#N/A</v>
      </c>
      <c r="CE1444" t="e">
        <v>#N/A</v>
      </c>
      <c r="CF1444" t="e">
        <v>#N/A</v>
      </c>
    </row>
    <row r="1445" spans="74:84" x14ac:dyDescent="0.3">
      <c r="BV1445" t="e">
        <v>#N/A</v>
      </c>
      <c r="BW1445" t="e">
        <v>#N/A</v>
      </c>
      <c r="BX1445" t="e">
        <v>#N/A</v>
      </c>
      <c r="BY1445" t="e">
        <v>#N/A</v>
      </c>
      <c r="BZ1445" t="e">
        <v>#N/A</v>
      </c>
      <c r="CA1445" t="e">
        <v>#N/A</v>
      </c>
      <c r="CB1445" t="e">
        <v>#N/A</v>
      </c>
      <c r="CC1445" t="e">
        <v>#N/A</v>
      </c>
      <c r="CD1445" t="e">
        <v>#N/A</v>
      </c>
      <c r="CE1445" t="e">
        <v>#N/A</v>
      </c>
      <c r="CF1445" t="e">
        <v>#N/A</v>
      </c>
    </row>
    <row r="1446" spans="74:84" x14ac:dyDescent="0.3">
      <c r="BV1446" t="e">
        <v>#N/A</v>
      </c>
      <c r="BW1446" t="e">
        <v>#N/A</v>
      </c>
      <c r="BX1446" t="e">
        <v>#N/A</v>
      </c>
      <c r="BY1446" t="e">
        <v>#N/A</v>
      </c>
      <c r="BZ1446" t="e">
        <v>#N/A</v>
      </c>
      <c r="CA1446" t="e">
        <v>#N/A</v>
      </c>
      <c r="CB1446" t="e">
        <v>#N/A</v>
      </c>
      <c r="CC1446" t="e">
        <v>#N/A</v>
      </c>
      <c r="CD1446" t="e">
        <v>#N/A</v>
      </c>
      <c r="CE1446" t="e">
        <v>#N/A</v>
      </c>
      <c r="CF1446" t="e">
        <v>#N/A</v>
      </c>
    </row>
    <row r="1447" spans="74:84" x14ac:dyDescent="0.3">
      <c r="BV1447" t="e">
        <v>#N/A</v>
      </c>
      <c r="BW1447" t="e">
        <v>#N/A</v>
      </c>
      <c r="BX1447" t="e">
        <v>#N/A</v>
      </c>
      <c r="BY1447" t="e">
        <v>#N/A</v>
      </c>
      <c r="BZ1447" t="e">
        <v>#N/A</v>
      </c>
      <c r="CA1447" t="e">
        <v>#N/A</v>
      </c>
      <c r="CB1447" t="e">
        <v>#N/A</v>
      </c>
      <c r="CC1447" t="e">
        <v>#N/A</v>
      </c>
      <c r="CD1447" t="e">
        <v>#N/A</v>
      </c>
      <c r="CE1447" t="e">
        <v>#N/A</v>
      </c>
      <c r="CF1447" t="e">
        <v>#N/A</v>
      </c>
    </row>
    <row r="1448" spans="74:84" x14ac:dyDescent="0.3">
      <c r="BV1448" t="e">
        <v>#N/A</v>
      </c>
      <c r="BW1448" t="e">
        <v>#N/A</v>
      </c>
      <c r="BX1448" t="e">
        <v>#N/A</v>
      </c>
      <c r="BY1448" t="e">
        <v>#N/A</v>
      </c>
      <c r="BZ1448" t="e">
        <v>#N/A</v>
      </c>
      <c r="CA1448" t="e">
        <v>#N/A</v>
      </c>
      <c r="CB1448" t="e">
        <v>#N/A</v>
      </c>
      <c r="CC1448" t="e">
        <v>#N/A</v>
      </c>
      <c r="CD1448" t="e">
        <v>#N/A</v>
      </c>
      <c r="CE1448" t="e">
        <v>#N/A</v>
      </c>
      <c r="CF1448" t="e">
        <v>#N/A</v>
      </c>
    </row>
    <row r="1449" spans="74:84" x14ac:dyDescent="0.3">
      <c r="BV1449" t="e">
        <v>#N/A</v>
      </c>
      <c r="BW1449" t="e">
        <v>#N/A</v>
      </c>
      <c r="BX1449" t="e">
        <v>#N/A</v>
      </c>
      <c r="BY1449" t="e">
        <v>#N/A</v>
      </c>
      <c r="BZ1449" t="e">
        <v>#N/A</v>
      </c>
      <c r="CA1449" t="e">
        <v>#N/A</v>
      </c>
      <c r="CB1449" t="e">
        <v>#N/A</v>
      </c>
      <c r="CC1449" t="e">
        <v>#N/A</v>
      </c>
      <c r="CD1449" t="e">
        <v>#N/A</v>
      </c>
      <c r="CE1449" t="e">
        <v>#N/A</v>
      </c>
      <c r="CF1449" t="e">
        <v>#N/A</v>
      </c>
    </row>
    <row r="1450" spans="74:84" x14ac:dyDescent="0.3">
      <c r="BV1450" t="e">
        <v>#N/A</v>
      </c>
      <c r="BW1450" t="e">
        <v>#N/A</v>
      </c>
      <c r="BX1450" t="e">
        <v>#N/A</v>
      </c>
      <c r="BY1450" t="e">
        <v>#N/A</v>
      </c>
      <c r="BZ1450" t="e">
        <v>#N/A</v>
      </c>
      <c r="CA1450" t="e">
        <v>#N/A</v>
      </c>
      <c r="CB1450" t="e">
        <v>#N/A</v>
      </c>
      <c r="CC1450" t="e">
        <v>#N/A</v>
      </c>
      <c r="CD1450" t="e">
        <v>#N/A</v>
      </c>
      <c r="CE1450" t="e">
        <v>#N/A</v>
      </c>
      <c r="CF1450" t="e">
        <v>#N/A</v>
      </c>
    </row>
    <row r="1451" spans="74:84" x14ac:dyDescent="0.3">
      <c r="BV1451" t="e">
        <v>#N/A</v>
      </c>
      <c r="BW1451" t="e">
        <v>#N/A</v>
      </c>
      <c r="BX1451" t="e">
        <v>#N/A</v>
      </c>
      <c r="BY1451" t="e">
        <v>#N/A</v>
      </c>
      <c r="BZ1451" t="e">
        <v>#N/A</v>
      </c>
      <c r="CA1451" t="e">
        <v>#N/A</v>
      </c>
      <c r="CB1451" t="e">
        <v>#N/A</v>
      </c>
      <c r="CC1451" t="e">
        <v>#N/A</v>
      </c>
      <c r="CD1451" t="e">
        <v>#N/A</v>
      </c>
      <c r="CE1451" t="e">
        <v>#N/A</v>
      </c>
      <c r="CF1451" t="e">
        <v>#N/A</v>
      </c>
    </row>
    <row r="1452" spans="74:84" x14ac:dyDescent="0.3">
      <c r="BV1452" t="e">
        <v>#N/A</v>
      </c>
      <c r="BW1452" t="e">
        <v>#N/A</v>
      </c>
      <c r="BX1452" t="e">
        <v>#N/A</v>
      </c>
      <c r="BY1452" t="e">
        <v>#N/A</v>
      </c>
      <c r="BZ1452" t="e">
        <v>#N/A</v>
      </c>
      <c r="CA1452" t="e">
        <v>#N/A</v>
      </c>
      <c r="CB1452" t="e">
        <v>#N/A</v>
      </c>
      <c r="CC1452" t="e">
        <v>#N/A</v>
      </c>
      <c r="CD1452" t="e">
        <v>#N/A</v>
      </c>
      <c r="CE1452" t="e">
        <v>#N/A</v>
      </c>
      <c r="CF1452" t="e">
        <v>#N/A</v>
      </c>
    </row>
    <row r="1453" spans="74:84" x14ac:dyDescent="0.3">
      <c r="BV1453" t="e">
        <v>#N/A</v>
      </c>
      <c r="BW1453" t="e">
        <v>#N/A</v>
      </c>
      <c r="BX1453" t="e">
        <v>#N/A</v>
      </c>
      <c r="BY1453" t="e">
        <v>#N/A</v>
      </c>
      <c r="BZ1453" t="e">
        <v>#N/A</v>
      </c>
      <c r="CA1453" t="e">
        <v>#N/A</v>
      </c>
      <c r="CB1453" t="e">
        <v>#N/A</v>
      </c>
      <c r="CC1453" t="e">
        <v>#N/A</v>
      </c>
      <c r="CD1453" t="e">
        <v>#N/A</v>
      </c>
      <c r="CE1453" t="e">
        <v>#N/A</v>
      </c>
      <c r="CF1453" t="e">
        <v>#N/A</v>
      </c>
    </row>
    <row r="1454" spans="74:84" x14ac:dyDescent="0.3">
      <c r="BV1454" t="e">
        <v>#N/A</v>
      </c>
      <c r="BW1454" t="e">
        <v>#N/A</v>
      </c>
      <c r="BX1454" t="e">
        <v>#N/A</v>
      </c>
      <c r="BY1454" t="e">
        <v>#N/A</v>
      </c>
      <c r="BZ1454" t="e">
        <v>#N/A</v>
      </c>
      <c r="CA1454" t="e">
        <v>#N/A</v>
      </c>
      <c r="CB1454" t="e">
        <v>#N/A</v>
      </c>
      <c r="CC1454" t="e">
        <v>#N/A</v>
      </c>
      <c r="CD1454" t="e">
        <v>#N/A</v>
      </c>
      <c r="CE1454" t="e">
        <v>#N/A</v>
      </c>
      <c r="CF1454" t="e">
        <v>#N/A</v>
      </c>
    </row>
    <row r="1455" spans="74:84" x14ac:dyDescent="0.3">
      <c r="BV1455" t="e">
        <v>#N/A</v>
      </c>
      <c r="BW1455" t="e">
        <v>#N/A</v>
      </c>
      <c r="BX1455" t="e">
        <v>#N/A</v>
      </c>
      <c r="BY1455" t="e">
        <v>#N/A</v>
      </c>
      <c r="BZ1455" t="e">
        <v>#N/A</v>
      </c>
      <c r="CA1455" t="e">
        <v>#N/A</v>
      </c>
      <c r="CB1455" t="e">
        <v>#N/A</v>
      </c>
      <c r="CC1455" t="e">
        <v>#N/A</v>
      </c>
      <c r="CD1455" t="e">
        <v>#N/A</v>
      </c>
      <c r="CE1455" t="e">
        <v>#N/A</v>
      </c>
      <c r="CF1455" t="e">
        <v>#N/A</v>
      </c>
    </row>
    <row r="1456" spans="74:84" x14ac:dyDescent="0.3">
      <c r="BV1456" t="e">
        <v>#N/A</v>
      </c>
      <c r="BW1456" t="e">
        <v>#N/A</v>
      </c>
      <c r="BX1456" t="e">
        <v>#N/A</v>
      </c>
      <c r="BY1456" t="e">
        <v>#N/A</v>
      </c>
      <c r="BZ1456" t="e">
        <v>#N/A</v>
      </c>
      <c r="CA1456" t="e">
        <v>#N/A</v>
      </c>
      <c r="CB1456" t="e">
        <v>#N/A</v>
      </c>
      <c r="CC1456" t="e">
        <v>#N/A</v>
      </c>
      <c r="CD1456" t="e">
        <v>#N/A</v>
      </c>
      <c r="CE1456" t="e">
        <v>#N/A</v>
      </c>
      <c r="CF1456" t="e">
        <v>#N/A</v>
      </c>
    </row>
    <row r="1457" spans="74:84" x14ac:dyDescent="0.3">
      <c r="BV1457" t="e">
        <v>#N/A</v>
      </c>
      <c r="BW1457" t="e">
        <v>#N/A</v>
      </c>
      <c r="BX1457" t="e">
        <v>#N/A</v>
      </c>
      <c r="BY1457" t="e">
        <v>#N/A</v>
      </c>
      <c r="BZ1457" t="e">
        <v>#N/A</v>
      </c>
      <c r="CA1457" t="e">
        <v>#N/A</v>
      </c>
      <c r="CB1457" t="e">
        <v>#N/A</v>
      </c>
      <c r="CC1457" t="e">
        <v>#N/A</v>
      </c>
      <c r="CD1457" t="e">
        <v>#N/A</v>
      </c>
      <c r="CE1457" t="e">
        <v>#N/A</v>
      </c>
      <c r="CF1457" t="e">
        <v>#N/A</v>
      </c>
    </row>
    <row r="1458" spans="74:84" x14ac:dyDescent="0.3">
      <c r="BV1458" t="e">
        <v>#N/A</v>
      </c>
      <c r="BW1458" t="e">
        <v>#N/A</v>
      </c>
      <c r="BX1458" t="e">
        <v>#N/A</v>
      </c>
      <c r="BY1458" t="e">
        <v>#N/A</v>
      </c>
      <c r="BZ1458" t="e">
        <v>#N/A</v>
      </c>
      <c r="CA1458" t="e">
        <v>#N/A</v>
      </c>
      <c r="CB1458" t="e">
        <v>#N/A</v>
      </c>
      <c r="CC1458" t="e">
        <v>#N/A</v>
      </c>
      <c r="CD1458" t="e">
        <v>#N/A</v>
      </c>
      <c r="CE1458" t="e">
        <v>#N/A</v>
      </c>
      <c r="CF1458" t="e">
        <v>#N/A</v>
      </c>
    </row>
    <row r="1459" spans="74:84" x14ac:dyDescent="0.3">
      <c r="BV1459" t="e">
        <v>#N/A</v>
      </c>
      <c r="BW1459" t="e">
        <v>#N/A</v>
      </c>
      <c r="BX1459" t="e">
        <v>#N/A</v>
      </c>
      <c r="BY1459" t="e">
        <v>#N/A</v>
      </c>
      <c r="BZ1459" t="e">
        <v>#N/A</v>
      </c>
      <c r="CA1459" t="e">
        <v>#N/A</v>
      </c>
      <c r="CB1459" t="e">
        <v>#N/A</v>
      </c>
      <c r="CC1459" t="e">
        <v>#N/A</v>
      </c>
      <c r="CD1459" t="e">
        <v>#N/A</v>
      </c>
      <c r="CE1459" t="e">
        <v>#N/A</v>
      </c>
      <c r="CF1459" t="e">
        <v>#N/A</v>
      </c>
    </row>
    <row r="1460" spans="74:84" x14ac:dyDescent="0.3">
      <c r="BV1460" t="e">
        <v>#N/A</v>
      </c>
      <c r="BW1460" t="e">
        <v>#N/A</v>
      </c>
      <c r="BX1460" t="e">
        <v>#N/A</v>
      </c>
      <c r="BY1460" t="e">
        <v>#N/A</v>
      </c>
      <c r="BZ1460" t="e">
        <v>#N/A</v>
      </c>
      <c r="CA1460" t="e">
        <v>#N/A</v>
      </c>
      <c r="CB1460" t="e">
        <v>#N/A</v>
      </c>
      <c r="CC1460" t="e">
        <v>#N/A</v>
      </c>
      <c r="CD1460" t="e">
        <v>#N/A</v>
      </c>
      <c r="CE1460" t="e">
        <v>#N/A</v>
      </c>
      <c r="CF1460" t="e">
        <v>#N/A</v>
      </c>
    </row>
    <row r="1461" spans="74:84" x14ac:dyDescent="0.3">
      <c r="BV1461" t="e">
        <v>#N/A</v>
      </c>
      <c r="BW1461" t="e">
        <v>#N/A</v>
      </c>
      <c r="BX1461" t="e">
        <v>#N/A</v>
      </c>
      <c r="BY1461" t="e">
        <v>#N/A</v>
      </c>
      <c r="BZ1461" t="e">
        <v>#N/A</v>
      </c>
      <c r="CA1461" t="e">
        <v>#N/A</v>
      </c>
      <c r="CB1461" t="e">
        <v>#N/A</v>
      </c>
      <c r="CC1461" t="e">
        <v>#N/A</v>
      </c>
      <c r="CD1461" t="e">
        <v>#N/A</v>
      </c>
      <c r="CE1461" t="e">
        <v>#N/A</v>
      </c>
      <c r="CF1461" t="e">
        <v>#N/A</v>
      </c>
    </row>
    <row r="1462" spans="74:84" x14ac:dyDescent="0.3">
      <c r="BV1462" t="e">
        <v>#N/A</v>
      </c>
      <c r="BW1462" t="e">
        <v>#N/A</v>
      </c>
      <c r="BX1462" t="e">
        <v>#N/A</v>
      </c>
      <c r="BY1462" t="e">
        <v>#N/A</v>
      </c>
      <c r="BZ1462" t="e">
        <v>#N/A</v>
      </c>
      <c r="CA1462" t="e">
        <v>#N/A</v>
      </c>
      <c r="CB1462" t="e">
        <v>#N/A</v>
      </c>
      <c r="CC1462" t="e">
        <v>#N/A</v>
      </c>
      <c r="CD1462" t="e">
        <v>#N/A</v>
      </c>
      <c r="CE1462" t="e">
        <v>#N/A</v>
      </c>
      <c r="CF1462" t="e">
        <v>#N/A</v>
      </c>
    </row>
    <row r="1463" spans="74:84" x14ac:dyDescent="0.3">
      <c r="BV1463" t="e">
        <v>#N/A</v>
      </c>
      <c r="BW1463" t="e">
        <v>#N/A</v>
      </c>
      <c r="BX1463" t="e">
        <v>#N/A</v>
      </c>
      <c r="BY1463" t="e">
        <v>#N/A</v>
      </c>
      <c r="BZ1463" t="e">
        <v>#N/A</v>
      </c>
      <c r="CA1463" t="e">
        <v>#N/A</v>
      </c>
      <c r="CB1463" t="e">
        <v>#N/A</v>
      </c>
      <c r="CC1463" t="e">
        <v>#N/A</v>
      </c>
      <c r="CD1463" t="e">
        <v>#N/A</v>
      </c>
      <c r="CE1463" t="e">
        <v>#N/A</v>
      </c>
      <c r="CF1463" t="e">
        <v>#N/A</v>
      </c>
    </row>
    <row r="1464" spans="74:84" x14ac:dyDescent="0.3">
      <c r="BV1464" t="e">
        <v>#N/A</v>
      </c>
      <c r="BW1464" t="e">
        <v>#N/A</v>
      </c>
      <c r="BX1464" t="e">
        <v>#N/A</v>
      </c>
      <c r="BY1464" t="e">
        <v>#N/A</v>
      </c>
      <c r="BZ1464" t="e">
        <v>#N/A</v>
      </c>
      <c r="CA1464" t="e">
        <v>#N/A</v>
      </c>
      <c r="CB1464" t="e">
        <v>#N/A</v>
      </c>
      <c r="CC1464" t="e">
        <v>#N/A</v>
      </c>
      <c r="CD1464" t="e">
        <v>#N/A</v>
      </c>
      <c r="CE1464" t="e">
        <v>#N/A</v>
      </c>
      <c r="CF1464" t="e">
        <v>#N/A</v>
      </c>
    </row>
    <row r="1465" spans="74:84" x14ac:dyDescent="0.3">
      <c r="BV1465" t="e">
        <v>#N/A</v>
      </c>
      <c r="BW1465" t="e">
        <v>#N/A</v>
      </c>
      <c r="BX1465" t="e">
        <v>#N/A</v>
      </c>
      <c r="BY1465" t="e">
        <v>#N/A</v>
      </c>
      <c r="BZ1465" t="e">
        <v>#N/A</v>
      </c>
      <c r="CA1465" t="e">
        <v>#N/A</v>
      </c>
      <c r="CB1465" t="e">
        <v>#N/A</v>
      </c>
      <c r="CC1465" t="e">
        <v>#N/A</v>
      </c>
      <c r="CD1465" t="e">
        <v>#N/A</v>
      </c>
      <c r="CE1465" t="e">
        <v>#N/A</v>
      </c>
      <c r="CF1465" t="e">
        <v>#N/A</v>
      </c>
    </row>
    <row r="1466" spans="74:84" x14ac:dyDescent="0.3">
      <c r="BV1466" t="e">
        <v>#N/A</v>
      </c>
      <c r="BW1466" t="e">
        <v>#N/A</v>
      </c>
      <c r="BX1466" t="e">
        <v>#N/A</v>
      </c>
      <c r="BY1466" t="e">
        <v>#N/A</v>
      </c>
      <c r="BZ1466" t="e">
        <v>#N/A</v>
      </c>
      <c r="CA1466" t="e">
        <v>#N/A</v>
      </c>
      <c r="CB1466" t="e">
        <v>#N/A</v>
      </c>
      <c r="CC1466" t="e">
        <v>#N/A</v>
      </c>
      <c r="CD1466" t="e">
        <v>#N/A</v>
      </c>
      <c r="CE1466" t="e">
        <v>#N/A</v>
      </c>
      <c r="CF1466" t="e">
        <v>#N/A</v>
      </c>
    </row>
    <row r="1467" spans="74:84" x14ac:dyDescent="0.3">
      <c r="BV1467" t="e">
        <v>#N/A</v>
      </c>
      <c r="BW1467" t="e">
        <v>#N/A</v>
      </c>
      <c r="BX1467" t="e">
        <v>#N/A</v>
      </c>
      <c r="BY1467" t="e">
        <v>#N/A</v>
      </c>
      <c r="BZ1467" t="e">
        <v>#N/A</v>
      </c>
      <c r="CA1467" t="e">
        <v>#N/A</v>
      </c>
      <c r="CB1467" t="e">
        <v>#N/A</v>
      </c>
      <c r="CC1467" t="e">
        <v>#N/A</v>
      </c>
      <c r="CD1467" t="e">
        <v>#N/A</v>
      </c>
      <c r="CE1467" t="e">
        <v>#N/A</v>
      </c>
      <c r="CF1467" t="e">
        <v>#N/A</v>
      </c>
    </row>
    <row r="1468" spans="74:84" x14ac:dyDescent="0.3">
      <c r="BV1468" t="e">
        <v>#N/A</v>
      </c>
      <c r="BW1468" t="e">
        <v>#N/A</v>
      </c>
      <c r="BX1468" t="e">
        <v>#N/A</v>
      </c>
      <c r="BY1468" t="e">
        <v>#N/A</v>
      </c>
      <c r="BZ1468" t="e">
        <v>#N/A</v>
      </c>
      <c r="CA1468" t="e">
        <v>#N/A</v>
      </c>
      <c r="CB1468" t="e">
        <v>#N/A</v>
      </c>
      <c r="CC1468" t="e">
        <v>#N/A</v>
      </c>
      <c r="CD1468" t="e">
        <v>#N/A</v>
      </c>
      <c r="CE1468" t="e">
        <v>#N/A</v>
      </c>
      <c r="CF1468" t="e">
        <v>#N/A</v>
      </c>
    </row>
    <row r="1469" spans="74:84" x14ac:dyDescent="0.3">
      <c r="BV1469" t="e">
        <v>#N/A</v>
      </c>
      <c r="BW1469" t="e">
        <v>#N/A</v>
      </c>
      <c r="BX1469" t="e">
        <v>#N/A</v>
      </c>
      <c r="BY1469" t="e">
        <v>#N/A</v>
      </c>
      <c r="BZ1469" t="e">
        <v>#N/A</v>
      </c>
      <c r="CA1469" t="e">
        <v>#N/A</v>
      </c>
      <c r="CB1469" t="e">
        <v>#N/A</v>
      </c>
      <c r="CC1469" t="e">
        <v>#N/A</v>
      </c>
      <c r="CD1469" t="e">
        <v>#N/A</v>
      </c>
      <c r="CE1469" t="e">
        <v>#N/A</v>
      </c>
      <c r="CF1469" t="e">
        <v>#N/A</v>
      </c>
    </row>
    <row r="1470" spans="74:84" x14ac:dyDescent="0.3">
      <c r="BV1470" t="e">
        <v>#N/A</v>
      </c>
      <c r="BW1470" t="e">
        <v>#N/A</v>
      </c>
      <c r="BX1470" t="e">
        <v>#N/A</v>
      </c>
      <c r="BY1470" t="e">
        <v>#N/A</v>
      </c>
      <c r="BZ1470" t="e">
        <v>#N/A</v>
      </c>
      <c r="CA1470" t="e">
        <v>#N/A</v>
      </c>
      <c r="CB1470" t="e">
        <v>#N/A</v>
      </c>
      <c r="CC1470" t="e">
        <v>#N/A</v>
      </c>
      <c r="CD1470" t="e">
        <v>#N/A</v>
      </c>
      <c r="CE1470" t="e">
        <v>#N/A</v>
      </c>
      <c r="CF1470" t="e">
        <v>#N/A</v>
      </c>
    </row>
    <row r="1471" spans="74:84" x14ac:dyDescent="0.3">
      <c r="BV1471" t="e">
        <v>#N/A</v>
      </c>
      <c r="BW1471" t="e">
        <v>#N/A</v>
      </c>
      <c r="BX1471" t="e">
        <v>#N/A</v>
      </c>
      <c r="BY1471" t="e">
        <v>#N/A</v>
      </c>
      <c r="BZ1471" t="e">
        <v>#N/A</v>
      </c>
      <c r="CA1471" t="e">
        <v>#N/A</v>
      </c>
      <c r="CB1471" t="e">
        <v>#N/A</v>
      </c>
      <c r="CC1471" t="e">
        <v>#N/A</v>
      </c>
      <c r="CD1471" t="e">
        <v>#N/A</v>
      </c>
      <c r="CE1471" t="e">
        <v>#N/A</v>
      </c>
      <c r="CF1471" t="e">
        <v>#N/A</v>
      </c>
    </row>
    <row r="1472" spans="74:84" x14ac:dyDescent="0.3">
      <c r="BV1472" t="e">
        <v>#N/A</v>
      </c>
      <c r="BW1472" t="e">
        <v>#N/A</v>
      </c>
      <c r="BX1472" t="e">
        <v>#N/A</v>
      </c>
      <c r="BY1472" t="e">
        <v>#N/A</v>
      </c>
      <c r="BZ1472" t="e">
        <v>#N/A</v>
      </c>
      <c r="CA1472" t="e">
        <v>#N/A</v>
      </c>
      <c r="CB1472" t="e">
        <v>#N/A</v>
      </c>
      <c r="CC1472" t="e">
        <v>#N/A</v>
      </c>
      <c r="CD1472" t="e">
        <v>#N/A</v>
      </c>
      <c r="CE1472" t="e">
        <v>#N/A</v>
      </c>
      <c r="CF1472" t="e">
        <v>#N/A</v>
      </c>
    </row>
    <row r="1473" spans="74:84" x14ac:dyDescent="0.3">
      <c r="BV1473" t="e">
        <v>#N/A</v>
      </c>
      <c r="BW1473" t="e">
        <v>#N/A</v>
      </c>
      <c r="BX1473" t="e">
        <v>#N/A</v>
      </c>
      <c r="BY1473" t="e">
        <v>#N/A</v>
      </c>
      <c r="BZ1473" t="e">
        <v>#N/A</v>
      </c>
      <c r="CA1473" t="e">
        <v>#N/A</v>
      </c>
      <c r="CB1473" t="e">
        <v>#N/A</v>
      </c>
      <c r="CC1473" t="e">
        <v>#N/A</v>
      </c>
      <c r="CD1473" t="e">
        <v>#N/A</v>
      </c>
      <c r="CE1473" t="e">
        <v>#N/A</v>
      </c>
      <c r="CF1473" t="e">
        <v>#N/A</v>
      </c>
    </row>
    <row r="1474" spans="74:84" x14ac:dyDescent="0.3">
      <c r="BV1474" t="e">
        <v>#N/A</v>
      </c>
      <c r="BW1474" t="e">
        <v>#N/A</v>
      </c>
      <c r="BX1474" t="e">
        <v>#N/A</v>
      </c>
      <c r="BY1474" t="e">
        <v>#N/A</v>
      </c>
      <c r="BZ1474" t="e">
        <v>#N/A</v>
      </c>
      <c r="CA1474" t="e">
        <v>#N/A</v>
      </c>
      <c r="CB1474" t="e">
        <v>#N/A</v>
      </c>
      <c r="CC1474" t="e">
        <v>#N/A</v>
      </c>
      <c r="CD1474" t="e">
        <v>#N/A</v>
      </c>
      <c r="CE1474" t="e">
        <v>#N/A</v>
      </c>
      <c r="CF1474" t="e">
        <v>#N/A</v>
      </c>
    </row>
    <row r="1475" spans="74:84" x14ac:dyDescent="0.3">
      <c r="BV1475" t="e">
        <v>#N/A</v>
      </c>
      <c r="BW1475" t="e">
        <v>#N/A</v>
      </c>
      <c r="BX1475" t="e">
        <v>#N/A</v>
      </c>
      <c r="BY1475" t="e">
        <v>#N/A</v>
      </c>
      <c r="BZ1475" t="e">
        <v>#N/A</v>
      </c>
      <c r="CA1475" t="e">
        <v>#N/A</v>
      </c>
      <c r="CB1475" t="e">
        <v>#N/A</v>
      </c>
      <c r="CC1475" t="e">
        <v>#N/A</v>
      </c>
      <c r="CD1475" t="e">
        <v>#N/A</v>
      </c>
      <c r="CE1475" t="e">
        <v>#N/A</v>
      </c>
      <c r="CF1475" t="e">
        <v>#N/A</v>
      </c>
    </row>
    <row r="1476" spans="74:84" x14ac:dyDescent="0.3">
      <c r="BV1476" t="e">
        <v>#N/A</v>
      </c>
      <c r="BW1476" t="e">
        <v>#N/A</v>
      </c>
      <c r="BX1476" t="e">
        <v>#N/A</v>
      </c>
      <c r="BY1476" t="e">
        <v>#N/A</v>
      </c>
      <c r="BZ1476" t="e">
        <v>#N/A</v>
      </c>
      <c r="CA1476" t="e">
        <v>#N/A</v>
      </c>
      <c r="CB1476" t="e">
        <v>#N/A</v>
      </c>
      <c r="CC1476" t="e">
        <v>#N/A</v>
      </c>
      <c r="CD1476" t="e">
        <v>#N/A</v>
      </c>
      <c r="CE1476" t="e">
        <v>#N/A</v>
      </c>
      <c r="CF1476" t="e">
        <v>#N/A</v>
      </c>
    </row>
    <row r="1477" spans="74:84" x14ac:dyDescent="0.3">
      <c r="BV1477" t="e">
        <v>#N/A</v>
      </c>
      <c r="BW1477" t="e">
        <v>#N/A</v>
      </c>
      <c r="BX1477" t="e">
        <v>#N/A</v>
      </c>
      <c r="BY1477" t="e">
        <v>#N/A</v>
      </c>
      <c r="BZ1477" t="e">
        <v>#N/A</v>
      </c>
      <c r="CA1477" t="e">
        <v>#N/A</v>
      </c>
      <c r="CB1477" t="e">
        <v>#N/A</v>
      </c>
      <c r="CC1477" t="e">
        <v>#N/A</v>
      </c>
      <c r="CD1477" t="e">
        <v>#N/A</v>
      </c>
      <c r="CE1477" t="e">
        <v>#N/A</v>
      </c>
      <c r="CF1477" t="e">
        <v>#N/A</v>
      </c>
    </row>
    <row r="1478" spans="74:84" x14ac:dyDescent="0.3">
      <c r="BV1478" t="e">
        <v>#N/A</v>
      </c>
      <c r="BW1478" t="e">
        <v>#N/A</v>
      </c>
      <c r="BX1478" t="e">
        <v>#N/A</v>
      </c>
      <c r="BY1478" t="e">
        <v>#N/A</v>
      </c>
      <c r="BZ1478" t="e">
        <v>#N/A</v>
      </c>
      <c r="CA1478" t="e">
        <v>#N/A</v>
      </c>
      <c r="CB1478" t="e">
        <v>#N/A</v>
      </c>
      <c r="CC1478" t="e">
        <v>#N/A</v>
      </c>
      <c r="CD1478" t="e">
        <v>#N/A</v>
      </c>
      <c r="CE1478" t="e">
        <v>#N/A</v>
      </c>
      <c r="CF1478" t="e">
        <v>#N/A</v>
      </c>
    </row>
    <row r="1479" spans="74:84" x14ac:dyDescent="0.3">
      <c r="BV1479" t="e">
        <v>#N/A</v>
      </c>
      <c r="BW1479" t="e">
        <v>#N/A</v>
      </c>
      <c r="BX1479" t="e">
        <v>#N/A</v>
      </c>
      <c r="BY1479" t="e">
        <v>#N/A</v>
      </c>
      <c r="BZ1479" t="e">
        <v>#N/A</v>
      </c>
      <c r="CA1479" t="e">
        <v>#N/A</v>
      </c>
      <c r="CB1479" t="e">
        <v>#N/A</v>
      </c>
      <c r="CC1479" t="e">
        <v>#N/A</v>
      </c>
      <c r="CD1479" t="e">
        <v>#N/A</v>
      </c>
      <c r="CE1479" t="e">
        <v>#N/A</v>
      </c>
      <c r="CF1479" t="e">
        <v>#N/A</v>
      </c>
    </row>
    <row r="1480" spans="74:84" x14ac:dyDescent="0.3">
      <c r="BV1480" t="e">
        <v>#N/A</v>
      </c>
      <c r="BW1480" t="e">
        <v>#N/A</v>
      </c>
      <c r="BX1480" t="e">
        <v>#N/A</v>
      </c>
      <c r="BY1480" t="e">
        <v>#N/A</v>
      </c>
      <c r="BZ1480" t="e">
        <v>#N/A</v>
      </c>
      <c r="CA1480" t="e">
        <v>#N/A</v>
      </c>
      <c r="CB1480" t="e">
        <v>#N/A</v>
      </c>
      <c r="CC1480" t="e">
        <v>#N/A</v>
      </c>
      <c r="CD1480" t="e">
        <v>#N/A</v>
      </c>
      <c r="CE1480" t="e">
        <v>#N/A</v>
      </c>
      <c r="CF1480" t="e">
        <v>#N/A</v>
      </c>
    </row>
    <row r="1481" spans="74:84" x14ac:dyDescent="0.3">
      <c r="BV1481" t="e">
        <v>#N/A</v>
      </c>
      <c r="BW1481" t="e">
        <v>#N/A</v>
      </c>
      <c r="BX1481" t="e">
        <v>#N/A</v>
      </c>
      <c r="BY1481" t="e">
        <v>#N/A</v>
      </c>
      <c r="BZ1481" t="e">
        <v>#N/A</v>
      </c>
      <c r="CA1481" t="e">
        <v>#N/A</v>
      </c>
      <c r="CB1481" t="e">
        <v>#N/A</v>
      </c>
      <c r="CC1481" t="e">
        <v>#N/A</v>
      </c>
      <c r="CD1481" t="e">
        <v>#N/A</v>
      </c>
      <c r="CE1481" t="e">
        <v>#N/A</v>
      </c>
      <c r="CF1481" t="e">
        <v>#N/A</v>
      </c>
    </row>
    <row r="1482" spans="74:84" x14ac:dyDescent="0.3">
      <c r="BV1482" t="e">
        <v>#N/A</v>
      </c>
      <c r="BW1482" t="e">
        <v>#N/A</v>
      </c>
      <c r="BX1482" t="e">
        <v>#N/A</v>
      </c>
      <c r="BY1482" t="e">
        <v>#N/A</v>
      </c>
      <c r="BZ1482" t="e">
        <v>#N/A</v>
      </c>
      <c r="CA1482" t="e">
        <v>#N/A</v>
      </c>
      <c r="CB1482" t="e">
        <v>#N/A</v>
      </c>
      <c r="CC1482" t="e">
        <v>#N/A</v>
      </c>
      <c r="CD1482" t="e">
        <v>#N/A</v>
      </c>
      <c r="CE1482" t="e">
        <v>#N/A</v>
      </c>
      <c r="CF1482" t="e">
        <v>#N/A</v>
      </c>
    </row>
    <row r="1483" spans="74:84" x14ac:dyDescent="0.3">
      <c r="BV1483" t="e">
        <v>#N/A</v>
      </c>
      <c r="BW1483" t="e">
        <v>#N/A</v>
      </c>
      <c r="BX1483" t="e">
        <v>#N/A</v>
      </c>
      <c r="BY1483" t="e">
        <v>#N/A</v>
      </c>
      <c r="BZ1483" t="e">
        <v>#N/A</v>
      </c>
      <c r="CA1483" t="e">
        <v>#N/A</v>
      </c>
      <c r="CB1483" t="e">
        <v>#N/A</v>
      </c>
      <c r="CC1483" t="e">
        <v>#N/A</v>
      </c>
      <c r="CD1483" t="e">
        <v>#N/A</v>
      </c>
      <c r="CE1483" t="e">
        <v>#N/A</v>
      </c>
      <c r="CF1483" t="e">
        <v>#N/A</v>
      </c>
    </row>
    <row r="1484" spans="74:84" x14ac:dyDescent="0.3">
      <c r="BV1484" t="e">
        <v>#N/A</v>
      </c>
      <c r="BW1484" t="e">
        <v>#N/A</v>
      </c>
      <c r="BX1484" t="e">
        <v>#N/A</v>
      </c>
      <c r="BY1484" t="e">
        <v>#N/A</v>
      </c>
      <c r="BZ1484" t="e">
        <v>#N/A</v>
      </c>
      <c r="CA1484" t="e">
        <v>#N/A</v>
      </c>
      <c r="CB1484" t="e">
        <v>#N/A</v>
      </c>
      <c r="CC1484" t="e">
        <v>#N/A</v>
      </c>
      <c r="CD1484" t="e">
        <v>#N/A</v>
      </c>
      <c r="CE1484" t="e">
        <v>#N/A</v>
      </c>
      <c r="CF1484" t="e">
        <v>#N/A</v>
      </c>
    </row>
    <row r="1485" spans="74:84" x14ac:dyDescent="0.3">
      <c r="BV1485" t="e">
        <v>#N/A</v>
      </c>
      <c r="BW1485" t="e">
        <v>#N/A</v>
      </c>
      <c r="BX1485" t="e">
        <v>#N/A</v>
      </c>
      <c r="BY1485" t="e">
        <v>#N/A</v>
      </c>
      <c r="BZ1485" t="e">
        <v>#N/A</v>
      </c>
      <c r="CA1485" t="e">
        <v>#N/A</v>
      </c>
      <c r="CB1485" t="e">
        <v>#N/A</v>
      </c>
      <c r="CC1485" t="e">
        <v>#N/A</v>
      </c>
      <c r="CD1485" t="e">
        <v>#N/A</v>
      </c>
      <c r="CE1485" t="e">
        <v>#N/A</v>
      </c>
      <c r="CF1485" t="e">
        <v>#N/A</v>
      </c>
    </row>
    <row r="1486" spans="74:84" x14ac:dyDescent="0.3">
      <c r="BV1486" t="e">
        <v>#N/A</v>
      </c>
      <c r="BW1486" t="e">
        <v>#N/A</v>
      </c>
      <c r="BX1486" t="e">
        <v>#N/A</v>
      </c>
      <c r="BY1486" t="e">
        <v>#N/A</v>
      </c>
      <c r="BZ1486" t="e">
        <v>#N/A</v>
      </c>
      <c r="CA1486" t="e">
        <v>#N/A</v>
      </c>
      <c r="CB1486" t="e">
        <v>#N/A</v>
      </c>
      <c r="CC1486" t="e">
        <v>#N/A</v>
      </c>
      <c r="CD1486" t="e">
        <v>#N/A</v>
      </c>
      <c r="CE1486" t="e">
        <v>#N/A</v>
      </c>
      <c r="CF1486" t="e">
        <v>#N/A</v>
      </c>
    </row>
    <row r="1487" spans="74:84" x14ac:dyDescent="0.3">
      <c r="BV1487" t="e">
        <v>#N/A</v>
      </c>
      <c r="BW1487" t="e">
        <v>#N/A</v>
      </c>
      <c r="BX1487" t="e">
        <v>#N/A</v>
      </c>
      <c r="BY1487" t="e">
        <v>#N/A</v>
      </c>
      <c r="BZ1487" t="e">
        <v>#N/A</v>
      </c>
      <c r="CA1487" t="e">
        <v>#N/A</v>
      </c>
      <c r="CB1487" t="e">
        <v>#N/A</v>
      </c>
      <c r="CC1487" t="e">
        <v>#N/A</v>
      </c>
      <c r="CD1487" t="e">
        <v>#N/A</v>
      </c>
      <c r="CE1487" t="e">
        <v>#N/A</v>
      </c>
      <c r="CF1487" t="e">
        <v>#N/A</v>
      </c>
    </row>
    <row r="1488" spans="74:84" x14ac:dyDescent="0.3">
      <c r="BV1488" t="e">
        <v>#N/A</v>
      </c>
      <c r="BW1488" t="e">
        <v>#N/A</v>
      </c>
      <c r="BX1488" t="e">
        <v>#N/A</v>
      </c>
      <c r="BY1488" t="e">
        <v>#N/A</v>
      </c>
      <c r="BZ1488" t="e">
        <v>#N/A</v>
      </c>
      <c r="CA1488" t="e">
        <v>#N/A</v>
      </c>
      <c r="CB1488" t="e">
        <v>#N/A</v>
      </c>
      <c r="CC1488" t="e">
        <v>#N/A</v>
      </c>
      <c r="CD1488" t="e">
        <v>#N/A</v>
      </c>
      <c r="CE1488" t="e">
        <v>#N/A</v>
      </c>
      <c r="CF1488" t="e">
        <v>#N/A</v>
      </c>
    </row>
    <row r="1489" spans="74:84" x14ac:dyDescent="0.3">
      <c r="BV1489" t="e">
        <v>#N/A</v>
      </c>
      <c r="BW1489" t="e">
        <v>#N/A</v>
      </c>
      <c r="BX1489" t="e">
        <v>#N/A</v>
      </c>
      <c r="BY1489" t="e">
        <v>#N/A</v>
      </c>
      <c r="BZ1489" t="e">
        <v>#N/A</v>
      </c>
      <c r="CA1489" t="e">
        <v>#N/A</v>
      </c>
      <c r="CB1489" t="e">
        <v>#N/A</v>
      </c>
      <c r="CC1489" t="e">
        <v>#N/A</v>
      </c>
      <c r="CD1489" t="e">
        <v>#N/A</v>
      </c>
      <c r="CE1489" t="e">
        <v>#N/A</v>
      </c>
      <c r="CF1489" t="e">
        <v>#N/A</v>
      </c>
    </row>
    <row r="1490" spans="74:84" x14ac:dyDescent="0.3">
      <c r="BV1490" t="e">
        <v>#N/A</v>
      </c>
      <c r="BW1490" t="e">
        <v>#N/A</v>
      </c>
      <c r="BX1490" t="e">
        <v>#N/A</v>
      </c>
      <c r="BY1490" t="e">
        <v>#N/A</v>
      </c>
      <c r="BZ1490" t="e">
        <v>#N/A</v>
      </c>
      <c r="CA1490" t="e">
        <v>#N/A</v>
      </c>
      <c r="CB1490" t="e">
        <v>#N/A</v>
      </c>
      <c r="CC1490" t="e">
        <v>#N/A</v>
      </c>
      <c r="CD1490" t="e">
        <v>#N/A</v>
      </c>
      <c r="CE1490" t="e">
        <v>#N/A</v>
      </c>
      <c r="CF1490" t="e">
        <v>#N/A</v>
      </c>
    </row>
    <row r="1491" spans="74:84" x14ac:dyDescent="0.3">
      <c r="BV1491" t="e">
        <v>#N/A</v>
      </c>
      <c r="BW1491" t="e">
        <v>#N/A</v>
      </c>
      <c r="BX1491" t="e">
        <v>#N/A</v>
      </c>
      <c r="BY1491" t="e">
        <v>#N/A</v>
      </c>
      <c r="BZ1491" t="e">
        <v>#N/A</v>
      </c>
      <c r="CA1491" t="e">
        <v>#N/A</v>
      </c>
      <c r="CB1491" t="e">
        <v>#N/A</v>
      </c>
      <c r="CC1491" t="e">
        <v>#N/A</v>
      </c>
      <c r="CD1491" t="e">
        <v>#N/A</v>
      </c>
      <c r="CE1491" t="e">
        <v>#N/A</v>
      </c>
      <c r="CF1491" t="e">
        <v>#N/A</v>
      </c>
    </row>
    <row r="1492" spans="74:84" x14ac:dyDescent="0.3">
      <c r="BV1492" t="e">
        <v>#N/A</v>
      </c>
      <c r="BW1492" t="e">
        <v>#N/A</v>
      </c>
      <c r="BX1492" t="e">
        <v>#N/A</v>
      </c>
      <c r="BY1492" t="e">
        <v>#N/A</v>
      </c>
      <c r="BZ1492" t="e">
        <v>#N/A</v>
      </c>
      <c r="CA1492" t="e">
        <v>#N/A</v>
      </c>
      <c r="CB1492" t="e">
        <v>#N/A</v>
      </c>
      <c r="CC1492" t="e">
        <v>#N/A</v>
      </c>
      <c r="CD1492" t="e">
        <v>#N/A</v>
      </c>
      <c r="CE1492" t="e">
        <v>#N/A</v>
      </c>
      <c r="CF1492" t="e">
        <v>#N/A</v>
      </c>
    </row>
    <row r="1493" spans="74:84" x14ac:dyDescent="0.3">
      <c r="BV1493" t="e">
        <v>#N/A</v>
      </c>
      <c r="BW1493" t="e">
        <v>#N/A</v>
      </c>
      <c r="BX1493" t="e">
        <v>#N/A</v>
      </c>
      <c r="BY1493" t="e">
        <v>#N/A</v>
      </c>
      <c r="BZ1493" t="e">
        <v>#N/A</v>
      </c>
      <c r="CA1493" t="e">
        <v>#N/A</v>
      </c>
      <c r="CB1493" t="e">
        <v>#N/A</v>
      </c>
      <c r="CC1493" t="e">
        <v>#N/A</v>
      </c>
      <c r="CD1493" t="e">
        <v>#N/A</v>
      </c>
      <c r="CE1493" t="e">
        <v>#N/A</v>
      </c>
      <c r="CF1493" t="e">
        <v>#N/A</v>
      </c>
    </row>
    <row r="1494" spans="74:84" x14ac:dyDescent="0.3">
      <c r="BV1494" t="e">
        <v>#N/A</v>
      </c>
      <c r="BW1494" t="e">
        <v>#N/A</v>
      </c>
      <c r="BX1494" t="e">
        <v>#N/A</v>
      </c>
      <c r="BY1494" t="e">
        <v>#N/A</v>
      </c>
      <c r="BZ1494" t="e">
        <v>#N/A</v>
      </c>
      <c r="CA1494" t="e">
        <v>#N/A</v>
      </c>
      <c r="CB1494" t="e">
        <v>#N/A</v>
      </c>
      <c r="CC1494" t="e">
        <v>#N/A</v>
      </c>
      <c r="CD1494" t="e">
        <v>#N/A</v>
      </c>
      <c r="CE1494" t="e">
        <v>#N/A</v>
      </c>
      <c r="CF1494" t="e">
        <v>#N/A</v>
      </c>
    </row>
    <row r="1495" spans="74:84" x14ac:dyDescent="0.3">
      <c r="BV1495" t="e">
        <v>#N/A</v>
      </c>
      <c r="BW1495" t="e">
        <v>#N/A</v>
      </c>
      <c r="BX1495" t="e">
        <v>#N/A</v>
      </c>
      <c r="BY1495" t="e">
        <v>#N/A</v>
      </c>
      <c r="BZ1495" t="e">
        <v>#N/A</v>
      </c>
      <c r="CA1495" t="e">
        <v>#N/A</v>
      </c>
      <c r="CB1495" t="e">
        <v>#N/A</v>
      </c>
      <c r="CC1495" t="e">
        <v>#N/A</v>
      </c>
      <c r="CD1495" t="e">
        <v>#N/A</v>
      </c>
      <c r="CE1495" t="e">
        <v>#N/A</v>
      </c>
      <c r="CF1495" t="e">
        <v>#N/A</v>
      </c>
    </row>
    <row r="1496" spans="74:84" x14ac:dyDescent="0.3">
      <c r="BV1496" t="e">
        <v>#N/A</v>
      </c>
      <c r="BW1496" t="e">
        <v>#N/A</v>
      </c>
      <c r="BX1496" t="e">
        <v>#N/A</v>
      </c>
      <c r="BY1496" t="e">
        <v>#N/A</v>
      </c>
      <c r="BZ1496" t="e">
        <v>#N/A</v>
      </c>
      <c r="CA1496" t="e">
        <v>#N/A</v>
      </c>
      <c r="CB1496" t="e">
        <v>#N/A</v>
      </c>
      <c r="CC1496" t="e">
        <v>#N/A</v>
      </c>
      <c r="CD1496" t="e">
        <v>#N/A</v>
      </c>
      <c r="CE1496" t="e">
        <v>#N/A</v>
      </c>
      <c r="CF1496" t="e">
        <v>#N/A</v>
      </c>
    </row>
    <row r="1497" spans="74:84" x14ac:dyDescent="0.3">
      <c r="BV1497" t="e">
        <v>#N/A</v>
      </c>
      <c r="BW1497" t="e">
        <v>#N/A</v>
      </c>
      <c r="BX1497" t="e">
        <v>#N/A</v>
      </c>
      <c r="BY1497" t="e">
        <v>#N/A</v>
      </c>
      <c r="BZ1497" t="e">
        <v>#N/A</v>
      </c>
      <c r="CA1497" t="e">
        <v>#N/A</v>
      </c>
      <c r="CB1497" t="e">
        <v>#N/A</v>
      </c>
      <c r="CC1497" t="e">
        <v>#N/A</v>
      </c>
      <c r="CD1497" t="e">
        <v>#N/A</v>
      </c>
      <c r="CE1497" t="e">
        <v>#N/A</v>
      </c>
      <c r="CF1497" t="e">
        <v>#N/A</v>
      </c>
    </row>
    <row r="1498" spans="74:84" x14ac:dyDescent="0.3">
      <c r="BV1498" t="e">
        <v>#N/A</v>
      </c>
      <c r="BW1498" t="e">
        <v>#N/A</v>
      </c>
      <c r="BX1498" t="e">
        <v>#N/A</v>
      </c>
      <c r="BY1498" t="e">
        <v>#N/A</v>
      </c>
      <c r="BZ1498" t="e">
        <v>#N/A</v>
      </c>
      <c r="CA1498" t="e">
        <v>#N/A</v>
      </c>
      <c r="CB1498" t="e">
        <v>#N/A</v>
      </c>
      <c r="CC1498" t="e">
        <v>#N/A</v>
      </c>
      <c r="CD1498" t="e">
        <v>#N/A</v>
      </c>
      <c r="CE1498" t="e">
        <v>#N/A</v>
      </c>
      <c r="CF1498" t="e">
        <v>#N/A</v>
      </c>
    </row>
    <row r="1499" spans="74:84" x14ac:dyDescent="0.3">
      <c r="BV1499" t="e">
        <v>#N/A</v>
      </c>
      <c r="BW1499" t="e">
        <v>#N/A</v>
      </c>
      <c r="BX1499" t="e">
        <v>#N/A</v>
      </c>
      <c r="BY1499" t="e">
        <v>#N/A</v>
      </c>
      <c r="BZ1499" t="e">
        <v>#N/A</v>
      </c>
      <c r="CA1499" t="e">
        <v>#N/A</v>
      </c>
      <c r="CB1499" t="e">
        <v>#N/A</v>
      </c>
      <c r="CC1499" t="e">
        <v>#N/A</v>
      </c>
      <c r="CD1499" t="e">
        <v>#N/A</v>
      </c>
      <c r="CE1499" t="e">
        <v>#N/A</v>
      </c>
      <c r="CF1499" t="e">
        <v>#N/A</v>
      </c>
    </row>
    <row r="1500" spans="74:84" x14ac:dyDescent="0.3">
      <c r="BV1500" t="e">
        <v>#N/A</v>
      </c>
      <c r="BW1500" t="e">
        <v>#N/A</v>
      </c>
      <c r="BX1500" t="e">
        <v>#N/A</v>
      </c>
      <c r="BY1500" t="e">
        <v>#N/A</v>
      </c>
      <c r="BZ1500" t="e">
        <v>#N/A</v>
      </c>
      <c r="CA1500" t="e">
        <v>#N/A</v>
      </c>
      <c r="CB1500" t="e">
        <v>#N/A</v>
      </c>
      <c r="CC1500" t="e">
        <v>#N/A</v>
      </c>
      <c r="CD1500" t="e">
        <v>#N/A</v>
      </c>
      <c r="CE1500" t="e">
        <v>#N/A</v>
      </c>
      <c r="CF1500" t="e">
        <v>#N/A</v>
      </c>
    </row>
    <row r="1501" spans="74:84" x14ac:dyDescent="0.3">
      <c r="BV1501" t="e">
        <v>#N/A</v>
      </c>
      <c r="BW1501" t="e">
        <v>#N/A</v>
      </c>
      <c r="BX1501" t="e">
        <v>#N/A</v>
      </c>
      <c r="BY1501" t="e">
        <v>#N/A</v>
      </c>
      <c r="BZ1501" t="e">
        <v>#N/A</v>
      </c>
      <c r="CA1501" t="e">
        <v>#N/A</v>
      </c>
      <c r="CB1501" t="e">
        <v>#N/A</v>
      </c>
      <c r="CC1501" t="e">
        <v>#N/A</v>
      </c>
      <c r="CD1501" t="e">
        <v>#N/A</v>
      </c>
      <c r="CE1501" t="e">
        <v>#N/A</v>
      </c>
      <c r="CF1501" t="e">
        <v>#N/A</v>
      </c>
    </row>
    <row r="1502" spans="74:84" x14ac:dyDescent="0.3">
      <c r="BV1502" t="e">
        <v>#N/A</v>
      </c>
      <c r="BW1502" t="e">
        <v>#N/A</v>
      </c>
      <c r="BX1502" t="e">
        <v>#N/A</v>
      </c>
      <c r="BY1502" t="e">
        <v>#N/A</v>
      </c>
      <c r="BZ1502" t="e">
        <v>#N/A</v>
      </c>
      <c r="CA1502" t="e">
        <v>#N/A</v>
      </c>
      <c r="CB1502" t="e">
        <v>#N/A</v>
      </c>
      <c r="CC1502" t="e">
        <v>#N/A</v>
      </c>
      <c r="CD1502" t="e">
        <v>#N/A</v>
      </c>
      <c r="CE1502" t="e">
        <v>#N/A</v>
      </c>
      <c r="CF1502" t="e">
        <v>#N/A</v>
      </c>
    </row>
    <row r="1503" spans="74:84" x14ac:dyDescent="0.3">
      <c r="BV1503" t="e">
        <v>#N/A</v>
      </c>
      <c r="BW1503" t="e">
        <v>#N/A</v>
      </c>
      <c r="BX1503" t="e">
        <v>#N/A</v>
      </c>
      <c r="BY1503" t="e">
        <v>#N/A</v>
      </c>
      <c r="BZ1503" t="e">
        <v>#N/A</v>
      </c>
      <c r="CA1503" t="e">
        <v>#N/A</v>
      </c>
      <c r="CB1503" t="e">
        <v>#N/A</v>
      </c>
      <c r="CC1503" t="e">
        <v>#N/A</v>
      </c>
      <c r="CD1503" t="e">
        <v>#N/A</v>
      </c>
      <c r="CE1503" t="e">
        <v>#N/A</v>
      </c>
      <c r="CF1503" t="e">
        <v>#N/A</v>
      </c>
    </row>
    <row r="1504" spans="74:84" x14ac:dyDescent="0.3">
      <c r="BV1504" t="e">
        <v>#N/A</v>
      </c>
      <c r="BW1504" t="e">
        <v>#N/A</v>
      </c>
      <c r="BX1504" t="e">
        <v>#N/A</v>
      </c>
      <c r="BY1504" t="e">
        <v>#N/A</v>
      </c>
      <c r="BZ1504" t="e">
        <v>#N/A</v>
      </c>
      <c r="CA1504" t="e">
        <v>#N/A</v>
      </c>
      <c r="CB1504" t="e">
        <v>#N/A</v>
      </c>
      <c r="CC1504" t="e">
        <v>#N/A</v>
      </c>
      <c r="CD1504" t="e">
        <v>#N/A</v>
      </c>
      <c r="CE1504" t="e">
        <v>#N/A</v>
      </c>
      <c r="CF1504" t="e">
        <v>#N/A</v>
      </c>
    </row>
    <row r="1505" spans="74:84" x14ac:dyDescent="0.3">
      <c r="BV1505" t="e">
        <v>#N/A</v>
      </c>
      <c r="BW1505" t="e">
        <v>#N/A</v>
      </c>
      <c r="BX1505" t="e">
        <v>#N/A</v>
      </c>
      <c r="BY1505" t="e">
        <v>#N/A</v>
      </c>
      <c r="BZ1505" t="e">
        <v>#N/A</v>
      </c>
      <c r="CA1505" t="e">
        <v>#N/A</v>
      </c>
      <c r="CB1505" t="e">
        <v>#N/A</v>
      </c>
      <c r="CC1505" t="e">
        <v>#N/A</v>
      </c>
      <c r="CD1505" t="e">
        <v>#N/A</v>
      </c>
      <c r="CE1505" t="e">
        <v>#N/A</v>
      </c>
      <c r="CF1505" t="e">
        <v>#N/A</v>
      </c>
    </row>
    <row r="1506" spans="74:84" x14ac:dyDescent="0.3">
      <c r="BV1506" t="e">
        <v>#N/A</v>
      </c>
      <c r="BW1506" t="e">
        <v>#N/A</v>
      </c>
      <c r="BX1506" t="e">
        <v>#N/A</v>
      </c>
      <c r="BY1506" t="e">
        <v>#N/A</v>
      </c>
      <c r="BZ1506" t="e">
        <v>#N/A</v>
      </c>
      <c r="CA1506" t="e">
        <v>#N/A</v>
      </c>
      <c r="CB1506" t="e">
        <v>#N/A</v>
      </c>
      <c r="CC1506" t="e">
        <v>#N/A</v>
      </c>
      <c r="CD1506" t="e">
        <v>#N/A</v>
      </c>
      <c r="CE1506" t="e">
        <v>#N/A</v>
      </c>
      <c r="CF1506" t="e">
        <v>#N/A</v>
      </c>
    </row>
    <row r="1507" spans="74:84" x14ac:dyDescent="0.3">
      <c r="BV1507" t="e">
        <v>#N/A</v>
      </c>
      <c r="BW1507" t="e">
        <v>#N/A</v>
      </c>
      <c r="BX1507" t="e">
        <v>#N/A</v>
      </c>
      <c r="BY1507" t="e">
        <v>#N/A</v>
      </c>
      <c r="BZ1507" t="e">
        <v>#N/A</v>
      </c>
      <c r="CA1507" t="e">
        <v>#N/A</v>
      </c>
      <c r="CB1507" t="e">
        <v>#N/A</v>
      </c>
      <c r="CC1507" t="e">
        <v>#N/A</v>
      </c>
      <c r="CD1507" t="e">
        <v>#N/A</v>
      </c>
      <c r="CE1507" t="e">
        <v>#N/A</v>
      </c>
      <c r="CF1507" t="e">
        <v>#N/A</v>
      </c>
    </row>
    <row r="1508" spans="74:84" x14ac:dyDescent="0.3">
      <c r="BV1508" t="e">
        <v>#N/A</v>
      </c>
      <c r="BW1508" t="e">
        <v>#N/A</v>
      </c>
      <c r="BX1508" t="e">
        <v>#N/A</v>
      </c>
      <c r="BY1508" t="e">
        <v>#N/A</v>
      </c>
      <c r="BZ1508" t="e">
        <v>#N/A</v>
      </c>
      <c r="CA1508" t="e">
        <v>#N/A</v>
      </c>
      <c r="CB1508" t="e">
        <v>#N/A</v>
      </c>
      <c r="CC1508" t="e">
        <v>#N/A</v>
      </c>
      <c r="CD1508" t="e">
        <v>#N/A</v>
      </c>
      <c r="CE1508" t="e">
        <v>#N/A</v>
      </c>
      <c r="CF1508" t="e">
        <v>#N/A</v>
      </c>
    </row>
    <row r="1509" spans="74:84" x14ac:dyDescent="0.3">
      <c r="BV1509" t="e">
        <v>#N/A</v>
      </c>
      <c r="BW1509" t="e">
        <v>#N/A</v>
      </c>
      <c r="BX1509" t="e">
        <v>#N/A</v>
      </c>
      <c r="BY1509" t="e">
        <v>#N/A</v>
      </c>
      <c r="BZ1509" t="e">
        <v>#N/A</v>
      </c>
      <c r="CA1509" t="e">
        <v>#N/A</v>
      </c>
      <c r="CB1509" t="e">
        <v>#N/A</v>
      </c>
      <c r="CC1509" t="e">
        <v>#N/A</v>
      </c>
      <c r="CD1509" t="e">
        <v>#N/A</v>
      </c>
      <c r="CE1509" t="e">
        <v>#N/A</v>
      </c>
      <c r="CF1509" t="e">
        <v>#N/A</v>
      </c>
    </row>
    <row r="1510" spans="74:84" x14ac:dyDescent="0.3">
      <c r="BV1510" t="e">
        <v>#N/A</v>
      </c>
      <c r="BW1510" t="e">
        <v>#N/A</v>
      </c>
      <c r="BX1510" t="e">
        <v>#N/A</v>
      </c>
      <c r="BY1510" t="e">
        <v>#N/A</v>
      </c>
      <c r="BZ1510" t="e">
        <v>#N/A</v>
      </c>
      <c r="CA1510" t="e">
        <v>#N/A</v>
      </c>
      <c r="CB1510" t="e">
        <v>#N/A</v>
      </c>
      <c r="CC1510" t="e">
        <v>#N/A</v>
      </c>
      <c r="CD1510" t="e">
        <v>#N/A</v>
      </c>
      <c r="CE1510" t="e">
        <v>#N/A</v>
      </c>
      <c r="CF1510" t="e">
        <v>#N/A</v>
      </c>
    </row>
    <row r="1511" spans="74:84" x14ac:dyDescent="0.3">
      <c r="BV1511" t="e">
        <v>#N/A</v>
      </c>
      <c r="BW1511" t="e">
        <v>#N/A</v>
      </c>
      <c r="BX1511" t="e">
        <v>#N/A</v>
      </c>
      <c r="BY1511" t="e">
        <v>#N/A</v>
      </c>
      <c r="BZ1511" t="e">
        <v>#N/A</v>
      </c>
      <c r="CA1511" t="e">
        <v>#N/A</v>
      </c>
      <c r="CB1511" t="e">
        <v>#N/A</v>
      </c>
      <c r="CC1511" t="e">
        <v>#N/A</v>
      </c>
      <c r="CD1511" t="e">
        <v>#N/A</v>
      </c>
      <c r="CE1511" t="e">
        <v>#N/A</v>
      </c>
      <c r="CF1511" t="e">
        <v>#N/A</v>
      </c>
    </row>
    <row r="1512" spans="74:84" x14ac:dyDescent="0.3">
      <c r="BV1512" t="e">
        <v>#N/A</v>
      </c>
      <c r="BW1512" t="e">
        <v>#N/A</v>
      </c>
      <c r="BX1512" t="e">
        <v>#N/A</v>
      </c>
      <c r="BY1512" t="e">
        <v>#N/A</v>
      </c>
      <c r="BZ1512" t="e">
        <v>#N/A</v>
      </c>
      <c r="CA1512" t="e">
        <v>#N/A</v>
      </c>
      <c r="CB1512" t="e">
        <v>#N/A</v>
      </c>
      <c r="CC1512" t="e">
        <v>#N/A</v>
      </c>
      <c r="CD1512" t="e">
        <v>#N/A</v>
      </c>
      <c r="CE1512" t="e">
        <v>#N/A</v>
      </c>
      <c r="CF1512" t="e">
        <v>#N/A</v>
      </c>
    </row>
    <row r="1513" spans="74:84" x14ac:dyDescent="0.3">
      <c r="BV1513" t="e">
        <v>#N/A</v>
      </c>
      <c r="BW1513" t="e">
        <v>#N/A</v>
      </c>
      <c r="BX1513" t="e">
        <v>#N/A</v>
      </c>
      <c r="BY1513" t="e">
        <v>#N/A</v>
      </c>
      <c r="BZ1513" t="e">
        <v>#N/A</v>
      </c>
      <c r="CA1513" t="e">
        <v>#N/A</v>
      </c>
      <c r="CB1513" t="e">
        <v>#N/A</v>
      </c>
      <c r="CC1513" t="e">
        <v>#N/A</v>
      </c>
      <c r="CD1513" t="e">
        <v>#N/A</v>
      </c>
      <c r="CE1513" t="e">
        <v>#N/A</v>
      </c>
      <c r="CF1513" t="e">
        <v>#N/A</v>
      </c>
    </row>
    <row r="1514" spans="74:84" x14ac:dyDescent="0.3">
      <c r="BV1514" t="e">
        <v>#N/A</v>
      </c>
      <c r="BW1514" t="e">
        <v>#N/A</v>
      </c>
      <c r="BX1514" t="e">
        <v>#N/A</v>
      </c>
      <c r="BY1514" t="e">
        <v>#N/A</v>
      </c>
      <c r="BZ1514" t="e">
        <v>#N/A</v>
      </c>
      <c r="CA1514" t="e">
        <v>#N/A</v>
      </c>
      <c r="CB1514" t="e">
        <v>#N/A</v>
      </c>
      <c r="CC1514" t="e">
        <v>#N/A</v>
      </c>
      <c r="CD1514" t="e">
        <v>#N/A</v>
      </c>
      <c r="CE1514" t="e">
        <v>#N/A</v>
      </c>
      <c r="CF1514" t="e">
        <v>#N/A</v>
      </c>
    </row>
    <row r="1515" spans="74:84" x14ac:dyDescent="0.3">
      <c r="BV1515" t="e">
        <v>#N/A</v>
      </c>
      <c r="BW1515" t="e">
        <v>#N/A</v>
      </c>
      <c r="BX1515" t="e">
        <v>#N/A</v>
      </c>
      <c r="BY1515" t="e">
        <v>#N/A</v>
      </c>
      <c r="BZ1515" t="e">
        <v>#N/A</v>
      </c>
      <c r="CA1515" t="e">
        <v>#N/A</v>
      </c>
      <c r="CB1515" t="e">
        <v>#N/A</v>
      </c>
      <c r="CC1515" t="e">
        <v>#N/A</v>
      </c>
      <c r="CD1515" t="e">
        <v>#N/A</v>
      </c>
      <c r="CE1515" t="e">
        <v>#N/A</v>
      </c>
      <c r="CF1515" t="e">
        <v>#N/A</v>
      </c>
    </row>
    <row r="1516" spans="74:84" x14ac:dyDescent="0.3">
      <c r="BV1516" t="e">
        <v>#N/A</v>
      </c>
      <c r="BW1516" t="e">
        <v>#N/A</v>
      </c>
      <c r="BX1516" t="e">
        <v>#N/A</v>
      </c>
      <c r="BY1516" t="e">
        <v>#N/A</v>
      </c>
      <c r="BZ1516" t="e">
        <v>#N/A</v>
      </c>
      <c r="CA1516" t="e">
        <v>#N/A</v>
      </c>
      <c r="CB1516" t="e">
        <v>#N/A</v>
      </c>
      <c r="CC1516" t="e">
        <v>#N/A</v>
      </c>
      <c r="CD1516" t="e">
        <v>#N/A</v>
      </c>
      <c r="CE1516" t="e">
        <v>#N/A</v>
      </c>
      <c r="CF1516" t="e">
        <v>#N/A</v>
      </c>
    </row>
    <row r="1517" spans="74:84" x14ac:dyDescent="0.3">
      <c r="BV1517" t="e">
        <v>#N/A</v>
      </c>
      <c r="BW1517" t="e">
        <v>#N/A</v>
      </c>
      <c r="BX1517" t="e">
        <v>#N/A</v>
      </c>
      <c r="BY1517" t="e">
        <v>#N/A</v>
      </c>
      <c r="BZ1517" t="e">
        <v>#N/A</v>
      </c>
      <c r="CA1517" t="e">
        <v>#N/A</v>
      </c>
      <c r="CB1517" t="e">
        <v>#N/A</v>
      </c>
      <c r="CC1517" t="e">
        <v>#N/A</v>
      </c>
      <c r="CD1517" t="e">
        <v>#N/A</v>
      </c>
      <c r="CE1517" t="e">
        <v>#N/A</v>
      </c>
      <c r="CF1517" t="e">
        <v>#N/A</v>
      </c>
    </row>
    <row r="1518" spans="74:84" x14ac:dyDescent="0.3">
      <c r="BV1518" t="e">
        <v>#N/A</v>
      </c>
      <c r="BW1518" t="e">
        <v>#N/A</v>
      </c>
      <c r="BX1518" t="e">
        <v>#N/A</v>
      </c>
      <c r="BY1518" t="e">
        <v>#N/A</v>
      </c>
      <c r="BZ1518" t="e">
        <v>#N/A</v>
      </c>
      <c r="CA1518" t="e">
        <v>#N/A</v>
      </c>
      <c r="CB1518" t="e">
        <v>#N/A</v>
      </c>
      <c r="CC1518" t="e">
        <v>#N/A</v>
      </c>
      <c r="CD1518" t="e">
        <v>#N/A</v>
      </c>
      <c r="CE1518" t="e">
        <v>#N/A</v>
      </c>
      <c r="CF1518" t="e">
        <v>#N/A</v>
      </c>
    </row>
    <row r="1519" spans="74:84" x14ac:dyDescent="0.3">
      <c r="BV1519" t="e">
        <v>#N/A</v>
      </c>
      <c r="BW1519" t="e">
        <v>#N/A</v>
      </c>
      <c r="BX1519" t="e">
        <v>#N/A</v>
      </c>
      <c r="BY1519" t="e">
        <v>#N/A</v>
      </c>
      <c r="BZ1519" t="e">
        <v>#N/A</v>
      </c>
      <c r="CA1519" t="e">
        <v>#N/A</v>
      </c>
      <c r="CB1519" t="e">
        <v>#N/A</v>
      </c>
      <c r="CC1519" t="e">
        <v>#N/A</v>
      </c>
      <c r="CD1519" t="e">
        <v>#N/A</v>
      </c>
      <c r="CE1519" t="e">
        <v>#N/A</v>
      </c>
      <c r="CF1519" t="e">
        <v>#N/A</v>
      </c>
    </row>
    <row r="1520" spans="74:84" x14ac:dyDescent="0.3">
      <c r="BV1520" t="e">
        <v>#N/A</v>
      </c>
      <c r="BW1520" t="e">
        <v>#N/A</v>
      </c>
      <c r="BX1520" t="e">
        <v>#N/A</v>
      </c>
      <c r="BY1520" t="e">
        <v>#N/A</v>
      </c>
      <c r="BZ1520" t="e">
        <v>#N/A</v>
      </c>
      <c r="CA1520" t="e">
        <v>#N/A</v>
      </c>
      <c r="CB1520" t="e">
        <v>#N/A</v>
      </c>
      <c r="CC1520" t="e">
        <v>#N/A</v>
      </c>
      <c r="CD1520" t="e">
        <v>#N/A</v>
      </c>
      <c r="CE1520" t="e">
        <v>#N/A</v>
      </c>
      <c r="CF1520" t="e">
        <v>#N/A</v>
      </c>
    </row>
    <row r="1521" spans="74:84" x14ac:dyDescent="0.3">
      <c r="BV1521" t="e">
        <v>#N/A</v>
      </c>
      <c r="BW1521" t="e">
        <v>#N/A</v>
      </c>
      <c r="BX1521" t="e">
        <v>#N/A</v>
      </c>
      <c r="BY1521" t="e">
        <v>#N/A</v>
      </c>
      <c r="BZ1521" t="e">
        <v>#N/A</v>
      </c>
      <c r="CA1521" t="e">
        <v>#N/A</v>
      </c>
      <c r="CB1521" t="e">
        <v>#N/A</v>
      </c>
      <c r="CC1521" t="e">
        <v>#N/A</v>
      </c>
      <c r="CD1521" t="e">
        <v>#N/A</v>
      </c>
      <c r="CE1521" t="e">
        <v>#N/A</v>
      </c>
      <c r="CF1521" t="e">
        <v>#N/A</v>
      </c>
    </row>
    <row r="1522" spans="74:84" x14ac:dyDescent="0.3">
      <c r="BV1522" t="e">
        <v>#N/A</v>
      </c>
      <c r="BW1522" t="e">
        <v>#N/A</v>
      </c>
      <c r="BX1522" t="e">
        <v>#N/A</v>
      </c>
      <c r="BY1522" t="e">
        <v>#N/A</v>
      </c>
      <c r="BZ1522" t="e">
        <v>#N/A</v>
      </c>
      <c r="CA1522" t="e">
        <v>#N/A</v>
      </c>
      <c r="CB1522" t="e">
        <v>#N/A</v>
      </c>
      <c r="CC1522" t="e">
        <v>#N/A</v>
      </c>
      <c r="CD1522" t="e">
        <v>#N/A</v>
      </c>
      <c r="CE1522" t="e">
        <v>#N/A</v>
      </c>
      <c r="CF1522" t="e">
        <v>#N/A</v>
      </c>
    </row>
    <row r="1523" spans="74:84" x14ac:dyDescent="0.3">
      <c r="BV1523" t="e">
        <v>#N/A</v>
      </c>
      <c r="BW1523" t="e">
        <v>#N/A</v>
      </c>
      <c r="BX1523" t="e">
        <v>#N/A</v>
      </c>
      <c r="BY1523" t="e">
        <v>#N/A</v>
      </c>
      <c r="BZ1523" t="e">
        <v>#N/A</v>
      </c>
      <c r="CA1523" t="e">
        <v>#N/A</v>
      </c>
      <c r="CB1523" t="e">
        <v>#N/A</v>
      </c>
      <c r="CC1523" t="e">
        <v>#N/A</v>
      </c>
      <c r="CD1523" t="e">
        <v>#N/A</v>
      </c>
      <c r="CE1523" t="e">
        <v>#N/A</v>
      </c>
      <c r="CF1523" t="e">
        <v>#N/A</v>
      </c>
    </row>
    <row r="1524" spans="74:84" x14ac:dyDescent="0.3">
      <c r="BV1524" t="e">
        <v>#N/A</v>
      </c>
      <c r="BW1524" t="e">
        <v>#N/A</v>
      </c>
      <c r="BX1524" t="e">
        <v>#N/A</v>
      </c>
      <c r="BY1524" t="e">
        <v>#N/A</v>
      </c>
      <c r="BZ1524" t="e">
        <v>#N/A</v>
      </c>
      <c r="CA1524" t="e">
        <v>#N/A</v>
      </c>
      <c r="CB1524" t="e">
        <v>#N/A</v>
      </c>
      <c r="CC1524" t="e">
        <v>#N/A</v>
      </c>
      <c r="CD1524" t="e">
        <v>#N/A</v>
      </c>
      <c r="CE1524" t="e">
        <v>#N/A</v>
      </c>
      <c r="CF1524" t="e">
        <v>#N/A</v>
      </c>
    </row>
    <row r="1525" spans="74:84" x14ac:dyDescent="0.3">
      <c r="BV1525" t="e">
        <v>#N/A</v>
      </c>
      <c r="BW1525" t="e">
        <v>#N/A</v>
      </c>
      <c r="BX1525" t="e">
        <v>#N/A</v>
      </c>
      <c r="BY1525" t="e">
        <v>#N/A</v>
      </c>
      <c r="BZ1525" t="e">
        <v>#N/A</v>
      </c>
      <c r="CA1525" t="e">
        <v>#N/A</v>
      </c>
      <c r="CB1525" t="e">
        <v>#N/A</v>
      </c>
      <c r="CC1525" t="e">
        <v>#N/A</v>
      </c>
      <c r="CD1525" t="e">
        <v>#N/A</v>
      </c>
      <c r="CE1525" t="e">
        <v>#N/A</v>
      </c>
      <c r="CF1525" t="e">
        <v>#N/A</v>
      </c>
    </row>
    <row r="1526" spans="74:84" x14ac:dyDescent="0.3">
      <c r="BV1526" t="e">
        <v>#N/A</v>
      </c>
      <c r="BW1526" t="e">
        <v>#N/A</v>
      </c>
      <c r="BX1526" t="e">
        <v>#N/A</v>
      </c>
      <c r="BY1526" t="e">
        <v>#N/A</v>
      </c>
      <c r="BZ1526" t="e">
        <v>#N/A</v>
      </c>
      <c r="CA1526" t="e">
        <v>#N/A</v>
      </c>
      <c r="CB1526" t="e">
        <v>#N/A</v>
      </c>
      <c r="CC1526" t="e">
        <v>#N/A</v>
      </c>
      <c r="CD1526" t="e">
        <v>#N/A</v>
      </c>
      <c r="CE1526" t="e">
        <v>#N/A</v>
      </c>
      <c r="CF1526" t="e">
        <v>#N/A</v>
      </c>
    </row>
    <row r="1527" spans="74:84" x14ac:dyDescent="0.3">
      <c r="BV1527" t="e">
        <v>#N/A</v>
      </c>
      <c r="BW1527" t="e">
        <v>#N/A</v>
      </c>
      <c r="BX1527" t="e">
        <v>#N/A</v>
      </c>
      <c r="BY1527" t="e">
        <v>#N/A</v>
      </c>
      <c r="BZ1527" t="e">
        <v>#N/A</v>
      </c>
      <c r="CA1527" t="e">
        <v>#N/A</v>
      </c>
      <c r="CB1527" t="e">
        <v>#N/A</v>
      </c>
      <c r="CC1527" t="e">
        <v>#N/A</v>
      </c>
      <c r="CD1527" t="e">
        <v>#N/A</v>
      </c>
      <c r="CE1527" t="e">
        <v>#N/A</v>
      </c>
      <c r="CF1527" t="e">
        <v>#N/A</v>
      </c>
    </row>
    <row r="1528" spans="74:84" x14ac:dyDescent="0.3">
      <c r="BV1528" t="e">
        <v>#N/A</v>
      </c>
      <c r="BW1528" t="e">
        <v>#N/A</v>
      </c>
      <c r="BX1528" t="e">
        <v>#N/A</v>
      </c>
      <c r="BY1528" t="e">
        <v>#N/A</v>
      </c>
      <c r="BZ1528" t="e">
        <v>#N/A</v>
      </c>
      <c r="CA1528" t="e">
        <v>#N/A</v>
      </c>
      <c r="CB1528" t="e">
        <v>#N/A</v>
      </c>
      <c r="CC1528" t="e">
        <v>#N/A</v>
      </c>
      <c r="CD1528" t="e">
        <v>#N/A</v>
      </c>
      <c r="CE1528" t="e">
        <v>#N/A</v>
      </c>
      <c r="CF1528" t="e">
        <v>#N/A</v>
      </c>
    </row>
    <row r="1529" spans="74:84" x14ac:dyDescent="0.3">
      <c r="BV1529" t="e">
        <v>#N/A</v>
      </c>
      <c r="BW1529" t="e">
        <v>#N/A</v>
      </c>
      <c r="BX1529" t="e">
        <v>#N/A</v>
      </c>
      <c r="BY1529" t="e">
        <v>#N/A</v>
      </c>
      <c r="BZ1529" t="e">
        <v>#N/A</v>
      </c>
      <c r="CA1529" t="e">
        <v>#N/A</v>
      </c>
      <c r="CB1529" t="e">
        <v>#N/A</v>
      </c>
      <c r="CC1529" t="e">
        <v>#N/A</v>
      </c>
      <c r="CD1529" t="e">
        <v>#N/A</v>
      </c>
      <c r="CE1529" t="e">
        <v>#N/A</v>
      </c>
      <c r="CF1529" t="e">
        <v>#N/A</v>
      </c>
    </row>
    <row r="1530" spans="74:84" x14ac:dyDescent="0.3">
      <c r="BV1530" t="e">
        <v>#N/A</v>
      </c>
      <c r="BW1530" t="e">
        <v>#N/A</v>
      </c>
      <c r="BX1530" t="e">
        <v>#N/A</v>
      </c>
      <c r="BY1530" t="e">
        <v>#N/A</v>
      </c>
      <c r="BZ1530" t="e">
        <v>#N/A</v>
      </c>
      <c r="CA1530" t="e">
        <v>#N/A</v>
      </c>
      <c r="CB1530" t="e">
        <v>#N/A</v>
      </c>
      <c r="CC1530" t="e">
        <v>#N/A</v>
      </c>
      <c r="CD1530" t="e">
        <v>#N/A</v>
      </c>
      <c r="CE1530" t="e">
        <v>#N/A</v>
      </c>
      <c r="CF1530" t="e">
        <v>#N/A</v>
      </c>
    </row>
    <row r="1531" spans="74:84" x14ac:dyDescent="0.3">
      <c r="BV1531" t="e">
        <v>#N/A</v>
      </c>
      <c r="BW1531" t="e">
        <v>#N/A</v>
      </c>
      <c r="BX1531" t="e">
        <v>#N/A</v>
      </c>
      <c r="BY1531" t="e">
        <v>#N/A</v>
      </c>
      <c r="BZ1531" t="e">
        <v>#N/A</v>
      </c>
      <c r="CA1531" t="e">
        <v>#N/A</v>
      </c>
      <c r="CB1531" t="e">
        <v>#N/A</v>
      </c>
      <c r="CC1531" t="e">
        <v>#N/A</v>
      </c>
      <c r="CD1531" t="e">
        <v>#N/A</v>
      </c>
      <c r="CE1531" t="e">
        <v>#N/A</v>
      </c>
      <c r="CF1531" t="e">
        <v>#N/A</v>
      </c>
    </row>
    <row r="1532" spans="74:84" x14ac:dyDescent="0.3">
      <c r="BV1532" t="e">
        <v>#N/A</v>
      </c>
      <c r="BW1532" t="e">
        <v>#N/A</v>
      </c>
      <c r="BX1532" t="e">
        <v>#N/A</v>
      </c>
      <c r="BY1532" t="e">
        <v>#N/A</v>
      </c>
      <c r="BZ1532" t="e">
        <v>#N/A</v>
      </c>
      <c r="CA1532" t="e">
        <v>#N/A</v>
      </c>
      <c r="CB1532" t="e">
        <v>#N/A</v>
      </c>
      <c r="CC1532" t="e">
        <v>#N/A</v>
      </c>
      <c r="CD1532" t="e">
        <v>#N/A</v>
      </c>
      <c r="CE1532" t="e">
        <v>#N/A</v>
      </c>
      <c r="CF1532" t="e">
        <v>#N/A</v>
      </c>
    </row>
    <row r="1533" spans="74:84" x14ac:dyDescent="0.3">
      <c r="BV1533" t="e">
        <v>#N/A</v>
      </c>
      <c r="BW1533" t="e">
        <v>#N/A</v>
      </c>
      <c r="BX1533" t="e">
        <v>#N/A</v>
      </c>
      <c r="BY1533" t="e">
        <v>#N/A</v>
      </c>
      <c r="BZ1533" t="e">
        <v>#N/A</v>
      </c>
      <c r="CA1533" t="e">
        <v>#N/A</v>
      </c>
      <c r="CB1533" t="e">
        <v>#N/A</v>
      </c>
      <c r="CC1533" t="e">
        <v>#N/A</v>
      </c>
      <c r="CD1533" t="e">
        <v>#N/A</v>
      </c>
      <c r="CE1533" t="e">
        <v>#N/A</v>
      </c>
      <c r="CF1533" t="e">
        <v>#N/A</v>
      </c>
    </row>
    <row r="1534" spans="74:84" x14ac:dyDescent="0.3">
      <c r="BV1534" t="e">
        <v>#N/A</v>
      </c>
      <c r="BW1534" t="e">
        <v>#N/A</v>
      </c>
      <c r="BX1534" t="e">
        <v>#N/A</v>
      </c>
      <c r="BY1534" t="e">
        <v>#N/A</v>
      </c>
      <c r="BZ1534" t="e">
        <v>#N/A</v>
      </c>
      <c r="CA1534" t="e">
        <v>#N/A</v>
      </c>
      <c r="CB1534" t="e">
        <v>#N/A</v>
      </c>
      <c r="CC1534" t="e">
        <v>#N/A</v>
      </c>
      <c r="CD1534" t="e">
        <v>#N/A</v>
      </c>
      <c r="CE1534" t="e">
        <v>#N/A</v>
      </c>
      <c r="CF1534" t="e">
        <v>#N/A</v>
      </c>
    </row>
    <row r="1535" spans="74:84" x14ac:dyDescent="0.3">
      <c r="BV1535" t="e">
        <v>#N/A</v>
      </c>
      <c r="BW1535" t="e">
        <v>#N/A</v>
      </c>
      <c r="BX1535" t="e">
        <v>#N/A</v>
      </c>
      <c r="BY1535" t="e">
        <v>#N/A</v>
      </c>
      <c r="BZ1535" t="e">
        <v>#N/A</v>
      </c>
      <c r="CA1535" t="e">
        <v>#N/A</v>
      </c>
      <c r="CB1535" t="e">
        <v>#N/A</v>
      </c>
      <c r="CC1535" t="e">
        <v>#N/A</v>
      </c>
      <c r="CD1535" t="e">
        <v>#N/A</v>
      </c>
      <c r="CE1535" t="e">
        <v>#N/A</v>
      </c>
      <c r="CF1535" t="e">
        <v>#N/A</v>
      </c>
    </row>
    <row r="1536" spans="74:84" x14ac:dyDescent="0.3">
      <c r="BV1536" t="e">
        <v>#N/A</v>
      </c>
      <c r="BW1536" t="e">
        <v>#N/A</v>
      </c>
      <c r="BX1536" t="e">
        <v>#N/A</v>
      </c>
      <c r="BY1536" t="e">
        <v>#N/A</v>
      </c>
      <c r="BZ1536" t="e">
        <v>#N/A</v>
      </c>
      <c r="CA1536" t="e">
        <v>#N/A</v>
      </c>
      <c r="CB1536" t="e">
        <v>#N/A</v>
      </c>
      <c r="CC1536" t="e">
        <v>#N/A</v>
      </c>
      <c r="CD1536" t="e">
        <v>#N/A</v>
      </c>
      <c r="CE1536" t="e">
        <v>#N/A</v>
      </c>
      <c r="CF1536" t="e">
        <v>#N/A</v>
      </c>
    </row>
    <row r="1537" spans="74:84" x14ac:dyDescent="0.3">
      <c r="BV1537" t="e">
        <v>#N/A</v>
      </c>
      <c r="BW1537" t="e">
        <v>#N/A</v>
      </c>
      <c r="BX1537" t="e">
        <v>#N/A</v>
      </c>
      <c r="BY1537" t="e">
        <v>#N/A</v>
      </c>
      <c r="BZ1537" t="e">
        <v>#N/A</v>
      </c>
      <c r="CA1537" t="e">
        <v>#N/A</v>
      </c>
      <c r="CB1537" t="e">
        <v>#N/A</v>
      </c>
      <c r="CC1537" t="e">
        <v>#N/A</v>
      </c>
      <c r="CD1537" t="e">
        <v>#N/A</v>
      </c>
      <c r="CE1537" t="e">
        <v>#N/A</v>
      </c>
      <c r="CF1537" t="e">
        <v>#N/A</v>
      </c>
    </row>
    <row r="1538" spans="74:84" x14ac:dyDescent="0.3">
      <c r="BV1538" t="e">
        <v>#N/A</v>
      </c>
      <c r="BW1538" t="e">
        <v>#N/A</v>
      </c>
      <c r="BX1538" t="e">
        <v>#N/A</v>
      </c>
      <c r="BY1538" t="e">
        <v>#N/A</v>
      </c>
      <c r="BZ1538" t="e">
        <v>#N/A</v>
      </c>
      <c r="CA1538" t="e">
        <v>#N/A</v>
      </c>
      <c r="CB1538" t="e">
        <v>#N/A</v>
      </c>
      <c r="CC1538" t="e">
        <v>#N/A</v>
      </c>
      <c r="CD1538" t="e">
        <v>#N/A</v>
      </c>
      <c r="CE1538" t="e">
        <v>#N/A</v>
      </c>
      <c r="CF1538" t="e">
        <v>#N/A</v>
      </c>
    </row>
    <row r="1539" spans="74:84" x14ac:dyDescent="0.3">
      <c r="BV1539" t="e">
        <v>#N/A</v>
      </c>
      <c r="BW1539" t="e">
        <v>#N/A</v>
      </c>
      <c r="BX1539" t="e">
        <v>#N/A</v>
      </c>
      <c r="BY1539" t="e">
        <v>#N/A</v>
      </c>
      <c r="BZ1539" t="e">
        <v>#N/A</v>
      </c>
      <c r="CA1539" t="e">
        <v>#N/A</v>
      </c>
      <c r="CB1539" t="e">
        <v>#N/A</v>
      </c>
      <c r="CC1539" t="e">
        <v>#N/A</v>
      </c>
      <c r="CD1539" t="e">
        <v>#N/A</v>
      </c>
      <c r="CE1539" t="e">
        <v>#N/A</v>
      </c>
      <c r="CF1539" t="e">
        <v>#N/A</v>
      </c>
    </row>
    <row r="1540" spans="74:84" x14ac:dyDescent="0.3">
      <c r="BV1540" t="e">
        <v>#N/A</v>
      </c>
      <c r="BW1540" t="e">
        <v>#N/A</v>
      </c>
      <c r="BX1540" t="e">
        <v>#N/A</v>
      </c>
      <c r="BY1540" t="e">
        <v>#N/A</v>
      </c>
      <c r="BZ1540" t="e">
        <v>#N/A</v>
      </c>
      <c r="CA1540" t="e">
        <v>#N/A</v>
      </c>
      <c r="CB1540" t="e">
        <v>#N/A</v>
      </c>
      <c r="CC1540" t="e">
        <v>#N/A</v>
      </c>
      <c r="CD1540" t="e">
        <v>#N/A</v>
      </c>
      <c r="CE1540" t="e">
        <v>#N/A</v>
      </c>
      <c r="CF1540" t="e">
        <v>#N/A</v>
      </c>
    </row>
    <row r="1541" spans="74:84" x14ac:dyDescent="0.3">
      <c r="BV1541" t="e">
        <v>#N/A</v>
      </c>
      <c r="BW1541" t="e">
        <v>#N/A</v>
      </c>
      <c r="BX1541" t="e">
        <v>#N/A</v>
      </c>
      <c r="BY1541" t="e">
        <v>#N/A</v>
      </c>
      <c r="BZ1541" t="e">
        <v>#N/A</v>
      </c>
      <c r="CA1541" t="e">
        <v>#N/A</v>
      </c>
      <c r="CB1541" t="e">
        <v>#N/A</v>
      </c>
      <c r="CC1541" t="e">
        <v>#N/A</v>
      </c>
      <c r="CD1541" t="e">
        <v>#N/A</v>
      </c>
      <c r="CE1541" t="e">
        <v>#N/A</v>
      </c>
      <c r="CF1541" t="e">
        <v>#N/A</v>
      </c>
    </row>
    <row r="1542" spans="74:84" x14ac:dyDescent="0.3">
      <c r="BV1542" t="e">
        <v>#N/A</v>
      </c>
      <c r="BW1542" t="e">
        <v>#N/A</v>
      </c>
      <c r="BX1542" t="e">
        <v>#N/A</v>
      </c>
      <c r="BY1542" t="e">
        <v>#N/A</v>
      </c>
      <c r="BZ1542" t="e">
        <v>#N/A</v>
      </c>
      <c r="CA1542" t="e">
        <v>#N/A</v>
      </c>
      <c r="CB1542" t="e">
        <v>#N/A</v>
      </c>
      <c r="CC1542" t="e">
        <v>#N/A</v>
      </c>
      <c r="CD1542" t="e">
        <v>#N/A</v>
      </c>
      <c r="CE1542" t="e">
        <v>#N/A</v>
      </c>
      <c r="CF1542" t="e">
        <v>#N/A</v>
      </c>
    </row>
    <row r="1543" spans="74:84" x14ac:dyDescent="0.3">
      <c r="BV1543" t="e">
        <v>#N/A</v>
      </c>
      <c r="BW1543" t="e">
        <v>#N/A</v>
      </c>
      <c r="BX1543" t="e">
        <v>#N/A</v>
      </c>
      <c r="BY1543" t="e">
        <v>#N/A</v>
      </c>
      <c r="BZ1543" t="e">
        <v>#N/A</v>
      </c>
      <c r="CA1543" t="e">
        <v>#N/A</v>
      </c>
      <c r="CB1543" t="e">
        <v>#N/A</v>
      </c>
      <c r="CC1543" t="e">
        <v>#N/A</v>
      </c>
      <c r="CD1543" t="e">
        <v>#N/A</v>
      </c>
      <c r="CE1543" t="e">
        <v>#N/A</v>
      </c>
      <c r="CF1543" t="e">
        <v>#N/A</v>
      </c>
    </row>
    <row r="1544" spans="74:84" x14ac:dyDescent="0.3">
      <c r="BV1544" t="e">
        <v>#N/A</v>
      </c>
      <c r="BW1544" t="e">
        <v>#N/A</v>
      </c>
      <c r="BX1544" t="e">
        <v>#N/A</v>
      </c>
      <c r="BY1544" t="e">
        <v>#N/A</v>
      </c>
      <c r="BZ1544" t="e">
        <v>#N/A</v>
      </c>
      <c r="CA1544" t="e">
        <v>#N/A</v>
      </c>
      <c r="CB1544" t="e">
        <v>#N/A</v>
      </c>
      <c r="CC1544" t="e">
        <v>#N/A</v>
      </c>
      <c r="CD1544" t="e">
        <v>#N/A</v>
      </c>
      <c r="CE1544" t="e">
        <v>#N/A</v>
      </c>
      <c r="CF1544" t="e">
        <v>#N/A</v>
      </c>
    </row>
    <row r="1545" spans="74:84" x14ac:dyDescent="0.3">
      <c r="BV1545" t="e">
        <v>#N/A</v>
      </c>
      <c r="BW1545" t="e">
        <v>#N/A</v>
      </c>
      <c r="BX1545" t="e">
        <v>#N/A</v>
      </c>
      <c r="BY1545" t="e">
        <v>#N/A</v>
      </c>
      <c r="BZ1545" t="e">
        <v>#N/A</v>
      </c>
      <c r="CA1545" t="e">
        <v>#N/A</v>
      </c>
      <c r="CB1545" t="e">
        <v>#N/A</v>
      </c>
      <c r="CC1545" t="e">
        <v>#N/A</v>
      </c>
      <c r="CD1545" t="e">
        <v>#N/A</v>
      </c>
      <c r="CE1545" t="e">
        <v>#N/A</v>
      </c>
      <c r="CF1545" t="e">
        <v>#N/A</v>
      </c>
    </row>
    <row r="1546" spans="74:84" x14ac:dyDescent="0.3">
      <c r="BV1546" t="e">
        <v>#N/A</v>
      </c>
      <c r="BW1546" t="e">
        <v>#N/A</v>
      </c>
      <c r="BX1546" t="e">
        <v>#N/A</v>
      </c>
      <c r="BY1546" t="e">
        <v>#N/A</v>
      </c>
      <c r="BZ1546" t="e">
        <v>#N/A</v>
      </c>
      <c r="CA1546" t="e">
        <v>#N/A</v>
      </c>
      <c r="CB1546" t="e">
        <v>#N/A</v>
      </c>
      <c r="CC1546" t="e">
        <v>#N/A</v>
      </c>
      <c r="CD1546" t="e">
        <v>#N/A</v>
      </c>
      <c r="CE1546" t="e">
        <v>#N/A</v>
      </c>
      <c r="CF1546" t="e">
        <v>#N/A</v>
      </c>
    </row>
    <row r="1547" spans="74:84" x14ac:dyDescent="0.3">
      <c r="BV1547" t="e">
        <v>#N/A</v>
      </c>
      <c r="BW1547" t="e">
        <v>#N/A</v>
      </c>
      <c r="BX1547" t="e">
        <v>#N/A</v>
      </c>
      <c r="BY1547" t="e">
        <v>#N/A</v>
      </c>
      <c r="BZ1547" t="e">
        <v>#N/A</v>
      </c>
      <c r="CA1547" t="e">
        <v>#N/A</v>
      </c>
      <c r="CB1547" t="e">
        <v>#N/A</v>
      </c>
      <c r="CC1547" t="e">
        <v>#N/A</v>
      </c>
      <c r="CD1547" t="e">
        <v>#N/A</v>
      </c>
      <c r="CE1547" t="e">
        <v>#N/A</v>
      </c>
      <c r="CF1547" t="e">
        <v>#N/A</v>
      </c>
    </row>
    <row r="1548" spans="74:84" x14ac:dyDescent="0.3">
      <c r="BV1548" t="e">
        <v>#N/A</v>
      </c>
      <c r="BW1548" t="e">
        <v>#N/A</v>
      </c>
      <c r="BX1548" t="e">
        <v>#N/A</v>
      </c>
      <c r="BY1548" t="e">
        <v>#N/A</v>
      </c>
      <c r="BZ1548" t="e">
        <v>#N/A</v>
      </c>
      <c r="CA1548" t="e">
        <v>#N/A</v>
      </c>
      <c r="CB1548" t="e">
        <v>#N/A</v>
      </c>
      <c r="CC1548" t="e">
        <v>#N/A</v>
      </c>
      <c r="CD1548" t="e">
        <v>#N/A</v>
      </c>
      <c r="CE1548" t="e">
        <v>#N/A</v>
      </c>
      <c r="CF1548" t="e">
        <v>#N/A</v>
      </c>
    </row>
    <row r="1549" spans="74:84" x14ac:dyDescent="0.3">
      <c r="BV1549" t="e">
        <v>#N/A</v>
      </c>
      <c r="BW1549" t="e">
        <v>#N/A</v>
      </c>
      <c r="BX1549" t="e">
        <v>#N/A</v>
      </c>
      <c r="BY1549" t="e">
        <v>#N/A</v>
      </c>
      <c r="BZ1549" t="e">
        <v>#N/A</v>
      </c>
      <c r="CA1549" t="e">
        <v>#N/A</v>
      </c>
      <c r="CB1549" t="e">
        <v>#N/A</v>
      </c>
      <c r="CC1549" t="e">
        <v>#N/A</v>
      </c>
      <c r="CD1549" t="e">
        <v>#N/A</v>
      </c>
      <c r="CE1549" t="e">
        <v>#N/A</v>
      </c>
      <c r="CF1549" t="e">
        <v>#N/A</v>
      </c>
    </row>
    <row r="1550" spans="74:84" x14ac:dyDescent="0.3">
      <c r="BV1550" t="e">
        <v>#N/A</v>
      </c>
      <c r="BW1550" t="e">
        <v>#N/A</v>
      </c>
      <c r="BX1550" t="e">
        <v>#N/A</v>
      </c>
      <c r="BY1550" t="e">
        <v>#N/A</v>
      </c>
      <c r="BZ1550" t="e">
        <v>#N/A</v>
      </c>
      <c r="CA1550" t="e">
        <v>#N/A</v>
      </c>
      <c r="CB1550" t="e">
        <v>#N/A</v>
      </c>
      <c r="CC1550" t="e">
        <v>#N/A</v>
      </c>
      <c r="CD1550" t="e">
        <v>#N/A</v>
      </c>
      <c r="CE1550" t="e">
        <v>#N/A</v>
      </c>
      <c r="CF1550" t="e">
        <v>#N/A</v>
      </c>
    </row>
    <row r="1551" spans="74:84" x14ac:dyDescent="0.3">
      <c r="BV1551" t="e">
        <v>#N/A</v>
      </c>
      <c r="BW1551" t="e">
        <v>#N/A</v>
      </c>
      <c r="BX1551" t="e">
        <v>#N/A</v>
      </c>
      <c r="BY1551" t="e">
        <v>#N/A</v>
      </c>
      <c r="BZ1551" t="e">
        <v>#N/A</v>
      </c>
      <c r="CA1551" t="e">
        <v>#N/A</v>
      </c>
      <c r="CB1551" t="e">
        <v>#N/A</v>
      </c>
      <c r="CC1551" t="e">
        <v>#N/A</v>
      </c>
      <c r="CD1551" t="e">
        <v>#N/A</v>
      </c>
      <c r="CE1551" t="e">
        <v>#N/A</v>
      </c>
      <c r="CF1551" t="e">
        <v>#N/A</v>
      </c>
    </row>
    <row r="1552" spans="74:84" x14ac:dyDescent="0.3">
      <c r="BV1552" t="e">
        <v>#N/A</v>
      </c>
      <c r="BW1552" t="e">
        <v>#N/A</v>
      </c>
      <c r="BX1552" t="e">
        <v>#N/A</v>
      </c>
      <c r="BY1552" t="e">
        <v>#N/A</v>
      </c>
      <c r="BZ1552" t="e">
        <v>#N/A</v>
      </c>
      <c r="CA1552" t="e">
        <v>#N/A</v>
      </c>
      <c r="CB1552" t="e">
        <v>#N/A</v>
      </c>
      <c r="CC1552" t="e">
        <v>#N/A</v>
      </c>
      <c r="CD1552" t="e">
        <v>#N/A</v>
      </c>
      <c r="CE1552" t="e">
        <v>#N/A</v>
      </c>
      <c r="CF1552" t="e">
        <v>#N/A</v>
      </c>
    </row>
    <row r="1553" spans="74:84" x14ac:dyDescent="0.3">
      <c r="BV1553" t="e">
        <v>#N/A</v>
      </c>
      <c r="BW1553" t="e">
        <v>#N/A</v>
      </c>
      <c r="BX1553" t="e">
        <v>#N/A</v>
      </c>
      <c r="BY1553" t="e">
        <v>#N/A</v>
      </c>
      <c r="BZ1553" t="e">
        <v>#N/A</v>
      </c>
      <c r="CA1553" t="e">
        <v>#N/A</v>
      </c>
      <c r="CB1553" t="e">
        <v>#N/A</v>
      </c>
      <c r="CC1553" t="e">
        <v>#N/A</v>
      </c>
      <c r="CD1553" t="e">
        <v>#N/A</v>
      </c>
      <c r="CE1553" t="e">
        <v>#N/A</v>
      </c>
      <c r="CF1553" t="e">
        <v>#N/A</v>
      </c>
    </row>
    <row r="1554" spans="74:84" x14ac:dyDescent="0.3">
      <c r="BV1554" t="e">
        <v>#N/A</v>
      </c>
      <c r="BW1554" t="e">
        <v>#N/A</v>
      </c>
      <c r="BX1554" t="e">
        <v>#N/A</v>
      </c>
      <c r="BY1554" t="e">
        <v>#N/A</v>
      </c>
      <c r="BZ1554" t="e">
        <v>#N/A</v>
      </c>
      <c r="CA1554" t="e">
        <v>#N/A</v>
      </c>
      <c r="CB1554" t="e">
        <v>#N/A</v>
      </c>
      <c r="CC1554" t="e">
        <v>#N/A</v>
      </c>
      <c r="CD1554" t="e">
        <v>#N/A</v>
      </c>
      <c r="CE1554" t="e">
        <v>#N/A</v>
      </c>
      <c r="CF1554" t="e">
        <v>#N/A</v>
      </c>
    </row>
    <row r="1555" spans="74:84" x14ac:dyDescent="0.3">
      <c r="BV1555" t="e">
        <v>#N/A</v>
      </c>
      <c r="BW1555" t="e">
        <v>#N/A</v>
      </c>
      <c r="BX1555" t="e">
        <v>#N/A</v>
      </c>
      <c r="BY1555" t="e">
        <v>#N/A</v>
      </c>
      <c r="BZ1555" t="e">
        <v>#N/A</v>
      </c>
      <c r="CA1555" t="e">
        <v>#N/A</v>
      </c>
      <c r="CB1555" t="e">
        <v>#N/A</v>
      </c>
      <c r="CC1555" t="e">
        <v>#N/A</v>
      </c>
      <c r="CD1555" t="e">
        <v>#N/A</v>
      </c>
      <c r="CE1555" t="e">
        <v>#N/A</v>
      </c>
      <c r="CF1555" t="e">
        <v>#N/A</v>
      </c>
    </row>
    <row r="1556" spans="74:84" x14ac:dyDescent="0.3">
      <c r="BV1556" t="e">
        <v>#N/A</v>
      </c>
      <c r="BW1556" t="e">
        <v>#N/A</v>
      </c>
      <c r="BX1556" t="e">
        <v>#N/A</v>
      </c>
      <c r="BY1556" t="e">
        <v>#N/A</v>
      </c>
      <c r="BZ1556" t="e">
        <v>#N/A</v>
      </c>
      <c r="CA1556" t="e">
        <v>#N/A</v>
      </c>
      <c r="CB1556" t="e">
        <v>#N/A</v>
      </c>
      <c r="CC1556" t="e">
        <v>#N/A</v>
      </c>
      <c r="CD1556" t="e">
        <v>#N/A</v>
      </c>
      <c r="CE1556" t="e">
        <v>#N/A</v>
      </c>
      <c r="CF1556" t="e">
        <v>#N/A</v>
      </c>
    </row>
    <row r="1557" spans="74:84" x14ac:dyDescent="0.3">
      <c r="BV1557" t="e">
        <v>#N/A</v>
      </c>
      <c r="BW1557" t="e">
        <v>#N/A</v>
      </c>
      <c r="BX1557" t="e">
        <v>#N/A</v>
      </c>
      <c r="BY1557" t="e">
        <v>#N/A</v>
      </c>
      <c r="BZ1557" t="e">
        <v>#N/A</v>
      </c>
      <c r="CA1557" t="e">
        <v>#N/A</v>
      </c>
      <c r="CB1557" t="e">
        <v>#N/A</v>
      </c>
      <c r="CC1557" t="e">
        <v>#N/A</v>
      </c>
      <c r="CD1557" t="e">
        <v>#N/A</v>
      </c>
      <c r="CE1557" t="e">
        <v>#N/A</v>
      </c>
      <c r="CF1557" t="e">
        <v>#N/A</v>
      </c>
    </row>
    <row r="1558" spans="74:84" x14ac:dyDescent="0.3">
      <c r="BV1558" t="e">
        <v>#N/A</v>
      </c>
      <c r="BW1558" t="e">
        <v>#N/A</v>
      </c>
      <c r="BX1558" t="e">
        <v>#N/A</v>
      </c>
      <c r="BY1558" t="e">
        <v>#N/A</v>
      </c>
      <c r="BZ1558" t="e">
        <v>#N/A</v>
      </c>
      <c r="CA1558" t="e">
        <v>#N/A</v>
      </c>
      <c r="CB1558" t="e">
        <v>#N/A</v>
      </c>
      <c r="CC1558" t="e">
        <v>#N/A</v>
      </c>
      <c r="CD1558" t="e">
        <v>#N/A</v>
      </c>
      <c r="CE1558" t="e">
        <v>#N/A</v>
      </c>
      <c r="CF1558" t="e">
        <v>#N/A</v>
      </c>
    </row>
    <row r="1559" spans="74:84" x14ac:dyDescent="0.3">
      <c r="BV1559" t="e">
        <v>#N/A</v>
      </c>
      <c r="BW1559" t="e">
        <v>#N/A</v>
      </c>
      <c r="BX1559" t="e">
        <v>#N/A</v>
      </c>
      <c r="BY1559" t="e">
        <v>#N/A</v>
      </c>
      <c r="BZ1559" t="e">
        <v>#N/A</v>
      </c>
      <c r="CA1559" t="e">
        <v>#N/A</v>
      </c>
      <c r="CB1559" t="e">
        <v>#N/A</v>
      </c>
      <c r="CC1559" t="e">
        <v>#N/A</v>
      </c>
      <c r="CD1559" t="e">
        <v>#N/A</v>
      </c>
      <c r="CE1559" t="e">
        <v>#N/A</v>
      </c>
      <c r="CF1559" t="e">
        <v>#N/A</v>
      </c>
    </row>
    <row r="1560" spans="74:84" x14ac:dyDescent="0.3">
      <c r="BV1560" t="e">
        <v>#N/A</v>
      </c>
      <c r="BW1560" t="e">
        <v>#N/A</v>
      </c>
      <c r="BX1560" t="e">
        <v>#N/A</v>
      </c>
      <c r="BY1560" t="e">
        <v>#N/A</v>
      </c>
      <c r="BZ1560" t="e">
        <v>#N/A</v>
      </c>
      <c r="CA1560" t="e">
        <v>#N/A</v>
      </c>
      <c r="CB1560" t="e">
        <v>#N/A</v>
      </c>
      <c r="CC1560" t="e">
        <v>#N/A</v>
      </c>
      <c r="CD1560" t="e">
        <v>#N/A</v>
      </c>
      <c r="CE1560" t="e">
        <v>#N/A</v>
      </c>
      <c r="CF1560" t="e">
        <v>#N/A</v>
      </c>
    </row>
    <row r="1561" spans="74:84" x14ac:dyDescent="0.3">
      <c r="BV1561" t="e">
        <v>#N/A</v>
      </c>
      <c r="BW1561" t="e">
        <v>#N/A</v>
      </c>
      <c r="BX1561" t="e">
        <v>#N/A</v>
      </c>
      <c r="BY1561" t="e">
        <v>#N/A</v>
      </c>
      <c r="BZ1561" t="e">
        <v>#N/A</v>
      </c>
      <c r="CA1561" t="e">
        <v>#N/A</v>
      </c>
      <c r="CB1561" t="e">
        <v>#N/A</v>
      </c>
      <c r="CC1561" t="e">
        <v>#N/A</v>
      </c>
      <c r="CD1561" t="e">
        <v>#N/A</v>
      </c>
      <c r="CE1561" t="e">
        <v>#N/A</v>
      </c>
      <c r="CF1561" t="e">
        <v>#N/A</v>
      </c>
    </row>
    <row r="1562" spans="74:84" x14ac:dyDescent="0.3">
      <c r="BV1562" t="e">
        <v>#N/A</v>
      </c>
      <c r="BW1562" t="e">
        <v>#N/A</v>
      </c>
      <c r="BX1562" t="e">
        <v>#N/A</v>
      </c>
      <c r="BY1562" t="e">
        <v>#N/A</v>
      </c>
      <c r="BZ1562" t="e">
        <v>#N/A</v>
      </c>
      <c r="CA1562" t="e">
        <v>#N/A</v>
      </c>
      <c r="CB1562" t="e">
        <v>#N/A</v>
      </c>
      <c r="CC1562" t="e">
        <v>#N/A</v>
      </c>
      <c r="CD1562" t="e">
        <v>#N/A</v>
      </c>
      <c r="CE1562" t="e">
        <v>#N/A</v>
      </c>
      <c r="CF1562" t="e">
        <v>#N/A</v>
      </c>
    </row>
    <row r="1563" spans="74:84" x14ac:dyDescent="0.3">
      <c r="BV1563" t="e">
        <v>#N/A</v>
      </c>
      <c r="BW1563" t="e">
        <v>#N/A</v>
      </c>
      <c r="BX1563" t="e">
        <v>#N/A</v>
      </c>
      <c r="BY1563" t="e">
        <v>#N/A</v>
      </c>
      <c r="BZ1563" t="e">
        <v>#N/A</v>
      </c>
      <c r="CA1563" t="e">
        <v>#N/A</v>
      </c>
      <c r="CB1563" t="e">
        <v>#N/A</v>
      </c>
      <c r="CC1563" t="e">
        <v>#N/A</v>
      </c>
      <c r="CD1563" t="e">
        <v>#N/A</v>
      </c>
      <c r="CE1563" t="e">
        <v>#N/A</v>
      </c>
      <c r="CF1563" t="e">
        <v>#N/A</v>
      </c>
    </row>
    <row r="1564" spans="74:84" x14ac:dyDescent="0.3">
      <c r="BV1564" t="e">
        <v>#N/A</v>
      </c>
      <c r="BW1564" t="e">
        <v>#N/A</v>
      </c>
      <c r="BX1564" t="e">
        <v>#N/A</v>
      </c>
      <c r="BY1564" t="e">
        <v>#N/A</v>
      </c>
      <c r="BZ1564" t="e">
        <v>#N/A</v>
      </c>
      <c r="CA1564" t="e">
        <v>#N/A</v>
      </c>
      <c r="CB1564" t="e">
        <v>#N/A</v>
      </c>
      <c r="CC1564" t="e">
        <v>#N/A</v>
      </c>
      <c r="CD1564" t="e">
        <v>#N/A</v>
      </c>
      <c r="CE1564" t="e">
        <v>#N/A</v>
      </c>
      <c r="CF1564" t="e">
        <v>#N/A</v>
      </c>
    </row>
    <row r="1565" spans="74:84" x14ac:dyDescent="0.3">
      <c r="BV1565" t="e">
        <v>#N/A</v>
      </c>
      <c r="BW1565" t="e">
        <v>#N/A</v>
      </c>
      <c r="BX1565" t="e">
        <v>#N/A</v>
      </c>
      <c r="BY1565" t="e">
        <v>#N/A</v>
      </c>
      <c r="BZ1565" t="e">
        <v>#N/A</v>
      </c>
      <c r="CA1565" t="e">
        <v>#N/A</v>
      </c>
      <c r="CB1565" t="e">
        <v>#N/A</v>
      </c>
      <c r="CC1565" t="e">
        <v>#N/A</v>
      </c>
      <c r="CD1565" t="e">
        <v>#N/A</v>
      </c>
      <c r="CE1565" t="e">
        <v>#N/A</v>
      </c>
      <c r="CF1565" t="e">
        <v>#N/A</v>
      </c>
    </row>
    <row r="1566" spans="74:84" x14ac:dyDescent="0.3">
      <c r="BV1566" t="e">
        <v>#N/A</v>
      </c>
      <c r="BW1566" t="e">
        <v>#N/A</v>
      </c>
      <c r="BX1566" t="e">
        <v>#N/A</v>
      </c>
      <c r="BY1566" t="e">
        <v>#N/A</v>
      </c>
      <c r="BZ1566" t="e">
        <v>#N/A</v>
      </c>
      <c r="CA1566" t="e">
        <v>#N/A</v>
      </c>
      <c r="CB1566" t="e">
        <v>#N/A</v>
      </c>
      <c r="CC1566" t="e">
        <v>#N/A</v>
      </c>
      <c r="CD1566" t="e">
        <v>#N/A</v>
      </c>
      <c r="CE1566" t="e">
        <v>#N/A</v>
      </c>
      <c r="CF1566" t="e">
        <v>#N/A</v>
      </c>
    </row>
    <row r="1567" spans="74:84" x14ac:dyDescent="0.3">
      <c r="BV1567" t="e">
        <v>#N/A</v>
      </c>
      <c r="BW1567" t="e">
        <v>#N/A</v>
      </c>
      <c r="BX1567" t="e">
        <v>#N/A</v>
      </c>
      <c r="BY1567" t="e">
        <v>#N/A</v>
      </c>
      <c r="BZ1567" t="e">
        <v>#N/A</v>
      </c>
      <c r="CA1567" t="e">
        <v>#N/A</v>
      </c>
      <c r="CB1567" t="e">
        <v>#N/A</v>
      </c>
      <c r="CC1567" t="e">
        <v>#N/A</v>
      </c>
      <c r="CD1567" t="e">
        <v>#N/A</v>
      </c>
      <c r="CE1567" t="e">
        <v>#N/A</v>
      </c>
      <c r="CF1567" t="e">
        <v>#N/A</v>
      </c>
    </row>
    <row r="1568" spans="74:84" x14ac:dyDescent="0.3">
      <c r="BV1568" t="e">
        <v>#N/A</v>
      </c>
      <c r="BW1568" t="e">
        <v>#N/A</v>
      </c>
      <c r="BX1568" t="e">
        <v>#N/A</v>
      </c>
      <c r="BY1568" t="e">
        <v>#N/A</v>
      </c>
      <c r="BZ1568" t="e">
        <v>#N/A</v>
      </c>
      <c r="CA1568" t="e">
        <v>#N/A</v>
      </c>
      <c r="CB1568" t="e">
        <v>#N/A</v>
      </c>
      <c r="CC1568" t="e">
        <v>#N/A</v>
      </c>
      <c r="CD1568" t="e">
        <v>#N/A</v>
      </c>
      <c r="CE1568" t="e">
        <v>#N/A</v>
      </c>
      <c r="CF1568" t="e">
        <v>#N/A</v>
      </c>
    </row>
    <row r="1569" spans="74:84" x14ac:dyDescent="0.3">
      <c r="BV1569" t="e">
        <v>#N/A</v>
      </c>
      <c r="BW1569" t="e">
        <v>#N/A</v>
      </c>
      <c r="BX1569" t="e">
        <v>#N/A</v>
      </c>
      <c r="BY1569" t="e">
        <v>#N/A</v>
      </c>
      <c r="BZ1569" t="e">
        <v>#N/A</v>
      </c>
      <c r="CA1569" t="e">
        <v>#N/A</v>
      </c>
      <c r="CB1569" t="e">
        <v>#N/A</v>
      </c>
      <c r="CC1569" t="e">
        <v>#N/A</v>
      </c>
      <c r="CD1569" t="e">
        <v>#N/A</v>
      </c>
      <c r="CE1569" t="e">
        <v>#N/A</v>
      </c>
      <c r="CF1569" t="e">
        <v>#N/A</v>
      </c>
    </row>
    <row r="1570" spans="74:84" x14ac:dyDescent="0.3">
      <c r="BV1570" t="e">
        <v>#N/A</v>
      </c>
      <c r="BW1570" t="e">
        <v>#N/A</v>
      </c>
      <c r="BX1570" t="e">
        <v>#N/A</v>
      </c>
      <c r="BY1570" t="e">
        <v>#N/A</v>
      </c>
      <c r="BZ1570" t="e">
        <v>#N/A</v>
      </c>
      <c r="CA1570" t="e">
        <v>#N/A</v>
      </c>
      <c r="CB1570" t="e">
        <v>#N/A</v>
      </c>
      <c r="CC1570" t="e">
        <v>#N/A</v>
      </c>
      <c r="CD1570" t="e">
        <v>#N/A</v>
      </c>
      <c r="CE1570" t="e">
        <v>#N/A</v>
      </c>
      <c r="CF1570" t="e">
        <v>#N/A</v>
      </c>
    </row>
    <row r="1571" spans="74:84" x14ac:dyDescent="0.3">
      <c r="BV1571" t="e">
        <v>#N/A</v>
      </c>
      <c r="BW1571" t="e">
        <v>#N/A</v>
      </c>
      <c r="BX1571" t="e">
        <v>#N/A</v>
      </c>
      <c r="BY1571" t="e">
        <v>#N/A</v>
      </c>
      <c r="BZ1571" t="e">
        <v>#N/A</v>
      </c>
      <c r="CA1571" t="e">
        <v>#N/A</v>
      </c>
      <c r="CB1571" t="e">
        <v>#N/A</v>
      </c>
      <c r="CC1571" t="e">
        <v>#N/A</v>
      </c>
      <c r="CD1571" t="e">
        <v>#N/A</v>
      </c>
      <c r="CE1571" t="e">
        <v>#N/A</v>
      </c>
      <c r="CF1571" t="e">
        <v>#N/A</v>
      </c>
    </row>
    <row r="1572" spans="74:84" x14ac:dyDescent="0.3">
      <c r="BV1572" t="e">
        <v>#N/A</v>
      </c>
      <c r="BW1572" t="e">
        <v>#N/A</v>
      </c>
      <c r="BX1572" t="e">
        <v>#N/A</v>
      </c>
      <c r="BY1572" t="e">
        <v>#N/A</v>
      </c>
      <c r="BZ1572" t="e">
        <v>#N/A</v>
      </c>
      <c r="CA1572" t="e">
        <v>#N/A</v>
      </c>
      <c r="CB1572" t="e">
        <v>#N/A</v>
      </c>
      <c r="CC1572" t="e">
        <v>#N/A</v>
      </c>
      <c r="CD1572" t="e">
        <v>#N/A</v>
      </c>
      <c r="CE1572" t="e">
        <v>#N/A</v>
      </c>
      <c r="CF1572" t="e">
        <v>#N/A</v>
      </c>
    </row>
    <row r="1573" spans="74:84" x14ac:dyDescent="0.3">
      <c r="BV1573" t="e">
        <v>#N/A</v>
      </c>
      <c r="BW1573" t="e">
        <v>#N/A</v>
      </c>
      <c r="BX1573" t="e">
        <v>#N/A</v>
      </c>
      <c r="BY1573" t="e">
        <v>#N/A</v>
      </c>
      <c r="BZ1573" t="e">
        <v>#N/A</v>
      </c>
      <c r="CA1573" t="e">
        <v>#N/A</v>
      </c>
      <c r="CB1573" t="e">
        <v>#N/A</v>
      </c>
      <c r="CC1573" t="e">
        <v>#N/A</v>
      </c>
      <c r="CD1573" t="e">
        <v>#N/A</v>
      </c>
      <c r="CE1573" t="e">
        <v>#N/A</v>
      </c>
      <c r="CF1573" t="e">
        <v>#N/A</v>
      </c>
    </row>
    <row r="1574" spans="74:84" x14ac:dyDescent="0.3">
      <c r="BV1574" t="e">
        <v>#N/A</v>
      </c>
      <c r="BW1574" t="e">
        <v>#N/A</v>
      </c>
      <c r="BX1574" t="e">
        <v>#N/A</v>
      </c>
      <c r="BY1574" t="e">
        <v>#N/A</v>
      </c>
      <c r="BZ1574" t="e">
        <v>#N/A</v>
      </c>
      <c r="CA1574" t="e">
        <v>#N/A</v>
      </c>
      <c r="CB1574" t="e">
        <v>#N/A</v>
      </c>
      <c r="CC1574" t="e">
        <v>#N/A</v>
      </c>
      <c r="CD1574" t="e">
        <v>#N/A</v>
      </c>
      <c r="CE1574" t="e">
        <v>#N/A</v>
      </c>
      <c r="CF1574" t="e">
        <v>#N/A</v>
      </c>
    </row>
    <row r="1575" spans="74:84" x14ac:dyDescent="0.3">
      <c r="BV1575" t="e">
        <v>#N/A</v>
      </c>
      <c r="BW1575" t="e">
        <v>#N/A</v>
      </c>
      <c r="BX1575" t="e">
        <v>#N/A</v>
      </c>
      <c r="BY1575" t="e">
        <v>#N/A</v>
      </c>
      <c r="BZ1575" t="e">
        <v>#N/A</v>
      </c>
      <c r="CA1575" t="e">
        <v>#N/A</v>
      </c>
      <c r="CB1575" t="e">
        <v>#N/A</v>
      </c>
      <c r="CC1575" t="e">
        <v>#N/A</v>
      </c>
      <c r="CD1575" t="e">
        <v>#N/A</v>
      </c>
      <c r="CE1575" t="e">
        <v>#N/A</v>
      </c>
      <c r="CF1575" t="e">
        <v>#N/A</v>
      </c>
    </row>
    <row r="1576" spans="74:84" x14ac:dyDescent="0.3">
      <c r="BV1576" t="e">
        <v>#N/A</v>
      </c>
      <c r="BW1576" t="e">
        <v>#N/A</v>
      </c>
      <c r="BX1576" t="e">
        <v>#N/A</v>
      </c>
      <c r="BY1576" t="e">
        <v>#N/A</v>
      </c>
      <c r="BZ1576" t="e">
        <v>#N/A</v>
      </c>
      <c r="CA1576" t="e">
        <v>#N/A</v>
      </c>
      <c r="CB1576" t="e">
        <v>#N/A</v>
      </c>
      <c r="CC1576" t="e">
        <v>#N/A</v>
      </c>
      <c r="CD1576" t="e">
        <v>#N/A</v>
      </c>
      <c r="CE1576" t="e">
        <v>#N/A</v>
      </c>
      <c r="CF1576" t="e">
        <v>#N/A</v>
      </c>
    </row>
    <row r="1577" spans="74:84" x14ac:dyDescent="0.3">
      <c r="BV1577" t="e">
        <v>#N/A</v>
      </c>
      <c r="BW1577" t="e">
        <v>#N/A</v>
      </c>
      <c r="BX1577" t="e">
        <v>#N/A</v>
      </c>
      <c r="BY1577" t="e">
        <v>#N/A</v>
      </c>
      <c r="BZ1577" t="e">
        <v>#N/A</v>
      </c>
      <c r="CA1577" t="e">
        <v>#N/A</v>
      </c>
      <c r="CB1577" t="e">
        <v>#N/A</v>
      </c>
      <c r="CC1577" t="e">
        <v>#N/A</v>
      </c>
      <c r="CD1577" t="e">
        <v>#N/A</v>
      </c>
      <c r="CE1577" t="e">
        <v>#N/A</v>
      </c>
      <c r="CF1577" t="e">
        <v>#N/A</v>
      </c>
    </row>
    <row r="1578" spans="74:84" x14ac:dyDescent="0.3">
      <c r="BV1578" t="e">
        <v>#N/A</v>
      </c>
      <c r="BW1578" t="e">
        <v>#N/A</v>
      </c>
      <c r="BX1578" t="e">
        <v>#N/A</v>
      </c>
      <c r="BY1578" t="e">
        <v>#N/A</v>
      </c>
      <c r="BZ1578" t="e">
        <v>#N/A</v>
      </c>
      <c r="CA1578" t="e">
        <v>#N/A</v>
      </c>
      <c r="CB1578" t="e">
        <v>#N/A</v>
      </c>
      <c r="CC1578" t="e">
        <v>#N/A</v>
      </c>
      <c r="CD1578" t="e">
        <v>#N/A</v>
      </c>
      <c r="CE1578" t="e">
        <v>#N/A</v>
      </c>
      <c r="CF1578" t="e">
        <v>#N/A</v>
      </c>
    </row>
    <row r="1579" spans="74:84" x14ac:dyDescent="0.3">
      <c r="BV1579" t="e">
        <v>#N/A</v>
      </c>
      <c r="BW1579" t="e">
        <v>#N/A</v>
      </c>
      <c r="BX1579" t="e">
        <v>#N/A</v>
      </c>
      <c r="BY1579" t="e">
        <v>#N/A</v>
      </c>
      <c r="BZ1579" t="e">
        <v>#N/A</v>
      </c>
      <c r="CA1579" t="e">
        <v>#N/A</v>
      </c>
      <c r="CB1579" t="e">
        <v>#N/A</v>
      </c>
      <c r="CC1579" t="e">
        <v>#N/A</v>
      </c>
      <c r="CD1579" t="e">
        <v>#N/A</v>
      </c>
      <c r="CE1579" t="e">
        <v>#N/A</v>
      </c>
      <c r="CF1579" t="e">
        <v>#N/A</v>
      </c>
    </row>
    <row r="1580" spans="74:84" x14ac:dyDescent="0.3">
      <c r="BV1580" t="e">
        <v>#N/A</v>
      </c>
      <c r="BW1580" t="e">
        <v>#N/A</v>
      </c>
      <c r="BX1580" t="e">
        <v>#N/A</v>
      </c>
      <c r="BY1580" t="e">
        <v>#N/A</v>
      </c>
      <c r="BZ1580" t="e">
        <v>#N/A</v>
      </c>
      <c r="CA1580" t="e">
        <v>#N/A</v>
      </c>
      <c r="CB1580" t="e">
        <v>#N/A</v>
      </c>
      <c r="CC1580" t="e">
        <v>#N/A</v>
      </c>
      <c r="CD1580" t="e">
        <v>#N/A</v>
      </c>
      <c r="CE1580" t="e">
        <v>#N/A</v>
      </c>
      <c r="CF1580" t="e">
        <v>#N/A</v>
      </c>
    </row>
    <row r="1581" spans="74:84" x14ac:dyDescent="0.3">
      <c r="BV1581" t="e">
        <v>#N/A</v>
      </c>
      <c r="BW1581" t="e">
        <v>#N/A</v>
      </c>
      <c r="BX1581" t="e">
        <v>#N/A</v>
      </c>
      <c r="BY1581" t="e">
        <v>#N/A</v>
      </c>
      <c r="BZ1581" t="e">
        <v>#N/A</v>
      </c>
      <c r="CA1581" t="e">
        <v>#N/A</v>
      </c>
      <c r="CB1581" t="e">
        <v>#N/A</v>
      </c>
      <c r="CC1581" t="e">
        <v>#N/A</v>
      </c>
      <c r="CD1581" t="e">
        <v>#N/A</v>
      </c>
      <c r="CE1581" t="e">
        <v>#N/A</v>
      </c>
      <c r="CF1581" t="e">
        <v>#N/A</v>
      </c>
    </row>
    <row r="1582" spans="74:84" x14ac:dyDescent="0.3">
      <c r="BV1582" t="e">
        <v>#N/A</v>
      </c>
      <c r="BW1582" t="e">
        <v>#N/A</v>
      </c>
      <c r="BX1582" t="e">
        <v>#N/A</v>
      </c>
      <c r="BY1582" t="e">
        <v>#N/A</v>
      </c>
      <c r="BZ1582" t="e">
        <v>#N/A</v>
      </c>
      <c r="CA1582" t="e">
        <v>#N/A</v>
      </c>
      <c r="CB1582" t="e">
        <v>#N/A</v>
      </c>
      <c r="CC1582" t="e">
        <v>#N/A</v>
      </c>
      <c r="CD1582" t="e">
        <v>#N/A</v>
      </c>
      <c r="CE1582" t="e">
        <v>#N/A</v>
      </c>
      <c r="CF1582" t="e">
        <v>#N/A</v>
      </c>
    </row>
    <row r="1583" spans="74:84" x14ac:dyDescent="0.3">
      <c r="BV1583" t="e">
        <v>#N/A</v>
      </c>
      <c r="BW1583" t="e">
        <v>#N/A</v>
      </c>
      <c r="BX1583" t="e">
        <v>#N/A</v>
      </c>
      <c r="BY1583" t="e">
        <v>#N/A</v>
      </c>
      <c r="BZ1583" t="e">
        <v>#N/A</v>
      </c>
      <c r="CA1583" t="e">
        <v>#N/A</v>
      </c>
      <c r="CB1583" t="e">
        <v>#N/A</v>
      </c>
      <c r="CC1583" t="e">
        <v>#N/A</v>
      </c>
      <c r="CD1583" t="e">
        <v>#N/A</v>
      </c>
      <c r="CE1583" t="e">
        <v>#N/A</v>
      </c>
      <c r="CF1583" t="e">
        <v>#N/A</v>
      </c>
    </row>
    <row r="1584" spans="74:84" x14ac:dyDescent="0.3">
      <c r="BV1584" t="e">
        <v>#N/A</v>
      </c>
      <c r="BW1584" t="e">
        <v>#N/A</v>
      </c>
      <c r="BX1584" t="e">
        <v>#N/A</v>
      </c>
      <c r="BY1584" t="e">
        <v>#N/A</v>
      </c>
      <c r="BZ1584" t="e">
        <v>#N/A</v>
      </c>
      <c r="CA1584" t="e">
        <v>#N/A</v>
      </c>
      <c r="CB1584" t="e">
        <v>#N/A</v>
      </c>
      <c r="CC1584" t="e">
        <v>#N/A</v>
      </c>
      <c r="CD1584" t="e">
        <v>#N/A</v>
      </c>
      <c r="CE1584" t="e">
        <v>#N/A</v>
      </c>
      <c r="CF1584" t="e">
        <v>#N/A</v>
      </c>
    </row>
    <row r="1585" spans="74:84" x14ac:dyDescent="0.3">
      <c r="BV1585" t="e">
        <v>#N/A</v>
      </c>
      <c r="BW1585" t="e">
        <v>#N/A</v>
      </c>
      <c r="BX1585" t="e">
        <v>#N/A</v>
      </c>
      <c r="BY1585" t="e">
        <v>#N/A</v>
      </c>
      <c r="BZ1585" t="e">
        <v>#N/A</v>
      </c>
      <c r="CA1585" t="e">
        <v>#N/A</v>
      </c>
      <c r="CB1585" t="e">
        <v>#N/A</v>
      </c>
      <c r="CC1585" t="e">
        <v>#N/A</v>
      </c>
      <c r="CD1585" t="e">
        <v>#N/A</v>
      </c>
      <c r="CE1585" t="e">
        <v>#N/A</v>
      </c>
      <c r="CF1585" t="e">
        <v>#N/A</v>
      </c>
    </row>
    <row r="1586" spans="74:84" x14ac:dyDescent="0.3">
      <c r="BV1586" t="e">
        <v>#N/A</v>
      </c>
      <c r="BW1586" t="e">
        <v>#N/A</v>
      </c>
      <c r="BX1586" t="e">
        <v>#N/A</v>
      </c>
      <c r="BY1586" t="e">
        <v>#N/A</v>
      </c>
      <c r="BZ1586" t="e">
        <v>#N/A</v>
      </c>
      <c r="CA1586" t="e">
        <v>#N/A</v>
      </c>
      <c r="CB1586" t="e">
        <v>#N/A</v>
      </c>
      <c r="CC1586" t="e">
        <v>#N/A</v>
      </c>
      <c r="CD1586" t="e">
        <v>#N/A</v>
      </c>
      <c r="CE1586" t="e">
        <v>#N/A</v>
      </c>
      <c r="CF1586" t="e">
        <v>#N/A</v>
      </c>
    </row>
    <row r="1587" spans="74:84" x14ac:dyDescent="0.3">
      <c r="BV1587" t="e">
        <v>#N/A</v>
      </c>
      <c r="BW1587" t="e">
        <v>#N/A</v>
      </c>
      <c r="BX1587" t="e">
        <v>#N/A</v>
      </c>
      <c r="BY1587" t="e">
        <v>#N/A</v>
      </c>
      <c r="BZ1587" t="e">
        <v>#N/A</v>
      </c>
      <c r="CA1587" t="e">
        <v>#N/A</v>
      </c>
      <c r="CB1587" t="e">
        <v>#N/A</v>
      </c>
      <c r="CC1587" t="e">
        <v>#N/A</v>
      </c>
      <c r="CD1587" t="e">
        <v>#N/A</v>
      </c>
      <c r="CE1587" t="e">
        <v>#N/A</v>
      </c>
      <c r="CF1587" t="e">
        <v>#N/A</v>
      </c>
    </row>
    <row r="1588" spans="74:84" x14ac:dyDescent="0.3">
      <c r="BV1588" t="e">
        <v>#N/A</v>
      </c>
      <c r="BW1588" t="e">
        <v>#N/A</v>
      </c>
      <c r="BX1588" t="e">
        <v>#N/A</v>
      </c>
      <c r="BY1588" t="e">
        <v>#N/A</v>
      </c>
      <c r="BZ1588" t="e">
        <v>#N/A</v>
      </c>
      <c r="CA1588" t="e">
        <v>#N/A</v>
      </c>
      <c r="CB1588" t="e">
        <v>#N/A</v>
      </c>
      <c r="CC1588" t="e">
        <v>#N/A</v>
      </c>
      <c r="CD1588" t="e">
        <v>#N/A</v>
      </c>
      <c r="CE1588" t="e">
        <v>#N/A</v>
      </c>
      <c r="CF1588" t="e">
        <v>#N/A</v>
      </c>
    </row>
    <row r="1589" spans="74:84" x14ac:dyDescent="0.3">
      <c r="BV1589" t="e">
        <v>#N/A</v>
      </c>
      <c r="BW1589" t="e">
        <v>#N/A</v>
      </c>
      <c r="BX1589" t="e">
        <v>#N/A</v>
      </c>
      <c r="BY1589" t="e">
        <v>#N/A</v>
      </c>
      <c r="BZ1589" t="e">
        <v>#N/A</v>
      </c>
      <c r="CA1589" t="e">
        <v>#N/A</v>
      </c>
      <c r="CB1589" t="e">
        <v>#N/A</v>
      </c>
      <c r="CC1589" t="e">
        <v>#N/A</v>
      </c>
      <c r="CD1589" t="e">
        <v>#N/A</v>
      </c>
      <c r="CE1589" t="e">
        <v>#N/A</v>
      </c>
      <c r="CF1589" t="e">
        <v>#N/A</v>
      </c>
    </row>
    <row r="1590" spans="74:84" x14ac:dyDescent="0.3">
      <c r="BV1590" t="e">
        <v>#N/A</v>
      </c>
      <c r="BW1590" t="e">
        <v>#N/A</v>
      </c>
      <c r="BX1590" t="e">
        <v>#N/A</v>
      </c>
      <c r="BY1590" t="e">
        <v>#N/A</v>
      </c>
      <c r="BZ1590" t="e">
        <v>#N/A</v>
      </c>
      <c r="CA1590" t="e">
        <v>#N/A</v>
      </c>
      <c r="CB1590" t="e">
        <v>#N/A</v>
      </c>
      <c r="CC1590" t="e">
        <v>#N/A</v>
      </c>
      <c r="CD1590" t="e">
        <v>#N/A</v>
      </c>
      <c r="CE1590" t="e">
        <v>#N/A</v>
      </c>
      <c r="CF1590" t="e">
        <v>#N/A</v>
      </c>
    </row>
    <row r="1591" spans="74:84" x14ac:dyDescent="0.3">
      <c r="BV1591" t="e">
        <v>#N/A</v>
      </c>
      <c r="BW1591" t="e">
        <v>#N/A</v>
      </c>
      <c r="BX1591" t="e">
        <v>#N/A</v>
      </c>
      <c r="BY1591" t="e">
        <v>#N/A</v>
      </c>
      <c r="BZ1591" t="e">
        <v>#N/A</v>
      </c>
      <c r="CA1591" t="e">
        <v>#N/A</v>
      </c>
      <c r="CB1591" t="e">
        <v>#N/A</v>
      </c>
      <c r="CC1591" t="e">
        <v>#N/A</v>
      </c>
      <c r="CD1591" t="e">
        <v>#N/A</v>
      </c>
      <c r="CE1591" t="e">
        <v>#N/A</v>
      </c>
      <c r="CF1591" t="e">
        <v>#N/A</v>
      </c>
    </row>
    <row r="1592" spans="74:84" x14ac:dyDescent="0.3">
      <c r="BV1592" t="e">
        <v>#N/A</v>
      </c>
      <c r="BW1592" t="e">
        <v>#N/A</v>
      </c>
      <c r="BX1592" t="e">
        <v>#N/A</v>
      </c>
      <c r="BY1592" t="e">
        <v>#N/A</v>
      </c>
      <c r="BZ1592" t="e">
        <v>#N/A</v>
      </c>
      <c r="CA1592" t="e">
        <v>#N/A</v>
      </c>
      <c r="CB1592" t="e">
        <v>#N/A</v>
      </c>
      <c r="CC1592" t="e">
        <v>#N/A</v>
      </c>
      <c r="CD1592" t="e">
        <v>#N/A</v>
      </c>
      <c r="CE1592" t="e">
        <v>#N/A</v>
      </c>
      <c r="CF1592" t="e">
        <v>#N/A</v>
      </c>
    </row>
    <row r="1593" spans="74:84" x14ac:dyDescent="0.3">
      <c r="BV1593" t="e">
        <v>#N/A</v>
      </c>
      <c r="BW1593" t="e">
        <v>#N/A</v>
      </c>
      <c r="BX1593" t="e">
        <v>#N/A</v>
      </c>
      <c r="BY1593" t="e">
        <v>#N/A</v>
      </c>
      <c r="BZ1593" t="e">
        <v>#N/A</v>
      </c>
      <c r="CA1593" t="e">
        <v>#N/A</v>
      </c>
      <c r="CB1593" t="e">
        <v>#N/A</v>
      </c>
      <c r="CC1593" t="e">
        <v>#N/A</v>
      </c>
      <c r="CD1593" t="e">
        <v>#N/A</v>
      </c>
      <c r="CE1593" t="e">
        <v>#N/A</v>
      </c>
      <c r="CF1593" t="e">
        <v>#N/A</v>
      </c>
    </row>
    <row r="1594" spans="74:84" x14ac:dyDescent="0.3">
      <c r="BV1594" t="e">
        <v>#N/A</v>
      </c>
      <c r="BW1594" t="e">
        <v>#N/A</v>
      </c>
      <c r="BX1594" t="e">
        <v>#N/A</v>
      </c>
      <c r="BY1594" t="e">
        <v>#N/A</v>
      </c>
      <c r="BZ1594" t="e">
        <v>#N/A</v>
      </c>
      <c r="CA1594" t="e">
        <v>#N/A</v>
      </c>
      <c r="CB1594" t="e">
        <v>#N/A</v>
      </c>
      <c r="CC1594" t="e">
        <v>#N/A</v>
      </c>
      <c r="CD1594" t="e">
        <v>#N/A</v>
      </c>
      <c r="CE1594" t="e">
        <v>#N/A</v>
      </c>
      <c r="CF1594" t="e">
        <v>#N/A</v>
      </c>
    </row>
    <row r="1595" spans="74:84" x14ac:dyDescent="0.3">
      <c r="BV1595" t="e">
        <v>#N/A</v>
      </c>
      <c r="BW1595" t="e">
        <v>#N/A</v>
      </c>
      <c r="BX1595" t="e">
        <v>#N/A</v>
      </c>
      <c r="BY1595" t="e">
        <v>#N/A</v>
      </c>
      <c r="BZ1595" t="e">
        <v>#N/A</v>
      </c>
      <c r="CA1595" t="e">
        <v>#N/A</v>
      </c>
      <c r="CB1595" t="e">
        <v>#N/A</v>
      </c>
      <c r="CC1595" t="e">
        <v>#N/A</v>
      </c>
      <c r="CD1595" t="e">
        <v>#N/A</v>
      </c>
      <c r="CE1595" t="e">
        <v>#N/A</v>
      </c>
      <c r="CF1595" t="e">
        <v>#N/A</v>
      </c>
    </row>
    <row r="1596" spans="74:84" x14ac:dyDescent="0.3">
      <c r="BV1596" t="e">
        <v>#N/A</v>
      </c>
      <c r="BW1596" t="e">
        <v>#N/A</v>
      </c>
      <c r="BX1596" t="e">
        <v>#N/A</v>
      </c>
      <c r="BY1596" t="e">
        <v>#N/A</v>
      </c>
      <c r="BZ1596" t="e">
        <v>#N/A</v>
      </c>
      <c r="CA1596" t="e">
        <v>#N/A</v>
      </c>
      <c r="CB1596" t="e">
        <v>#N/A</v>
      </c>
      <c r="CC1596" t="e">
        <v>#N/A</v>
      </c>
      <c r="CD1596" t="e">
        <v>#N/A</v>
      </c>
      <c r="CE1596" t="e">
        <v>#N/A</v>
      </c>
      <c r="CF1596" t="e">
        <v>#N/A</v>
      </c>
    </row>
    <row r="1597" spans="74:84" x14ac:dyDescent="0.3">
      <c r="BV1597" t="e">
        <v>#N/A</v>
      </c>
      <c r="BW1597" t="e">
        <v>#N/A</v>
      </c>
      <c r="BX1597" t="e">
        <v>#N/A</v>
      </c>
      <c r="BY1597" t="e">
        <v>#N/A</v>
      </c>
      <c r="BZ1597" t="e">
        <v>#N/A</v>
      </c>
      <c r="CA1597" t="e">
        <v>#N/A</v>
      </c>
      <c r="CB1597" t="e">
        <v>#N/A</v>
      </c>
      <c r="CC1597" t="e">
        <v>#N/A</v>
      </c>
      <c r="CD1597" t="e">
        <v>#N/A</v>
      </c>
      <c r="CE1597" t="e">
        <v>#N/A</v>
      </c>
      <c r="CF1597" t="e">
        <v>#N/A</v>
      </c>
    </row>
    <row r="1598" spans="74:84" x14ac:dyDescent="0.3">
      <c r="BV1598" t="e">
        <v>#N/A</v>
      </c>
      <c r="BW1598" t="e">
        <v>#N/A</v>
      </c>
      <c r="BX1598" t="e">
        <v>#N/A</v>
      </c>
      <c r="BY1598" t="e">
        <v>#N/A</v>
      </c>
      <c r="BZ1598" t="e">
        <v>#N/A</v>
      </c>
      <c r="CA1598" t="e">
        <v>#N/A</v>
      </c>
      <c r="CB1598" t="e">
        <v>#N/A</v>
      </c>
      <c r="CC1598" t="e">
        <v>#N/A</v>
      </c>
      <c r="CD1598" t="e">
        <v>#N/A</v>
      </c>
      <c r="CE1598" t="e">
        <v>#N/A</v>
      </c>
      <c r="CF1598" t="e">
        <v>#N/A</v>
      </c>
    </row>
    <row r="1599" spans="74:84" x14ac:dyDescent="0.3">
      <c r="BV1599" t="e">
        <v>#N/A</v>
      </c>
      <c r="BW1599" t="e">
        <v>#N/A</v>
      </c>
      <c r="BX1599" t="e">
        <v>#N/A</v>
      </c>
      <c r="BY1599" t="e">
        <v>#N/A</v>
      </c>
      <c r="BZ1599" t="e">
        <v>#N/A</v>
      </c>
      <c r="CA1599" t="e">
        <v>#N/A</v>
      </c>
      <c r="CB1599" t="e">
        <v>#N/A</v>
      </c>
      <c r="CC1599" t="e">
        <v>#N/A</v>
      </c>
      <c r="CD1599" t="e">
        <v>#N/A</v>
      </c>
      <c r="CE1599" t="e">
        <v>#N/A</v>
      </c>
      <c r="CF1599" t="e">
        <v>#N/A</v>
      </c>
    </row>
    <row r="1600" spans="74:84" x14ac:dyDescent="0.3">
      <c r="BV1600" t="e">
        <v>#N/A</v>
      </c>
      <c r="BW1600" t="e">
        <v>#N/A</v>
      </c>
      <c r="BX1600" t="e">
        <v>#N/A</v>
      </c>
      <c r="BY1600" t="e">
        <v>#N/A</v>
      </c>
      <c r="BZ1600" t="e">
        <v>#N/A</v>
      </c>
      <c r="CA1600" t="e">
        <v>#N/A</v>
      </c>
      <c r="CB1600" t="e">
        <v>#N/A</v>
      </c>
      <c r="CC1600" t="e">
        <v>#N/A</v>
      </c>
      <c r="CD1600" t="e">
        <v>#N/A</v>
      </c>
      <c r="CE1600" t="e">
        <v>#N/A</v>
      </c>
      <c r="CF1600" t="e">
        <v>#N/A</v>
      </c>
    </row>
    <row r="1601" spans="74:84" x14ac:dyDescent="0.3">
      <c r="BV1601" t="e">
        <v>#N/A</v>
      </c>
      <c r="BW1601" t="e">
        <v>#N/A</v>
      </c>
      <c r="BX1601" t="e">
        <v>#N/A</v>
      </c>
      <c r="BY1601" t="e">
        <v>#N/A</v>
      </c>
      <c r="BZ1601" t="e">
        <v>#N/A</v>
      </c>
      <c r="CA1601" t="e">
        <v>#N/A</v>
      </c>
      <c r="CB1601" t="e">
        <v>#N/A</v>
      </c>
      <c r="CC1601" t="e">
        <v>#N/A</v>
      </c>
      <c r="CD1601" t="e">
        <v>#N/A</v>
      </c>
      <c r="CE1601" t="e">
        <v>#N/A</v>
      </c>
      <c r="CF1601" t="e">
        <v>#N/A</v>
      </c>
    </row>
    <row r="1602" spans="74:84" x14ac:dyDescent="0.3">
      <c r="BV1602" t="e">
        <v>#N/A</v>
      </c>
      <c r="BW1602" t="e">
        <v>#N/A</v>
      </c>
      <c r="BX1602" t="e">
        <v>#N/A</v>
      </c>
      <c r="BY1602" t="e">
        <v>#N/A</v>
      </c>
      <c r="BZ1602" t="e">
        <v>#N/A</v>
      </c>
      <c r="CA1602" t="e">
        <v>#N/A</v>
      </c>
      <c r="CB1602" t="e">
        <v>#N/A</v>
      </c>
      <c r="CC1602" t="e">
        <v>#N/A</v>
      </c>
      <c r="CD1602" t="e">
        <v>#N/A</v>
      </c>
      <c r="CE1602" t="e">
        <v>#N/A</v>
      </c>
      <c r="CF1602" t="e">
        <v>#N/A</v>
      </c>
    </row>
    <row r="1603" spans="74:84" x14ac:dyDescent="0.3">
      <c r="BV1603" t="e">
        <v>#N/A</v>
      </c>
      <c r="BW1603" t="e">
        <v>#N/A</v>
      </c>
      <c r="BX1603" t="e">
        <v>#N/A</v>
      </c>
      <c r="BY1603" t="e">
        <v>#N/A</v>
      </c>
      <c r="BZ1603" t="e">
        <v>#N/A</v>
      </c>
      <c r="CA1603" t="e">
        <v>#N/A</v>
      </c>
      <c r="CB1603" t="e">
        <v>#N/A</v>
      </c>
      <c r="CC1603" t="e">
        <v>#N/A</v>
      </c>
      <c r="CD1603" t="e">
        <v>#N/A</v>
      </c>
      <c r="CE1603" t="e">
        <v>#N/A</v>
      </c>
      <c r="CF1603" t="e">
        <v>#N/A</v>
      </c>
    </row>
    <row r="1604" spans="74:84" x14ac:dyDescent="0.3">
      <c r="BV1604" t="e">
        <v>#N/A</v>
      </c>
      <c r="BW1604" t="e">
        <v>#N/A</v>
      </c>
      <c r="BX1604" t="e">
        <v>#N/A</v>
      </c>
      <c r="BY1604" t="e">
        <v>#N/A</v>
      </c>
      <c r="BZ1604" t="e">
        <v>#N/A</v>
      </c>
      <c r="CA1604" t="e">
        <v>#N/A</v>
      </c>
      <c r="CB1604" t="e">
        <v>#N/A</v>
      </c>
      <c r="CC1604" t="e">
        <v>#N/A</v>
      </c>
      <c r="CD1604" t="e">
        <v>#N/A</v>
      </c>
      <c r="CE1604" t="e">
        <v>#N/A</v>
      </c>
      <c r="CF1604" t="e">
        <v>#N/A</v>
      </c>
    </row>
    <row r="1605" spans="74:84" x14ac:dyDescent="0.3">
      <c r="BV1605" t="e">
        <v>#N/A</v>
      </c>
      <c r="BW1605" t="e">
        <v>#N/A</v>
      </c>
      <c r="BX1605" t="e">
        <v>#N/A</v>
      </c>
      <c r="BY1605" t="e">
        <v>#N/A</v>
      </c>
      <c r="BZ1605" t="e">
        <v>#N/A</v>
      </c>
      <c r="CA1605" t="e">
        <v>#N/A</v>
      </c>
      <c r="CB1605" t="e">
        <v>#N/A</v>
      </c>
      <c r="CC1605" t="e">
        <v>#N/A</v>
      </c>
      <c r="CD1605" t="e">
        <v>#N/A</v>
      </c>
      <c r="CE1605" t="e">
        <v>#N/A</v>
      </c>
      <c r="CF1605" t="e">
        <v>#N/A</v>
      </c>
    </row>
    <row r="1606" spans="74:84" x14ac:dyDescent="0.3">
      <c r="BV1606" t="e">
        <v>#N/A</v>
      </c>
      <c r="BW1606" t="e">
        <v>#N/A</v>
      </c>
      <c r="BX1606" t="e">
        <v>#N/A</v>
      </c>
      <c r="BY1606" t="e">
        <v>#N/A</v>
      </c>
      <c r="BZ1606" t="e">
        <v>#N/A</v>
      </c>
      <c r="CA1606" t="e">
        <v>#N/A</v>
      </c>
      <c r="CB1606" t="e">
        <v>#N/A</v>
      </c>
      <c r="CC1606" t="e">
        <v>#N/A</v>
      </c>
      <c r="CD1606" t="e">
        <v>#N/A</v>
      </c>
      <c r="CE1606" t="e">
        <v>#N/A</v>
      </c>
      <c r="CF1606" t="e">
        <v>#N/A</v>
      </c>
    </row>
    <row r="1607" spans="74:84" x14ac:dyDescent="0.3">
      <c r="BV1607" t="e">
        <v>#N/A</v>
      </c>
      <c r="BW1607" t="e">
        <v>#N/A</v>
      </c>
      <c r="BX1607" t="e">
        <v>#N/A</v>
      </c>
      <c r="BY1607" t="e">
        <v>#N/A</v>
      </c>
      <c r="BZ1607" t="e">
        <v>#N/A</v>
      </c>
      <c r="CA1607" t="e">
        <v>#N/A</v>
      </c>
      <c r="CB1607" t="e">
        <v>#N/A</v>
      </c>
      <c r="CC1607" t="e">
        <v>#N/A</v>
      </c>
      <c r="CD1607" t="e">
        <v>#N/A</v>
      </c>
      <c r="CE1607" t="e">
        <v>#N/A</v>
      </c>
      <c r="CF1607" t="e">
        <v>#N/A</v>
      </c>
    </row>
    <row r="1608" spans="74:84" x14ac:dyDescent="0.3">
      <c r="BV1608" t="e">
        <v>#N/A</v>
      </c>
      <c r="BW1608" t="e">
        <v>#N/A</v>
      </c>
      <c r="BX1608" t="e">
        <v>#N/A</v>
      </c>
      <c r="BY1608" t="e">
        <v>#N/A</v>
      </c>
      <c r="BZ1608" t="e">
        <v>#N/A</v>
      </c>
      <c r="CA1608" t="e">
        <v>#N/A</v>
      </c>
      <c r="CB1608" t="e">
        <v>#N/A</v>
      </c>
      <c r="CC1608" t="e">
        <v>#N/A</v>
      </c>
      <c r="CD1608" t="e">
        <v>#N/A</v>
      </c>
      <c r="CE1608" t="e">
        <v>#N/A</v>
      </c>
      <c r="CF1608" t="e">
        <v>#N/A</v>
      </c>
    </row>
    <row r="1609" spans="74:84" x14ac:dyDescent="0.3">
      <c r="BV1609" t="e">
        <v>#N/A</v>
      </c>
      <c r="BW1609" t="e">
        <v>#N/A</v>
      </c>
      <c r="BX1609" t="e">
        <v>#N/A</v>
      </c>
      <c r="BY1609" t="e">
        <v>#N/A</v>
      </c>
      <c r="BZ1609" t="e">
        <v>#N/A</v>
      </c>
      <c r="CA1609" t="e">
        <v>#N/A</v>
      </c>
      <c r="CB1609" t="e">
        <v>#N/A</v>
      </c>
      <c r="CC1609" t="e">
        <v>#N/A</v>
      </c>
      <c r="CD1609" t="e">
        <v>#N/A</v>
      </c>
      <c r="CE1609" t="e">
        <v>#N/A</v>
      </c>
      <c r="CF1609" t="e">
        <v>#N/A</v>
      </c>
    </row>
    <row r="1610" spans="74:84" x14ac:dyDescent="0.3">
      <c r="BV1610" t="e">
        <v>#N/A</v>
      </c>
      <c r="BW1610" t="e">
        <v>#N/A</v>
      </c>
      <c r="BX1610" t="e">
        <v>#N/A</v>
      </c>
      <c r="BY1610" t="e">
        <v>#N/A</v>
      </c>
      <c r="BZ1610" t="e">
        <v>#N/A</v>
      </c>
      <c r="CA1610" t="e">
        <v>#N/A</v>
      </c>
      <c r="CB1610" t="e">
        <v>#N/A</v>
      </c>
      <c r="CC1610" t="e">
        <v>#N/A</v>
      </c>
      <c r="CD1610" t="e">
        <v>#N/A</v>
      </c>
      <c r="CE1610" t="e">
        <v>#N/A</v>
      </c>
      <c r="CF1610" t="e">
        <v>#N/A</v>
      </c>
    </row>
    <row r="1611" spans="74:84" x14ac:dyDescent="0.3">
      <c r="BV1611" t="e">
        <v>#N/A</v>
      </c>
      <c r="BW1611" t="e">
        <v>#N/A</v>
      </c>
      <c r="BX1611" t="e">
        <v>#N/A</v>
      </c>
      <c r="BY1611" t="e">
        <v>#N/A</v>
      </c>
      <c r="BZ1611" t="e">
        <v>#N/A</v>
      </c>
      <c r="CA1611" t="e">
        <v>#N/A</v>
      </c>
      <c r="CB1611" t="e">
        <v>#N/A</v>
      </c>
      <c r="CC1611" t="e">
        <v>#N/A</v>
      </c>
      <c r="CD1611" t="e">
        <v>#N/A</v>
      </c>
      <c r="CE1611" t="e">
        <v>#N/A</v>
      </c>
      <c r="CF1611" t="e">
        <v>#N/A</v>
      </c>
    </row>
    <row r="1612" spans="74:84" x14ac:dyDescent="0.3">
      <c r="BV1612" t="e">
        <v>#N/A</v>
      </c>
      <c r="BW1612" t="e">
        <v>#N/A</v>
      </c>
      <c r="BX1612" t="e">
        <v>#N/A</v>
      </c>
      <c r="BY1612" t="e">
        <v>#N/A</v>
      </c>
      <c r="BZ1612" t="e">
        <v>#N/A</v>
      </c>
      <c r="CA1612" t="e">
        <v>#N/A</v>
      </c>
      <c r="CB1612" t="e">
        <v>#N/A</v>
      </c>
      <c r="CC1612" t="e">
        <v>#N/A</v>
      </c>
      <c r="CD1612" t="e">
        <v>#N/A</v>
      </c>
      <c r="CE1612" t="e">
        <v>#N/A</v>
      </c>
      <c r="CF1612" t="e">
        <v>#N/A</v>
      </c>
    </row>
    <row r="1613" spans="74:84" x14ac:dyDescent="0.3">
      <c r="BV1613" t="e">
        <v>#N/A</v>
      </c>
      <c r="BW1613" t="e">
        <v>#N/A</v>
      </c>
      <c r="BX1613" t="e">
        <v>#N/A</v>
      </c>
      <c r="BY1613" t="e">
        <v>#N/A</v>
      </c>
      <c r="BZ1613" t="e">
        <v>#N/A</v>
      </c>
      <c r="CA1613" t="e">
        <v>#N/A</v>
      </c>
      <c r="CB1613" t="e">
        <v>#N/A</v>
      </c>
      <c r="CC1613" t="e">
        <v>#N/A</v>
      </c>
      <c r="CD1613" t="e">
        <v>#N/A</v>
      </c>
      <c r="CE1613" t="e">
        <v>#N/A</v>
      </c>
      <c r="CF1613" t="e">
        <v>#N/A</v>
      </c>
    </row>
    <row r="1614" spans="74:84" x14ac:dyDescent="0.3">
      <c r="BV1614" t="e">
        <v>#N/A</v>
      </c>
      <c r="BW1614" t="e">
        <v>#N/A</v>
      </c>
      <c r="BX1614" t="e">
        <v>#N/A</v>
      </c>
      <c r="BY1614" t="e">
        <v>#N/A</v>
      </c>
      <c r="BZ1614" t="e">
        <v>#N/A</v>
      </c>
      <c r="CA1614" t="e">
        <v>#N/A</v>
      </c>
      <c r="CB1614" t="e">
        <v>#N/A</v>
      </c>
      <c r="CC1614" t="e">
        <v>#N/A</v>
      </c>
      <c r="CD1614" t="e">
        <v>#N/A</v>
      </c>
      <c r="CE1614" t="e">
        <v>#N/A</v>
      </c>
      <c r="CF1614" t="e">
        <v>#N/A</v>
      </c>
    </row>
    <row r="1615" spans="74:84" x14ac:dyDescent="0.3">
      <c r="BV1615" t="e">
        <v>#N/A</v>
      </c>
      <c r="BW1615" t="e">
        <v>#N/A</v>
      </c>
      <c r="BX1615" t="e">
        <v>#N/A</v>
      </c>
      <c r="BY1615" t="e">
        <v>#N/A</v>
      </c>
      <c r="BZ1615" t="e">
        <v>#N/A</v>
      </c>
      <c r="CA1615" t="e">
        <v>#N/A</v>
      </c>
      <c r="CB1615" t="e">
        <v>#N/A</v>
      </c>
      <c r="CC1615" t="e">
        <v>#N/A</v>
      </c>
      <c r="CD1615" t="e">
        <v>#N/A</v>
      </c>
      <c r="CE1615" t="e">
        <v>#N/A</v>
      </c>
      <c r="CF1615" t="e">
        <v>#N/A</v>
      </c>
    </row>
    <row r="1616" spans="74:84" x14ac:dyDescent="0.3">
      <c r="BV1616" t="e">
        <v>#N/A</v>
      </c>
      <c r="BW1616" t="e">
        <v>#N/A</v>
      </c>
      <c r="BX1616" t="e">
        <v>#N/A</v>
      </c>
      <c r="BY1616" t="e">
        <v>#N/A</v>
      </c>
      <c r="BZ1616" t="e">
        <v>#N/A</v>
      </c>
      <c r="CA1616" t="e">
        <v>#N/A</v>
      </c>
      <c r="CB1616" t="e">
        <v>#N/A</v>
      </c>
      <c r="CC1616" t="e">
        <v>#N/A</v>
      </c>
      <c r="CD1616" t="e">
        <v>#N/A</v>
      </c>
      <c r="CE1616" t="e">
        <v>#N/A</v>
      </c>
      <c r="CF1616" t="e">
        <v>#N/A</v>
      </c>
    </row>
    <row r="1617" spans="74:84" x14ac:dyDescent="0.3">
      <c r="BV1617" t="e">
        <v>#N/A</v>
      </c>
      <c r="BW1617" t="e">
        <v>#N/A</v>
      </c>
      <c r="BX1617" t="e">
        <v>#N/A</v>
      </c>
      <c r="BY1617" t="e">
        <v>#N/A</v>
      </c>
      <c r="BZ1617" t="e">
        <v>#N/A</v>
      </c>
      <c r="CA1617" t="e">
        <v>#N/A</v>
      </c>
      <c r="CB1617" t="e">
        <v>#N/A</v>
      </c>
      <c r="CC1617" t="e">
        <v>#N/A</v>
      </c>
      <c r="CD1617" t="e">
        <v>#N/A</v>
      </c>
      <c r="CE1617" t="e">
        <v>#N/A</v>
      </c>
      <c r="CF1617" t="e">
        <v>#N/A</v>
      </c>
    </row>
    <row r="1618" spans="74:84" x14ac:dyDescent="0.3">
      <c r="BV1618" t="e">
        <v>#N/A</v>
      </c>
      <c r="BW1618" t="e">
        <v>#N/A</v>
      </c>
      <c r="BX1618" t="e">
        <v>#N/A</v>
      </c>
      <c r="BY1618" t="e">
        <v>#N/A</v>
      </c>
      <c r="BZ1618" t="e">
        <v>#N/A</v>
      </c>
      <c r="CA1618" t="e">
        <v>#N/A</v>
      </c>
      <c r="CB1618" t="e">
        <v>#N/A</v>
      </c>
      <c r="CC1618" t="e">
        <v>#N/A</v>
      </c>
      <c r="CD1618" t="e">
        <v>#N/A</v>
      </c>
      <c r="CE1618" t="e">
        <v>#N/A</v>
      </c>
      <c r="CF1618" t="e">
        <v>#N/A</v>
      </c>
    </row>
    <row r="1619" spans="74:84" x14ac:dyDescent="0.3">
      <c r="BV1619" t="e">
        <v>#N/A</v>
      </c>
      <c r="BW1619" t="e">
        <v>#N/A</v>
      </c>
      <c r="BX1619" t="e">
        <v>#N/A</v>
      </c>
      <c r="BY1619" t="e">
        <v>#N/A</v>
      </c>
      <c r="BZ1619" t="e">
        <v>#N/A</v>
      </c>
      <c r="CA1619" t="e">
        <v>#N/A</v>
      </c>
      <c r="CB1619" t="e">
        <v>#N/A</v>
      </c>
      <c r="CC1619" t="e">
        <v>#N/A</v>
      </c>
      <c r="CD1619" t="e">
        <v>#N/A</v>
      </c>
      <c r="CE1619" t="e">
        <v>#N/A</v>
      </c>
      <c r="CF1619" t="e">
        <v>#N/A</v>
      </c>
    </row>
    <row r="1620" spans="74:84" x14ac:dyDescent="0.3">
      <c r="BV1620" t="e">
        <v>#N/A</v>
      </c>
      <c r="BW1620" t="e">
        <v>#N/A</v>
      </c>
      <c r="BX1620" t="e">
        <v>#N/A</v>
      </c>
      <c r="BY1620" t="e">
        <v>#N/A</v>
      </c>
      <c r="BZ1620" t="e">
        <v>#N/A</v>
      </c>
      <c r="CA1620" t="e">
        <v>#N/A</v>
      </c>
      <c r="CB1620" t="e">
        <v>#N/A</v>
      </c>
      <c r="CC1620" t="e">
        <v>#N/A</v>
      </c>
      <c r="CD1620" t="e">
        <v>#N/A</v>
      </c>
      <c r="CE1620" t="e">
        <v>#N/A</v>
      </c>
      <c r="CF1620" t="e">
        <v>#N/A</v>
      </c>
    </row>
    <row r="1621" spans="74:84" x14ac:dyDescent="0.3">
      <c r="BV1621" t="e">
        <v>#N/A</v>
      </c>
      <c r="BW1621" t="e">
        <v>#N/A</v>
      </c>
      <c r="BX1621" t="e">
        <v>#N/A</v>
      </c>
      <c r="BY1621" t="e">
        <v>#N/A</v>
      </c>
      <c r="BZ1621" t="e">
        <v>#N/A</v>
      </c>
      <c r="CA1621" t="e">
        <v>#N/A</v>
      </c>
      <c r="CB1621" t="e">
        <v>#N/A</v>
      </c>
      <c r="CC1621" t="e">
        <v>#N/A</v>
      </c>
      <c r="CD1621" t="e">
        <v>#N/A</v>
      </c>
      <c r="CE1621" t="e">
        <v>#N/A</v>
      </c>
      <c r="CF1621" t="e">
        <v>#N/A</v>
      </c>
    </row>
    <row r="1622" spans="74:84" x14ac:dyDescent="0.3">
      <c r="BV1622" t="e">
        <v>#N/A</v>
      </c>
      <c r="BW1622" t="e">
        <v>#N/A</v>
      </c>
      <c r="BX1622" t="e">
        <v>#N/A</v>
      </c>
      <c r="BY1622" t="e">
        <v>#N/A</v>
      </c>
      <c r="BZ1622" t="e">
        <v>#N/A</v>
      </c>
      <c r="CA1622" t="e">
        <v>#N/A</v>
      </c>
      <c r="CB1622" t="e">
        <v>#N/A</v>
      </c>
      <c r="CC1622" t="e">
        <v>#N/A</v>
      </c>
      <c r="CD1622" t="e">
        <v>#N/A</v>
      </c>
      <c r="CE1622" t="e">
        <v>#N/A</v>
      </c>
      <c r="CF1622" t="e">
        <v>#N/A</v>
      </c>
    </row>
    <row r="1623" spans="74:84" x14ac:dyDescent="0.3">
      <c r="BV1623" t="e">
        <v>#N/A</v>
      </c>
      <c r="BW1623" t="e">
        <v>#N/A</v>
      </c>
      <c r="BX1623" t="e">
        <v>#N/A</v>
      </c>
      <c r="BY1623" t="e">
        <v>#N/A</v>
      </c>
      <c r="BZ1623" t="e">
        <v>#N/A</v>
      </c>
      <c r="CA1623" t="e">
        <v>#N/A</v>
      </c>
      <c r="CB1623" t="e">
        <v>#N/A</v>
      </c>
      <c r="CC1623" t="e">
        <v>#N/A</v>
      </c>
      <c r="CD1623" t="e">
        <v>#N/A</v>
      </c>
      <c r="CE1623" t="e">
        <v>#N/A</v>
      </c>
      <c r="CF1623" t="e">
        <v>#N/A</v>
      </c>
    </row>
    <row r="1624" spans="74:84" x14ac:dyDescent="0.3">
      <c r="BV1624" t="e">
        <v>#N/A</v>
      </c>
      <c r="BW1624" t="e">
        <v>#N/A</v>
      </c>
      <c r="BX1624" t="e">
        <v>#N/A</v>
      </c>
      <c r="BY1624" t="e">
        <v>#N/A</v>
      </c>
      <c r="BZ1624" t="e">
        <v>#N/A</v>
      </c>
      <c r="CA1624" t="e">
        <v>#N/A</v>
      </c>
      <c r="CB1624" t="e">
        <v>#N/A</v>
      </c>
      <c r="CC1624" t="e">
        <v>#N/A</v>
      </c>
      <c r="CD1624" t="e">
        <v>#N/A</v>
      </c>
      <c r="CE1624" t="e">
        <v>#N/A</v>
      </c>
      <c r="CF1624" t="e">
        <v>#N/A</v>
      </c>
    </row>
    <row r="1625" spans="74:84" x14ac:dyDescent="0.3">
      <c r="BV1625" t="e">
        <v>#N/A</v>
      </c>
      <c r="BW1625" t="e">
        <v>#N/A</v>
      </c>
      <c r="BX1625" t="e">
        <v>#N/A</v>
      </c>
      <c r="BY1625" t="e">
        <v>#N/A</v>
      </c>
      <c r="BZ1625" t="e">
        <v>#N/A</v>
      </c>
      <c r="CA1625" t="e">
        <v>#N/A</v>
      </c>
      <c r="CB1625" t="e">
        <v>#N/A</v>
      </c>
      <c r="CC1625" t="e">
        <v>#N/A</v>
      </c>
      <c r="CD1625" t="e">
        <v>#N/A</v>
      </c>
      <c r="CE1625" t="e">
        <v>#N/A</v>
      </c>
      <c r="CF1625" t="e">
        <v>#N/A</v>
      </c>
    </row>
    <row r="1626" spans="74:84" x14ac:dyDescent="0.3">
      <c r="BV1626" t="e">
        <v>#N/A</v>
      </c>
      <c r="BW1626" t="e">
        <v>#N/A</v>
      </c>
      <c r="BX1626" t="e">
        <v>#N/A</v>
      </c>
      <c r="BY1626" t="e">
        <v>#N/A</v>
      </c>
      <c r="BZ1626" t="e">
        <v>#N/A</v>
      </c>
      <c r="CA1626" t="e">
        <v>#N/A</v>
      </c>
      <c r="CB1626" t="e">
        <v>#N/A</v>
      </c>
      <c r="CC1626" t="e">
        <v>#N/A</v>
      </c>
      <c r="CD1626" t="e">
        <v>#N/A</v>
      </c>
      <c r="CE1626" t="e">
        <v>#N/A</v>
      </c>
      <c r="CF1626" t="e">
        <v>#N/A</v>
      </c>
    </row>
    <row r="1627" spans="74:84" x14ac:dyDescent="0.3">
      <c r="BV1627" t="e">
        <v>#N/A</v>
      </c>
      <c r="BW1627" t="e">
        <v>#N/A</v>
      </c>
      <c r="BX1627" t="e">
        <v>#N/A</v>
      </c>
      <c r="BY1627" t="e">
        <v>#N/A</v>
      </c>
      <c r="BZ1627" t="e">
        <v>#N/A</v>
      </c>
      <c r="CA1627" t="e">
        <v>#N/A</v>
      </c>
      <c r="CB1627" t="e">
        <v>#N/A</v>
      </c>
      <c r="CC1627" t="e">
        <v>#N/A</v>
      </c>
      <c r="CD1627" t="e">
        <v>#N/A</v>
      </c>
      <c r="CE1627" t="e">
        <v>#N/A</v>
      </c>
      <c r="CF1627" t="e">
        <v>#N/A</v>
      </c>
    </row>
    <row r="1628" spans="74:84" x14ac:dyDescent="0.3">
      <c r="BV1628" t="e">
        <v>#N/A</v>
      </c>
      <c r="BW1628" t="e">
        <v>#N/A</v>
      </c>
      <c r="BX1628" t="e">
        <v>#N/A</v>
      </c>
      <c r="BY1628" t="e">
        <v>#N/A</v>
      </c>
      <c r="BZ1628" t="e">
        <v>#N/A</v>
      </c>
      <c r="CA1628" t="e">
        <v>#N/A</v>
      </c>
      <c r="CB1628" t="e">
        <v>#N/A</v>
      </c>
      <c r="CC1628" t="e">
        <v>#N/A</v>
      </c>
      <c r="CD1628" t="e">
        <v>#N/A</v>
      </c>
      <c r="CE1628" t="e">
        <v>#N/A</v>
      </c>
      <c r="CF1628" t="e">
        <v>#N/A</v>
      </c>
    </row>
    <row r="1629" spans="74:84" x14ac:dyDescent="0.3">
      <c r="BV1629" t="e">
        <v>#N/A</v>
      </c>
      <c r="BW1629" t="e">
        <v>#N/A</v>
      </c>
      <c r="BX1629" t="e">
        <v>#N/A</v>
      </c>
      <c r="BY1629" t="e">
        <v>#N/A</v>
      </c>
      <c r="BZ1629" t="e">
        <v>#N/A</v>
      </c>
      <c r="CA1629" t="e">
        <v>#N/A</v>
      </c>
      <c r="CB1629" t="e">
        <v>#N/A</v>
      </c>
      <c r="CC1629" t="e">
        <v>#N/A</v>
      </c>
      <c r="CD1629" t="e">
        <v>#N/A</v>
      </c>
      <c r="CE1629" t="e">
        <v>#N/A</v>
      </c>
      <c r="CF1629" t="e">
        <v>#N/A</v>
      </c>
    </row>
    <row r="1630" spans="74:84" x14ac:dyDescent="0.3">
      <c r="BV1630" t="e">
        <v>#N/A</v>
      </c>
      <c r="BW1630" t="e">
        <v>#N/A</v>
      </c>
      <c r="BX1630" t="e">
        <v>#N/A</v>
      </c>
      <c r="BY1630" t="e">
        <v>#N/A</v>
      </c>
      <c r="BZ1630" t="e">
        <v>#N/A</v>
      </c>
      <c r="CA1630" t="e">
        <v>#N/A</v>
      </c>
      <c r="CB1630" t="e">
        <v>#N/A</v>
      </c>
      <c r="CC1630" t="e">
        <v>#N/A</v>
      </c>
      <c r="CD1630" t="e">
        <v>#N/A</v>
      </c>
      <c r="CE1630" t="e">
        <v>#N/A</v>
      </c>
      <c r="CF1630" t="e">
        <v>#N/A</v>
      </c>
    </row>
    <row r="1631" spans="74:84" x14ac:dyDescent="0.3">
      <c r="BV1631" t="e">
        <v>#N/A</v>
      </c>
      <c r="BW1631" t="e">
        <v>#N/A</v>
      </c>
      <c r="BX1631" t="e">
        <v>#N/A</v>
      </c>
      <c r="BY1631" t="e">
        <v>#N/A</v>
      </c>
      <c r="BZ1631" t="e">
        <v>#N/A</v>
      </c>
      <c r="CA1631" t="e">
        <v>#N/A</v>
      </c>
      <c r="CB1631" t="e">
        <v>#N/A</v>
      </c>
      <c r="CC1631" t="e">
        <v>#N/A</v>
      </c>
      <c r="CD1631" t="e">
        <v>#N/A</v>
      </c>
      <c r="CE1631" t="e">
        <v>#N/A</v>
      </c>
      <c r="CF1631" t="e">
        <v>#N/A</v>
      </c>
    </row>
    <row r="1632" spans="74:84" x14ac:dyDescent="0.3">
      <c r="BV1632" t="e">
        <v>#N/A</v>
      </c>
      <c r="BW1632" t="e">
        <v>#N/A</v>
      </c>
      <c r="BX1632" t="e">
        <v>#N/A</v>
      </c>
      <c r="BY1632" t="e">
        <v>#N/A</v>
      </c>
      <c r="BZ1632" t="e">
        <v>#N/A</v>
      </c>
      <c r="CA1632" t="e">
        <v>#N/A</v>
      </c>
      <c r="CB1632" t="e">
        <v>#N/A</v>
      </c>
      <c r="CC1632" t="e">
        <v>#N/A</v>
      </c>
      <c r="CD1632" t="e">
        <v>#N/A</v>
      </c>
      <c r="CE1632" t="e">
        <v>#N/A</v>
      </c>
      <c r="CF1632" t="e">
        <v>#N/A</v>
      </c>
    </row>
    <row r="1633" spans="74:84" x14ac:dyDescent="0.3">
      <c r="BV1633" t="e">
        <v>#N/A</v>
      </c>
      <c r="BW1633" t="e">
        <v>#N/A</v>
      </c>
      <c r="BX1633" t="e">
        <v>#N/A</v>
      </c>
      <c r="BY1633" t="e">
        <v>#N/A</v>
      </c>
      <c r="BZ1633" t="e">
        <v>#N/A</v>
      </c>
      <c r="CA1633" t="e">
        <v>#N/A</v>
      </c>
      <c r="CB1633" t="e">
        <v>#N/A</v>
      </c>
      <c r="CC1633" t="e">
        <v>#N/A</v>
      </c>
      <c r="CD1633" t="e">
        <v>#N/A</v>
      </c>
      <c r="CE1633" t="e">
        <v>#N/A</v>
      </c>
      <c r="CF1633" t="e">
        <v>#N/A</v>
      </c>
    </row>
    <row r="1634" spans="74:84" x14ac:dyDescent="0.3">
      <c r="BV1634" t="e">
        <v>#N/A</v>
      </c>
      <c r="BW1634" t="e">
        <v>#N/A</v>
      </c>
      <c r="BX1634" t="e">
        <v>#N/A</v>
      </c>
      <c r="BY1634" t="e">
        <v>#N/A</v>
      </c>
      <c r="BZ1634" t="e">
        <v>#N/A</v>
      </c>
      <c r="CA1634" t="e">
        <v>#N/A</v>
      </c>
      <c r="CB1634" t="e">
        <v>#N/A</v>
      </c>
      <c r="CC1634" t="e">
        <v>#N/A</v>
      </c>
      <c r="CD1634" t="e">
        <v>#N/A</v>
      </c>
      <c r="CE1634" t="e">
        <v>#N/A</v>
      </c>
      <c r="CF1634" t="e">
        <v>#N/A</v>
      </c>
    </row>
    <row r="1635" spans="74:84" x14ac:dyDescent="0.3">
      <c r="BV1635" t="e">
        <v>#N/A</v>
      </c>
      <c r="BW1635" t="e">
        <v>#N/A</v>
      </c>
      <c r="BX1635" t="e">
        <v>#N/A</v>
      </c>
      <c r="BY1635" t="e">
        <v>#N/A</v>
      </c>
      <c r="BZ1635" t="e">
        <v>#N/A</v>
      </c>
      <c r="CA1635" t="e">
        <v>#N/A</v>
      </c>
      <c r="CB1635" t="e">
        <v>#N/A</v>
      </c>
      <c r="CC1635" t="e">
        <v>#N/A</v>
      </c>
      <c r="CD1635" t="e">
        <v>#N/A</v>
      </c>
      <c r="CE1635" t="e">
        <v>#N/A</v>
      </c>
      <c r="CF1635" t="e">
        <v>#N/A</v>
      </c>
    </row>
    <row r="1636" spans="74:84" x14ac:dyDescent="0.3">
      <c r="BV1636" t="e">
        <v>#N/A</v>
      </c>
      <c r="BW1636" t="e">
        <v>#N/A</v>
      </c>
      <c r="BX1636" t="e">
        <v>#N/A</v>
      </c>
      <c r="BY1636" t="e">
        <v>#N/A</v>
      </c>
      <c r="BZ1636" t="e">
        <v>#N/A</v>
      </c>
      <c r="CA1636" t="e">
        <v>#N/A</v>
      </c>
      <c r="CB1636" t="e">
        <v>#N/A</v>
      </c>
      <c r="CC1636" t="e">
        <v>#N/A</v>
      </c>
      <c r="CD1636" t="e">
        <v>#N/A</v>
      </c>
      <c r="CE1636" t="e">
        <v>#N/A</v>
      </c>
      <c r="CF1636" t="e">
        <v>#N/A</v>
      </c>
    </row>
    <row r="1637" spans="74:84" x14ac:dyDescent="0.3">
      <c r="BV1637" t="e">
        <v>#N/A</v>
      </c>
      <c r="BW1637" t="e">
        <v>#N/A</v>
      </c>
      <c r="BX1637" t="e">
        <v>#N/A</v>
      </c>
      <c r="BY1637" t="e">
        <v>#N/A</v>
      </c>
      <c r="BZ1637" t="e">
        <v>#N/A</v>
      </c>
      <c r="CA1637" t="e">
        <v>#N/A</v>
      </c>
      <c r="CB1637" t="e">
        <v>#N/A</v>
      </c>
      <c r="CC1637" t="e">
        <v>#N/A</v>
      </c>
      <c r="CD1637" t="e">
        <v>#N/A</v>
      </c>
      <c r="CE1637" t="e">
        <v>#N/A</v>
      </c>
      <c r="CF1637" t="e">
        <v>#N/A</v>
      </c>
    </row>
    <row r="1638" spans="74:84" x14ac:dyDescent="0.3">
      <c r="BV1638" t="e">
        <v>#N/A</v>
      </c>
      <c r="BW1638" t="e">
        <v>#N/A</v>
      </c>
      <c r="BX1638" t="e">
        <v>#N/A</v>
      </c>
      <c r="BY1638" t="e">
        <v>#N/A</v>
      </c>
      <c r="BZ1638" t="e">
        <v>#N/A</v>
      </c>
      <c r="CA1638" t="e">
        <v>#N/A</v>
      </c>
      <c r="CB1638" t="e">
        <v>#N/A</v>
      </c>
      <c r="CC1638" t="e">
        <v>#N/A</v>
      </c>
      <c r="CD1638" t="e">
        <v>#N/A</v>
      </c>
      <c r="CE1638" t="e">
        <v>#N/A</v>
      </c>
      <c r="CF1638" t="e">
        <v>#N/A</v>
      </c>
    </row>
    <row r="1639" spans="74:84" x14ac:dyDescent="0.3">
      <c r="BV1639" t="e">
        <v>#N/A</v>
      </c>
      <c r="BW1639" t="e">
        <v>#N/A</v>
      </c>
      <c r="BX1639" t="e">
        <v>#N/A</v>
      </c>
      <c r="BY1639" t="e">
        <v>#N/A</v>
      </c>
      <c r="BZ1639" t="e">
        <v>#N/A</v>
      </c>
      <c r="CA1639" t="e">
        <v>#N/A</v>
      </c>
      <c r="CB1639" t="e">
        <v>#N/A</v>
      </c>
      <c r="CC1639" t="e">
        <v>#N/A</v>
      </c>
      <c r="CD1639" t="e">
        <v>#N/A</v>
      </c>
      <c r="CE1639" t="e">
        <v>#N/A</v>
      </c>
      <c r="CF1639" t="e">
        <v>#N/A</v>
      </c>
    </row>
    <row r="1640" spans="74:84" x14ac:dyDescent="0.3">
      <c r="BV1640" t="e">
        <v>#N/A</v>
      </c>
      <c r="BW1640" t="e">
        <v>#N/A</v>
      </c>
      <c r="BX1640" t="e">
        <v>#N/A</v>
      </c>
      <c r="BY1640" t="e">
        <v>#N/A</v>
      </c>
      <c r="BZ1640" t="e">
        <v>#N/A</v>
      </c>
      <c r="CA1640" t="e">
        <v>#N/A</v>
      </c>
      <c r="CB1640" t="e">
        <v>#N/A</v>
      </c>
      <c r="CC1640" t="e">
        <v>#N/A</v>
      </c>
      <c r="CD1640" t="e">
        <v>#N/A</v>
      </c>
      <c r="CE1640" t="e">
        <v>#N/A</v>
      </c>
      <c r="CF1640" t="e">
        <v>#N/A</v>
      </c>
    </row>
    <row r="1641" spans="74:84" x14ac:dyDescent="0.3">
      <c r="BV1641" t="e">
        <v>#N/A</v>
      </c>
      <c r="BW1641" t="e">
        <v>#N/A</v>
      </c>
      <c r="BX1641" t="e">
        <v>#N/A</v>
      </c>
      <c r="BY1641" t="e">
        <v>#N/A</v>
      </c>
      <c r="BZ1641" t="e">
        <v>#N/A</v>
      </c>
      <c r="CA1641" t="e">
        <v>#N/A</v>
      </c>
      <c r="CB1641" t="e">
        <v>#N/A</v>
      </c>
      <c r="CC1641" t="e">
        <v>#N/A</v>
      </c>
      <c r="CD1641" t="e">
        <v>#N/A</v>
      </c>
      <c r="CE1641" t="e">
        <v>#N/A</v>
      </c>
      <c r="CF1641" t="e">
        <v>#N/A</v>
      </c>
    </row>
    <row r="1642" spans="74:84" x14ac:dyDescent="0.3">
      <c r="BV1642" t="e">
        <v>#N/A</v>
      </c>
      <c r="BW1642" t="e">
        <v>#N/A</v>
      </c>
      <c r="BX1642" t="e">
        <v>#N/A</v>
      </c>
      <c r="BY1642" t="e">
        <v>#N/A</v>
      </c>
      <c r="BZ1642" t="e">
        <v>#N/A</v>
      </c>
      <c r="CA1642" t="e">
        <v>#N/A</v>
      </c>
      <c r="CB1642" t="e">
        <v>#N/A</v>
      </c>
      <c r="CC1642" t="e">
        <v>#N/A</v>
      </c>
      <c r="CD1642" t="e">
        <v>#N/A</v>
      </c>
      <c r="CE1642" t="e">
        <v>#N/A</v>
      </c>
      <c r="CF1642" t="e">
        <v>#N/A</v>
      </c>
    </row>
    <row r="1643" spans="74:84" x14ac:dyDescent="0.3">
      <c r="BV1643" t="e">
        <v>#N/A</v>
      </c>
      <c r="BW1643" t="e">
        <v>#N/A</v>
      </c>
      <c r="BX1643" t="e">
        <v>#N/A</v>
      </c>
      <c r="BY1643" t="e">
        <v>#N/A</v>
      </c>
      <c r="BZ1643" t="e">
        <v>#N/A</v>
      </c>
      <c r="CA1643" t="e">
        <v>#N/A</v>
      </c>
      <c r="CB1643" t="e">
        <v>#N/A</v>
      </c>
      <c r="CC1643" t="e">
        <v>#N/A</v>
      </c>
      <c r="CD1643" t="e">
        <v>#N/A</v>
      </c>
      <c r="CE1643" t="e">
        <v>#N/A</v>
      </c>
      <c r="CF1643" t="e">
        <v>#N/A</v>
      </c>
    </row>
    <row r="1644" spans="74:84" x14ac:dyDescent="0.3">
      <c r="BV1644" t="e">
        <v>#N/A</v>
      </c>
      <c r="BW1644" t="e">
        <v>#N/A</v>
      </c>
      <c r="BX1644" t="e">
        <v>#N/A</v>
      </c>
      <c r="BY1644" t="e">
        <v>#N/A</v>
      </c>
      <c r="BZ1644" t="e">
        <v>#N/A</v>
      </c>
      <c r="CA1644" t="e">
        <v>#N/A</v>
      </c>
      <c r="CB1644" t="e">
        <v>#N/A</v>
      </c>
      <c r="CC1644" t="e">
        <v>#N/A</v>
      </c>
      <c r="CD1644" t="e">
        <v>#N/A</v>
      </c>
      <c r="CE1644" t="e">
        <v>#N/A</v>
      </c>
      <c r="CF1644" t="e">
        <v>#N/A</v>
      </c>
    </row>
    <row r="1645" spans="74:84" x14ac:dyDescent="0.3">
      <c r="BV1645" t="e">
        <v>#N/A</v>
      </c>
      <c r="BW1645" t="e">
        <v>#N/A</v>
      </c>
      <c r="BX1645" t="e">
        <v>#N/A</v>
      </c>
      <c r="BY1645" t="e">
        <v>#N/A</v>
      </c>
      <c r="BZ1645" t="e">
        <v>#N/A</v>
      </c>
      <c r="CA1645" t="e">
        <v>#N/A</v>
      </c>
      <c r="CB1645" t="e">
        <v>#N/A</v>
      </c>
      <c r="CC1645" t="e">
        <v>#N/A</v>
      </c>
      <c r="CD1645" t="e">
        <v>#N/A</v>
      </c>
      <c r="CE1645" t="e">
        <v>#N/A</v>
      </c>
      <c r="CF1645" t="e">
        <v>#N/A</v>
      </c>
    </row>
    <row r="1646" spans="74:84" x14ac:dyDescent="0.3">
      <c r="BV1646" t="e">
        <v>#N/A</v>
      </c>
      <c r="BW1646" t="e">
        <v>#N/A</v>
      </c>
      <c r="BX1646" t="e">
        <v>#N/A</v>
      </c>
      <c r="BY1646" t="e">
        <v>#N/A</v>
      </c>
      <c r="BZ1646" t="e">
        <v>#N/A</v>
      </c>
      <c r="CA1646" t="e">
        <v>#N/A</v>
      </c>
      <c r="CB1646" t="e">
        <v>#N/A</v>
      </c>
      <c r="CC1646" t="e">
        <v>#N/A</v>
      </c>
      <c r="CD1646" t="e">
        <v>#N/A</v>
      </c>
      <c r="CE1646" t="e">
        <v>#N/A</v>
      </c>
      <c r="CF1646" t="e">
        <v>#N/A</v>
      </c>
    </row>
    <row r="1647" spans="74:84" x14ac:dyDescent="0.3">
      <c r="BV1647" t="e">
        <v>#N/A</v>
      </c>
      <c r="BW1647" t="e">
        <v>#N/A</v>
      </c>
      <c r="BX1647" t="e">
        <v>#N/A</v>
      </c>
      <c r="BY1647" t="e">
        <v>#N/A</v>
      </c>
      <c r="BZ1647" t="e">
        <v>#N/A</v>
      </c>
      <c r="CA1647" t="e">
        <v>#N/A</v>
      </c>
      <c r="CB1647" t="e">
        <v>#N/A</v>
      </c>
      <c r="CC1647" t="e">
        <v>#N/A</v>
      </c>
      <c r="CD1647" t="e">
        <v>#N/A</v>
      </c>
      <c r="CE1647" t="e">
        <v>#N/A</v>
      </c>
      <c r="CF1647" t="e">
        <v>#N/A</v>
      </c>
    </row>
    <row r="1648" spans="74:84" x14ac:dyDescent="0.3">
      <c r="BV1648" t="e">
        <v>#N/A</v>
      </c>
      <c r="BW1648" t="e">
        <v>#N/A</v>
      </c>
      <c r="BX1648" t="e">
        <v>#N/A</v>
      </c>
      <c r="BY1648" t="e">
        <v>#N/A</v>
      </c>
      <c r="BZ1648" t="e">
        <v>#N/A</v>
      </c>
      <c r="CA1648" t="e">
        <v>#N/A</v>
      </c>
      <c r="CB1648" t="e">
        <v>#N/A</v>
      </c>
      <c r="CC1648" t="e">
        <v>#N/A</v>
      </c>
      <c r="CD1648" t="e">
        <v>#N/A</v>
      </c>
      <c r="CE1648" t="e">
        <v>#N/A</v>
      </c>
      <c r="CF1648" t="e">
        <v>#N/A</v>
      </c>
    </row>
    <row r="1649" spans="74:84" x14ac:dyDescent="0.3">
      <c r="BV1649" t="e">
        <v>#N/A</v>
      </c>
      <c r="BW1649" t="e">
        <v>#N/A</v>
      </c>
      <c r="BX1649" t="e">
        <v>#N/A</v>
      </c>
      <c r="BY1649" t="e">
        <v>#N/A</v>
      </c>
      <c r="BZ1649" t="e">
        <v>#N/A</v>
      </c>
      <c r="CA1649" t="e">
        <v>#N/A</v>
      </c>
      <c r="CB1649" t="e">
        <v>#N/A</v>
      </c>
      <c r="CC1649" t="e">
        <v>#N/A</v>
      </c>
      <c r="CD1649" t="e">
        <v>#N/A</v>
      </c>
      <c r="CE1649" t="e">
        <v>#N/A</v>
      </c>
      <c r="CF1649" t="e">
        <v>#N/A</v>
      </c>
    </row>
    <row r="1650" spans="74:84" x14ac:dyDescent="0.3">
      <c r="BV1650" t="e">
        <v>#N/A</v>
      </c>
      <c r="BW1650" t="e">
        <v>#N/A</v>
      </c>
      <c r="BX1650" t="e">
        <v>#N/A</v>
      </c>
      <c r="BY1650" t="e">
        <v>#N/A</v>
      </c>
      <c r="BZ1650" t="e">
        <v>#N/A</v>
      </c>
      <c r="CA1650" t="e">
        <v>#N/A</v>
      </c>
      <c r="CB1650" t="e">
        <v>#N/A</v>
      </c>
      <c r="CC1650" t="e">
        <v>#N/A</v>
      </c>
      <c r="CD1650" t="e">
        <v>#N/A</v>
      </c>
      <c r="CE1650" t="e">
        <v>#N/A</v>
      </c>
      <c r="CF1650" t="e">
        <v>#N/A</v>
      </c>
    </row>
    <row r="1651" spans="74:84" x14ac:dyDescent="0.3">
      <c r="BV1651" t="e">
        <v>#N/A</v>
      </c>
      <c r="BW1651" t="e">
        <v>#N/A</v>
      </c>
      <c r="BX1651" t="e">
        <v>#N/A</v>
      </c>
      <c r="BY1651" t="e">
        <v>#N/A</v>
      </c>
      <c r="BZ1651" t="e">
        <v>#N/A</v>
      </c>
      <c r="CA1651" t="e">
        <v>#N/A</v>
      </c>
      <c r="CB1651" t="e">
        <v>#N/A</v>
      </c>
      <c r="CC1651" t="e">
        <v>#N/A</v>
      </c>
      <c r="CD1651" t="e">
        <v>#N/A</v>
      </c>
      <c r="CE1651" t="e">
        <v>#N/A</v>
      </c>
      <c r="CF1651" t="e">
        <v>#N/A</v>
      </c>
    </row>
    <row r="1652" spans="74:84" x14ac:dyDescent="0.3">
      <c r="BV1652" t="e">
        <v>#N/A</v>
      </c>
      <c r="BW1652" t="e">
        <v>#N/A</v>
      </c>
      <c r="BX1652" t="e">
        <v>#N/A</v>
      </c>
      <c r="BY1652" t="e">
        <v>#N/A</v>
      </c>
      <c r="BZ1652" t="e">
        <v>#N/A</v>
      </c>
      <c r="CA1652" t="e">
        <v>#N/A</v>
      </c>
      <c r="CB1652" t="e">
        <v>#N/A</v>
      </c>
      <c r="CC1652" t="e">
        <v>#N/A</v>
      </c>
      <c r="CD1652" t="e">
        <v>#N/A</v>
      </c>
      <c r="CE1652" t="e">
        <v>#N/A</v>
      </c>
      <c r="CF1652" t="e">
        <v>#N/A</v>
      </c>
    </row>
    <row r="1653" spans="74:84" x14ac:dyDescent="0.3">
      <c r="BV1653" t="e">
        <v>#N/A</v>
      </c>
      <c r="BW1653" t="e">
        <v>#N/A</v>
      </c>
      <c r="BX1653" t="e">
        <v>#N/A</v>
      </c>
      <c r="BY1653" t="e">
        <v>#N/A</v>
      </c>
      <c r="BZ1653" t="e">
        <v>#N/A</v>
      </c>
      <c r="CA1653" t="e">
        <v>#N/A</v>
      </c>
      <c r="CB1653" t="e">
        <v>#N/A</v>
      </c>
      <c r="CC1653" t="e">
        <v>#N/A</v>
      </c>
      <c r="CD1653" t="e">
        <v>#N/A</v>
      </c>
      <c r="CE1653" t="e">
        <v>#N/A</v>
      </c>
      <c r="CF1653" t="e">
        <v>#N/A</v>
      </c>
    </row>
    <row r="1654" spans="74:84" x14ac:dyDescent="0.3">
      <c r="BV1654" t="e">
        <v>#N/A</v>
      </c>
      <c r="BW1654" t="e">
        <v>#N/A</v>
      </c>
      <c r="BX1654" t="e">
        <v>#N/A</v>
      </c>
      <c r="BY1654" t="e">
        <v>#N/A</v>
      </c>
      <c r="BZ1654" t="e">
        <v>#N/A</v>
      </c>
      <c r="CA1654" t="e">
        <v>#N/A</v>
      </c>
      <c r="CB1654" t="e">
        <v>#N/A</v>
      </c>
      <c r="CC1654" t="e">
        <v>#N/A</v>
      </c>
      <c r="CD1654" t="e">
        <v>#N/A</v>
      </c>
      <c r="CE1654" t="e">
        <v>#N/A</v>
      </c>
      <c r="CF1654" t="e">
        <v>#N/A</v>
      </c>
    </row>
    <row r="1655" spans="74:84" x14ac:dyDescent="0.3">
      <c r="BV1655" t="e">
        <v>#N/A</v>
      </c>
      <c r="BW1655" t="e">
        <v>#N/A</v>
      </c>
      <c r="BX1655" t="e">
        <v>#N/A</v>
      </c>
      <c r="BY1655" t="e">
        <v>#N/A</v>
      </c>
      <c r="BZ1655" t="e">
        <v>#N/A</v>
      </c>
      <c r="CA1655" t="e">
        <v>#N/A</v>
      </c>
      <c r="CB1655" t="e">
        <v>#N/A</v>
      </c>
      <c r="CC1655" t="e">
        <v>#N/A</v>
      </c>
      <c r="CD1655" t="e">
        <v>#N/A</v>
      </c>
      <c r="CE1655" t="e">
        <v>#N/A</v>
      </c>
      <c r="CF1655" t="e">
        <v>#N/A</v>
      </c>
    </row>
    <row r="1656" spans="74:84" x14ac:dyDescent="0.3">
      <c r="BV1656" t="e">
        <v>#N/A</v>
      </c>
      <c r="BW1656" t="e">
        <v>#N/A</v>
      </c>
      <c r="BX1656" t="e">
        <v>#N/A</v>
      </c>
      <c r="BY1656" t="e">
        <v>#N/A</v>
      </c>
      <c r="BZ1656" t="e">
        <v>#N/A</v>
      </c>
      <c r="CA1656" t="e">
        <v>#N/A</v>
      </c>
      <c r="CB1656" t="e">
        <v>#N/A</v>
      </c>
      <c r="CC1656" t="e">
        <v>#N/A</v>
      </c>
      <c r="CD1656" t="e">
        <v>#N/A</v>
      </c>
      <c r="CE1656" t="e">
        <v>#N/A</v>
      </c>
      <c r="CF1656" t="e">
        <v>#N/A</v>
      </c>
    </row>
    <row r="1657" spans="74:84" x14ac:dyDescent="0.3">
      <c r="BV1657" t="e">
        <v>#N/A</v>
      </c>
      <c r="BW1657" t="e">
        <v>#N/A</v>
      </c>
      <c r="BX1657" t="e">
        <v>#N/A</v>
      </c>
      <c r="BY1657" t="e">
        <v>#N/A</v>
      </c>
      <c r="BZ1657" t="e">
        <v>#N/A</v>
      </c>
      <c r="CA1657" t="e">
        <v>#N/A</v>
      </c>
      <c r="CB1657" t="e">
        <v>#N/A</v>
      </c>
      <c r="CC1657" t="e">
        <v>#N/A</v>
      </c>
      <c r="CD1657" t="e">
        <v>#N/A</v>
      </c>
      <c r="CE1657" t="e">
        <v>#N/A</v>
      </c>
      <c r="CF1657" t="e">
        <v>#N/A</v>
      </c>
    </row>
    <row r="1658" spans="74:84" x14ac:dyDescent="0.3">
      <c r="BV1658" t="e">
        <v>#N/A</v>
      </c>
      <c r="BW1658" t="e">
        <v>#N/A</v>
      </c>
      <c r="BX1658" t="e">
        <v>#N/A</v>
      </c>
      <c r="BY1658" t="e">
        <v>#N/A</v>
      </c>
      <c r="BZ1658" t="e">
        <v>#N/A</v>
      </c>
      <c r="CA1658" t="e">
        <v>#N/A</v>
      </c>
      <c r="CB1658" t="e">
        <v>#N/A</v>
      </c>
      <c r="CC1658" t="e">
        <v>#N/A</v>
      </c>
      <c r="CD1658" t="e">
        <v>#N/A</v>
      </c>
      <c r="CE1658" t="e">
        <v>#N/A</v>
      </c>
      <c r="CF1658" t="e">
        <v>#N/A</v>
      </c>
    </row>
    <row r="1659" spans="74:84" x14ac:dyDescent="0.3">
      <c r="BV1659" t="e">
        <v>#N/A</v>
      </c>
      <c r="BW1659" t="e">
        <v>#N/A</v>
      </c>
      <c r="BX1659" t="e">
        <v>#N/A</v>
      </c>
      <c r="BY1659" t="e">
        <v>#N/A</v>
      </c>
      <c r="BZ1659" t="e">
        <v>#N/A</v>
      </c>
      <c r="CA1659" t="e">
        <v>#N/A</v>
      </c>
      <c r="CB1659" t="e">
        <v>#N/A</v>
      </c>
      <c r="CC1659" t="e">
        <v>#N/A</v>
      </c>
      <c r="CD1659" t="e">
        <v>#N/A</v>
      </c>
      <c r="CE1659" t="e">
        <v>#N/A</v>
      </c>
      <c r="CF1659" t="e">
        <v>#N/A</v>
      </c>
    </row>
    <row r="1660" spans="74:84" x14ac:dyDescent="0.3">
      <c r="BV1660" t="e">
        <v>#N/A</v>
      </c>
      <c r="BW1660" t="e">
        <v>#N/A</v>
      </c>
      <c r="BX1660" t="e">
        <v>#N/A</v>
      </c>
      <c r="BY1660" t="e">
        <v>#N/A</v>
      </c>
      <c r="BZ1660" t="e">
        <v>#N/A</v>
      </c>
      <c r="CA1660" t="e">
        <v>#N/A</v>
      </c>
      <c r="CB1660" t="e">
        <v>#N/A</v>
      </c>
      <c r="CC1660" t="e">
        <v>#N/A</v>
      </c>
      <c r="CD1660" t="e">
        <v>#N/A</v>
      </c>
      <c r="CE1660" t="e">
        <v>#N/A</v>
      </c>
      <c r="CF1660" t="e">
        <v>#N/A</v>
      </c>
    </row>
    <row r="1661" spans="74:84" x14ac:dyDescent="0.3">
      <c r="BV1661" t="e">
        <v>#N/A</v>
      </c>
      <c r="BW1661" t="e">
        <v>#N/A</v>
      </c>
      <c r="BX1661" t="e">
        <v>#N/A</v>
      </c>
      <c r="BY1661" t="e">
        <v>#N/A</v>
      </c>
      <c r="BZ1661" t="e">
        <v>#N/A</v>
      </c>
      <c r="CA1661" t="e">
        <v>#N/A</v>
      </c>
      <c r="CB1661" t="e">
        <v>#N/A</v>
      </c>
      <c r="CC1661" t="e">
        <v>#N/A</v>
      </c>
      <c r="CD1661" t="e">
        <v>#N/A</v>
      </c>
      <c r="CE1661" t="e">
        <v>#N/A</v>
      </c>
      <c r="CF1661" t="e">
        <v>#N/A</v>
      </c>
    </row>
    <row r="1662" spans="74:84" x14ac:dyDescent="0.3">
      <c r="BV1662" t="e">
        <v>#N/A</v>
      </c>
      <c r="BW1662" t="e">
        <v>#N/A</v>
      </c>
      <c r="BX1662" t="e">
        <v>#N/A</v>
      </c>
      <c r="BY1662" t="e">
        <v>#N/A</v>
      </c>
      <c r="BZ1662" t="e">
        <v>#N/A</v>
      </c>
      <c r="CA1662" t="e">
        <v>#N/A</v>
      </c>
      <c r="CB1662" t="e">
        <v>#N/A</v>
      </c>
      <c r="CC1662" t="e">
        <v>#N/A</v>
      </c>
      <c r="CD1662" t="e">
        <v>#N/A</v>
      </c>
      <c r="CE1662" t="e">
        <v>#N/A</v>
      </c>
      <c r="CF1662" t="e">
        <v>#N/A</v>
      </c>
    </row>
    <row r="1663" spans="74:84" x14ac:dyDescent="0.3">
      <c r="BV1663" t="e">
        <v>#N/A</v>
      </c>
      <c r="BW1663" t="e">
        <v>#N/A</v>
      </c>
      <c r="BX1663" t="e">
        <v>#N/A</v>
      </c>
      <c r="BY1663" t="e">
        <v>#N/A</v>
      </c>
      <c r="BZ1663" t="e">
        <v>#N/A</v>
      </c>
      <c r="CA1663" t="e">
        <v>#N/A</v>
      </c>
      <c r="CB1663" t="e">
        <v>#N/A</v>
      </c>
      <c r="CC1663" t="e">
        <v>#N/A</v>
      </c>
      <c r="CD1663" t="e">
        <v>#N/A</v>
      </c>
      <c r="CE1663" t="e">
        <v>#N/A</v>
      </c>
      <c r="CF1663" t="e">
        <v>#N/A</v>
      </c>
    </row>
    <row r="1664" spans="74:84" x14ac:dyDescent="0.3">
      <c r="BV1664" t="e">
        <v>#N/A</v>
      </c>
      <c r="BW1664" t="e">
        <v>#N/A</v>
      </c>
      <c r="BX1664" t="e">
        <v>#N/A</v>
      </c>
      <c r="BY1664" t="e">
        <v>#N/A</v>
      </c>
      <c r="BZ1664" t="e">
        <v>#N/A</v>
      </c>
      <c r="CA1664" t="e">
        <v>#N/A</v>
      </c>
      <c r="CB1664" t="e">
        <v>#N/A</v>
      </c>
      <c r="CC1664" t="e">
        <v>#N/A</v>
      </c>
      <c r="CD1664" t="e">
        <v>#N/A</v>
      </c>
      <c r="CE1664" t="e">
        <v>#N/A</v>
      </c>
      <c r="CF1664" t="e">
        <v>#N/A</v>
      </c>
    </row>
    <row r="1665" spans="74:84" x14ac:dyDescent="0.3">
      <c r="BV1665" t="e">
        <v>#N/A</v>
      </c>
      <c r="BW1665" t="e">
        <v>#N/A</v>
      </c>
      <c r="BX1665" t="e">
        <v>#N/A</v>
      </c>
      <c r="BY1665" t="e">
        <v>#N/A</v>
      </c>
      <c r="BZ1665" t="e">
        <v>#N/A</v>
      </c>
      <c r="CA1665" t="e">
        <v>#N/A</v>
      </c>
      <c r="CB1665" t="e">
        <v>#N/A</v>
      </c>
      <c r="CC1665" t="e">
        <v>#N/A</v>
      </c>
      <c r="CD1665" t="e">
        <v>#N/A</v>
      </c>
      <c r="CE1665" t="e">
        <v>#N/A</v>
      </c>
      <c r="CF1665" t="e">
        <v>#N/A</v>
      </c>
    </row>
    <row r="1666" spans="74:84" x14ac:dyDescent="0.3">
      <c r="BV1666" t="e">
        <v>#N/A</v>
      </c>
      <c r="BW1666" t="e">
        <v>#N/A</v>
      </c>
      <c r="BX1666" t="e">
        <v>#N/A</v>
      </c>
      <c r="BY1666" t="e">
        <v>#N/A</v>
      </c>
      <c r="BZ1666" t="e">
        <v>#N/A</v>
      </c>
      <c r="CA1666" t="e">
        <v>#N/A</v>
      </c>
      <c r="CB1666" t="e">
        <v>#N/A</v>
      </c>
      <c r="CC1666" t="e">
        <v>#N/A</v>
      </c>
      <c r="CD1666" t="e">
        <v>#N/A</v>
      </c>
      <c r="CE1666" t="e">
        <v>#N/A</v>
      </c>
      <c r="CF1666" t="e">
        <v>#N/A</v>
      </c>
    </row>
    <row r="1667" spans="74:84" x14ac:dyDescent="0.3">
      <c r="BV1667" t="e">
        <v>#N/A</v>
      </c>
      <c r="BW1667" t="e">
        <v>#N/A</v>
      </c>
      <c r="BX1667" t="e">
        <v>#N/A</v>
      </c>
      <c r="BY1667" t="e">
        <v>#N/A</v>
      </c>
      <c r="BZ1667" t="e">
        <v>#N/A</v>
      </c>
      <c r="CA1667" t="e">
        <v>#N/A</v>
      </c>
      <c r="CB1667" t="e">
        <v>#N/A</v>
      </c>
      <c r="CC1667" t="e">
        <v>#N/A</v>
      </c>
      <c r="CD1667" t="e">
        <v>#N/A</v>
      </c>
      <c r="CE1667" t="e">
        <v>#N/A</v>
      </c>
      <c r="CF1667" t="e">
        <v>#N/A</v>
      </c>
    </row>
    <row r="1668" spans="74:84" x14ac:dyDescent="0.3">
      <c r="BV1668" t="e">
        <v>#N/A</v>
      </c>
      <c r="BW1668" t="e">
        <v>#N/A</v>
      </c>
      <c r="BX1668" t="e">
        <v>#N/A</v>
      </c>
      <c r="BY1668" t="e">
        <v>#N/A</v>
      </c>
      <c r="BZ1668" t="e">
        <v>#N/A</v>
      </c>
      <c r="CA1668" t="e">
        <v>#N/A</v>
      </c>
      <c r="CB1668" t="e">
        <v>#N/A</v>
      </c>
      <c r="CC1668" t="e">
        <v>#N/A</v>
      </c>
      <c r="CD1668" t="e">
        <v>#N/A</v>
      </c>
      <c r="CE1668" t="e">
        <v>#N/A</v>
      </c>
      <c r="CF1668" t="e">
        <v>#N/A</v>
      </c>
    </row>
    <row r="1669" spans="74:84" x14ac:dyDescent="0.3">
      <c r="BV1669" t="e">
        <v>#N/A</v>
      </c>
      <c r="BW1669" t="e">
        <v>#N/A</v>
      </c>
      <c r="BX1669" t="e">
        <v>#N/A</v>
      </c>
      <c r="BY1669" t="e">
        <v>#N/A</v>
      </c>
      <c r="BZ1669" t="e">
        <v>#N/A</v>
      </c>
      <c r="CA1669" t="e">
        <v>#N/A</v>
      </c>
      <c r="CB1669" t="e">
        <v>#N/A</v>
      </c>
      <c r="CC1669" t="e">
        <v>#N/A</v>
      </c>
      <c r="CD1669" t="e">
        <v>#N/A</v>
      </c>
      <c r="CE1669" t="e">
        <v>#N/A</v>
      </c>
      <c r="CF1669" t="e">
        <v>#N/A</v>
      </c>
    </row>
    <row r="1670" spans="74:84" x14ac:dyDescent="0.3">
      <c r="BV1670" t="e">
        <v>#N/A</v>
      </c>
      <c r="BW1670" t="e">
        <v>#N/A</v>
      </c>
      <c r="BX1670" t="e">
        <v>#N/A</v>
      </c>
      <c r="BY1670" t="e">
        <v>#N/A</v>
      </c>
      <c r="BZ1670" t="e">
        <v>#N/A</v>
      </c>
      <c r="CA1670" t="e">
        <v>#N/A</v>
      </c>
      <c r="CB1670" t="e">
        <v>#N/A</v>
      </c>
      <c r="CC1670" t="e">
        <v>#N/A</v>
      </c>
      <c r="CD1670" t="e">
        <v>#N/A</v>
      </c>
      <c r="CE1670" t="e">
        <v>#N/A</v>
      </c>
      <c r="CF1670" t="e">
        <v>#N/A</v>
      </c>
    </row>
    <row r="1671" spans="74:84" x14ac:dyDescent="0.3">
      <c r="BV1671" t="e">
        <v>#N/A</v>
      </c>
      <c r="BW1671" t="e">
        <v>#N/A</v>
      </c>
      <c r="BX1671" t="e">
        <v>#N/A</v>
      </c>
      <c r="BY1671" t="e">
        <v>#N/A</v>
      </c>
      <c r="BZ1671" t="e">
        <v>#N/A</v>
      </c>
      <c r="CA1671" t="e">
        <v>#N/A</v>
      </c>
      <c r="CB1671" t="e">
        <v>#N/A</v>
      </c>
      <c r="CC1671" t="e">
        <v>#N/A</v>
      </c>
      <c r="CD1671" t="e">
        <v>#N/A</v>
      </c>
      <c r="CE1671" t="e">
        <v>#N/A</v>
      </c>
      <c r="CF1671" t="e">
        <v>#N/A</v>
      </c>
    </row>
    <row r="1672" spans="74:84" x14ac:dyDescent="0.3">
      <c r="BV1672" t="e">
        <v>#N/A</v>
      </c>
      <c r="BW1672" t="e">
        <v>#N/A</v>
      </c>
      <c r="BX1672" t="e">
        <v>#N/A</v>
      </c>
      <c r="BY1672" t="e">
        <v>#N/A</v>
      </c>
      <c r="BZ1672" t="e">
        <v>#N/A</v>
      </c>
      <c r="CA1672" t="e">
        <v>#N/A</v>
      </c>
      <c r="CB1672" t="e">
        <v>#N/A</v>
      </c>
      <c r="CC1672" t="e">
        <v>#N/A</v>
      </c>
      <c r="CD1672" t="e">
        <v>#N/A</v>
      </c>
      <c r="CE1672" t="e">
        <v>#N/A</v>
      </c>
      <c r="CF1672" t="e">
        <v>#N/A</v>
      </c>
    </row>
    <row r="1673" spans="74:84" x14ac:dyDescent="0.3">
      <c r="BV1673" t="e">
        <v>#N/A</v>
      </c>
      <c r="BW1673" t="e">
        <v>#N/A</v>
      </c>
      <c r="BX1673" t="e">
        <v>#N/A</v>
      </c>
      <c r="BY1673" t="e">
        <v>#N/A</v>
      </c>
      <c r="BZ1673" t="e">
        <v>#N/A</v>
      </c>
      <c r="CA1673" t="e">
        <v>#N/A</v>
      </c>
      <c r="CB1673" t="e">
        <v>#N/A</v>
      </c>
      <c r="CC1673" t="e">
        <v>#N/A</v>
      </c>
      <c r="CD1673" t="e">
        <v>#N/A</v>
      </c>
      <c r="CE1673" t="e">
        <v>#N/A</v>
      </c>
      <c r="CF1673" t="e">
        <v>#N/A</v>
      </c>
    </row>
    <row r="1674" spans="74:84" x14ac:dyDescent="0.3">
      <c r="BV1674" t="e">
        <v>#N/A</v>
      </c>
      <c r="BW1674" t="e">
        <v>#N/A</v>
      </c>
      <c r="BX1674" t="e">
        <v>#N/A</v>
      </c>
      <c r="BY1674" t="e">
        <v>#N/A</v>
      </c>
      <c r="BZ1674" t="e">
        <v>#N/A</v>
      </c>
      <c r="CA1674" t="e">
        <v>#N/A</v>
      </c>
      <c r="CB1674" t="e">
        <v>#N/A</v>
      </c>
      <c r="CC1674" t="e">
        <v>#N/A</v>
      </c>
      <c r="CD1674" t="e">
        <v>#N/A</v>
      </c>
      <c r="CE1674" t="e">
        <v>#N/A</v>
      </c>
      <c r="CF1674" t="e">
        <v>#N/A</v>
      </c>
    </row>
    <row r="1675" spans="74:84" x14ac:dyDescent="0.3">
      <c r="BV1675" t="e">
        <v>#N/A</v>
      </c>
      <c r="BW1675" t="e">
        <v>#N/A</v>
      </c>
      <c r="BX1675" t="e">
        <v>#N/A</v>
      </c>
      <c r="BY1675" t="e">
        <v>#N/A</v>
      </c>
      <c r="BZ1675" t="e">
        <v>#N/A</v>
      </c>
      <c r="CA1675" t="e">
        <v>#N/A</v>
      </c>
      <c r="CB1675" t="e">
        <v>#N/A</v>
      </c>
      <c r="CC1675" t="e">
        <v>#N/A</v>
      </c>
      <c r="CD1675" t="e">
        <v>#N/A</v>
      </c>
      <c r="CE1675" t="e">
        <v>#N/A</v>
      </c>
      <c r="CF1675" t="e">
        <v>#N/A</v>
      </c>
    </row>
    <row r="1676" spans="74:84" x14ac:dyDescent="0.3">
      <c r="BV1676" t="e">
        <v>#N/A</v>
      </c>
      <c r="BW1676" t="e">
        <v>#N/A</v>
      </c>
      <c r="BX1676" t="e">
        <v>#N/A</v>
      </c>
      <c r="BY1676" t="e">
        <v>#N/A</v>
      </c>
      <c r="BZ1676" t="e">
        <v>#N/A</v>
      </c>
      <c r="CA1676" t="e">
        <v>#N/A</v>
      </c>
      <c r="CB1676" t="e">
        <v>#N/A</v>
      </c>
      <c r="CC1676" t="e">
        <v>#N/A</v>
      </c>
      <c r="CD1676" t="e">
        <v>#N/A</v>
      </c>
      <c r="CE1676" t="e">
        <v>#N/A</v>
      </c>
      <c r="CF1676" t="e">
        <v>#N/A</v>
      </c>
    </row>
    <row r="1677" spans="74:84" x14ac:dyDescent="0.3">
      <c r="BV1677" t="e">
        <v>#N/A</v>
      </c>
      <c r="BW1677" t="e">
        <v>#N/A</v>
      </c>
      <c r="BX1677" t="e">
        <v>#N/A</v>
      </c>
      <c r="BY1677" t="e">
        <v>#N/A</v>
      </c>
      <c r="BZ1677" t="e">
        <v>#N/A</v>
      </c>
      <c r="CA1677" t="e">
        <v>#N/A</v>
      </c>
      <c r="CB1677" t="e">
        <v>#N/A</v>
      </c>
      <c r="CC1677" t="e">
        <v>#N/A</v>
      </c>
      <c r="CD1677" t="e">
        <v>#N/A</v>
      </c>
      <c r="CE1677" t="e">
        <v>#N/A</v>
      </c>
      <c r="CF1677" t="e">
        <v>#N/A</v>
      </c>
    </row>
    <row r="1678" spans="74:84" x14ac:dyDescent="0.3">
      <c r="BV1678" t="e">
        <v>#N/A</v>
      </c>
      <c r="BW1678" t="e">
        <v>#N/A</v>
      </c>
      <c r="BX1678" t="e">
        <v>#N/A</v>
      </c>
      <c r="BY1678" t="e">
        <v>#N/A</v>
      </c>
      <c r="BZ1678" t="e">
        <v>#N/A</v>
      </c>
      <c r="CA1678" t="e">
        <v>#N/A</v>
      </c>
      <c r="CB1678" t="e">
        <v>#N/A</v>
      </c>
      <c r="CC1678" t="e">
        <v>#N/A</v>
      </c>
      <c r="CD1678" t="e">
        <v>#N/A</v>
      </c>
      <c r="CE1678" t="e">
        <v>#N/A</v>
      </c>
      <c r="CF1678" t="e">
        <v>#N/A</v>
      </c>
    </row>
    <row r="1679" spans="74:84" x14ac:dyDescent="0.3">
      <c r="BV1679" t="e">
        <v>#N/A</v>
      </c>
      <c r="BW1679" t="e">
        <v>#N/A</v>
      </c>
      <c r="BX1679" t="e">
        <v>#N/A</v>
      </c>
      <c r="BY1679" t="e">
        <v>#N/A</v>
      </c>
      <c r="BZ1679" t="e">
        <v>#N/A</v>
      </c>
      <c r="CA1679" t="e">
        <v>#N/A</v>
      </c>
      <c r="CB1679" t="e">
        <v>#N/A</v>
      </c>
      <c r="CC1679" t="e">
        <v>#N/A</v>
      </c>
      <c r="CD1679" t="e">
        <v>#N/A</v>
      </c>
      <c r="CE1679" t="e">
        <v>#N/A</v>
      </c>
      <c r="CF1679" t="e">
        <v>#N/A</v>
      </c>
    </row>
    <row r="1680" spans="74:84" x14ac:dyDescent="0.3">
      <c r="BV1680" t="e">
        <v>#N/A</v>
      </c>
      <c r="BW1680" t="e">
        <v>#N/A</v>
      </c>
      <c r="BX1680" t="e">
        <v>#N/A</v>
      </c>
      <c r="BY1680" t="e">
        <v>#N/A</v>
      </c>
      <c r="BZ1680" t="e">
        <v>#N/A</v>
      </c>
      <c r="CA1680" t="e">
        <v>#N/A</v>
      </c>
      <c r="CB1680" t="e">
        <v>#N/A</v>
      </c>
      <c r="CC1680" t="e">
        <v>#N/A</v>
      </c>
      <c r="CD1680" t="e">
        <v>#N/A</v>
      </c>
      <c r="CE1680" t="e">
        <v>#N/A</v>
      </c>
      <c r="CF1680" t="e">
        <v>#N/A</v>
      </c>
    </row>
    <row r="1681" spans="74:84" x14ac:dyDescent="0.3">
      <c r="BV1681" t="e">
        <v>#N/A</v>
      </c>
      <c r="BW1681" t="e">
        <v>#N/A</v>
      </c>
      <c r="BX1681" t="e">
        <v>#N/A</v>
      </c>
      <c r="BY1681" t="e">
        <v>#N/A</v>
      </c>
      <c r="BZ1681" t="e">
        <v>#N/A</v>
      </c>
      <c r="CA1681" t="e">
        <v>#N/A</v>
      </c>
      <c r="CB1681" t="e">
        <v>#N/A</v>
      </c>
      <c r="CC1681" t="e">
        <v>#N/A</v>
      </c>
      <c r="CD1681" t="e">
        <v>#N/A</v>
      </c>
      <c r="CE1681" t="e">
        <v>#N/A</v>
      </c>
      <c r="CF1681" t="e">
        <v>#N/A</v>
      </c>
    </row>
    <row r="1682" spans="74:84" x14ac:dyDescent="0.3">
      <c r="BV1682" t="e">
        <v>#N/A</v>
      </c>
      <c r="BW1682" t="e">
        <v>#N/A</v>
      </c>
      <c r="BX1682" t="e">
        <v>#N/A</v>
      </c>
      <c r="BY1682" t="e">
        <v>#N/A</v>
      </c>
      <c r="BZ1682" t="e">
        <v>#N/A</v>
      </c>
      <c r="CA1682" t="e">
        <v>#N/A</v>
      </c>
      <c r="CB1682" t="e">
        <v>#N/A</v>
      </c>
      <c r="CC1682" t="e">
        <v>#N/A</v>
      </c>
      <c r="CD1682" t="e">
        <v>#N/A</v>
      </c>
      <c r="CE1682" t="e">
        <v>#N/A</v>
      </c>
      <c r="CF1682" t="e">
        <v>#N/A</v>
      </c>
    </row>
    <row r="1683" spans="74:84" x14ac:dyDescent="0.3">
      <c r="BV1683" t="e">
        <v>#N/A</v>
      </c>
      <c r="BW1683" t="e">
        <v>#N/A</v>
      </c>
      <c r="BX1683" t="e">
        <v>#N/A</v>
      </c>
      <c r="BY1683" t="e">
        <v>#N/A</v>
      </c>
      <c r="BZ1683" t="e">
        <v>#N/A</v>
      </c>
      <c r="CA1683" t="e">
        <v>#N/A</v>
      </c>
      <c r="CB1683" t="e">
        <v>#N/A</v>
      </c>
      <c r="CC1683" t="e">
        <v>#N/A</v>
      </c>
      <c r="CD1683" t="e">
        <v>#N/A</v>
      </c>
      <c r="CE1683" t="e">
        <v>#N/A</v>
      </c>
      <c r="CF1683" t="e">
        <v>#N/A</v>
      </c>
    </row>
    <row r="1684" spans="74:84" x14ac:dyDescent="0.3">
      <c r="BV1684" t="e">
        <v>#N/A</v>
      </c>
      <c r="BW1684" t="e">
        <v>#N/A</v>
      </c>
      <c r="BX1684" t="e">
        <v>#N/A</v>
      </c>
      <c r="BY1684" t="e">
        <v>#N/A</v>
      </c>
      <c r="BZ1684" t="e">
        <v>#N/A</v>
      </c>
      <c r="CA1684" t="e">
        <v>#N/A</v>
      </c>
      <c r="CB1684" t="e">
        <v>#N/A</v>
      </c>
      <c r="CC1684" t="e">
        <v>#N/A</v>
      </c>
      <c r="CD1684" t="e">
        <v>#N/A</v>
      </c>
      <c r="CE1684" t="e">
        <v>#N/A</v>
      </c>
      <c r="CF1684" t="e">
        <v>#N/A</v>
      </c>
    </row>
    <row r="1685" spans="74:84" x14ac:dyDescent="0.3">
      <c r="BV1685" t="e">
        <v>#N/A</v>
      </c>
      <c r="BW1685" t="e">
        <v>#N/A</v>
      </c>
      <c r="BX1685" t="e">
        <v>#N/A</v>
      </c>
      <c r="BY1685" t="e">
        <v>#N/A</v>
      </c>
      <c r="BZ1685" t="e">
        <v>#N/A</v>
      </c>
      <c r="CA1685" t="e">
        <v>#N/A</v>
      </c>
      <c r="CB1685" t="e">
        <v>#N/A</v>
      </c>
      <c r="CC1685" t="e">
        <v>#N/A</v>
      </c>
      <c r="CD1685" t="e">
        <v>#N/A</v>
      </c>
      <c r="CE1685" t="e">
        <v>#N/A</v>
      </c>
      <c r="CF1685" t="e">
        <v>#N/A</v>
      </c>
    </row>
    <row r="1686" spans="74:84" x14ac:dyDescent="0.3">
      <c r="BV1686" t="e">
        <v>#N/A</v>
      </c>
      <c r="BW1686" t="e">
        <v>#N/A</v>
      </c>
      <c r="BX1686" t="e">
        <v>#N/A</v>
      </c>
      <c r="BY1686" t="e">
        <v>#N/A</v>
      </c>
      <c r="BZ1686" t="e">
        <v>#N/A</v>
      </c>
      <c r="CA1686" t="e">
        <v>#N/A</v>
      </c>
      <c r="CB1686" t="e">
        <v>#N/A</v>
      </c>
      <c r="CC1686" t="e">
        <v>#N/A</v>
      </c>
      <c r="CD1686" t="e">
        <v>#N/A</v>
      </c>
      <c r="CE1686" t="e">
        <v>#N/A</v>
      </c>
      <c r="CF1686" t="e">
        <v>#N/A</v>
      </c>
    </row>
    <row r="1687" spans="74:84" x14ac:dyDescent="0.3">
      <c r="BV1687" t="e">
        <v>#N/A</v>
      </c>
      <c r="BW1687" t="e">
        <v>#N/A</v>
      </c>
      <c r="BX1687" t="e">
        <v>#N/A</v>
      </c>
      <c r="BY1687" t="e">
        <v>#N/A</v>
      </c>
      <c r="BZ1687" t="e">
        <v>#N/A</v>
      </c>
      <c r="CA1687" t="e">
        <v>#N/A</v>
      </c>
      <c r="CB1687" t="e">
        <v>#N/A</v>
      </c>
      <c r="CC1687" t="e">
        <v>#N/A</v>
      </c>
      <c r="CD1687" t="e">
        <v>#N/A</v>
      </c>
      <c r="CE1687" t="e">
        <v>#N/A</v>
      </c>
      <c r="CF1687" t="e">
        <v>#N/A</v>
      </c>
    </row>
    <row r="1688" spans="74:84" x14ac:dyDescent="0.3">
      <c r="BV1688" t="e">
        <v>#N/A</v>
      </c>
      <c r="BW1688" t="e">
        <v>#N/A</v>
      </c>
      <c r="BX1688" t="e">
        <v>#N/A</v>
      </c>
      <c r="BY1688" t="e">
        <v>#N/A</v>
      </c>
      <c r="BZ1688" t="e">
        <v>#N/A</v>
      </c>
      <c r="CA1688" t="e">
        <v>#N/A</v>
      </c>
      <c r="CB1688" t="e">
        <v>#N/A</v>
      </c>
      <c r="CC1688" t="e">
        <v>#N/A</v>
      </c>
      <c r="CD1688" t="e">
        <v>#N/A</v>
      </c>
      <c r="CE1688" t="e">
        <v>#N/A</v>
      </c>
      <c r="CF1688" t="e">
        <v>#N/A</v>
      </c>
    </row>
    <row r="1689" spans="74:84" x14ac:dyDescent="0.3">
      <c r="BV1689" t="e">
        <v>#N/A</v>
      </c>
      <c r="BW1689" t="e">
        <v>#N/A</v>
      </c>
      <c r="BX1689" t="e">
        <v>#N/A</v>
      </c>
      <c r="BY1689" t="e">
        <v>#N/A</v>
      </c>
      <c r="BZ1689" t="e">
        <v>#N/A</v>
      </c>
      <c r="CA1689" t="e">
        <v>#N/A</v>
      </c>
      <c r="CB1689" t="e">
        <v>#N/A</v>
      </c>
      <c r="CC1689" t="e">
        <v>#N/A</v>
      </c>
      <c r="CD1689" t="e">
        <v>#N/A</v>
      </c>
      <c r="CE1689" t="e">
        <v>#N/A</v>
      </c>
      <c r="CF1689" t="e">
        <v>#N/A</v>
      </c>
    </row>
    <row r="1690" spans="74:84" x14ac:dyDescent="0.3">
      <c r="BV1690" t="e">
        <v>#N/A</v>
      </c>
      <c r="BW1690" t="e">
        <v>#N/A</v>
      </c>
      <c r="BX1690" t="e">
        <v>#N/A</v>
      </c>
      <c r="BY1690" t="e">
        <v>#N/A</v>
      </c>
      <c r="BZ1690" t="e">
        <v>#N/A</v>
      </c>
      <c r="CA1690" t="e">
        <v>#N/A</v>
      </c>
      <c r="CB1690" t="e">
        <v>#N/A</v>
      </c>
      <c r="CC1690" t="e">
        <v>#N/A</v>
      </c>
      <c r="CD1690" t="e">
        <v>#N/A</v>
      </c>
      <c r="CE1690" t="e">
        <v>#N/A</v>
      </c>
      <c r="CF1690" t="e">
        <v>#N/A</v>
      </c>
    </row>
    <row r="1691" spans="74:84" x14ac:dyDescent="0.3">
      <c r="BV1691" t="e">
        <v>#N/A</v>
      </c>
      <c r="BW1691" t="e">
        <v>#N/A</v>
      </c>
      <c r="BX1691" t="e">
        <v>#N/A</v>
      </c>
      <c r="BY1691" t="e">
        <v>#N/A</v>
      </c>
      <c r="BZ1691" t="e">
        <v>#N/A</v>
      </c>
      <c r="CA1691" t="e">
        <v>#N/A</v>
      </c>
      <c r="CB1691" t="e">
        <v>#N/A</v>
      </c>
      <c r="CC1691" t="e">
        <v>#N/A</v>
      </c>
      <c r="CD1691" t="e">
        <v>#N/A</v>
      </c>
      <c r="CE1691" t="e">
        <v>#N/A</v>
      </c>
      <c r="CF1691" t="e">
        <v>#N/A</v>
      </c>
    </row>
    <row r="1692" spans="74:84" x14ac:dyDescent="0.3">
      <c r="BV1692" t="e">
        <v>#N/A</v>
      </c>
      <c r="BW1692" t="e">
        <v>#N/A</v>
      </c>
      <c r="BX1692" t="e">
        <v>#N/A</v>
      </c>
      <c r="BY1692" t="e">
        <v>#N/A</v>
      </c>
      <c r="BZ1692" t="e">
        <v>#N/A</v>
      </c>
      <c r="CA1692" t="e">
        <v>#N/A</v>
      </c>
      <c r="CB1692" t="e">
        <v>#N/A</v>
      </c>
      <c r="CC1692" t="e">
        <v>#N/A</v>
      </c>
      <c r="CD1692" t="e">
        <v>#N/A</v>
      </c>
      <c r="CE1692" t="e">
        <v>#N/A</v>
      </c>
      <c r="CF1692" t="e">
        <v>#N/A</v>
      </c>
    </row>
    <row r="1693" spans="74:84" x14ac:dyDescent="0.3">
      <c r="BV1693" t="e">
        <v>#N/A</v>
      </c>
      <c r="BW1693" t="e">
        <v>#N/A</v>
      </c>
      <c r="BX1693" t="e">
        <v>#N/A</v>
      </c>
      <c r="BY1693" t="e">
        <v>#N/A</v>
      </c>
      <c r="BZ1693" t="e">
        <v>#N/A</v>
      </c>
      <c r="CA1693" t="e">
        <v>#N/A</v>
      </c>
      <c r="CB1693" t="e">
        <v>#N/A</v>
      </c>
      <c r="CC1693" t="e">
        <v>#N/A</v>
      </c>
      <c r="CD1693" t="e">
        <v>#N/A</v>
      </c>
      <c r="CE1693" t="e">
        <v>#N/A</v>
      </c>
      <c r="CF1693" t="e">
        <v>#N/A</v>
      </c>
    </row>
    <row r="1694" spans="74:84" x14ac:dyDescent="0.3">
      <c r="BV1694" t="e">
        <v>#N/A</v>
      </c>
      <c r="BW1694" t="e">
        <v>#N/A</v>
      </c>
      <c r="BX1694" t="e">
        <v>#N/A</v>
      </c>
      <c r="BY1694" t="e">
        <v>#N/A</v>
      </c>
      <c r="BZ1694" t="e">
        <v>#N/A</v>
      </c>
      <c r="CA1694" t="e">
        <v>#N/A</v>
      </c>
      <c r="CB1694" t="e">
        <v>#N/A</v>
      </c>
      <c r="CC1694" t="e">
        <v>#N/A</v>
      </c>
      <c r="CD1694" t="e">
        <v>#N/A</v>
      </c>
      <c r="CE1694" t="e">
        <v>#N/A</v>
      </c>
      <c r="CF1694" t="e">
        <v>#N/A</v>
      </c>
    </row>
    <row r="1695" spans="74:84" x14ac:dyDescent="0.3">
      <c r="BV1695" t="e">
        <v>#N/A</v>
      </c>
      <c r="BW1695" t="e">
        <v>#N/A</v>
      </c>
      <c r="BX1695" t="e">
        <v>#N/A</v>
      </c>
      <c r="BY1695" t="e">
        <v>#N/A</v>
      </c>
      <c r="BZ1695" t="e">
        <v>#N/A</v>
      </c>
      <c r="CA1695" t="e">
        <v>#N/A</v>
      </c>
      <c r="CB1695" t="e">
        <v>#N/A</v>
      </c>
      <c r="CC1695" t="e">
        <v>#N/A</v>
      </c>
      <c r="CD1695" t="e">
        <v>#N/A</v>
      </c>
      <c r="CE1695" t="e">
        <v>#N/A</v>
      </c>
      <c r="CF1695" t="e">
        <v>#N/A</v>
      </c>
    </row>
    <row r="1696" spans="74:84" x14ac:dyDescent="0.3">
      <c r="BV1696" t="e">
        <v>#N/A</v>
      </c>
      <c r="BW1696" t="e">
        <v>#N/A</v>
      </c>
      <c r="BX1696" t="e">
        <v>#N/A</v>
      </c>
      <c r="BY1696" t="e">
        <v>#N/A</v>
      </c>
      <c r="BZ1696" t="e">
        <v>#N/A</v>
      </c>
      <c r="CA1696" t="e">
        <v>#N/A</v>
      </c>
      <c r="CB1696" t="e">
        <v>#N/A</v>
      </c>
      <c r="CC1696" t="e">
        <v>#N/A</v>
      </c>
      <c r="CD1696" t="e">
        <v>#N/A</v>
      </c>
      <c r="CE1696" t="e">
        <v>#N/A</v>
      </c>
      <c r="CF1696" t="e">
        <v>#N/A</v>
      </c>
    </row>
    <row r="1697" spans="74:84" x14ac:dyDescent="0.3">
      <c r="BV1697" t="e">
        <v>#N/A</v>
      </c>
      <c r="BW1697" t="e">
        <v>#N/A</v>
      </c>
      <c r="BX1697" t="e">
        <v>#N/A</v>
      </c>
      <c r="BY1697" t="e">
        <v>#N/A</v>
      </c>
      <c r="BZ1697" t="e">
        <v>#N/A</v>
      </c>
      <c r="CA1697" t="e">
        <v>#N/A</v>
      </c>
      <c r="CB1697" t="e">
        <v>#N/A</v>
      </c>
      <c r="CC1697" t="e">
        <v>#N/A</v>
      </c>
      <c r="CD1697" t="e">
        <v>#N/A</v>
      </c>
      <c r="CE1697" t="e">
        <v>#N/A</v>
      </c>
      <c r="CF1697" t="e">
        <v>#N/A</v>
      </c>
    </row>
    <row r="1698" spans="74:84" x14ac:dyDescent="0.3">
      <c r="BV1698" t="e">
        <v>#N/A</v>
      </c>
      <c r="BW1698" t="e">
        <v>#N/A</v>
      </c>
      <c r="BX1698" t="e">
        <v>#N/A</v>
      </c>
      <c r="BY1698" t="e">
        <v>#N/A</v>
      </c>
      <c r="BZ1698" t="e">
        <v>#N/A</v>
      </c>
      <c r="CA1698" t="e">
        <v>#N/A</v>
      </c>
      <c r="CB1698" t="e">
        <v>#N/A</v>
      </c>
      <c r="CC1698" t="e">
        <v>#N/A</v>
      </c>
      <c r="CD1698" t="e">
        <v>#N/A</v>
      </c>
      <c r="CE1698" t="e">
        <v>#N/A</v>
      </c>
      <c r="CF1698" t="e">
        <v>#N/A</v>
      </c>
    </row>
    <row r="1699" spans="74:84" x14ac:dyDescent="0.3">
      <c r="BV1699" t="e">
        <v>#N/A</v>
      </c>
      <c r="BW1699" t="e">
        <v>#N/A</v>
      </c>
      <c r="BX1699" t="e">
        <v>#N/A</v>
      </c>
      <c r="BY1699" t="e">
        <v>#N/A</v>
      </c>
      <c r="BZ1699" t="e">
        <v>#N/A</v>
      </c>
      <c r="CA1699" t="e">
        <v>#N/A</v>
      </c>
      <c r="CB1699" t="e">
        <v>#N/A</v>
      </c>
      <c r="CC1699" t="e">
        <v>#N/A</v>
      </c>
      <c r="CD1699" t="e">
        <v>#N/A</v>
      </c>
      <c r="CE1699" t="e">
        <v>#N/A</v>
      </c>
      <c r="CF1699" t="e">
        <v>#N/A</v>
      </c>
    </row>
    <row r="1700" spans="74:84" x14ac:dyDescent="0.3">
      <c r="BV1700" t="e">
        <v>#N/A</v>
      </c>
      <c r="BW1700" t="e">
        <v>#N/A</v>
      </c>
      <c r="BX1700" t="e">
        <v>#N/A</v>
      </c>
      <c r="BY1700" t="e">
        <v>#N/A</v>
      </c>
      <c r="BZ1700" t="e">
        <v>#N/A</v>
      </c>
      <c r="CA1700" t="e">
        <v>#N/A</v>
      </c>
      <c r="CB1700" t="e">
        <v>#N/A</v>
      </c>
      <c r="CC1700" t="e">
        <v>#N/A</v>
      </c>
      <c r="CD1700" t="e">
        <v>#N/A</v>
      </c>
      <c r="CE1700" t="e">
        <v>#N/A</v>
      </c>
      <c r="CF1700" t="e">
        <v>#N/A</v>
      </c>
    </row>
    <row r="1701" spans="74:84" x14ac:dyDescent="0.3">
      <c r="BV1701" t="e">
        <v>#N/A</v>
      </c>
      <c r="BW1701" t="e">
        <v>#N/A</v>
      </c>
      <c r="BX1701" t="e">
        <v>#N/A</v>
      </c>
      <c r="BY1701" t="e">
        <v>#N/A</v>
      </c>
      <c r="BZ1701" t="e">
        <v>#N/A</v>
      </c>
      <c r="CA1701" t="e">
        <v>#N/A</v>
      </c>
      <c r="CB1701" t="e">
        <v>#N/A</v>
      </c>
      <c r="CC1701" t="e">
        <v>#N/A</v>
      </c>
      <c r="CD1701" t="e">
        <v>#N/A</v>
      </c>
      <c r="CE1701" t="e">
        <v>#N/A</v>
      </c>
      <c r="CF1701" t="e">
        <v>#N/A</v>
      </c>
    </row>
    <row r="1702" spans="74:84" x14ac:dyDescent="0.3">
      <c r="BV1702" t="e">
        <v>#N/A</v>
      </c>
      <c r="BW1702" t="e">
        <v>#N/A</v>
      </c>
      <c r="BX1702" t="e">
        <v>#N/A</v>
      </c>
      <c r="BY1702" t="e">
        <v>#N/A</v>
      </c>
      <c r="BZ1702" t="e">
        <v>#N/A</v>
      </c>
      <c r="CA1702" t="e">
        <v>#N/A</v>
      </c>
      <c r="CB1702" t="e">
        <v>#N/A</v>
      </c>
      <c r="CC1702" t="e">
        <v>#N/A</v>
      </c>
      <c r="CD1702" t="e">
        <v>#N/A</v>
      </c>
      <c r="CE1702" t="e">
        <v>#N/A</v>
      </c>
      <c r="CF1702" t="e">
        <v>#N/A</v>
      </c>
    </row>
    <row r="1703" spans="74:84" x14ac:dyDescent="0.3">
      <c r="BV1703" t="e">
        <v>#N/A</v>
      </c>
      <c r="BW1703" t="e">
        <v>#N/A</v>
      </c>
      <c r="BX1703" t="e">
        <v>#N/A</v>
      </c>
      <c r="BY1703" t="e">
        <v>#N/A</v>
      </c>
      <c r="BZ1703" t="e">
        <v>#N/A</v>
      </c>
      <c r="CA1703" t="e">
        <v>#N/A</v>
      </c>
      <c r="CB1703" t="e">
        <v>#N/A</v>
      </c>
      <c r="CC1703" t="e">
        <v>#N/A</v>
      </c>
      <c r="CD1703" t="e">
        <v>#N/A</v>
      </c>
      <c r="CE1703" t="e">
        <v>#N/A</v>
      </c>
      <c r="CF1703" t="e">
        <v>#N/A</v>
      </c>
    </row>
    <row r="1704" spans="74:84" x14ac:dyDescent="0.3">
      <c r="BV1704" t="e">
        <v>#N/A</v>
      </c>
      <c r="BW1704" t="e">
        <v>#N/A</v>
      </c>
      <c r="BX1704" t="e">
        <v>#N/A</v>
      </c>
      <c r="BY1704" t="e">
        <v>#N/A</v>
      </c>
      <c r="BZ1704" t="e">
        <v>#N/A</v>
      </c>
      <c r="CA1704" t="e">
        <v>#N/A</v>
      </c>
      <c r="CB1704" t="e">
        <v>#N/A</v>
      </c>
      <c r="CC1704" t="e">
        <v>#N/A</v>
      </c>
      <c r="CD1704" t="e">
        <v>#N/A</v>
      </c>
      <c r="CE1704" t="e">
        <v>#N/A</v>
      </c>
      <c r="CF1704" t="e">
        <v>#N/A</v>
      </c>
    </row>
    <row r="1705" spans="74:84" x14ac:dyDescent="0.3">
      <c r="BV1705" t="e">
        <v>#N/A</v>
      </c>
      <c r="BW1705" t="e">
        <v>#N/A</v>
      </c>
      <c r="BX1705" t="e">
        <v>#N/A</v>
      </c>
      <c r="BY1705" t="e">
        <v>#N/A</v>
      </c>
      <c r="BZ1705" t="e">
        <v>#N/A</v>
      </c>
      <c r="CA1705" t="e">
        <v>#N/A</v>
      </c>
      <c r="CB1705" t="e">
        <v>#N/A</v>
      </c>
      <c r="CC1705" t="e">
        <v>#N/A</v>
      </c>
      <c r="CD1705" t="e">
        <v>#N/A</v>
      </c>
      <c r="CE1705" t="e">
        <v>#N/A</v>
      </c>
      <c r="CF1705" t="e">
        <v>#N/A</v>
      </c>
    </row>
    <row r="1706" spans="74:84" x14ac:dyDescent="0.3">
      <c r="BV1706" t="e">
        <v>#N/A</v>
      </c>
      <c r="BW1706" t="e">
        <v>#N/A</v>
      </c>
      <c r="BX1706" t="e">
        <v>#N/A</v>
      </c>
      <c r="BY1706" t="e">
        <v>#N/A</v>
      </c>
      <c r="BZ1706" t="e">
        <v>#N/A</v>
      </c>
      <c r="CA1706" t="e">
        <v>#N/A</v>
      </c>
      <c r="CB1706" t="e">
        <v>#N/A</v>
      </c>
      <c r="CC1706" t="e">
        <v>#N/A</v>
      </c>
      <c r="CD1706" t="e">
        <v>#N/A</v>
      </c>
      <c r="CE1706" t="e">
        <v>#N/A</v>
      </c>
      <c r="CF1706" t="e">
        <v>#N/A</v>
      </c>
    </row>
    <row r="1707" spans="74:84" x14ac:dyDescent="0.3">
      <c r="BV1707" t="e">
        <v>#N/A</v>
      </c>
      <c r="BW1707" t="e">
        <v>#N/A</v>
      </c>
      <c r="BX1707" t="e">
        <v>#N/A</v>
      </c>
      <c r="BY1707" t="e">
        <v>#N/A</v>
      </c>
      <c r="BZ1707" t="e">
        <v>#N/A</v>
      </c>
      <c r="CA1707" t="e">
        <v>#N/A</v>
      </c>
      <c r="CB1707" t="e">
        <v>#N/A</v>
      </c>
      <c r="CC1707" t="e">
        <v>#N/A</v>
      </c>
      <c r="CD1707" t="e">
        <v>#N/A</v>
      </c>
      <c r="CE1707" t="e">
        <v>#N/A</v>
      </c>
      <c r="CF1707" t="e">
        <v>#N/A</v>
      </c>
    </row>
    <row r="1708" spans="74:84" x14ac:dyDescent="0.3">
      <c r="BV1708" t="e">
        <v>#N/A</v>
      </c>
      <c r="BW1708" t="e">
        <v>#N/A</v>
      </c>
      <c r="BX1708" t="e">
        <v>#N/A</v>
      </c>
      <c r="BY1708" t="e">
        <v>#N/A</v>
      </c>
      <c r="BZ1708" t="e">
        <v>#N/A</v>
      </c>
      <c r="CA1708" t="e">
        <v>#N/A</v>
      </c>
      <c r="CB1708" t="e">
        <v>#N/A</v>
      </c>
      <c r="CC1708" t="e">
        <v>#N/A</v>
      </c>
      <c r="CD1708" t="e">
        <v>#N/A</v>
      </c>
      <c r="CE1708" t="e">
        <v>#N/A</v>
      </c>
      <c r="CF1708" t="e">
        <v>#N/A</v>
      </c>
    </row>
    <row r="1709" spans="74:84" x14ac:dyDescent="0.3">
      <c r="BV1709" t="e">
        <v>#N/A</v>
      </c>
      <c r="BW1709" t="e">
        <v>#N/A</v>
      </c>
      <c r="BX1709" t="e">
        <v>#N/A</v>
      </c>
      <c r="BY1709" t="e">
        <v>#N/A</v>
      </c>
      <c r="BZ1709" t="e">
        <v>#N/A</v>
      </c>
      <c r="CA1709" t="e">
        <v>#N/A</v>
      </c>
      <c r="CB1709" t="e">
        <v>#N/A</v>
      </c>
      <c r="CC1709" t="e">
        <v>#N/A</v>
      </c>
      <c r="CD1709" t="e">
        <v>#N/A</v>
      </c>
      <c r="CE1709" t="e">
        <v>#N/A</v>
      </c>
      <c r="CF1709" t="e">
        <v>#N/A</v>
      </c>
    </row>
    <row r="1710" spans="74:84" x14ac:dyDescent="0.3">
      <c r="BV1710" t="e">
        <v>#N/A</v>
      </c>
      <c r="BW1710" t="e">
        <v>#N/A</v>
      </c>
      <c r="BX1710" t="e">
        <v>#N/A</v>
      </c>
      <c r="BY1710" t="e">
        <v>#N/A</v>
      </c>
      <c r="BZ1710" t="e">
        <v>#N/A</v>
      </c>
      <c r="CA1710" t="e">
        <v>#N/A</v>
      </c>
      <c r="CB1710" t="e">
        <v>#N/A</v>
      </c>
      <c r="CC1710" t="e">
        <v>#N/A</v>
      </c>
      <c r="CD1710" t="e">
        <v>#N/A</v>
      </c>
      <c r="CE1710" t="e">
        <v>#N/A</v>
      </c>
      <c r="CF1710" t="e">
        <v>#N/A</v>
      </c>
    </row>
    <row r="1711" spans="74:84" x14ac:dyDescent="0.3">
      <c r="BV1711" t="e">
        <v>#N/A</v>
      </c>
      <c r="BW1711" t="e">
        <v>#N/A</v>
      </c>
      <c r="BX1711" t="e">
        <v>#N/A</v>
      </c>
      <c r="BY1711" t="e">
        <v>#N/A</v>
      </c>
      <c r="BZ1711" t="e">
        <v>#N/A</v>
      </c>
      <c r="CA1711" t="e">
        <v>#N/A</v>
      </c>
      <c r="CB1711" t="e">
        <v>#N/A</v>
      </c>
      <c r="CC1711" t="e">
        <v>#N/A</v>
      </c>
      <c r="CD1711" t="e">
        <v>#N/A</v>
      </c>
      <c r="CE1711" t="e">
        <v>#N/A</v>
      </c>
      <c r="CF1711" t="e">
        <v>#N/A</v>
      </c>
    </row>
    <row r="1712" spans="74:84" x14ac:dyDescent="0.3">
      <c r="BV1712" t="e">
        <v>#N/A</v>
      </c>
      <c r="BW1712" t="e">
        <v>#N/A</v>
      </c>
      <c r="BX1712" t="e">
        <v>#N/A</v>
      </c>
      <c r="BY1712" t="e">
        <v>#N/A</v>
      </c>
      <c r="BZ1712" t="e">
        <v>#N/A</v>
      </c>
      <c r="CA1712" t="e">
        <v>#N/A</v>
      </c>
      <c r="CB1712" t="e">
        <v>#N/A</v>
      </c>
      <c r="CC1712" t="e">
        <v>#N/A</v>
      </c>
      <c r="CD1712" t="e">
        <v>#N/A</v>
      </c>
      <c r="CE1712" t="e">
        <v>#N/A</v>
      </c>
      <c r="CF1712" t="e">
        <v>#N/A</v>
      </c>
    </row>
    <row r="1713" spans="74:84" x14ac:dyDescent="0.3">
      <c r="BV1713" t="e">
        <v>#N/A</v>
      </c>
      <c r="BW1713" t="e">
        <v>#N/A</v>
      </c>
      <c r="BX1713" t="e">
        <v>#N/A</v>
      </c>
      <c r="BY1713" t="e">
        <v>#N/A</v>
      </c>
      <c r="BZ1713" t="e">
        <v>#N/A</v>
      </c>
      <c r="CA1713" t="e">
        <v>#N/A</v>
      </c>
      <c r="CB1713" t="e">
        <v>#N/A</v>
      </c>
      <c r="CC1713" t="e">
        <v>#N/A</v>
      </c>
      <c r="CD1713" t="e">
        <v>#N/A</v>
      </c>
      <c r="CE1713" t="e">
        <v>#N/A</v>
      </c>
      <c r="CF1713" t="e">
        <v>#N/A</v>
      </c>
    </row>
    <row r="1714" spans="74:84" x14ac:dyDescent="0.3">
      <c r="BV1714" t="e">
        <v>#N/A</v>
      </c>
      <c r="BW1714" t="e">
        <v>#N/A</v>
      </c>
      <c r="BX1714" t="e">
        <v>#N/A</v>
      </c>
      <c r="BY1714" t="e">
        <v>#N/A</v>
      </c>
      <c r="BZ1714" t="e">
        <v>#N/A</v>
      </c>
      <c r="CA1714" t="e">
        <v>#N/A</v>
      </c>
      <c r="CB1714" t="e">
        <v>#N/A</v>
      </c>
      <c r="CC1714" t="e">
        <v>#N/A</v>
      </c>
      <c r="CD1714" t="e">
        <v>#N/A</v>
      </c>
      <c r="CE1714" t="e">
        <v>#N/A</v>
      </c>
      <c r="CF1714" t="e">
        <v>#N/A</v>
      </c>
    </row>
    <row r="1715" spans="74:84" x14ac:dyDescent="0.3">
      <c r="BV1715" t="e">
        <v>#N/A</v>
      </c>
      <c r="BW1715" t="e">
        <v>#N/A</v>
      </c>
      <c r="BX1715" t="e">
        <v>#N/A</v>
      </c>
      <c r="BY1715" t="e">
        <v>#N/A</v>
      </c>
      <c r="BZ1715" t="e">
        <v>#N/A</v>
      </c>
      <c r="CA1715" t="e">
        <v>#N/A</v>
      </c>
      <c r="CB1715" t="e">
        <v>#N/A</v>
      </c>
      <c r="CC1715" t="e">
        <v>#N/A</v>
      </c>
      <c r="CD1715" t="e">
        <v>#N/A</v>
      </c>
      <c r="CE1715" t="e">
        <v>#N/A</v>
      </c>
      <c r="CF1715" t="e">
        <v>#N/A</v>
      </c>
    </row>
    <row r="1716" spans="74:84" x14ac:dyDescent="0.3">
      <c r="BV1716" t="e">
        <v>#N/A</v>
      </c>
      <c r="BW1716" t="e">
        <v>#N/A</v>
      </c>
      <c r="BX1716" t="e">
        <v>#N/A</v>
      </c>
      <c r="BY1716" t="e">
        <v>#N/A</v>
      </c>
      <c r="BZ1716" t="e">
        <v>#N/A</v>
      </c>
      <c r="CA1716" t="e">
        <v>#N/A</v>
      </c>
      <c r="CB1716" t="e">
        <v>#N/A</v>
      </c>
      <c r="CC1716" t="e">
        <v>#N/A</v>
      </c>
      <c r="CD1716" t="e">
        <v>#N/A</v>
      </c>
      <c r="CE1716" t="e">
        <v>#N/A</v>
      </c>
      <c r="CF1716" t="e">
        <v>#N/A</v>
      </c>
    </row>
    <row r="1717" spans="74:84" x14ac:dyDescent="0.3">
      <c r="BV1717" t="e">
        <v>#N/A</v>
      </c>
      <c r="BW1717" t="e">
        <v>#N/A</v>
      </c>
      <c r="BX1717" t="e">
        <v>#N/A</v>
      </c>
      <c r="BY1717" t="e">
        <v>#N/A</v>
      </c>
      <c r="BZ1717" t="e">
        <v>#N/A</v>
      </c>
      <c r="CA1717" t="e">
        <v>#N/A</v>
      </c>
      <c r="CB1717" t="e">
        <v>#N/A</v>
      </c>
      <c r="CC1717" t="e">
        <v>#N/A</v>
      </c>
      <c r="CD1717" t="e">
        <v>#N/A</v>
      </c>
      <c r="CE1717" t="e">
        <v>#N/A</v>
      </c>
      <c r="CF1717" t="e">
        <v>#N/A</v>
      </c>
    </row>
    <row r="1718" spans="74:84" x14ac:dyDescent="0.3">
      <c r="BV1718" t="e">
        <v>#N/A</v>
      </c>
      <c r="BW1718" t="e">
        <v>#N/A</v>
      </c>
      <c r="BX1718" t="e">
        <v>#N/A</v>
      </c>
      <c r="BY1718" t="e">
        <v>#N/A</v>
      </c>
      <c r="BZ1718" t="e">
        <v>#N/A</v>
      </c>
      <c r="CA1718" t="e">
        <v>#N/A</v>
      </c>
      <c r="CB1718" t="e">
        <v>#N/A</v>
      </c>
      <c r="CC1718" t="e">
        <v>#N/A</v>
      </c>
      <c r="CD1718" t="e">
        <v>#N/A</v>
      </c>
      <c r="CE1718" t="e">
        <v>#N/A</v>
      </c>
      <c r="CF1718" t="e">
        <v>#N/A</v>
      </c>
    </row>
    <row r="1719" spans="74:84" x14ac:dyDescent="0.3">
      <c r="BV1719" t="e">
        <v>#N/A</v>
      </c>
      <c r="BW1719" t="e">
        <v>#N/A</v>
      </c>
      <c r="BX1719" t="e">
        <v>#N/A</v>
      </c>
      <c r="BY1719" t="e">
        <v>#N/A</v>
      </c>
      <c r="BZ1719" t="e">
        <v>#N/A</v>
      </c>
      <c r="CA1719" t="e">
        <v>#N/A</v>
      </c>
      <c r="CB1719" t="e">
        <v>#N/A</v>
      </c>
      <c r="CC1719" t="e">
        <v>#N/A</v>
      </c>
      <c r="CD1719" t="e">
        <v>#N/A</v>
      </c>
      <c r="CE1719" t="e">
        <v>#N/A</v>
      </c>
      <c r="CF1719" t="e">
        <v>#N/A</v>
      </c>
    </row>
    <row r="1720" spans="74:84" x14ac:dyDescent="0.3">
      <c r="BV1720" t="e">
        <v>#N/A</v>
      </c>
      <c r="BW1720" t="e">
        <v>#N/A</v>
      </c>
      <c r="BX1720" t="e">
        <v>#N/A</v>
      </c>
      <c r="BY1720" t="e">
        <v>#N/A</v>
      </c>
      <c r="BZ1720" t="e">
        <v>#N/A</v>
      </c>
      <c r="CA1720" t="e">
        <v>#N/A</v>
      </c>
      <c r="CB1720" t="e">
        <v>#N/A</v>
      </c>
      <c r="CC1720" t="e">
        <v>#N/A</v>
      </c>
      <c r="CD1720" t="e">
        <v>#N/A</v>
      </c>
      <c r="CE1720" t="e">
        <v>#N/A</v>
      </c>
      <c r="CF1720" t="e">
        <v>#N/A</v>
      </c>
    </row>
    <row r="1721" spans="74:84" x14ac:dyDescent="0.3">
      <c r="BV1721" t="e">
        <v>#N/A</v>
      </c>
      <c r="BW1721" t="e">
        <v>#N/A</v>
      </c>
      <c r="BX1721" t="e">
        <v>#N/A</v>
      </c>
      <c r="BY1721" t="e">
        <v>#N/A</v>
      </c>
      <c r="BZ1721" t="e">
        <v>#N/A</v>
      </c>
      <c r="CA1721" t="e">
        <v>#N/A</v>
      </c>
      <c r="CB1721" t="e">
        <v>#N/A</v>
      </c>
      <c r="CC1721" t="e">
        <v>#N/A</v>
      </c>
      <c r="CD1721" t="e">
        <v>#N/A</v>
      </c>
      <c r="CE1721" t="e">
        <v>#N/A</v>
      </c>
      <c r="CF1721" t="e">
        <v>#N/A</v>
      </c>
    </row>
    <row r="1722" spans="74:84" x14ac:dyDescent="0.3">
      <c r="BV1722" t="e">
        <v>#N/A</v>
      </c>
      <c r="BW1722" t="e">
        <v>#N/A</v>
      </c>
      <c r="BX1722" t="e">
        <v>#N/A</v>
      </c>
      <c r="BY1722" t="e">
        <v>#N/A</v>
      </c>
      <c r="BZ1722" t="e">
        <v>#N/A</v>
      </c>
      <c r="CA1722" t="e">
        <v>#N/A</v>
      </c>
      <c r="CB1722" t="e">
        <v>#N/A</v>
      </c>
      <c r="CC1722" t="e">
        <v>#N/A</v>
      </c>
      <c r="CD1722" t="e">
        <v>#N/A</v>
      </c>
      <c r="CE1722" t="e">
        <v>#N/A</v>
      </c>
      <c r="CF1722" t="e">
        <v>#N/A</v>
      </c>
    </row>
    <row r="1723" spans="74:84" x14ac:dyDescent="0.3">
      <c r="BV1723" t="e">
        <v>#N/A</v>
      </c>
      <c r="BW1723" t="e">
        <v>#N/A</v>
      </c>
      <c r="BX1723" t="e">
        <v>#N/A</v>
      </c>
      <c r="BY1723" t="e">
        <v>#N/A</v>
      </c>
      <c r="BZ1723" t="e">
        <v>#N/A</v>
      </c>
      <c r="CA1723" t="e">
        <v>#N/A</v>
      </c>
      <c r="CB1723" t="e">
        <v>#N/A</v>
      </c>
      <c r="CC1723" t="e">
        <v>#N/A</v>
      </c>
      <c r="CD1723" t="e">
        <v>#N/A</v>
      </c>
      <c r="CE1723" t="e">
        <v>#N/A</v>
      </c>
      <c r="CF1723" t="e">
        <v>#N/A</v>
      </c>
    </row>
    <row r="1724" spans="74:84" x14ac:dyDescent="0.3">
      <c r="BV1724" t="e">
        <v>#N/A</v>
      </c>
      <c r="BW1724" t="e">
        <v>#N/A</v>
      </c>
      <c r="BX1724" t="e">
        <v>#N/A</v>
      </c>
      <c r="BY1724" t="e">
        <v>#N/A</v>
      </c>
      <c r="BZ1724" t="e">
        <v>#N/A</v>
      </c>
      <c r="CA1724" t="e">
        <v>#N/A</v>
      </c>
      <c r="CB1724" t="e">
        <v>#N/A</v>
      </c>
      <c r="CC1724" t="e">
        <v>#N/A</v>
      </c>
      <c r="CD1724" t="e">
        <v>#N/A</v>
      </c>
      <c r="CE1724" t="e">
        <v>#N/A</v>
      </c>
      <c r="CF1724" t="e">
        <v>#N/A</v>
      </c>
    </row>
    <row r="1725" spans="74:84" x14ac:dyDescent="0.3">
      <c r="BV1725" t="e">
        <v>#N/A</v>
      </c>
      <c r="BW1725" t="e">
        <v>#N/A</v>
      </c>
      <c r="BX1725" t="e">
        <v>#N/A</v>
      </c>
      <c r="BY1725" t="e">
        <v>#N/A</v>
      </c>
      <c r="BZ1725" t="e">
        <v>#N/A</v>
      </c>
      <c r="CA1725" t="e">
        <v>#N/A</v>
      </c>
      <c r="CB1725" t="e">
        <v>#N/A</v>
      </c>
      <c r="CC1725" t="e">
        <v>#N/A</v>
      </c>
      <c r="CD1725" t="e">
        <v>#N/A</v>
      </c>
      <c r="CE1725" t="e">
        <v>#N/A</v>
      </c>
      <c r="CF1725" t="e">
        <v>#N/A</v>
      </c>
    </row>
    <row r="1726" spans="74:84" x14ac:dyDescent="0.3">
      <c r="BV1726" t="e">
        <v>#N/A</v>
      </c>
      <c r="BW1726" t="e">
        <v>#N/A</v>
      </c>
      <c r="BX1726" t="e">
        <v>#N/A</v>
      </c>
      <c r="BY1726" t="e">
        <v>#N/A</v>
      </c>
      <c r="BZ1726" t="e">
        <v>#N/A</v>
      </c>
      <c r="CA1726" t="e">
        <v>#N/A</v>
      </c>
      <c r="CB1726" t="e">
        <v>#N/A</v>
      </c>
      <c r="CC1726" t="e">
        <v>#N/A</v>
      </c>
      <c r="CD1726" t="e">
        <v>#N/A</v>
      </c>
      <c r="CE1726" t="e">
        <v>#N/A</v>
      </c>
      <c r="CF1726" t="e">
        <v>#N/A</v>
      </c>
    </row>
    <row r="1727" spans="74:84" x14ac:dyDescent="0.3">
      <c r="BV1727" t="e">
        <v>#N/A</v>
      </c>
      <c r="BW1727" t="e">
        <v>#N/A</v>
      </c>
      <c r="BX1727" t="e">
        <v>#N/A</v>
      </c>
      <c r="BY1727" t="e">
        <v>#N/A</v>
      </c>
      <c r="BZ1727" t="e">
        <v>#N/A</v>
      </c>
      <c r="CA1727" t="e">
        <v>#N/A</v>
      </c>
      <c r="CB1727" t="e">
        <v>#N/A</v>
      </c>
      <c r="CC1727" t="e">
        <v>#N/A</v>
      </c>
      <c r="CD1727" t="e">
        <v>#N/A</v>
      </c>
      <c r="CE1727" t="e">
        <v>#N/A</v>
      </c>
      <c r="CF1727" t="e">
        <v>#N/A</v>
      </c>
    </row>
    <row r="1728" spans="74:84" x14ac:dyDescent="0.3">
      <c r="BV1728" t="e">
        <v>#N/A</v>
      </c>
      <c r="BW1728" t="e">
        <v>#N/A</v>
      </c>
      <c r="BX1728" t="e">
        <v>#N/A</v>
      </c>
      <c r="BY1728" t="e">
        <v>#N/A</v>
      </c>
      <c r="BZ1728" t="e">
        <v>#N/A</v>
      </c>
      <c r="CA1728" t="e">
        <v>#N/A</v>
      </c>
      <c r="CB1728" t="e">
        <v>#N/A</v>
      </c>
      <c r="CC1728" t="e">
        <v>#N/A</v>
      </c>
      <c r="CD1728" t="e">
        <v>#N/A</v>
      </c>
      <c r="CE1728" t="e">
        <v>#N/A</v>
      </c>
      <c r="CF1728" t="e">
        <v>#N/A</v>
      </c>
    </row>
    <row r="1729" spans="74:84" x14ac:dyDescent="0.3">
      <c r="BV1729" t="e">
        <v>#N/A</v>
      </c>
      <c r="BW1729" t="e">
        <v>#N/A</v>
      </c>
      <c r="BX1729" t="e">
        <v>#N/A</v>
      </c>
      <c r="BY1729" t="e">
        <v>#N/A</v>
      </c>
      <c r="BZ1729" t="e">
        <v>#N/A</v>
      </c>
      <c r="CA1729" t="e">
        <v>#N/A</v>
      </c>
      <c r="CB1729" t="e">
        <v>#N/A</v>
      </c>
      <c r="CC1729" t="e">
        <v>#N/A</v>
      </c>
      <c r="CD1729" t="e">
        <v>#N/A</v>
      </c>
      <c r="CE1729" t="e">
        <v>#N/A</v>
      </c>
      <c r="CF1729" t="e">
        <v>#N/A</v>
      </c>
    </row>
    <row r="1730" spans="74:84" x14ac:dyDescent="0.3">
      <c r="BV1730" t="e">
        <v>#N/A</v>
      </c>
      <c r="BW1730" t="e">
        <v>#N/A</v>
      </c>
      <c r="BX1730" t="e">
        <v>#N/A</v>
      </c>
      <c r="BY1730" t="e">
        <v>#N/A</v>
      </c>
      <c r="BZ1730" t="e">
        <v>#N/A</v>
      </c>
      <c r="CA1730" t="e">
        <v>#N/A</v>
      </c>
      <c r="CB1730" t="e">
        <v>#N/A</v>
      </c>
      <c r="CC1730" t="e">
        <v>#N/A</v>
      </c>
      <c r="CD1730" t="e">
        <v>#N/A</v>
      </c>
      <c r="CE1730" t="e">
        <v>#N/A</v>
      </c>
      <c r="CF1730" t="e">
        <v>#N/A</v>
      </c>
    </row>
    <row r="1731" spans="74:84" x14ac:dyDescent="0.3">
      <c r="BV1731" t="e">
        <v>#N/A</v>
      </c>
      <c r="BW1731" t="e">
        <v>#N/A</v>
      </c>
      <c r="BX1731" t="e">
        <v>#N/A</v>
      </c>
      <c r="BY1731" t="e">
        <v>#N/A</v>
      </c>
      <c r="BZ1731" t="e">
        <v>#N/A</v>
      </c>
      <c r="CA1731" t="e">
        <v>#N/A</v>
      </c>
      <c r="CB1731" t="e">
        <v>#N/A</v>
      </c>
      <c r="CC1731" t="e">
        <v>#N/A</v>
      </c>
      <c r="CD1731" t="e">
        <v>#N/A</v>
      </c>
      <c r="CE1731" t="e">
        <v>#N/A</v>
      </c>
      <c r="CF1731" t="e">
        <v>#N/A</v>
      </c>
    </row>
    <row r="1732" spans="74:84" x14ac:dyDescent="0.3">
      <c r="BV1732" t="e">
        <v>#N/A</v>
      </c>
      <c r="BW1732" t="e">
        <v>#N/A</v>
      </c>
      <c r="BX1732" t="e">
        <v>#N/A</v>
      </c>
      <c r="BY1732" t="e">
        <v>#N/A</v>
      </c>
      <c r="BZ1732" t="e">
        <v>#N/A</v>
      </c>
      <c r="CA1732" t="e">
        <v>#N/A</v>
      </c>
      <c r="CB1732" t="e">
        <v>#N/A</v>
      </c>
      <c r="CC1732" t="e">
        <v>#N/A</v>
      </c>
      <c r="CD1732" t="e">
        <v>#N/A</v>
      </c>
      <c r="CE1732" t="e">
        <v>#N/A</v>
      </c>
      <c r="CF1732" t="e">
        <v>#N/A</v>
      </c>
    </row>
    <row r="1733" spans="74:84" x14ac:dyDescent="0.3">
      <c r="BV1733" t="e">
        <v>#N/A</v>
      </c>
      <c r="BW1733" t="e">
        <v>#N/A</v>
      </c>
      <c r="BX1733" t="e">
        <v>#N/A</v>
      </c>
      <c r="BY1733" t="e">
        <v>#N/A</v>
      </c>
      <c r="BZ1733" t="e">
        <v>#N/A</v>
      </c>
      <c r="CA1733" t="e">
        <v>#N/A</v>
      </c>
      <c r="CB1733" t="e">
        <v>#N/A</v>
      </c>
      <c r="CC1733" t="e">
        <v>#N/A</v>
      </c>
      <c r="CD1733" t="e">
        <v>#N/A</v>
      </c>
      <c r="CE1733" t="e">
        <v>#N/A</v>
      </c>
      <c r="CF1733" t="e">
        <v>#N/A</v>
      </c>
    </row>
    <row r="1734" spans="74:84" x14ac:dyDescent="0.3">
      <c r="BV1734" t="e">
        <v>#N/A</v>
      </c>
      <c r="BW1734" t="e">
        <v>#N/A</v>
      </c>
      <c r="BX1734" t="e">
        <v>#N/A</v>
      </c>
      <c r="BY1734" t="e">
        <v>#N/A</v>
      </c>
      <c r="BZ1734" t="e">
        <v>#N/A</v>
      </c>
      <c r="CA1734" t="e">
        <v>#N/A</v>
      </c>
      <c r="CB1734" t="e">
        <v>#N/A</v>
      </c>
      <c r="CC1734" t="e">
        <v>#N/A</v>
      </c>
      <c r="CD1734" t="e">
        <v>#N/A</v>
      </c>
      <c r="CE1734" t="e">
        <v>#N/A</v>
      </c>
      <c r="CF1734" t="e">
        <v>#N/A</v>
      </c>
    </row>
    <row r="1735" spans="74:84" x14ac:dyDescent="0.3">
      <c r="BV1735" t="e">
        <v>#N/A</v>
      </c>
      <c r="BW1735" t="e">
        <v>#N/A</v>
      </c>
      <c r="BX1735" t="e">
        <v>#N/A</v>
      </c>
      <c r="BY1735" t="e">
        <v>#N/A</v>
      </c>
      <c r="BZ1735" t="e">
        <v>#N/A</v>
      </c>
      <c r="CA1735" t="e">
        <v>#N/A</v>
      </c>
      <c r="CB1735" t="e">
        <v>#N/A</v>
      </c>
      <c r="CC1735" t="e">
        <v>#N/A</v>
      </c>
      <c r="CD1735" t="e">
        <v>#N/A</v>
      </c>
      <c r="CE1735" t="e">
        <v>#N/A</v>
      </c>
      <c r="CF1735" t="e">
        <v>#N/A</v>
      </c>
    </row>
    <row r="1736" spans="74:84" x14ac:dyDescent="0.3">
      <c r="BV1736" t="e">
        <v>#N/A</v>
      </c>
      <c r="BW1736" t="e">
        <v>#N/A</v>
      </c>
      <c r="BX1736" t="e">
        <v>#N/A</v>
      </c>
      <c r="BY1736" t="e">
        <v>#N/A</v>
      </c>
      <c r="BZ1736" t="e">
        <v>#N/A</v>
      </c>
      <c r="CA1736" t="e">
        <v>#N/A</v>
      </c>
      <c r="CB1736" t="e">
        <v>#N/A</v>
      </c>
      <c r="CC1736" t="e">
        <v>#N/A</v>
      </c>
      <c r="CD1736" t="e">
        <v>#N/A</v>
      </c>
      <c r="CE1736" t="e">
        <v>#N/A</v>
      </c>
      <c r="CF1736" t="e">
        <v>#N/A</v>
      </c>
    </row>
    <row r="1737" spans="74:84" x14ac:dyDescent="0.3">
      <c r="BV1737" t="e">
        <v>#N/A</v>
      </c>
      <c r="BW1737" t="e">
        <v>#N/A</v>
      </c>
      <c r="BX1737" t="e">
        <v>#N/A</v>
      </c>
      <c r="BY1737" t="e">
        <v>#N/A</v>
      </c>
      <c r="BZ1737" t="e">
        <v>#N/A</v>
      </c>
      <c r="CA1737" t="e">
        <v>#N/A</v>
      </c>
      <c r="CB1737" t="e">
        <v>#N/A</v>
      </c>
      <c r="CC1737" t="e">
        <v>#N/A</v>
      </c>
      <c r="CD1737" t="e">
        <v>#N/A</v>
      </c>
      <c r="CE1737" t="e">
        <v>#N/A</v>
      </c>
      <c r="CF1737" t="e">
        <v>#N/A</v>
      </c>
    </row>
    <row r="1738" spans="74:84" x14ac:dyDescent="0.3">
      <c r="BV1738" t="e">
        <v>#N/A</v>
      </c>
      <c r="BW1738" t="e">
        <v>#N/A</v>
      </c>
      <c r="BX1738" t="e">
        <v>#N/A</v>
      </c>
      <c r="BY1738" t="e">
        <v>#N/A</v>
      </c>
      <c r="BZ1738" t="e">
        <v>#N/A</v>
      </c>
      <c r="CA1738" t="e">
        <v>#N/A</v>
      </c>
      <c r="CB1738" t="e">
        <v>#N/A</v>
      </c>
      <c r="CC1738" t="e">
        <v>#N/A</v>
      </c>
      <c r="CD1738" t="e">
        <v>#N/A</v>
      </c>
      <c r="CE1738" t="e">
        <v>#N/A</v>
      </c>
      <c r="CF1738" t="e">
        <v>#N/A</v>
      </c>
    </row>
    <row r="1739" spans="74:84" x14ac:dyDescent="0.3">
      <c r="BV1739" t="e">
        <v>#N/A</v>
      </c>
      <c r="BW1739" t="e">
        <v>#N/A</v>
      </c>
      <c r="BX1739" t="e">
        <v>#N/A</v>
      </c>
      <c r="BY1739" t="e">
        <v>#N/A</v>
      </c>
      <c r="BZ1739" t="e">
        <v>#N/A</v>
      </c>
      <c r="CA1739" t="e">
        <v>#N/A</v>
      </c>
      <c r="CB1739" t="e">
        <v>#N/A</v>
      </c>
      <c r="CC1739" t="e">
        <v>#N/A</v>
      </c>
      <c r="CD1739" t="e">
        <v>#N/A</v>
      </c>
      <c r="CE1739" t="e">
        <v>#N/A</v>
      </c>
      <c r="CF1739" t="e">
        <v>#N/A</v>
      </c>
    </row>
    <row r="1740" spans="74:84" x14ac:dyDescent="0.3">
      <c r="BV1740" t="e">
        <v>#N/A</v>
      </c>
      <c r="BW1740" t="e">
        <v>#N/A</v>
      </c>
      <c r="BX1740" t="e">
        <v>#N/A</v>
      </c>
      <c r="BY1740" t="e">
        <v>#N/A</v>
      </c>
      <c r="BZ1740" t="e">
        <v>#N/A</v>
      </c>
      <c r="CA1740" t="e">
        <v>#N/A</v>
      </c>
      <c r="CB1740" t="e">
        <v>#N/A</v>
      </c>
      <c r="CC1740" t="e">
        <v>#N/A</v>
      </c>
      <c r="CD1740" t="e">
        <v>#N/A</v>
      </c>
      <c r="CE1740" t="e">
        <v>#N/A</v>
      </c>
      <c r="CF1740" t="e">
        <v>#N/A</v>
      </c>
    </row>
    <row r="1741" spans="74:84" x14ac:dyDescent="0.3">
      <c r="BV1741" t="e">
        <v>#N/A</v>
      </c>
      <c r="BW1741" t="e">
        <v>#N/A</v>
      </c>
      <c r="BX1741" t="e">
        <v>#N/A</v>
      </c>
      <c r="BY1741" t="e">
        <v>#N/A</v>
      </c>
      <c r="BZ1741" t="e">
        <v>#N/A</v>
      </c>
      <c r="CA1741" t="e">
        <v>#N/A</v>
      </c>
      <c r="CB1741" t="e">
        <v>#N/A</v>
      </c>
      <c r="CC1741" t="e">
        <v>#N/A</v>
      </c>
      <c r="CD1741" t="e">
        <v>#N/A</v>
      </c>
      <c r="CE1741" t="e">
        <v>#N/A</v>
      </c>
      <c r="CF1741" t="e">
        <v>#N/A</v>
      </c>
    </row>
    <row r="1742" spans="74:84" x14ac:dyDescent="0.3">
      <c r="BV1742" t="e">
        <v>#N/A</v>
      </c>
      <c r="BW1742" t="e">
        <v>#N/A</v>
      </c>
      <c r="BX1742" t="e">
        <v>#N/A</v>
      </c>
      <c r="BY1742" t="e">
        <v>#N/A</v>
      </c>
      <c r="BZ1742" t="e">
        <v>#N/A</v>
      </c>
      <c r="CA1742" t="e">
        <v>#N/A</v>
      </c>
      <c r="CB1742" t="e">
        <v>#N/A</v>
      </c>
      <c r="CC1742" t="e">
        <v>#N/A</v>
      </c>
      <c r="CD1742" t="e">
        <v>#N/A</v>
      </c>
      <c r="CE1742" t="e">
        <v>#N/A</v>
      </c>
      <c r="CF1742" t="e">
        <v>#N/A</v>
      </c>
    </row>
    <row r="1743" spans="74:84" x14ac:dyDescent="0.3">
      <c r="BV1743" t="e">
        <v>#N/A</v>
      </c>
      <c r="BW1743" t="e">
        <v>#N/A</v>
      </c>
      <c r="BX1743" t="e">
        <v>#N/A</v>
      </c>
      <c r="BY1743" t="e">
        <v>#N/A</v>
      </c>
      <c r="BZ1743" t="e">
        <v>#N/A</v>
      </c>
      <c r="CA1743" t="e">
        <v>#N/A</v>
      </c>
      <c r="CB1743" t="e">
        <v>#N/A</v>
      </c>
      <c r="CC1743" t="e">
        <v>#N/A</v>
      </c>
      <c r="CD1743" t="e">
        <v>#N/A</v>
      </c>
      <c r="CE1743" t="e">
        <v>#N/A</v>
      </c>
      <c r="CF1743" t="e">
        <v>#N/A</v>
      </c>
    </row>
    <row r="1744" spans="74:84" x14ac:dyDescent="0.3">
      <c r="BV1744" t="e">
        <v>#N/A</v>
      </c>
      <c r="BW1744" t="e">
        <v>#N/A</v>
      </c>
      <c r="BX1744" t="e">
        <v>#N/A</v>
      </c>
      <c r="BY1744" t="e">
        <v>#N/A</v>
      </c>
      <c r="BZ1744" t="e">
        <v>#N/A</v>
      </c>
      <c r="CA1744" t="e">
        <v>#N/A</v>
      </c>
      <c r="CB1744" t="e">
        <v>#N/A</v>
      </c>
      <c r="CC1744" t="e">
        <v>#N/A</v>
      </c>
      <c r="CD1744" t="e">
        <v>#N/A</v>
      </c>
      <c r="CE1744" t="e">
        <v>#N/A</v>
      </c>
      <c r="CF1744" t="e">
        <v>#N/A</v>
      </c>
    </row>
    <row r="1745" spans="74:84" x14ac:dyDescent="0.3">
      <c r="BV1745" t="e">
        <v>#N/A</v>
      </c>
      <c r="BW1745" t="e">
        <v>#N/A</v>
      </c>
      <c r="BX1745" t="e">
        <v>#N/A</v>
      </c>
      <c r="BY1745" t="e">
        <v>#N/A</v>
      </c>
      <c r="BZ1745" t="e">
        <v>#N/A</v>
      </c>
      <c r="CA1745" t="e">
        <v>#N/A</v>
      </c>
      <c r="CB1745" t="e">
        <v>#N/A</v>
      </c>
      <c r="CC1745" t="e">
        <v>#N/A</v>
      </c>
      <c r="CD1745" t="e">
        <v>#N/A</v>
      </c>
      <c r="CE1745" t="e">
        <v>#N/A</v>
      </c>
      <c r="CF1745" t="e">
        <v>#N/A</v>
      </c>
    </row>
    <row r="1746" spans="74:84" x14ac:dyDescent="0.3">
      <c r="BV1746" t="e">
        <v>#N/A</v>
      </c>
      <c r="BW1746" t="e">
        <v>#N/A</v>
      </c>
      <c r="BX1746" t="e">
        <v>#N/A</v>
      </c>
      <c r="BY1746" t="e">
        <v>#N/A</v>
      </c>
      <c r="BZ1746" t="e">
        <v>#N/A</v>
      </c>
      <c r="CA1746" t="e">
        <v>#N/A</v>
      </c>
      <c r="CB1746" t="e">
        <v>#N/A</v>
      </c>
      <c r="CC1746" t="e">
        <v>#N/A</v>
      </c>
      <c r="CD1746" t="e">
        <v>#N/A</v>
      </c>
      <c r="CE1746" t="e">
        <v>#N/A</v>
      </c>
      <c r="CF1746" t="e">
        <v>#N/A</v>
      </c>
    </row>
    <row r="1747" spans="74:84" x14ac:dyDescent="0.3">
      <c r="BV1747" t="e">
        <v>#N/A</v>
      </c>
      <c r="BW1747" t="e">
        <v>#N/A</v>
      </c>
      <c r="BX1747" t="e">
        <v>#N/A</v>
      </c>
      <c r="BY1747" t="e">
        <v>#N/A</v>
      </c>
      <c r="BZ1747" t="e">
        <v>#N/A</v>
      </c>
      <c r="CA1747" t="e">
        <v>#N/A</v>
      </c>
      <c r="CB1747" t="e">
        <v>#N/A</v>
      </c>
      <c r="CC1747" t="e">
        <v>#N/A</v>
      </c>
      <c r="CD1747" t="e">
        <v>#N/A</v>
      </c>
      <c r="CE1747" t="e">
        <v>#N/A</v>
      </c>
      <c r="CF1747" t="e">
        <v>#N/A</v>
      </c>
    </row>
    <row r="1748" spans="74:84" x14ac:dyDescent="0.3">
      <c r="BV1748" t="e">
        <v>#N/A</v>
      </c>
      <c r="BW1748" t="e">
        <v>#N/A</v>
      </c>
      <c r="BX1748" t="e">
        <v>#N/A</v>
      </c>
      <c r="BY1748" t="e">
        <v>#N/A</v>
      </c>
      <c r="BZ1748" t="e">
        <v>#N/A</v>
      </c>
      <c r="CA1748" t="e">
        <v>#N/A</v>
      </c>
      <c r="CB1748" t="e">
        <v>#N/A</v>
      </c>
      <c r="CC1748" t="e">
        <v>#N/A</v>
      </c>
      <c r="CD1748" t="e">
        <v>#N/A</v>
      </c>
      <c r="CE1748" t="e">
        <v>#N/A</v>
      </c>
      <c r="CF1748" t="e">
        <v>#N/A</v>
      </c>
    </row>
    <row r="1749" spans="74:84" x14ac:dyDescent="0.3">
      <c r="BV1749" t="e">
        <v>#N/A</v>
      </c>
      <c r="BW1749" t="e">
        <v>#N/A</v>
      </c>
      <c r="BX1749" t="e">
        <v>#N/A</v>
      </c>
      <c r="BY1749" t="e">
        <v>#N/A</v>
      </c>
      <c r="BZ1749" t="e">
        <v>#N/A</v>
      </c>
      <c r="CA1749" t="e">
        <v>#N/A</v>
      </c>
      <c r="CB1749" t="e">
        <v>#N/A</v>
      </c>
      <c r="CC1749" t="e">
        <v>#N/A</v>
      </c>
      <c r="CD1749" t="e">
        <v>#N/A</v>
      </c>
      <c r="CE1749" t="e">
        <v>#N/A</v>
      </c>
      <c r="CF1749" t="e">
        <v>#N/A</v>
      </c>
    </row>
    <row r="1750" spans="74:84" x14ac:dyDescent="0.3">
      <c r="BV1750" t="e">
        <v>#N/A</v>
      </c>
      <c r="BW1750" t="e">
        <v>#N/A</v>
      </c>
      <c r="BX1750" t="e">
        <v>#N/A</v>
      </c>
      <c r="BY1750" t="e">
        <v>#N/A</v>
      </c>
      <c r="BZ1750" t="e">
        <v>#N/A</v>
      </c>
      <c r="CA1750" t="e">
        <v>#N/A</v>
      </c>
      <c r="CB1750" t="e">
        <v>#N/A</v>
      </c>
      <c r="CC1750" t="e">
        <v>#N/A</v>
      </c>
      <c r="CD1750" t="e">
        <v>#N/A</v>
      </c>
      <c r="CE1750" t="e">
        <v>#N/A</v>
      </c>
      <c r="CF1750" t="e">
        <v>#N/A</v>
      </c>
    </row>
    <row r="1751" spans="74:84" x14ac:dyDescent="0.3">
      <c r="BV1751" t="e">
        <v>#N/A</v>
      </c>
      <c r="BW1751" t="e">
        <v>#N/A</v>
      </c>
      <c r="BX1751" t="e">
        <v>#N/A</v>
      </c>
      <c r="BY1751" t="e">
        <v>#N/A</v>
      </c>
      <c r="BZ1751" t="e">
        <v>#N/A</v>
      </c>
      <c r="CA1751" t="e">
        <v>#N/A</v>
      </c>
      <c r="CB1751" t="e">
        <v>#N/A</v>
      </c>
      <c r="CC1751" t="e">
        <v>#N/A</v>
      </c>
      <c r="CD1751" t="e">
        <v>#N/A</v>
      </c>
      <c r="CE1751" t="e">
        <v>#N/A</v>
      </c>
      <c r="CF1751" t="e">
        <v>#N/A</v>
      </c>
    </row>
    <row r="1752" spans="74:84" x14ac:dyDescent="0.3">
      <c r="BV1752" t="e">
        <v>#N/A</v>
      </c>
      <c r="BW1752" t="e">
        <v>#N/A</v>
      </c>
      <c r="BX1752" t="e">
        <v>#N/A</v>
      </c>
      <c r="BY1752" t="e">
        <v>#N/A</v>
      </c>
      <c r="BZ1752" t="e">
        <v>#N/A</v>
      </c>
      <c r="CA1752" t="e">
        <v>#N/A</v>
      </c>
      <c r="CB1752" t="e">
        <v>#N/A</v>
      </c>
      <c r="CC1752" t="e">
        <v>#N/A</v>
      </c>
      <c r="CD1752" t="e">
        <v>#N/A</v>
      </c>
      <c r="CE1752" t="e">
        <v>#N/A</v>
      </c>
      <c r="CF1752" t="e">
        <v>#N/A</v>
      </c>
    </row>
    <row r="1753" spans="74:84" x14ac:dyDescent="0.3">
      <c r="BV1753" t="e">
        <v>#N/A</v>
      </c>
      <c r="BW1753" t="e">
        <v>#N/A</v>
      </c>
      <c r="BX1753" t="e">
        <v>#N/A</v>
      </c>
      <c r="BY1753" t="e">
        <v>#N/A</v>
      </c>
      <c r="BZ1753" t="e">
        <v>#N/A</v>
      </c>
      <c r="CA1753" t="e">
        <v>#N/A</v>
      </c>
      <c r="CB1753" t="e">
        <v>#N/A</v>
      </c>
      <c r="CC1753" t="e">
        <v>#N/A</v>
      </c>
      <c r="CD1753" t="e">
        <v>#N/A</v>
      </c>
      <c r="CE1753" t="e">
        <v>#N/A</v>
      </c>
      <c r="CF1753" t="e">
        <v>#N/A</v>
      </c>
    </row>
    <row r="1754" spans="74:84" x14ac:dyDescent="0.3">
      <c r="BV1754" t="e">
        <v>#N/A</v>
      </c>
      <c r="BW1754" t="e">
        <v>#N/A</v>
      </c>
      <c r="BX1754" t="e">
        <v>#N/A</v>
      </c>
      <c r="BY1754" t="e">
        <v>#N/A</v>
      </c>
      <c r="BZ1754" t="e">
        <v>#N/A</v>
      </c>
      <c r="CA1754" t="e">
        <v>#N/A</v>
      </c>
      <c r="CB1754" t="e">
        <v>#N/A</v>
      </c>
      <c r="CC1754" t="e">
        <v>#N/A</v>
      </c>
      <c r="CD1754" t="e">
        <v>#N/A</v>
      </c>
      <c r="CE1754" t="e">
        <v>#N/A</v>
      </c>
      <c r="CF1754" t="e">
        <v>#N/A</v>
      </c>
    </row>
    <row r="1755" spans="74:84" x14ac:dyDescent="0.3">
      <c r="BV1755" t="e">
        <v>#N/A</v>
      </c>
      <c r="BW1755" t="e">
        <v>#N/A</v>
      </c>
      <c r="BX1755" t="e">
        <v>#N/A</v>
      </c>
      <c r="BY1755" t="e">
        <v>#N/A</v>
      </c>
      <c r="BZ1755" t="e">
        <v>#N/A</v>
      </c>
      <c r="CA1755" t="e">
        <v>#N/A</v>
      </c>
      <c r="CB1755" t="e">
        <v>#N/A</v>
      </c>
      <c r="CC1755" t="e">
        <v>#N/A</v>
      </c>
      <c r="CD1755" t="e">
        <v>#N/A</v>
      </c>
      <c r="CE1755" t="e">
        <v>#N/A</v>
      </c>
      <c r="CF1755" t="e">
        <v>#N/A</v>
      </c>
    </row>
    <row r="1756" spans="74:84" x14ac:dyDescent="0.3">
      <c r="BV1756" t="e">
        <v>#N/A</v>
      </c>
      <c r="BW1756" t="e">
        <v>#N/A</v>
      </c>
      <c r="BX1756" t="e">
        <v>#N/A</v>
      </c>
      <c r="BY1756" t="e">
        <v>#N/A</v>
      </c>
      <c r="BZ1756" t="e">
        <v>#N/A</v>
      </c>
      <c r="CA1756" t="e">
        <v>#N/A</v>
      </c>
      <c r="CB1756" t="e">
        <v>#N/A</v>
      </c>
      <c r="CC1756" t="e">
        <v>#N/A</v>
      </c>
      <c r="CD1756" t="e">
        <v>#N/A</v>
      </c>
      <c r="CE1756" t="e">
        <v>#N/A</v>
      </c>
      <c r="CF1756" t="e">
        <v>#N/A</v>
      </c>
    </row>
    <row r="1757" spans="74:84" x14ac:dyDescent="0.3">
      <c r="BV1757" t="e">
        <v>#N/A</v>
      </c>
      <c r="BW1757" t="e">
        <v>#N/A</v>
      </c>
      <c r="BX1757" t="e">
        <v>#N/A</v>
      </c>
      <c r="BY1757" t="e">
        <v>#N/A</v>
      </c>
      <c r="BZ1757" t="e">
        <v>#N/A</v>
      </c>
      <c r="CA1757" t="e">
        <v>#N/A</v>
      </c>
      <c r="CB1757" t="e">
        <v>#N/A</v>
      </c>
      <c r="CC1757" t="e">
        <v>#N/A</v>
      </c>
      <c r="CD1757" t="e">
        <v>#N/A</v>
      </c>
      <c r="CE1757" t="e">
        <v>#N/A</v>
      </c>
      <c r="CF1757" t="e">
        <v>#N/A</v>
      </c>
    </row>
    <row r="1758" spans="74:84" x14ac:dyDescent="0.3">
      <c r="BV1758" t="e">
        <v>#N/A</v>
      </c>
      <c r="BW1758" t="e">
        <v>#N/A</v>
      </c>
      <c r="BX1758" t="e">
        <v>#N/A</v>
      </c>
      <c r="BY1758" t="e">
        <v>#N/A</v>
      </c>
      <c r="BZ1758" t="e">
        <v>#N/A</v>
      </c>
      <c r="CA1758" t="e">
        <v>#N/A</v>
      </c>
      <c r="CB1758" t="e">
        <v>#N/A</v>
      </c>
      <c r="CC1758" t="e">
        <v>#N/A</v>
      </c>
      <c r="CD1758" t="e">
        <v>#N/A</v>
      </c>
      <c r="CE1758" t="e">
        <v>#N/A</v>
      </c>
      <c r="CF1758" t="e">
        <v>#N/A</v>
      </c>
    </row>
    <row r="1759" spans="74:84" x14ac:dyDescent="0.3">
      <c r="BV1759" t="e">
        <v>#N/A</v>
      </c>
      <c r="BW1759" t="e">
        <v>#N/A</v>
      </c>
      <c r="BX1759" t="e">
        <v>#N/A</v>
      </c>
      <c r="BY1759" t="e">
        <v>#N/A</v>
      </c>
      <c r="BZ1759" t="e">
        <v>#N/A</v>
      </c>
      <c r="CA1759" t="e">
        <v>#N/A</v>
      </c>
      <c r="CB1759" t="e">
        <v>#N/A</v>
      </c>
      <c r="CC1759" t="e">
        <v>#N/A</v>
      </c>
      <c r="CD1759" t="e">
        <v>#N/A</v>
      </c>
      <c r="CE1759" t="e">
        <v>#N/A</v>
      </c>
      <c r="CF1759" t="e">
        <v>#N/A</v>
      </c>
    </row>
    <row r="1760" spans="74:84" x14ac:dyDescent="0.3">
      <c r="BV1760" t="e">
        <v>#N/A</v>
      </c>
      <c r="BW1760" t="e">
        <v>#N/A</v>
      </c>
      <c r="BX1760" t="e">
        <v>#N/A</v>
      </c>
      <c r="BY1760" t="e">
        <v>#N/A</v>
      </c>
      <c r="BZ1760" t="e">
        <v>#N/A</v>
      </c>
      <c r="CA1760" t="e">
        <v>#N/A</v>
      </c>
      <c r="CB1760" t="e">
        <v>#N/A</v>
      </c>
      <c r="CC1760" t="e">
        <v>#N/A</v>
      </c>
      <c r="CD1760" t="e">
        <v>#N/A</v>
      </c>
      <c r="CE1760" t="e">
        <v>#N/A</v>
      </c>
      <c r="CF1760" t="e">
        <v>#N/A</v>
      </c>
    </row>
    <row r="1761" spans="74:84" x14ac:dyDescent="0.3">
      <c r="BV1761" t="e">
        <v>#N/A</v>
      </c>
      <c r="BW1761" t="e">
        <v>#N/A</v>
      </c>
      <c r="BX1761" t="e">
        <v>#N/A</v>
      </c>
      <c r="BY1761" t="e">
        <v>#N/A</v>
      </c>
      <c r="BZ1761" t="e">
        <v>#N/A</v>
      </c>
      <c r="CA1761" t="e">
        <v>#N/A</v>
      </c>
      <c r="CB1761" t="e">
        <v>#N/A</v>
      </c>
      <c r="CC1761" t="e">
        <v>#N/A</v>
      </c>
      <c r="CD1761" t="e">
        <v>#N/A</v>
      </c>
      <c r="CE1761" t="e">
        <v>#N/A</v>
      </c>
      <c r="CF1761" t="e">
        <v>#N/A</v>
      </c>
    </row>
    <row r="1762" spans="74:84" x14ac:dyDescent="0.3">
      <c r="BV1762" t="e">
        <v>#N/A</v>
      </c>
      <c r="BW1762" t="e">
        <v>#N/A</v>
      </c>
      <c r="BX1762" t="e">
        <v>#N/A</v>
      </c>
      <c r="BY1762" t="e">
        <v>#N/A</v>
      </c>
      <c r="BZ1762" t="e">
        <v>#N/A</v>
      </c>
      <c r="CA1762" t="e">
        <v>#N/A</v>
      </c>
      <c r="CB1762" t="e">
        <v>#N/A</v>
      </c>
      <c r="CC1762" t="e">
        <v>#N/A</v>
      </c>
      <c r="CD1762" t="e">
        <v>#N/A</v>
      </c>
      <c r="CE1762" t="e">
        <v>#N/A</v>
      </c>
      <c r="CF1762" t="e">
        <v>#N/A</v>
      </c>
    </row>
    <row r="1763" spans="74:84" x14ac:dyDescent="0.3">
      <c r="BV1763" t="e">
        <v>#N/A</v>
      </c>
      <c r="BW1763" t="e">
        <v>#N/A</v>
      </c>
      <c r="BX1763" t="e">
        <v>#N/A</v>
      </c>
      <c r="BY1763" t="e">
        <v>#N/A</v>
      </c>
      <c r="BZ1763" t="e">
        <v>#N/A</v>
      </c>
      <c r="CA1763" t="e">
        <v>#N/A</v>
      </c>
      <c r="CB1763" t="e">
        <v>#N/A</v>
      </c>
      <c r="CC1763" t="e">
        <v>#N/A</v>
      </c>
      <c r="CD1763" t="e">
        <v>#N/A</v>
      </c>
      <c r="CE1763" t="e">
        <v>#N/A</v>
      </c>
      <c r="CF1763" t="e">
        <v>#N/A</v>
      </c>
    </row>
    <row r="1764" spans="74:84" x14ac:dyDescent="0.3">
      <c r="BV1764" t="e">
        <v>#N/A</v>
      </c>
      <c r="BW1764" t="e">
        <v>#N/A</v>
      </c>
      <c r="BX1764" t="e">
        <v>#N/A</v>
      </c>
      <c r="BY1764" t="e">
        <v>#N/A</v>
      </c>
      <c r="BZ1764" t="e">
        <v>#N/A</v>
      </c>
      <c r="CA1764" t="e">
        <v>#N/A</v>
      </c>
      <c r="CB1764" t="e">
        <v>#N/A</v>
      </c>
      <c r="CC1764" t="e">
        <v>#N/A</v>
      </c>
      <c r="CD1764" t="e">
        <v>#N/A</v>
      </c>
      <c r="CE1764" t="e">
        <v>#N/A</v>
      </c>
      <c r="CF1764" t="e">
        <v>#N/A</v>
      </c>
    </row>
    <row r="1765" spans="74:84" x14ac:dyDescent="0.3">
      <c r="BV1765" t="e">
        <v>#N/A</v>
      </c>
      <c r="BW1765" t="e">
        <v>#N/A</v>
      </c>
      <c r="BX1765" t="e">
        <v>#N/A</v>
      </c>
      <c r="BY1765" t="e">
        <v>#N/A</v>
      </c>
      <c r="BZ1765" t="e">
        <v>#N/A</v>
      </c>
      <c r="CA1765" t="e">
        <v>#N/A</v>
      </c>
      <c r="CB1765" t="e">
        <v>#N/A</v>
      </c>
      <c r="CC1765" t="e">
        <v>#N/A</v>
      </c>
      <c r="CD1765" t="e">
        <v>#N/A</v>
      </c>
      <c r="CE1765" t="e">
        <v>#N/A</v>
      </c>
      <c r="CF1765" t="e">
        <v>#N/A</v>
      </c>
    </row>
    <row r="1766" spans="74:84" x14ac:dyDescent="0.3">
      <c r="BV1766" t="e">
        <v>#N/A</v>
      </c>
      <c r="BW1766" t="e">
        <v>#N/A</v>
      </c>
      <c r="BX1766" t="e">
        <v>#N/A</v>
      </c>
      <c r="BY1766" t="e">
        <v>#N/A</v>
      </c>
      <c r="BZ1766" t="e">
        <v>#N/A</v>
      </c>
      <c r="CA1766" t="e">
        <v>#N/A</v>
      </c>
      <c r="CB1766" t="e">
        <v>#N/A</v>
      </c>
      <c r="CC1766" t="e">
        <v>#N/A</v>
      </c>
      <c r="CD1766" t="e">
        <v>#N/A</v>
      </c>
      <c r="CE1766" t="e">
        <v>#N/A</v>
      </c>
      <c r="CF1766" t="e">
        <v>#N/A</v>
      </c>
    </row>
    <row r="1767" spans="74:84" x14ac:dyDescent="0.3">
      <c r="BV1767" t="e">
        <v>#N/A</v>
      </c>
      <c r="BW1767" t="e">
        <v>#N/A</v>
      </c>
      <c r="BX1767" t="e">
        <v>#N/A</v>
      </c>
      <c r="BY1767" t="e">
        <v>#N/A</v>
      </c>
      <c r="BZ1767" t="e">
        <v>#N/A</v>
      </c>
      <c r="CA1767" t="e">
        <v>#N/A</v>
      </c>
      <c r="CB1767" t="e">
        <v>#N/A</v>
      </c>
      <c r="CC1767" t="e">
        <v>#N/A</v>
      </c>
      <c r="CD1767" t="e">
        <v>#N/A</v>
      </c>
      <c r="CE1767" t="e">
        <v>#N/A</v>
      </c>
      <c r="CF1767" t="e">
        <v>#N/A</v>
      </c>
    </row>
    <row r="1768" spans="74:84" x14ac:dyDescent="0.3">
      <c r="BV1768" t="e">
        <v>#N/A</v>
      </c>
      <c r="BW1768" t="e">
        <v>#N/A</v>
      </c>
      <c r="BX1768" t="e">
        <v>#N/A</v>
      </c>
      <c r="BY1768" t="e">
        <v>#N/A</v>
      </c>
      <c r="BZ1768" t="e">
        <v>#N/A</v>
      </c>
      <c r="CA1768" t="e">
        <v>#N/A</v>
      </c>
      <c r="CB1768" t="e">
        <v>#N/A</v>
      </c>
      <c r="CC1768" t="e">
        <v>#N/A</v>
      </c>
      <c r="CD1768" t="e">
        <v>#N/A</v>
      </c>
      <c r="CE1768" t="e">
        <v>#N/A</v>
      </c>
      <c r="CF1768" t="e">
        <v>#N/A</v>
      </c>
    </row>
    <row r="1769" spans="74:84" x14ac:dyDescent="0.3">
      <c r="BV1769" t="e">
        <v>#N/A</v>
      </c>
      <c r="BW1769" t="e">
        <v>#N/A</v>
      </c>
      <c r="BX1769" t="e">
        <v>#N/A</v>
      </c>
      <c r="BY1769" t="e">
        <v>#N/A</v>
      </c>
      <c r="BZ1769" t="e">
        <v>#N/A</v>
      </c>
      <c r="CA1769" t="e">
        <v>#N/A</v>
      </c>
      <c r="CB1769" t="e">
        <v>#N/A</v>
      </c>
      <c r="CC1769" t="e">
        <v>#N/A</v>
      </c>
      <c r="CD1769" t="e">
        <v>#N/A</v>
      </c>
      <c r="CE1769" t="e">
        <v>#N/A</v>
      </c>
      <c r="CF1769" t="e">
        <v>#N/A</v>
      </c>
    </row>
    <row r="1770" spans="74:84" x14ac:dyDescent="0.3">
      <c r="BV1770" t="e">
        <v>#N/A</v>
      </c>
      <c r="BW1770" t="e">
        <v>#N/A</v>
      </c>
      <c r="BX1770" t="e">
        <v>#N/A</v>
      </c>
      <c r="BY1770" t="e">
        <v>#N/A</v>
      </c>
      <c r="BZ1770" t="e">
        <v>#N/A</v>
      </c>
      <c r="CA1770" t="e">
        <v>#N/A</v>
      </c>
      <c r="CB1770" t="e">
        <v>#N/A</v>
      </c>
      <c r="CC1770" t="e">
        <v>#N/A</v>
      </c>
      <c r="CD1770" t="e">
        <v>#N/A</v>
      </c>
      <c r="CE1770" t="e">
        <v>#N/A</v>
      </c>
      <c r="CF1770" t="e">
        <v>#N/A</v>
      </c>
    </row>
    <row r="1771" spans="74:84" x14ac:dyDescent="0.3">
      <c r="BV1771" t="e">
        <v>#N/A</v>
      </c>
      <c r="BW1771" t="e">
        <v>#N/A</v>
      </c>
      <c r="BX1771" t="e">
        <v>#N/A</v>
      </c>
      <c r="BY1771" t="e">
        <v>#N/A</v>
      </c>
      <c r="BZ1771" t="e">
        <v>#N/A</v>
      </c>
      <c r="CA1771" t="e">
        <v>#N/A</v>
      </c>
      <c r="CB1771" t="e">
        <v>#N/A</v>
      </c>
      <c r="CC1771" t="e">
        <v>#N/A</v>
      </c>
      <c r="CD1771" t="e">
        <v>#N/A</v>
      </c>
      <c r="CE1771" t="e">
        <v>#N/A</v>
      </c>
      <c r="CF1771" t="e">
        <v>#N/A</v>
      </c>
    </row>
    <row r="1772" spans="74:84" x14ac:dyDescent="0.3">
      <c r="BV1772" t="e">
        <v>#N/A</v>
      </c>
      <c r="BW1772" t="e">
        <v>#N/A</v>
      </c>
      <c r="BX1772" t="e">
        <v>#N/A</v>
      </c>
      <c r="BY1772" t="e">
        <v>#N/A</v>
      </c>
      <c r="BZ1772" t="e">
        <v>#N/A</v>
      </c>
      <c r="CA1772" t="e">
        <v>#N/A</v>
      </c>
      <c r="CB1772" t="e">
        <v>#N/A</v>
      </c>
      <c r="CC1772" t="e">
        <v>#N/A</v>
      </c>
      <c r="CD1772" t="e">
        <v>#N/A</v>
      </c>
      <c r="CE1772" t="e">
        <v>#N/A</v>
      </c>
      <c r="CF1772" t="e">
        <v>#N/A</v>
      </c>
    </row>
    <row r="1773" spans="74:84" x14ac:dyDescent="0.3">
      <c r="BV1773" t="e">
        <v>#N/A</v>
      </c>
      <c r="BW1773" t="e">
        <v>#N/A</v>
      </c>
      <c r="BX1773" t="e">
        <v>#N/A</v>
      </c>
      <c r="BY1773" t="e">
        <v>#N/A</v>
      </c>
      <c r="BZ1773" t="e">
        <v>#N/A</v>
      </c>
      <c r="CA1773" t="e">
        <v>#N/A</v>
      </c>
      <c r="CB1773" t="e">
        <v>#N/A</v>
      </c>
      <c r="CC1773" t="e">
        <v>#N/A</v>
      </c>
      <c r="CD1773" t="e">
        <v>#N/A</v>
      </c>
      <c r="CE1773" t="e">
        <v>#N/A</v>
      </c>
      <c r="CF1773" t="e">
        <v>#N/A</v>
      </c>
    </row>
    <row r="1774" spans="74:84" x14ac:dyDescent="0.3">
      <c r="BV1774" t="e">
        <v>#N/A</v>
      </c>
      <c r="BW1774" t="e">
        <v>#N/A</v>
      </c>
      <c r="BX1774" t="e">
        <v>#N/A</v>
      </c>
      <c r="BY1774" t="e">
        <v>#N/A</v>
      </c>
      <c r="BZ1774" t="e">
        <v>#N/A</v>
      </c>
      <c r="CA1774" t="e">
        <v>#N/A</v>
      </c>
      <c r="CB1774" t="e">
        <v>#N/A</v>
      </c>
      <c r="CC1774" t="e">
        <v>#N/A</v>
      </c>
      <c r="CD1774" t="e">
        <v>#N/A</v>
      </c>
      <c r="CE1774" t="e">
        <v>#N/A</v>
      </c>
      <c r="CF1774" t="e">
        <v>#N/A</v>
      </c>
    </row>
    <row r="1775" spans="74:84" x14ac:dyDescent="0.3">
      <c r="BV1775" t="e">
        <v>#N/A</v>
      </c>
      <c r="BW1775" t="e">
        <v>#N/A</v>
      </c>
      <c r="BX1775" t="e">
        <v>#N/A</v>
      </c>
      <c r="BY1775" t="e">
        <v>#N/A</v>
      </c>
      <c r="BZ1775" t="e">
        <v>#N/A</v>
      </c>
      <c r="CA1775" t="e">
        <v>#N/A</v>
      </c>
      <c r="CB1775" t="e">
        <v>#N/A</v>
      </c>
      <c r="CC1775" t="e">
        <v>#N/A</v>
      </c>
      <c r="CD1775" t="e">
        <v>#N/A</v>
      </c>
      <c r="CE1775" t="e">
        <v>#N/A</v>
      </c>
      <c r="CF1775" t="e">
        <v>#N/A</v>
      </c>
    </row>
    <row r="1776" spans="74:84" x14ac:dyDescent="0.3">
      <c r="BV1776" t="e">
        <v>#N/A</v>
      </c>
      <c r="BW1776" t="e">
        <v>#N/A</v>
      </c>
      <c r="BX1776" t="e">
        <v>#N/A</v>
      </c>
      <c r="BY1776" t="e">
        <v>#N/A</v>
      </c>
      <c r="BZ1776" t="e">
        <v>#N/A</v>
      </c>
      <c r="CA1776" t="e">
        <v>#N/A</v>
      </c>
      <c r="CB1776" t="e">
        <v>#N/A</v>
      </c>
      <c r="CC1776" t="e">
        <v>#N/A</v>
      </c>
      <c r="CD1776" t="e">
        <v>#N/A</v>
      </c>
      <c r="CE1776" t="e">
        <v>#N/A</v>
      </c>
      <c r="CF1776" t="e">
        <v>#N/A</v>
      </c>
    </row>
    <row r="1777" spans="74:84" x14ac:dyDescent="0.3">
      <c r="BV1777" t="e">
        <v>#N/A</v>
      </c>
      <c r="BW1777" t="e">
        <v>#N/A</v>
      </c>
      <c r="BX1777" t="e">
        <v>#N/A</v>
      </c>
      <c r="BY1777" t="e">
        <v>#N/A</v>
      </c>
      <c r="BZ1777" t="e">
        <v>#N/A</v>
      </c>
      <c r="CA1777" t="e">
        <v>#N/A</v>
      </c>
      <c r="CB1777" t="e">
        <v>#N/A</v>
      </c>
      <c r="CC1777" t="e">
        <v>#N/A</v>
      </c>
      <c r="CD1777" t="e">
        <v>#N/A</v>
      </c>
      <c r="CE1777" t="e">
        <v>#N/A</v>
      </c>
      <c r="CF1777" t="e">
        <v>#N/A</v>
      </c>
    </row>
    <row r="1778" spans="74:84" x14ac:dyDescent="0.3">
      <c r="BV1778" t="e">
        <v>#N/A</v>
      </c>
      <c r="BW1778" t="e">
        <v>#N/A</v>
      </c>
      <c r="BX1778" t="e">
        <v>#N/A</v>
      </c>
      <c r="BY1778" t="e">
        <v>#N/A</v>
      </c>
      <c r="BZ1778" t="e">
        <v>#N/A</v>
      </c>
      <c r="CA1778" t="e">
        <v>#N/A</v>
      </c>
      <c r="CB1778" t="e">
        <v>#N/A</v>
      </c>
      <c r="CC1778" t="e">
        <v>#N/A</v>
      </c>
      <c r="CD1778" t="e">
        <v>#N/A</v>
      </c>
      <c r="CE1778" t="e">
        <v>#N/A</v>
      </c>
      <c r="CF1778" t="e">
        <v>#N/A</v>
      </c>
    </row>
    <row r="1779" spans="74:84" x14ac:dyDescent="0.3">
      <c r="BV1779" t="e">
        <v>#N/A</v>
      </c>
      <c r="BW1779" t="e">
        <v>#N/A</v>
      </c>
      <c r="BX1779" t="e">
        <v>#N/A</v>
      </c>
      <c r="BY1779" t="e">
        <v>#N/A</v>
      </c>
      <c r="BZ1779" t="e">
        <v>#N/A</v>
      </c>
      <c r="CA1779" t="e">
        <v>#N/A</v>
      </c>
      <c r="CB1779" t="e">
        <v>#N/A</v>
      </c>
      <c r="CC1779" t="e">
        <v>#N/A</v>
      </c>
      <c r="CD1779" t="e">
        <v>#N/A</v>
      </c>
      <c r="CE1779" t="e">
        <v>#N/A</v>
      </c>
      <c r="CF1779" t="e">
        <v>#N/A</v>
      </c>
    </row>
    <row r="1780" spans="74:84" x14ac:dyDescent="0.3">
      <c r="BV1780" t="e">
        <v>#N/A</v>
      </c>
      <c r="BW1780" t="e">
        <v>#N/A</v>
      </c>
      <c r="BX1780" t="e">
        <v>#N/A</v>
      </c>
      <c r="BY1780" t="e">
        <v>#N/A</v>
      </c>
      <c r="BZ1780" t="e">
        <v>#N/A</v>
      </c>
      <c r="CA1780" t="e">
        <v>#N/A</v>
      </c>
      <c r="CB1780" t="e">
        <v>#N/A</v>
      </c>
      <c r="CC1780" t="e">
        <v>#N/A</v>
      </c>
      <c r="CD1780" t="e">
        <v>#N/A</v>
      </c>
      <c r="CE1780" t="e">
        <v>#N/A</v>
      </c>
      <c r="CF1780" t="e">
        <v>#N/A</v>
      </c>
    </row>
    <row r="1781" spans="74:84" x14ac:dyDescent="0.3">
      <c r="BV1781" t="e">
        <v>#N/A</v>
      </c>
      <c r="BW1781" t="e">
        <v>#N/A</v>
      </c>
      <c r="BX1781" t="e">
        <v>#N/A</v>
      </c>
      <c r="BY1781" t="e">
        <v>#N/A</v>
      </c>
      <c r="BZ1781" t="e">
        <v>#N/A</v>
      </c>
      <c r="CA1781" t="e">
        <v>#N/A</v>
      </c>
      <c r="CB1781" t="e">
        <v>#N/A</v>
      </c>
      <c r="CC1781" t="e">
        <v>#N/A</v>
      </c>
      <c r="CD1781" t="e">
        <v>#N/A</v>
      </c>
      <c r="CE1781" t="e">
        <v>#N/A</v>
      </c>
      <c r="CF1781" t="e">
        <v>#N/A</v>
      </c>
    </row>
    <row r="1782" spans="74:84" x14ac:dyDescent="0.3">
      <c r="BV1782" t="e">
        <v>#N/A</v>
      </c>
      <c r="BW1782" t="e">
        <v>#N/A</v>
      </c>
      <c r="BX1782" t="e">
        <v>#N/A</v>
      </c>
      <c r="BY1782" t="e">
        <v>#N/A</v>
      </c>
      <c r="BZ1782" t="e">
        <v>#N/A</v>
      </c>
      <c r="CA1782" t="e">
        <v>#N/A</v>
      </c>
      <c r="CB1782" t="e">
        <v>#N/A</v>
      </c>
      <c r="CC1782" t="e">
        <v>#N/A</v>
      </c>
      <c r="CD1782" t="e">
        <v>#N/A</v>
      </c>
      <c r="CE1782" t="e">
        <v>#N/A</v>
      </c>
      <c r="CF1782" t="e">
        <v>#N/A</v>
      </c>
    </row>
    <row r="1783" spans="74:84" x14ac:dyDescent="0.3">
      <c r="BV1783" t="e">
        <v>#N/A</v>
      </c>
      <c r="BW1783" t="e">
        <v>#N/A</v>
      </c>
      <c r="BX1783" t="e">
        <v>#N/A</v>
      </c>
      <c r="BY1783" t="e">
        <v>#N/A</v>
      </c>
      <c r="BZ1783" t="e">
        <v>#N/A</v>
      </c>
      <c r="CA1783" t="e">
        <v>#N/A</v>
      </c>
      <c r="CB1783" t="e">
        <v>#N/A</v>
      </c>
      <c r="CC1783" t="e">
        <v>#N/A</v>
      </c>
      <c r="CD1783" t="e">
        <v>#N/A</v>
      </c>
      <c r="CE1783" t="e">
        <v>#N/A</v>
      </c>
      <c r="CF1783" t="e">
        <v>#N/A</v>
      </c>
    </row>
    <row r="1784" spans="74:84" x14ac:dyDescent="0.3">
      <c r="BV1784" t="e">
        <v>#N/A</v>
      </c>
      <c r="BW1784" t="e">
        <v>#N/A</v>
      </c>
      <c r="BX1784" t="e">
        <v>#N/A</v>
      </c>
      <c r="BY1784" t="e">
        <v>#N/A</v>
      </c>
      <c r="BZ1784" t="e">
        <v>#N/A</v>
      </c>
      <c r="CA1784" t="e">
        <v>#N/A</v>
      </c>
      <c r="CB1784" t="e">
        <v>#N/A</v>
      </c>
      <c r="CC1784" t="e">
        <v>#N/A</v>
      </c>
      <c r="CD1784" t="e">
        <v>#N/A</v>
      </c>
      <c r="CE1784" t="e">
        <v>#N/A</v>
      </c>
      <c r="CF1784" t="e">
        <v>#N/A</v>
      </c>
    </row>
    <row r="1785" spans="74:84" x14ac:dyDescent="0.3">
      <c r="BV1785" t="e">
        <v>#N/A</v>
      </c>
      <c r="BW1785" t="e">
        <v>#N/A</v>
      </c>
      <c r="BX1785" t="e">
        <v>#N/A</v>
      </c>
      <c r="BY1785" t="e">
        <v>#N/A</v>
      </c>
      <c r="BZ1785" t="e">
        <v>#N/A</v>
      </c>
      <c r="CA1785" t="e">
        <v>#N/A</v>
      </c>
      <c r="CB1785" t="e">
        <v>#N/A</v>
      </c>
      <c r="CC1785" t="e">
        <v>#N/A</v>
      </c>
      <c r="CD1785" t="e">
        <v>#N/A</v>
      </c>
      <c r="CE1785" t="e">
        <v>#N/A</v>
      </c>
      <c r="CF1785" t="e">
        <v>#N/A</v>
      </c>
    </row>
    <row r="1786" spans="74:84" x14ac:dyDescent="0.3">
      <c r="BV1786" t="e">
        <v>#N/A</v>
      </c>
      <c r="BW1786" t="e">
        <v>#N/A</v>
      </c>
      <c r="BX1786" t="e">
        <v>#N/A</v>
      </c>
      <c r="BY1786" t="e">
        <v>#N/A</v>
      </c>
      <c r="BZ1786" t="e">
        <v>#N/A</v>
      </c>
      <c r="CA1786" t="e">
        <v>#N/A</v>
      </c>
      <c r="CB1786" t="e">
        <v>#N/A</v>
      </c>
      <c r="CC1786" t="e">
        <v>#N/A</v>
      </c>
      <c r="CD1786" t="e">
        <v>#N/A</v>
      </c>
      <c r="CE1786" t="e">
        <v>#N/A</v>
      </c>
      <c r="CF1786" t="e">
        <v>#N/A</v>
      </c>
    </row>
    <row r="1787" spans="74:84" x14ac:dyDescent="0.3">
      <c r="BV1787" t="e">
        <v>#N/A</v>
      </c>
      <c r="BW1787" t="e">
        <v>#N/A</v>
      </c>
      <c r="BX1787" t="e">
        <v>#N/A</v>
      </c>
      <c r="BY1787" t="e">
        <v>#N/A</v>
      </c>
      <c r="BZ1787" t="e">
        <v>#N/A</v>
      </c>
      <c r="CA1787" t="e">
        <v>#N/A</v>
      </c>
      <c r="CB1787" t="e">
        <v>#N/A</v>
      </c>
      <c r="CC1787" t="e">
        <v>#N/A</v>
      </c>
      <c r="CD1787" t="e">
        <v>#N/A</v>
      </c>
      <c r="CE1787" t="e">
        <v>#N/A</v>
      </c>
      <c r="CF1787" t="e">
        <v>#N/A</v>
      </c>
    </row>
    <row r="1788" spans="74:84" x14ac:dyDescent="0.3">
      <c r="BV1788" t="e">
        <v>#N/A</v>
      </c>
      <c r="BW1788" t="e">
        <v>#N/A</v>
      </c>
      <c r="BX1788" t="e">
        <v>#N/A</v>
      </c>
      <c r="BY1788" t="e">
        <v>#N/A</v>
      </c>
      <c r="BZ1788" t="e">
        <v>#N/A</v>
      </c>
      <c r="CA1788" t="e">
        <v>#N/A</v>
      </c>
      <c r="CB1788" t="e">
        <v>#N/A</v>
      </c>
      <c r="CC1788" t="e">
        <v>#N/A</v>
      </c>
      <c r="CD1788" t="e">
        <v>#N/A</v>
      </c>
      <c r="CE1788" t="e">
        <v>#N/A</v>
      </c>
      <c r="CF1788" t="e">
        <v>#N/A</v>
      </c>
    </row>
    <row r="1789" spans="74:84" x14ac:dyDescent="0.3">
      <c r="BV1789" t="e">
        <v>#N/A</v>
      </c>
      <c r="BW1789" t="e">
        <v>#N/A</v>
      </c>
      <c r="BX1789" t="e">
        <v>#N/A</v>
      </c>
      <c r="BY1789" t="e">
        <v>#N/A</v>
      </c>
      <c r="BZ1789" t="e">
        <v>#N/A</v>
      </c>
      <c r="CA1789" t="e">
        <v>#N/A</v>
      </c>
      <c r="CB1789" t="e">
        <v>#N/A</v>
      </c>
      <c r="CC1789" t="e">
        <v>#N/A</v>
      </c>
      <c r="CD1789" t="e">
        <v>#N/A</v>
      </c>
      <c r="CE1789" t="e">
        <v>#N/A</v>
      </c>
      <c r="CF1789" t="e">
        <v>#N/A</v>
      </c>
    </row>
    <row r="1790" spans="74:84" x14ac:dyDescent="0.3">
      <c r="BV1790" t="e">
        <v>#N/A</v>
      </c>
      <c r="BW1790" t="e">
        <v>#N/A</v>
      </c>
      <c r="BX1790" t="e">
        <v>#N/A</v>
      </c>
      <c r="BY1790" t="e">
        <v>#N/A</v>
      </c>
      <c r="BZ1790" t="e">
        <v>#N/A</v>
      </c>
      <c r="CA1790" t="e">
        <v>#N/A</v>
      </c>
      <c r="CB1790" t="e">
        <v>#N/A</v>
      </c>
      <c r="CC1790" t="e">
        <v>#N/A</v>
      </c>
      <c r="CD1790" t="e">
        <v>#N/A</v>
      </c>
      <c r="CE1790" t="e">
        <v>#N/A</v>
      </c>
      <c r="CF1790" t="e">
        <v>#N/A</v>
      </c>
    </row>
    <row r="1791" spans="74:84" x14ac:dyDescent="0.3">
      <c r="BV1791" t="e">
        <v>#N/A</v>
      </c>
      <c r="BW1791" t="e">
        <v>#N/A</v>
      </c>
      <c r="BX1791" t="e">
        <v>#N/A</v>
      </c>
      <c r="BY1791" t="e">
        <v>#N/A</v>
      </c>
      <c r="BZ1791" t="e">
        <v>#N/A</v>
      </c>
      <c r="CA1791" t="e">
        <v>#N/A</v>
      </c>
      <c r="CB1791" t="e">
        <v>#N/A</v>
      </c>
      <c r="CC1791" t="e">
        <v>#N/A</v>
      </c>
      <c r="CD1791" t="e">
        <v>#N/A</v>
      </c>
      <c r="CE1791" t="e">
        <v>#N/A</v>
      </c>
      <c r="CF1791" t="e">
        <v>#N/A</v>
      </c>
    </row>
    <row r="1792" spans="74:84" x14ac:dyDescent="0.3">
      <c r="BV1792" t="e">
        <v>#N/A</v>
      </c>
      <c r="BW1792" t="e">
        <v>#N/A</v>
      </c>
      <c r="BX1792" t="e">
        <v>#N/A</v>
      </c>
      <c r="BY1792" t="e">
        <v>#N/A</v>
      </c>
      <c r="BZ1792" t="e">
        <v>#N/A</v>
      </c>
      <c r="CA1792" t="e">
        <v>#N/A</v>
      </c>
      <c r="CB1792" t="e">
        <v>#N/A</v>
      </c>
      <c r="CC1792" t="e">
        <v>#N/A</v>
      </c>
      <c r="CD1792" t="e">
        <v>#N/A</v>
      </c>
      <c r="CE1792" t="e">
        <v>#N/A</v>
      </c>
      <c r="CF1792" t="e">
        <v>#N/A</v>
      </c>
    </row>
    <row r="1793" spans="74:84" x14ac:dyDescent="0.3">
      <c r="BV1793" t="e">
        <v>#N/A</v>
      </c>
      <c r="BW1793" t="e">
        <v>#N/A</v>
      </c>
      <c r="BX1793" t="e">
        <v>#N/A</v>
      </c>
      <c r="BY1793" t="e">
        <v>#N/A</v>
      </c>
      <c r="BZ1793" t="e">
        <v>#N/A</v>
      </c>
      <c r="CA1793" t="e">
        <v>#N/A</v>
      </c>
      <c r="CB1793" t="e">
        <v>#N/A</v>
      </c>
      <c r="CC1793" t="e">
        <v>#N/A</v>
      </c>
      <c r="CD1793" t="e">
        <v>#N/A</v>
      </c>
      <c r="CE1793" t="e">
        <v>#N/A</v>
      </c>
      <c r="CF1793" t="e">
        <v>#N/A</v>
      </c>
    </row>
    <row r="1794" spans="74:84" x14ac:dyDescent="0.3">
      <c r="BV1794" t="e">
        <v>#N/A</v>
      </c>
      <c r="BW1794" t="e">
        <v>#N/A</v>
      </c>
      <c r="BX1794" t="e">
        <v>#N/A</v>
      </c>
      <c r="BY1794" t="e">
        <v>#N/A</v>
      </c>
      <c r="BZ1794" t="e">
        <v>#N/A</v>
      </c>
      <c r="CA1794" t="e">
        <v>#N/A</v>
      </c>
      <c r="CB1794" t="e">
        <v>#N/A</v>
      </c>
      <c r="CC1794" t="e">
        <v>#N/A</v>
      </c>
      <c r="CD1794" t="e">
        <v>#N/A</v>
      </c>
      <c r="CE1794" t="e">
        <v>#N/A</v>
      </c>
      <c r="CF1794" t="e">
        <v>#N/A</v>
      </c>
    </row>
    <row r="1795" spans="74:84" x14ac:dyDescent="0.3">
      <c r="BV1795" t="e">
        <v>#N/A</v>
      </c>
      <c r="BW1795" t="e">
        <v>#N/A</v>
      </c>
      <c r="BX1795" t="e">
        <v>#N/A</v>
      </c>
      <c r="BY1795" t="e">
        <v>#N/A</v>
      </c>
      <c r="BZ1795" t="e">
        <v>#N/A</v>
      </c>
      <c r="CA1795" t="e">
        <v>#N/A</v>
      </c>
      <c r="CB1795" t="e">
        <v>#N/A</v>
      </c>
      <c r="CC1795" t="e">
        <v>#N/A</v>
      </c>
      <c r="CD1795" t="e">
        <v>#N/A</v>
      </c>
      <c r="CE1795" t="e">
        <v>#N/A</v>
      </c>
      <c r="CF1795" t="e">
        <v>#N/A</v>
      </c>
    </row>
    <row r="1796" spans="74:84" x14ac:dyDescent="0.3">
      <c r="BV1796" t="e">
        <v>#N/A</v>
      </c>
      <c r="BW1796" t="e">
        <v>#N/A</v>
      </c>
      <c r="BX1796" t="e">
        <v>#N/A</v>
      </c>
      <c r="BY1796" t="e">
        <v>#N/A</v>
      </c>
      <c r="BZ1796" t="e">
        <v>#N/A</v>
      </c>
      <c r="CA1796" t="e">
        <v>#N/A</v>
      </c>
      <c r="CB1796" t="e">
        <v>#N/A</v>
      </c>
      <c r="CC1796" t="e">
        <v>#N/A</v>
      </c>
      <c r="CD1796" t="e">
        <v>#N/A</v>
      </c>
      <c r="CE1796" t="e">
        <v>#N/A</v>
      </c>
      <c r="CF1796" t="e">
        <v>#N/A</v>
      </c>
    </row>
    <row r="1797" spans="74:84" x14ac:dyDescent="0.3">
      <c r="BV1797" t="e">
        <v>#N/A</v>
      </c>
      <c r="BW1797" t="e">
        <v>#N/A</v>
      </c>
      <c r="BX1797" t="e">
        <v>#N/A</v>
      </c>
      <c r="BY1797" t="e">
        <v>#N/A</v>
      </c>
      <c r="BZ1797" t="e">
        <v>#N/A</v>
      </c>
      <c r="CA1797" t="e">
        <v>#N/A</v>
      </c>
      <c r="CB1797" t="e">
        <v>#N/A</v>
      </c>
      <c r="CC1797" t="e">
        <v>#N/A</v>
      </c>
      <c r="CD1797" t="e">
        <v>#N/A</v>
      </c>
      <c r="CE1797" t="e">
        <v>#N/A</v>
      </c>
      <c r="CF1797" t="e">
        <v>#N/A</v>
      </c>
    </row>
    <row r="1798" spans="74:84" x14ac:dyDescent="0.3">
      <c r="BV1798" t="e">
        <v>#N/A</v>
      </c>
      <c r="BW1798" t="e">
        <v>#N/A</v>
      </c>
      <c r="BX1798" t="e">
        <v>#N/A</v>
      </c>
      <c r="BY1798" t="e">
        <v>#N/A</v>
      </c>
      <c r="BZ1798" t="e">
        <v>#N/A</v>
      </c>
      <c r="CA1798" t="e">
        <v>#N/A</v>
      </c>
      <c r="CB1798" t="e">
        <v>#N/A</v>
      </c>
      <c r="CC1798" t="e">
        <v>#N/A</v>
      </c>
      <c r="CD1798" t="e">
        <v>#N/A</v>
      </c>
      <c r="CE1798" t="e">
        <v>#N/A</v>
      </c>
      <c r="CF1798" t="e">
        <v>#N/A</v>
      </c>
    </row>
    <row r="1799" spans="74:84" x14ac:dyDescent="0.3">
      <c r="BV1799" t="e">
        <v>#N/A</v>
      </c>
      <c r="BW1799" t="e">
        <v>#N/A</v>
      </c>
      <c r="BX1799" t="e">
        <v>#N/A</v>
      </c>
      <c r="BY1799" t="e">
        <v>#N/A</v>
      </c>
      <c r="BZ1799" t="e">
        <v>#N/A</v>
      </c>
      <c r="CA1799" t="e">
        <v>#N/A</v>
      </c>
      <c r="CB1799" t="e">
        <v>#N/A</v>
      </c>
      <c r="CC1799" t="e">
        <v>#N/A</v>
      </c>
      <c r="CD1799" t="e">
        <v>#N/A</v>
      </c>
      <c r="CE1799" t="e">
        <v>#N/A</v>
      </c>
      <c r="CF1799" t="e">
        <v>#N/A</v>
      </c>
    </row>
    <row r="1800" spans="74:84" x14ac:dyDescent="0.3">
      <c r="BV1800" t="e">
        <v>#N/A</v>
      </c>
      <c r="BW1800" t="e">
        <v>#N/A</v>
      </c>
      <c r="BX1800" t="e">
        <v>#N/A</v>
      </c>
      <c r="BY1800" t="e">
        <v>#N/A</v>
      </c>
      <c r="BZ1800" t="e">
        <v>#N/A</v>
      </c>
      <c r="CA1800" t="e">
        <v>#N/A</v>
      </c>
      <c r="CB1800" t="e">
        <v>#N/A</v>
      </c>
      <c r="CC1800" t="e">
        <v>#N/A</v>
      </c>
      <c r="CD1800" t="e">
        <v>#N/A</v>
      </c>
      <c r="CE1800" t="e">
        <v>#N/A</v>
      </c>
      <c r="CF1800" t="e">
        <v>#N/A</v>
      </c>
    </row>
    <row r="1801" spans="74:84" x14ac:dyDescent="0.3">
      <c r="BV1801" t="e">
        <v>#N/A</v>
      </c>
      <c r="BW1801" t="e">
        <v>#N/A</v>
      </c>
      <c r="BX1801" t="e">
        <v>#N/A</v>
      </c>
      <c r="BY1801" t="e">
        <v>#N/A</v>
      </c>
      <c r="BZ1801" t="e">
        <v>#N/A</v>
      </c>
      <c r="CA1801" t="e">
        <v>#N/A</v>
      </c>
      <c r="CB1801" t="e">
        <v>#N/A</v>
      </c>
      <c r="CC1801" t="e">
        <v>#N/A</v>
      </c>
      <c r="CD1801" t="e">
        <v>#N/A</v>
      </c>
      <c r="CE1801" t="e">
        <v>#N/A</v>
      </c>
      <c r="CF1801" t="e">
        <v>#N/A</v>
      </c>
    </row>
    <row r="1802" spans="74:84" x14ac:dyDescent="0.3">
      <c r="BV1802" t="e">
        <v>#N/A</v>
      </c>
      <c r="BW1802" t="e">
        <v>#N/A</v>
      </c>
      <c r="BX1802" t="e">
        <v>#N/A</v>
      </c>
      <c r="BY1802" t="e">
        <v>#N/A</v>
      </c>
      <c r="BZ1802" t="e">
        <v>#N/A</v>
      </c>
      <c r="CA1802" t="e">
        <v>#N/A</v>
      </c>
      <c r="CB1802" t="e">
        <v>#N/A</v>
      </c>
      <c r="CC1802" t="e">
        <v>#N/A</v>
      </c>
      <c r="CD1802" t="e">
        <v>#N/A</v>
      </c>
      <c r="CE1802" t="e">
        <v>#N/A</v>
      </c>
      <c r="CF1802" t="e">
        <v>#N/A</v>
      </c>
    </row>
    <row r="1803" spans="74:84" x14ac:dyDescent="0.3">
      <c r="BV1803" t="e">
        <v>#N/A</v>
      </c>
      <c r="BW1803" t="e">
        <v>#N/A</v>
      </c>
      <c r="BX1803" t="e">
        <v>#N/A</v>
      </c>
      <c r="BY1803" t="e">
        <v>#N/A</v>
      </c>
      <c r="BZ1803" t="e">
        <v>#N/A</v>
      </c>
      <c r="CA1803" t="e">
        <v>#N/A</v>
      </c>
      <c r="CB1803" t="e">
        <v>#N/A</v>
      </c>
      <c r="CC1803" t="e">
        <v>#N/A</v>
      </c>
      <c r="CD1803" t="e">
        <v>#N/A</v>
      </c>
      <c r="CE1803" t="e">
        <v>#N/A</v>
      </c>
      <c r="CF1803" t="e">
        <v>#N/A</v>
      </c>
    </row>
    <row r="1804" spans="74:84" x14ac:dyDescent="0.3">
      <c r="BV1804" t="e">
        <v>#N/A</v>
      </c>
      <c r="BW1804" t="e">
        <v>#N/A</v>
      </c>
      <c r="BX1804" t="e">
        <v>#N/A</v>
      </c>
      <c r="BY1804" t="e">
        <v>#N/A</v>
      </c>
      <c r="BZ1804" t="e">
        <v>#N/A</v>
      </c>
      <c r="CA1804" t="e">
        <v>#N/A</v>
      </c>
      <c r="CB1804" t="e">
        <v>#N/A</v>
      </c>
      <c r="CC1804" t="e">
        <v>#N/A</v>
      </c>
      <c r="CD1804" t="e">
        <v>#N/A</v>
      </c>
      <c r="CE1804" t="e">
        <v>#N/A</v>
      </c>
      <c r="CF1804" t="e">
        <v>#N/A</v>
      </c>
    </row>
    <row r="1805" spans="74:84" x14ac:dyDescent="0.3">
      <c r="BV1805" t="e">
        <v>#N/A</v>
      </c>
      <c r="BW1805" t="e">
        <v>#N/A</v>
      </c>
      <c r="BX1805" t="e">
        <v>#N/A</v>
      </c>
      <c r="BY1805" t="e">
        <v>#N/A</v>
      </c>
      <c r="BZ1805" t="e">
        <v>#N/A</v>
      </c>
      <c r="CA1805" t="e">
        <v>#N/A</v>
      </c>
      <c r="CB1805" t="e">
        <v>#N/A</v>
      </c>
      <c r="CC1805" t="e">
        <v>#N/A</v>
      </c>
      <c r="CD1805" t="e">
        <v>#N/A</v>
      </c>
      <c r="CE1805" t="e">
        <v>#N/A</v>
      </c>
      <c r="CF1805" t="e">
        <v>#N/A</v>
      </c>
    </row>
    <row r="1806" spans="74:84" x14ac:dyDescent="0.3">
      <c r="BV1806" t="e">
        <v>#N/A</v>
      </c>
      <c r="BW1806" t="e">
        <v>#N/A</v>
      </c>
      <c r="BX1806" t="e">
        <v>#N/A</v>
      </c>
      <c r="BY1806" t="e">
        <v>#N/A</v>
      </c>
      <c r="BZ1806" t="e">
        <v>#N/A</v>
      </c>
      <c r="CA1806" t="e">
        <v>#N/A</v>
      </c>
      <c r="CB1806" t="e">
        <v>#N/A</v>
      </c>
      <c r="CC1806" t="e">
        <v>#N/A</v>
      </c>
      <c r="CD1806" t="e">
        <v>#N/A</v>
      </c>
      <c r="CE1806" t="e">
        <v>#N/A</v>
      </c>
      <c r="CF1806" t="e">
        <v>#N/A</v>
      </c>
    </row>
    <row r="1807" spans="74:84" x14ac:dyDescent="0.3">
      <c r="BV1807" t="e">
        <v>#N/A</v>
      </c>
      <c r="BW1807" t="e">
        <v>#N/A</v>
      </c>
      <c r="BX1807" t="e">
        <v>#N/A</v>
      </c>
      <c r="BY1807" t="e">
        <v>#N/A</v>
      </c>
      <c r="BZ1807" t="e">
        <v>#N/A</v>
      </c>
      <c r="CA1807" t="e">
        <v>#N/A</v>
      </c>
      <c r="CB1807" t="e">
        <v>#N/A</v>
      </c>
      <c r="CC1807" t="e">
        <v>#N/A</v>
      </c>
      <c r="CD1807" t="e">
        <v>#N/A</v>
      </c>
      <c r="CE1807" t="e">
        <v>#N/A</v>
      </c>
      <c r="CF1807" t="e">
        <v>#N/A</v>
      </c>
    </row>
    <row r="1808" spans="74:84" x14ac:dyDescent="0.3">
      <c r="BV1808" t="e">
        <v>#N/A</v>
      </c>
      <c r="BW1808" t="e">
        <v>#N/A</v>
      </c>
      <c r="BX1808" t="e">
        <v>#N/A</v>
      </c>
      <c r="BY1808" t="e">
        <v>#N/A</v>
      </c>
      <c r="BZ1808" t="e">
        <v>#N/A</v>
      </c>
      <c r="CA1808" t="e">
        <v>#N/A</v>
      </c>
      <c r="CB1808" t="e">
        <v>#N/A</v>
      </c>
      <c r="CC1808" t="e">
        <v>#N/A</v>
      </c>
      <c r="CD1808" t="e">
        <v>#N/A</v>
      </c>
      <c r="CE1808" t="e">
        <v>#N/A</v>
      </c>
      <c r="CF1808" t="e">
        <v>#N/A</v>
      </c>
    </row>
    <row r="1809" spans="74:84" x14ac:dyDescent="0.3">
      <c r="BV1809" t="e">
        <v>#N/A</v>
      </c>
      <c r="BW1809" t="e">
        <v>#N/A</v>
      </c>
      <c r="BX1809" t="e">
        <v>#N/A</v>
      </c>
      <c r="BY1809" t="e">
        <v>#N/A</v>
      </c>
      <c r="BZ1809" t="e">
        <v>#N/A</v>
      </c>
      <c r="CA1809" t="e">
        <v>#N/A</v>
      </c>
      <c r="CB1809" t="e">
        <v>#N/A</v>
      </c>
      <c r="CC1809" t="e">
        <v>#N/A</v>
      </c>
      <c r="CD1809" t="e">
        <v>#N/A</v>
      </c>
      <c r="CE1809" t="e">
        <v>#N/A</v>
      </c>
      <c r="CF1809" t="e">
        <v>#N/A</v>
      </c>
    </row>
    <row r="1810" spans="74:84" x14ac:dyDescent="0.3">
      <c r="BV1810" t="e">
        <v>#N/A</v>
      </c>
      <c r="BW1810" t="e">
        <v>#N/A</v>
      </c>
      <c r="BX1810" t="e">
        <v>#N/A</v>
      </c>
      <c r="BY1810" t="e">
        <v>#N/A</v>
      </c>
      <c r="BZ1810" t="e">
        <v>#N/A</v>
      </c>
      <c r="CA1810" t="e">
        <v>#N/A</v>
      </c>
      <c r="CB1810" t="e">
        <v>#N/A</v>
      </c>
      <c r="CC1810" t="e">
        <v>#N/A</v>
      </c>
      <c r="CD1810" t="e">
        <v>#N/A</v>
      </c>
      <c r="CE1810" t="e">
        <v>#N/A</v>
      </c>
      <c r="CF1810" t="e">
        <v>#N/A</v>
      </c>
    </row>
    <row r="1811" spans="74:84" x14ac:dyDescent="0.3">
      <c r="BV1811" t="e">
        <v>#N/A</v>
      </c>
      <c r="BW1811" t="e">
        <v>#N/A</v>
      </c>
      <c r="BX1811" t="e">
        <v>#N/A</v>
      </c>
      <c r="BY1811" t="e">
        <v>#N/A</v>
      </c>
      <c r="BZ1811" t="e">
        <v>#N/A</v>
      </c>
      <c r="CA1811" t="e">
        <v>#N/A</v>
      </c>
      <c r="CB1811" t="e">
        <v>#N/A</v>
      </c>
      <c r="CC1811" t="e">
        <v>#N/A</v>
      </c>
      <c r="CD1811" t="e">
        <v>#N/A</v>
      </c>
      <c r="CE1811" t="e">
        <v>#N/A</v>
      </c>
      <c r="CF1811" t="e">
        <v>#N/A</v>
      </c>
    </row>
    <row r="1812" spans="74:84" x14ac:dyDescent="0.3">
      <c r="BV1812" t="e">
        <v>#N/A</v>
      </c>
      <c r="BW1812" t="e">
        <v>#N/A</v>
      </c>
      <c r="BX1812" t="e">
        <v>#N/A</v>
      </c>
      <c r="BY1812" t="e">
        <v>#N/A</v>
      </c>
      <c r="BZ1812" t="e">
        <v>#N/A</v>
      </c>
      <c r="CA1812" t="e">
        <v>#N/A</v>
      </c>
      <c r="CB1812" t="e">
        <v>#N/A</v>
      </c>
      <c r="CC1812" t="e">
        <v>#N/A</v>
      </c>
      <c r="CD1812" t="e">
        <v>#N/A</v>
      </c>
      <c r="CE1812" t="e">
        <v>#N/A</v>
      </c>
      <c r="CF1812" t="e">
        <v>#N/A</v>
      </c>
    </row>
    <row r="1813" spans="74:84" x14ac:dyDescent="0.3">
      <c r="BV1813" t="e">
        <v>#N/A</v>
      </c>
      <c r="BW1813" t="e">
        <v>#N/A</v>
      </c>
      <c r="BX1813" t="e">
        <v>#N/A</v>
      </c>
      <c r="BY1813" t="e">
        <v>#N/A</v>
      </c>
      <c r="BZ1813" t="e">
        <v>#N/A</v>
      </c>
      <c r="CA1813" t="e">
        <v>#N/A</v>
      </c>
      <c r="CB1813" t="e">
        <v>#N/A</v>
      </c>
      <c r="CC1813" t="e">
        <v>#N/A</v>
      </c>
      <c r="CD1813" t="e">
        <v>#N/A</v>
      </c>
      <c r="CE1813" t="e">
        <v>#N/A</v>
      </c>
      <c r="CF1813" t="e">
        <v>#N/A</v>
      </c>
    </row>
    <row r="1814" spans="74:84" x14ac:dyDescent="0.3">
      <c r="BV1814" t="e">
        <v>#N/A</v>
      </c>
      <c r="BW1814" t="e">
        <v>#N/A</v>
      </c>
      <c r="BX1814" t="e">
        <v>#N/A</v>
      </c>
      <c r="BY1814" t="e">
        <v>#N/A</v>
      </c>
      <c r="BZ1814" t="e">
        <v>#N/A</v>
      </c>
      <c r="CA1814" t="e">
        <v>#N/A</v>
      </c>
      <c r="CB1814" t="e">
        <v>#N/A</v>
      </c>
      <c r="CC1814" t="e">
        <v>#N/A</v>
      </c>
      <c r="CD1814" t="e">
        <v>#N/A</v>
      </c>
      <c r="CE1814" t="e">
        <v>#N/A</v>
      </c>
      <c r="CF1814" t="e">
        <v>#N/A</v>
      </c>
    </row>
    <row r="1815" spans="74:84" x14ac:dyDescent="0.3">
      <c r="BV1815" t="e">
        <v>#N/A</v>
      </c>
      <c r="BW1815" t="e">
        <v>#N/A</v>
      </c>
      <c r="BX1815" t="e">
        <v>#N/A</v>
      </c>
      <c r="BY1815" t="e">
        <v>#N/A</v>
      </c>
      <c r="BZ1815" t="e">
        <v>#N/A</v>
      </c>
      <c r="CA1815" t="e">
        <v>#N/A</v>
      </c>
      <c r="CB1815" t="e">
        <v>#N/A</v>
      </c>
      <c r="CC1815" t="e">
        <v>#N/A</v>
      </c>
      <c r="CD1815" t="e">
        <v>#N/A</v>
      </c>
      <c r="CE1815" t="e">
        <v>#N/A</v>
      </c>
      <c r="CF1815" t="e">
        <v>#N/A</v>
      </c>
    </row>
    <row r="1816" spans="74:84" x14ac:dyDescent="0.3">
      <c r="BV1816" t="e">
        <v>#N/A</v>
      </c>
      <c r="BW1816" t="e">
        <v>#N/A</v>
      </c>
      <c r="BX1816" t="e">
        <v>#N/A</v>
      </c>
      <c r="BY1816" t="e">
        <v>#N/A</v>
      </c>
      <c r="BZ1816" t="e">
        <v>#N/A</v>
      </c>
      <c r="CA1816" t="e">
        <v>#N/A</v>
      </c>
      <c r="CB1816" t="e">
        <v>#N/A</v>
      </c>
      <c r="CC1816" t="e">
        <v>#N/A</v>
      </c>
      <c r="CD1816" t="e">
        <v>#N/A</v>
      </c>
      <c r="CE1816" t="e">
        <v>#N/A</v>
      </c>
      <c r="CF1816" t="e">
        <v>#N/A</v>
      </c>
    </row>
    <row r="1817" spans="74:84" x14ac:dyDescent="0.3">
      <c r="BV1817" t="e">
        <v>#N/A</v>
      </c>
      <c r="BW1817" t="e">
        <v>#N/A</v>
      </c>
      <c r="BX1817" t="e">
        <v>#N/A</v>
      </c>
      <c r="BY1817" t="e">
        <v>#N/A</v>
      </c>
      <c r="BZ1817" t="e">
        <v>#N/A</v>
      </c>
      <c r="CA1817" t="e">
        <v>#N/A</v>
      </c>
      <c r="CB1817" t="e">
        <v>#N/A</v>
      </c>
      <c r="CC1817" t="e">
        <v>#N/A</v>
      </c>
      <c r="CD1817" t="e">
        <v>#N/A</v>
      </c>
      <c r="CE1817" t="e">
        <v>#N/A</v>
      </c>
      <c r="CF1817" t="e">
        <v>#N/A</v>
      </c>
    </row>
    <row r="1818" spans="74:84" x14ac:dyDescent="0.3">
      <c r="BV1818" t="e">
        <v>#N/A</v>
      </c>
      <c r="BW1818" t="e">
        <v>#N/A</v>
      </c>
      <c r="BX1818" t="e">
        <v>#N/A</v>
      </c>
      <c r="BY1818" t="e">
        <v>#N/A</v>
      </c>
      <c r="BZ1818" t="e">
        <v>#N/A</v>
      </c>
      <c r="CA1818" t="e">
        <v>#N/A</v>
      </c>
      <c r="CB1818" t="e">
        <v>#N/A</v>
      </c>
      <c r="CC1818" t="e">
        <v>#N/A</v>
      </c>
      <c r="CD1818" t="e">
        <v>#N/A</v>
      </c>
      <c r="CE1818" t="e">
        <v>#N/A</v>
      </c>
      <c r="CF1818" t="e">
        <v>#N/A</v>
      </c>
    </row>
    <row r="1819" spans="74:84" x14ac:dyDescent="0.3">
      <c r="BV1819" t="e">
        <v>#N/A</v>
      </c>
      <c r="BW1819" t="e">
        <v>#N/A</v>
      </c>
      <c r="BX1819" t="e">
        <v>#N/A</v>
      </c>
      <c r="BY1819" t="e">
        <v>#N/A</v>
      </c>
      <c r="BZ1819" t="e">
        <v>#N/A</v>
      </c>
      <c r="CA1819" t="e">
        <v>#N/A</v>
      </c>
      <c r="CB1819" t="e">
        <v>#N/A</v>
      </c>
      <c r="CC1819" t="e">
        <v>#N/A</v>
      </c>
      <c r="CD1819" t="e">
        <v>#N/A</v>
      </c>
      <c r="CE1819" t="e">
        <v>#N/A</v>
      </c>
      <c r="CF1819" t="e">
        <v>#N/A</v>
      </c>
    </row>
    <row r="1820" spans="74:84" x14ac:dyDescent="0.3">
      <c r="BV1820" t="e">
        <v>#N/A</v>
      </c>
      <c r="BW1820" t="e">
        <v>#N/A</v>
      </c>
      <c r="BX1820" t="e">
        <v>#N/A</v>
      </c>
      <c r="BY1820" t="e">
        <v>#N/A</v>
      </c>
      <c r="BZ1820" t="e">
        <v>#N/A</v>
      </c>
      <c r="CA1820" t="e">
        <v>#N/A</v>
      </c>
      <c r="CB1820" t="e">
        <v>#N/A</v>
      </c>
      <c r="CC1820" t="e">
        <v>#N/A</v>
      </c>
      <c r="CD1820" t="e">
        <v>#N/A</v>
      </c>
      <c r="CE1820" t="e">
        <v>#N/A</v>
      </c>
      <c r="CF1820" t="e">
        <v>#N/A</v>
      </c>
    </row>
    <row r="1821" spans="74:84" x14ac:dyDescent="0.3">
      <c r="BV1821" t="e">
        <v>#N/A</v>
      </c>
      <c r="BW1821" t="e">
        <v>#N/A</v>
      </c>
      <c r="BX1821" t="e">
        <v>#N/A</v>
      </c>
      <c r="BY1821" t="e">
        <v>#N/A</v>
      </c>
      <c r="BZ1821" t="e">
        <v>#N/A</v>
      </c>
      <c r="CA1821" t="e">
        <v>#N/A</v>
      </c>
      <c r="CB1821" t="e">
        <v>#N/A</v>
      </c>
      <c r="CC1821" t="e">
        <v>#N/A</v>
      </c>
      <c r="CD1821" t="e">
        <v>#N/A</v>
      </c>
      <c r="CE1821" t="e">
        <v>#N/A</v>
      </c>
      <c r="CF1821" t="e">
        <v>#N/A</v>
      </c>
    </row>
    <row r="1822" spans="74:84" x14ac:dyDescent="0.3">
      <c r="BV1822" t="e">
        <v>#N/A</v>
      </c>
      <c r="BW1822" t="e">
        <v>#N/A</v>
      </c>
      <c r="BX1822" t="e">
        <v>#N/A</v>
      </c>
      <c r="BY1822" t="e">
        <v>#N/A</v>
      </c>
      <c r="BZ1822" t="e">
        <v>#N/A</v>
      </c>
      <c r="CA1822" t="e">
        <v>#N/A</v>
      </c>
      <c r="CB1822" t="e">
        <v>#N/A</v>
      </c>
      <c r="CC1822" t="e">
        <v>#N/A</v>
      </c>
      <c r="CD1822" t="e">
        <v>#N/A</v>
      </c>
      <c r="CE1822" t="e">
        <v>#N/A</v>
      </c>
      <c r="CF1822" t="e">
        <v>#N/A</v>
      </c>
    </row>
    <row r="1823" spans="74:84" x14ac:dyDescent="0.3">
      <c r="BV1823" t="e">
        <v>#N/A</v>
      </c>
      <c r="BW1823" t="e">
        <v>#N/A</v>
      </c>
      <c r="BX1823" t="e">
        <v>#N/A</v>
      </c>
      <c r="BY1823" t="e">
        <v>#N/A</v>
      </c>
      <c r="BZ1823" t="e">
        <v>#N/A</v>
      </c>
      <c r="CA1823" t="e">
        <v>#N/A</v>
      </c>
      <c r="CB1823" t="e">
        <v>#N/A</v>
      </c>
      <c r="CC1823" t="e">
        <v>#N/A</v>
      </c>
      <c r="CD1823" t="e">
        <v>#N/A</v>
      </c>
      <c r="CE1823" t="e">
        <v>#N/A</v>
      </c>
      <c r="CF1823" t="e">
        <v>#N/A</v>
      </c>
    </row>
    <row r="1824" spans="74:84" x14ac:dyDescent="0.3">
      <c r="BV1824" t="e">
        <v>#N/A</v>
      </c>
      <c r="BW1824" t="e">
        <v>#N/A</v>
      </c>
      <c r="BX1824" t="e">
        <v>#N/A</v>
      </c>
      <c r="BY1824" t="e">
        <v>#N/A</v>
      </c>
      <c r="BZ1824" t="e">
        <v>#N/A</v>
      </c>
      <c r="CA1824" t="e">
        <v>#N/A</v>
      </c>
      <c r="CB1824" t="e">
        <v>#N/A</v>
      </c>
      <c r="CC1824" t="e">
        <v>#N/A</v>
      </c>
      <c r="CD1824" t="e">
        <v>#N/A</v>
      </c>
      <c r="CE1824" t="e">
        <v>#N/A</v>
      </c>
      <c r="CF1824" t="e">
        <v>#N/A</v>
      </c>
    </row>
    <row r="1825" spans="74:84" x14ac:dyDescent="0.3">
      <c r="BV1825" t="e">
        <v>#N/A</v>
      </c>
      <c r="BW1825" t="e">
        <v>#N/A</v>
      </c>
      <c r="BX1825" t="e">
        <v>#N/A</v>
      </c>
      <c r="BY1825" t="e">
        <v>#N/A</v>
      </c>
      <c r="BZ1825" t="e">
        <v>#N/A</v>
      </c>
      <c r="CA1825" t="e">
        <v>#N/A</v>
      </c>
      <c r="CB1825" t="e">
        <v>#N/A</v>
      </c>
      <c r="CC1825" t="e">
        <v>#N/A</v>
      </c>
      <c r="CD1825" t="e">
        <v>#N/A</v>
      </c>
      <c r="CE1825" t="e">
        <v>#N/A</v>
      </c>
      <c r="CF1825" t="e">
        <v>#N/A</v>
      </c>
    </row>
    <row r="1826" spans="74:84" x14ac:dyDescent="0.3">
      <c r="BV1826" t="e">
        <v>#N/A</v>
      </c>
      <c r="BW1826" t="e">
        <v>#N/A</v>
      </c>
      <c r="BX1826" t="e">
        <v>#N/A</v>
      </c>
      <c r="BY1826" t="e">
        <v>#N/A</v>
      </c>
      <c r="BZ1826" t="e">
        <v>#N/A</v>
      </c>
      <c r="CA1826" t="e">
        <v>#N/A</v>
      </c>
      <c r="CB1826" t="e">
        <v>#N/A</v>
      </c>
      <c r="CC1826" t="e">
        <v>#N/A</v>
      </c>
      <c r="CD1826" t="e">
        <v>#N/A</v>
      </c>
      <c r="CE1826" t="e">
        <v>#N/A</v>
      </c>
      <c r="CF1826" t="e">
        <v>#N/A</v>
      </c>
    </row>
    <row r="1827" spans="74:84" x14ac:dyDescent="0.3">
      <c r="BV1827" t="e">
        <v>#N/A</v>
      </c>
      <c r="BW1827" t="e">
        <v>#N/A</v>
      </c>
      <c r="BX1827" t="e">
        <v>#N/A</v>
      </c>
      <c r="BY1827" t="e">
        <v>#N/A</v>
      </c>
      <c r="BZ1827" t="e">
        <v>#N/A</v>
      </c>
      <c r="CA1827" t="e">
        <v>#N/A</v>
      </c>
      <c r="CB1827" t="e">
        <v>#N/A</v>
      </c>
      <c r="CC1827" t="e">
        <v>#N/A</v>
      </c>
      <c r="CD1827" t="e">
        <v>#N/A</v>
      </c>
      <c r="CE1827" t="e">
        <v>#N/A</v>
      </c>
      <c r="CF1827" t="e">
        <v>#N/A</v>
      </c>
    </row>
    <row r="1828" spans="74:84" x14ac:dyDescent="0.3">
      <c r="BV1828" t="e">
        <v>#N/A</v>
      </c>
      <c r="BW1828" t="e">
        <v>#N/A</v>
      </c>
      <c r="BX1828" t="e">
        <v>#N/A</v>
      </c>
      <c r="BY1828" t="e">
        <v>#N/A</v>
      </c>
      <c r="BZ1828" t="e">
        <v>#N/A</v>
      </c>
      <c r="CA1828" t="e">
        <v>#N/A</v>
      </c>
      <c r="CB1828" t="e">
        <v>#N/A</v>
      </c>
      <c r="CC1828" t="e">
        <v>#N/A</v>
      </c>
      <c r="CD1828" t="e">
        <v>#N/A</v>
      </c>
      <c r="CE1828" t="e">
        <v>#N/A</v>
      </c>
      <c r="CF1828" t="e">
        <v>#N/A</v>
      </c>
    </row>
    <row r="1829" spans="74:84" x14ac:dyDescent="0.3">
      <c r="BV1829" t="e">
        <v>#N/A</v>
      </c>
      <c r="BW1829" t="e">
        <v>#N/A</v>
      </c>
      <c r="BX1829" t="e">
        <v>#N/A</v>
      </c>
      <c r="BY1829" t="e">
        <v>#N/A</v>
      </c>
      <c r="BZ1829" t="e">
        <v>#N/A</v>
      </c>
      <c r="CA1829" t="e">
        <v>#N/A</v>
      </c>
      <c r="CB1829" t="e">
        <v>#N/A</v>
      </c>
      <c r="CC1829" t="e">
        <v>#N/A</v>
      </c>
      <c r="CD1829" t="e">
        <v>#N/A</v>
      </c>
      <c r="CE1829" t="e">
        <v>#N/A</v>
      </c>
      <c r="CF1829" t="e">
        <v>#N/A</v>
      </c>
    </row>
    <row r="1830" spans="74:84" x14ac:dyDescent="0.3">
      <c r="BV1830" t="e">
        <v>#N/A</v>
      </c>
      <c r="BW1830" t="e">
        <v>#N/A</v>
      </c>
      <c r="BX1830" t="e">
        <v>#N/A</v>
      </c>
      <c r="BY1830" t="e">
        <v>#N/A</v>
      </c>
      <c r="BZ1830" t="e">
        <v>#N/A</v>
      </c>
      <c r="CA1830" t="e">
        <v>#N/A</v>
      </c>
      <c r="CB1830" t="e">
        <v>#N/A</v>
      </c>
      <c r="CC1830" t="e">
        <v>#N/A</v>
      </c>
      <c r="CD1830" t="e">
        <v>#N/A</v>
      </c>
      <c r="CE1830" t="e">
        <v>#N/A</v>
      </c>
      <c r="CF1830" t="e">
        <v>#N/A</v>
      </c>
    </row>
    <row r="1831" spans="74:84" x14ac:dyDescent="0.3">
      <c r="BV1831" t="e">
        <v>#N/A</v>
      </c>
      <c r="BW1831" t="e">
        <v>#N/A</v>
      </c>
      <c r="BX1831" t="e">
        <v>#N/A</v>
      </c>
      <c r="BY1831" t="e">
        <v>#N/A</v>
      </c>
      <c r="BZ1831" t="e">
        <v>#N/A</v>
      </c>
      <c r="CA1831" t="e">
        <v>#N/A</v>
      </c>
      <c r="CB1831" t="e">
        <v>#N/A</v>
      </c>
      <c r="CC1831" t="e">
        <v>#N/A</v>
      </c>
      <c r="CD1831" t="e">
        <v>#N/A</v>
      </c>
      <c r="CE1831" t="e">
        <v>#N/A</v>
      </c>
      <c r="CF1831" t="e">
        <v>#N/A</v>
      </c>
    </row>
    <row r="1832" spans="74:84" x14ac:dyDescent="0.3">
      <c r="BV1832" t="e">
        <v>#N/A</v>
      </c>
      <c r="BW1832" t="e">
        <v>#N/A</v>
      </c>
      <c r="BX1832" t="e">
        <v>#N/A</v>
      </c>
      <c r="BY1832" t="e">
        <v>#N/A</v>
      </c>
      <c r="BZ1832" t="e">
        <v>#N/A</v>
      </c>
      <c r="CA1832" t="e">
        <v>#N/A</v>
      </c>
      <c r="CB1832" t="e">
        <v>#N/A</v>
      </c>
      <c r="CC1832" t="e">
        <v>#N/A</v>
      </c>
      <c r="CD1832" t="e">
        <v>#N/A</v>
      </c>
      <c r="CE1832" t="e">
        <v>#N/A</v>
      </c>
      <c r="CF1832" t="e">
        <v>#N/A</v>
      </c>
    </row>
    <row r="1833" spans="74:84" x14ac:dyDescent="0.3">
      <c r="BV1833" t="e">
        <v>#N/A</v>
      </c>
      <c r="BW1833" t="e">
        <v>#N/A</v>
      </c>
      <c r="BX1833" t="e">
        <v>#N/A</v>
      </c>
      <c r="BY1833" t="e">
        <v>#N/A</v>
      </c>
      <c r="BZ1833" t="e">
        <v>#N/A</v>
      </c>
      <c r="CA1833" t="e">
        <v>#N/A</v>
      </c>
      <c r="CB1833" t="e">
        <v>#N/A</v>
      </c>
      <c r="CC1833" t="e">
        <v>#N/A</v>
      </c>
      <c r="CD1833" t="e">
        <v>#N/A</v>
      </c>
      <c r="CE1833" t="e">
        <v>#N/A</v>
      </c>
      <c r="CF1833" t="e">
        <v>#N/A</v>
      </c>
    </row>
    <row r="1834" spans="74:84" x14ac:dyDescent="0.3">
      <c r="BV1834" t="e">
        <v>#N/A</v>
      </c>
      <c r="BW1834" t="e">
        <v>#N/A</v>
      </c>
      <c r="BX1834" t="e">
        <v>#N/A</v>
      </c>
      <c r="BY1834" t="e">
        <v>#N/A</v>
      </c>
      <c r="BZ1834" t="e">
        <v>#N/A</v>
      </c>
      <c r="CA1834" t="e">
        <v>#N/A</v>
      </c>
      <c r="CB1834" t="e">
        <v>#N/A</v>
      </c>
      <c r="CC1834" t="e">
        <v>#N/A</v>
      </c>
      <c r="CD1834" t="e">
        <v>#N/A</v>
      </c>
      <c r="CE1834" t="e">
        <v>#N/A</v>
      </c>
      <c r="CF1834" t="e">
        <v>#N/A</v>
      </c>
    </row>
    <row r="1835" spans="74:84" x14ac:dyDescent="0.3">
      <c r="BV1835" t="e">
        <v>#N/A</v>
      </c>
      <c r="BW1835" t="e">
        <v>#N/A</v>
      </c>
      <c r="BX1835" t="e">
        <v>#N/A</v>
      </c>
      <c r="BY1835" t="e">
        <v>#N/A</v>
      </c>
      <c r="BZ1835" t="e">
        <v>#N/A</v>
      </c>
      <c r="CA1835" t="e">
        <v>#N/A</v>
      </c>
      <c r="CB1835" t="e">
        <v>#N/A</v>
      </c>
      <c r="CC1835" t="e">
        <v>#N/A</v>
      </c>
      <c r="CD1835" t="e">
        <v>#N/A</v>
      </c>
      <c r="CE1835" t="e">
        <v>#N/A</v>
      </c>
      <c r="CF1835" t="e">
        <v>#N/A</v>
      </c>
    </row>
    <row r="1836" spans="74:84" x14ac:dyDescent="0.3">
      <c r="BV1836" t="e">
        <v>#N/A</v>
      </c>
      <c r="BW1836" t="e">
        <v>#N/A</v>
      </c>
      <c r="BX1836" t="e">
        <v>#N/A</v>
      </c>
      <c r="BY1836" t="e">
        <v>#N/A</v>
      </c>
      <c r="BZ1836" t="e">
        <v>#N/A</v>
      </c>
      <c r="CA1836" t="e">
        <v>#N/A</v>
      </c>
      <c r="CB1836" t="e">
        <v>#N/A</v>
      </c>
      <c r="CC1836" t="e">
        <v>#N/A</v>
      </c>
      <c r="CD1836" t="e">
        <v>#N/A</v>
      </c>
      <c r="CE1836" t="e">
        <v>#N/A</v>
      </c>
      <c r="CF1836" t="e">
        <v>#N/A</v>
      </c>
    </row>
    <row r="1837" spans="74:84" x14ac:dyDescent="0.3">
      <c r="BV1837" t="e">
        <v>#N/A</v>
      </c>
      <c r="BW1837" t="e">
        <v>#N/A</v>
      </c>
      <c r="BX1837" t="e">
        <v>#N/A</v>
      </c>
      <c r="BY1837" t="e">
        <v>#N/A</v>
      </c>
      <c r="BZ1837" t="e">
        <v>#N/A</v>
      </c>
      <c r="CA1837" t="e">
        <v>#N/A</v>
      </c>
      <c r="CB1837" t="e">
        <v>#N/A</v>
      </c>
      <c r="CC1837" t="e">
        <v>#N/A</v>
      </c>
      <c r="CD1837" t="e">
        <v>#N/A</v>
      </c>
      <c r="CE1837" t="e">
        <v>#N/A</v>
      </c>
      <c r="CF1837" t="e">
        <v>#N/A</v>
      </c>
    </row>
    <row r="1838" spans="74:84" x14ac:dyDescent="0.3">
      <c r="BV1838" t="e">
        <v>#N/A</v>
      </c>
      <c r="BW1838" t="e">
        <v>#N/A</v>
      </c>
      <c r="BX1838" t="e">
        <v>#N/A</v>
      </c>
      <c r="BY1838" t="e">
        <v>#N/A</v>
      </c>
      <c r="BZ1838" t="e">
        <v>#N/A</v>
      </c>
      <c r="CA1838" t="e">
        <v>#N/A</v>
      </c>
      <c r="CB1838" t="e">
        <v>#N/A</v>
      </c>
      <c r="CC1838" t="e">
        <v>#N/A</v>
      </c>
      <c r="CD1838" t="e">
        <v>#N/A</v>
      </c>
      <c r="CE1838" t="e">
        <v>#N/A</v>
      </c>
      <c r="CF1838" t="e">
        <v>#N/A</v>
      </c>
    </row>
    <row r="1839" spans="74:84" x14ac:dyDescent="0.3">
      <c r="BV1839" t="e">
        <v>#N/A</v>
      </c>
      <c r="BW1839" t="e">
        <v>#N/A</v>
      </c>
      <c r="BX1839" t="e">
        <v>#N/A</v>
      </c>
      <c r="BY1839" t="e">
        <v>#N/A</v>
      </c>
      <c r="BZ1839" t="e">
        <v>#N/A</v>
      </c>
      <c r="CA1839" t="e">
        <v>#N/A</v>
      </c>
      <c r="CB1839" t="e">
        <v>#N/A</v>
      </c>
      <c r="CC1839" t="e">
        <v>#N/A</v>
      </c>
      <c r="CD1839" t="e">
        <v>#N/A</v>
      </c>
      <c r="CE1839" t="e">
        <v>#N/A</v>
      </c>
      <c r="CF1839" t="e">
        <v>#N/A</v>
      </c>
    </row>
    <row r="1840" spans="74:84" x14ac:dyDescent="0.3">
      <c r="BV1840" t="e">
        <v>#N/A</v>
      </c>
      <c r="BW1840" t="e">
        <v>#N/A</v>
      </c>
      <c r="BX1840" t="e">
        <v>#N/A</v>
      </c>
      <c r="BY1840" t="e">
        <v>#N/A</v>
      </c>
      <c r="BZ1840" t="e">
        <v>#N/A</v>
      </c>
      <c r="CA1840" t="e">
        <v>#N/A</v>
      </c>
      <c r="CB1840" t="e">
        <v>#N/A</v>
      </c>
      <c r="CC1840" t="e">
        <v>#N/A</v>
      </c>
      <c r="CD1840" t="e">
        <v>#N/A</v>
      </c>
      <c r="CE1840" t="e">
        <v>#N/A</v>
      </c>
      <c r="CF1840" t="e">
        <v>#N/A</v>
      </c>
    </row>
    <row r="1841" spans="74:84" x14ac:dyDescent="0.3">
      <c r="BV1841" t="e">
        <v>#N/A</v>
      </c>
      <c r="BW1841" t="e">
        <v>#N/A</v>
      </c>
      <c r="BX1841" t="e">
        <v>#N/A</v>
      </c>
      <c r="BY1841" t="e">
        <v>#N/A</v>
      </c>
      <c r="BZ1841" t="e">
        <v>#N/A</v>
      </c>
      <c r="CA1841" t="e">
        <v>#N/A</v>
      </c>
      <c r="CB1841" t="e">
        <v>#N/A</v>
      </c>
      <c r="CC1841" t="e">
        <v>#N/A</v>
      </c>
      <c r="CD1841" t="e">
        <v>#N/A</v>
      </c>
      <c r="CE1841" t="e">
        <v>#N/A</v>
      </c>
      <c r="CF1841" t="e">
        <v>#N/A</v>
      </c>
    </row>
    <row r="1842" spans="74:84" x14ac:dyDescent="0.3">
      <c r="BV1842" t="e">
        <v>#N/A</v>
      </c>
      <c r="BW1842" t="e">
        <v>#N/A</v>
      </c>
      <c r="BX1842" t="e">
        <v>#N/A</v>
      </c>
      <c r="BY1842" t="e">
        <v>#N/A</v>
      </c>
      <c r="BZ1842" t="e">
        <v>#N/A</v>
      </c>
      <c r="CA1842" t="e">
        <v>#N/A</v>
      </c>
      <c r="CB1842" t="e">
        <v>#N/A</v>
      </c>
      <c r="CC1842" t="e">
        <v>#N/A</v>
      </c>
      <c r="CD1842" t="e">
        <v>#N/A</v>
      </c>
      <c r="CE1842" t="e">
        <v>#N/A</v>
      </c>
      <c r="CF1842" t="e">
        <v>#N/A</v>
      </c>
    </row>
    <row r="1843" spans="74:84" x14ac:dyDescent="0.3">
      <c r="BV1843" t="e">
        <v>#N/A</v>
      </c>
      <c r="BW1843" t="e">
        <v>#N/A</v>
      </c>
      <c r="BX1843" t="e">
        <v>#N/A</v>
      </c>
      <c r="BY1843" t="e">
        <v>#N/A</v>
      </c>
      <c r="BZ1843" t="e">
        <v>#N/A</v>
      </c>
      <c r="CA1843" t="e">
        <v>#N/A</v>
      </c>
      <c r="CB1843" t="e">
        <v>#N/A</v>
      </c>
      <c r="CC1843" t="e">
        <v>#N/A</v>
      </c>
      <c r="CD1843" t="e">
        <v>#N/A</v>
      </c>
      <c r="CE1843" t="e">
        <v>#N/A</v>
      </c>
      <c r="CF1843" t="e">
        <v>#N/A</v>
      </c>
    </row>
    <row r="1844" spans="74:84" x14ac:dyDescent="0.3">
      <c r="BV1844" t="e">
        <v>#N/A</v>
      </c>
      <c r="BW1844" t="e">
        <v>#N/A</v>
      </c>
      <c r="BX1844" t="e">
        <v>#N/A</v>
      </c>
      <c r="BY1844" t="e">
        <v>#N/A</v>
      </c>
      <c r="BZ1844" t="e">
        <v>#N/A</v>
      </c>
      <c r="CA1844" t="e">
        <v>#N/A</v>
      </c>
      <c r="CB1844" t="e">
        <v>#N/A</v>
      </c>
      <c r="CC1844" t="e">
        <v>#N/A</v>
      </c>
      <c r="CD1844" t="e">
        <v>#N/A</v>
      </c>
      <c r="CE1844" t="e">
        <v>#N/A</v>
      </c>
      <c r="CF1844" t="e">
        <v>#N/A</v>
      </c>
    </row>
    <row r="1845" spans="74:84" x14ac:dyDescent="0.3">
      <c r="BV1845" t="e">
        <v>#N/A</v>
      </c>
      <c r="BW1845" t="e">
        <v>#N/A</v>
      </c>
      <c r="BX1845" t="e">
        <v>#N/A</v>
      </c>
      <c r="BY1845" t="e">
        <v>#N/A</v>
      </c>
      <c r="BZ1845" t="e">
        <v>#N/A</v>
      </c>
      <c r="CA1845" t="e">
        <v>#N/A</v>
      </c>
      <c r="CB1845" t="e">
        <v>#N/A</v>
      </c>
      <c r="CC1845" t="e">
        <v>#N/A</v>
      </c>
      <c r="CD1845" t="e">
        <v>#N/A</v>
      </c>
      <c r="CE1845" t="e">
        <v>#N/A</v>
      </c>
      <c r="CF1845" t="e">
        <v>#N/A</v>
      </c>
    </row>
    <row r="1846" spans="74:84" x14ac:dyDescent="0.3">
      <c r="BV1846" t="e">
        <v>#N/A</v>
      </c>
      <c r="BW1846" t="e">
        <v>#N/A</v>
      </c>
      <c r="BX1846" t="e">
        <v>#N/A</v>
      </c>
      <c r="BY1846" t="e">
        <v>#N/A</v>
      </c>
      <c r="BZ1846" t="e">
        <v>#N/A</v>
      </c>
      <c r="CA1846" t="e">
        <v>#N/A</v>
      </c>
      <c r="CB1846" t="e">
        <v>#N/A</v>
      </c>
      <c r="CC1846" t="e">
        <v>#N/A</v>
      </c>
      <c r="CD1846" t="e">
        <v>#N/A</v>
      </c>
      <c r="CE1846" t="e">
        <v>#N/A</v>
      </c>
      <c r="CF1846" t="e">
        <v>#N/A</v>
      </c>
    </row>
    <row r="1847" spans="74:84" x14ac:dyDescent="0.3">
      <c r="BV1847" t="e">
        <v>#N/A</v>
      </c>
      <c r="BW1847" t="e">
        <v>#N/A</v>
      </c>
      <c r="BX1847" t="e">
        <v>#N/A</v>
      </c>
      <c r="BY1847" t="e">
        <v>#N/A</v>
      </c>
      <c r="BZ1847" t="e">
        <v>#N/A</v>
      </c>
      <c r="CA1847" t="e">
        <v>#N/A</v>
      </c>
      <c r="CB1847" t="e">
        <v>#N/A</v>
      </c>
      <c r="CC1847" t="e">
        <v>#N/A</v>
      </c>
      <c r="CD1847" t="e">
        <v>#N/A</v>
      </c>
      <c r="CE1847" t="e">
        <v>#N/A</v>
      </c>
      <c r="CF1847" t="e">
        <v>#N/A</v>
      </c>
    </row>
    <row r="1848" spans="74:84" x14ac:dyDescent="0.3">
      <c r="BV1848" t="e">
        <v>#N/A</v>
      </c>
      <c r="BW1848" t="e">
        <v>#N/A</v>
      </c>
      <c r="BX1848" t="e">
        <v>#N/A</v>
      </c>
      <c r="BY1848" t="e">
        <v>#N/A</v>
      </c>
      <c r="BZ1848" t="e">
        <v>#N/A</v>
      </c>
      <c r="CA1848" t="e">
        <v>#N/A</v>
      </c>
      <c r="CB1848" t="e">
        <v>#N/A</v>
      </c>
      <c r="CC1848" t="e">
        <v>#N/A</v>
      </c>
      <c r="CD1848" t="e">
        <v>#N/A</v>
      </c>
      <c r="CE1848" t="e">
        <v>#N/A</v>
      </c>
      <c r="CF1848" t="e">
        <v>#N/A</v>
      </c>
    </row>
    <row r="1849" spans="74:84" x14ac:dyDescent="0.3">
      <c r="BV1849" t="e">
        <v>#N/A</v>
      </c>
      <c r="BW1849" t="e">
        <v>#N/A</v>
      </c>
      <c r="BX1849" t="e">
        <v>#N/A</v>
      </c>
      <c r="BY1849" t="e">
        <v>#N/A</v>
      </c>
      <c r="BZ1849" t="e">
        <v>#N/A</v>
      </c>
      <c r="CA1849" t="e">
        <v>#N/A</v>
      </c>
      <c r="CB1849" t="e">
        <v>#N/A</v>
      </c>
      <c r="CC1849" t="e">
        <v>#N/A</v>
      </c>
      <c r="CD1849" t="e">
        <v>#N/A</v>
      </c>
      <c r="CE1849" t="e">
        <v>#N/A</v>
      </c>
      <c r="CF1849" t="e">
        <v>#N/A</v>
      </c>
    </row>
    <row r="1850" spans="74:84" x14ac:dyDescent="0.3">
      <c r="BV1850" t="e">
        <v>#N/A</v>
      </c>
      <c r="BW1850" t="e">
        <v>#N/A</v>
      </c>
      <c r="BX1850" t="e">
        <v>#N/A</v>
      </c>
      <c r="BY1850" t="e">
        <v>#N/A</v>
      </c>
      <c r="BZ1850" t="e">
        <v>#N/A</v>
      </c>
      <c r="CA1850" t="e">
        <v>#N/A</v>
      </c>
      <c r="CB1850" t="e">
        <v>#N/A</v>
      </c>
      <c r="CC1850" t="e">
        <v>#N/A</v>
      </c>
      <c r="CD1850" t="e">
        <v>#N/A</v>
      </c>
      <c r="CE1850" t="e">
        <v>#N/A</v>
      </c>
      <c r="CF1850" t="e">
        <v>#N/A</v>
      </c>
    </row>
    <row r="1851" spans="74:84" x14ac:dyDescent="0.3">
      <c r="BV1851" t="e">
        <v>#N/A</v>
      </c>
      <c r="BW1851" t="e">
        <v>#N/A</v>
      </c>
      <c r="BX1851" t="e">
        <v>#N/A</v>
      </c>
      <c r="BY1851" t="e">
        <v>#N/A</v>
      </c>
      <c r="BZ1851" t="e">
        <v>#N/A</v>
      </c>
      <c r="CA1851" t="e">
        <v>#N/A</v>
      </c>
      <c r="CB1851" t="e">
        <v>#N/A</v>
      </c>
      <c r="CC1851" t="e">
        <v>#N/A</v>
      </c>
      <c r="CD1851" t="e">
        <v>#N/A</v>
      </c>
      <c r="CE1851" t="e">
        <v>#N/A</v>
      </c>
      <c r="CF1851" t="e">
        <v>#N/A</v>
      </c>
    </row>
    <row r="1852" spans="74:84" x14ac:dyDescent="0.3">
      <c r="BV1852" t="e">
        <v>#N/A</v>
      </c>
      <c r="BW1852" t="e">
        <v>#N/A</v>
      </c>
      <c r="BX1852" t="e">
        <v>#N/A</v>
      </c>
      <c r="BY1852" t="e">
        <v>#N/A</v>
      </c>
      <c r="BZ1852" t="e">
        <v>#N/A</v>
      </c>
      <c r="CA1852" t="e">
        <v>#N/A</v>
      </c>
      <c r="CB1852" t="e">
        <v>#N/A</v>
      </c>
      <c r="CC1852" t="e">
        <v>#N/A</v>
      </c>
      <c r="CD1852" t="e">
        <v>#N/A</v>
      </c>
      <c r="CE1852" t="e">
        <v>#N/A</v>
      </c>
      <c r="CF1852" t="e">
        <v>#N/A</v>
      </c>
    </row>
    <row r="1853" spans="74:84" x14ac:dyDescent="0.3">
      <c r="BV1853" t="e">
        <v>#N/A</v>
      </c>
      <c r="BW1853" t="e">
        <v>#N/A</v>
      </c>
      <c r="BX1853" t="e">
        <v>#N/A</v>
      </c>
      <c r="BY1853" t="e">
        <v>#N/A</v>
      </c>
      <c r="BZ1853" t="e">
        <v>#N/A</v>
      </c>
      <c r="CA1853" t="e">
        <v>#N/A</v>
      </c>
      <c r="CB1853" t="e">
        <v>#N/A</v>
      </c>
      <c r="CC1853" t="e">
        <v>#N/A</v>
      </c>
      <c r="CD1853" t="e">
        <v>#N/A</v>
      </c>
      <c r="CE1853" t="e">
        <v>#N/A</v>
      </c>
      <c r="CF1853" t="e">
        <v>#N/A</v>
      </c>
    </row>
    <row r="1854" spans="74:84" x14ac:dyDescent="0.3">
      <c r="BV1854" t="e">
        <v>#N/A</v>
      </c>
      <c r="BW1854" t="e">
        <v>#N/A</v>
      </c>
      <c r="BX1854" t="e">
        <v>#N/A</v>
      </c>
      <c r="BY1854" t="e">
        <v>#N/A</v>
      </c>
      <c r="BZ1854" t="e">
        <v>#N/A</v>
      </c>
      <c r="CA1854" t="e">
        <v>#N/A</v>
      </c>
      <c r="CB1854" t="e">
        <v>#N/A</v>
      </c>
      <c r="CC1854" t="e">
        <v>#N/A</v>
      </c>
      <c r="CD1854" t="e">
        <v>#N/A</v>
      </c>
      <c r="CE1854" t="e">
        <v>#N/A</v>
      </c>
      <c r="CF1854" t="e">
        <v>#N/A</v>
      </c>
    </row>
    <row r="1855" spans="74:84" x14ac:dyDescent="0.3">
      <c r="BV1855" t="e">
        <v>#N/A</v>
      </c>
      <c r="BW1855" t="e">
        <v>#N/A</v>
      </c>
      <c r="BX1855" t="e">
        <v>#N/A</v>
      </c>
      <c r="BY1855" t="e">
        <v>#N/A</v>
      </c>
      <c r="BZ1855" t="e">
        <v>#N/A</v>
      </c>
      <c r="CA1855" t="e">
        <v>#N/A</v>
      </c>
      <c r="CB1855" t="e">
        <v>#N/A</v>
      </c>
      <c r="CC1855" t="e">
        <v>#N/A</v>
      </c>
      <c r="CD1855" t="e">
        <v>#N/A</v>
      </c>
      <c r="CE1855" t="e">
        <v>#N/A</v>
      </c>
      <c r="CF1855" t="e">
        <v>#N/A</v>
      </c>
    </row>
    <row r="1856" spans="74:84" x14ac:dyDescent="0.3">
      <c r="BV1856" t="e">
        <v>#N/A</v>
      </c>
      <c r="BW1856" t="e">
        <v>#N/A</v>
      </c>
      <c r="BX1856" t="e">
        <v>#N/A</v>
      </c>
      <c r="BY1856" t="e">
        <v>#N/A</v>
      </c>
      <c r="BZ1856" t="e">
        <v>#N/A</v>
      </c>
      <c r="CA1856" t="e">
        <v>#N/A</v>
      </c>
      <c r="CB1856" t="e">
        <v>#N/A</v>
      </c>
      <c r="CC1856" t="e">
        <v>#N/A</v>
      </c>
      <c r="CD1856" t="e">
        <v>#N/A</v>
      </c>
      <c r="CE1856" t="e">
        <v>#N/A</v>
      </c>
      <c r="CF1856" t="e">
        <v>#N/A</v>
      </c>
    </row>
    <row r="1857" spans="74:84" x14ac:dyDescent="0.3">
      <c r="BV1857" t="e">
        <v>#N/A</v>
      </c>
      <c r="BW1857" t="e">
        <v>#N/A</v>
      </c>
      <c r="BX1857" t="e">
        <v>#N/A</v>
      </c>
      <c r="BY1857" t="e">
        <v>#N/A</v>
      </c>
      <c r="BZ1857" t="e">
        <v>#N/A</v>
      </c>
      <c r="CA1857" t="e">
        <v>#N/A</v>
      </c>
      <c r="CB1857" t="e">
        <v>#N/A</v>
      </c>
      <c r="CC1857" t="e">
        <v>#N/A</v>
      </c>
      <c r="CD1857" t="e">
        <v>#N/A</v>
      </c>
      <c r="CE1857" t="e">
        <v>#N/A</v>
      </c>
      <c r="CF1857" t="e">
        <v>#N/A</v>
      </c>
    </row>
    <row r="1858" spans="74:84" x14ac:dyDescent="0.3">
      <c r="BV1858" t="e">
        <v>#N/A</v>
      </c>
      <c r="BW1858" t="e">
        <v>#N/A</v>
      </c>
      <c r="BX1858" t="e">
        <v>#N/A</v>
      </c>
      <c r="BY1858" t="e">
        <v>#N/A</v>
      </c>
      <c r="BZ1858" t="e">
        <v>#N/A</v>
      </c>
      <c r="CA1858" t="e">
        <v>#N/A</v>
      </c>
      <c r="CB1858" t="e">
        <v>#N/A</v>
      </c>
      <c r="CC1858" t="e">
        <v>#N/A</v>
      </c>
      <c r="CD1858" t="e">
        <v>#N/A</v>
      </c>
      <c r="CE1858" t="e">
        <v>#N/A</v>
      </c>
      <c r="CF1858" t="e">
        <v>#N/A</v>
      </c>
    </row>
    <row r="1859" spans="74:84" x14ac:dyDescent="0.3">
      <c r="BV1859" t="e">
        <v>#N/A</v>
      </c>
      <c r="BW1859" t="e">
        <v>#N/A</v>
      </c>
      <c r="BX1859" t="e">
        <v>#N/A</v>
      </c>
      <c r="BY1859" t="e">
        <v>#N/A</v>
      </c>
      <c r="BZ1859" t="e">
        <v>#N/A</v>
      </c>
      <c r="CA1859" t="e">
        <v>#N/A</v>
      </c>
      <c r="CB1859" t="e">
        <v>#N/A</v>
      </c>
      <c r="CC1859" t="e">
        <v>#N/A</v>
      </c>
      <c r="CD1859" t="e">
        <v>#N/A</v>
      </c>
      <c r="CE1859" t="e">
        <v>#N/A</v>
      </c>
      <c r="CF1859" t="e">
        <v>#N/A</v>
      </c>
    </row>
    <row r="1860" spans="74:84" x14ac:dyDescent="0.3">
      <c r="BV1860" t="e">
        <v>#N/A</v>
      </c>
      <c r="BW1860" t="e">
        <v>#N/A</v>
      </c>
      <c r="BX1860" t="e">
        <v>#N/A</v>
      </c>
      <c r="BY1860" t="e">
        <v>#N/A</v>
      </c>
      <c r="BZ1860" t="e">
        <v>#N/A</v>
      </c>
      <c r="CA1860" t="e">
        <v>#N/A</v>
      </c>
      <c r="CB1860" t="e">
        <v>#N/A</v>
      </c>
      <c r="CC1860" t="e">
        <v>#N/A</v>
      </c>
      <c r="CD1860" t="e">
        <v>#N/A</v>
      </c>
      <c r="CE1860" t="e">
        <v>#N/A</v>
      </c>
      <c r="CF1860" t="e">
        <v>#N/A</v>
      </c>
    </row>
    <row r="1861" spans="74:84" x14ac:dyDescent="0.3">
      <c r="BV1861" t="e">
        <v>#N/A</v>
      </c>
      <c r="BW1861" t="e">
        <v>#N/A</v>
      </c>
      <c r="BX1861" t="e">
        <v>#N/A</v>
      </c>
      <c r="BY1861" t="e">
        <v>#N/A</v>
      </c>
      <c r="BZ1861" t="e">
        <v>#N/A</v>
      </c>
      <c r="CA1861" t="e">
        <v>#N/A</v>
      </c>
      <c r="CB1861" t="e">
        <v>#N/A</v>
      </c>
      <c r="CC1861" t="e">
        <v>#N/A</v>
      </c>
      <c r="CD1861" t="e">
        <v>#N/A</v>
      </c>
      <c r="CE1861" t="e">
        <v>#N/A</v>
      </c>
      <c r="CF1861" t="e">
        <v>#N/A</v>
      </c>
    </row>
    <row r="1862" spans="74:84" x14ac:dyDescent="0.3">
      <c r="BV1862" t="e">
        <v>#N/A</v>
      </c>
      <c r="BW1862" t="e">
        <v>#N/A</v>
      </c>
      <c r="BX1862" t="e">
        <v>#N/A</v>
      </c>
      <c r="BY1862" t="e">
        <v>#N/A</v>
      </c>
      <c r="BZ1862" t="e">
        <v>#N/A</v>
      </c>
      <c r="CA1862" t="e">
        <v>#N/A</v>
      </c>
      <c r="CB1862" t="e">
        <v>#N/A</v>
      </c>
      <c r="CC1862" t="e">
        <v>#N/A</v>
      </c>
      <c r="CD1862" t="e">
        <v>#N/A</v>
      </c>
      <c r="CE1862" t="e">
        <v>#N/A</v>
      </c>
      <c r="CF1862" t="e">
        <v>#N/A</v>
      </c>
    </row>
    <row r="1863" spans="74:84" x14ac:dyDescent="0.3">
      <c r="BV1863" t="e">
        <v>#N/A</v>
      </c>
      <c r="BW1863" t="e">
        <v>#N/A</v>
      </c>
      <c r="BX1863" t="e">
        <v>#N/A</v>
      </c>
      <c r="BY1863" t="e">
        <v>#N/A</v>
      </c>
      <c r="BZ1863" t="e">
        <v>#N/A</v>
      </c>
      <c r="CA1863" t="e">
        <v>#N/A</v>
      </c>
      <c r="CB1863" t="e">
        <v>#N/A</v>
      </c>
      <c r="CC1863" t="e">
        <v>#N/A</v>
      </c>
      <c r="CD1863" t="e">
        <v>#N/A</v>
      </c>
      <c r="CE1863" t="e">
        <v>#N/A</v>
      </c>
      <c r="CF1863" t="e">
        <v>#N/A</v>
      </c>
    </row>
    <row r="1864" spans="74:84" x14ac:dyDescent="0.3">
      <c r="BV1864" t="e">
        <v>#N/A</v>
      </c>
      <c r="BW1864" t="e">
        <v>#N/A</v>
      </c>
      <c r="BX1864" t="e">
        <v>#N/A</v>
      </c>
      <c r="BY1864" t="e">
        <v>#N/A</v>
      </c>
      <c r="BZ1864" t="e">
        <v>#N/A</v>
      </c>
      <c r="CA1864" t="e">
        <v>#N/A</v>
      </c>
      <c r="CB1864" t="e">
        <v>#N/A</v>
      </c>
      <c r="CC1864" t="e">
        <v>#N/A</v>
      </c>
      <c r="CD1864" t="e">
        <v>#N/A</v>
      </c>
      <c r="CE1864" t="e">
        <v>#N/A</v>
      </c>
      <c r="CF1864" t="e">
        <v>#N/A</v>
      </c>
    </row>
    <row r="1865" spans="74:84" x14ac:dyDescent="0.3">
      <c r="BV1865" t="e">
        <v>#N/A</v>
      </c>
      <c r="BW1865" t="e">
        <v>#N/A</v>
      </c>
      <c r="BX1865" t="e">
        <v>#N/A</v>
      </c>
      <c r="BY1865" t="e">
        <v>#N/A</v>
      </c>
      <c r="BZ1865" t="e">
        <v>#N/A</v>
      </c>
      <c r="CA1865" t="e">
        <v>#N/A</v>
      </c>
      <c r="CB1865" t="e">
        <v>#N/A</v>
      </c>
      <c r="CC1865" t="e">
        <v>#N/A</v>
      </c>
      <c r="CD1865" t="e">
        <v>#N/A</v>
      </c>
      <c r="CE1865" t="e">
        <v>#N/A</v>
      </c>
      <c r="CF1865" t="e">
        <v>#N/A</v>
      </c>
    </row>
    <row r="1866" spans="74:84" x14ac:dyDescent="0.3">
      <c r="BV1866" t="e">
        <v>#N/A</v>
      </c>
      <c r="BW1866" t="e">
        <v>#N/A</v>
      </c>
      <c r="BX1866" t="e">
        <v>#N/A</v>
      </c>
      <c r="BY1866" t="e">
        <v>#N/A</v>
      </c>
      <c r="BZ1866" t="e">
        <v>#N/A</v>
      </c>
      <c r="CA1866" t="e">
        <v>#N/A</v>
      </c>
      <c r="CB1866" t="e">
        <v>#N/A</v>
      </c>
      <c r="CC1866" t="e">
        <v>#N/A</v>
      </c>
      <c r="CD1866" t="e">
        <v>#N/A</v>
      </c>
      <c r="CE1866" t="e">
        <v>#N/A</v>
      </c>
      <c r="CF1866" t="e">
        <v>#N/A</v>
      </c>
    </row>
    <row r="1867" spans="74:84" x14ac:dyDescent="0.3">
      <c r="BV1867" t="e">
        <v>#N/A</v>
      </c>
      <c r="BW1867" t="e">
        <v>#N/A</v>
      </c>
      <c r="BX1867" t="e">
        <v>#N/A</v>
      </c>
      <c r="BY1867" t="e">
        <v>#N/A</v>
      </c>
      <c r="BZ1867" t="e">
        <v>#N/A</v>
      </c>
      <c r="CA1867" t="e">
        <v>#N/A</v>
      </c>
      <c r="CB1867" t="e">
        <v>#N/A</v>
      </c>
      <c r="CC1867" t="e">
        <v>#N/A</v>
      </c>
      <c r="CD1867" t="e">
        <v>#N/A</v>
      </c>
      <c r="CE1867" t="e">
        <v>#N/A</v>
      </c>
      <c r="CF1867" t="e">
        <v>#N/A</v>
      </c>
    </row>
    <row r="1868" spans="74:84" x14ac:dyDescent="0.3">
      <c r="BV1868" t="e">
        <v>#N/A</v>
      </c>
      <c r="BW1868" t="e">
        <v>#N/A</v>
      </c>
      <c r="BX1868" t="e">
        <v>#N/A</v>
      </c>
      <c r="BY1868" t="e">
        <v>#N/A</v>
      </c>
      <c r="BZ1868" t="e">
        <v>#N/A</v>
      </c>
      <c r="CA1868" t="e">
        <v>#N/A</v>
      </c>
      <c r="CB1868" t="e">
        <v>#N/A</v>
      </c>
      <c r="CC1868" t="e">
        <v>#N/A</v>
      </c>
      <c r="CD1868" t="e">
        <v>#N/A</v>
      </c>
      <c r="CE1868" t="e">
        <v>#N/A</v>
      </c>
      <c r="CF1868" t="e">
        <v>#N/A</v>
      </c>
    </row>
    <row r="1869" spans="74:84" x14ac:dyDescent="0.3">
      <c r="BV1869" t="e">
        <v>#N/A</v>
      </c>
      <c r="BW1869" t="e">
        <v>#N/A</v>
      </c>
      <c r="BX1869" t="e">
        <v>#N/A</v>
      </c>
      <c r="BY1869" t="e">
        <v>#N/A</v>
      </c>
      <c r="BZ1869" t="e">
        <v>#N/A</v>
      </c>
      <c r="CA1869" t="e">
        <v>#N/A</v>
      </c>
      <c r="CB1869" t="e">
        <v>#N/A</v>
      </c>
      <c r="CC1869" t="e">
        <v>#N/A</v>
      </c>
      <c r="CD1869" t="e">
        <v>#N/A</v>
      </c>
      <c r="CE1869" t="e">
        <v>#N/A</v>
      </c>
      <c r="CF1869" t="e">
        <v>#N/A</v>
      </c>
    </row>
    <row r="1870" spans="74:84" x14ac:dyDescent="0.3">
      <c r="BV1870" t="e">
        <v>#N/A</v>
      </c>
      <c r="BW1870" t="e">
        <v>#N/A</v>
      </c>
      <c r="BX1870" t="e">
        <v>#N/A</v>
      </c>
      <c r="BY1870" t="e">
        <v>#N/A</v>
      </c>
      <c r="BZ1870" t="e">
        <v>#N/A</v>
      </c>
      <c r="CA1870" t="e">
        <v>#N/A</v>
      </c>
      <c r="CB1870" t="e">
        <v>#N/A</v>
      </c>
      <c r="CC1870" t="e">
        <v>#N/A</v>
      </c>
      <c r="CD1870" t="e">
        <v>#N/A</v>
      </c>
      <c r="CE1870" t="e">
        <v>#N/A</v>
      </c>
      <c r="CF1870" t="e">
        <v>#N/A</v>
      </c>
    </row>
    <row r="1871" spans="74:84" x14ac:dyDescent="0.3">
      <c r="BV1871" t="e">
        <v>#N/A</v>
      </c>
      <c r="BW1871" t="e">
        <v>#N/A</v>
      </c>
      <c r="BX1871" t="e">
        <v>#N/A</v>
      </c>
      <c r="BY1871" t="e">
        <v>#N/A</v>
      </c>
      <c r="BZ1871" t="e">
        <v>#N/A</v>
      </c>
      <c r="CA1871" t="e">
        <v>#N/A</v>
      </c>
      <c r="CB1871" t="e">
        <v>#N/A</v>
      </c>
      <c r="CC1871" t="e">
        <v>#N/A</v>
      </c>
      <c r="CD1871" t="e">
        <v>#N/A</v>
      </c>
      <c r="CE1871" t="e">
        <v>#N/A</v>
      </c>
      <c r="CF1871" t="e">
        <v>#N/A</v>
      </c>
    </row>
    <row r="1872" spans="74:84" x14ac:dyDescent="0.3">
      <c r="BV1872" t="e">
        <v>#N/A</v>
      </c>
      <c r="BW1872" t="e">
        <v>#N/A</v>
      </c>
      <c r="BX1872" t="e">
        <v>#N/A</v>
      </c>
      <c r="BY1872" t="e">
        <v>#N/A</v>
      </c>
      <c r="BZ1872" t="e">
        <v>#N/A</v>
      </c>
      <c r="CA1872" t="e">
        <v>#N/A</v>
      </c>
      <c r="CB1872" t="e">
        <v>#N/A</v>
      </c>
      <c r="CC1872" t="e">
        <v>#N/A</v>
      </c>
      <c r="CD1872" t="e">
        <v>#N/A</v>
      </c>
      <c r="CE1872" t="e">
        <v>#N/A</v>
      </c>
      <c r="CF1872" t="e">
        <v>#N/A</v>
      </c>
    </row>
    <row r="1873" spans="74:84" x14ac:dyDescent="0.3">
      <c r="BV1873" t="e">
        <v>#N/A</v>
      </c>
      <c r="BW1873" t="e">
        <v>#N/A</v>
      </c>
      <c r="BX1873" t="e">
        <v>#N/A</v>
      </c>
      <c r="BY1873" t="e">
        <v>#N/A</v>
      </c>
      <c r="BZ1873" t="e">
        <v>#N/A</v>
      </c>
      <c r="CA1873" t="e">
        <v>#N/A</v>
      </c>
      <c r="CB1873" t="e">
        <v>#N/A</v>
      </c>
      <c r="CC1873" t="e">
        <v>#N/A</v>
      </c>
      <c r="CD1873" t="e">
        <v>#N/A</v>
      </c>
      <c r="CE1873" t="e">
        <v>#N/A</v>
      </c>
      <c r="CF1873" t="e">
        <v>#N/A</v>
      </c>
    </row>
    <row r="1874" spans="74:84" x14ac:dyDescent="0.3">
      <c r="BV1874" t="e">
        <v>#N/A</v>
      </c>
      <c r="BW1874" t="e">
        <v>#N/A</v>
      </c>
      <c r="BX1874" t="e">
        <v>#N/A</v>
      </c>
      <c r="BY1874" t="e">
        <v>#N/A</v>
      </c>
      <c r="BZ1874" t="e">
        <v>#N/A</v>
      </c>
      <c r="CA1874" t="e">
        <v>#N/A</v>
      </c>
      <c r="CB1874" t="e">
        <v>#N/A</v>
      </c>
      <c r="CC1874" t="e">
        <v>#N/A</v>
      </c>
      <c r="CD1874" t="e">
        <v>#N/A</v>
      </c>
      <c r="CE1874" t="e">
        <v>#N/A</v>
      </c>
      <c r="CF1874" t="e">
        <v>#N/A</v>
      </c>
    </row>
    <row r="1875" spans="74:84" x14ac:dyDescent="0.3">
      <c r="BV1875" t="e">
        <v>#N/A</v>
      </c>
      <c r="BW1875" t="e">
        <v>#N/A</v>
      </c>
      <c r="BX1875" t="e">
        <v>#N/A</v>
      </c>
      <c r="BY1875" t="e">
        <v>#N/A</v>
      </c>
      <c r="BZ1875" t="e">
        <v>#N/A</v>
      </c>
      <c r="CA1875" t="e">
        <v>#N/A</v>
      </c>
      <c r="CB1875" t="e">
        <v>#N/A</v>
      </c>
      <c r="CC1875" t="e">
        <v>#N/A</v>
      </c>
      <c r="CD1875" t="e">
        <v>#N/A</v>
      </c>
      <c r="CE1875" t="e">
        <v>#N/A</v>
      </c>
      <c r="CF1875" t="e">
        <v>#N/A</v>
      </c>
    </row>
    <row r="1876" spans="74:84" x14ac:dyDescent="0.3">
      <c r="BV1876" t="e">
        <v>#N/A</v>
      </c>
      <c r="BW1876" t="e">
        <v>#N/A</v>
      </c>
      <c r="BX1876" t="e">
        <v>#N/A</v>
      </c>
      <c r="BY1876" t="e">
        <v>#N/A</v>
      </c>
      <c r="BZ1876" t="e">
        <v>#N/A</v>
      </c>
      <c r="CA1876" t="e">
        <v>#N/A</v>
      </c>
      <c r="CB1876" t="e">
        <v>#N/A</v>
      </c>
      <c r="CC1876" t="e">
        <v>#N/A</v>
      </c>
      <c r="CD1876" t="e">
        <v>#N/A</v>
      </c>
      <c r="CE1876" t="e">
        <v>#N/A</v>
      </c>
      <c r="CF1876" t="e">
        <v>#N/A</v>
      </c>
    </row>
    <row r="1877" spans="74:84" x14ac:dyDescent="0.3">
      <c r="BV1877" t="e">
        <v>#N/A</v>
      </c>
      <c r="BW1877" t="e">
        <v>#N/A</v>
      </c>
      <c r="BX1877" t="e">
        <v>#N/A</v>
      </c>
      <c r="BY1877" t="e">
        <v>#N/A</v>
      </c>
      <c r="BZ1877" t="e">
        <v>#N/A</v>
      </c>
      <c r="CA1877" t="e">
        <v>#N/A</v>
      </c>
      <c r="CB1877" t="e">
        <v>#N/A</v>
      </c>
      <c r="CC1877" t="e">
        <v>#N/A</v>
      </c>
      <c r="CD1877" t="e">
        <v>#N/A</v>
      </c>
      <c r="CE1877" t="e">
        <v>#N/A</v>
      </c>
      <c r="CF1877" t="e">
        <v>#N/A</v>
      </c>
    </row>
    <row r="1878" spans="74:84" x14ac:dyDescent="0.3">
      <c r="BV1878" t="e">
        <v>#N/A</v>
      </c>
      <c r="BW1878" t="e">
        <v>#N/A</v>
      </c>
      <c r="BX1878" t="e">
        <v>#N/A</v>
      </c>
      <c r="BY1878" t="e">
        <v>#N/A</v>
      </c>
      <c r="BZ1878" t="e">
        <v>#N/A</v>
      </c>
      <c r="CA1878" t="e">
        <v>#N/A</v>
      </c>
      <c r="CB1878" t="e">
        <v>#N/A</v>
      </c>
      <c r="CC1878" t="e">
        <v>#N/A</v>
      </c>
      <c r="CD1878" t="e">
        <v>#N/A</v>
      </c>
      <c r="CE1878" t="e">
        <v>#N/A</v>
      </c>
      <c r="CF1878" t="e">
        <v>#N/A</v>
      </c>
    </row>
    <row r="1879" spans="74:84" x14ac:dyDescent="0.3">
      <c r="BV1879" t="e">
        <v>#N/A</v>
      </c>
      <c r="BW1879" t="e">
        <v>#N/A</v>
      </c>
      <c r="BX1879" t="e">
        <v>#N/A</v>
      </c>
      <c r="BY1879" t="e">
        <v>#N/A</v>
      </c>
      <c r="BZ1879" t="e">
        <v>#N/A</v>
      </c>
      <c r="CA1879" t="e">
        <v>#N/A</v>
      </c>
      <c r="CB1879" t="e">
        <v>#N/A</v>
      </c>
      <c r="CC1879" t="e">
        <v>#N/A</v>
      </c>
      <c r="CD1879" t="e">
        <v>#N/A</v>
      </c>
      <c r="CE1879" t="e">
        <v>#N/A</v>
      </c>
      <c r="CF1879" t="e">
        <v>#N/A</v>
      </c>
    </row>
    <row r="1880" spans="74:84" x14ac:dyDescent="0.3">
      <c r="BV1880" t="e">
        <v>#N/A</v>
      </c>
      <c r="BW1880" t="e">
        <v>#N/A</v>
      </c>
      <c r="BX1880" t="e">
        <v>#N/A</v>
      </c>
      <c r="BY1880" t="e">
        <v>#N/A</v>
      </c>
      <c r="BZ1880" t="e">
        <v>#N/A</v>
      </c>
      <c r="CA1880" t="e">
        <v>#N/A</v>
      </c>
      <c r="CB1880" t="e">
        <v>#N/A</v>
      </c>
      <c r="CC1880" t="e">
        <v>#N/A</v>
      </c>
      <c r="CD1880" t="e">
        <v>#N/A</v>
      </c>
      <c r="CE1880" t="e">
        <v>#N/A</v>
      </c>
      <c r="CF1880" t="e">
        <v>#N/A</v>
      </c>
    </row>
    <row r="1881" spans="74:84" x14ac:dyDescent="0.3">
      <c r="BV1881" t="e">
        <v>#N/A</v>
      </c>
      <c r="BW1881" t="e">
        <v>#N/A</v>
      </c>
      <c r="BX1881" t="e">
        <v>#N/A</v>
      </c>
      <c r="BY1881" t="e">
        <v>#N/A</v>
      </c>
      <c r="BZ1881" t="e">
        <v>#N/A</v>
      </c>
      <c r="CA1881" t="e">
        <v>#N/A</v>
      </c>
      <c r="CB1881" t="e">
        <v>#N/A</v>
      </c>
      <c r="CC1881" t="e">
        <v>#N/A</v>
      </c>
      <c r="CD1881" t="e">
        <v>#N/A</v>
      </c>
      <c r="CE1881" t="e">
        <v>#N/A</v>
      </c>
      <c r="CF1881" t="e">
        <v>#N/A</v>
      </c>
    </row>
    <row r="1882" spans="74:84" x14ac:dyDescent="0.3">
      <c r="BV1882" t="e">
        <v>#N/A</v>
      </c>
      <c r="BW1882" t="e">
        <v>#N/A</v>
      </c>
      <c r="BX1882" t="e">
        <v>#N/A</v>
      </c>
      <c r="BY1882" t="e">
        <v>#N/A</v>
      </c>
      <c r="BZ1882" t="e">
        <v>#N/A</v>
      </c>
      <c r="CA1882" t="e">
        <v>#N/A</v>
      </c>
      <c r="CB1882" t="e">
        <v>#N/A</v>
      </c>
      <c r="CC1882" t="e">
        <v>#N/A</v>
      </c>
      <c r="CD1882" t="e">
        <v>#N/A</v>
      </c>
      <c r="CE1882" t="e">
        <v>#N/A</v>
      </c>
      <c r="CF1882" t="e">
        <v>#N/A</v>
      </c>
    </row>
    <row r="1883" spans="74:84" x14ac:dyDescent="0.3">
      <c r="BV1883" t="e">
        <v>#N/A</v>
      </c>
      <c r="BW1883" t="e">
        <v>#N/A</v>
      </c>
      <c r="BX1883" t="e">
        <v>#N/A</v>
      </c>
      <c r="BY1883" t="e">
        <v>#N/A</v>
      </c>
      <c r="BZ1883" t="e">
        <v>#N/A</v>
      </c>
      <c r="CA1883" t="e">
        <v>#N/A</v>
      </c>
      <c r="CB1883" t="e">
        <v>#N/A</v>
      </c>
      <c r="CC1883" t="e">
        <v>#N/A</v>
      </c>
      <c r="CD1883" t="e">
        <v>#N/A</v>
      </c>
      <c r="CE1883" t="e">
        <v>#N/A</v>
      </c>
      <c r="CF1883" t="e">
        <v>#N/A</v>
      </c>
    </row>
    <row r="1884" spans="74:84" x14ac:dyDescent="0.3">
      <c r="BV1884" t="e">
        <v>#N/A</v>
      </c>
      <c r="BW1884" t="e">
        <v>#N/A</v>
      </c>
      <c r="BX1884" t="e">
        <v>#N/A</v>
      </c>
      <c r="BY1884" t="e">
        <v>#N/A</v>
      </c>
      <c r="BZ1884" t="e">
        <v>#N/A</v>
      </c>
      <c r="CA1884" t="e">
        <v>#N/A</v>
      </c>
      <c r="CB1884" t="e">
        <v>#N/A</v>
      </c>
      <c r="CC1884" t="e">
        <v>#N/A</v>
      </c>
      <c r="CD1884" t="e">
        <v>#N/A</v>
      </c>
      <c r="CE1884" t="e">
        <v>#N/A</v>
      </c>
      <c r="CF1884" t="e">
        <v>#N/A</v>
      </c>
    </row>
    <row r="1885" spans="74:84" x14ac:dyDescent="0.3">
      <c r="BV1885" t="e">
        <v>#N/A</v>
      </c>
      <c r="BW1885" t="e">
        <v>#N/A</v>
      </c>
      <c r="BX1885" t="e">
        <v>#N/A</v>
      </c>
      <c r="BY1885" t="e">
        <v>#N/A</v>
      </c>
      <c r="BZ1885" t="e">
        <v>#N/A</v>
      </c>
      <c r="CA1885" t="e">
        <v>#N/A</v>
      </c>
      <c r="CB1885" t="e">
        <v>#N/A</v>
      </c>
      <c r="CC1885" t="e">
        <v>#N/A</v>
      </c>
      <c r="CD1885" t="e">
        <v>#N/A</v>
      </c>
      <c r="CE1885" t="e">
        <v>#N/A</v>
      </c>
      <c r="CF1885" t="e">
        <v>#N/A</v>
      </c>
    </row>
    <row r="1886" spans="74:84" x14ac:dyDescent="0.3">
      <c r="BV1886" t="e">
        <v>#N/A</v>
      </c>
      <c r="BW1886" t="e">
        <v>#N/A</v>
      </c>
      <c r="BX1886" t="e">
        <v>#N/A</v>
      </c>
      <c r="BY1886" t="e">
        <v>#N/A</v>
      </c>
      <c r="BZ1886" t="e">
        <v>#N/A</v>
      </c>
      <c r="CA1886" t="e">
        <v>#N/A</v>
      </c>
      <c r="CB1886" t="e">
        <v>#N/A</v>
      </c>
      <c r="CC1886" t="e">
        <v>#N/A</v>
      </c>
      <c r="CD1886" t="e">
        <v>#N/A</v>
      </c>
      <c r="CE1886" t="e">
        <v>#N/A</v>
      </c>
      <c r="CF1886" t="e">
        <v>#N/A</v>
      </c>
    </row>
    <row r="1887" spans="74:84" x14ac:dyDescent="0.3">
      <c r="BV1887" t="e">
        <v>#N/A</v>
      </c>
      <c r="BW1887" t="e">
        <v>#N/A</v>
      </c>
      <c r="BX1887" t="e">
        <v>#N/A</v>
      </c>
      <c r="BY1887" t="e">
        <v>#N/A</v>
      </c>
      <c r="BZ1887" t="e">
        <v>#N/A</v>
      </c>
      <c r="CA1887" t="e">
        <v>#N/A</v>
      </c>
      <c r="CB1887" t="e">
        <v>#N/A</v>
      </c>
      <c r="CC1887" t="e">
        <v>#N/A</v>
      </c>
      <c r="CD1887" t="e">
        <v>#N/A</v>
      </c>
      <c r="CE1887" t="e">
        <v>#N/A</v>
      </c>
      <c r="CF1887" t="e">
        <v>#N/A</v>
      </c>
    </row>
    <row r="1888" spans="74:84" x14ac:dyDescent="0.3">
      <c r="BV1888" t="e">
        <v>#N/A</v>
      </c>
      <c r="BW1888" t="e">
        <v>#N/A</v>
      </c>
      <c r="BX1888" t="e">
        <v>#N/A</v>
      </c>
      <c r="BY1888" t="e">
        <v>#N/A</v>
      </c>
      <c r="BZ1888" t="e">
        <v>#N/A</v>
      </c>
      <c r="CA1888" t="e">
        <v>#N/A</v>
      </c>
      <c r="CB1888" t="e">
        <v>#N/A</v>
      </c>
      <c r="CC1888" t="e">
        <v>#N/A</v>
      </c>
      <c r="CD1888" t="e">
        <v>#N/A</v>
      </c>
      <c r="CE1888" t="e">
        <v>#N/A</v>
      </c>
      <c r="CF1888" t="e">
        <v>#N/A</v>
      </c>
    </row>
    <row r="1889" spans="74:84" x14ac:dyDescent="0.3">
      <c r="BV1889" t="e">
        <v>#N/A</v>
      </c>
      <c r="BW1889" t="e">
        <v>#N/A</v>
      </c>
      <c r="BX1889" t="e">
        <v>#N/A</v>
      </c>
      <c r="BY1889" t="e">
        <v>#N/A</v>
      </c>
      <c r="BZ1889" t="e">
        <v>#N/A</v>
      </c>
      <c r="CA1889" t="e">
        <v>#N/A</v>
      </c>
      <c r="CB1889" t="e">
        <v>#N/A</v>
      </c>
      <c r="CC1889" t="e">
        <v>#N/A</v>
      </c>
      <c r="CD1889" t="e">
        <v>#N/A</v>
      </c>
      <c r="CE1889" t="e">
        <v>#N/A</v>
      </c>
      <c r="CF1889" t="e">
        <v>#N/A</v>
      </c>
    </row>
    <row r="1890" spans="74:84" x14ac:dyDescent="0.3">
      <c r="BV1890" t="e">
        <v>#N/A</v>
      </c>
      <c r="BW1890" t="e">
        <v>#N/A</v>
      </c>
      <c r="BX1890" t="e">
        <v>#N/A</v>
      </c>
      <c r="BY1890" t="e">
        <v>#N/A</v>
      </c>
      <c r="BZ1890" t="e">
        <v>#N/A</v>
      </c>
      <c r="CA1890" t="e">
        <v>#N/A</v>
      </c>
      <c r="CB1890" t="e">
        <v>#N/A</v>
      </c>
      <c r="CC1890" t="e">
        <v>#N/A</v>
      </c>
      <c r="CD1890" t="e">
        <v>#N/A</v>
      </c>
      <c r="CE1890" t="e">
        <v>#N/A</v>
      </c>
      <c r="CF1890" t="e">
        <v>#N/A</v>
      </c>
    </row>
    <row r="1891" spans="74:84" x14ac:dyDescent="0.3">
      <c r="BV1891" t="e">
        <v>#N/A</v>
      </c>
      <c r="BW1891" t="e">
        <v>#N/A</v>
      </c>
      <c r="BX1891" t="e">
        <v>#N/A</v>
      </c>
      <c r="BY1891" t="e">
        <v>#N/A</v>
      </c>
      <c r="BZ1891" t="e">
        <v>#N/A</v>
      </c>
      <c r="CA1891" t="e">
        <v>#N/A</v>
      </c>
      <c r="CB1891" t="e">
        <v>#N/A</v>
      </c>
      <c r="CC1891" t="e">
        <v>#N/A</v>
      </c>
      <c r="CD1891" t="e">
        <v>#N/A</v>
      </c>
      <c r="CE1891" t="e">
        <v>#N/A</v>
      </c>
      <c r="CF1891" t="e">
        <v>#N/A</v>
      </c>
    </row>
    <row r="1892" spans="74:84" x14ac:dyDescent="0.3">
      <c r="BV1892" t="e">
        <v>#N/A</v>
      </c>
      <c r="BW1892" t="e">
        <v>#N/A</v>
      </c>
      <c r="BX1892" t="e">
        <v>#N/A</v>
      </c>
      <c r="BY1892" t="e">
        <v>#N/A</v>
      </c>
      <c r="BZ1892" t="e">
        <v>#N/A</v>
      </c>
      <c r="CA1892" t="e">
        <v>#N/A</v>
      </c>
      <c r="CB1892" t="e">
        <v>#N/A</v>
      </c>
      <c r="CC1892" t="e">
        <v>#N/A</v>
      </c>
      <c r="CD1892" t="e">
        <v>#N/A</v>
      </c>
      <c r="CE1892" t="e">
        <v>#N/A</v>
      </c>
      <c r="CF1892" t="e">
        <v>#N/A</v>
      </c>
    </row>
    <row r="1893" spans="74:84" x14ac:dyDescent="0.3">
      <c r="BV1893" t="e">
        <v>#N/A</v>
      </c>
      <c r="BW1893" t="e">
        <v>#N/A</v>
      </c>
      <c r="BX1893" t="e">
        <v>#N/A</v>
      </c>
      <c r="BY1893" t="e">
        <v>#N/A</v>
      </c>
      <c r="BZ1893" t="e">
        <v>#N/A</v>
      </c>
      <c r="CA1893" t="e">
        <v>#N/A</v>
      </c>
      <c r="CB1893" t="e">
        <v>#N/A</v>
      </c>
      <c r="CC1893" t="e">
        <v>#N/A</v>
      </c>
      <c r="CD1893" t="e">
        <v>#N/A</v>
      </c>
      <c r="CE1893" t="e">
        <v>#N/A</v>
      </c>
      <c r="CF1893" t="e">
        <v>#N/A</v>
      </c>
    </row>
    <row r="1894" spans="74:84" x14ac:dyDescent="0.3">
      <c r="BV1894" t="e">
        <v>#N/A</v>
      </c>
      <c r="BW1894" t="e">
        <v>#N/A</v>
      </c>
      <c r="BX1894" t="e">
        <v>#N/A</v>
      </c>
      <c r="BY1894" t="e">
        <v>#N/A</v>
      </c>
      <c r="BZ1894" t="e">
        <v>#N/A</v>
      </c>
      <c r="CA1894" t="e">
        <v>#N/A</v>
      </c>
      <c r="CB1894" t="e">
        <v>#N/A</v>
      </c>
      <c r="CC1894" t="e">
        <v>#N/A</v>
      </c>
      <c r="CD1894" t="e">
        <v>#N/A</v>
      </c>
      <c r="CE1894" t="e">
        <v>#N/A</v>
      </c>
      <c r="CF1894" t="e">
        <v>#N/A</v>
      </c>
    </row>
    <row r="1895" spans="74:84" x14ac:dyDescent="0.3">
      <c r="BV1895" t="e">
        <v>#N/A</v>
      </c>
      <c r="BW1895" t="e">
        <v>#N/A</v>
      </c>
      <c r="BX1895" t="e">
        <v>#N/A</v>
      </c>
      <c r="BY1895" t="e">
        <v>#N/A</v>
      </c>
      <c r="BZ1895" t="e">
        <v>#N/A</v>
      </c>
      <c r="CA1895" t="e">
        <v>#N/A</v>
      </c>
      <c r="CB1895" t="e">
        <v>#N/A</v>
      </c>
      <c r="CC1895" t="e">
        <v>#N/A</v>
      </c>
      <c r="CD1895" t="e">
        <v>#N/A</v>
      </c>
      <c r="CE1895" t="e">
        <v>#N/A</v>
      </c>
      <c r="CF1895" t="e">
        <v>#N/A</v>
      </c>
    </row>
    <row r="1896" spans="74:84" x14ac:dyDescent="0.3">
      <c r="BV1896" t="e">
        <v>#N/A</v>
      </c>
      <c r="BW1896" t="e">
        <v>#N/A</v>
      </c>
      <c r="BX1896" t="e">
        <v>#N/A</v>
      </c>
      <c r="BY1896" t="e">
        <v>#N/A</v>
      </c>
      <c r="BZ1896" t="e">
        <v>#N/A</v>
      </c>
      <c r="CA1896" t="e">
        <v>#N/A</v>
      </c>
      <c r="CB1896" t="e">
        <v>#N/A</v>
      </c>
      <c r="CC1896" t="e">
        <v>#N/A</v>
      </c>
      <c r="CD1896" t="e">
        <v>#N/A</v>
      </c>
      <c r="CE1896" t="e">
        <v>#N/A</v>
      </c>
      <c r="CF1896" t="e">
        <v>#N/A</v>
      </c>
    </row>
    <row r="1897" spans="74:84" x14ac:dyDescent="0.3">
      <c r="BV1897" t="e">
        <v>#N/A</v>
      </c>
      <c r="BW1897" t="e">
        <v>#N/A</v>
      </c>
      <c r="BX1897" t="e">
        <v>#N/A</v>
      </c>
      <c r="BY1897" t="e">
        <v>#N/A</v>
      </c>
      <c r="BZ1897" t="e">
        <v>#N/A</v>
      </c>
      <c r="CA1897" t="e">
        <v>#N/A</v>
      </c>
      <c r="CB1897" t="e">
        <v>#N/A</v>
      </c>
      <c r="CC1897" t="e">
        <v>#N/A</v>
      </c>
      <c r="CD1897" t="e">
        <v>#N/A</v>
      </c>
      <c r="CE1897" t="e">
        <v>#N/A</v>
      </c>
      <c r="CF1897" t="e">
        <v>#N/A</v>
      </c>
    </row>
    <row r="1898" spans="74:84" x14ac:dyDescent="0.3">
      <c r="BV1898" t="e">
        <v>#N/A</v>
      </c>
      <c r="BW1898" t="e">
        <v>#N/A</v>
      </c>
      <c r="BX1898" t="e">
        <v>#N/A</v>
      </c>
      <c r="BY1898" t="e">
        <v>#N/A</v>
      </c>
      <c r="BZ1898" t="e">
        <v>#N/A</v>
      </c>
      <c r="CA1898" t="e">
        <v>#N/A</v>
      </c>
      <c r="CB1898" t="e">
        <v>#N/A</v>
      </c>
      <c r="CC1898" t="e">
        <v>#N/A</v>
      </c>
      <c r="CD1898" t="e">
        <v>#N/A</v>
      </c>
      <c r="CE1898" t="e">
        <v>#N/A</v>
      </c>
      <c r="CF1898" t="e">
        <v>#N/A</v>
      </c>
    </row>
    <row r="1899" spans="74:84" x14ac:dyDescent="0.3">
      <c r="BV1899" t="e">
        <v>#N/A</v>
      </c>
      <c r="BW1899" t="e">
        <v>#N/A</v>
      </c>
      <c r="BX1899" t="e">
        <v>#N/A</v>
      </c>
      <c r="BY1899" t="e">
        <v>#N/A</v>
      </c>
      <c r="BZ1899" t="e">
        <v>#N/A</v>
      </c>
      <c r="CA1899" t="e">
        <v>#N/A</v>
      </c>
      <c r="CB1899" t="e">
        <v>#N/A</v>
      </c>
      <c r="CC1899" t="e">
        <v>#N/A</v>
      </c>
      <c r="CD1899" t="e">
        <v>#N/A</v>
      </c>
      <c r="CE1899" t="e">
        <v>#N/A</v>
      </c>
      <c r="CF1899" t="e">
        <v>#N/A</v>
      </c>
    </row>
    <row r="1900" spans="74:84" x14ac:dyDescent="0.3">
      <c r="BV1900" t="e">
        <v>#N/A</v>
      </c>
      <c r="BW1900" t="e">
        <v>#N/A</v>
      </c>
      <c r="BX1900" t="e">
        <v>#N/A</v>
      </c>
      <c r="BY1900" t="e">
        <v>#N/A</v>
      </c>
      <c r="BZ1900" t="e">
        <v>#N/A</v>
      </c>
      <c r="CA1900" t="e">
        <v>#N/A</v>
      </c>
      <c r="CB1900" t="e">
        <v>#N/A</v>
      </c>
      <c r="CC1900" t="e">
        <v>#N/A</v>
      </c>
      <c r="CD1900" t="e">
        <v>#N/A</v>
      </c>
      <c r="CE1900" t="e">
        <v>#N/A</v>
      </c>
      <c r="CF1900" t="e">
        <v>#N/A</v>
      </c>
    </row>
    <row r="1901" spans="74:84" x14ac:dyDescent="0.3">
      <c r="BV1901" t="e">
        <v>#N/A</v>
      </c>
      <c r="BW1901" t="e">
        <v>#N/A</v>
      </c>
      <c r="BX1901" t="e">
        <v>#N/A</v>
      </c>
      <c r="BY1901" t="e">
        <v>#N/A</v>
      </c>
      <c r="BZ1901" t="e">
        <v>#N/A</v>
      </c>
      <c r="CA1901" t="e">
        <v>#N/A</v>
      </c>
      <c r="CB1901" t="e">
        <v>#N/A</v>
      </c>
      <c r="CC1901" t="e">
        <v>#N/A</v>
      </c>
      <c r="CD1901" t="e">
        <v>#N/A</v>
      </c>
      <c r="CE1901" t="e">
        <v>#N/A</v>
      </c>
      <c r="CF1901" t="e">
        <v>#N/A</v>
      </c>
    </row>
    <row r="1902" spans="74:84" x14ac:dyDescent="0.3">
      <c r="BV1902" t="e">
        <v>#N/A</v>
      </c>
      <c r="BW1902" t="e">
        <v>#N/A</v>
      </c>
      <c r="BX1902" t="e">
        <v>#N/A</v>
      </c>
      <c r="BY1902" t="e">
        <v>#N/A</v>
      </c>
      <c r="BZ1902" t="e">
        <v>#N/A</v>
      </c>
      <c r="CA1902" t="e">
        <v>#N/A</v>
      </c>
      <c r="CB1902" t="e">
        <v>#N/A</v>
      </c>
      <c r="CC1902" t="e">
        <v>#N/A</v>
      </c>
      <c r="CD1902" t="e">
        <v>#N/A</v>
      </c>
      <c r="CE1902" t="e">
        <v>#N/A</v>
      </c>
      <c r="CF1902" t="e">
        <v>#N/A</v>
      </c>
    </row>
    <row r="1903" spans="74:84" x14ac:dyDescent="0.3">
      <c r="BV1903" t="e">
        <v>#N/A</v>
      </c>
      <c r="BW1903" t="e">
        <v>#N/A</v>
      </c>
      <c r="BX1903" t="e">
        <v>#N/A</v>
      </c>
      <c r="BY1903" t="e">
        <v>#N/A</v>
      </c>
      <c r="BZ1903" t="e">
        <v>#N/A</v>
      </c>
      <c r="CA1903" t="e">
        <v>#N/A</v>
      </c>
      <c r="CB1903" t="e">
        <v>#N/A</v>
      </c>
      <c r="CC1903" t="e">
        <v>#N/A</v>
      </c>
      <c r="CD1903" t="e">
        <v>#N/A</v>
      </c>
      <c r="CE1903" t="e">
        <v>#N/A</v>
      </c>
      <c r="CF1903" t="e">
        <v>#N/A</v>
      </c>
    </row>
    <row r="1904" spans="74:84" x14ac:dyDescent="0.3">
      <c r="BV1904" t="e">
        <v>#N/A</v>
      </c>
      <c r="BW1904" t="e">
        <v>#N/A</v>
      </c>
      <c r="BX1904" t="e">
        <v>#N/A</v>
      </c>
      <c r="BY1904" t="e">
        <v>#N/A</v>
      </c>
      <c r="BZ1904" t="e">
        <v>#N/A</v>
      </c>
      <c r="CA1904" t="e">
        <v>#N/A</v>
      </c>
      <c r="CB1904" t="e">
        <v>#N/A</v>
      </c>
      <c r="CC1904" t="e">
        <v>#N/A</v>
      </c>
      <c r="CD1904" t="e">
        <v>#N/A</v>
      </c>
      <c r="CE1904" t="e">
        <v>#N/A</v>
      </c>
      <c r="CF1904" t="e">
        <v>#N/A</v>
      </c>
    </row>
    <row r="1905" spans="74:84" x14ac:dyDescent="0.3">
      <c r="BV1905" t="e">
        <v>#N/A</v>
      </c>
      <c r="BW1905" t="e">
        <v>#N/A</v>
      </c>
      <c r="BX1905" t="e">
        <v>#N/A</v>
      </c>
      <c r="BY1905" t="e">
        <v>#N/A</v>
      </c>
      <c r="BZ1905" t="e">
        <v>#N/A</v>
      </c>
      <c r="CA1905" t="e">
        <v>#N/A</v>
      </c>
      <c r="CB1905" t="e">
        <v>#N/A</v>
      </c>
      <c r="CC1905" t="e">
        <v>#N/A</v>
      </c>
      <c r="CD1905" t="e">
        <v>#N/A</v>
      </c>
      <c r="CE1905" t="e">
        <v>#N/A</v>
      </c>
      <c r="CF1905" t="e">
        <v>#N/A</v>
      </c>
    </row>
    <row r="1906" spans="74:84" x14ac:dyDescent="0.3">
      <c r="BV1906" t="e">
        <v>#N/A</v>
      </c>
      <c r="BW1906" t="e">
        <v>#N/A</v>
      </c>
      <c r="BX1906" t="e">
        <v>#N/A</v>
      </c>
      <c r="BY1906" t="e">
        <v>#N/A</v>
      </c>
      <c r="BZ1906" t="e">
        <v>#N/A</v>
      </c>
      <c r="CA1906" t="e">
        <v>#N/A</v>
      </c>
      <c r="CB1906" t="e">
        <v>#N/A</v>
      </c>
      <c r="CC1906" t="e">
        <v>#N/A</v>
      </c>
      <c r="CD1906" t="e">
        <v>#N/A</v>
      </c>
      <c r="CE1906" t="e">
        <v>#N/A</v>
      </c>
      <c r="CF1906" t="e">
        <v>#N/A</v>
      </c>
    </row>
    <row r="1907" spans="74:84" x14ac:dyDescent="0.3">
      <c r="BV1907" t="e">
        <v>#N/A</v>
      </c>
      <c r="BW1907" t="e">
        <v>#N/A</v>
      </c>
      <c r="BX1907" t="e">
        <v>#N/A</v>
      </c>
      <c r="BY1907" t="e">
        <v>#N/A</v>
      </c>
      <c r="BZ1907" t="e">
        <v>#N/A</v>
      </c>
      <c r="CA1907" t="e">
        <v>#N/A</v>
      </c>
      <c r="CB1907" t="e">
        <v>#N/A</v>
      </c>
      <c r="CC1907" t="e">
        <v>#N/A</v>
      </c>
      <c r="CD1907" t="e">
        <v>#N/A</v>
      </c>
      <c r="CE1907" t="e">
        <v>#N/A</v>
      </c>
      <c r="CF1907" t="e">
        <v>#N/A</v>
      </c>
    </row>
    <row r="1908" spans="74:84" x14ac:dyDescent="0.3">
      <c r="BV1908" t="e">
        <v>#N/A</v>
      </c>
      <c r="BW1908" t="e">
        <v>#N/A</v>
      </c>
      <c r="BX1908" t="e">
        <v>#N/A</v>
      </c>
      <c r="BY1908" t="e">
        <v>#N/A</v>
      </c>
      <c r="BZ1908" t="e">
        <v>#N/A</v>
      </c>
      <c r="CA1908" t="e">
        <v>#N/A</v>
      </c>
      <c r="CB1908" t="e">
        <v>#N/A</v>
      </c>
      <c r="CC1908" t="e">
        <v>#N/A</v>
      </c>
      <c r="CD1908" t="e">
        <v>#N/A</v>
      </c>
      <c r="CE1908" t="e">
        <v>#N/A</v>
      </c>
      <c r="CF1908" t="e">
        <v>#N/A</v>
      </c>
    </row>
    <row r="1909" spans="74:84" x14ac:dyDescent="0.3">
      <c r="BV1909" t="e">
        <v>#N/A</v>
      </c>
      <c r="BW1909" t="e">
        <v>#N/A</v>
      </c>
      <c r="BX1909" t="e">
        <v>#N/A</v>
      </c>
      <c r="BY1909" t="e">
        <v>#N/A</v>
      </c>
      <c r="BZ1909" t="e">
        <v>#N/A</v>
      </c>
      <c r="CA1909" t="e">
        <v>#N/A</v>
      </c>
      <c r="CB1909" t="e">
        <v>#N/A</v>
      </c>
      <c r="CC1909" t="e">
        <v>#N/A</v>
      </c>
      <c r="CD1909" t="e">
        <v>#N/A</v>
      </c>
      <c r="CE1909" t="e">
        <v>#N/A</v>
      </c>
      <c r="CF1909" t="e">
        <v>#N/A</v>
      </c>
    </row>
    <row r="1910" spans="74:84" x14ac:dyDescent="0.3">
      <c r="BV1910" t="e">
        <v>#N/A</v>
      </c>
      <c r="BW1910" t="e">
        <v>#N/A</v>
      </c>
      <c r="BX1910" t="e">
        <v>#N/A</v>
      </c>
      <c r="BY1910" t="e">
        <v>#N/A</v>
      </c>
      <c r="BZ1910" t="e">
        <v>#N/A</v>
      </c>
      <c r="CA1910" t="e">
        <v>#N/A</v>
      </c>
      <c r="CB1910" t="e">
        <v>#N/A</v>
      </c>
      <c r="CC1910" t="e">
        <v>#N/A</v>
      </c>
      <c r="CD1910" t="e">
        <v>#N/A</v>
      </c>
      <c r="CE1910" t="e">
        <v>#N/A</v>
      </c>
      <c r="CF1910" t="e">
        <v>#N/A</v>
      </c>
    </row>
    <row r="1911" spans="74:84" x14ac:dyDescent="0.3">
      <c r="BV1911" t="e">
        <v>#N/A</v>
      </c>
      <c r="BW1911" t="e">
        <v>#N/A</v>
      </c>
      <c r="BX1911" t="e">
        <v>#N/A</v>
      </c>
      <c r="BY1911" t="e">
        <v>#N/A</v>
      </c>
      <c r="BZ1911" t="e">
        <v>#N/A</v>
      </c>
      <c r="CA1911" t="e">
        <v>#N/A</v>
      </c>
      <c r="CB1911" t="e">
        <v>#N/A</v>
      </c>
      <c r="CC1911" t="e">
        <v>#N/A</v>
      </c>
      <c r="CD1911" t="e">
        <v>#N/A</v>
      </c>
      <c r="CE1911" t="e">
        <v>#N/A</v>
      </c>
      <c r="CF1911" t="e">
        <v>#N/A</v>
      </c>
    </row>
    <row r="1912" spans="74:84" x14ac:dyDescent="0.3">
      <c r="BV1912" t="e">
        <v>#N/A</v>
      </c>
      <c r="BW1912" t="e">
        <v>#N/A</v>
      </c>
      <c r="BX1912" t="e">
        <v>#N/A</v>
      </c>
      <c r="BY1912" t="e">
        <v>#N/A</v>
      </c>
      <c r="BZ1912" t="e">
        <v>#N/A</v>
      </c>
      <c r="CA1912" t="e">
        <v>#N/A</v>
      </c>
      <c r="CB1912" t="e">
        <v>#N/A</v>
      </c>
      <c r="CC1912" t="e">
        <v>#N/A</v>
      </c>
      <c r="CD1912" t="e">
        <v>#N/A</v>
      </c>
      <c r="CE1912" t="e">
        <v>#N/A</v>
      </c>
      <c r="CF1912" t="e">
        <v>#N/A</v>
      </c>
    </row>
    <row r="1913" spans="74:84" x14ac:dyDescent="0.3">
      <c r="BV1913" t="e">
        <v>#N/A</v>
      </c>
      <c r="BW1913" t="e">
        <v>#N/A</v>
      </c>
      <c r="BX1913" t="e">
        <v>#N/A</v>
      </c>
      <c r="BY1913" t="e">
        <v>#N/A</v>
      </c>
      <c r="BZ1913" t="e">
        <v>#N/A</v>
      </c>
      <c r="CA1913" t="e">
        <v>#N/A</v>
      </c>
      <c r="CB1913" t="e">
        <v>#N/A</v>
      </c>
      <c r="CC1913" t="e">
        <v>#N/A</v>
      </c>
      <c r="CD1913" t="e">
        <v>#N/A</v>
      </c>
      <c r="CE1913" t="e">
        <v>#N/A</v>
      </c>
      <c r="CF1913" t="e">
        <v>#N/A</v>
      </c>
    </row>
    <row r="1914" spans="74:84" x14ac:dyDescent="0.3">
      <c r="BV1914" t="e">
        <v>#N/A</v>
      </c>
      <c r="BW1914" t="e">
        <v>#N/A</v>
      </c>
      <c r="BX1914" t="e">
        <v>#N/A</v>
      </c>
      <c r="BY1914" t="e">
        <v>#N/A</v>
      </c>
      <c r="BZ1914" t="e">
        <v>#N/A</v>
      </c>
      <c r="CA1914" t="e">
        <v>#N/A</v>
      </c>
      <c r="CB1914" t="e">
        <v>#N/A</v>
      </c>
      <c r="CC1914" t="e">
        <v>#N/A</v>
      </c>
      <c r="CD1914" t="e">
        <v>#N/A</v>
      </c>
      <c r="CE1914" t="e">
        <v>#N/A</v>
      </c>
      <c r="CF1914" t="e">
        <v>#N/A</v>
      </c>
    </row>
    <row r="1915" spans="74:84" x14ac:dyDescent="0.3">
      <c r="BV1915" t="e">
        <v>#N/A</v>
      </c>
      <c r="BW1915" t="e">
        <v>#N/A</v>
      </c>
      <c r="BX1915" t="e">
        <v>#N/A</v>
      </c>
      <c r="BY1915" t="e">
        <v>#N/A</v>
      </c>
      <c r="BZ1915" t="e">
        <v>#N/A</v>
      </c>
      <c r="CA1915" t="e">
        <v>#N/A</v>
      </c>
      <c r="CB1915" t="e">
        <v>#N/A</v>
      </c>
      <c r="CC1915" t="e">
        <v>#N/A</v>
      </c>
      <c r="CD1915" t="e">
        <v>#N/A</v>
      </c>
      <c r="CE1915" t="e">
        <v>#N/A</v>
      </c>
      <c r="CF1915" t="e">
        <v>#N/A</v>
      </c>
    </row>
    <row r="1916" spans="74:84" x14ac:dyDescent="0.3">
      <c r="BV1916" t="e">
        <v>#N/A</v>
      </c>
      <c r="BW1916" t="e">
        <v>#N/A</v>
      </c>
      <c r="BX1916" t="e">
        <v>#N/A</v>
      </c>
      <c r="BY1916" t="e">
        <v>#N/A</v>
      </c>
      <c r="BZ1916" t="e">
        <v>#N/A</v>
      </c>
      <c r="CA1916" t="e">
        <v>#N/A</v>
      </c>
      <c r="CB1916" t="e">
        <v>#N/A</v>
      </c>
      <c r="CC1916" t="e">
        <v>#N/A</v>
      </c>
      <c r="CD1916" t="e">
        <v>#N/A</v>
      </c>
      <c r="CE1916" t="e">
        <v>#N/A</v>
      </c>
      <c r="CF1916" t="e">
        <v>#N/A</v>
      </c>
    </row>
    <row r="1917" spans="74:84" x14ac:dyDescent="0.3">
      <c r="BV1917" t="e">
        <v>#N/A</v>
      </c>
      <c r="BW1917" t="e">
        <v>#N/A</v>
      </c>
      <c r="BX1917" t="e">
        <v>#N/A</v>
      </c>
      <c r="BY1917" t="e">
        <v>#N/A</v>
      </c>
      <c r="BZ1917" t="e">
        <v>#N/A</v>
      </c>
      <c r="CA1917" t="e">
        <v>#N/A</v>
      </c>
      <c r="CB1917" t="e">
        <v>#N/A</v>
      </c>
      <c r="CC1917" t="e">
        <v>#N/A</v>
      </c>
      <c r="CD1917" t="e">
        <v>#N/A</v>
      </c>
      <c r="CE1917" t="e">
        <v>#N/A</v>
      </c>
      <c r="CF1917" t="e">
        <v>#N/A</v>
      </c>
    </row>
    <row r="1918" spans="74:84" x14ac:dyDescent="0.3">
      <c r="BV1918" t="e">
        <v>#N/A</v>
      </c>
      <c r="BW1918" t="e">
        <v>#N/A</v>
      </c>
      <c r="BX1918" t="e">
        <v>#N/A</v>
      </c>
      <c r="BY1918" t="e">
        <v>#N/A</v>
      </c>
      <c r="BZ1918" t="e">
        <v>#N/A</v>
      </c>
      <c r="CA1918" t="e">
        <v>#N/A</v>
      </c>
      <c r="CB1918" t="e">
        <v>#N/A</v>
      </c>
      <c r="CC1918" t="e">
        <v>#N/A</v>
      </c>
      <c r="CD1918" t="e">
        <v>#N/A</v>
      </c>
      <c r="CE1918" t="e">
        <v>#N/A</v>
      </c>
      <c r="CF1918" t="e">
        <v>#N/A</v>
      </c>
    </row>
    <row r="1919" spans="74:84" x14ac:dyDescent="0.3">
      <c r="BV1919" t="e">
        <v>#N/A</v>
      </c>
      <c r="BW1919" t="e">
        <v>#N/A</v>
      </c>
      <c r="BX1919" t="e">
        <v>#N/A</v>
      </c>
      <c r="BY1919" t="e">
        <v>#N/A</v>
      </c>
      <c r="BZ1919" t="e">
        <v>#N/A</v>
      </c>
      <c r="CA1919" t="e">
        <v>#N/A</v>
      </c>
      <c r="CB1919" t="e">
        <v>#N/A</v>
      </c>
      <c r="CC1919" t="e">
        <v>#N/A</v>
      </c>
      <c r="CD1919" t="e">
        <v>#N/A</v>
      </c>
      <c r="CE1919" t="e">
        <v>#N/A</v>
      </c>
      <c r="CF1919" t="e">
        <v>#N/A</v>
      </c>
    </row>
    <row r="1920" spans="74:84" x14ac:dyDescent="0.3">
      <c r="BV1920" t="e">
        <v>#N/A</v>
      </c>
      <c r="BW1920" t="e">
        <v>#N/A</v>
      </c>
      <c r="BX1920" t="e">
        <v>#N/A</v>
      </c>
      <c r="BY1920" t="e">
        <v>#N/A</v>
      </c>
      <c r="BZ1920" t="e">
        <v>#N/A</v>
      </c>
      <c r="CA1920" t="e">
        <v>#N/A</v>
      </c>
      <c r="CB1920" t="e">
        <v>#N/A</v>
      </c>
      <c r="CC1920" t="e">
        <v>#N/A</v>
      </c>
      <c r="CD1920" t="e">
        <v>#N/A</v>
      </c>
      <c r="CE1920" t="e">
        <v>#N/A</v>
      </c>
      <c r="CF1920" t="e">
        <v>#N/A</v>
      </c>
    </row>
    <row r="1921" spans="74:84" x14ac:dyDescent="0.3">
      <c r="BV1921" t="e">
        <v>#N/A</v>
      </c>
      <c r="BW1921" t="e">
        <v>#N/A</v>
      </c>
      <c r="BX1921" t="e">
        <v>#N/A</v>
      </c>
      <c r="BY1921" t="e">
        <v>#N/A</v>
      </c>
      <c r="BZ1921" t="e">
        <v>#N/A</v>
      </c>
      <c r="CA1921" t="e">
        <v>#N/A</v>
      </c>
      <c r="CB1921" t="e">
        <v>#N/A</v>
      </c>
      <c r="CC1921" t="e">
        <v>#N/A</v>
      </c>
      <c r="CD1921" t="e">
        <v>#N/A</v>
      </c>
      <c r="CE1921" t="e">
        <v>#N/A</v>
      </c>
      <c r="CF1921" t="e">
        <v>#N/A</v>
      </c>
    </row>
    <row r="1922" spans="74:84" x14ac:dyDescent="0.3">
      <c r="BV1922" t="e">
        <v>#N/A</v>
      </c>
      <c r="BW1922" t="e">
        <v>#N/A</v>
      </c>
      <c r="BX1922" t="e">
        <v>#N/A</v>
      </c>
      <c r="BY1922" t="e">
        <v>#N/A</v>
      </c>
      <c r="BZ1922" t="e">
        <v>#N/A</v>
      </c>
      <c r="CA1922" t="e">
        <v>#N/A</v>
      </c>
      <c r="CB1922" t="e">
        <v>#N/A</v>
      </c>
      <c r="CC1922" t="e">
        <v>#N/A</v>
      </c>
      <c r="CD1922" t="e">
        <v>#N/A</v>
      </c>
      <c r="CE1922" t="e">
        <v>#N/A</v>
      </c>
      <c r="CF1922" t="e">
        <v>#N/A</v>
      </c>
    </row>
    <row r="1923" spans="74:84" x14ac:dyDescent="0.3">
      <c r="BV1923" t="e">
        <v>#N/A</v>
      </c>
      <c r="BW1923" t="e">
        <v>#N/A</v>
      </c>
      <c r="BX1923" t="e">
        <v>#N/A</v>
      </c>
      <c r="BY1923" t="e">
        <v>#N/A</v>
      </c>
      <c r="BZ1923" t="e">
        <v>#N/A</v>
      </c>
      <c r="CA1923" t="e">
        <v>#N/A</v>
      </c>
      <c r="CB1923" t="e">
        <v>#N/A</v>
      </c>
      <c r="CC1923" t="e">
        <v>#N/A</v>
      </c>
      <c r="CD1923" t="e">
        <v>#N/A</v>
      </c>
      <c r="CE1923" t="e">
        <v>#N/A</v>
      </c>
      <c r="CF1923" t="e">
        <v>#N/A</v>
      </c>
    </row>
    <row r="1924" spans="74:84" x14ac:dyDescent="0.3">
      <c r="BV1924" t="e">
        <v>#N/A</v>
      </c>
      <c r="BW1924" t="e">
        <v>#N/A</v>
      </c>
      <c r="BX1924" t="e">
        <v>#N/A</v>
      </c>
      <c r="BY1924" t="e">
        <v>#N/A</v>
      </c>
      <c r="BZ1924" t="e">
        <v>#N/A</v>
      </c>
      <c r="CA1924" t="e">
        <v>#N/A</v>
      </c>
      <c r="CB1924" t="e">
        <v>#N/A</v>
      </c>
      <c r="CC1924" t="e">
        <v>#N/A</v>
      </c>
      <c r="CD1924" t="e">
        <v>#N/A</v>
      </c>
      <c r="CE1924" t="e">
        <v>#N/A</v>
      </c>
      <c r="CF1924" t="e">
        <v>#N/A</v>
      </c>
    </row>
    <row r="1925" spans="74:84" x14ac:dyDescent="0.3">
      <c r="BV1925" t="e">
        <v>#N/A</v>
      </c>
      <c r="BW1925" t="e">
        <v>#N/A</v>
      </c>
      <c r="BX1925" t="e">
        <v>#N/A</v>
      </c>
      <c r="BY1925" t="e">
        <v>#N/A</v>
      </c>
      <c r="BZ1925" t="e">
        <v>#N/A</v>
      </c>
      <c r="CA1925" t="e">
        <v>#N/A</v>
      </c>
      <c r="CB1925" t="e">
        <v>#N/A</v>
      </c>
      <c r="CC1925" t="e">
        <v>#N/A</v>
      </c>
      <c r="CD1925" t="e">
        <v>#N/A</v>
      </c>
      <c r="CE1925" t="e">
        <v>#N/A</v>
      </c>
      <c r="CF1925" t="e">
        <v>#N/A</v>
      </c>
    </row>
    <row r="1926" spans="74:84" x14ac:dyDescent="0.3">
      <c r="BV1926" t="e">
        <v>#N/A</v>
      </c>
      <c r="BW1926" t="e">
        <v>#N/A</v>
      </c>
      <c r="BX1926" t="e">
        <v>#N/A</v>
      </c>
      <c r="BY1926" t="e">
        <v>#N/A</v>
      </c>
      <c r="BZ1926" t="e">
        <v>#N/A</v>
      </c>
      <c r="CA1926" t="e">
        <v>#N/A</v>
      </c>
      <c r="CB1926" t="e">
        <v>#N/A</v>
      </c>
      <c r="CC1926" t="e">
        <v>#N/A</v>
      </c>
      <c r="CD1926" t="e">
        <v>#N/A</v>
      </c>
      <c r="CE1926" t="e">
        <v>#N/A</v>
      </c>
      <c r="CF1926" t="e">
        <v>#N/A</v>
      </c>
    </row>
    <row r="1927" spans="74:84" x14ac:dyDescent="0.3">
      <c r="BV1927" t="e">
        <v>#N/A</v>
      </c>
      <c r="BW1927" t="e">
        <v>#N/A</v>
      </c>
      <c r="BX1927" t="e">
        <v>#N/A</v>
      </c>
      <c r="BY1927" t="e">
        <v>#N/A</v>
      </c>
      <c r="BZ1927" t="e">
        <v>#N/A</v>
      </c>
      <c r="CA1927" t="e">
        <v>#N/A</v>
      </c>
      <c r="CB1927" t="e">
        <v>#N/A</v>
      </c>
      <c r="CC1927" t="e">
        <v>#N/A</v>
      </c>
      <c r="CD1927" t="e">
        <v>#N/A</v>
      </c>
      <c r="CE1927" t="e">
        <v>#N/A</v>
      </c>
      <c r="CF1927" t="e">
        <v>#N/A</v>
      </c>
    </row>
    <row r="1928" spans="74:84" x14ac:dyDescent="0.3">
      <c r="BV1928" t="e">
        <v>#N/A</v>
      </c>
      <c r="BW1928" t="e">
        <v>#N/A</v>
      </c>
      <c r="BX1928" t="e">
        <v>#N/A</v>
      </c>
      <c r="BY1928" t="e">
        <v>#N/A</v>
      </c>
      <c r="BZ1928" t="e">
        <v>#N/A</v>
      </c>
      <c r="CA1928" t="e">
        <v>#N/A</v>
      </c>
      <c r="CB1928" t="e">
        <v>#N/A</v>
      </c>
      <c r="CC1928" t="e">
        <v>#N/A</v>
      </c>
      <c r="CD1928" t="e">
        <v>#N/A</v>
      </c>
      <c r="CE1928" t="e">
        <v>#N/A</v>
      </c>
      <c r="CF1928" t="e">
        <v>#N/A</v>
      </c>
    </row>
    <row r="1929" spans="74:84" x14ac:dyDescent="0.3">
      <c r="BV1929" t="e">
        <v>#N/A</v>
      </c>
      <c r="BW1929" t="e">
        <v>#N/A</v>
      </c>
      <c r="BX1929" t="e">
        <v>#N/A</v>
      </c>
      <c r="BY1929" t="e">
        <v>#N/A</v>
      </c>
      <c r="BZ1929" t="e">
        <v>#N/A</v>
      </c>
      <c r="CA1929" t="e">
        <v>#N/A</v>
      </c>
      <c r="CB1929" t="e">
        <v>#N/A</v>
      </c>
      <c r="CC1929" t="e">
        <v>#N/A</v>
      </c>
      <c r="CD1929" t="e">
        <v>#N/A</v>
      </c>
      <c r="CE1929" t="e">
        <v>#N/A</v>
      </c>
      <c r="CF1929" t="e">
        <v>#N/A</v>
      </c>
    </row>
    <row r="1930" spans="74:84" x14ac:dyDescent="0.3">
      <c r="BV1930" t="e">
        <v>#N/A</v>
      </c>
      <c r="BW1930" t="e">
        <v>#N/A</v>
      </c>
      <c r="BX1930" t="e">
        <v>#N/A</v>
      </c>
      <c r="BY1930" t="e">
        <v>#N/A</v>
      </c>
      <c r="BZ1930" t="e">
        <v>#N/A</v>
      </c>
      <c r="CA1930" t="e">
        <v>#N/A</v>
      </c>
      <c r="CB1930" t="e">
        <v>#N/A</v>
      </c>
      <c r="CC1930" t="e">
        <v>#N/A</v>
      </c>
      <c r="CD1930" t="e">
        <v>#N/A</v>
      </c>
      <c r="CE1930" t="e">
        <v>#N/A</v>
      </c>
      <c r="CF1930" t="e">
        <v>#N/A</v>
      </c>
    </row>
    <row r="1931" spans="74:84" x14ac:dyDescent="0.3">
      <c r="BV1931" t="e">
        <v>#N/A</v>
      </c>
      <c r="BW1931" t="e">
        <v>#N/A</v>
      </c>
      <c r="BX1931" t="e">
        <v>#N/A</v>
      </c>
      <c r="BY1931" t="e">
        <v>#N/A</v>
      </c>
      <c r="BZ1931" t="e">
        <v>#N/A</v>
      </c>
      <c r="CA1931" t="e">
        <v>#N/A</v>
      </c>
      <c r="CB1931" t="e">
        <v>#N/A</v>
      </c>
      <c r="CC1931" t="e">
        <v>#N/A</v>
      </c>
      <c r="CD1931" t="e">
        <v>#N/A</v>
      </c>
      <c r="CE1931" t="e">
        <v>#N/A</v>
      </c>
      <c r="CF1931" t="e">
        <v>#N/A</v>
      </c>
    </row>
    <row r="1932" spans="74:84" x14ac:dyDescent="0.3">
      <c r="BV1932" t="e">
        <v>#N/A</v>
      </c>
      <c r="BW1932" t="e">
        <v>#N/A</v>
      </c>
      <c r="BX1932" t="e">
        <v>#N/A</v>
      </c>
      <c r="BY1932" t="e">
        <v>#N/A</v>
      </c>
      <c r="BZ1932" t="e">
        <v>#N/A</v>
      </c>
      <c r="CA1932" t="e">
        <v>#N/A</v>
      </c>
      <c r="CB1932" t="e">
        <v>#N/A</v>
      </c>
      <c r="CC1932" t="e">
        <v>#N/A</v>
      </c>
      <c r="CD1932" t="e">
        <v>#N/A</v>
      </c>
      <c r="CE1932" t="e">
        <v>#N/A</v>
      </c>
      <c r="CF1932" t="e">
        <v>#N/A</v>
      </c>
    </row>
    <row r="1933" spans="74:84" x14ac:dyDescent="0.3">
      <c r="BV1933" t="e">
        <v>#N/A</v>
      </c>
      <c r="BW1933" t="e">
        <v>#N/A</v>
      </c>
      <c r="BX1933" t="e">
        <v>#N/A</v>
      </c>
      <c r="BY1933" t="e">
        <v>#N/A</v>
      </c>
      <c r="BZ1933" t="e">
        <v>#N/A</v>
      </c>
      <c r="CA1933" t="e">
        <v>#N/A</v>
      </c>
      <c r="CB1933" t="e">
        <v>#N/A</v>
      </c>
      <c r="CC1933" t="e">
        <v>#N/A</v>
      </c>
      <c r="CD1933" t="e">
        <v>#N/A</v>
      </c>
      <c r="CE1933" t="e">
        <v>#N/A</v>
      </c>
      <c r="CF1933" t="e">
        <v>#N/A</v>
      </c>
    </row>
    <row r="1934" spans="74:84" x14ac:dyDescent="0.3">
      <c r="BV1934" t="e">
        <v>#N/A</v>
      </c>
      <c r="BW1934" t="e">
        <v>#N/A</v>
      </c>
      <c r="BX1934" t="e">
        <v>#N/A</v>
      </c>
      <c r="BY1934" t="e">
        <v>#N/A</v>
      </c>
      <c r="BZ1934" t="e">
        <v>#N/A</v>
      </c>
      <c r="CA1934" t="e">
        <v>#N/A</v>
      </c>
      <c r="CB1934" t="e">
        <v>#N/A</v>
      </c>
      <c r="CC1934" t="e">
        <v>#N/A</v>
      </c>
      <c r="CD1934" t="e">
        <v>#N/A</v>
      </c>
      <c r="CE1934" t="e">
        <v>#N/A</v>
      </c>
      <c r="CF1934" t="e">
        <v>#N/A</v>
      </c>
    </row>
    <row r="1935" spans="74:84" x14ac:dyDescent="0.3">
      <c r="BV1935" t="e">
        <v>#N/A</v>
      </c>
      <c r="BW1935" t="e">
        <v>#N/A</v>
      </c>
      <c r="BX1935" t="e">
        <v>#N/A</v>
      </c>
      <c r="BY1935" t="e">
        <v>#N/A</v>
      </c>
      <c r="BZ1935" t="e">
        <v>#N/A</v>
      </c>
      <c r="CA1935" t="e">
        <v>#N/A</v>
      </c>
      <c r="CB1935" t="e">
        <v>#N/A</v>
      </c>
      <c r="CC1935" t="e">
        <v>#N/A</v>
      </c>
      <c r="CD1935" t="e">
        <v>#N/A</v>
      </c>
      <c r="CE1935" t="e">
        <v>#N/A</v>
      </c>
      <c r="CF1935" t="e">
        <v>#N/A</v>
      </c>
    </row>
    <row r="1936" spans="74:84" x14ac:dyDescent="0.3">
      <c r="BV1936" t="e">
        <v>#N/A</v>
      </c>
      <c r="BW1936" t="e">
        <v>#N/A</v>
      </c>
      <c r="BX1936" t="e">
        <v>#N/A</v>
      </c>
      <c r="BY1936" t="e">
        <v>#N/A</v>
      </c>
      <c r="BZ1936" t="e">
        <v>#N/A</v>
      </c>
      <c r="CA1936" t="e">
        <v>#N/A</v>
      </c>
      <c r="CB1936" t="e">
        <v>#N/A</v>
      </c>
      <c r="CC1936" t="e">
        <v>#N/A</v>
      </c>
      <c r="CD1936" t="e">
        <v>#N/A</v>
      </c>
      <c r="CE1936" t="e">
        <v>#N/A</v>
      </c>
      <c r="CF1936" t="e">
        <v>#N/A</v>
      </c>
    </row>
    <row r="1937" spans="74:84" x14ac:dyDescent="0.3">
      <c r="BV1937" t="e">
        <v>#N/A</v>
      </c>
      <c r="BW1937" t="e">
        <v>#N/A</v>
      </c>
      <c r="BX1937" t="e">
        <v>#N/A</v>
      </c>
      <c r="BY1937" t="e">
        <v>#N/A</v>
      </c>
      <c r="BZ1937" t="e">
        <v>#N/A</v>
      </c>
      <c r="CA1937" t="e">
        <v>#N/A</v>
      </c>
      <c r="CB1937" t="e">
        <v>#N/A</v>
      </c>
      <c r="CC1937" t="e">
        <v>#N/A</v>
      </c>
      <c r="CD1937" t="e">
        <v>#N/A</v>
      </c>
      <c r="CE1937" t="e">
        <v>#N/A</v>
      </c>
      <c r="CF1937" t="e">
        <v>#N/A</v>
      </c>
    </row>
    <row r="1938" spans="74:84" x14ac:dyDescent="0.3">
      <c r="BV1938" t="e">
        <v>#N/A</v>
      </c>
      <c r="BW1938" t="e">
        <v>#N/A</v>
      </c>
      <c r="BX1938" t="e">
        <v>#N/A</v>
      </c>
      <c r="BY1938" t="e">
        <v>#N/A</v>
      </c>
      <c r="BZ1938" t="e">
        <v>#N/A</v>
      </c>
      <c r="CA1938" t="e">
        <v>#N/A</v>
      </c>
      <c r="CB1938" t="e">
        <v>#N/A</v>
      </c>
      <c r="CC1938" t="e">
        <v>#N/A</v>
      </c>
      <c r="CD1938" t="e">
        <v>#N/A</v>
      </c>
      <c r="CE1938" t="e">
        <v>#N/A</v>
      </c>
      <c r="CF1938" t="e">
        <v>#N/A</v>
      </c>
    </row>
    <row r="1939" spans="74:84" x14ac:dyDescent="0.3">
      <c r="BV1939" t="e">
        <v>#N/A</v>
      </c>
      <c r="BW1939" t="e">
        <v>#N/A</v>
      </c>
      <c r="BX1939" t="e">
        <v>#N/A</v>
      </c>
      <c r="BY1939" t="e">
        <v>#N/A</v>
      </c>
      <c r="BZ1939" t="e">
        <v>#N/A</v>
      </c>
      <c r="CA1939" t="e">
        <v>#N/A</v>
      </c>
      <c r="CB1939" t="e">
        <v>#N/A</v>
      </c>
      <c r="CC1939" t="e">
        <v>#N/A</v>
      </c>
      <c r="CD1939" t="e">
        <v>#N/A</v>
      </c>
      <c r="CE1939" t="e">
        <v>#N/A</v>
      </c>
      <c r="CF1939" t="e">
        <v>#N/A</v>
      </c>
    </row>
    <row r="1940" spans="74:84" x14ac:dyDescent="0.3">
      <c r="BV1940" t="e">
        <v>#N/A</v>
      </c>
      <c r="BW1940" t="e">
        <v>#N/A</v>
      </c>
      <c r="BX1940" t="e">
        <v>#N/A</v>
      </c>
      <c r="BY1940" t="e">
        <v>#N/A</v>
      </c>
      <c r="BZ1940" t="e">
        <v>#N/A</v>
      </c>
      <c r="CA1940" t="e">
        <v>#N/A</v>
      </c>
      <c r="CB1940" t="e">
        <v>#N/A</v>
      </c>
      <c r="CC1940" t="e">
        <v>#N/A</v>
      </c>
      <c r="CD1940" t="e">
        <v>#N/A</v>
      </c>
      <c r="CE1940" t="e">
        <v>#N/A</v>
      </c>
      <c r="CF1940" t="e">
        <v>#N/A</v>
      </c>
    </row>
    <row r="1941" spans="74:84" x14ac:dyDescent="0.3">
      <c r="BV1941" t="e">
        <v>#N/A</v>
      </c>
      <c r="BW1941" t="e">
        <v>#N/A</v>
      </c>
      <c r="BX1941" t="e">
        <v>#N/A</v>
      </c>
      <c r="BY1941" t="e">
        <v>#N/A</v>
      </c>
      <c r="BZ1941" t="e">
        <v>#N/A</v>
      </c>
      <c r="CA1941" t="e">
        <v>#N/A</v>
      </c>
      <c r="CB1941" t="e">
        <v>#N/A</v>
      </c>
      <c r="CC1941" t="e">
        <v>#N/A</v>
      </c>
      <c r="CD1941" t="e">
        <v>#N/A</v>
      </c>
      <c r="CE1941" t="e">
        <v>#N/A</v>
      </c>
      <c r="CF1941" t="e">
        <v>#N/A</v>
      </c>
    </row>
    <row r="1942" spans="74:84" x14ac:dyDescent="0.3">
      <c r="BV1942" t="e">
        <v>#N/A</v>
      </c>
      <c r="BW1942" t="e">
        <v>#N/A</v>
      </c>
      <c r="BX1942" t="e">
        <v>#N/A</v>
      </c>
      <c r="BY1942" t="e">
        <v>#N/A</v>
      </c>
      <c r="BZ1942" t="e">
        <v>#N/A</v>
      </c>
      <c r="CA1942" t="e">
        <v>#N/A</v>
      </c>
      <c r="CB1942" t="e">
        <v>#N/A</v>
      </c>
      <c r="CC1942" t="e">
        <v>#N/A</v>
      </c>
      <c r="CD1942" t="e">
        <v>#N/A</v>
      </c>
      <c r="CE1942" t="e">
        <v>#N/A</v>
      </c>
      <c r="CF1942" t="e">
        <v>#N/A</v>
      </c>
    </row>
    <row r="1943" spans="74:84" x14ac:dyDescent="0.3">
      <c r="BV1943" t="e">
        <v>#N/A</v>
      </c>
      <c r="BW1943" t="e">
        <v>#N/A</v>
      </c>
      <c r="BX1943" t="e">
        <v>#N/A</v>
      </c>
      <c r="BY1943" t="e">
        <v>#N/A</v>
      </c>
      <c r="BZ1943" t="e">
        <v>#N/A</v>
      </c>
      <c r="CA1943" t="e">
        <v>#N/A</v>
      </c>
      <c r="CB1943" t="e">
        <v>#N/A</v>
      </c>
      <c r="CC1943" t="e">
        <v>#N/A</v>
      </c>
      <c r="CD1943" t="e">
        <v>#N/A</v>
      </c>
      <c r="CE1943" t="e">
        <v>#N/A</v>
      </c>
      <c r="CF1943" t="e">
        <v>#N/A</v>
      </c>
    </row>
    <row r="1944" spans="74:84" x14ac:dyDescent="0.3">
      <c r="BV1944" t="e">
        <v>#N/A</v>
      </c>
      <c r="BW1944" t="e">
        <v>#N/A</v>
      </c>
      <c r="BX1944" t="e">
        <v>#N/A</v>
      </c>
      <c r="BY1944" t="e">
        <v>#N/A</v>
      </c>
      <c r="BZ1944" t="e">
        <v>#N/A</v>
      </c>
      <c r="CA1944" t="e">
        <v>#N/A</v>
      </c>
      <c r="CB1944" t="e">
        <v>#N/A</v>
      </c>
      <c r="CC1944" t="e">
        <v>#N/A</v>
      </c>
      <c r="CD1944" t="e">
        <v>#N/A</v>
      </c>
      <c r="CE1944" t="e">
        <v>#N/A</v>
      </c>
      <c r="CF1944" t="e">
        <v>#N/A</v>
      </c>
    </row>
    <row r="1945" spans="74:84" x14ac:dyDescent="0.3">
      <c r="BV1945" t="e">
        <v>#N/A</v>
      </c>
      <c r="BW1945" t="e">
        <v>#N/A</v>
      </c>
      <c r="BX1945" t="e">
        <v>#N/A</v>
      </c>
      <c r="BY1945" t="e">
        <v>#N/A</v>
      </c>
      <c r="BZ1945" t="e">
        <v>#N/A</v>
      </c>
      <c r="CA1945" t="e">
        <v>#N/A</v>
      </c>
      <c r="CB1945" t="e">
        <v>#N/A</v>
      </c>
      <c r="CC1945" t="e">
        <v>#N/A</v>
      </c>
      <c r="CD1945" t="e">
        <v>#N/A</v>
      </c>
      <c r="CE1945" t="e">
        <v>#N/A</v>
      </c>
      <c r="CF1945" t="e">
        <v>#N/A</v>
      </c>
    </row>
    <row r="1946" spans="74:84" x14ac:dyDescent="0.3">
      <c r="BV1946" t="e">
        <v>#N/A</v>
      </c>
      <c r="BW1946" t="e">
        <v>#N/A</v>
      </c>
      <c r="BX1946" t="e">
        <v>#N/A</v>
      </c>
      <c r="BY1946" t="e">
        <v>#N/A</v>
      </c>
      <c r="BZ1946" t="e">
        <v>#N/A</v>
      </c>
      <c r="CA1946" t="e">
        <v>#N/A</v>
      </c>
      <c r="CB1946" t="e">
        <v>#N/A</v>
      </c>
      <c r="CC1946" t="e">
        <v>#N/A</v>
      </c>
      <c r="CD1946" t="e">
        <v>#N/A</v>
      </c>
      <c r="CE1946" t="e">
        <v>#N/A</v>
      </c>
      <c r="CF1946" t="e">
        <v>#N/A</v>
      </c>
    </row>
    <row r="1947" spans="74:84" x14ac:dyDescent="0.3">
      <c r="BV1947" t="e">
        <v>#N/A</v>
      </c>
      <c r="BW1947" t="e">
        <v>#N/A</v>
      </c>
      <c r="BX1947" t="e">
        <v>#N/A</v>
      </c>
      <c r="BY1947" t="e">
        <v>#N/A</v>
      </c>
      <c r="BZ1947" t="e">
        <v>#N/A</v>
      </c>
      <c r="CA1947" t="e">
        <v>#N/A</v>
      </c>
      <c r="CB1947" t="e">
        <v>#N/A</v>
      </c>
      <c r="CC1947" t="e">
        <v>#N/A</v>
      </c>
      <c r="CD1947" t="e">
        <v>#N/A</v>
      </c>
      <c r="CE1947" t="e">
        <v>#N/A</v>
      </c>
      <c r="CF1947" t="e">
        <v>#N/A</v>
      </c>
    </row>
    <row r="1948" spans="74:84" x14ac:dyDescent="0.3">
      <c r="BV1948" t="e">
        <v>#N/A</v>
      </c>
      <c r="BW1948" t="e">
        <v>#N/A</v>
      </c>
      <c r="BX1948" t="e">
        <v>#N/A</v>
      </c>
      <c r="BY1948" t="e">
        <v>#N/A</v>
      </c>
      <c r="BZ1948" t="e">
        <v>#N/A</v>
      </c>
      <c r="CA1948" t="e">
        <v>#N/A</v>
      </c>
      <c r="CB1948" t="e">
        <v>#N/A</v>
      </c>
      <c r="CC1948" t="e">
        <v>#N/A</v>
      </c>
      <c r="CD1948" t="e">
        <v>#N/A</v>
      </c>
      <c r="CE1948" t="e">
        <v>#N/A</v>
      </c>
      <c r="CF1948" t="e">
        <v>#N/A</v>
      </c>
    </row>
    <row r="1949" spans="74:84" x14ac:dyDescent="0.3">
      <c r="BV1949" t="e">
        <v>#N/A</v>
      </c>
      <c r="BW1949" t="e">
        <v>#N/A</v>
      </c>
      <c r="BX1949" t="e">
        <v>#N/A</v>
      </c>
      <c r="BY1949" t="e">
        <v>#N/A</v>
      </c>
      <c r="BZ1949" t="e">
        <v>#N/A</v>
      </c>
      <c r="CA1949" t="e">
        <v>#N/A</v>
      </c>
      <c r="CB1949" t="e">
        <v>#N/A</v>
      </c>
      <c r="CC1949" t="e">
        <v>#N/A</v>
      </c>
      <c r="CD1949" t="e">
        <v>#N/A</v>
      </c>
      <c r="CE1949" t="e">
        <v>#N/A</v>
      </c>
      <c r="CF1949" t="e">
        <v>#N/A</v>
      </c>
    </row>
    <row r="1950" spans="74:84" x14ac:dyDescent="0.3">
      <c r="BV1950" t="e">
        <v>#N/A</v>
      </c>
      <c r="BW1950" t="e">
        <v>#N/A</v>
      </c>
      <c r="BX1950" t="e">
        <v>#N/A</v>
      </c>
      <c r="BY1950" t="e">
        <v>#N/A</v>
      </c>
      <c r="BZ1950" t="e">
        <v>#N/A</v>
      </c>
      <c r="CA1950" t="e">
        <v>#N/A</v>
      </c>
      <c r="CB1950" t="e">
        <v>#N/A</v>
      </c>
      <c r="CC1950" t="e">
        <v>#N/A</v>
      </c>
      <c r="CD1950" t="e">
        <v>#N/A</v>
      </c>
      <c r="CE1950" t="e">
        <v>#N/A</v>
      </c>
      <c r="CF1950" t="e">
        <v>#N/A</v>
      </c>
    </row>
    <row r="1951" spans="74:84" x14ac:dyDescent="0.3">
      <c r="BV1951" t="e">
        <v>#N/A</v>
      </c>
      <c r="BW1951" t="e">
        <v>#N/A</v>
      </c>
      <c r="BX1951" t="e">
        <v>#N/A</v>
      </c>
      <c r="BY1951" t="e">
        <v>#N/A</v>
      </c>
      <c r="BZ1951" t="e">
        <v>#N/A</v>
      </c>
      <c r="CA1951" t="e">
        <v>#N/A</v>
      </c>
      <c r="CB1951" t="e">
        <v>#N/A</v>
      </c>
      <c r="CC1951" t="e">
        <v>#N/A</v>
      </c>
      <c r="CD1951" t="e">
        <v>#N/A</v>
      </c>
      <c r="CE1951" t="e">
        <v>#N/A</v>
      </c>
      <c r="CF1951" t="e">
        <v>#N/A</v>
      </c>
    </row>
    <row r="1952" spans="74:84" x14ac:dyDescent="0.3">
      <c r="BV1952" t="e">
        <v>#N/A</v>
      </c>
      <c r="BW1952" t="e">
        <v>#N/A</v>
      </c>
      <c r="BX1952" t="e">
        <v>#N/A</v>
      </c>
      <c r="BY1952" t="e">
        <v>#N/A</v>
      </c>
      <c r="BZ1952" t="e">
        <v>#N/A</v>
      </c>
      <c r="CA1952" t="e">
        <v>#N/A</v>
      </c>
      <c r="CB1952" t="e">
        <v>#N/A</v>
      </c>
      <c r="CC1952" t="e">
        <v>#N/A</v>
      </c>
      <c r="CD1952" t="e">
        <v>#N/A</v>
      </c>
      <c r="CE1952" t="e">
        <v>#N/A</v>
      </c>
      <c r="CF1952" t="e">
        <v>#N/A</v>
      </c>
    </row>
    <row r="1953" spans="74:84" x14ac:dyDescent="0.3">
      <c r="BV1953" t="e">
        <v>#N/A</v>
      </c>
      <c r="BW1953" t="e">
        <v>#N/A</v>
      </c>
      <c r="BX1953" t="e">
        <v>#N/A</v>
      </c>
      <c r="BY1953" t="e">
        <v>#N/A</v>
      </c>
      <c r="BZ1953" t="e">
        <v>#N/A</v>
      </c>
      <c r="CA1953" t="e">
        <v>#N/A</v>
      </c>
      <c r="CB1953" t="e">
        <v>#N/A</v>
      </c>
      <c r="CC1953" t="e">
        <v>#N/A</v>
      </c>
      <c r="CD1953" t="e">
        <v>#N/A</v>
      </c>
      <c r="CE1953" t="e">
        <v>#N/A</v>
      </c>
      <c r="CF1953" t="e">
        <v>#N/A</v>
      </c>
    </row>
    <row r="1954" spans="74:84" x14ac:dyDescent="0.3">
      <c r="BV1954" t="e">
        <v>#N/A</v>
      </c>
      <c r="BW1954" t="e">
        <v>#N/A</v>
      </c>
      <c r="BX1954" t="e">
        <v>#N/A</v>
      </c>
      <c r="BY1954" t="e">
        <v>#N/A</v>
      </c>
      <c r="BZ1954" t="e">
        <v>#N/A</v>
      </c>
      <c r="CA1954" t="e">
        <v>#N/A</v>
      </c>
      <c r="CB1954" t="e">
        <v>#N/A</v>
      </c>
      <c r="CC1954" t="e">
        <v>#N/A</v>
      </c>
      <c r="CD1954" t="e">
        <v>#N/A</v>
      </c>
      <c r="CE1954" t="e">
        <v>#N/A</v>
      </c>
      <c r="CF1954" t="e">
        <v>#N/A</v>
      </c>
    </row>
    <row r="1955" spans="74:84" x14ac:dyDescent="0.3">
      <c r="BV1955" t="e">
        <v>#N/A</v>
      </c>
      <c r="BW1955" t="e">
        <v>#N/A</v>
      </c>
      <c r="BX1955" t="e">
        <v>#N/A</v>
      </c>
      <c r="BY1955" t="e">
        <v>#N/A</v>
      </c>
      <c r="BZ1955" t="e">
        <v>#N/A</v>
      </c>
      <c r="CA1955" t="e">
        <v>#N/A</v>
      </c>
      <c r="CB1955" t="e">
        <v>#N/A</v>
      </c>
      <c r="CC1955" t="e">
        <v>#N/A</v>
      </c>
      <c r="CD1955" t="e">
        <v>#N/A</v>
      </c>
      <c r="CE1955" t="e">
        <v>#N/A</v>
      </c>
      <c r="CF1955" t="e">
        <v>#N/A</v>
      </c>
    </row>
    <row r="1956" spans="74:84" x14ac:dyDescent="0.3">
      <c r="BV1956" t="e">
        <v>#N/A</v>
      </c>
      <c r="BW1956" t="e">
        <v>#N/A</v>
      </c>
      <c r="BX1956" t="e">
        <v>#N/A</v>
      </c>
      <c r="BY1956" t="e">
        <v>#N/A</v>
      </c>
      <c r="BZ1956" t="e">
        <v>#N/A</v>
      </c>
      <c r="CA1956" t="e">
        <v>#N/A</v>
      </c>
      <c r="CB1956" t="e">
        <v>#N/A</v>
      </c>
      <c r="CC1956" t="e">
        <v>#N/A</v>
      </c>
      <c r="CD1956" t="e">
        <v>#N/A</v>
      </c>
      <c r="CE1956" t="e">
        <v>#N/A</v>
      </c>
      <c r="CF1956" t="e">
        <v>#N/A</v>
      </c>
    </row>
    <row r="1957" spans="74:84" x14ac:dyDescent="0.3">
      <c r="BV1957" t="e">
        <v>#N/A</v>
      </c>
      <c r="BW1957" t="e">
        <v>#N/A</v>
      </c>
      <c r="BX1957" t="e">
        <v>#N/A</v>
      </c>
      <c r="BY1957" t="e">
        <v>#N/A</v>
      </c>
      <c r="BZ1957" t="e">
        <v>#N/A</v>
      </c>
      <c r="CA1957" t="e">
        <v>#N/A</v>
      </c>
      <c r="CB1957" t="e">
        <v>#N/A</v>
      </c>
      <c r="CC1957" t="e">
        <v>#N/A</v>
      </c>
      <c r="CD1957" t="e">
        <v>#N/A</v>
      </c>
      <c r="CE1957" t="e">
        <v>#N/A</v>
      </c>
      <c r="CF1957" t="e">
        <v>#N/A</v>
      </c>
    </row>
    <row r="1958" spans="74:84" x14ac:dyDescent="0.3">
      <c r="BV1958" t="e">
        <v>#N/A</v>
      </c>
      <c r="BW1958" t="e">
        <v>#N/A</v>
      </c>
      <c r="BX1958" t="e">
        <v>#N/A</v>
      </c>
      <c r="BY1958" t="e">
        <v>#N/A</v>
      </c>
      <c r="BZ1958" t="e">
        <v>#N/A</v>
      </c>
      <c r="CA1958" t="e">
        <v>#N/A</v>
      </c>
      <c r="CB1958" t="e">
        <v>#N/A</v>
      </c>
      <c r="CC1958" t="e">
        <v>#N/A</v>
      </c>
      <c r="CD1958" t="e">
        <v>#N/A</v>
      </c>
      <c r="CE1958" t="e">
        <v>#N/A</v>
      </c>
      <c r="CF1958" t="e">
        <v>#N/A</v>
      </c>
    </row>
    <row r="1959" spans="74:84" x14ac:dyDescent="0.3">
      <c r="BV1959" t="e">
        <v>#N/A</v>
      </c>
      <c r="BW1959" t="e">
        <v>#N/A</v>
      </c>
      <c r="BX1959" t="e">
        <v>#N/A</v>
      </c>
      <c r="BY1959" t="e">
        <v>#N/A</v>
      </c>
      <c r="BZ1959" t="e">
        <v>#N/A</v>
      </c>
      <c r="CA1959" t="e">
        <v>#N/A</v>
      </c>
      <c r="CB1959" t="e">
        <v>#N/A</v>
      </c>
      <c r="CC1959" t="e">
        <v>#N/A</v>
      </c>
      <c r="CD1959" t="e">
        <v>#N/A</v>
      </c>
      <c r="CE1959" t="e">
        <v>#N/A</v>
      </c>
      <c r="CF1959" t="e">
        <v>#N/A</v>
      </c>
    </row>
    <row r="1960" spans="74:84" x14ac:dyDescent="0.3">
      <c r="BV1960" t="e">
        <v>#N/A</v>
      </c>
      <c r="BW1960" t="e">
        <v>#N/A</v>
      </c>
      <c r="BX1960" t="e">
        <v>#N/A</v>
      </c>
      <c r="BY1960" t="e">
        <v>#N/A</v>
      </c>
      <c r="BZ1960" t="e">
        <v>#N/A</v>
      </c>
      <c r="CA1960" t="e">
        <v>#N/A</v>
      </c>
      <c r="CB1960" t="e">
        <v>#N/A</v>
      </c>
      <c r="CC1960" t="e">
        <v>#N/A</v>
      </c>
      <c r="CD1960" t="e">
        <v>#N/A</v>
      </c>
      <c r="CE1960" t="e">
        <v>#N/A</v>
      </c>
      <c r="CF1960" t="e">
        <v>#N/A</v>
      </c>
    </row>
    <row r="1961" spans="74:84" x14ac:dyDescent="0.3">
      <c r="BV1961" t="e">
        <v>#N/A</v>
      </c>
      <c r="BW1961" t="e">
        <v>#N/A</v>
      </c>
      <c r="BX1961" t="e">
        <v>#N/A</v>
      </c>
      <c r="BY1961" t="e">
        <v>#N/A</v>
      </c>
      <c r="BZ1961" t="e">
        <v>#N/A</v>
      </c>
      <c r="CA1961" t="e">
        <v>#N/A</v>
      </c>
      <c r="CB1961" t="e">
        <v>#N/A</v>
      </c>
      <c r="CC1961" t="e">
        <v>#N/A</v>
      </c>
      <c r="CD1961" t="e">
        <v>#N/A</v>
      </c>
      <c r="CE1961" t="e">
        <v>#N/A</v>
      </c>
      <c r="CF1961" t="e">
        <v>#N/A</v>
      </c>
    </row>
    <row r="1962" spans="74:84" x14ac:dyDescent="0.3">
      <c r="BV1962" t="e">
        <v>#N/A</v>
      </c>
      <c r="BW1962" t="e">
        <v>#N/A</v>
      </c>
      <c r="BX1962" t="e">
        <v>#N/A</v>
      </c>
      <c r="BY1962" t="e">
        <v>#N/A</v>
      </c>
      <c r="BZ1962" t="e">
        <v>#N/A</v>
      </c>
      <c r="CA1962" t="e">
        <v>#N/A</v>
      </c>
      <c r="CB1962" t="e">
        <v>#N/A</v>
      </c>
      <c r="CC1962" t="e">
        <v>#N/A</v>
      </c>
      <c r="CD1962" t="e">
        <v>#N/A</v>
      </c>
      <c r="CE1962" t="e">
        <v>#N/A</v>
      </c>
      <c r="CF1962" t="e">
        <v>#N/A</v>
      </c>
    </row>
    <row r="1963" spans="74:84" x14ac:dyDescent="0.3">
      <c r="BV1963" t="e">
        <v>#N/A</v>
      </c>
      <c r="BW1963" t="e">
        <v>#N/A</v>
      </c>
      <c r="BX1963" t="e">
        <v>#N/A</v>
      </c>
      <c r="BY1963" t="e">
        <v>#N/A</v>
      </c>
      <c r="BZ1963" t="e">
        <v>#N/A</v>
      </c>
      <c r="CA1963" t="e">
        <v>#N/A</v>
      </c>
      <c r="CB1963" t="e">
        <v>#N/A</v>
      </c>
      <c r="CC1963" t="e">
        <v>#N/A</v>
      </c>
      <c r="CD1963" t="e">
        <v>#N/A</v>
      </c>
      <c r="CE1963" t="e">
        <v>#N/A</v>
      </c>
      <c r="CF1963" t="e">
        <v>#N/A</v>
      </c>
    </row>
    <row r="1964" spans="74:84" x14ac:dyDescent="0.3">
      <c r="BV1964" t="e">
        <v>#N/A</v>
      </c>
      <c r="BW1964" t="e">
        <v>#N/A</v>
      </c>
      <c r="BX1964" t="e">
        <v>#N/A</v>
      </c>
      <c r="BY1964" t="e">
        <v>#N/A</v>
      </c>
      <c r="BZ1964" t="e">
        <v>#N/A</v>
      </c>
      <c r="CA1964" t="e">
        <v>#N/A</v>
      </c>
      <c r="CB1964" t="e">
        <v>#N/A</v>
      </c>
      <c r="CC1964" t="e">
        <v>#N/A</v>
      </c>
      <c r="CD1964" t="e">
        <v>#N/A</v>
      </c>
      <c r="CE1964" t="e">
        <v>#N/A</v>
      </c>
      <c r="CF1964" t="e">
        <v>#N/A</v>
      </c>
    </row>
    <row r="1965" spans="74:84" x14ac:dyDescent="0.3">
      <c r="BV1965" t="e">
        <v>#N/A</v>
      </c>
      <c r="BW1965" t="e">
        <v>#N/A</v>
      </c>
      <c r="BX1965" t="e">
        <v>#N/A</v>
      </c>
      <c r="BY1965" t="e">
        <v>#N/A</v>
      </c>
      <c r="BZ1965" t="e">
        <v>#N/A</v>
      </c>
      <c r="CA1965" t="e">
        <v>#N/A</v>
      </c>
      <c r="CB1965" t="e">
        <v>#N/A</v>
      </c>
      <c r="CC1965" t="e">
        <v>#N/A</v>
      </c>
      <c r="CD1965" t="e">
        <v>#N/A</v>
      </c>
      <c r="CE1965" t="e">
        <v>#N/A</v>
      </c>
      <c r="CF1965" t="e">
        <v>#N/A</v>
      </c>
    </row>
    <row r="1966" spans="74:84" x14ac:dyDescent="0.3">
      <c r="BV1966" t="e">
        <v>#N/A</v>
      </c>
      <c r="BW1966" t="e">
        <v>#N/A</v>
      </c>
      <c r="BX1966" t="e">
        <v>#N/A</v>
      </c>
      <c r="BY1966" t="e">
        <v>#N/A</v>
      </c>
      <c r="BZ1966" t="e">
        <v>#N/A</v>
      </c>
      <c r="CA1966" t="e">
        <v>#N/A</v>
      </c>
      <c r="CB1966" t="e">
        <v>#N/A</v>
      </c>
      <c r="CC1966" t="e">
        <v>#N/A</v>
      </c>
      <c r="CD1966" t="e">
        <v>#N/A</v>
      </c>
      <c r="CE1966" t="e">
        <v>#N/A</v>
      </c>
      <c r="CF1966" t="e">
        <v>#N/A</v>
      </c>
    </row>
    <row r="1967" spans="74:84" x14ac:dyDescent="0.3">
      <c r="BV1967" t="e">
        <v>#N/A</v>
      </c>
      <c r="BW1967" t="e">
        <v>#N/A</v>
      </c>
      <c r="BX1967" t="e">
        <v>#N/A</v>
      </c>
      <c r="BY1967" t="e">
        <v>#N/A</v>
      </c>
      <c r="BZ1967" t="e">
        <v>#N/A</v>
      </c>
      <c r="CA1967" t="e">
        <v>#N/A</v>
      </c>
      <c r="CB1967" t="e">
        <v>#N/A</v>
      </c>
      <c r="CC1967" t="e">
        <v>#N/A</v>
      </c>
      <c r="CD1967" t="e">
        <v>#N/A</v>
      </c>
      <c r="CE1967" t="e">
        <v>#N/A</v>
      </c>
      <c r="CF1967" t="e">
        <v>#N/A</v>
      </c>
    </row>
    <row r="1968" spans="74:84" x14ac:dyDescent="0.3">
      <c r="BV1968" t="e">
        <v>#N/A</v>
      </c>
      <c r="BW1968" t="e">
        <v>#N/A</v>
      </c>
      <c r="BX1968" t="e">
        <v>#N/A</v>
      </c>
      <c r="BY1968" t="e">
        <v>#N/A</v>
      </c>
      <c r="BZ1968" t="e">
        <v>#N/A</v>
      </c>
      <c r="CA1968" t="e">
        <v>#N/A</v>
      </c>
      <c r="CB1968" t="e">
        <v>#N/A</v>
      </c>
      <c r="CC1968" t="e">
        <v>#N/A</v>
      </c>
      <c r="CD1968" t="e">
        <v>#N/A</v>
      </c>
      <c r="CE1968" t="e">
        <v>#N/A</v>
      </c>
      <c r="CF1968" t="e">
        <v>#N/A</v>
      </c>
    </row>
    <row r="1969" spans="74:84" x14ac:dyDescent="0.3">
      <c r="BV1969" t="e">
        <v>#N/A</v>
      </c>
      <c r="BW1969" t="e">
        <v>#N/A</v>
      </c>
      <c r="BX1969" t="e">
        <v>#N/A</v>
      </c>
      <c r="BY1969" t="e">
        <v>#N/A</v>
      </c>
      <c r="BZ1969" t="e">
        <v>#N/A</v>
      </c>
      <c r="CA1969" t="e">
        <v>#N/A</v>
      </c>
      <c r="CB1969" t="e">
        <v>#N/A</v>
      </c>
      <c r="CC1969" t="e">
        <v>#N/A</v>
      </c>
      <c r="CD1969" t="e">
        <v>#N/A</v>
      </c>
      <c r="CE1969" t="e">
        <v>#N/A</v>
      </c>
      <c r="CF1969" t="e">
        <v>#N/A</v>
      </c>
    </row>
    <row r="1970" spans="74:84" x14ac:dyDescent="0.3">
      <c r="BV1970" t="e">
        <v>#N/A</v>
      </c>
      <c r="BW1970" t="e">
        <v>#N/A</v>
      </c>
      <c r="BX1970" t="e">
        <v>#N/A</v>
      </c>
      <c r="BY1970" t="e">
        <v>#N/A</v>
      </c>
      <c r="BZ1970" t="e">
        <v>#N/A</v>
      </c>
      <c r="CA1970" t="e">
        <v>#N/A</v>
      </c>
      <c r="CB1970" t="e">
        <v>#N/A</v>
      </c>
      <c r="CC1970" t="e">
        <v>#N/A</v>
      </c>
      <c r="CD1970" t="e">
        <v>#N/A</v>
      </c>
      <c r="CE1970" t="e">
        <v>#N/A</v>
      </c>
      <c r="CF1970" t="e">
        <v>#N/A</v>
      </c>
    </row>
    <row r="1971" spans="74:84" x14ac:dyDescent="0.3">
      <c r="BV1971" t="e">
        <v>#N/A</v>
      </c>
      <c r="BW1971" t="e">
        <v>#N/A</v>
      </c>
      <c r="BX1971" t="e">
        <v>#N/A</v>
      </c>
      <c r="BY1971" t="e">
        <v>#N/A</v>
      </c>
      <c r="BZ1971" t="e">
        <v>#N/A</v>
      </c>
      <c r="CA1971" t="e">
        <v>#N/A</v>
      </c>
      <c r="CB1971" t="e">
        <v>#N/A</v>
      </c>
      <c r="CC1971" t="e">
        <v>#N/A</v>
      </c>
      <c r="CD1971" t="e">
        <v>#N/A</v>
      </c>
      <c r="CE1971" t="e">
        <v>#N/A</v>
      </c>
      <c r="CF1971" t="e">
        <v>#N/A</v>
      </c>
    </row>
    <row r="1972" spans="74:84" x14ac:dyDescent="0.3">
      <c r="BV1972" t="e">
        <v>#N/A</v>
      </c>
      <c r="BW1972" t="e">
        <v>#N/A</v>
      </c>
      <c r="BX1972" t="e">
        <v>#N/A</v>
      </c>
      <c r="BY1972" t="e">
        <v>#N/A</v>
      </c>
      <c r="BZ1972" t="e">
        <v>#N/A</v>
      </c>
      <c r="CA1972" t="e">
        <v>#N/A</v>
      </c>
      <c r="CB1972" t="e">
        <v>#N/A</v>
      </c>
      <c r="CC1972" t="e">
        <v>#N/A</v>
      </c>
      <c r="CD1972" t="e">
        <v>#N/A</v>
      </c>
      <c r="CE1972" t="e">
        <v>#N/A</v>
      </c>
      <c r="CF1972" t="e">
        <v>#N/A</v>
      </c>
    </row>
    <row r="1973" spans="74:84" x14ac:dyDescent="0.3">
      <c r="BV1973" t="e">
        <v>#N/A</v>
      </c>
      <c r="BW1973" t="e">
        <v>#N/A</v>
      </c>
      <c r="BX1973" t="e">
        <v>#N/A</v>
      </c>
      <c r="BY1973" t="e">
        <v>#N/A</v>
      </c>
      <c r="BZ1973" t="e">
        <v>#N/A</v>
      </c>
      <c r="CA1973" t="e">
        <v>#N/A</v>
      </c>
      <c r="CB1973" t="e">
        <v>#N/A</v>
      </c>
      <c r="CC1973" t="e">
        <v>#N/A</v>
      </c>
      <c r="CD1973" t="e">
        <v>#N/A</v>
      </c>
      <c r="CE1973" t="e">
        <v>#N/A</v>
      </c>
      <c r="CF1973" t="e">
        <v>#N/A</v>
      </c>
    </row>
    <row r="1974" spans="74:84" x14ac:dyDescent="0.3">
      <c r="BV1974" t="e">
        <v>#N/A</v>
      </c>
      <c r="BW1974" t="e">
        <v>#N/A</v>
      </c>
      <c r="BX1974" t="e">
        <v>#N/A</v>
      </c>
      <c r="BY1974" t="e">
        <v>#N/A</v>
      </c>
      <c r="BZ1974" t="e">
        <v>#N/A</v>
      </c>
      <c r="CA1974" t="e">
        <v>#N/A</v>
      </c>
      <c r="CB1974" t="e">
        <v>#N/A</v>
      </c>
      <c r="CC1974" t="e">
        <v>#N/A</v>
      </c>
      <c r="CD1974" t="e">
        <v>#N/A</v>
      </c>
      <c r="CE1974" t="e">
        <v>#N/A</v>
      </c>
      <c r="CF1974" t="e">
        <v>#N/A</v>
      </c>
    </row>
    <row r="1975" spans="74:84" x14ac:dyDescent="0.3">
      <c r="BV1975" t="e">
        <v>#N/A</v>
      </c>
      <c r="BW1975" t="e">
        <v>#N/A</v>
      </c>
      <c r="BX1975" t="e">
        <v>#N/A</v>
      </c>
      <c r="BY1975" t="e">
        <v>#N/A</v>
      </c>
      <c r="BZ1975" t="e">
        <v>#N/A</v>
      </c>
      <c r="CA1975" t="e">
        <v>#N/A</v>
      </c>
      <c r="CB1975" t="e">
        <v>#N/A</v>
      </c>
      <c r="CC1975" t="e">
        <v>#N/A</v>
      </c>
      <c r="CD1975" t="e">
        <v>#N/A</v>
      </c>
      <c r="CE1975" t="e">
        <v>#N/A</v>
      </c>
      <c r="CF1975" t="e">
        <v>#N/A</v>
      </c>
    </row>
    <row r="1976" spans="74:84" x14ac:dyDescent="0.3">
      <c r="BV1976" t="e">
        <v>#N/A</v>
      </c>
      <c r="BW1976" t="e">
        <v>#N/A</v>
      </c>
      <c r="BX1976" t="e">
        <v>#N/A</v>
      </c>
      <c r="BY1976" t="e">
        <v>#N/A</v>
      </c>
      <c r="BZ1976" t="e">
        <v>#N/A</v>
      </c>
      <c r="CA1976" t="e">
        <v>#N/A</v>
      </c>
      <c r="CB1976" t="e">
        <v>#N/A</v>
      </c>
      <c r="CC1976" t="e">
        <v>#N/A</v>
      </c>
      <c r="CD1976" t="e">
        <v>#N/A</v>
      </c>
      <c r="CE1976" t="e">
        <v>#N/A</v>
      </c>
      <c r="CF1976" t="e">
        <v>#N/A</v>
      </c>
    </row>
    <row r="1977" spans="74:84" x14ac:dyDescent="0.3">
      <c r="BV1977" t="e">
        <v>#N/A</v>
      </c>
      <c r="BW1977" t="e">
        <v>#N/A</v>
      </c>
      <c r="BX1977" t="e">
        <v>#N/A</v>
      </c>
      <c r="BY1977" t="e">
        <v>#N/A</v>
      </c>
      <c r="BZ1977" t="e">
        <v>#N/A</v>
      </c>
      <c r="CA1977" t="e">
        <v>#N/A</v>
      </c>
      <c r="CB1977" t="e">
        <v>#N/A</v>
      </c>
      <c r="CC1977" t="e">
        <v>#N/A</v>
      </c>
      <c r="CD1977" t="e">
        <v>#N/A</v>
      </c>
      <c r="CE1977" t="e">
        <v>#N/A</v>
      </c>
      <c r="CF1977" t="e">
        <v>#N/A</v>
      </c>
    </row>
    <row r="1978" spans="74:84" x14ac:dyDescent="0.3">
      <c r="BV1978" t="e">
        <v>#N/A</v>
      </c>
      <c r="BW1978" t="e">
        <v>#N/A</v>
      </c>
      <c r="BX1978" t="e">
        <v>#N/A</v>
      </c>
      <c r="BY1978" t="e">
        <v>#N/A</v>
      </c>
      <c r="BZ1978" t="e">
        <v>#N/A</v>
      </c>
      <c r="CA1978" t="e">
        <v>#N/A</v>
      </c>
      <c r="CB1978" t="e">
        <v>#N/A</v>
      </c>
      <c r="CC1978" t="e">
        <v>#N/A</v>
      </c>
      <c r="CD1978" t="e">
        <v>#N/A</v>
      </c>
      <c r="CE1978" t="e">
        <v>#N/A</v>
      </c>
      <c r="CF1978" t="e">
        <v>#N/A</v>
      </c>
    </row>
    <row r="1979" spans="74:84" x14ac:dyDescent="0.3">
      <c r="BV1979" t="e">
        <v>#N/A</v>
      </c>
      <c r="BW1979" t="e">
        <v>#N/A</v>
      </c>
      <c r="BX1979" t="e">
        <v>#N/A</v>
      </c>
      <c r="BY1979" t="e">
        <v>#N/A</v>
      </c>
      <c r="BZ1979" t="e">
        <v>#N/A</v>
      </c>
      <c r="CA1979" t="e">
        <v>#N/A</v>
      </c>
      <c r="CB1979" t="e">
        <v>#N/A</v>
      </c>
      <c r="CC1979" t="e">
        <v>#N/A</v>
      </c>
      <c r="CD1979" t="e">
        <v>#N/A</v>
      </c>
      <c r="CE1979" t="e">
        <v>#N/A</v>
      </c>
      <c r="CF1979" t="e">
        <v>#N/A</v>
      </c>
    </row>
    <row r="1980" spans="74:84" x14ac:dyDescent="0.3">
      <c r="BV1980" t="e">
        <v>#N/A</v>
      </c>
      <c r="BW1980" t="e">
        <v>#N/A</v>
      </c>
      <c r="BX1980" t="e">
        <v>#N/A</v>
      </c>
      <c r="BY1980" t="e">
        <v>#N/A</v>
      </c>
      <c r="BZ1980" t="e">
        <v>#N/A</v>
      </c>
      <c r="CA1980" t="e">
        <v>#N/A</v>
      </c>
      <c r="CB1980" t="e">
        <v>#N/A</v>
      </c>
      <c r="CC1980" t="e">
        <v>#N/A</v>
      </c>
      <c r="CD1980" t="e">
        <v>#N/A</v>
      </c>
      <c r="CE1980" t="e">
        <v>#N/A</v>
      </c>
      <c r="CF1980" t="e">
        <v>#N/A</v>
      </c>
    </row>
    <row r="1981" spans="74:84" x14ac:dyDescent="0.3">
      <c r="BV1981" t="e">
        <v>#N/A</v>
      </c>
      <c r="BW1981" t="e">
        <v>#N/A</v>
      </c>
      <c r="BX1981" t="e">
        <v>#N/A</v>
      </c>
      <c r="BY1981" t="e">
        <v>#N/A</v>
      </c>
      <c r="BZ1981" t="e">
        <v>#N/A</v>
      </c>
      <c r="CA1981" t="e">
        <v>#N/A</v>
      </c>
      <c r="CB1981" t="e">
        <v>#N/A</v>
      </c>
      <c r="CC1981" t="e">
        <v>#N/A</v>
      </c>
      <c r="CD1981" t="e">
        <v>#N/A</v>
      </c>
      <c r="CE1981" t="e">
        <v>#N/A</v>
      </c>
      <c r="CF1981" t="e">
        <v>#N/A</v>
      </c>
    </row>
    <row r="1982" spans="74:84" x14ac:dyDescent="0.3">
      <c r="BV1982" t="e">
        <v>#N/A</v>
      </c>
      <c r="BW1982" t="e">
        <v>#N/A</v>
      </c>
      <c r="BX1982" t="e">
        <v>#N/A</v>
      </c>
      <c r="BY1982" t="e">
        <v>#N/A</v>
      </c>
      <c r="BZ1982" t="e">
        <v>#N/A</v>
      </c>
      <c r="CA1982" t="e">
        <v>#N/A</v>
      </c>
      <c r="CB1982" t="e">
        <v>#N/A</v>
      </c>
      <c r="CC1982" t="e">
        <v>#N/A</v>
      </c>
      <c r="CD1982" t="e">
        <v>#N/A</v>
      </c>
      <c r="CE1982" t="e">
        <v>#N/A</v>
      </c>
      <c r="CF1982" t="e">
        <v>#N/A</v>
      </c>
    </row>
    <row r="1983" spans="74:84" x14ac:dyDescent="0.3">
      <c r="BV1983" t="e">
        <v>#N/A</v>
      </c>
      <c r="BW1983" t="e">
        <v>#N/A</v>
      </c>
      <c r="BX1983" t="e">
        <v>#N/A</v>
      </c>
      <c r="BY1983" t="e">
        <v>#N/A</v>
      </c>
      <c r="BZ1983" t="e">
        <v>#N/A</v>
      </c>
      <c r="CA1983" t="e">
        <v>#N/A</v>
      </c>
      <c r="CB1983" t="e">
        <v>#N/A</v>
      </c>
      <c r="CC1983" t="e">
        <v>#N/A</v>
      </c>
      <c r="CD1983" t="e">
        <v>#N/A</v>
      </c>
      <c r="CE1983" t="e">
        <v>#N/A</v>
      </c>
      <c r="CF1983" t="e">
        <v>#N/A</v>
      </c>
    </row>
    <row r="1984" spans="74:84" x14ac:dyDescent="0.3">
      <c r="BV1984" t="e">
        <v>#N/A</v>
      </c>
      <c r="BW1984" t="e">
        <v>#N/A</v>
      </c>
      <c r="BX1984" t="e">
        <v>#N/A</v>
      </c>
      <c r="BY1984" t="e">
        <v>#N/A</v>
      </c>
      <c r="BZ1984" t="e">
        <v>#N/A</v>
      </c>
      <c r="CA1984" t="e">
        <v>#N/A</v>
      </c>
      <c r="CB1984" t="e">
        <v>#N/A</v>
      </c>
      <c r="CC1984" t="e">
        <v>#N/A</v>
      </c>
      <c r="CD1984" t="e">
        <v>#N/A</v>
      </c>
      <c r="CE1984" t="e">
        <v>#N/A</v>
      </c>
      <c r="CF1984" t="e">
        <v>#N/A</v>
      </c>
    </row>
    <row r="1985" spans="74:84" x14ac:dyDescent="0.3">
      <c r="BV1985" t="e">
        <v>#N/A</v>
      </c>
      <c r="BW1985" t="e">
        <v>#N/A</v>
      </c>
      <c r="BX1985" t="e">
        <v>#N/A</v>
      </c>
      <c r="BY1985" t="e">
        <v>#N/A</v>
      </c>
      <c r="BZ1985" t="e">
        <v>#N/A</v>
      </c>
      <c r="CA1985" t="e">
        <v>#N/A</v>
      </c>
      <c r="CB1985" t="e">
        <v>#N/A</v>
      </c>
      <c r="CC1985" t="e">
        <v>#N/A</v>
      </c>
      <c r="CD1985" t="e">
        <v>#N/A</v>
      </c>
      <c r="CE1985" t="e">
        <v>#N/A</v>
      </c>
      <c r="CF1985" t="e">
        <v>#N/A</v>
      </c>
    </row>
    <row r="1986" spans="74:84" x14ac:dyDescent="0.3">
      <c r="BV1986" t="e">
        <v>#N/A</v>
      </c>
      <c r="BW1986" t="e">
        <v>#N/A</v>
      </c>
      <c r="BX1986" t="e">
        <v>#N/A</v>
      </c>
      <c r="BY1986" t="e">
        <v>#N/A</v>
      </c>
      <c r="BZ1986" t="e">
        <v>#N/A</v>
      </c>
      <c r="CA1986" t="e">
        <v>#N/A</v>
      </c>
      <c r="CB1986" t="e">
        <v>#N/A</v>
      </c>
      <c r="CC1986" t="e">
        <v>#N/A</v>
      </c>
      <c r="CD1986" t="e">
        <v>#N/A</v>
      </c>
      <c r="CE1986" t="e">
        <v>#N/A</v>
      </c>
      <c r="CF1986" t="e">
        <v>#N/A</v>
      </c>
    </row>
    <row r="1987" spans="74:84" x14ac:dyDescent="0.3">
      <c r="BV1987" t="e">
        <v>#N/A</v>
      </c>
      <c r="BW1987" t="e">
        <v>#N/A</v>
      </c>
      <c r="BX1987" t="e">
        <v>#N/A</v>
      </c>
      <c r="BY1987" t="e">
        <v>#N/A</v>
      </c>
      <c r="BZ1987" t="e">
        <v>#N/A</v>
      </c>
      <c r="CA1987" t="e">
        <v>#N/A</v>
      </c>
      <c r="CB1987" t="e">
        <v>#N/A</v>
      </c>
      <c r="CC1987" t="e">
        <v>#N/A</v>
      </c>
      <c r="CD1987" t="e">
        <v>#N/A</v>
      </c>
      <c r="CE1987" t="e">
        <v>#N/A</v>
      </c>
      <c r="CF1987" t="e">
        <v>#N/A</v>
      </c>
    </row>
    <row r="1988" spans="74:84" x14ac:dyDescent="0.3">
      <c r="BV1988" t="e">
        <v>#N/A</v>
      </c>
      <c r="BW1988" t="e">
        <v>#N/A</v>
      </c>
      <c r="BX1988" t="e">
        <v>#N/A</v>
      </c>
      <c r="BY1988" t="e">
        <v>#N/A</v>
      </c>
      <c r="BZ1988" t="e">
        <v>#N/A</v>
      </c>
      <c r="CA1988" t="e">
        <v>#N/A</v>
      </c>
      <c r="CB1988" t="e">
        <v>#N/A</v>
      </c>
      <c r="CC1988" t="e">
        <v>#N/A</v>
      </c>
      <c r="CD1988" t="e">
        <v>#N/A</v>
      </c>
      <c r="CE1988" t="e">
        <v>#N/A</v>
      </c>
      <c r="CF1988" t="e">
        <v>#N/A</v>
      </c>
    </row>
    <row r="1989" spans="74:84" x14ac:dyDescent="0.3">
      <c r="BV1989" t="e">
        <v>#N/A</v>
      </c>
      <c r="BW1989" t="e">
        <v>#N/A</v>
      </c>
      <c r="BX1989" t="e">
        <v>#N/A</v>
      </c>
      <c r="BY1989" t="e">
        <v>#N/A</v>
      </c>
      <c r="BZ1989" t="e">
        <v>#N/A</v>
      </c>
      <c r="CA1989" t="e">
        <v>#N/A</v>
      </c>
      <c r="CB1989" t="e">
        <v>#N/A</v>
      </c>
      <c r="CC1989" t="e">
        <v>#N/A</v>
      </c>
      <c r="CD1989" t="e">
        <v>#N/A</v>
      </c>
      <c r="CE1989" t="e">
        <v>#N/A</v>
      </c>
      <c r="CF1989" t="e">
        <v>#N/A</v>
      </c>
    </row>
    <row r="1990" spans="74:84" x14ac:dyDescent="0.3">
      <c r="BV1990" t="e">
        <v>#N/A</v>
      </c>
      <c r="BW1990" t="e">
        <v>#N/A</v>
      </c>
      <c r="BX1990" t="e">
        <v>#N/A</v>
      </c>
      <c r="BY1990" t="e">
        <v>#N/A</v>
      </c>
      <c r="BZ1990" t="e">
        <v>#N/A</v>
      </c>
      <c r="CA1990" t="e">
        <v>#N/A</v>
      </c>
      <c r="CB1990" t="e">
        <v>#N/A</v>
      </c>
      <c r="CC1990" t="e">
        <v>#N/A</v>
      </c>
      <c r="CD1990" t="e">
        <v>#N/A</v>
      </c>
      <c r="CE1990" t="e">
        <v>#N/A</v>
      </c>
      <c r="CF1990" t="e">
        <v>#N/A</v>
      </c>
    </row>
    <row r="1991" spans="74:84" x14ac:dyDescent="0.3">
      <c r="BV1991" t="e">
        <v>#N/A</v>
      </c>
      <c r="BW1991" t="e">
        <v>#N/A</v>
      </c>
      <c r="BX1991" t="e">
        <v>#N/A</v>
      </c>
      <c r="BY1991" t="e">
        <v>#N/A</v>
      </c>
      <c r="BZ1991" t="e">
        <v>#N/A</v>
      </c>
      <c r="CA1991" t="e">
        <v>#N/A</v>
      </c>
      <c r="CB1991" t="e">
        <v>#N/A</v>
      </c>
      <c r="CC1991" t="e">
        <v>#N/A</v>
      </c>
      <c r="CD1991" t="e">
        <v>#N/A</v>
      </c>
      <c r="CE1991" t="e">
        <v>#N/A</v>
      </c>
      <c r="CF1991" t="e">
        <v>#N/A</v>
      </c>
    </row>
    <row r="1992" spans="74:84" x14ac:dyDescent="0.3">
      <c r="BV1992" t="e">
        <v>#N/A</v>
      </c>
      <c r="BW1992" t="e">
        <v>#N/A</v>
      </c>
      <c r="BX1992" t="e">
        <v>#N/A</v>
      </c>
      <c r="BY1992" t="e">
        <v>#N/A</v>
      </c>
      <c r="BZ1992" t="e">
        <v>#N/A</v>
      </c>
      <c r="CA1992" t="e">
        <v>#N/A</v>
      </c>
      <c r="CB1992" t="e">
        <v>#N/A</v>
      </c>
      <c r="CC1992" t="e">
        <v>#N/A</v>
      </c>
      <c r="CD1992" t="e">
        <v>#N/A</v>
      </c>
      <c r="CE1992" t="e">
        <v>#N/A</v>
      </c>
      <c r="CF1992" t="e">
        <v>#N/A</v>
      </c>
    </row>
    <row r="1993" spans="74:84" x14ac:dyDescent="0.3">
      <c r="BV1993" t="e">
        <v>#N/A</v>
      </c>
      <c r="BW1993" t="e">
        <v>#N/A</v>
      </c>
      <c r="BX1993" t="e">
        <v>#N/A</v>
      </c>
      <c r="BY1993" t="e">
        <v>#N/A</v>
      </c>
      <c r="BZ1993" t="e">
        <v>#N/A</v>
      </c>
      <c r="CA1993" t="e">
        <v>#N/A</v>
      </c>
      <c r="CB1993" t="e">
        <v>#N/A</v>
      </c>
      <c r="CC1993" t="e">
        <v>#N/A</v>
      </c>
      <c r="CD1993" t="e">
        <v>#N/A</v>
      </c>
      <c r="CE1993" t="e">
        <v>#N/A</v>
      </c>
      <c r="CF1993" t="e">
        <v>#N/A</v>
      </c>
    </row>
    <row r="1994" spans="74:84" x14ac:dyDescent="0.3">
      <c r="BV1994" t="e">
        <v>#N/A</v>
      </c>
      <c r="BW1994" t="e">
        <v>#N/A</v>
      </c>
      <c r="BX1994" t="e">
        <v>#N/A</v>
      </c>
      <c r="BY1994" t="e">
        <v>#N/A</v>
      </c>
      <c r="BZ1994" t="e">
        <v>#N/A</v>
      </c>
      <c r="CA1994" t="e">
        <v>#N/A</v>
      </c>
      <c r="CB1994" t="e">
        <v>#N/A</v>
      </c>
      <c r="CC1994" t="e">
        <v>#N/A</v>
      </c>
      <c r="CD1994" t="e">
        <v>#N/A</v>
      </c>
      <c r="CE1994" t="e">
        <v>#N/A</v>
      </c>
      <c r="CF1994" t="e">
        <v>#N/A</v>
      </c>
    </row>
    <row r="1995" spans="74:84" x14ac:dyDescent="0.3">
      <c r="BV1995" t="e">
        <v>#N/A</v>
      </c>
      <c r="BW1995" t="e">
        <v>#N/A</v>
      </c>
      <c r="BX1995" t="e">
        <v>#N/A</v>
      </c>
      <c r="BY1995" t="e">
        <v>#N/A</v>
      </c>
      <c r="BZ1995" t="e">
        <v>#N/A</v>
      </c>
      <c r="CA1995" t="e">
        <v>#N/A</v>
      </c>
      <c r="CB1995" t="e">
        <v>#N/A</v>
      </c>
      <c r="CC1995" t="e">
        <v>#N/A</v>
      </c>
      <c r="CD1995" t="e">
        <v>#N/A</v>
      </c>
      <c r="CE1995" t="e">
        <v>#N/A</v>
      </c>
      <c r="CF1995" t="e">
        <v>#N/A</v>
      </c>
    </row>
    <row r="1996" spans="74:84" x14ac:dyDescent="0.3">
      <c r="BV1996" t="e">
        <v>#N/A</v>
      </c>
      <c r="BW1996" t="e">
        <v>#N/A</v>
      </c>
      <c r="BX1996" t="e">
        <v>#N/A</v>
      </c>
      <c r="BY1996" t="e">
        <v>#N/A</v>
      </c>
      <c r="BZ1996" t="e">
        <v>#N/A</v>
      </c>
      <c r="CA1996" t="e">
        <v>#N/A</v>
      </c>
      <c r="CB1996" t="e">
        <v>#N/A</v>
      </c>
      <c r="CC1996" t="e">
        <v>#N/A</v>
      </c>
      <c r="CD1996" t="e">
        <v>#N/A</v>
      </c>
      <c r="CE1996" t="e">
        <v>#N/A</v>
      </c>
      <c r="CF1996" t="e">
        <v>#N/A</v>
      </c>
    </row>
    <row r="1997" spans="74:84" x14ac:dyDescent="0.3">
      <c r="BV1997" t="e">
        <v>#N/A</v>
      </c>
      <c r="BW1997" t="e">
        <v>#N/A</v>
      </c>
      <c r="BX1997" t="e">
        <v>#N/A</v>
      </c>
      <c r="BY1997" t="e">
        <v>#N/A</v>
      </c>
      <c r="BZ1997" t="e">
        <v>#N/A</v>
      </c>
      <c r="CA1997" t="e">
        <v>#N/A</v>
      </c>
      <c r="CB1997" t="e">
        <v>#N/A</v>
      </c>
      <c r="CC1997" t="e">
        <v>#N/A</v>
      </c>
      <c r="CD1997" t="e">
        <v>#N/A</v>
      </c>
      <c r="CE1997" t="e">
        <v>#N/A</v>
      </c>
      <c r="CF1997" t="e">
        <v>#N/A</v>
      </c>
    </row>
    <row r="1998" spans="74:84" x14ac:dyDescent="0.3">
      <c r="BV1998" t="e">
        <v>#N/A</v>
      </c>
      <c r="BW1998" t="e">
        <v>#N/A</v>
      </c>
      <c r="BX1998" t="e">
        <v>#N/A</v>
      </c>
      <c r="BY1998" t="e">
        <v>#N/A</v>
      </c>
      <c r="BZ1998" t="e">
        <v>#N/A</v>
      </c>
      <c r="CA1998" t="e">
        <v>#N/A</v>
      </c>
      <c r="CB1998" t="e">
        <v>#N/A</v>
      </c>
      <c r="CC1998" t="e">
        <v>#N/A</v>
      </c>
      <c r="CD1998" t="e">
        <v>#N/A</v>
      </c>
      <c r="CE1998" t="e">
        <v>#N/A</v>
      </c>
      <c r="CF1998" t="e">
        <v>#N/A</v>
      </c>
    </row>
    <row r="1999" spans="74:84" x14ac:dyDescent="0.3">
      <c r="BV1999" t="e">
        <v>#N/A</v>
      </c>
      <c r="BW1999" t="e">
        <v>#N/A</v>
      </c>
      <c r="BX1999" t="e">
        <v>#N/A</v>
      </c>
      <c r="BY1999" t="e">
        <v>#N/A</v>
      </c>
      <c r="BZ1999" t="e">
        <v>#N/A</v>
      </c>
      <c r="CA1999" t="e">
        <v>#N/A</v>
      </c>
      <c r="CB1999" t="e">
        <v>#N/A</v>
      </c>
      <c r="CC1999" t="e">
        <v>#N/A</v>
      </c>
      <c r="CD1999" t="e">
        <v>#N/A</v>
      </c>
      <c r="CE1999" t="e">
        <v>#N/A</v>
      </c>
      <c r="CF1999" t="e">
        <v>#N/A</v>
      </c>
    </row>
    <row r="2000" spans="74:84" x14ac:dyDescent="0.3">
      <c r="BV2000" t="e">
        <v>#N/A</v>
      </c>
      <c r="BW2000" t="e">
        <v>#N/A</v>
      </c>
      <c r="BX2000" t="e">
        <v>#N/A</v>
      </c>
      <c r="BY2000" t="e">
        <v>#N/A</v>
      </c>
      <c r="BZ2000" t="e">
        <v>#N/A</v>
      </c>
      <c r="CA2000" t="e">
        <v>#N/A</v>
      </c>
      <c r="CB2000" t="e">
        <v>#N/A</v>
      </c>
      <c r="CC2000" t="e">
        <v>#N/A</v>
      </c>
      <c r="CD2000" t="e">
        <v>#N/A</v>
      </c>
      <c r="CE2000" t="e">
        <v>#N/A</v>
      </c>
      <c r="CF2000" t="e">
        <v>#N/A</v>
      </c>
    </row>
    <row r="2001" spans="74:84" x14ac:dyDescent="0.3">
      <c r="BV2001" t="e">
        <v>#N/A</v>
      </c>
      <c r="BW2001" t="e">
        <v>#N/A</v>
      </c>
      <c r="BX2001" t="e">
        <v>#N/A</v>
      </c>
      <c r="BY2001" t="e">
        <v>#N/A</v>
      </c>
      <c r="BZ2001" t="e">
        <v>#N/A</v>
      </c>
      <c r="CA2001" t="e">
        <v>#N/A</v>
      </c>
      <c r="CB2001" t="e">
        <v>#N/A</v>
      </c>
      <c r="CC2001" t="e">
        <v>#N/A</v>
      </c>
      <c r="CD2001" t="e">
        <v>#N/A</v>
      </c>
      <c r="CE2001" t="e">
        <v>#N/A</v>
      </c>
      <c r="CF2001" t="e">
        <v>#N/A</v>
      </c>
    </row>
    <row r="2002" spans="74:84" x14ac:dyDescent="0.3">
      <c r="BV2002" t="e">
        <v>#N/A</v>
      </c>
      <c r="BW2002" t="e">
        <v>#N/A</v>
      </c>
      <c r="BX2002" t="e">
        <v>#N/A</v>
      </c>
      <c r="BY2002" t="e">
        <v>#N/A</v>
      </c>
      <c r="BZ2002" t="e">
        <v>#N/A</v>
      </c>
      <c r="CA2002" t="e">
        <v>#N/A</v>
      </c>
      <c r="CB2002" t="e">
        <v>#N/A</v>
      </c>
      <c r="CC2002" t="e">
        <v>#N/A</v>
      </c>
      <c r="CD2002" t="e">
        <v>#N/A</v>
      </c>
      <c r="CE2002" t="e">
        <v>#N/A</v>
      </c>
      <c r="CF2002" t="e">
        <v>#N/A</v>
      </c>
    </row>
    <row r="2003" spans="74:84" x14ac:dyDescent="0.3">
      <c r="BV2003" t="e">
        <v>#N/A</v>
      </c>
      <c r="BW2003" t="e">
        <v>#N/A</v>
      </c>
      <c r="BX2003" t="e">
        <v>#N/A</v>
      </c>
      <c r="BY2003" t="e">
        <v>#N/A</v>
      </c>
      <c r="BZ2003" t="e">
        <v>#N/A</v>
      </c>
      <c r="CA2003" t="e">
        <v>#N/A</v>
      </c>
      <c r="CB2003" t="e">
        <v>#N/A</v>
      </c>
      <c r="CC2003" t="e">
        <v>#N/A</v>
      </c>
      <c r="CD2003" t="e">
        <v>#N/A</v>
      </c>
      <c r="CE2003" t="e">
        <v>#N/A</v>
      </c>
      <c r="CF2003" t="e">
        <v>#N/A</v>
      </c>
    </row>
    <row r="2004" spans="74:84" x14ac:dyDescent="0.3">
      <c r="BV2004" t="e">
        <v>#N/A</v>
      </c>
      <c r="BW2004" t="e">
        <v>#N/A</v>
      </c>
      <c r="BX2004" t="e">
        <v>#N/A</v>
      </c>
      <c r="BY2004" t="e">
        <v>#N/A</v>
      </c>
      <c r="BZ2004" t="e">
        <v>#N/A</v>
      </c>
      <c r="CA2004" t="e">
        <v>#N/A</v>
      </c>
      <c r="CB2004" t="e">
        <v>#N/A</v>
      </c>
      <c r="CC2004" t="e">
        <v>#N/A</v>
      </c>
      <c r="CD2004" t="e">
        <v>#N/A</v>
      </c>
      <c r="CE2004" t="e">
        <v>#N/A</v>
      </c>
      <c r="CF2004" t="e">
        <v>#N/A</v>
      </c>
    </row>
    <row r="2005" spans="74:84" x14ac:dyDescent="0.3">
      <c r="BV2005" t="e">
        <v>#N/A</v>
      </c>
      <c r="BW2005" t="e">
        <v>#N/A</v>
      </c>
      <c r="BX2005" t="e">
        <v>#N/A</v>
      </c>
      <c r="BY2005" t="e">
        <v>#N/A</v>
      </c>
      <c r="BZ2005" t="e">
        <v>#N/A</v>
      </c>
      <c r="CA2005" t="e">
        <v>#N/A</v>
      </c>
      <c r="CB2005" t="e">
        <v>#N/A</v>
      </c>
      <c r="CC2005" t="e">
        <v>#N/A</v>
      </c>
      <c r="CD2005" t="e">
        <v>#N/A</v>
      </c>
      <c r="CE2005" t="e">
        <v>#N/A</v>
      </c>
      <c r="CF2005" t="e">
        <v>#N/A</v>
      </c>
    </row>
    <row r="2006" spans="74:84" x14ac:dyDescent="0.3">
      <c r="BV2006" t="e">
        <v>#N/A</v>
      </c>
      <c r="BW2006" t="e">
        <v>#N/A</v>
      </c>
      <c r="BX2006" t="e">
        <v>#N/A</v>
      </c>
      <c r="BY2006" t="e">
        <v>#N/A</v>
      </c>
      <c r="BZ2006" t="e">
        <v>#N/A</v>
      </c>
      <c r="CA2006" t="e">
        <v>#N/A</v>
      </c>
      <c r="CB2006" t="e">
        <v>#N/A</v>
      </c>
      <c r="CC2006" t="e">
        <v>#N/A</v>
      </c>
      <c r="CD2006" t="e">
        <v>#N/A</v>
      </c>
      <c r="CE2006" t="e">
        <v>#N/A</v>
      </c>
      <c r="CF2006" t="e">
        <v>#N/A</v>
      </c>
    </row>
    <row r="2007" spans="74:84" x14ac:dyDescent="0.3">
      <c r="BV2007" t="e">
        <v>#N/A</v>
      </c>
      <c r="BW2007" t="e">
        <v>#N/A</v>
      </c>
      <c r="BX2007" t="e">
        <v>#N/A</v>
      </c>
      <c r="BY2007" t="e">
        <v>#N/A</v>
      </c>
      <c r="BZ2007" t="e">
        <v>#N/A</v>
      </c>
      <c r="CA2007" t="e">
        <v>#N/A</v>
      </c>
      <c r="CB2007" t="e">
        <v>#N/A</v>
      </c>
      <c r="CC2007" t="e">
        <v>#N/A</v>
      </c>
      <c r="CD2007" t="e">
        <v>#N/A</v>
      </c>
      <c r="CE2007" t="e">
        <v>#N/A</v>
      </c>
      <c r="CF2007" t="e">
        <v>#N/A</v>
      </c>
    </row>
    <row r="2008" spans="74:84" x14ac:dyDescent="0.3">
      <c r="BV2008" t="e">
        <v>#N/A</v>
      </c>
      <c r="BW2008" t="e">
        <v>#N/A</v>
      </c>
      <c r="BX2008" t="e">
        <v>#N/A</v>
      </c>
      <c r="BY2008" t="e">
        <v>#N/A</v>
      </c>
      <c r="BZ2008" t="e">
        <v>#N/A</v>
      </c>
      <c r="CA2008" t="e">
        <v>#N/A</v>
      </c>
      <c r="CB2008" t="e">
        <v>#N/A</v>
      </c>
      <c r="CC2008" t="e">
        <v>#N/A</v>
      </c>
      <c r="CD2008" t="e">
        <v>#N/A</v>
      </c>
      <c r="CE2008" t="e">
        <v>#N/A</v>
      </c>
      <c r="CF2008" t="e">
        <v>#N/A</v>
      </c>
    </row>
    <row r="2009" spans="74:84" x14ac:dyDescent="0.3">
      <c r="BV2009" t="e">
        <v>#N/A</v>
      </c>
      <c r="BW2009" t="e">
        <v>#N/A</v>
      </c>
      <c r="BX2009" t="e">
        <v>#N/A</v>
      </c>
      <c r="BY2009" t="e">
        <v>#N/A</v>
      </c>
      <c r="BZ2009" t="e">
        <v>#N/A</v>
      </c>
      <c r="CA2009" t="e">
        <v>#N/A</v>
      </c>
      <c r="CB2009" t="e">
        <v>#N/A</v>
      </c>
      <c r="CC2009" t="e">
        <v>#N/A</v>
      </c>
      <c r="CD2009" t="e">
        <v>#N/A</v>
      </c>
      <c r="CE2009" t="e">
        <v>#N/A</v>
      </c>
      <c r="CF2009" t="e">
        <v>#N/A</v>
      </c>
    </row>
    <row r="2010" spans="74:84" x14ac:dyDescent="0.3">
      <c r="BV2010" t="e">
        <v>#N/A</v>
      </c>
      <c r="BW2010" t="e">
        <v>#N/A</v>
      </c>
      <c r="BX2010" t="e">
        <v>#N/A</v>
      </c>
      <c r="BY2010" t="e">
        <v>#N/A</v>
      </c>
      <c r="BZ2010" t="e">
        <v>#N/A</v>
      </c>
      <c r="CA2010" t="e">
        <v>#N/A</v>
      </c>
      <c r="CB2010" t="e">
        <v>#N/A</v>
      </c>
      <c r="CC2010" t="e">
        <v>#N/A</v>
      </c>
      <c r="CD2010" t="e">
        <v>#N/A</v>
      </c>
      <c r="CE2010" t="e">
        <v>#N/A</v>
      </c>
      <c r="CF2010" t="e">
        <v>#N/A</v>
      </c>
    </row>
    <row r="2011" spans="74:84" x14ac:dyDescent="0.3">
      <c r="BV2011" t="e">
        <v>#N/A</v>
      </c>
      <c r="BW2011" t="e">
        <v>#N/A</v>
      </c>
      <c r="BX2011" t="e">
        <v>#N/A</v>
      </c>
      <c r="BY2011" t="e">
        <v>#N/A</v>
      </c>
      <c r="BZ2011" t="e">
        <v>#N/A</v>
      </c>
      <c r="CA2011" t="e">
        <v>#N/A</v>
      </c>
      <c r="CB2011" t="e">
        <v>#N/A</v>
      </c>
      <c r="CC2011" t="e">
        <v>#N/A</v>
      </c>
      <c r="CD2011" t="e">
        <v>#N/A</v>
      </c>
      <c r="CE2011" t="e">
        <v>#N/A</v>
      </c>
      <c r="CF2011" t="e">
        <v>#N/A</v>
      </c>
    </row>
    <row r="2012" spans="74:84" x14ac:dyDescent="0.3">
      <c r="BV2012" t="e">
        <v>#N/A</v>
      </c>
      <c r="BW2012" t="e">
        <v>#N/A</v>
      </c>
      <c r="BX2012" t="e">
        <v>#N/A</v>
      </c>
      <c r="BY2012" t="e">
        <v>#N/A</v>
      </c>
      <c r="BZ2012" t="e">
        <v>#N/A</v>
      </c>
      <c r="CA2012" t="e">
        <v>#N/A</v>
      </c>
      <c r="CB2012" t="e">
        <v>#N/A</v>
      </c>
      <c r="CC2012" t="e">
        <v>#N/A</v>
      </c>
      <c r="CD2012" t="e">
        <v>#N/A</v>
      </c>
      <c r="CE2012" t="e">
        <v>#N/A</v>
      </c>
      <c r="CF2012" t="e">
        <v>#N/A</v>
      </c>
    </row>
    <row r="2013" spans="74:84" x14ac:dyDescent="0.3">
      <c r="BV2013" t="e">
        <v>#N/A</v>
      </c>
      <c r="BW2013" t="e">
        <v>#N/A</v>
      </c>
      <c r="BX2013" t="e">
        <v>#N/A</v>
      </c>
      <c r="BY2013" t="e">
        <v>#N/A</v>
      </c>
      <c r="BZ2013" t="e">
        <v>#N/A</v>
      </c>
      <c r="CA2013" t="e">
        <v>#N/A</v>
      </c>
      <c r="CB2013" t="e">
        <v>#N/A</v>
      </c>
      <c r="CC2013" t="e">
        <v>#N/A</v>
      </c>
      <c r="CD2013" t="e">
        <v>#N/A</v>
      </c>
      <c r="CE2013" t="e">
        <v>#N/A</v>
      </c>
      <c r="CF2013" t="e">
        <v>#N/A</v>
      </c>
    </row>
    <row r="2014" spans="74:84" x14ac:dyDescent="0.3">
      <c r="BV2014" t="e">
        <v>#N/A</v>
      </c>
      <c r="BW2014" t="e">
        <v>#N/A</v>
      </c>
      <c r="BX2014" t="e">
        <v>#N/A</v>
      </c>
      <c r="BY2014" t="e">
        <v>#N/A</v>
      </c>
      <c r="BZ2014" t="e">
        <v>#N/A</v>
      </c>
      <c r="CA2014" t="e">
        <v>#N/A</v>
      </c>
      <c r="CB2014" t="e">
        <v>#N/A</v>
      </c>
      <c r="CC2014" t="e">
        <v>#N/A</v>
      </c>
      <c r="CD2014" t="e">
        <v>#N/A</v>
      </c>
      <c r="CE2014" t="e">
        <v>#N/A</v>
      </c>
      <c r="CF2014" t="e">
        <v>#N/A</v>
      </c>
    </row>
    <row r="2015" spans="74:84" x14ac:dyDescent="0.3">
      <c r="BV2015" t="e">
        <v>#N/A</v>
      </c>
      <c r="BW2015" t="e">
        <v>#N/A</v>
      </c>
      <c r="BX2015" t="e">
        <v>#N/A</v>
      </c>
      <c r="BY2015" t="e">
        <v>#N/A</v>
      </c>
      <c r="BZ2015" t="e">
        <v>#N/A</v>
      </c>
      <c r="CA2015" t="e">
        <v>#N/A</v>
      </c>
      <c r="CB2015" t="e">
        <v>#N/A</v>
      </c>
      <c r="CC2015" t="e">
        <v>#N/A</v>
      </c>
      <c r="CD2015" t="e">
        <v>#N/A</v>
      </c>
      <c r="CE2015" t="e">
        <v>#N/A</v>
      </c>
      <c r="CF2015" t="e">
        <v>#N/A</v>
      </c>
    </row>
    <row r="2016" spans="74:84" x14ac:dyDescent="0.3">
      <c r="BV2016" t="e">
        <v>#N/A</v>
      </c>
      <c r="BW2016" t="e">
        <v>#N/A</v>
      </c>
      <c r="BX2016" t="e">
        <v>#N/A</v>
      </c>
      <c r="BY2016" t="e">
        <v>#N/A</v>
      </c>
      <c r="BZ2016" t="e">
        <v>#N/A</v>
      </c>
      <c r="CA2016" t="e">
        <v>#N/A</v>
      </c>
      <c r="CB2016" t="e">
        <v>#N/A</v>
      </c>
      <c r="CC2016" t="e">
        <v>#N/A</v>
      </c>
      <c r="CD2016" t="e">
        <v>#N/A</v>
      </c>
      <c r="CE2016" t="e">
        <v>#N/A</v>
      </c>
      <c r="CF2016" t="e">
        <v>#N/A</v>
      </c>
    </row>
    <row r="2017" spans="74:84" x14ac:dyDescent="0.3">
      <c r="BV2017" t="e">
        <v>#N/A</v>
      </c>
      <c r="BW2017" t="e">
        <v>#N/A</v>
      </c>
      <c r="BX2017" t="e">
        <v>#N/A</v>
      </c>
      <c r="BY2017" t="e">
        <v>#N/A</v>
      </c>
      <c r="BZ2017" t="e">
        <v>#N/A</v>
      </c>
      <c r="CA2017" t="e">
        <v>#N/A</v>
      </c>
      <c r="CB2017" t="e">
        <v>#N/A</v>
      </c>
      <c r="CC2017" t="e">
        <v>#N/A</v>
      </c>
      <c r="CD2017" t="e">
        <v>#N/A</v>
      </c>
      <c r="CE2017" t="e">
        <v>#N/A</v>
      </c>
      <c r="CF2017" t="e">
        <v>#N/A</v>
      </c>
    </row>
    <row r="2018" spans="74:84" x14ac:dyDescent="0.3">
      <c r="BV2018" t="e">
        <v>#N/A</v>
      </c>
      <c r="BW2018" t="e">
        <v>#N/A</v>
      </c>
      <c r="BX2018" t="e">
        <v>#N/A</v>
      </c>
      <c r="BY2018" t="e">
        <v>#N/A</v>
      </c>
      <c r="BZ2018" t="e">
        <v>#N/A</v>
      </c>
      <c r="CA2018" t="e">
        <v>#N/A</v>
      </c>
      <c r="CB2018" t="e">
        <v>#N/A</v>
      </c>
      <c r="CC2018" t="e">
        <v>#N/A</v>
      </c>
      <c r="CD2018" t="e">
        <v>#N/A</v>
      </c>
      <c r="CE2018" t="e">
        <v>#N/A</v>
      </c>
      <c r="CF2018" t="e">
        <v>#N/A</v>
      </c>
    </row>
    <row r="2019" spans="74:84" x14ac:dyDescent="0.3">
      <c r="BV2019" t="e">
        <v>#N/A</v>
      </c>
      <c r="BW2019" t="e">
        <v>#N/A</v>
      </c>
      <c r="BX2019" t="e">
        <v>#N/A</v>
      </c>
      <c r="BY2019" t="e">
        <v>#N/A</v>
      </c>
      <c r="BZ2019" t="e">
        <v>#N/A</v>
      </c>
      <c r="CA2019" t="e">
        <v>#N/A</v>
      </c>
      <c r="CB2019" t="e">
        <v>#N/A</v>
      </c>
      <c r="CC2019" t="e">
        <v>#N/A</v>
      </c>
      <c r="CD2019" t="e">
        <v>#N/A</v>
      </c>
      <c r="CE2019" t="e">
        <v>#N/A</v>
      </c>
      <c r="CF2019" t="e">
        <v>#N/A</v>
      </c>
    </row>
    <row r="2020" spans="74:84" x14ac:dyDescent="0.3">
      <c r="BV2020" t="e">
        <v>#N/A</v>
      </c>
      <c r="BW2020" t="e">
        <v>#N/A</v>
      </c>
      <c r="BX2020" t="e">
        <v>#N/A</v>
      </c>
      <c r="BY2020" t="e">
        <v>#N/A</v>
      </c>
      <c r="BZ2020" t="e">
        <v>#N/A</v>
      </c>
      <c r="CA2020" t="e">
        <v>#N/A</v>
      </c>
      <c r="CB2020" t="e">
        <v>#N/A</v>
      </c>
      <c r="CC2020" t="e">
        <v>#N/A</v>
      </c>
      <c r="CD2020" t="e">
        <v>#N/A</v>
      </c>
      <c r="CE2020" t="e">
        <v>#N/A</v>
      </c>
      <c r="CF2020" t="e">
        <v>#N/A</v>
      </c>
    </row>
    <row r="2021" spans="74:84" x14ac:dyDescent="0.3">
      <c r="BV2021" t="e">
        <v>#N/A</v>
      </c>
      <c r="BW2021" t="e">
        <v>#N/A</v>
      </c>
      <c r="BX2021" t="e">
        <v>#N/A</v>
      </c>
      <c r="BY2021" t="e">
        <v>#N/A</v>
      </c>
      <c r="BZ2021" t="e">
        <v>#N/A</v>
      </c>
      <c r="CA2021" t="e">
        <v>#N/A</v>
      </c>
      <c r="CB2021" t="e">
        <v>#N/A</v>
      </c>
      <c r="CC2021" t="e">
        <v>#N/A</v>
      </c>
      <c r="CD2021" t="e">
        <v>#N/A</v>
      </c>
      <c r="CE2021" t="e">
        <v>#N/A</v>
      </c>
      <c r="CF2021" t="e">
        <v>#N/A</v>
      </c>
    </row>
    <row r="2022" spans="74:84" x14ac:dyDescent="0.3">
      <c r="BV2022" t="e">
        <v>#N/A</v>
      </c>
      <c r="BW2022" t="e">
        <v>#N/A</v>
      </c>
      <c r="BX2022" t="e">
        <v>#N/A</v>
      </c>
      <c r="BY2022" t="e">
        <v>#N/A</v>
      </c>
      <c r="BZ2022" t="e">
        <v>#N/A</v>
      </c>
      <c r="CA2022" t="e">
        <v>#N/A</v>
      </c>
      <c r="CB2022" t="e">
        <v>#N/A</v>
      </c>
      <c r="CC2022" t="e">
        <v>#N/A</v>
      </c>
      <c r="CD2022" t="e">
        <v>#N/A</v>
      </c>
      <c r="CE2022" t="e">
        <v>#N/A</v>
      </c>
      <c r="CF2022" t="e">
        <v>#N/A</v>
      </c>
    </row>
    <row r="2023" spans="74:84" x14ac:dyDescent="0.3">
      <c r="BV2023" t="e">
        <v>#N/A</v>
      </c>
      <c r="BW2023" t="e">
        <v>#N/A</v>
      </c>
      <c r="BX2023" t="e">
        <v>#N/A</v>
      </c>
      <c r="BY2023" t="e">
        <v>#N/A</v>
      </c>
      <c r="BZ2023" t="e">
        <v>#N/A</v>
      </c>
      <c r="CA2023" t="e">
        <v>#N/A</v>
      </c>
      <c r="CB2023" t="e">
        <v>#N/A</v>
      </c>
      <c r="CC2023" t="e">
        <v>#N/A</v>
      </c>
      <c r="CD2023" t="e">
        <v>#N/A</v>
      </c>
      <c r="CE2023" t="e">
        <v>#N/A</v>
      </c>
      <c r="CF2023" t="e">
        <v>#N/A</v>
      </c>
    </row>
    <row r="2024" spans="74:84" x14ac:dyDescent="0.3">
      <c r="BV2024" t="e">
        <v>#N/A</v>
      </c>
      <c r="BW2024" t="e">
        <v>#N/A</v>
      </c>
      <c r="BX2024" t="e">
        <v>#N/A</v>
      </c>
      <c r="BY2024" t="e">
        <v>#N/A</v>
      </c>
      <c r="BZ2024" t="e">
        <v>#N/A</v>
      </c>
      <c r="CA2024" t="e">
        <v>#N/A</v>
      </c>
      <c r="CB2024" t="e">
        <v>#N/A</v>
      </c>
      <c r="CC2024" t="e">
        <v>#N/A</v>
      </c>
      <c r="CD2024" t="e">
        <v>#N/A</v>
      </c>
      <c r="CE2024" t="e">
        <v>#N/A</v>
      </c>
      <c r="CF2024" t="e">
        <v>#N/A</v>
      </c>
    </row>
    <row r="2025" spans="74:84" x14ac:dyDescent="0.3">
      <c r="BV2025" t="e">
        <v>#N/A</v>
      </c>
      <c r="BW2025" t="e">
        <v>#N/A</v>
      </c>
      <c r="BX2025" t="e">
        <v>#N/A</v>
      </c>
      <c r="BY2025" t="e">
        <v>#N/A</v>
      </c>
      <c r="BZ2025" t="e">
        <v>#N/A</v>
      </c>
      <c r="CA2025" t="e">
        <v>#N/A</v>
      </c>
      <c r="CB2025" t="e">
        <v>#N/A</v>
      </c>
      <c r="CC2025" t="e">
        <v>#N/A</v>
      </c>
      <c r="CD2025" t="e">
        <v>#N/A</v>
      </c>
      <c r="CE2025" t="e">
        <v>#N/A</v>
      </c>
      <c r="CF2025" t="e">
        <v>#N/A</v>
      </c>
    </row>
    <row r="2026" spans="74:84" x14ac:dyDescent="0.3">
      <c r="BV2026" t="e">
        <v>#N/A</v>
      </c>
      <c r="BW2026" t="e">
        <v>#N/A</v>
      </c>
      <c r="BX2026" t="e">
        <v>#N/A</v>
      </c>
      <c r="BY2026" t="e">
        <v>#N/A</v>
      </c>
      <c r="BZ2026" t="e">
        <v>#N/A</v>
      </c>
      <c r="CA2026" t="e">
        <v>#N/A</v>
      </c>
      <c r="CB2026" t="e">
        <v>#N/A</v>
      </c>
      <c r="CC2026" t="e">
        <v>#N/A</v>
      </c>
      <c r="CD2026" t="e">
        <v>#N/A</v>
      </c>
      <c r="CE2026" t="e">
        <v>#N/A</v>
      </c>
      <c r="CF2026" t="e">
        <v>#N/A</v>
      </c>
    </row>
    <row r="2027" spans="74:84" x14ac:dyDescent="0.3">
      <c r="BV2027" t="e">
        <v>#N/A</v>
      </c>
      <c r="BW2027" t="e">
        <v>#N/A</v>
      </c>
      <c r="BX2027" t="e">
        <v>#N/A</v>
      </c>
      <c r="BY2027" t="e">
        <v>#N/A</v>
      </c>
      <c r="BZ2027" t="e">
        <v>#N/A</v>
      </c>
      <c r="CA2027" t="e">
        <v>#N/A</v>
      </c>
      <c r="CB2027" t="e">
        <v>#N/A</v>
      </c>
      <c r="CC2027" t="e">
        <v>#N/A</v>
      </c>
      <c r="CD2027" t="e">
        <v>#N/A</v>
      </c>
      <c r="CE2027" t="e">
        <v>#N/A</v>
      </c>
      <c r="CF2027" t="e">
        <v>#N/A</v>
      </c>
    </row>
    <row r="2028" spans="74:84" x14ac:dyDescent="0.3">
      <c r="BV2028" t="e">
        <v>#N/A</v>
      </c>
      <c r="BW2028" t="e">
        <v>#N/A</v>
      </c>
      <c r="BX2028" t="e">
        <v>#N/A</v>
      </c>
      <c r="BY2028" t="e">
        <v>#N/A</v>
      </c>
      <c r="BZ2028" t="e">
        <v>#N/A</v>
      </c>
      <c r="CA2028" t="e">
        <v>#N/A</v>
      </c>
      <c r="CB2028" t="e">
        <v>#N/A</v>
      </c>
      <c r="CC2028" t="e">
        <v>#N/A</v>
      </c>
      <c r="CD2028" t="e">
        <v>#N/A</v>
      </c>
      <c r="CE2028" t="e">
        <v>#N/A</v>
      </c>
      <c r="CF2028" t="e">
        <v>#N/A</v>
      </c>
    </row>
    <row r="2029" spans="74:84" x14ac:dyDescent="0.3">
      <c r="BV2029" t="e">
        <v>#N/A</v>
      </c>
      <c r="BW2029" t="e">
        <v>#N/A</v>
      </c>
      <c r="BX2029" t="e">
        <v>#N/A</v>
      </c>
      <c r="BY2029" t="e">
        <v>#N/A</v>
      </c>
      <c r="BZ2029" t="e">
        <v>#N/A</v>
      </c>
      <c r="CA2029" t="e">
        <v>#N/A</v>
      </c>
      <c r="CB2029" t="e">
        <v>#N/A</v>
      </c>
      <c r="CC2029" t="e">
        <v>#N/A</v>
      </c>
      <c r="CD2029" t="e">
        <v>#N/A</v>
      </c>
      <c r="CE2029" t="e">
        <v>#N/A</v>
      </c>
      <c r="CF2029" t="e">
        <v>#N/A</v>
      </c>
    </row>
    <row r="2030" spans="74:84" x14ac:dyDescent="0.3">
      <c r="BV2030" t="e">
        <v>#N/A</v>
      </c>
      <c r="BW2030" t="e">
        <v>#N/A</v>
      </c>
      <c r="BX2030" t="e">
        <v>#N/A</v>
      </c>
      <c r="BY2030" t="e">
        <v>#N/A</v>
      </c>
      <c r="BZ2030" t="e">
        <v>#N/A</v>
      </c>
      <c r="CA2030" t="e">
        <v>#N/A</v>
      </c>
      <c r="CB2030" t="e">
        <v>#N/A</v>
      </c>
      <c r="CC2030" t="e">
        <v>#N/A</v>
      </c>
      <c r="CD2030" t="e">
        <v>#N/A</v>
      </c>
      <c r="CE2030" t="e">
        <v>#N/A</v>
      </c>
      <c r="CF2030" t="e">
        <v>#N/A</v>
      </c>
    </row>
    <row r="2031" spans="74:84" x14ac:dyDescent="0.3">
      <c r="BV2031" t="e">
        <v>#N/A</v>
      </c>
      <c r="BW2031" t="e">
        <v>#N/A</v>
      </c>
      <c r="BX2031" t="e">
        <v>#N/A</v>
      </c>
      <c r="BY2031" t="e">
        <v>#N/A</v>
      </c>
      <c r="BZ2031" t="e">
        <v>#N/A</v>
      </c>
      <c r="CA2031" t="e">
        <v>#N/A</v>
      </c>
      <c r="CB2031" t="e">
        <v>#N/A</v>
      </c>
      <c r="CC2031" t="e">
        <v>#N/A</v>
      </c>
      <c r="CD2031" t="e">
        <v>#N/A</v>
      </c>
      <c r="CE2031" t="e">
        <v>#N/A</v>
      </c>
      <c r="CF2031" t="e">
        <v>#N/A</v>
      </c>
    </row>
    <row r="2032" spans="74:84" x14ac:dyDescent="0.3">
      <c r="BV2032" t="e">
        <v>#N/A</v>
      </c>
      <c r="BW2032" t="e">
        <v>#N/A</v>
      </c>
      <c r="BX2032" t="e">
        <v>#N/A</v>
      </c>
      <c r="BY2032" t="e">
        <v>#N/A</v>
      </c>
      <c r="BZ2032" t="e">
        <v>#N/A</v>
      </c>
      <c r="CA2032" t="e">
        <v>#N/A</v>
      </c>
      <c r="CB2032" t="e">
        <v>#N/A</v>
      </c>
      <c r="CC2032" t="e">
        <v>#N/A</v>
      </c>
      <c r="CD2032" t="e">
        <v>#N/A</v>
      </c>
      <c r="CE2032" t="e">
        <v>#N/A</v>
      </c>
      <c r="CF2032" t="e">
        <v>#N/A</v>
      </c>
    </row>
    <row r="2033" spans="74:84" x14ac:dyDescent="0.3">
      <c r="BV2033" t="e">
        <v>#N/A</v>
      </c>
      <c r="BW2033" t="e">
        <v>#N/A</v>
      </c>
      <c r="BX2033" t="e">
        <v>#N/A</v>
      </c>
      <c r="BY2033" t="e">
        <v>#N/A</v>
      </c>
      <c r="BZ2033" t="e">
        <v>#N/A</v>
      </c>
      <c r="CA2033" t="e">
        <v>#N/A</v>
      </c>
      <c r="CB2033" t="e">
        <v>#N/A</v>
      </c>
      <c r="CC2033" t="e">
        <v>#N/A</v>
      </c>
      <c r="CD2033" t="e">
        <v>#N/A</v>
      </c>
      <c r="CE2033" t="e">
        <v>#N/A</v>
      </c>
      <c r="CF2033" t="e">
        <v>#N/A</v>
      </c>
    </row>
    <row r="2034" spans="74:84" x14ac:dyDescent="0.3">
      <c r="BV2034" t="e">
        <v>#N/A</v>
      </c>
      <c r="BW2034" t="e">
        <v>#N/A</v>
      </c>
      <c r="BX2034" t="e">
        <v>#N/A</v>
      </c>
      <c r="BY2034" t="e">
        <v>#N/A</v>
      </c>
      <c r="BZ2034" t="e">
        <v>#N/A</v>
      </c>
      <c r="CA2034" t="e">
        <v>#N/A</v>
      </c>
      <c r="CB2034" t="e">
        <v>#N/A</v>
      </c>
      <c r="CC2034" t="e">
        <v>#N/A</v>
      </c>
      <c r="CD2034" t="e">
        <v>#N/A</v>
      </c>
      <c r="CE2034" t="e">
        <v>#N/A</v>
      </c>
      <c r="CF2034" t="e">
        <v>#N/A</v>
      </c>
    </row>
    <row r="2035" spans="74:84" x14ac:dyDescent="0.3">
      <c r="BV2035" t="e">
        <v>#N/A</v>
      </c>
      <c r="BW2035" t="e">
        <v>#N/A</v>
      </c>
      <c r="BX2035" t="e">
        <v>#N/A</v>
      </c>
      <c r="BY2035" t="e">
        <v>#N/A</v>
      </c>
      <c r="BZ2035" t="e">
        <v>#N/A</v>
      </c>
      <c r="CA2035" t="e">
        <v>#N/A</v>
      </c>
      <c r="CB2035" t="e">
        <v>#N/A</v>
      </c>
      <c r="CC2035" t="e">
        <v>#N/A</v>
      </c>
      <c r="CD2035" t="e">
        <v>#N/A</v>
      </c>
      <c r="CE2035" t="e">
        <v>#N/A</v>
      </c>
      <c r="CF2035" t="e">
        <v>#N/A</v>
      </c>
    </row>
    <row r="2036" spans="74:84" x14ac:dyDescent="0.3">
      <c r="BV2036" t="e">
        <v>#N/A</v>
      </c>
      <c r="BW2036" t="e">
        <v>#N/A</v>
      </c>
      <c r="BX2036" t="e">
        <v>#N/A</v>
      </c>
      <c r="BY2036" t="e">
        <v>#N/A</v>
      </c>
      <c r="BZ2036" t="e">
        <v>#N/A</v>
      </c>
      <c r="CA2036" t="e">
        <v>#N/A</v>
      </c>
      <c r="CB2036" t="e">
        <v>#N/A</v>
      </c>
      <c r="CC2036" t="e">
        <v>#N/A</v>
      </c>
      <c r="CD2036" t="e">
        <v>#N/A</v>
      </c>
      <c r="CE2036" t="e">
        <v>#N/A</v>
      </c>
      <c r="CF2036" t="e">
        <v>#N/A</v>
      </c>
    </row>
    <row r="2037" spans="74:84" x14ac:dyDescent="0.3">
      <c r="BV2037" t="e">
        <v>#N/A</v>
      </c>
      <c r="BW2037" t="e">
        <v>#N/A</v>
      </c>
      <c r="BX2037" t="e">
        <v>#N/A</v>
      </c>
      <c r="BY2037" t="e">
        <v>#N/A</v>
      </c>
      <c r="BZ2037" t="e">
        <v>#N/A</v>
      </c>
      <c r="CA2037" t="e">
        <v>#N/A</v>
      </c>
      <c r="CB2037" t="e">
        <v>#N/A</v>
      </c>
      <c r="CC2037" t="e">
        <v>#N/A</v>
      </c>
      <c r="CD2037" t="e">
        <v>#N/A</v>
      </c>
      <c r="CE2037" t="e">
        <v>#N/A</v>
      </c>
      <c r="CF2037" t="e">
        <v>#N/A</v>
      </c>
    </row>
    <row r="2038" spans="74:84" x14ac:dyDescent="0.3">
      <c r="BV2038" t="e">
        <v>#N/A</v>
      </c>
      <c r="BW2038" t="e">
        <v>#N/A</v>
      </c>
      <c r="BX2038" t="e">
        <v>#N/A</v>
      </c>
      <c r="BY2038" t="e">
        <v>#N/A</v>
      </c>
      <c r="BZ2038" t="e">
        <v>#N/A</v>
      </c>
      <c r="CA2038" t="e">
        <v>#N/A</v>
      </c>
      <c r="CB2038" t="e">
        <v>#N/A</v>
      </c>
      <c r="CC2038" t="e">
        <v>#N/A</v>
      </c>
      <c r="CD2038" t="e">
        <v>#N/A</v>
      </c>
      <c r="CE2038" t="e">
        <v>#N/A</v>
      </c>
      <c r="CF2038" t="e">
        <v>#N/A</v>
      </c>
    </row>
    <row r="2039" spans="74:84" x14ac:dyDescent="0.3">
      <c r="BV2039" t="e">
        <v>#N/A</v>
      </c>
      <c r="BW2039" t="e">
        <v>#N/A</v>
      </c>
      <c r="BX2039" t="e">
        <v>#N/A</v>
      </c>
      <c r="BY2039" t="e">
        <v>#N/A</v>
      </c>
      <c r="BZ2039" t="e">
        <v>#N/A</v>
      </c>
      <c r="CA2039" t="e">
        <v>#N/A</v>
      </c>
      <c r="CB2039" t="e">
        <v>#N/A</v>
      </c>
      <c r="CC2039" t="e">
        <v>#N/A</v>
      </c>
      <c r="CD2039" t="e">
        <v>#N/A</v>
      </c>
      <c r="CE2039" t="e">
        <v>#N/A</v>
      </c>
      <c r="CF2039" t="e">
        <v>#N/A</v>
      </c>
    </row>
    <row r="2040" spans="74:84" x14ac:dyDescent="0.3">
      <c r="BV2040" t="e">
        <v>#N/A</v>
      </c>
      <c r="BW2040" t="e">
        <v>#N/A</v>
      </c>
      <c r="BX2040" t="e">
        <v>#N/A</v>
      </c>
      <c r="BY2040" t="e">
        <v>#N/A</v>
      </c>
      <c r="BZ2040" t="e">
        <v>#N/A</v>
      </c>
      <c r="CA2040" t="e">
        <v>#N/A</v>
      </c>
      <c r="CB2040" t="e">
        <v>#N/A</v>
      </c>
      <c r="CC2040" t="e">
        <v>#N/A</v>
      </c>
      <c r="CD2040" t="e">
        <v>#N/A</v>
      </c>
      <c r="CE2040" t="e">
        <v>#N/A</v>
      </c>
      <c r="CF2040" t="e">
        <v>#N/A</v>
      </c>
    </row>
    <row r="2041" spans="74:84" x14ac:dyDescent="0.3">
      <c r="BV2041" t="e">
        <v>#N/A</v>
      </c>
      <c r="BW2041" t="e">
        <v>#N/A</v>
      </c>
      <c r="BX2041" t="e">
        <v>#N/A</v>
      </c>
      <c r="BY2041" t="e">
        <v>#N/A</v>
      </c>
      <c r="BZ2041" t="e">
        <v>#N/A</v>
      </c>
      <c r="CA2041" t="e">
        <v>#N/A</v>
      </c>
      <c r="CB2041" t="e">
        <v>#N/A</v>
      </c>
      <c r="CC2041" t="e">
        <v>#N/A</v>
      </c>
      <c r="CD2041" t="e">
        <v>#N/A</v>
      </c>
      <c r="CE2041" t="e">
        <v>#N/A</v>
      </c>
      <c r="CF2041" t="e">
        <v>#N/A</v>
      </c>
    </row>
    <row r="2042" spans="74:84" x14ac:dyDescent="0.3">
      <c r="BV2042" t="e">
        <v>#N/A</v>
      </c>
      <c r="BW2042" t="e">
        <v>#N/A</v>
      </c>
      <c r="BX2042" t="e">
        <v>#N/A</v>
      </c>
      <c r="BY2042" t="e">
        <v>#N/A</v>
      </c>
      <c r="BZ2042" t="e">
        <v>#N/A</v>
      </c>
      <c r="CA2042" t="e">
        <v>#N/A</v>
      </c>
      <c r="CB2042" t="e">
        <v>#N/A</v>
      </c>
      <c r="CC2042" t="e">
        <v>#N/A</v>
      </c>
      <c r="CD2042" t="e">
        <v>#N/A</v>
      </c>
      <c r="CE2042" t="e">
        <v>#N/A</v>
      </c>
      <c r="CF2042" t="e">
        <v>#N/A</v>
      </c>
    </row>
    <row r="2043" spans="74:84" x14ac:dyDescent="0.3">
      <c r="BV2043" t="e">
        <v>#N/A</v>
      </c>
      <c r="BW2043" t="e">
        <v>#N/A</v>
      </c>
      <c r="BX2043" t="e">
        <v>#N/A</v>
      </c>
      <c r="BY2043" t="e">
        <v>#N/A</v>
      </c>
      <c r="BZ2043" t="e">
        <v>#N/A</v>
      </c>
      <c r="CA2043" t="e">
        <v>#N/A</v>
      </c>
      <c r="CB2043" t="e">
        <v>#N/A</v>
      </c>
      <c r="CC2043" t="e">
        <v>#N/A</v>
      </c>
      <c r="CD2043" t="e">
        <v>#N/A</v>
      </c>
      <c r="CE2043" t="e">
        <v>#N/A</v>
      </c>
      <c r="CF2043" t="e">
        <v>#N/A</v>
      </c>
    </row>
    <row r="2044" spans="74:84" x14ac:dyDescent="0.3">
      <c r="BV2044" t="e">
        <v>#N/A</v>
      </c>
      <c r="BW2044" t="e">
        <v>#N/A</v>
      </c>
      <c r="BX2044" t="e">
        <v>#N/A</v>
      </c>
      <c r="BY2044" t="e">
        <v>#N/A</v>
      </c>
      <c r="BZ2044" t="e">
        <v>#N/A</v>
      </c>
      <c r="CA2044" t="e">
        <v>#N/A</v>
      </c>
      <c r="CB2044" t="e">
        <v>#N/A</v>
      </c>
      <c r="CC2044" t="e">
        <v>#N/A</v>
      </c>
      <c r="CD2044" t="e">
        <v>#N/A</v>
      </c>
      <c r="CE2044" t="e">
        <v>#N/A</v>
      </c>
      <c r="CF2044" t="e">
        <v>#N/A</v>
      </c>
    </row>
    <row r="2045" spans="74:84" x14ac:dyDescent="0.3">
      <c r="BV2045" t="e">
        <v>#N/A</v>
      </c>
      <c r="BW2045" t="e">
        <v>#N/A</v>
      </c>
      <c r="BX2045" t="e">
        <v>#N/A</v>
      </c>
      <c r="BY2045" t="e">
        <v>#N/A</v>
      </c>
      <c r="BZ2045" t="e">
        <v>#N/A</v>
      </c>
      <c r="CA2045" t="e">
        <v>#N/A</v>
      </c>
      <c r="CB2045" t="e">
        <v>#N/A</v>
      </c>
      <c r="CC2045" t="e">
        <v>#N/A</v>
      </c>
      <c r="CD2045" t="e">
        <v>#N/A</v>
      </c>
      <c r="CE2045" t="e">
        <v>#N/A</v>
      </c>
      <c r="CF2045" t="e">
        <v>#N/A</v>
      </c>
    </row>
    <row r="2046" spans="74:84" x14ac:dyDescent="0.3">
      <c r="BV2046" t="e">
        <v>#N/A</v>
      </c>
      <c r="BW2046" t="e">
        <v>#N/A</v>
      </c>
      <c r="BX2046" t="e">
        <v>#N/A</v>
      </c>
      <c r="BY2046" t="e">
        <v>#N/A</v>
      </c>
      <c r="BZ2046" t="e">
        <v>#N/A</v>
      </c>
      <c r="CA2046" t="e">
        <v>#N/A</v>
      </c>
      <c r="CB2046" t="e">
        <v>#N/A</v>
      </c>
      <c r="CC2046" t="e">
        <v>#N/A</v>
      </c>
      <c r="CD2046" t="e">
        <v>#N/A</v>
      </c>
      <c r="CE2046" t="e">
        <v>#N/A</v>
      </c>
      <c r="CF2046" t="e">
        <v>#N/A</v>
      </c>
    </row>
    <row r="2047" spans="74:84" x14ac:dyDescent="0.3">
      <c r="BV2047" t="e">
        <v>#N/A</v>
      </c>
      <c r="BW2047" t="e">
        <v>#N/A</v>
      </c>
      <c r="BX2047" t="e">
        <v>#N/A</v>
      </c>
      <c r="BY2047" t="e">
        <v>#N/A</v>
      </c>
      <c r="BZ2047" t="e">
        <v>#N/A</v>
      </c>
      <c r="CA2047" t="e">
        <v>#N/A</v>
      </c>
      <c r="CB2047" t="e">
        <v>#N/A</v>
      </c>
      <c r="CC2047" t="e">
        <v>#N/A</v>
      </c>
      <c r="CD2047" t="e">
        <v>#N/A</v>
      </c>
      <c r="CE2047" t="e">
        <v>#N/A</v>
      </c>
      <c r="CF2047" t="e">
        <v>#N/A</v>
      </c>
    </row>
    <row r="2048" spans="74:84" x14ac:dyDescent="0.3">
      <c r="BV2048" t="e">
        <v>#N/A</v>
      </c>
      <c r="BW2048" t="e">
        <v>#N/A</v>
      </c>
      <c r="BX2048" t="e">
        <v>#N/A</v>
      </c>
      <c r="BY2048" t="e">
        <v>#N/A</v>
      </c>
      <c r="BZ2048" t="e">
        <v>#N/A</v>
      </c>
      <c r="CA2048" t="e">
        <v>#N/A</v>
      </c>
      <c r="CB2048" t="e">
        <v>#N/A</v>
      </c>
      <c r="CC2048" t="e">
        <v>#N/A</v>
      </c>
      <c r="CD2048" t="e">
        <v>#N/A</v>
      </c>
      <c r="CE2048" t="e">
        <v>#N/A</v>
      </c>
      <c r="CF2048" t="e">
        <v>#N/A</v>
      </c>
    </row>
    <row r="2049" spans="74:84" x14ac:dyDescent="0.3">
      <c r="BV2049" t="e">
        <v>#N/A</v>
      </c>
      <c r="BW2049" t="e">
        <v>#N/A</v>
      </c>
      <c r="BX2049" t="e">
        <v>#N/A</v>
      </c>
      <c r="BY2049" t="e">
        <v>#N/A</v>
      </c>
      <c r="BZ2049" t="e">
        <v>#N/A</v>
      </c>
      <c r="CA2049" t="e">
        <v>#N/A</v>
      </c>
      <c r="CB2049" t="e">
        <v>#N/A</v>
      </c>
      <c r="CC2049" t="e">
        <v>#N/A</v>
      </c>
      <c r="CD2049" t="e">
        <v>#N/A</v>
      </c>
      <c r="CE2049" t="e">
        <v>#N/A</v>
      </c>
      <c r="CF2049" t="e">
        <v>#N/A</v>
      </c>
    </row>
    <row r="2050" spans="74:84" x14ac:dyDescent="0.3">
      <c r="BV2050" t="e">
        <v>#N/A</v>
      </c>
      <c r="BW2050" t="e">
        <v>#N/A</v>
      </c>
      <c r="BX2050" t="e">
        <v>#N/A</v>
      </c>
      <c r="BY2050" t="e">
        <v>#N/A</v>
      </c>
      <c r="BZ2050" t="e">
        <v>#N/A</v>
      </c>
      <c r="CA2050" t="e">
        <v>#N/A</v>
      </c>
      <c r="CB2050" t="e">
        <v>#N/A</v>
      </c>
      <c r="CC2050" t="e">
        <v>#N/A</v>
      </c>
      <c r="CD2050" t="e">
        <v>#N/A</v>
      </c>
      <c r="CE2050" t="e">
        <v>#N/A</v>
      </c>
      <c r="CF2050" t="e">
        <v>#N/A</v>
      </c>
    </row>
    <row r="2051" spans="74:84" x14ac:dyDescent="0.3">
      <c r="BV2051" t="e">
        <v>#N/A</v>
      </c>
      <c r="BW2051" t="e">
        <v>#N/A</v>
      </c>
      <c r="BX2051" t="e">
        <v>#N/A</v>
      </c>
      <c r="BY2051" t="e">
        <v>#N/A</v>
      </c>
      <c r="BZ2051" t="e">
        <v>#N/A</v>
      </c>
      <c r="CA2051" t="e">
        <v>#N/A</v>
      </c>
      <c r="CB2051" t="e">
        <v>#N/A</v>
      </c>
      <c r="CC2051" t="e">
        <v>#N/A</v>
      </c>
      <c r="CD2051" t="e">
        <v>#N/A</v>
      </c>
      <c r="CE2051" t="e">
        <v>#N/A</v>
      </c>
      <c r="CF2051" t="e">
        <v>#N/A</v>
      </c>
    </row>
    <row r="2052" spans="74:84" x14ac:dyDescent="0.3">
      <c r="BV2052" t="e">
        <v>#N/A</v>
      </c>
      <c r="BW2052" t="e">
        <v>#N/A</v>
      </c>
      <c r="BX2052" t="e">
        <v>#N/A</v>
      </c>
      <c r="BY2052" t="e">
        <v>#N/A</v>
      </c>
      <c r="BZ2052" t="e">
        <v>#N/A</v>
      </c>
      <c r="CA2052" t="e">
        <v>#N/A</v>
      </c>
      <c r="CB2052" t="e">
        <v>#N/A</v>
      </c>
      <c r="CC2052" t="e">
        <v>#N/A</v>
      </c>
      <c r="CD2052" t="e">
        <v>#N/A</v>
      </c>
      <c r="CE2052" t="e">
        <v>#N/A</v>
      </c>
      <c r="CF2052" t="e">
        <v>#N/A</v>
      </c>
    </row>
    <row r="2053" spans="74:84" x14ac:dyDescent="0.3">
      <c r="BV2053" t="e">
        <v>#N/A</v>
      </c>
      <c r="BW2053" t="e">
        <v>#N/A</v>
      </c>
      <c r="BX2053" t="e">
        <v>#N/A</v>
      </c>
      <c r="BY2053" t="e">
        <v>#N/A</v>
      </c>
      <c r="BZ2053" t="e">
        <v>#N/A</v>
      </c>
      <c r="CA2053" t="e">
        <v>#N/A</v>
      </c>
      <c r="CB2053" t="e">
        <v>#N/A</v>
      </c>
      <c r="CC2053" t="e">
        <v>#N/A</v>
      </c>
      <c r="CD2053" t="e">
        <v>#N/A</v>
      </c>
      <c r="CE2053" t="e">
        <v>#N/A</v>
      </c>
      <c r="CF2053" t="e">
        <v>#N/A</v>
      </c>
    </row>
    <row r="2054" spans="74:84" x14ac:dyDescent="0.3">
      <c r="BV2054" t="e">
        <v>#N/A</v>
      </c>
      <c r="BW2054" t="e">
        <v>#N/A</v>
      </c>
      <c r="BX2054" t="e">
        <v>#N/A</v>
      </c>
      <c r="BY2054" t="e">
        <v>#N/A</v>
      </c>
      <c r="BZ2054" t="e">
        <v>#N/A</v>
      </c>
      <c r="CA2054" t="e">
        <v>#N/A</v>
      </c>
      <c r="CB2054" t="e">
        <v>#N/A</v>
      </c>
      <c r="CC2054" t="e">
        <v>#N/A</v>
      </c>
      <c r="CD2054" t="e">
        <v>#N/A</v>
      </c>
      <c r="CE2054" t="e">
        <v>#N/A</v>
      </c>
      <c r="CF2054" t="e">
        <v>#N/A</v>
      </c>
    </row>
    <row r="2055" spans="74:84" x14ac:dyDescent="0.3">
      <c r="BV2055" t="e">
        <v>#N/A</v>
      </c>
      <c r="BW2055" t="e">
        <v>#N/A</v>
      </c>
      <c r="BX2055" t="e">
        <v>#N/A</v>
      </c>
      <c r="BY2055" t="e">
        <v>#N/A</v>
      </c>
      <c r="BZ2055" t="e">
        <v>#N/A</v>
      </c>
      <c r="CA2055" t="e">
        <v>#N/A</v>
      </c>
      <c r="CB2055" t="e">
        <v>#N/A</v>
      </c>
      <c r="CC2055" t="e">
        <v>#N/A</v>
      </c>
      <c r="CD2055" t="e">
        <v>#N/A</v>
      </c>
      <c r="CE2055" t="e">
        <v>#N/A</v>
      </c>
      <c r="CF2055" t="e">
        <v>#N/A</v>
      </c>
    </row>
    <row r="2056" spans="74:84" x14ac:dyDescent="0.3">
      <c r="BV2056" t="e">
        <v>#N/A</v>
      </c>
      <c r="BW2056" t="e">
        <v>#N/A</v>
      </c>
      <c r="BX2056" t="e">
        <v>#N/A</v>
      </c>
      <c r="BY2056" t="e">
        <v>#N/A</v>
      </c>
      <c r="BZ2056" t="e">
        <v>#N/A</v>
      </c>
      <c r="CA2056" t="e">
        <v>#N/A</v>
      </c>
      <c r="CB2056" t="e">
        <v>#N/A</v>
      </c>
      <c r="CC2056" t="e">
        <v>#N/A</v>
      </c>
      <c r="CD2056" t="e">
        <v>#N/A</v>
      </c>
      <c r="CE2056" t="e">
        <v>#N/A</v>
      </c>
      <c r="CF2056" t="e">
        <v>#N/A</v>
      </c>
    </row>
    <row r="2057" spans="74:84" x14ac:dyDescent="0.3">
      <c r="BV2057" t="e">
        <v>#N/A</v>
      </c>
      <c r="BW2057" t="e">
        <v>#N/A</v>
      </c>
      <c r="BX2057" t="e">
        <v>#N/A</v>
      </c>
      <c r="BY2057" t="e">
        <v>#N/A</v>
      </c>
      <c r="BZ2057" t="e">
        <v>#N/A</v>
      </c>
      <c r="CA2057" t="e">
        <v>#N/A</v>
      </c>
      <c r="CB2057" t="e">
        <v>#N/A</v>
      </c>
      <c r="CC2057" t="e">
        <v>#N/A</v>
      </c>
      <c r="CD2057" t="e">
        <v>#N/A</v>
      </c>
      <c r="CE2057" t="e">
        <v>#N/A</v>
      </c>
      <c r="CF2057" t="e">
        <v>#N/A</v>
      </c>
    </row>
    <row r="2058" spans="74:84" x14ac:dyDescent="0.3">
      <c r="BV2058" t="e">
        <v>#N/A</v>
      </c>
      <c r="BW2058" t="e">
        <v>#N/A</v>
      </c>
      <c r="BX2058" t="e">
        <v>#N/A</v>
      </c>
      <c r="BY2058" t="e">
        <v>#N/A</v>
      </c>
      <c r="BZ2058" t="e">
        <v>#N/A</v>
      </c>
      <c r="CA2058" t="e">
        <v>#N/A</v>
      </c>
      <c r="CB2058" t="e">
        <v>#N/A</v>
      </c>
      <c r="CC2058" t="e">
        <v>#N/A</v>
      </c>
      <c r="CD2058" t="e">
        <v>#N/A</v>
      </c>
      <c r="CE2058" t="e">
        <v>#N/A</v>
      </c>
      <c r="CF2058" t="e">
        <v>#N/A</v>
      </c>
    </row>
    <row r="2059" spans="74:84" x14ac:dyDescent="0.3">
      <c r="BV2059" t="e">
        <v>#N/A</v>
      </c>
      <c r="BW2059" t="e">
        <v>#N/A</v>
      </c>
      <c r="BX2059" t="e">
        <v>#N/A</v>
      </c>
      <c r="BY2059" t="e">
        <v>#N/A</v>
      </c>
      <c r="BZ2059" t="e">
        <v>#N/A</v>
      </c>
      <c r="CA2059" t="e">
        <v>#N/A</v>
      </c>
      <c r="CB2059" t="e">
        <v>#N/A</v>
      </c>
      <c r="CC2059" t="e">
        <v>#N/A</v>
      </c>
      <c r="CD2059" t="e">
        <v>#N/A</v>
      </c>
      <c r="CE2059" t="e">
        <v>#N/A</v>
      </c>
      <c r="CF2059" t="e">
        <v>#N/A</v>
      </c>
    </row>
    <row r="2060" spans="74:84" x14ac:dyDescent="0.3">
      <c r="BV2060" t="e">
        <v>#N/A</v>
      </c>
      <c r="BW2060" t="e">
        <v>#N/A</v>
      </c>
      <c r="BX2060" t="e">
        <v>#N/A</v>
      </c>
      <c r="BY2060" t="e">
        <v>#N/A</v>
      </c>
      <c r="BZ2060" t="e">
        <v>#N/A</v>
      </c>
      <c r="CA2060" t="e">
        <v>#N/A</v>
      </c>
      <c r="CB2060" t="e">
        <v>#N/A</v>
      </c>
      <c r="CC2060" t="e">
        <v>#N/A</v>
      </c>
      <c r="CD2060" t="e">
        <v>#N/A</v>
      </c>
      <c r="CE2060" t="e">
        <v>#N/A</v>
      </c>
      <c r="CF2060" t="e">
        <v>#N/A</v>
      </c>
    </row>
    <row r="2061" spans="74:84" x14ac:dyDescent="0.3">
      <c r="BV2061" t="e">
        <v>#N/A</v>
      </c>
      <c r="BW2061" t="e">
        <v>#N/A</v>
      </c>
      <c r="BX2061" t="e">
        <v>#N/A</v>
      </c>
      <c r="BY2061" t="e">
        <v>#N/A</v>
      </c>
      <c r="BZ2061" t="e">
        <v>#N/A</v>
      </c>
      <c r="CA2061" t="e">
        <v>#N/A</v>
      </c>
      <c r="CB2061" t="e">
        <v>#N/A</v>
      </c>
      <c r="CC2061" t="e">
        <v>#N/A</v>
      </c>
      <c r="CD2061" t="e">
        <v>#N/A</v>
      </c>
      <c r="CE2061" t="e">
        <v>#N/A</v>
      </c>
      <c r="CF2061" t="e">
        <v>#N/A</v>
      </c>
    </row>
    <row r="2062" spans="74:84" x14ac:dyDescent="0.3">
      <c r="BV2062" t="e">
        <v>#N/A</v>
      </c>
      <c r="BW2062" t="e">
        <v>#N/A</v>
      </c>
      <c r="BX2062" t="e">
        <v>#N/A</v>
      </c>
      <c r="BY2062" t="e">
        <v>#N/A</v>
      </c>
      <c r="BZ2062" t="e">
        <v>#N/A</v>
      </c>
      <c r="CA2062" t="e">
        <v>#N/A</v>
      </c>
      <c r="CB2062" t="e">
        <v>#N/A</v>
      </c>
      <c r="CC2062" t="e">
        <v>#N/A</v>
      </c>
      <c r="CD2062" t="e">
        <v>#N/A</v>
      </c>
      <c r="CE2062" t="e">
        <v>#N/A</v>
      </c>
      <c r="CF2062" t="e">
        <v>#N/A</v>
      </c>
    </row>
    <row r="2063" spans="74:84" x14ac:dyDescent="0.3">
      <c r="BV2063" t="e">
        <v>#N/A</v>
      </c>
      <c r="BW2063" t="e">
        <v>#N/A</v>
      </c>
      <c r="BX2063" t="e">
        <v>#N/A</v>
      </c>
      <c r="BY2063" t="e">
        <v>#N/A</v>
      </c>
      <c r="BZ2063" t="e">
        <v>#N/A</v>
      </c>
      <c r="CA2063" t="e">
        <v>#N/A</v>
      </c>
      <c r="CB2063" t="e">
        <v>#N/A</v>
      </c>
      <c r="CC2063" t="e">
        <v>#N/A</v>
      </c>
      <c r="CD2063" t="e">
        <v>#N/A</v>
      </c>
      <c r="CE2063" t="e">
        <v>#N/A</v>
      </c>
      <c r="CF2063" t="e">
        <v>#N/A</v>
      </c>
    </row>
    <row r="2064" spans="74:84" x14ac:dyDescent="0.3">
      <c r="BV2064" t="e">
        <v>#N/A</v>
      </c>
      <c r="BW2064" t="e">
        <v>#N/A</v>
      </c>
      <c r="BX2064" t="e">
        <v>#N/A</v>
      </c>
      <c r="BY2064" t="e">
        <v>#N/A</v>
      </c>
      <c r="BZ2064" t="e">
        <v>#N/A</v>
      </c>
      <c r="CA2064" t="e">
        <v>#N/A</v>
      </c>
      <c r="CB2064" t="e">
        <v>#N/A</v>
      </c>
      <c r="CC2064" t="e">
        <v>#N/A</v>
      </c>
      <c r="CD2064" t="e">
        <v>#N/A</v>
      </c>
      <c r="CE2064" t="e">
        <v>#N/A</v>
      </c>
      <c r="CF2064" t="e">
        <v>#N/A</v>
      </c>
    </row>
    <row r="2065" spans="74:84" x14ac:dyDescent="0.3">
      <c r="BV2065" t="e">
        <v>#N/A</v>
      </c>
      <c r="BW2065" t="e">
        <v>#N/A</v>
      </c>
      <c r="BX2065" t="e">
        <v>#N/A</v>
      </c>
      <c r="BY2065" t="e">
        <v>#N/A</v>
      </c>
      <c r="BZ2065" t="e">
        <v>#N/A</v>
      </c>
      <c r="CA2065" t="e">
        <v>#N/A</v>
      </c>
      <c r="CB2065" t="e">
        <v>#N/A</v>
      </c>
      <c r="CC2065" t="e">
        <v>#N/A</v>
      </c>
      <c r="CD2065" t="e">
        <v>#N/A</v>
      </c>
      <c r="CE2065" t="e">
        <v>#N/A</v>
      </c>
      <c r="CF2065" t="e">
        <v>#N/A</v>
      </c>
    </row>
    <row r="2066" spans="74:84" x14ac:dyDescent="0.3">
      <c r="BV2066" t="e">
        <v>#N/A</v>
      </c>
      <c r="BW2066" t="e">
        <v>#N/A</v>
      </c>
      <c r="BX2066" t="e">
        <v>#N/A</v>
      </c>
      <c r="BY2066" t="e">
        <v>#N/A</v>
      </c>
      <c r="BZ2066" t="e">
        <v>#N/A</v>
      </c>
      <c r="CA2066" t="e">
        <v>#N/A</v>
      </c>
      <c r="CB2066" t="e">
        <v>#N/A</v>
      </c>
      <c r="CC2066" t="e">
        <v>#N/A</v>
      </c>
      <c r="CD2066" t="e">
        <v>#N/A</v>
      </c>
      <c r="CE2066" t="e">
        <v>#N/A</v>
      </c>
      <c r="CF2066" t="e">
        <v>#N/A</v>
      </c>
    </row>
    <row r="2067" spans="74:84" x14ac:dyDescent="0.3">
      <c r="BV2067" t="e">
        <v>#N/A</v>
      </c>
      <c r="BW2067" t="e">
        <v>#N/A</v>
      </c>
      <c r="BX2067" t="e">
        <v>#N/A</v>
      </c>
      <c r="BY2067" t="e">
        <v>#N/A</v>
      </c>
      <c r="BZ2067" t="e">
        <v>#N/A</v>
      </c>
      <c r="CA2067" t="e">
        <v>#N/A</v>
      </c>
      <c r="CB2067" t="e">
        <v>#N/A</v>
      </c>
      <c r="CC2067" t="e">
        <v>#N/A</v>
      </c>
      <c r="CD2067" t="e">
        <v>#N/A</v>
      </c>
      <c r="CE2067" t="e">
        <v>#N/A</v>
      </c>
      <c r="CF2067" t="e">
        <v>#N/A</v>
      </c>
    </row>
    <row r="2068" spans="74:84" x14ac:dyDescent="0.3">
      <c r="BV2068" t="e">
        <v>#N/A</v>
      </c>
      <c r="BW2068" t="e">
        <v>#N/A</v>
      </c>
      <c r="BX2068" t="e">
        <v>#N/A</v>
      </c>
      <c r="BY2068" t="e">
        <v>#N/A</v>
      </c>
      <c r="BZ2068" t="e">
        <v>#N/A</v>
      </c>
      <c r="CA2068" t="e">
        <v>#N/A</v>
      </c>
      <c r="CB2068" t="e">
        <v>#N/A</v>
      </c>
      <c r="CC2068" t="e">
        <v>#N/A</v>
      </c>
      <c r="CD2068" t="e">
        <v>#N/A</v>
      </c>
      <c r="CE2068" t="e">
        <v>#N/A</v>
      </c>
      <c r="CF2068" t="e">
        <v>#N/A</v>
      </c>
    </row>
    <row r="2069" spans="74:84" x14ac:dyDescent="0.3">
      <c r="BV2069" t="e">
        <v>#N/A</v>
      </c>
      <c r="BW2069" t="e">
        <v>#N/A</v>
      </c>
      <c r="BX2069" t="e">
        <v>#N/A</v>
      </c>
      <c r="BY2069" t="e">
        <v>#N/A</v>
      </c>
      <c r="BZ2069" t="e">
        <v>#N/A</v>
      </c>
      <c r="CA2069" t="e">
        <v>#N/A</v>
      </c>
      <c r="CB2069" t="e">
        <v>#N/A</v>
      </c>
      <c r="CC2069" t="e">
        <v>#N/A</v>
      </c>
      <c r="CD2069" t="e">
        <v>#N/A</v>
      </c>
      <c r="CE2069" t="e">
        <v>#N/A</v>
      </c>
      <c r="CF2069" t="e">
        <v>#N/A</v>
      </c>
    </row>
    <row r="2070" spans="74:84" x14ac:dyDescent="0.3">
      <c r="BV2070" t="e">
        <v>#N/A</v>
      </c>
      <c r="BW2070" t="e">
        <v>#N/A</v>
      </c>
      <c r="BX2070" t="e">
        <v>#N/A</v>
      </c>
      <c r="BY2070" t="e">
        <v>#N/A</v>
      </c>
      <c r="BZ2070" t="e">
        <v>#N/A</v>
      </c>
      <c r="CA2070" t="e">
        <v>#N/A</v>
      </c>
      <c r="CB2070" t="e">
        <v>#N/A</v>
      </c>
      <c r="CC2070" t="e">
        <v>#N/A</v>
      </c>
      <c r="CD2070" t="e">
        <v>#N/A</v>
      </c>
      <c r="CE2070" t="e">
        <v>#N/A</v>
      </c>
      <c r="CF2070" t="e">
        <v>#N/A</v>
      </c>
    </row>
    <row r="2071" spans="74:84" x14ac:dyDescent="0.3">
      <c r="BV2071" t="e">
        <v>#N/A</v>
      </c>
      <c r="BW2071" t="e">
        <v>#N/A</v>
      </c>
      <c r="BX2071" t="e">
        <v>#N/A</v>
      </c>
      <c r="BY2071" t="e">
        <v>#N/A</v>
      </c>
      <c r="BZ2071" t="e">
        <v>#N/A</v>
      </c>
      <c r="CA2071" t="e">
        <v>#N/A</v>
      </c>
      <c r="CB2071" t="e">
        <v>#N/A</v>
      </c>
      <c r="CC2071" t="e">
        <v>#N/A</v>
      </c>
      <c r="CD2071" t="e">
        <v>#N/A</v>
      </c>
      <c r="CE2071" t="e">
        <v>#N/A</v>
      </c>
      <c r="CF2071" t="e">
        <v>#N/A</v>
      </c>
    </row>
    <row r="2072" spans="74:84" x14ac:dyDescent="0.3">
      <c r="BV2072" t="e">
        <v>#N/A</v>
      </c>
      <c r="BW2072" t="e">
        <v>#N/A</v>
      </c>
      <c r="BX2072" t="e">
        <v>#N/A</v>
      </c>
      <c r="BY2072" t="e">
        <v>#N/A</v>
      </c>
      <c r="BZ2072" t="e">
        <v>#N/A</v>
      </c>
      <c r="CA2072" t="e">
        <v>#N/A</v>
      </c>
      <c r="CB2072" t="e">
        <v>#N/A</v>
      </c>
      <c r="CC2072" t="e">
        <v>#N/A</v>
      </c>
      <c r="CD2072" t="e">
        <v>#N/A</v>
      </c>
      <c r="CE2072" t="e">
        <v>#N/A</v>
      </c>
      <c r="CF2072" t="e">
        <v>#N/A</v>
      </c>
    </row>
    <row r="2073" spans="74:84" x14ac:dyDescent="0.3">
      <c r="BV2073" t="e">
        <v>#N/A</v>
      </c>
      <c r="BW2073" t="e">
        <v>#N/A</v>
      </c>
      <c r="BX2073" t="e">
        <v>#N/A</v>
      </c>
      <c r="BY2073" t="e">
        <v>#N/A</v>
      </c>
      <c r="BZ2073" t="e">
        <v>#N/A</v>
      </c>
      <c r="CA2073" t="e">
        <v>#N/A</v>
      </c>
      <c r="CB2073" t="e">
        <v>#N/A</v>
      </c>
      <c r="CC2073" t="e">
        <v>#N/A</v>
      </c>
      <c r="CD2073" t="e">
        <v>#N/A</v>
      </c>
      <c r="CE2073" t="e">
        <v>#N/A</v>
      </c>
      <c r="CF2073" t="e">
        <v>#N/A</v>
      </c>
    </row>
    <row r="2074" spans="74:84" x14ac:dyDescent="0.3">
      <c r="BV2074" t="e">
        <v>#N/A</v>
      </c>
      <c r="BW2074" t="e">
        <v>#N/A</v>
      </c>
      <c r="BX2074" t="e">
        <v>#N/A</v>
      </c>
      <c r="BY2074" t="e">
        <v>#N/A</v>
      </c>
      <c r="BZ2074" t="e">
        <v>#N/A</v>
      </c>
      <c r="CA2074" t="e">
        <v>#N/A</v>
      </c>
      <c r="CB2074" t="e">
        <v>#N/A</v>
      </c>
      <c r="CC2074" t="e">
        <v>#N/A</v>
      </c>
      <c r="CD2074" t="e">
        <v>#N/A</v>
      </c>
      <c r="CE2074" t="e">
        <v>#N/A</v>
      </c>
      <c r="CF2074" t="e">
        <v>#N/A</v>
      </c>
    </row>
    <row r="2075" spans="74:84" x14ac:dyDescent="0.3">
      <c r="BV2075" t="e">
        <v>#N/A</v>
      </c>
      <c r="BW2075" t="e">
        <v>#N/A</v>
      </c>
      <c r="BX2075" t="e">
        <v>#N/A</v>
      </c>
      <c r="BY2075" t="e">
        <v>#N/A</v>
      </c>
      <c r="BZ2075" t="e">
        <v>#N/A</v>
      </c>
      <c r="CA2075" t="e">
        <v>#N/A</v>
      </c>
      <c r="CB2075" t="e">
        <v>#N/A</v>
      </c>
      <c r="CC2075" t="e">
        <v>#N/A</v>
      </c>
      <c r="CD2075" t="e">
        <v>#N/A</v>
      </c>
      <c r="CE2075" t="e">
        <v>#N/A</v>
      </c>
      <c r="CF2075" t="e">
        <v>#N/A</v>
      </c>
    </row>
    <row r="2076" spans="74:84" x14ac:dyDescent="0.3">
      <c r="BV2076" t="e">
        <v>#N/A</v>
      </c>
      <c r="BW2076" t="e">
        <v>#N/A</v>
      </c>
      <c r="BX2076" t="e">
        <v>#N/A</v>
      </c>
      <c r="BY2076" t="e">
        <v>#N/A</v>
      </c>
      <c r="BZ2076" t="e">
        <v>#N/A</v>
      </c>
      <c r="CA2076" t="e">
        <v>#N/A</v>
      </c>
      <c r="CB2076" t="e">
        <v>#N/A</v>
      </c>
      <c r="CC2076" t="e">
        <v>#N/A</v>
      </c>
      <c r="CD2076" t="e">
        <v>#N/A</v>
      </c>
      <c r="CE2076" t="e">
        <v>#N/A</v>
      </c>
      <c r="CF2076" t="e">
        <v>#N/A</v>
      </c>
    </row>
    <row r="2077" spans="74:84" x14ac:dyDescent="0.3">
      <c r="BV2077" t="e">
        <v>#N/A</v>
      </c>
      <c r="BW2077" t="e">
        <v>#N/A</v>
      </c>
      <c r="BX2077" t="e">
        <v>#N/A</v>
      </c>
      <c r="BY2077" t="e">
        <v>#N/A</v>
      </c>
      <c r="BZ2077" t="e">
        <v>#N/A</v>
      </c>
      <c r="CA2077" t="e">
        <v>#N/A</v>
      </c>
      <c r="CB2077" t="e">
        <v>#N/A</v>
      </c>
      <c r="CC2077" t="e">
        <v>#N/A</v>
      </c>
      <c r="CD2077" t="e">
        <v>#N/A</v>
      </c>
      <c r="CE2077" t="e">
        <v>#N/A</v>
      </c>
      <c r="CF2077" t="e">
        <v>#N/A</v>
      </c>
    </row>
    <row r="2078" spans="74:84" x14ac:dyDescent="0.3">
      <c r="BV2078" t="e">
        <v>#N/A</v>
      </c>
      <c r="BW2078" t="e">
        <v>#N/A</v>
      </c>
      <c r="BX2078" t="e">
        <v>#N/A</v>
      </c>
      <c r="BY2078" t="e">
        <v>#N/A</v>
      </c>
      <c r="BZ2078" t="e">
        <v>#N/A</v>
      </c>
      <c r="CA2078" t="e">
        <v>#N/A</v>
      </c>
      <c r="CB2078" t="e">
        <v>#N/A</v>
      </c>
      <c r="CC2078" t="e">
        <v>#N/A</v>
      </c>
      <c r="CD2078" t="e">
        <v>#N/A</v>
      </c>
      <c r="CE2078" t="e">
        <v>#N/A</v>
      </c>
      <c r="CF2078" t="e">
        <v>#N/A</v>
      </c>
    </row>
    <row r="2079" spans="74:84" x14ac:dyDescent="0.3">
      <c r="BV2079" t="e">
        <v>#N/A</v>
      </c>
      <c r="BW2079" t="e">
        <v>#N/A</v>
      </c>
      <c r="BX2079" t="e">
        <v>#N/A</v>
      </c>
      <c r="BY2079" t="e">
        <v>#N/A</v>
      </c>
      <c r="BZ2079" t="e">
        <v>#N/A</v>
      </c>
      <c r="CA2079" t="e">
        <v>#N/A</v>
      </c>
      <c r="CB2079" t="e">
        <v>#N/A</v>
      </c>
      <c r="CC2079" t="e">
        <v>#N/A</v>
      </c>
      <c r="CD2079" t="e">
        <v>#N/A</v>
      </c>
      <c r="CE2079" t="e">
        <v>#N/A</v>
      </c>
      <c r="CF2079" t="e">
        <v>#N/A</v>
      </c>
    </row>
    <row r="2080" spans="74:84" x14ac:dyDescent="0.3">
      <c r="BV2080" t="e">
        <v>#N/A</v>
      </c>
      <c r="BW2080" t="e">
        <v>#N/A</v>
      </c>
      <c r="BX2080" t="e">
        <v>#N/A</v>
      </c>
      <c r="BY2080" t="e">
        <v>#N/A</v>
      </c>
      <c r="BZ2080" t="e">
        <v>#N/A</v>
      </c>
      <c r="CA2080" t="e">
        <v>#N/A</v>
      </c>
      <c r="CB2080" t="e">
        <v>#N/A</v>
      </c>
      <c r="CC2080" t="e">
        <v>#N/A</v>
      </c>
      <c r="CD2080" t="e">
        <v>#N/A</v>
      </c>
      <c r="CE2080" t="e">
        <v>#N/A</v>
      </c>
      <c r="CF2080" t="e">
        <v>#N/A</v>
      </c>
    </row>
    <row r="2081" spans="74:84" x14ac:dyDescent="0.3">
      <c r="BV2081" t="e">
        <v>#N/A</v>
      </c>
      <c r="BW2081" t="e">
        <v>#N/A</v>
      </c>
      <c r="BX2081" t="e">
        <v>#N/A</v>
      </c>
      <c r="BY2081" t="e">
        <v>#N/A</v>
      </c>
      <c r="BZ2081" t="e">
        <v>#N/A</v>
      </c>
      <c r="CA2081" t="e">
        <v>#N/A</v>
      </c>
      <c r="CB2081" t="e">
        <v>#N/A</v>
      </c>
      <c r="CC2081" t="e">
        <v>#N/A</v>
      </c>
      <c r="CD2081" t="e">
        <v>#N/A</v>
      </c>
      <c r="CE2081" t="e">
        <v>#N/A</v>
      </c>
      <c r="CF2081" t="e">
        <v>#N/A</v>
      </c>
    </row>
    <row r="2082" spans="74:84" x14ac:dyDescent="0.3">
      <c r="BV2082" t="e">
        <v>#N/A</v>
      </c>
      <c r="BW2082" t="e">
        <v>#N/A</v>
      </c>
      <c r="BX2082" t="e">
        <v>#N/A</v>
      </c>
      <c r="BY2082" t="e">
        <v>#N/A</v>
      </c>
      <c r="BZ2082" t="e">
        <v>#N/A</v>
      </c>
      <c r="CA2082" t="e">
        <v>#N/A</v>
      </c>
      <c r="CB2082" t="e">
        <v>#N/A</v>
      </c>
      <c r="CC2082" t="e">
        <v>#N/A</v>
      </c>
      <c r="CD2082" t="e">
        <v>#N/A</v>
      </c>
      <c r="CE2082" t="e">
        <v>#N/A</v>
      </c>
      <c r="CF2082" t="e">
        <v>#N/A</v>
      </c>
    </row>
    <row r="2083" spans="74:84" x14ac:dyDescent="0.3">
      <c r="BV2083" t="e">
        <v>#N/A</v>
      </c>
      <c r="BW2083" t="e">
        <v>#N/A</v>
      </c>
      <c r="BX2083" t="e">
        <v>#N/A</v>
      </c>
      <c r="BY2083" t="e">
        <v>#N/A</v>
      </c>
      <c r="BZ2083" t="e">
        <v>#N/A</v>
      </c>
      <c r="CA2083" t="e">
        <v>#N/A</v>
      </c>
      <c r="CB2083" t="e">
        <v>#N/A</v>
      </c>
      <c r="CC2083" t="e">
        <v>#N/A</v>
      </c>
      <c r="CD2083" t="e">
        <v>#N/A</v>
      </c>
      <c r="CE2083" t="e">
        <v>#N/A</v>
      </c>
      <c r="CF2083" t="e">
        <v>#N/A</v>
      </c>
    </row>
    <row r="2084" spans="74:84" x14ac:dyDescent="0.3">
      <c r="BV2084" t="e">
        <v>#N/A</v>
      </c>
      <c r="BW2084" t="e">
        <v>#N/A</v>
      </c>
      <c r="BX2084" t="e">
        <v>#N/A</v>
      </c>
      <c r="BY2084" t="e">
        <v>#N/A</v>
      </c>
      <c r="BZ2084" t="e">
        <v>#N/A</v>
      </c>
      <c r="CA2084" t="e">
        <v>#N/A</v>
      </c>
      <c r="CB2084" t="e">
        <v>#N/A</v>
      </c>
      <c r="CC2084" t="e">
        <v>#N/A</v>
      </c>
      <c r="CD2084" t="e">
        <v>#N/A</v>
      </c>
      <c r="CE2084" t="e">
        <v>#N/A</v>
      </c>
      <c r="CF2084" t="e">
        <v>#N/A</v>
      </c>
    </row>
    <row r="2085" spans="74:84" x14ac:dyDescent="0.3">
      <c r="BV2085" t="e">
        <v>#N/A</v>
      </c>
      <c r="BW2085" t="e">
        <v>#N/A</v>
      </c>
      <c r="BX2085" t="e">
        <v>#N/A</v>
      </c>
      <c r="BY2085" t="e">
        <v>#N/A</v>
      </c>
      <c r="BZ2085" t="e">
        <v>#N/A</v>
      </c>
      <c r="CA2085" t="e">
        <v>#N/A</v>
      </c>
      <c r="CB2085" t="e">
        <v>#N/A</v>
      </c>
      <c r="CC2085" t="e">
        <v>#N/A</v>
      </c>
      <c r="CD2085" t="e">
        <v>#N/A</v>
      </c>
      <c r="CE2085" t="e">
        <v>#N/A</v>
      </c>
      <c r="CF2085" t="e">
        <v>#N/A</v>
      </c>
    </row>
    <row r="2086" spans="74:84" x14ac:dyDescent="0.3">
      <c r="BV2086" t="e">
        <v>#N/A</v>
      </c>
      <c r="BW2086" t="e">
        <v>#N/A</v>
      </c>
      <c r="BX2086" t="e">
        <v>#N/A</v>
      </c>
      <c r="BY2086" t="e">
        <v>#N/A</v>
      </c>
      <c r="BZ2086" t="e">
        <v>#N/A</v>
      </c>
      <c r="CA2086" t="e">
        <v>#N/A</v>
      </c>
      <c r="CB2086" t="e">
        <v>#N/A</v>
      </c>
      <c r="CC2086" t="e">
        <v>#N/A</v>
      </c>
      <c r="CD2086" t="e">
        <v>#N/A</v>
      </c>
      <c r="CE2086" t="e">
        <v>#N/A</v>
      </c>
      <c r="CF2086" t="e">
        <v>#N/A</v>
      </c>
    </row>
    <row r="2087" spans="74:84" x14ac:dyDescent="0.3">
      <c r="BV2087" t="e">
        <v>#N/A</v>
      </c>
      <c r="BW2087" t="e">
        <v>#N/A</v>
      </c>
      <c r="BX2087" t="e">
        <v>#N/A</v>
      </c>
      <c r="BY2087" t="e">
        <v>#N/A</v>
      </c>
      <c r="BZ2087" t="e">
        <v>#N/A</v>
      </c>
      <c r="CA2087" t="e">
        <v>#N/A</v>
      </c>
      <c r="CB2087" t="e">
        <v>#N/A</v>
      </c>
      <c r="CC2087" t="e">
        <v>#N/A</v>
      </c>
      <c r="CD2087" t="e">
        <v>#N/A</v>
      </c>
      <c r="CE2087" t="e">
        <v>#N/A</v>
      </c>
      <c r="CF2087" t="e">
        <v>#N/A</v>
      </c>
    </row>
    <row r="2088" spans="74:84" x14ac:dyDescent="0.3">
      <c r="BV2088" t="e">
        <v>#N/A</v>
      </c>
      <c r="BW2088" t="e">
        <v>#N/A</v>
      </c>
      <c r="BX2088" t="e">
        <v>#N/A</v>
      </c>
      <c r="BY2088" t="e">
        <v>#N/A</v>
      </c>
      <c r="BZ2088" t="e">
        <v>#N/A</v>
      </c>
      <c r="CA2088" t="e">
        <v>#N/A</v>
      </c>
      <c r="CB2088" t="e">
        <v>#N/A</v>
      </c>
      <c r="CC2088" t="e">
        <v>#N/A</v>
      </c>
      <c r="CD2088" t="e">
        <v>#N/A</v>
      </c>
      <c r="CE2088" t="e">
        <v>#N/A</v>
      </c>
      <c r="CF2088" t="e">
        <v>#N/A</v>
      </c>
    </row>
    <row r="2089" spans="74:84" x14ac:dyDescent="0.3">
      <c r="BV2089" t="e">
        <v>#N/A</v>
      </c>
      <c r="BW2089" t="e">
        <v>#N/A</v>
      </c>
      <c r="BX2089" t="e">
        <v>#N/A</v>
      </c>
      <c r="BY2089" t="e">
        <v>#N/A</v>
      </c>
      <c r="BZ2089" t="e">
        <v>#N/A</v>
      </c>
      <c r="CA2089" t="e">
        <v>#N/A</v>
      </c>
      <c r="CB2089" t="e">
        <v>#N/A</v>
      </c>
      <c r="CC2089" t="e">
        <v>#N/A</v>
      </c>
      <c r="CD2089" t="e">
        <v>#N/A</v>
      </c>
      <c r="CE2089" t="e">
        <v>#N/A</v>
      </c>
      <c r="CF2089" t="e">
        <v>#N/A</v>
      </c>
    </row>
    <row r="2090" spans="74:84" x14ac:dyDescent="0.3">
      <c r="BV2090" t="e">
        <v>#N/A</v>
      </c>
      <c r="BW2090" t="e">
        <v>#N/A</v>
      </c>
      <c r="BX2090" t="e">
        <v>#N/A</v>
      </c>
      <c r="BY2090" t="e">
        <v>#N/A</v>
      </c>
      <c r="BZ2090" t="e">
        <v>#N/A</v>
      </c>
      <c r="CA2090" t="e">
        <v>#N/A</v>
      </c>
      <c r="CB2090" t="e">
        <v>#N/A</v>
      </c>
      <c r="CC2090" t="e">
        <v>#N/A</v>
      </c>
      <c r="CD2090" t="e">
        <v>#N/A</v>
      </c>
      <c r="CE2090" t="e">
        <v>#N/A</v>
      </c>
      <c r="CF2090" t="e">
        <v>#N/A</v>
      </c>
    </row>
    <row r="2091" spans="74:84" x14ac:dyDescent="0.3">
      <c r="BV2091" t="e">
        <v>#N/A</v>
      </c>
      <c r="BW2091" t="e">
        <v>#N/A</v>
      </c>
      <c r="BX2091" t="e">
        <v>#N/A</v>
      </c>
      <c r="BY2091" t="e">
        <v>#N/A</v>
      </c>
      <c r="BZ2091" t="e">
        <v>#N/A</v>
      </c>
      <c r="CA2091" t="e">
        <v>#N/A</v>
      </c>
      <c r="CB2091" t="e">
        <v>#N/A</v>
      </c>
      <c r="CC2091" t="e">
        <v>#N/A</v>
      </c>
      <c r="CD2091" t="e">
        <v>#N/A</v>
      </c>
      <c r="CE2091" t="e">
        <v>#N/A</v>
      </c>
      <c r="CF2091" t="e">
        <v>#N/A</v>
      </c>
    </row>
    <row r="2092" spans="74:84" x14ac:dyDescent="0.3">
      <c r="BV2092" t="e">
        <v>#N/A</v>
      </c>
      <c r="BW2092" t="e">
        <v>#N/A</v>
      </c>
      <c r="BX2092" t="e">
        <v>#N/A</v>
      </c>
      <c r="BY2092" t="e">
        <v>#N/A</v>
      </c>
      <c r="BZ2092" t="e">
        <v>#N/A</v>
      </c>
      <c r="CA2092" t="e">
        <v>#N/A</v>
      </c>
      <c r="CB2092" t="e">
        <v>#N/A</v>
      </c>
      <c r="CC2092" t="e">
        <v>#N/A</v>
      </c>
      <c r="CD2092" t="e">
        <v>#N/A</v>
      </c>
      <c r="CE2092" t="e">
        <v>#N/A</v>
      </c>
      <c r="CF2092" t="e">
        <v>#N/A</v>
      </c>
    </row>
    <row r="2093" spans="74:84" x14ac:dyDescent="0.3">
      <c r="BV2093" t="e">
        <v>#N/A</v>
      </c>
      <c r="BW2093" t="e">
        <v>#N/A</v>
      </c>
      <c r="BX2093" t="e">
        <v>#N/A</v>
      </c>
      <c r="BY2093" t="e">
        <v>#N/A</v>
      </c>
      <c r="BZ2093" t="e">
        <v>#N/A</v>
      </c>
      <c r="CA2093" t="e">
        <v>#N/A</v>
      </c>
      <c r="CB2093" t="e">
        <v>#N/A</v>
      </c>
      <c r="CC2093" t="e">
        <v>#N/A</v>
      </c>
      <c r="CD2093" t="e">
        <v>#N/A</v>
      </c>
      <c r="CE2093" t="e">
        <v>#N/A</v>
      </c>
      <c r="CF2093" t="e">
        <v>#N/A</v>
      </c>
    </row>
    <row r="2094" spans="74:84" x14ac:dyDescent="0.3">
      <c r="BV2094" t="e">
        <v>#N/A</v>
      </c>
      <c r="BW2094" t="e">
        <v>#N/A</v>
      </c>
      <c r="BX2094" t="e">
        <v>#N/A</v>
      </c>
      <c r="BY2094" t="e">
        <v>#N/A</v>
      </c>
      <c r="BZ2094" t="e">
        <v>#N/A</v>
      </c>
      <c r="CA2094" t="e">
        <v>#N/A</v>
      </c>
      <c r="CB2094" t="e">
        <v>#N/A</v>
      </c>
      <c r="CC2094" t="e">
        <v>#N/A</v>
      </c>
      <c r="CD2094" t="e">
        <v>#N/A</v>
      </c>
      <c r="CE2094" t="e">
        <v>#N/A</v>
      </c>
      <c r="CF2094" t="e">
        <v>#N/A</v>
      </c>
    </row>
    <row r="2095" spans="74:84" x14ac:dyDescent="0.3">
      <c r="BV2095" t="e">
        <v>#N/A</v>
      </c>
      <c r="BW2095" t="e">
        <v>#N/A</v>
      </c>
      <c r="BX2095" t="e">
        <v>#N/A</v>
      </c>
      <c r="BY2095" t="e">
        <v>#N/A</v>
      </c>
      <c r="BZ2095" t="e">
        <v>#N/A</v>
      </c>
      <c r="CA2095" t="e">
        <v>#N/A</v>
      </c>
      <c r="CB2095" t="e">
        <v>#N/A</v>
      </c>
      <c r="CC2095" t="e">
        <v>#N/A</v>
      </c>
      <c r="CD2095" t="e">
        <v>#N/A</v>
      </c>
      <c r="CE2095" t="e">
        <v>#N/A</v>
      </c>
      <c r="CF2095" t="e">
        <v>#N/A</v>
      </c>
    </row>
    <row r="2096" spans="74:84" x14ac:dyDescent="0.3">
      <c r="BV2096" t="e">
        <v>#N/A</v>
      </c>
      <c r="BW2096" t="e">
        <v>#N/A</v>
      </c>
      <c r="BX2096" t="e">
        <v>#N/A</v>
      </c>
      <c r="BY2096" t="e">
        <v>#N/A</v>
      </c>
      <c r="BZ2096" t="e">
        <v>#N/A</v>
      </c>
      <c r="CA2096" t="e">
        <v>#N/A</v>
      </c>
      <c r="CB2096" t="e">
        <v>#N/A</v>
      </c>
      <c r="CC2096" t="e">
        <v>#N/A</v>
      </c>
      <c r="CD2096" t="e">
        <v>#N/A</v>
      </c>
      <c r="CE2096" t="e">
        <v>#N/A</v>
      </c>
      <c r="CF2096" t="e">
        <v>#N/A</v>
      </c>
    </row>
    <row r="2097" spans="74:84" x14ac:dyDescent="0.3">
      <c r="BV2097" t="e">
        <v>#N/A</v>
      </c>
      <c r="BW2097" t="e">
        <v>#N/A</v>
      </c>
      <c r="BX2097" t="e">
        <v>#N/A</v>
      </c>
      <c r="BY2097" t="e">
        <v>#N/A</v>
      </c>
      <c r="BZ2097" t="e">
        <v>#N/A</v>
      </c>
      <c r="CA2097" t="e">
        <v>#N/A</v>
      </c>
      <c r="CB2097" t="e">
        <v>#N/A</v>
      </c>
      <c r="CC2097" t="e">
        <v>#N/A</v>
      </c>
      <c r="CD2097" t="e">
        <v>#N/A</v>
      </c>
      <c r="CE2097" t="e">
        <v>#N/A</v>
      </c>
      <c r="CF2097" t="e">
        <v>#N/A</v>
      </c>
    </row>
    <row r="2098" spans="74:84" x14ac:dyDescent="0.3">
      <c r="BV2098" t="e">
        <v>#N/A</v>
      </c>
      <c r="BW2098" t="e">
        <v>#N/A</v>
      </c>
      <c r="BX2098" t="e">
        <v>#N/A</v>
      </c>
      <c r="BY2098" t="e">
        <v>#N/A</v>
      </c>
      <c r="BZ2098" t="e">
        <v>#N/A</v>
      </c>
      <c r="CA2098" t="e">
        <v>#N/A</v>
      </c>
      <c r="CB2098" t="e">
        <v>#N/A</v>
      </c>
      <c r="CC2098" t="e">
        <v>#N/A</v>
      </c>
      <c r="CD2098" t="e">
        <v>#N/A</v>
      </c>
      <c r="CE2098" t="e">
        <v>#N/A</v>
      </c>
      <c r="CF2098" t="e">
        <v>#N/A</v>
      </c>
    </row>
    <row r="2099" spans="74:84" x14ac:dyDescent="0.3">
      <c r="BV2099" t="e">
        <v>#N/A</v>
      </c>
      <c r="BW2099" t="e">
        <v>#N/A</v>
      </c>
      <c r="BX2099" t="e">
        <v>#N/A</v>
      </c>
      <c r="BY2099" t="e">
        <v>#N/A</v>
      </c>
      <c r="BZ2099" t="e">
        <v>#N/A</v>
      </c>
      <c r="CA2099" t="e">
        <v>#N/A</v>
      </c>
      <c r="CB2099" t="e">
        <v>#N/A</v>
      </c>
      <c r="CC2099" t="e">
        <v>#N/A</v>
      </c>
      <c r="CD2099" t="e">
        <v>#N/A</v>
      </c>
      <c r="CE2099" t="e">
        <v>#N/A</v>
      </c>
      <c r="CF2099" t="e">
        <v>#N/A</v>
      </c>
    </row>
    <row r="2100" spans="74:84" x14ac:dyDescent="0.3">
      <c r="BV2100" t="e">
        <v>#N/A</v>
      </c>
      <c r="BW2100" t="e">
        <v>#N/A</v>
      </c>
      <c r="BX2100" t="e">
        <v>#N/A</v>
      </c>
      <c r="BY2100" t="e">
        <v>#N/A</v>
      </c>
      <c r="BZ2100" t="e">
        <v>#N/A</v>
      </c>
      <c r="CA2100" t="e">
        <v>#N/A</v>
      </c>
      <c r="CB2100" t="e">
        <v>#N/A</v>
      </c>
      <c r="CC2100" t="e">
        <v>#N/A</v>
      </c>
      <c r="CD2100" t="e">
        <v>#N/A</v>
      </c>
      <c r="CE2100" t="e">
        <v>#N/A</v>
      </c>
      <c r="CF2100" t="e">
        <v>#N/A</v>
      </c>
    </row>
    <row r="2101" spans="74:84" x14ac:dyDescent="0.3">
      <c r="BV2101" t="e">
        <v>#N/A</v>
      </c>
      <c r="BW2101" t="e">
        <v>#N/A</v>
      </c>
      <c r="BX2101" t="e">
        <v>#N/A</v>
      </c>
      <c r="BY2101" t="e">
        <v>#N/A</v>
      </c>
      <c r="BZ2101" t="e">
        <v>#N/A</v>
      </c>
      <c r="CA2101" t="e">
        <v>#N/A</v>
      </c>
      <c r="CB2101" t="e">
        <v>#N/A</v>
      </c>
      <c r="CC2101" t="e">
        <v>#N/A</v>
      </c>
      <c r="CD2101" t="e">
        <v>#N/A</v>
      </c>
      <c r="CE2101" t="e">
        <v>#N/A</v>
      </c>
      <c r="CF2101" t="e">
        <v>#N/A</v>
      </c>
    </row>
    <row r="2102" spans="74:84" x14ac:dyDescent="0.3">
      <c r="BV2102" t="e">
        <v>#N/A</v>
      </c>
      <c r="BW2102" t="e">
        <v>#N/A</v>
      </c>
      <c r="BX2102" t="e">
        <v>#N/A</v>
      </c>
      <c r="BY2102" t="e">
        <v>#N/A</v>
      </c>
      <c r="BZ2102" t="e">
        <v>#N/A</v>
      </c>
      <c r="CA2102" t="e">
        <v>#N/A</v>
      </c>
      <c r="CB2102" t="e">
        <v>#N/A</v>
      </c>
      <c r="CC2102" t="e">
        <v>#N/A</v>
      </c>
      <c r="CD2102" t="e">
        <v>#N/A</v>
      </c>
      <c r="CE2102" t="e">
        <v>#N/A</v>
      </c>
      <c r="CF2102" t="e">
        <v>#N/A</v>
      </c>
    </row>
    <row r="2103" spans="74:84" x14ac:dyDescent="0.3">
      <c r="BV2103" t="e">
        <v>#N/A</v>
      </c>
      <c r="BW2103" t="e">
        <v>#N/A</v>
      </c>
      <c r="BX2103" t="e">
        <v>#N/A</v>
      </c>
      <c r="BY2103" t="e">
        <v>#N/A</v>
      </c>
      <c r="BZ2103" t="e">
        <v>#N/A</v>
      </c>
      <c r="CA2103" t="e">
        <v>#N/A</v>
      </c>
      <c r="CB2103" t="e">
        <v>#N/A</v>
      </c>
      <c r="CC2103" t="e">
        <v>#N/A</v>
      </c>
      <c r="CD2103" t="e">
        <v>#N/A</v>
      </c>
      <c r="CE2103" t="e">
        <v>#N/A</v>
      </c>
      <c r="CF2103" t="e">
        <v>#N/A</v>
      </c>
    </row>
    <row r="2104" spans="74:84" x14ac:dyDescent="0.3">
      <c r="BV2104" t="e">
        <v>#N/A</v>
      </c>
      <c r="BW2104" t="e">
        <v>#N/A</v>
      </c>
      <c r="BX2104" t="e">
        <v>#N/A</v>
      </c>
      <c r="BY2104" t="e">
        <v>#N/A</v>
      </c>
      <c r="BZ2104" t="e">
        <v>#N/A</v>
      </c>
      <c r="CA2104" t="e">
        <v>#N/A</v>
      </c>
      <c r="CB2104" t="e">
        <v>#N/A</v>
      </c>
      <c r="CC2104" t="e">
        <v>#N/A</v>
      </c>
      <c r="CD2104" t="e">
        <v>#N/A</v>
      </c>
      <c r="CE2104" t="e">
        <v>#N/A</v>
      </c>
      <c r="CF2104" t="e">
        <v>#N/A</v>
      </c>
    </row>
    <row r="2105" spans="74:84" x14ac:dyDescent="0.3">
      <c r="BV2105" t="e">
        <v>#N/A</v>
      </c>
      <c r="BW2105" t="e">
        <v>#N/A</v>
      </c>
      <c r="BX2105" t="e">
        <v>#N/A</v>
      </c>
      <c r="BY2105" t="e">
        <v>#N/A</v>
      </c>
      <c r="BZ2105" t="e">
        <v>#N/A</v>
      </c>
      <c r="CA2105" t="e">
        <v>#N/A</v>
      </c>
      <c r="CB2105" t="e">
        <v>#N/A</v>
      </c>
      <c r="CC2105" t="e">
        <v>#N/A</v>
      </c>
      <c r="CD2105" t="e">
        <v>#N/A</v>
      </c>
      <c r="CE2105" t="e">
        <v>#N/A</v>
      </c>
      <c r="CF2105" t="e">
        <v>#N/A</v>
      </c>
    </row>
    <row r="2106" spans="74:84" x14ac:dyDescent="0.3">
      <c r="BV2106" t="e">
        <v>#N/A</v>
      </c>
      <c r="BW2106" t="e">
        <v>#N/A</v>
      </c>
      <c r="BX2106" t="e">
        <v>#N/A</v>
      </c>
      <c r="BY2106" t="e">
        <v>#N/A</v>
      </c>
      <c r="BZ2106" t="e">
        <v>#N/A</v>
      </c>
      <c r="CA2106" t="e">
        <v>#N/A</v>
      </c>
      <c r="CB2106" t="e">
        <v>#N/A</v>
      </c>
      <c r="CC2106" t="e">
        <v>#N/A</v>
      </c>
      <c r="CD2106" t="e">
        <v>#N/A</v>
      </c>
      <c r="CE2106" t="e">
        <v>#N/A</v>
      </c>
      <c r="CF2106" t="e">
        <v>#N/A</v>
      </c>
    </row>
    <row r="2107" spans="74:84" x14ac:dyDescent="0.3">
      <c r="BV2107" t="e">
        <v>#N/A</v>
      </c>
      <c r="BW2107" t="e">
        <v>#N/A</v>
      </c>
      <c r="BX2107" t="e">
        <v>#N/A</v>
      </c>
      <c r="BY2107" t="e">
        <v>#N/A</v>
      </c>
      <c r="BZ2107" t="e">
        <v>#N/A</v>
      </c>
      <c r="CA2107" t="e">
        <v>#N/A</v>
      </c>
      <c r="CB2107" t="e">
        <v>#N/A</v>
      </c>
      <c r="CC2107" t="e">
        <v>#N/A</v>
      </c>
      <c r="CD2107" t="e">
        <v>#N/A</v>
      </c>
      <c r="CE2107" t="e">
        <v>#N/A</v>
      </c>
      <c r="CF2107" t="e">
        <v>#N/A</v>
      </c>
    </row>
    <row r="2108" spans="74:84" x14ac:dyDescent="0.3">
      <c r="BV2108" t="e">
        <v>#N/A</v>
      </c>
      <c r="BW2108" t="e">
        <v>#N/A</v>
      </c>
      <c r="BX2108" t="e">
        <v>#N/A</v>
      </c>
      <c r="BY2108" t="e">
        <v>#N/A</v>
      </c>
      <c r="BZ2108" t="e">
        <v>#N/A</v>
      </c>
      <c r="CA2108" t="e">
        <v>#N/A</v>
      </c>
      <c r="CB2108" t="e">
        <v>#N/A</v>
      </c>
      <c r="CC2108" t="e">
        <v>#N/A</v>
      </c>
      <c r="CD2108" t="e">
        <v>#N/A</v>
      </c>
      <c r="CE2108" t="e">
        <v>#N/A</v>
      </c>
      <c r="CF2108" t="e">
        <v>#N/A</v>
      </c>
    </row>
    <row r="2109" spans="74:84" x14ac:dyDescent="0.3">
      <c r="BV2109" t="e">
        <v>#N/A</v>
      </c>
      <c r="BW2109" t="e">
        <v>#N/A</v>
      </c>
      <c r="BX2109" t="e">
        <v>#N/A</v>
      </c>
      <c r="BY2109" t="e">
        <v>#N/A</v>
      </c>
      <c r="BZ2109" t="e">
        <v>#N/A</v>
      </c>
      <c r="CA2109" t="e">
        <v>#N/A</v>
      </c>
      <c r="CB2109" t="e">
        <v>#N/A</v>
      </c>
      <c r="CC2109" t="e">
        <v>#N/A</v>
      </c>
      <c r="CD2109" t="e">
        <v>#N/A</v>
      </c>
      <c r="CE2109" t="e">
        <v>#N/A</v>
      </c>
      <c r="CF2109" t="e">
        <v>#N/A</v>
      </c>
    </row>
    <row r="2110" spans="74:84" x14ac:dyDescent="0.3">
      <c r="BV2110" t="e">
        <v>#N/A</v>
      </c>
      <c r="BW2110" t="e">
        <v>#N/A</v>
      </c>
      <c r="BX2110" t="e">
        <v>#N/A</v>
      </c>
      <c r="BY2110" t="e">
        <v>#N/A</v>
      </c>
      <c r="BZ2110" t="e">
        <v>#N/A</v>
      </c>
      <c r="CA2110" t="e">
        <v>#N/A</v>
      </c>
      <c r="CB2110" t="e">
        <v>#N/A</v>
      </c>
      <c r="CC2110" t="e">
        <v>#N/A</v>
      </c>
      <c r="CD2110" t="e">
        <v>#N/A</v>
      </c>
      <c r="CE2110" t="e">
        <v>#N/A</v>
      </c>
      <c r="CF2110" t="e">
        <v>#N/A</v>
      </c>
    </row>
    <row r="2111" spans="74:84" x14ac:dyDescent="0.3">
      <c r="BV2111" t="e">
        <v>#N/A</v>
      </c>
      <c r="BW2111" t="e">
        <v>#N/A</v>
      </c>
      <c r="BX2111" t="e">
        <v>#N/A</v>
      </c>
      <c r="BY2111" t="e">
        <v>#N/A</v>
      </c>
      <c r="BZ2111" t="e">
        <v>#N/A</v>
      </c>
      <c r="CA2111" t="e">
        <v>#N/A</v>
      </c>
      <c r="CB2111" t="e">
        <v>#N/A</v>
      </c>
      <c r="CC2111" t="e">
        <v>#N/A</v>
      </c>
      <c r="CD2111" t="e">
        <v>#N/A</v>
      </c>
      <c r="CE2111" t="e">
        <v>#N/A</v>
      </c>
      <c r="CF2111" t="e">
        <v>#N/A</v>
      </c>
    </row>
    <row r="2112" spans="74:84" x14ac:dyDescent="0.3">
      <c r="BV2112" t="e">
        <v>#N/A</v>
      </c>
      <c r="BW2112" t="e">
        <v>#N/A</v>
      </c>
      <c r="BX2112" t="e">
        <v>#N/A</v>
      </c>
      <c r="BY2112" t="e">
        <v>#N/A</v>
      </c>
      <c r="BZ2112" t="e">
        <v>#N/A</v>
      </c>
      <c r="CA2112" t="e">
        <v>#N/A</v>
      </c>
      <c r="CB2112" t="e">
        <v>#N/A</v>
      </c>
      <c r="CC2112" t="e">
        <v>#N/A</v>
      </c>
      <c r="CD2112" t="e">
        <v>#N/A</v>
      </c>
      <c r="CE2112" t="e">
        <v>#N/A</v>
      </c>
      <c r="CF2112" t="e">
        <v>#N/A</v>
      </c>
    </row>
    <row r="2113" spans="74:84" x14ac:dyDescent="0.3">
      <c r="BV2113" t="e">
        <v>#N/A</v>
      </c>
      <c r="BW2113" t="e">
        <v>#N/A</v>
      </c>
      <c r="BX2113" t="e">
        <v>#N/A</v>
      </c>
      <c r="BY2113" t="e">
        <v>#N/A</v>
      </c>
      <c r="BZ2113" t="e">
        <v>#N/A</v>
      </c>
      <c r="CA2113" t="e">
        <v>#N/A</v>
      </c>
      <c r="CB2113" t="e">
        <v>#N/A</v>
      </c>
      <c r="CC2113" t="e">
        <v>#N/A</v>
      </c>
      <c r="CD2113" t="e">
        <v>#N/A</v>
      </c>
      <c r="CE2113" t="e">
        <v>#N/A</v>
      </c>
      <c r="CF2113" t="e">
        <v>#N/A</v>
      </c>
    </row>
    <row r="2114" spans="74:84" x14ac:dyDescent="0.3">
      <c r="BV2114" t="e">
        <v>#N/A</v>
      </c>
      <c r="BW2114" t="e">
        <v>#N/A</v>
      </c>
      <c r="BX2114" t="e">
        <v>#N/A</v>
      </c>
      <c r="BY2114" t="e">
        <v>#N/A</v>
      </c>
      <c r="BZ2114" t="e">
        <v>#N/A</v>
      </c>
      <c r="CA2114" t="e">
        <v>#N/A</v>
      </c>
      <c r="CB2114" t="e">
        <v>#N/A</v>
      </c>
      <c r="CC2114" t="e">
        <v>#N/A</v>
      </c>
      <c r="CD2114" t="e">
        <v>#N/A</v>
      </c>
      <c r="CE2114" t="e">
        <v>#N/A</v>
      </c>
      <c r="CF2114" t="e">
        <v>#N/A</v>
      </c>
    </row>
    <row r="2115" spans="74:84" x14ac:dyDescent="0.3">
      <c r="BV2115" t="e">
        <v>#N/A</v>
      </c>
      <c r="BW2115" t="e">
        <v>#N/A</v>
      </c>
      <c r="BX2115" t="e">
        <v>#N/A</v>
      </c>
      <c r="BY2115" t="e">
        <v>#N/A</v>
      </c>
      <c r="BZ2115" t="e">
        <v>#N/A</v>
      </c>
      <c r="CA2115" t="e">
        <v>#N/A</v>
      </c>
      <c r="CB2115" t="e">
        <v>#N/A</v>
      </c>
      <c r="CC2115" t="e">
        <v>#N/A</v>
      </c>
      <c r="CD2115" t="e">
        <v>#N/A</v>
      </c>
      <c r="CE2115" t="e">
        <v>#N/A</v>
      </c>
      <c r="CF2115" t="e">
        <v>#N/A</v>
      </c>
    </row>
    <row r="2116" spans="74:84" x14ac:dyDescent="0.3">
      <c r="BV2116" t="e">
        <v>#N/A</v>
      </c>
      <c r="BW2116" t="e">
        <v>#N/A</v>
      </c>
      <c r="BX2116" t="e">
        <v>#N/A</v>
      </c>
      <c r="BY2116" t="e">
        <v>#N/A</v>
      </c>
      <c r="BZ2116" t="e">
        <v>#N/A</v>
      </c>
      <c r="CA2116" t="e">
        <v>#N/A</v>
      </c>
      <c r="CB2116" t="e">
        <v>#N/A</v>
      </c>
      <c r="CC2116" t="e">
        <v>#N/A</v>
      </c>
      <c r="CD2116" t="e">
        <v>#N/A</v>
      </c>
      <c r="CE2116" t="e">
        <v>#N/A</v>
      </c>
      <c r="CF2116" t="e">
        <v>#N/A</v>
      </c>
    </row>
    <row r="2117" spans="74:84" x14ac:dyDescent="0.3">
      <c r="BV2117" t="e">
        <v>#N/A</v>
      </c>
      <c r="BW2117" t="e">
        <v>#N/A</v>
      </c>
      <c r="BX2117" t="e">
        <v>#N/A</v>
      </c>
      <c r="BY2117" t="e">
        <v>#N/A</v>
      </c>
      <c r="BZ2117" t="e">
        <v>#N/A</v>
      </c>
      <c r="CA2117" t="e">
        <v>#N/A</v>
      </c>
      <c r="CB2117" t="e">
        <v>#N/A</v>
      </c>
      <c r="CC2117" t="e">
        <v>#N/A</v>
      </c>
      <c r="CD2117" t="e">
        <v>#N/A</v>
      </c>
      <c r="CE2117" t="e">
        <v>#N/A</v>
      </c>
      <c r="CF2117" t="e">
        <v>#N/A</v>
      </c>
    </row>
    <row r="2118" spans="74:84" x14ac:dyDescent="0.3">
      <c r="BV2118" t="e">
        <v>#N/A</v>
      </c>
      <c r="BW2118" t="e">
        <v>#N/A</v>
      </c>
      <c r="BX2118" t="e">
        <v>#N/A</v>
      </c>
      <c r="BY2118" t="e">
        <v>#N/A</v>
      </c>
      <c r="BZ2118" t="e">
        <v>#N/A</v>
      </c>
      <c r="CA2118" t="e">
        <v>#N/A</v>
      </c>
      <c r="CB2118" t="e">
        <v>#N/A</v>
      </c>
      <c r="CC2118" t="e">
        <v>#N/A</v>
      </c>
      <c r="CD2118" t="e">
        <v>#N/A</v>
      </c>
      <c r="CE2118" t="e">
        <v>#N/A</v>
      </c>
      <c r="CF2118" t="e">
        <v>#N/A</v>
      </c>
    </row>
    <row r="2119" spans="74:84" x14ac:dyDescent="0.3">
      <c r="BV2119" t="e">
        <v>#N/A</v>
      </c>
      <c r="BW2119" t="e">
        <v>#N/A</v>
      </c>
      <c r="BX2119" t="e">
        <v>#N/A</v>
      </c>
      <c r="BY2119" t="e">
        <v>#N/A</v>
      </c>
      <c r="BZ2119" t="e">
        <v>#N/A</v>
      </c>
      <c r="CA2119" t="e">
        <v>#N/A</v>
      </c>
      <c r="CB2119" t="e">
        <v>#N/A</v>
      </c>
      <c r="CC2119" t="e">
        <v>#N/A</v>
      </c>
      <c r="CD2119" t="e">
        <v>#N/A</v>
      </c>
      <c r="CE2119" t="e">
        <v>#N/A</v>
      </c>
      <c r="CF2119" t="e">
        <v>#N/A</v>
      </c>
    </row>
    <row r="2120" spans="74:84" x14ac:dyDescent="0.3">
      <c r="BV2120" t="e">
        <v>#N/A</v>
      </c>
      <c r="BW2120" t="e">
        <v>#N/A</v>
      </c>
      <c r="BX2120" t="e">
        <v>#N/A</v>
      </c>
      <c r="BY2120" t="e">
        <v>#N/A</v>
      </c>
      <c r="BZ2120" t="e">
        <v>#N/A</v>
      </c>
      <c r="CA2120" t="e">
        <v>#N/A</v>
      </c>
      <c r="CB2120" t="e">
        <v>#N/A</v>
      </c>
      <c r="CC2120" t="e">
        <v>#N/A</v>
      </c>
      <c r="CD2120" t="e">
        <v>#N/A</v>
      </c>
      <c r="CE2120" t="e">
        <v>#N/A</v>
      </c>
      <c r="CF2120" t="e">
        <v>#N/A</v>
      </c>
    </row>
    <row r="2121" spans="74:84" x14ac:dyDescent="0.3">
      <c r="BV2121" t="e">
        <v>#N/A</v>
      </c>
      <c r="BW2121" t="e">
        <v>#N/A</v>
      </c>
      <c r="BX2121" t="e">
        <v>#N/A</v>
      </c>
      <c r="BY2121" t="e">
        <v>#N/A</v>
      </c>
      <c r="BZ2121" t="e">
        <v>#N/A</v>
      </c>
      <c r="CA2121" t="e">
        <v>#N/A</v>
      </c>
      <c r="CB2121" t="e">
        <v>#N/A</v>
      </c>
      <c r="CC2121" t="e">
        <v>#N/A</v>
      </c>
      <c r="CD2121" t="e">
        <v>#N/A</v>
      </c>
      <c r="CE2121" t="e">
        <v>#N/A</v>
      </c>
      <c r="CF2121" t="e">
        <v>#N/A</v>
      </c>
    </row>
    <row r="2122" spans="74:84" x14ac:dyDescent="0.3">
      <c r="BV2122" t="e">
        <v>#N/A</v>
      </c>
      <c r="BW2122" t="e">
        <v>#N/A</v>
      </c>
      <c r="BX2122" t="e">
        <v>#N/A</v>
      </c>
      <c r="BY2122" t="e">
        <v>#N/A</v>
      </c>
      <c r="BZ2122" t="e">
        <v>#N/A</v>
      </c>
      <c r="CA2122" t="e">
        <v>#N/A</v>
      </c>
      <c r="CB2122" t="e">
        <v>#N/A</v>
      </c>
      <c r="CC2122" t="e">
        <v>#N/A</v>
      </c>
      <c r="CD2122" t="e">
        <v>#N/A</v>
      </c>
      <c r="CE2122" t="e">
        <v>#N/A</v>
      </c>
      <c r="CF2122" t="e">
        <v>#N/A</v>
      </c>
    </row>
    <row r="2123" spans="74:84" x14ac:dyDescent="0.3">
      <c r="BV2123" t="e">
        <v>#N/A</v>
      </c>
      <c r="BW2123" t="e">
        <v>#N/A</v>
      </c>
      <c r="BX2123" t="e">
        <v>#N/A</v>
      </c>
      <c r="BY2123" t="e">
        <v>#N/A</v>
      </c>
      <c r="BZ2123" t="e">
        <v>#N/A</v>
      </c>
      <c r="CA2123" t="e">
        <v>#N/A</v>
      </c>
      <c r="CB2123" t="e">
        <v>#N/A</v>
      </c>
      <c r="CC2123" t="e">
        <v>#N/A</v>
      </c>
      <c r="CD2123" t="e">
        <v>#N/A</v>
      </c>
      <c r="CE2123" t="e">
        <v>#N/A</v>
      </c>
      <c r="CF2123" t="e">
        <v>#N/A</v>
      </c>
    </row>
    <row r="2124" spans="74:84" x14ac:dyDescent="0.3">
      <c r="BV2124" t="e">
        <v>#N/A</v>
      </c>
      <c r="BW2124" t="e">
        <v>#N/A</v>
      </c>
      <c r="BX2124" t="e">
        <v>#N/A</v>
      </c>
      <c r="BY2124" t="e">
        <v>#N/A</v>
      </c>
      <c r="BZ2124" t="e">
        <v>#N/A</v>
      </c>
      <c r="CA2124" t="e">
        <v>#N/A</v>
      </c>
      <c r="CB2124" t="e">
        <v>#N/A</v>
      </c>
      <c r="CC2124" t="e">
        <v>#N/A</v>
      </c>
      <c r="CD2124" t="e">
        <v>#N/A</v>
      </c>
      <c r="CE2124" t="e">
        <v>#N/A</v>
      </c>
      <c r="CF2124" t="e">
        <v>#N/A</v>
      </c>
    </row>
    <row r="2125" spans="74:84" x14ac:dyDescent="0.3">
      <c r="BV2125" t="e">
        <v>#N/A</v>
      </c>
      <c r="BW2125" t="e">
        <v>#N/A</v>
      </c>
      <c r="BX2125" t="e">
        <v>#N/A</v>
      </c>
      <c r="BY2125" t="e">
        <v>#N/A</v>
      </c>
      <c r="BZ2125" t="e">
        <v>#N/A</v>
      </c>
      <c r="CA2125" t="e">
        <v>#N/A</v>
      </c>
      <c r="CB2125" t="e">
        <v>#N/A</v>
      </c>
      <c r="CC2125" t="e">
        <v>#N/A</v>
      </c>
      <c r="CD2125" t="e">
        <v>#N/A</v>
      </c>
      <c r="CE2125" t="e">
        <v>#N/A</v>
      </c>
      <c r="CF2125" t="e">
        <v>#N/A</v>
      </c>
    </row>
    <row r="2126" spans="74:84" x14ac:dyDescent="0.3">
      <c r="BV2126" t="e">
        <v>#N/A</v>
      </c>
      <c r="BW2126" t="e">
        <v>#N/A</v>
      </c>
      <c r="BX2126" t="e">
        <v>#N/A</v>
      </c>
      <c r="BY2126" t="e">
        <v>#N/A</v>
      </c>
      <c r="BZ2126" t="e">
        <v>#N/A</v>
      </c>
      <c r="CA2126" t="e">
        <v>#N/A</v>
      </c>
      <c r="CB2126" t="e">
        <v>#N/A</v>
      </c>
      <c r="CC2126" t="e">
        <v>#N/A</v>
      </c>
      <c r="CD2126" t="e">
        <v>#N/A</v>
      </c>
      <c r="CE2126" t="e">
        <v>#N/A</v>
      </c>
      <c r="CF2126" t="e">
        <v>#N/A</v>
      </c>
    </row>
    <row r="2127" spans="74:84" x14ac:dyDescent="0.3">
      <c r="BV2127" t="e">
        <v>#N/A</v>
      </c>
      <c r="BW2127" t="e">
        <v>#N/A</v>
      </c>
      <c r="BX2127" t="e">
        <v>#N/A</v>
      </c>
      <c r="BY2127" t="e">
        <v>#N/A</v>
      </c>
      <c r="BZ2127" t="e">
        <v>#N/A</v>
      </c>
      <c r="CA2127" t="e">
        <v>#N/A</v>
      </c>
      <c r="CB2127" t="e">
        <v>#N/A</v>
      </c>
      <c r="CC2127" t="e">
        <v>#N/A</v>
      </c>
      <c r="CD2127" t="e">
        <v>#N/A</v>
      </c>
      <c r="CE2127" t="e">
        <v>#N/A</v>
      </c>
      <c r="CF2127" t="e">
        <v>#N/A</v>
      </c>
    </row>
    <row r="2128" spans="74:84" x14ac:dyDescent="0.3">
      <c r="BV2128" t="e">
        <v>#N/A</v>
      </c>
      <c r="BW2128" t="e">
        <v>#N/A</v>
      </c>
      <c r="BX2128" t="e">
        <v>#N/A</v>
      </c>
      <c r="BY2128" t="e">
        <v>#N/A</v>
      </c>
      <c r="BZ2128" t="e">
        <v>#N/A</v>
      </c>
      <c r="CA2128" t="e">
        <v>#N/A</v>
      </c>
      <c r="CB2128" t="e">
        <v>#N/A</v>
      </c>
      <c r="CC2128" t="e">
        <v>#N/A</v>
      </c>
      <c r="CD2128" t="e">
        <v>#N/A</v>
      </c>
      <c r="CE2128" t="e">
        <v>#N/A</v>
      </c>
      <c r="CF2128" t="e">
        <v>#N/A</v>
      </c>
    </row>
    <row r="2129" spans="74:84" x14ac:dyDescent="0.3">
      <c r="BV2129" t="e">
        <v>#N/A</v>
      </c>
      <c r="BW2129" t="e">
        <v>#N/A</v>
      </c>
      <c r="BX2129" t="e">
        <v>#N/A</v>
      </c>
      <c r="BY2129" t="e">
        <v>#N/A</v>
      </c>
      <c r="BZ2129" t="e">
        <v>#N/A</v>
      </c>
      <c r="CA2129" t="e">
        <v>#N/A</v>
      </c>
      <c r="CB2129" t="e">
        <v>#N/A</v>
      </c>
      <c r="CC2129" t="e">
        <v>#N/A</v>
      </c>
      <c r="CD2129" t="e">
        <v>#N/A</v>
      </c>
      <c r="CE2129" t="e">
        <v>#N/A</v>
      </c>
      <c r="CF2129" t="e">
        <v>#N/A</v>
      </c>
    </row>
    <row r="2130" spans="74:84" x14ac:dyDescent="0.3">
      <c r="BV2130" t="e">
        <v>#N/A</v>
      </c>
      <c r="BW2130" t="e">
        <v>#N/A</v>
      </c>
      <c r="BX2130" t="e">
        <v>#N/A</v>
      </c>
      <c r="BY2130" t="e">
        <v>#N/A</v>
      </c>
      <c r="BZ2130" t="e">
        <v>#N/A</v>
      </c>
      <c r="CA2130" t="e">
        <v>#N/A</v>
      </c>
      <c r="CB2130" t="e">
        <v>#N/A</v>
      </c>
      <c r="CC2130" t="e">
        <v>#N/A</v>
      </c>
      <c r="CD2130" t="e">
        <v>#N/A</v>
      </c>
      <c r="CE2130" t="e">
        <v>#N/A</v>
      </c>
      <c r="CF2130" t="e">
        <v>#N/A</v>
      </c>
    </row>
    <row r="2131" spans="74:84" x14ac:dyDescent="0.3">
      <c r="BV2131" t="e">
        <v>#N/A</v>
      </c>
      <c r="BW2131" t="e">
        <v>#N/A</v>
      </c>
      <c r="BX2131" t="e">
        <v>#N/A</v>
      </c>
      <c r="BY2131" t="e">
        <v>#N/A</v>
      </c>
      <c r="BZ2131" t="e">
        <v>#N/A</v>
      </c>
      <c r="CA2131" t="e">
        <v>#N/A</v>
      </c>
      <c r="CB2131" t="e">
        <v>#N/A</v>
      </c>
      <c r="CC2131" t="e">
        <v>#N/A</v>
      </c>
      <c r="CD2131" t="e">
        <v>#N/A</v>
      </c>
      <c r="CE2131" t="e">
        <v>#N/A</v>
      </c>
      <c r="CF2131" t="e">
        <v>#N/A</v>
      </c>
    </row>
    <row r="2132" spans="74:84" x14ac:dyDescent="0.3">
      <c r="BV2132" t="e">
        <v>#N/A</v>
      </c>
      <c r="BW2132" t="e">
        <v>#N/A</v>
      </c>
      <c r="BX2132" t="e">
        <v>#N/A</v>
      </c>
      <c r="BY2132" t="e">
        <v>#N/A</v>
      </c>
      <c r="BZ2132" t="e">
        <v>#N/A</v>
      </c>
      <c r="CA2132" t="e">
        <v>#N/A</v>
      </c>
      <c r="CB2132" t="e">
        <v>#N/A</v>
      </c>
      <c r="CC2132" t="e">
        <v>#N/A</v>
      </c>
      <c r="CD2132" t="e">
        <v>#N/A</v>
      </c>
      <c r="CE2132" t="e">
        <v>#N/A</v>
      </c>
      <c r="CF2132" t="e">
        <v>#N/A</v>
      </c>
    </row>
    <row r="2133" spans="74:84" x14ac:dyDescent="0.3">
      <c r="BV2133" t="e">
        <v>#N/A</v>
      </c>
      <c r="BW2133" t="e">
        <v>#N/A</v>
      </c>
      <c r="BX2133" t="e">
        <v>#N/A</v>
      </c>
      <c r="BY2133" t="e">
        <v>#N/A</v>
      </c>
      <c r="BZ2133" t="e">
        <v>#N/A</v>
      </c>
      <c r="CA2133" t="e">
        <v>#N/A</v>
      </c>
      <c r="CB2133" t="e">
        <v>#N/A</v>
      </c>
      <c r="CC2133" t="e">
        <v>#N/A</v>
      </c>
      <c r="CD2133" t="e">
        <v>#N/A</v>
      </c>
      <c r="CE2133" t="e">
        <v>#N/A</v>
      </c>
      <c r="CF2133" t="e">
        <v>#N/A</v>
      </c>
    </row>
    <row r="2134" spans="74:84" x14ac:dyDescent="0.3">
      <c r="BV2134" t="e">
        <v>#N/A</v>
      </c>
      <c r="BW2134" t="e">
        <v>#N/A</v>
      </c>
      <c r="BX2134" t="e">
        <v>#N/A</v>
      </c>
      <c r="BY2134" t="e">
        <v>#N/A</v>
      </c>
      <c r="BZ2134" t="e">
        <v>#N/A</v>
      </c>
      <c r="CA2134" t="e">
        <v>#N/A</v>
      </c>
      <c r="CB2134" t="e">
        <v>#N/A</v>
      </c>
      <c r="CC2134" t="e">
        <v>#N/A</v>
      </c>
      <c r="CD2134" t="e">
        <v>#N/A</v>
      </c>
      <c r="CE2134" t="e">
        <v>#N/A</v>
      </c>
      <c r="CF2134" t="e">
        <v>#N/A</v>
      </c>
    </row>
    <row r="2135" spans="74:84" x14ac:dyDescent="0.3">
      <c r="BV2135" t="e">
        <v>#N/A</v>
      </c>
      <c r="BW2135" t="e">
        <v>#N/A</v>
      </c>
      <c r="BX2135" t="e">
        <v>#N/A</v>
      </c>
      <c r="BY2135" t="e">
        <v>#N/A</v>
      </c>
      <c r="BZ2135" t="e">
        <v>#N/A</v>
      </c>
      <c r="CA2135" t="e">
        <v>#N/A</v>
      </c>
      <c r="CB2135" t="e">
        <v>#N/A</v>
      </c>
      <c r="CC2135" t="e">
        <v>#N/A</v>
      </c>
      <c r="CD2135" t="e">
        <v>#N/A</v>
      </c>
      <c r="CE2135" t="e">
        <v>#N/A</v>
      </c>
      <c r="CF2135" t="e">
        <v>#N/A</v>
      </c>
    </row>
    <row r="2136" spans="74:84" x14ac:dyDescent="0.3">
      <c r="BV2136" t="e">
        <v>#N/A</v>
      </c>
      <c r="BW2136" t="e">
        <v>#N/A</v>
      </c>
      <c r="BX2136" t="e">
        <v>#N/A</v>
      </c>
      <c r="BY2136" t="e">
        <v>#N/A</v>
      </c>
      <c r="BZ2136" t="e">
        <v>#N/A</v>
      </c>
      <c r="CA2136" t="e">
        <v>#N/A</v>
      </c>
      <c r="CB2136" t="e">
        <v>#N/A</v>
      </c>
      <c r="CC2136" t="e">
        <v>#N/A</v>
      </c>
      <c r="CD2136" t="e">
        <v>#N/A</v>
      </c>
      <c r="CE2136" t="e">
        <v>#N/A</v>
      </c>
      <c r="CF2136" t="e">
        <v>#N/A</v>
      </c>
    </row>
    <row r="2137" spans="74:84" x14ac:dyDescent="0.3">
      <c r="BV2137" t="e">
        <v>#N/A</v>
      </c>
      <c r="BW2137" t="e">
        <v>#N/A</v>
      </c>
      <c r="BX2137" t="e">
        <v>#N/A</v>
      </c>
      <c r="BY2137" t="e">
        <v>#N/A</v>
      </c>
      <c r="BZ2137" t="e">
        <v>#N/A</v>
      </c>
      <c r="CA2137" t="e">
        <v>#N/A</v>
      </c>
      <c r="CB2137" t="e">
        <v>#N/A</v>
      </c>
      <c r="CC2137" t="e">
        <v>#N/A</v>
      </c>
      <c r="CD2137" t="e">
        <v>#N/A</v>
      </c>
      <c r="CE2137" t="e">
        <v>#N/A</v>
      </c>
      <c r="CF2137" t="e">
        <v>#N/A</v>
      </c>
    </row>
    <row r="2138" spans="74:84" x14ac:dyDescent="0.3">
      <c r="BV2138" t="e">
        <v>#N/A</v>
      </c>
      <c r="BW2138" t="e">
        <v>#N/A</v>
      </c>
      <c r="BX2138" t="e">
        <v>#N/A</v>
      </c>
      <c r="BY2138" t="e">
        <v>#N/A</v>
      </c>
      <c r="BZ2138" t="e">
        <v>#N/A</v>
      </c>
      <c r="CA2138" t="e">
        <v>#N/A</v>
      </c>
      <c r="CB2138" t="e">
        <v>#N/A</v>
      </c>
      <c r="CC2138" t="e">
        <v>#N/A</v>
      </c>
      <c r="CD2138" t="e">
        <v>#N/A</v>
      </c>
      <c r="CE2138" t="e">
        <v>#N/A</v>
      </c>
      <c r="CF2138" t="e">
        <v>#N/A</v>
      </c>
    </row>
    <row r="2139" spans="74:84" x14ac:dyDescent="0.3">
      <c r="BV2139" t="e">
        <v>#N/A</v>
      </c>
      <c r="BW2139" t="e">
        <v>#N/A</v>
      </c>
      <c r="BX2139" t="e">
        <v>#N/A</v>
      </c>
      <c r="BY2139" t="e">
        <v>#N/A</v>
      </c>
      <c r="BZ2139" t="e">
        <v>#N/A</v>
      </c>
      <c r="CA2139" t="e">
        <v>#N/A</v>
      </c>
      <c r="CB2139" t="e">
        <v>#N/A</v>
      </c>
      <c r="CC2139" t="e">
        <v>#N/A</v>
      </c>
      <c r="CD2139" t="e">
        <v>#N/A</v>
      </c>
      <c r="CE2139" t="e">
        <v>#N/A</v>
      </c>
      <c r="CF2139" t="e">
        <v>#N/A</v>
      </c>
    </row>
    <row r="2140" spans="74:84" x14ac:dyDescent="0.3">
      <c r="BV2140" t="e">
        <v>#N/A</v>
      </c>
      <c r="BW2140" t="e">
        <v>#N/A</v>
      </c>
      <c r="BX2140" t="e">
        <v>#N/A</v>
      </c>
      <c r="BY2140" t="e">
        <v>#N/A</v>
      </c>
      <c r="BZ2140" t="e">
        <v>#N/A</v>
      </c>
      <c r="CA2140" t="e">
        <v>#N/A</v>
      </c>
      <c r="CB2140" t="e">
        <v>#N/A</v>
      </c>
      <c r="CC2140" t="e">
        <v>#N/A</v>
      </c>
      <c r="CD2140" t="e">
        <v>#N/A</v>
      </c>
      <c r="CE2140" t="e">
        <v>#N/A</v>
      </c>
      <c r="CF2140" t="e">
        <v>#N/A</v>
      </c>
    </row>
    <row r="2141" spans="74:84" x14ac:dyDescent="0.3">
      <c r="BV2141" t="e">
        <v>#N/A</v>
      </c>
      <c r="BW2141" t="e">
        <v>#N/A</v>
      </c>
      <c r="BX2141" t="e">
        <v>#N/A</v>
      </c>
      <c r="BY2141" t="e">
        <v>#N/A</v>
      </c>
      <c r="BZ2141" t="e">
        <v>#N/A</v>
      </c>
      <c r="CA2141" t="e">
        <v>#N/A</v>
      </c>
      <c r="CB2141" t="e">
        <v>#N/A</v>
      </c>
      <c r="CC2141" t="e">
        <v>#N/A</v>
      </c>
      <c r="CD2141" t="e">
        <v>#N/A</v>
      </c>
      <c r="CE2141" t="e">
        <v>#N/A</v>
      </c>
      <c r="CF2141" t="e">
        <v>#N/A</v>
      </c>
    </row>
    <row r="2142" spans="74:84" x14ac:dyDescent="0.3">
      <c r="BV2142" t="e">
        <v>#N/A</v>
      </c>
      <c r="BW2142" t="e">
        <v>#N/A</v>
      </c>
      <c r="BX2142" t="e">
        <v>#N/A</v>
      </c>
      <c r="BY2142" t="e">
        <v>#N/A</v>
      </c>
      <c r="BZ2142" t="e">
        <v>#N/A</v>
      </c>
      <c r="CA2142" t="e">
        <v>#N/A</v>
      </c>
      <c r="CB2142" t="e">
        <v>#N/A</v>
      </c>
      <c r="CC2142" t="e">
        <v>#N/A</v>
      </c>
      <c r="CD2142" t="e">
        <v>#N/A</v>
      </c>
      <c r="CE2142" t="e">
        <v>#N/A</v>
      </c>
      <c r="CF2142" t="e">
        <v>#N/A</v>
      </c>
    </row>
    <row r="2143" spans="74:84" x14ac:dyDescent="0.3">
      <c r="BV2143" t="e">
        <v>#N/A</v>
      </c>
      <c r="BW2143" t="e">
        <v>#N/A</v>
      </c>
      <c r="BX2143" t="e">
        <v>#N/A</v>
      </c>
      <c r="BY2143" t="e">
        <v>#N/A</v>
      </c>
      <c r="BZ2143" t="e">
        <v>#N/A</v>
      </c>
      <c r="CA2143" t="e">
        <v>#N/A</v>
      </c>
      <c r="CB2143" t="e">
        <v>#N/A</v>
      </c>
      <c r="CC2143" t="e">
        <v>#N/A</v>
      </c>
      <c r="CD2143" t="e">
        <v>#N/A</v>
      </c>
      <c r="CE2143" t="e">
        <v>#N/A</v>
      </c>
      <c r="CF2143" t="e">
        <v>#N/A</v>
      </c>
    </row>
    <row r="2144" spans="74:84" x14ac:dyDescent="0.3">
      <c r="BV2144" t="e">
        <v>#N/A</v>
      </c>
      <c r="BW2144" t="e">
        <v>#N/A</v>
      </c>
      <c r="BX2144" t="e">
        <v>#N/A</v>
      </c>
      <c r="BY2144" t="e">
        <v>#N/A</v>
      </c>
      <c r="BZ2144" t="e">
        <v>#N/A</v>
      </c>
      <c r="CA2144" t="e">
        <v>#N/A</v>
      </c>
      <c r="CB2144" t="e">
        <v>#N/A</v>
      </c>
      <c r="CC2144" t="e">
        <v>#N/A</v>
      </c>
      <c r="CD2144" t="e">
        <v>#N/A</v>
      </c>
      <c r="CE2144" t="e">
        <v>#N/A</v>
      </c>
      <c r="CF2144" t="e">
        <v>#N/A</v>
      </c>
    </row>
    <row r="2145" spans="74:84" x14ac:dyDescent="0.3">
      <c r="BV2145" t="e">
        <v>#N/A</v>
      </c>
      <c r="BW2145" t="e">
        <v>#N/A</v>
      </c>
      <c r="BX2145" t="e">
        <v>#N/A</v>
      </c>
      <c r="BY2145" t="e">
        <v>#N/A</v>
      </c>
      <c r="BZ2145" t="e">
        <v>#N/A</v>
      </c>
      <c r="CA2145" t="e">
        <v>#N/A</v>
      </c>
      <c r="CB2145" t="e">
        <v>#N/A</v>
      </c>
      <c r="CC2145" t="e">
        <v>#N/A</v>
      </c>
      <c r="CD2145" t="e">
        <v>#N/A</v>
      </c>
      <c r="CE2145" t="e">
        <v>#N/A</v>
      </c>
      <c r="CF2145" t="e">
        <v>#N/A</v>
      </c>
    </row>
    <row r="2146" spans="74:84" x14ac:dyDescent="0.3">
      <c r="BV2146" t="e">
        <v>#N/A</v>
      </c>
      <c r="BW2146" t="e">
        <v>#N/A</v>
      </c>
      <c r="BX2146" t="e">
        <v>#N/A</v>
      </c>
      <c r="BY2146" t="e">
        <v>#N/A</v>
      </c>
      <c r="BZ2146" t="e">
        <v>#N/A</v>
      </c>
      <c r="CA2146" t="e">
        <v>#N/A</v>
      </c>
      <c r="CB2146" t="e">
        <v>#N/A</v>
      </c>
      <c r="CC2146" t="e">
        <v>#N/A</v>
      </c>
      <c r="CD2146" t="e">
        <v>#N/A</v>
      </c>
      <c r="CE2146" t="e">
        <v>#N/A</v>
      </c>
      <c r="CF2146" t="e">
        <v>#N/A</v>
      </c>
    </row>
    <row r="2147" spans="74:84" x14ac:dyDescent="0.3">
      <c r="BV2147" t="e">
        <v>#N/A</v>
      </c>
      <c r="BW2147" t="e">
        <v>#N/A</v>
      </c>
      <c r="BX2147" t="e">
        <v>#N/A</v>
      </c>
      <c r="BY2147" t="e">
        <v>#N/A</v>
      </c>
      <c r="BZ2147" t="e">
        <v>#N/A</v>
      </c>
      <c r="CA2147" t="e">
        <v>#N/A</v>
      </c>
      <c r="CB2147" t="e">
        <v>#N/A</v>
      </c>
      <c r="CC2147" t="e">
        <v>#N/A</v>
      </c>
      <c r="CD2147" t="e">
        <v>#N/A</v>
      </c>
      <c r="CE2147" t="e">
        <v>#N/A</v>
      </c>
      <c r="CF2147" t="e">
        <v>#N/A</v>
      </c>
    </row>
    <row r="2148" spans="74:84" x14ac:dyDescent="0.3">
      <c r="BV2148" t="e">
        <v>#N/A</v>
      </c>
      <c r="BW2148" t="e">
        <v>#N/A</v>
      </c>
      <c r="BX2148" t="e">
        <v>#N/A</v>
      </c>
      <c r="BY2148" t="e">
        <v>#N/A</v>
      </c>
      <c r="BZ2148" t="e">
        <v>#N/A</v>
      </c>
      <c r="CA2148" t="e">
        <v>#N/A</v>
      </c>
      <c r="CB2148" t="e">
        <v>#N/A</v>
      </c>
      <c r="CC2148" t="e">
        <v>#N/A</v>
      </c>
      <c r="CD2148" t="e">
        <v>#N/A</v>
      </c>
      <c r="CE2148" t="e">
        <v>#N/A</v>
      </c>
      <c r="CF2148" t="e">
        <v>#N/A</v>
      </c>
    </row>
    <row r="2149" spans="74:84" x14ac:dyDescent="0.3">
      <c r="BV2149" t="e">
        <v>#N/A</v>
      </c>
      <c r="BW2149" t="e">
        <v>#N/A</v>
      </c>
      <c r="BX2149" t="e">
        <v>#N/A</v>
      </c>
      <c r="BY2149" t="e">
        <v>#N/A</v>
      </c>
      <c r="BZ2149" t="e">
        <v>#N/A</v>
      </c>
      <c r="CA2149" t="e">
        <v>#N/A</v>
      </c>
      <c r="CB2149" t="e">
        <v>#N/A</v>
      </c>
      <c r="CC2149" t="e">
        <v>#N/A</v>
      </c>
      <c r="CD2149" t="e">
        <v>#N/A</v>
      </c>
      <c r="CE2149" t="e">
        <v>#N/A</v>
      </c>
      <c r="CF2149" t="e">
        <v>#N/A</v>
      </c>
    </row>
    <row r="2150" spans="74:84" x14ac:dyDescent="0.3">
      <c r="BV2150" t="e">
        <v>#N/A</v>
      </c>
      <c r="BW2150" t="e">
        <v>#N/A</v>
      </c>
      <c r="BX2150" t="e">
        <v>#N/A</v>
      </c>
      <c r="BY2150" t="e">
        <v>#N/A</v>
      </c>
      <c r="BZ2150" t="e">
        <v>#N/A</v>
      </c>
      <c r="CA2150" t="e">
        <v>#N/A</v>
      </c>
      <c r="CB2150" t="e">
        <v>#N/A</v>
      </c>
      <c r="CC2150" t="e">
        <v>#N/A</v>
      </c>
      <c r="CD2150" t="e">
        <v>#N/A</v>
      </c>
      <c r="CE2150" t="e">
        <v>#N/A</v>
      </c>
      <c r="CF2150" t="e">
        <v>#N/A</v>
      </c>
    </row>
    <row r="2151" spans="74:84" x14ac:dyDescent="0.3">
      <c r="BV2151" t="e">
        <v>#N/A</v>
      </c>
      <c r="BW2151" t="e">
        <v>#N/A</v>
      </c>
      <c r="BX2151" t="e">
        <v>#N/A</v>
      </c>
      <c r="BY2151" t="e">
        <v>#N/A</v>
      </c>
      <c r="BZ2151" t="e">
        <v>#N/A</v>
      </c>
      <c r="CA2151" t="e">
        <v>#N/A</v>
      </c>
      <c r="CB2151" t="e">
        <v>#N/A</v>
      </c>
      <c r="CC2151" t="e">
        <v>#N/A</v>
      </c>
      <c r="CD2151" t="e">
        <v>#N/A</v>
      </c>
      <c r="CE2151" t="e">
        <v>#N/A</v>
      </c>
      <c r="CF2151" t="e">
        <v>#N/A</v>
      </c>
    </row>
    <row r="2152" spans="74:84" x14ac:dyDescent="0.3">
      <c r="BV2152" t="e">
        <v>#N/A</v>
      </c>
      <c r="BW2152" t="e">
        <v>#N/A</v>
      </c>
      <c r="BX2152" t="e">
        <v>#N/A</v>
      </c>
      <c r="BY2152" t="e">
        <v>#N/A</v>
      </c>
      <c r="BZ2152" t="e">
        <v>#N/A</v>
      </c>
      <c r="CA2152" t="e">
        <v>#N/A</v>
      </c>
      <c r="CB2152" t="e">
        <v>#N/A</v>
      </c>
      <c r="CC2152" t="e">
        <v>#N/A</v>
      </c>
      <c r="CD2152" t="e">
        <v>#N/A</v>
      </c>
      <c r="CE2152" t="e">
        <v>#N/A</v>
      </c>
      <c r="CF2152" t="e">
        <v>#N/A</v>
      </c>
    </row>
    <row r="2153" spans="74:84" x14ac:dyDescent="0.3">
      <c r="BV2153" t="e">
        <v>#N/A</v>
      </c>
      <c r="BW2153" t="e">
        <v>#N/A</v>
      </c>
      <c r="BX2153" t="e">
        <v>#N/A</v>
      </c>
      <c r="BY2153" t="e">
        <v>#N/A</v>
      </c>
      <c r="BZ2153" t="e">
        <v>#N/A</v>
      </c>
      <c r="CA2153" t="e">
        <v>#N/A</v>
      </c>
      <c r="CB2153" t="e">
        <v>#N/A</v>
      </c>
      <c r="CC2153" t="e">
        <v>#N/A</v>
      </c>
      <c r="CD2153" t="e">
        <v>#N/A</v>
      </c>
      <c r="CE2153" t="e">
        <v>#N/A</v>
      </c>
      <c r="CF2153" t="e">
        <v>#N/A</v>
      </c>
    </row>
    <row r="2154" spans="74:84" x14ac:dyDescent="0.3">
      <c r="BV2154" t="e">
        <v>#N/A</v>
      </c>
      <c r="BW2154" t="e">
        <v>#N/A</v>
      </c>
      <c r="BX2154" t="e">
        <v>#N/A</v>
      </c>
      <c r="BY2154" t="e">
        <v>#N/A</v>
      </c>
      <c r="BZ2154" t="e">
        <v>#N/A</v>
      </c>
      <c r="CA2154" t="e">
        <v>#N/A</v>
      </c>
      <c r="CB2154" t="e">
        <v>#N/A</v>
      </c>
      <c r="CC2154" t="e">
        <v>#N/A</v>
      </c>
      <c r="CD2154" t="e">
        <v>#N/A</v>
      </c>
      <c r="CE2154" t="e">
        <v>#N/A</v>
      </c>
      <c r="CF2154" t="e">
        <v>#N/A</v>
      </c>
    </row>
    <row r="2155" spans="74:84" x14ac:dyDescent="0.3">
      <c r="BV2155" t="e">
        <v>#N/A</v>
      </c>
      <c r="BW2155" t="e">
        <v>#N/A</v>
      </c>
      <c r="BX2155" t="e">
        <v>#N/A</v>
      </c>
      <c r="BY2155" t="e">
        <v>#N/A</v>
      </c>
      <c r="BZ2155" t="e">
        <v>#N/A</v>
      </c>
      <c r="CA2155" t="e">
        <v>#N/A</v>
      </c>
      <c r="CB2155" t="e">
        <v>#N/A</v>
      </c>
      <c r="CC2155" t="e">
        <v>#N/A</v>
      </c>
      <c r="CD2155" t="e">
        <v>#N/A</v>
      </c>
      <c r="CE2155" t="e">
        <v>#N/A</v>
      </c>
      <c r="CF2155" t="e">
        <v>#N/A</v>
      </c>
    </row>
    <row r="2156" spans="74:84" x14ac:dyDescent="0.3">
      <c r="BV2156" t="e">
        <v>#N/A</v>
      </c>
      <c r="BW2156" t="e">
        <v>#N/A</v>
      </c>
      <c r="BX2156" t="e">
        <v>#N/A</v>
      </c>
      <c r="BY2156" t="e">
        <v>#N/A</v>
      </c>
      <c r="BZ2156" t="e">
        <v>#N/A</v>
      </c>
      <c r="CA2156" t="e">
        <v>#N/A</v>
      </c>
      <c r="CB2156" t="e">
        <v>#N/A</v>
      </c>
      <c r="CC2156" t="e">
        <v>#N/A</v>
      </c>
      <c r="CD2156" t="e">
        <v>#N/A</v>
      </c>
      <c r="CE2156" t="e">
        <v>#N/A</v>
      </c>
      <c r="CF2156" t="e">
        <v>#N/A</v>
      </c>
    </row>
    <row r="2157" spans="74:84" x14ac:dyDescent="0.3">
      <c r="BV2157" t="e">
        <v>#N/A</v>
      </c>
      <c r="BW2157" t="e">
        <v>#N/A</v>
      </c>
      <c r="BX2157" t="e">
        <v>#N/A</v>
      </c>
      <c r="BY2157" t="e">
        <v>#N/A</v>
      </c>
      <c r="BZ2157" t="e">
        <v>#N/A</v>
      </c>
      <c r="CA2157" t="e">
        <v>#N/A</v>
      </c>
      <c r="CB2157" t="e">
        <v>#N/A</v>
      </c>
      <c r="CC2157" t="e">
        <v>#N/A</v>
      </c>
      <c r="CD2157" t="e">
        <v>#N/A</v>
      </c>
      <c r="CE2157" t="e">
        <v>#N/A</v>
      </c>
      <c r="CF2157" t="e">
        <v>#N/A</v>
      </c>
    </row>
    <row r="2158" spans="74:84" x14ac:dyDescent="0.3">
      <c r="BV2158" t="e">
        <v>#N/A</v>
      </c>
      <c r="BW2158" t="e">
        <v>#N/A</v>
      </c>
      <c r="BX2158" t="e">
        <v>#N/A</v>
      </c>
      <c r="BY2158" t="e">
        <v>#N/A</v>
      </c>
      <c r="BZ2158" t="e">
        <v>#N/A</v>
      </c>
      <c r="CA2158" t="e">
        <v>#N/A</v>
      </c>
      <c r="CB2158" t="e">
        <v>#N/A</v>
      </c>
      <c r="CC2158" t="e">
        <v>#N/A</v>
      </c>
      <c r="CD2158" t="e">
        <v>#N/A</v>
      </c>
      <c r="CE2158" t="e">
        <v>#N/A</v>
      </c>
      <c r="CF2158" t="e">
        <v>#N/A</v>
      </c>
    </row>
    <row r="2159" spans="74:84" x14ac:dyDescent="0.3">
      <c r="BV2159" t="e">
        <v>#N/A</v>
      </c>
      <c r="BW2159" t="e">
        <v>#N/A</v>
      </c>
      <c r="BX2159" t="e">
        <v>#N/A</v>
      </c>
      <c r="BY2159" t="e">
        <v>#N/A</v>
      </c>
      <c r="BZ2159" t="e">
        <v>#N/A</v>
      </c>
      <c r="CA2159" t="e">
        <v>#N/A</v>
      </c>
      <c r="CB2159" t="e">
        <v>#N/A</v>
      </c>
      <c r="CC2159" t="e">
        <v>#N/A</v>
      </c>
      <c r="CD2159" t="e">
        <v>#N/A</v>
      </c>
      <c r="CE2159" t="e">
        <v>#N/A</v>
      </c>
      <c r="CF2159" t="e">
        <v>#N/A</v>
      </c>
    </row>
    <row r="2160" spans="74:84" x14ac:dyDescent="0.3">
      <c r="BV2160" t="e">
        <v>#N/A</v>
      </c>
      <c r="BW2160" t="e">
        <v>#N/A</v>
      </c>
      <c r="BX2160" t="e">
        <v>#N/A</v>
      </c>
      <c r="BY2160" t="e">
        <v>#N/A</v>
      </c>
      <c r="BZ2160" t="e">
        <v>#N/A</v>
      </c>
      <c r="CA2160" t="e">
        <v>#N/A</v>
      </c>
      <c r="CB2160" t="e">
        <v>#N/A</v>
      </c>
      <c r="CC2160" t="e">
        <v>#N/A</v>
      </c>
      <c r="CD2160" t="e">
        <v>#N/A</v>
      </c>
      <c r="CE2160" t="e">
        <v>#N/A</v>
      </c>
      <c r="CF2160" t="e">
        <v>#N/A</v>
      </c>
    </row>
    <row r="2161" spans="74:84" x14ac:dyDescent="0.3">
      <c r="BV2161" t="e">
        <v>#N/A</v>
      </c>
      <c r="BW2161" t="e">
        <v>#N/A</v>
      </c>
      <c r="BX2161" t="e">
        <v>#N/A</v>
      </c>
      <c r="BY2161" t="e">
        <v>#N/A</v>
      </c>
      <c r="BZ2161" t="e">
        <v>#N/A</v>
      </c>
      <c r="CA2161" t="e">
        <v>#N/A</v>
      </c>
      <c r="CB2161" t="e">
        <v>#N/A</v>
      </c>
      <c r="CC2161" t="e">
        <v>#N/A</v>
      </c>
      <c r="CD2161" t="e">
        <v>#N/A</v>
      </c>
      <c r="CE2161" t="e">
        <v>#N/A</v>
      </c>
      <c r="CF2161" t="e">
        <v>#N/A</v>
      </c>
    </row>
    <row r="2162" spans="74:84" x14ac:dyDescent="0.3">
      <c r="BV2162" t="e">
        <v>#N/A</v>
      </c>
      <c r="BW2162" t="e">
        <v>#N/A</v>
      </c>
      <c r="BX2162" t="e">
        <v>#N/A</v>
      </c>
      <c r="BY2162" t="e">
        <v>#N/A</v>
      </c>
      <c r="BZ2162" t="e">
        <v>#N/A</v>
      </c>
      <c r="CA2162" t="e">
        <v>#N/A</v>
      </c>
      <c r="CB2162" t="e">
        <v>#N/A</v>
      </c>
      <c r="CC2162" t="e">
        <v>#N/A</v>
      </c>
      <c r="CD2162" t="e">
        <v>#N/A</v>
      </c>
      <c r="CE2162" t="e">
        <v>#N/A</v>
      </c>
      <c r="CF2162" t="e">
        <v>#N/A</v>
      </c>
    </row>
    <row r="2163" spans="74:84" x14ac:dyDescent="0.3">
      <c r="BV2163" t="e">
        <v>#N/A</v>
      </c>
      <c r="BW2163" t="e">
        <v>#N/A</v>
      </c>
      <c r="BX2163" t="e">
        <v>#N/A</v>
      </c>
      <c r="BY2163" t="e">
        <v>#N/A</v>
      </c>
      <c r="BZ2163" t="e">
        <v>#N/A</v>
      </c>
      <c r="CA2163" t="e">
        <v>#N/A</v>
      </c>
      <c r="CB2163" t="e">
        <v>#N/A</v>
      </c>
      <c r="CC2163" t="e">
        <v>#N/A</v>
      </c>
      <c r="CD2163" t="e">
        <v>#N/A</v>
      </c>
      <c r="CE2163" t="e">
        <v>#N/A</v>
      </c>
      <c r="CF2163" t="e">
        <v>#N/A</v>
      </c>
    </row>
    <row r="2164" spans="74:84" x14ac:dyDescent="0.3">
      <c r="BV2164" t="e">
        <v>#N/A</v>
      </c>
      <c r="BW2164" t="e">
        <v>#N/A</v>
      </c>
      <c r="BX2164" t="e">
        <v>#N/A</v>
      </c>
      <c r="BY2164" t="e">
        <v>#N/A</v>
      </c>
      <c r="BZ2164" t="e">
        <v>#N/A</v>
      </c>
      <c r="CA2164" t="e">
        <v>#N/A</v>
      </c>
      <c r="CB2164" t="e">
        <v>#N/A</v>
      </c>
      <c r="CC2164" t="e">
        <v>#N/A</v>
      </c>
      <c r="CD2164" t="e">
        <v>#N/A</v>
      </c>
      <c r="CE2164" t="e">
        <v>#N/A</v>
      </c>
      <c r="CF2164" t="e">
        <v>#N/A</v>
      </c>
    </row>
    <row r="2165" spans="74:84" x14ac:dyDescent="0.3">
      <c r="BV2165" t="e">
        <v>#N/A</v>
      </c>
      <c r="BW2165" t="e">
        <v>#N/A</v>
      </c>
      <c r="BX2165" t="e">
        <v>#N/A</v>
      </c>
      <c r="BY2165" t="e">
        <v>#N/A</v>
      </c>
      <c r="BZ2165" t="e">
        <v>#N/A</v>
      </c>
      <c r="CA2165" t="e">
        <v>#N/A</v>
      </c>
      <c r="CB2165" t="e">
        <v>#N/A</v>
      </c>
      <c r="CC2165" t="e">
        <v>#N/A</v>
      </c>
      <c r="CD2165" t="e">
        <v>#N/A</v>
      </c>
      <c r="CE2165" t="e">
        <v>#N/A</v>
      </c>
      <c r="CF2165" t="e">
        <v>#N/A</v>
      </c>
    </row>
    <row r="2166" spans="74:84" x14ac:dyDescent="0.3">
      <c r="BV2166" t="e">
        <v>#N/A</v>
      </c>
      <c r="BW2166" t="e">
        <v>#N/A</v>
      </c>
      <c r="BX2166" t="e">
        <v>#N/A</v>
      </c>
      <c r="BY2166" t="e">
        <v>#N/A</v>
      </c>
      <c r="BZ2166" t="e">
        <v>#N/A</v>
      </c>
      <c r="CA2166" t="e">
        <v>#N/A</v>
      </c>
      <c r="CB2166" t="e">
        <v>#N/A</v>
      </c>
      <c r="CC2166" t="e">
        <v>#N/A</v>
      </c>
      <c r="CD2166" t="e">
        <v>#N/A</v>
      </c>
      <c r="CE2166" t="e">
        <v>#N/A</v>
      </c>
      <c r="CF2166" t="e">
        <v>#N/A</v>
      </c>
    </row>
    <row r="2167" spans="74:84" x14ac:dyDescent="0.3">
      <c r="BV2167" t="e">
        <v>#N/A</v>
      </c>
      <c r="BW2167" t="e">
        <v>#N/A</v>
      </c>
      <c r="BX2167" t="e">
        <v>#N/A</v>
      </c>
      <c r="BY2167" t="e">
        <v>#N/A</v>
      </c>
      <c r="BZ2167" t="e">
        <v>#N/A</v>
      </c>
      <c r="CA2167" t="e">
        <v>#N/A</v>
      </c>
      <c r="CB2167" t="e">
        <v>#N/A</v>
      </c>
      <c r="CC2167" t="e">
        <v>#N/A</v>
      </c>
      <c r="CD2167" t="e">
        <v>#N/A</v>
      </c>
      <c r="CE2167" t="e">
        <v>#N/A</v>
      </c>
      <c r="CF2167" t="e">
        <v>#N/A</v>
      </c>
    </row>
    <row r="2168" spans="74:84" x14ac:dyDescent="0.3">
      <c r="BV2168" t="e">
        <v>#N/A</v>
      </c>
      <c r="BW2168" t="e">
        <v>#N/A</v>
      </c>
      <c r="BX2168" t="e">
        <v>#N/A</v>
      </c>
      <c r="BY2168" t="e">
        <v>#N/A</v>
      </c>
      <c r="BZ2168" t="e">
        <v>#N/A</v>
      </c>
      <c r="CA2168" t="e">
        <v>#N/A</v>
      </c>
      <c r="CB2168" t="e">
        <v>#N/A</v>
      </c>
      <c r="CC2168" t="e">
        <v>#N/A</v>
      </c>
      <c r="CD2168" t="e">
        <v>#N/A</v>
      </c>
      <c r="CE2168" t="e">
        <v>#N/A</v>
      </c>
      <c r="CF2168" t="e">
        <v>#N/A</v>
      </c>
    </row>
    <row r="2169" spans="74:84" x14ac:dyDescent="0.3">
      <c r="BV2169" t="e">
        <v>#N/A</v>
      </c>
      <c r="BW2169" t="e">
        <v>#N/A</v>
      </c>
      <c r="BX2169" t="e">
        <v>#N/A</v>
      </c>
      <c r="BY2169" t="e">
        <v>#N/A</v>
      </c>
      <c r="BZ2169" t="e">
        <v>#N/A</v>
      </c>
      <c r="CA2169" t="e">
        <v>#N/A</v>
      </c>
      <c r="CB2169" t="e">
        <v>#N/A</v>
      </c>
      <c r="CC2169" t="e">
        <v>#N/A</v>
      </c>
      <c r="CD2169" t="e">
        <v>#N/A</v>
      </c>
      <c r="CE2169" t="e">
        <v>#N/A</v>
      </c>
      <c r="CF2169" t="e">
        <v>#N/A</v>
      </c>
    </row>
    <row r="2170" spans="74:84" x14ac:dyDescent="0.3">
      <c r="BV2170" t="e">
        <v>#N/A</v>
      </c>
      <c r="BW2170" t="e">
        <v>#N/A</v>
      </c>
      <c r="BX2170" t="e">
        <v>#N/A</v>
      </c>
      <c r="BY2170" t="e">
        <v>#N/A</v>
      </c>
      <c r="BZ2170" t="e">
        <v>#N/A</v>
      </c>
      <c r="CA2170" t="e">
        <v>#N/A</v>
      </c>
      <c r="CB2170" t="e">
        <v>#N/A</v>
      </c>
      <c r="CC2170" t="e">
        <v>#N/A</v>
      </c>
      <c r="CD2170" t="e">
        <v>#N/A</v>
      </c>
      <c r="CE2170" t="e">
        <v>#N/A</v>
      </c>
      <c r="CF2170" t="e">
        <v>#N/A</v>
      </c>
    </row>
    <row r="2171" spans="74:84" x14ac:dyDescent="0.3">
      <c r="BV2171" t="e">
        <v>#N/A</v>
      </c>
      <c r="BW2171" t="e">
        <v>#N/A</v>
      </c>
      <c r="BX2171" t="e">
        <v>#N/A</v>
      </c>
      <c r="BY2171" t="e">
        <v>#N/A</v>
      </c>
      <c r="BZ2171" t="e">
        <v>#N/A</v>
      </c>
      <c r="CA2171" t="e">
        <v>#N/A</v>
      </c>
      <c r="CB2171" t="e">
        <v>#N/A</v>
      </c>
      <c r="CC2171" t="e">
        <v>#N/A</v>
      </c>
      <c r="CD2171" t="e">
        <v>#N/A</v>
      </c>
      <c r="CE2171" t="e">
        <v>#N/A</v>
      </c>
      <c r="CF2171" t="e">
        <v>#N/A</v>
      </c>
    </row>
    <row r="2172" spans="74:84" x14ac:dyDescent="0.3">
      <c r="BV2172" t="e">
        <v>#N/A</v>
      </c>
      <c r="BW2172" t="e">
        <v>#N/A</v>
      </c>
      <c r="BX2172" t="e">
        <v>#N/A</v>
      </c>
      <c r="BY2172" t="e">
        <v>#N/A</v>
      </c>
      <c r="BZ2172" t="e">
        <v>#N/A</v>
      </c>
      <c r="CA2172" t="e">
        <v>#N/A</v>
      </c>
      <c r="CB2172" t="e">
        <v>#N/A</v>
      </c>
      <c r="CC2172" t="e">
        <v>#N/A</v>
      </c>
      <c r="CD2172" t="e">
        <v>#N/A</v>
      </c>
      <c r="CE2172" t="e">
        <v>#N/A</v>
      </c>
      <c r="CF2172" t="e">
        <v>#N/A</v>
      </c>
    </row>
    <row r="2173" spans="74:84" x14ac:dyDescent="0.3">
      <c r="BV2173" t="e">
        <v>#N/A</v>
      </c>
      <c r="BW2173" t="e">
        <v>#N/A</v>
      </c>
      <c r="BX2173" t="e">
        <v>#N/A</v>
      </c>
      <c r="BY2173" t="e">
        <v>#N/A</v>
      </c>
      <c r="BZ2173" t="e">
        <v>#N/A</v>
      </c>
      <c r="CA2173" t="e">
        <v>#N/A</v>
      </c>
      <c r="CB2173" t="e">
        <v>#N/A</v>
      </c>
      <c r="CC2173" t="e">
        <v>#N/A</v>
      </c>
      <c r="CD2173" t="e">
        <v>#N/A</v>
      </c>
      <c r="CE2173" t="e">
        <v>#N/A</v>
      </c>
      <c r="CF2173" t="e">
        <v>#N/A</v>
      </c>
    </row>
    <row r="2174" spans="74:84" x14ac:dyDescent="0.3">
      <c r="BV2174" t="e">
        <v>#N/A</v>
      </c>
      <c r="BW2174" t="e">
        <v>#N/A</v>
      </c>
      <c r="BX2174" t="e">
        <v>#N/A</v>
      </c>
      <c r="BY2174" t="e">
        <v>#N/A</v>
      </c>
      <c r="BZ2174" t="e">
        <v>#N/A</v>
      </c>
      <c r="CA2174" t="e">
        <v>#N/A</v>
      </c>
      <c r="CB2174" t="e">
        <v>#N/A</v>
      </c>
      <c r="CC2174" t="e">
        <v>#N/A</v>
      </c>
      <c r="CD2174" t="e">
        <v>#N/A</v>
      </c>
      <c r="CE2174" t="e">
        <v>#N/A</v>
      </c>
      <c r="CF2174" t="e">
        <v>#N/A</v>
      </c>
    </row>
    <row r="2175" spans="74:84" x14ac:dyDescent="0.3">
      <c r="BV2175" t="e">
        <v>#N/A</v>
      </c>
      <c r="BW2175" t="e">
        <v>#N/A</v>
      </c>
      <c r="BX2175" t="e">
        <v>#N/A</v>
      </c>
      <c r="BY2175" t="e">
        <v>#N/A</v>
      </c>
      <c r="BZ2175" t="e">
        <v>#N/A</v>
      </c>
      <c r="CA2175" t="e">
        <v>#N/A</v>
      </c>
      <c r="CB2175" t="e">
        <v>#N/A</v>
      </c>
      <c r="CC2175" t="e">
        <v>#N/A</v>
      </c>
      <c r="CD2175" t="e">
        <v>#N/A</v>
      </c>
      <c r="CE2175" t="e">
        <v>#N/A</v>
      </c>
      <c r="CF2175" t="e">
        <v>#N/A</v>
      </c>
    </row>
    <row r="2176" spans="74:84" x14ac:dyDescent="0.3">
      <c r="BV2176" t="e">
        <v>#N/A</v>
      </c>
      <c r="BW2176" t="e">
        <v>#N/A</v>
      </c>
      <c r="BX2176" t="e">
        <v>#N/A</v>
      </c>
      <c r="BY2176" t="e">
        <v>#N/A</v>
      </c>
      <c r="BZ2176" t="e">
        <v>#N/A</v>
      </c>
      <c r="CA2176" t="e">
        <v>#N/A</v>
      </c>
      <c r="CB2176" t="e">
        <v>#N/A</v>
      </c>
      <c r="CC2176" t="e">
        <v>#N/A</v>
      </c>
      <c r="CD2176" t="e">
        <v>#N/A</v>
      </c>
      <c r="CE2176" t="e">
        <v>#N/A</v>
      </c>
      <c r="CF2176" t="e">
        <v>#N/A</v>
      </c>
    </row>
    <row r="2177" spans="74:84" x14ac:dyDescent="0.3">
      <c r="BV2177" t="e">
        <v>#N/A</v>
      </c>
      <c r="BW2177" t="e">
        <v>#N/A</v>
      </c>
      <c r="BX2177" t="e">
        <v>#N/A</v>
      </c>
      <c r="BY2177" t="e">
        <v>#N/A</v>
      </c>
      <c r="BZ2177" t="e">
        <v>#N/A</v>
      </c>
      <c r="CA2177" t="e">
        <v>#N/A</v>
      </c>
      <c r="CB2177" t="e">
        <v>#N/A</v>
      </c>
      <c r="CC2177" t="e">
        <v>#N/A</v>
      </c>
      <c r="CD2177" t="e">
        <v>#N/A</v>
      </c>
      <c r="CE2177" t="e">
        <v>#N/A</v>
      </c>
      <c r="CF2177" t="e">
        <v>#N/A</v>
      </c>
    </row>
    <row r="2178" spans="74:84" x14ac:dyDescent="0.3">
      <c r="BV2178" t="e">
        <v>#N/A</v>
      </c>
      <c r="BW2178" t="e">
        <v>#N/A</v>
      </c>
      <c r="BX2178" t="e">
        <v>#N/A</v>
      </c>
      <c r="BY2178" t="e">
        <v>#N/A</v>
      </c>
      <c r="BZ2178" t="e">
        <v>#N/A</v>
      </c>
      <c r="CA2178" t="e">
        <v>#N/A</v>
      </c>
      <c r="CB2178" t="e">
        <v>#N/A</v>
      </c>
      <c r="CC2178" t="e">
        <v>#N/A</v>
      </c>
      <c r="CD2178" t="e">
        <v>#N/A</v>
      </c>
      <c r="CE2178" t="e">
        <v>#N/A</v>
      </c>
      <c r="CF2178" t="e">
        <v>#N/A</v>
      </c>
    </row>
  </sheetData>
  <autoFilter ref="A1:AJ166" xr:uid="{00000000-0009-0000-0000-000004000000}">
    <filterColumn colId="7">
      <filters>
        <filter val="CNC"/>
      </filters>
    </filterColumn>
    <filterColumn colId="21">
      <filters>
        <filter val="En cours"/>
        <filter val="Planifié"/>
      </filters>
    </filterColumn>
    <sortState xmlns:xlrd2="http://schemas.microsoft.com/office/spreadsheetml/2017/richdata2" ref="A20:AJ157">
      <sortCondition ref="N1:N156"/>
    </sortState>
  </autoFilter>
  <conditionalFormatting sqref="B80">
    <cfRule type="duplicateValues" dxfId="74" priority="53"/>
  </conditionalFormatting>
  <conditionalFormatting sqref="N74">
    <cfRule type="expression" dxfId="73" priority="49">
      <formula>#REF!&gt;3</formula>
    </cfRule>
  </conditionalFormatting>
  <conditionalFormatting sqref="M74">
    <cfRule type="cellIs" dxfId="72" priority="47" operator="greaterThan">
      <formula>$R74</formula>
    </cfRule>
  </conditionalFormatting>
  <conditionalFormatting sqref="B74">
    <cfRule type="duplicateValues" dxfId="71" priority="51"/>
  </conditionalFormatting>
  <conditionalFormatting sqref="F74:G74">
    <cfRule type="duplicateValues" dxfId="70" priority="52"/>
  </conditionalFormatting>
  <conditionalFormatting sqref="X1:Z1 V1:W1048576">
    <cfRule type="cellIs" dxfId="69" priority="42" operator="equal">
      <formula>"Retard"</formula>
    </cfRule>
    <cfRule type="cellIs" dxfId="68" priority="43" operator="equal">
      <formula>"Stand by"</formula>
    </cfRule>
    <cfRule type="cellIs" dxfId="67" priority="44" operator="equal">
      <formula>"Annulée"</formula>
    </cfRule>
    <cfRule type="cellIs" dxfId="66" priority="45" operator="equal">
      <formula>"Terminée"</formula>
    </cfRule>
    <cfRule type="cellIs" dxfId="65" priority="46" operator="equal">
      <formula>"En cours"</formula>
    </cfRule>
  </conditionalFormatting>
  <conditionalFormatting sqref="T1:T1048576">
    <cfRule type="colorScale" priority="40">
      <colorScale>
        <cfvo type="num" val="1"/>
        <cfvo type="num" val="5"/>
        <cfvo type="num" val="10"/>
        <color rgb="FF00B050"/>
        <color theme="5"/>
        <color rgb="FFFF0000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4">
    <cfRule type="expression" dxfId="64" priority="50">
      <formula>MATCH($AA74,#REF!,0)&gt;0</formula>
    </cfRule>
  </conditionalFormatting>
  <conditionalFormatting sqref="B74">
    <cfRule type="expression" dxfId="63" priority="48">
      <formula>MATCH($AA74,#REF!,0)&gt;0</formula>
    </cfRule>
  </conditionalFormatting>
  <conditionalFormatting sqref="P167:P168">
    <cfRule type="duplicateValues" dxfId="62" priority="7"/>
  </conditionalFormatting>
  <dataValidations count="1">
    <dataValidation type="list" allowBlank="1" showInputMessage="1" showErrorMessage="1" sqref="R83:R503" xr:uid="{A0CD92BD-8367-483E-BE0E-6D88B2D75B67}">
      <formula1>$AB$83:$AB$89</formula1>
    </dataValidation>
  </dataValidations>
  <pageMargins left="0.7" right="0.7" top="0.75" bottom="0.75" header="0.3" footer="0.3"/>
  <pageSetup paperSize="9" orientation="portrait" r:id="rId1"/>
  <customProperties>
    <customPr name="_pios_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:EQ103"/>
  <sheetViews>
    <sheetView zoomScale="40" zoomScaleNormal="40" workbookViewId="0">
      <selection activeCell="Q103" sqref="Q103"/>
    </sheetView>
  </sheetViews>
  <sheetFormatPr baseColWidth="10" defaultColWidth="10.88671875" defaultRowHeight="15.05" x14ac:dyDescent="0.3"/>
  <cols>
    <col min="1" max="1" width="13" customWidth="1"/>
    <col min="2" max="2" width="9.5546875" bestFit="1" customWidth="1"/>
    <col min="3" max="3" width="5.5546875" bestFit="1" customWidth="1"/>
    <col min="4" max="4" width="6" bestFit="1" customWidth="1"/>
    <col min="5" max="5" width="6" customWidth="1"/>
    <col min="6" max="50" width="6" bestFit="1" customWidth="1"/>
    <col min="51" max="89" width="6" customWidth="1"/>
    <col min="90" max="90" width="5.5546875" customWidth="1"/>
    <col min="91" max="91" width="31" bestFit="1" customWidth="1"/>
    <col min="92" max="92" width="24.88671875" bestFit="1" customWidth="1"/>
    <col min="93" max="93" width="2" customWidth="1"/>
    <col min="94" max="94" width="42" bestFit="1" customWidth="1"/>
    <col min="95" max="95" width="27.109375" bestFit="1" customWidth="1"/>
    <col min="96" max="146" width="4.5546875" bestFit="1" customWidth="1"/>
    <col min="147" max="147" width="13.21875" bestFit="1" customWidth="1"/>
    <col min="148" max="148" width="13.5546875" bestFit="1" customWidth="1"/>
    <col min="149" max="149" width="11.88671875" customWidth="1"/>
  </cols>
  <sheetData>
    <row r="1" spans="1:147" x14ac:dyDescent="0.3">
      <c r="A1" s="206">
        <v>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</row>
    <row r="2" spans="1:147" x14ac:dyDescent="0.3">
      <c r="A2" s="206">
        <v>2026</v>
      </c>
      <c r="B2" s="73">
        <f>IF(A$3=52,$A$2+1,A$2)</f>
        <v>2026</v>
      </c>
      <c r="C2" s="73">
        <f t="shared" ref="C2:AX2" si="0">IF(B$3=52,$A$2+1,B$2)</f>
        <v>2026</v>
      </c>
      <c r="D2" s="73">
        <f t="shared" si="0"/>
        <v>2026</v>
      </c>
      <c r="E2" s="73">
        <f t="shared" si="0"/>
        <v>2026</v>
      </c>
      <c r="F2" s="73">
        <f t="shared" si="0"/>
        <v>2026</v>
      </c>
      <c r="G2" s="73">
        <f t="shared" si="0"/>
        <v>2026</v>
      </c>
      <c r="H2" s="73">
        <f t="shared" si="0"/>
        <v>2026</v>
      </c>
      <c r="I2" s="73">
        <f t="shared" si="0"/>
        <v>2026</v>
      </c>
      <c r="J2" s="73">
        <f t="shared" si="0"/>
        <v>2026</v>
      </c>
      <c r="K2" s="73">
        <f t="shared" si="0"/>
        <v>2026</v>
      </c>
      <c r="L2" s="73">
        <f t="shared" si="0"/>
        <v>2026</v>
      </c>
      <c r="M2" s="73">
        <f t="shared" si="0"/>
        <v>2026</v>
      </c>
      <c r="N2" s="73">
        <f t="shared" si="0"/>
        <v>2026</v>
      </c>
      <c r="O2" s="73">
        <f t="shared" si="0"/>
        <v>2026</v>
      </c>
      <c r="P2" s="73">
        <f t="shared" si="0"/>
        <v>2026</v>
      </c>
      <c r="Q2" s="73">
        <f t="shared" si="0"/>
        <v>2026</v>
      </c>
      <c r="R2" s="73">
        <f t="shared" si="0"/>
        <v>2026</v>
      </c>
      <c r="S2" s="73">
        <f t="shared" si="0"/>
        <v>2026</v>
      </c>
      <c r="T2" s="73">
        <f t="shared" si="0"/>
        <v>2026</v>
      </c>
      <c r="U2" s="73">
        <f t="shared" si="0"/>
        <v>2026</v>
      </c>
      <c r="V2" s="73">
        <f t="shared" si="0"/>
        <v>2026</v>
      </c>
      <c r="W2" s="73">
        <f t="shared" si="0"/>
        <v>2026</v>
      </c>
      <c r="X2" s="73">
        <f t="shared" si="0"/>
        <v>2026</v>
      </c>
      <c r="Y2" s="73">
        <f t="shared" si="0"/>
        <v>2026</v>
      </c>
      <c r="Z2" s="73">
        <f t="shared" si="0"/>
        <v>2026</v>
      </c>
      <c r="AA2" s="73">
        <f t="shared" si="0"/>
        <v>2026</v>
      </c>
      <c r="AB2" s="73">
        <f t="shared" si="0"/>
        <v>2026</v>
      </c>
      <c r="AC2" s="73">
        <f t="shared" si="0"/>
        <v>2026</v>
      </c>
      <c r="AD2" s="73">
        <f t="shared" si="0"/>
        <v>2026</v>
      </c>
      <c r="AE2" s="73">
        <f t="shared" si="0"/>
        <v>2026</v>
      </c>
      <c r="AF2" s="73">
        <f t="shared" si="0"/>
        <v>2026</v>
      </c>
      <c r="AG2" s="73">
        <f t="shared" si="0"/>
        <v>2026</v>
      </c>
      <c r="AH2" s="73">
        <f t="shared" si="0"/>
        <v>2026</v>
      </c>
      <c r="AI2" s="73">
        <f t="shared" si="0"/>
        <v>2026</v>
      </c>
      <c r="AJ2" s="73">
        <f t="shared" si="0"/>
        <v>2026</v>
      </c>
      <c r="AK2" s="73">
        <f t="shared" si="0"/>
        <v>2026</v>
      </c>
      <c r="AL2" s="73">
        <f t="shared" si="0"/>
        <v>2026</v>
      </c>
      <c r="AM2" s="73">
        <f t="shared" si="0"/>
        <v>2026</v>
      </c>
      <c r="AN2" s="73">
        <f t="shared" si="0"/>
        <v>2026</v>
      </c>
      <c r="AO2" s="73">
        <f t="shared" si="0"/>
        <v>2026</v>
      </c>
      <c r="AP2" s="73">
        <f t="shared" si="0"/>
        <v>2026</v>
      </c>
      <c r="AQ2" s="73">
        <f t="shared" si="0"/>
        <v>2026</v>
      </c>
      <c r="AR2" s="73">
        <f t="shared" si="0"/>
        <v>2026</v>
      </c>
      <c r="AS2" s="73">
        <f t="shared" si="0"/>
        <v>2026</v>
      </c>
      <c r="AT2" s="73">
        <f t="shared" si="0"/>
        <v>2026</v>
      </c>
      <c r="AU2" s="73">
        <f t="shared" si="0"/>
        <v>2026</v>
      </c>
      <c r="AV2" s="73">
        <f t="shared" si="0"/>
        <v>2026</v>
      </c>
      <c r="AW2" s="73">
        <f t="shared" si="0"/>
        <v>2026</v>
      </c>
      <c r="AX2" s="73">
        <f t="shared" si="0"/>
        <v>2026</v>
      </c>
      <c r="AY2" s="73">
        <f t="shared" ref="AY2" si="1">IF(AX$3=52,$A$2+1,AX$2)</f>
        <v>2026</v>
      </c>
      <c r="AZ2" s="73">
        <f t="shared" ref="AZ2" si="2">IF(AY$3=52,$A$2+1,AY$2)</f>
        <v>2026</v>
      </c>
      <c r="BA2" s="73">
        <f t="shared" ref="BA2" si="3">IF(AZ$3=52,$A$2+1,AZ$2)</f>
        <v>2026</v>
      </c>
      <c r="BB2" s="73">
        <f t="shared" ref="BB2" si="4">IF(BA$3=52,$A$2+1,BA$2)</f>
        <v>2027</v>
      </c>
      <c r="BC2" s="73">
        <f t="shared" ref="BC2" si="5">IF(BB$3=52,$A$2+1,BB$2)</f>
        <v>2027</v>
      </c>
      <c r="BD2" s="73">
        <f t="shared" ref="BD2" si="6">IF(BC$3=52,$A$2+1,BC$2)</f>
        <v>2027</v>
      </c>
      <c r="BE2" s="73">
        <f t="shared" ref="BE2" si="7">IF(BD$3=52,$A$2+1,BD$2)</f>
        <v>2027</v>
      </c>
      <c r="BF2" s="73">
        <f t="shared" ref="BF2" si="8">IF(BE$3=52,$A$2+1,BE$2)</f>
        <v>2027</v>
      </c>
      <c r="BG2" s="73">
        <f t="shared" ref="BG2" si="9">IF(BF$3=52,$A$2+1,BF$2)</f>
        <v>2027</v>
      </c>
      <c r="BH2" s="73">
        <f t="shared" ref="BH2" si="10">IF(BG$3=52,$A$2+1,BG$2)</f>
        <v>2027</v>
      </c>
      <c r="BI2" s="73">
        <f t="shared" ref="BI2" si="11">IF(BH$3=52,$A$2+1,BH$2)</f>
        <v>2027</v>
      </c>
      <c r="BJ2" s="73">
        <f t="shared" ref="BJ2" si="12">IF(BI$3=52,$A$2+1,BI$2)</f>
        <v>2027</v>
      </c>
      <c r="BK2" s="73">
        <f t="shared" ref="BK2" si="13">IF(BJ$3=52,$A$2+1,BJ$2)</f>
        <v>2027</v>
      </c>
      <c r="BL2" s="73">
        <f t="shared" ref="BL2" si="14">IF(BK$3=52,$A$2+1,BK$2)</f>
        <v>2027</v>
      </c>
      <c r="BM2" s="73">
        <f t="shared" ref="BM2" si="15">IF(BL$3=52,$A$2+1,BL$2)</f>
        <v>2027</v>
      </c>
      <c r="BN2" s="73">
        <f t="shared" ref="BN2" si="16">IF(BM$3=52,$A$2+1,BM$2)</f>
        <v>2027</v>
      </c>
      <c r="BO2" s="73">
        <v>2027</v>
      </c>
      <c r="BP2" s="73">
        <f t="shared" ref="BP2" si="17">IF(BO$3=52,$A$2+1,BO$2)</f>
        <v>2027</v>
      </c>
      <c r="BQ2" s="73">
        <f t="shared" ref="BQ2" si="18">IF(BP$3=52,$A$2+1,BP$2)</f>
        <v>2027</v>
      </c>
      <c r="BR2" s="73">
        <f t="shared" ref="BR2" si="19">IF(BQ$3=52,$A$2+1,BQ$2)</f>
        <v>2027</v>
      </c>
      <c r="BS2" s="73">
        <f t="shared" ref="BS2" si="20">IF(BR$3=52,$A$2+1,BR$2)</f>
        <v>2027</v>
      </c>
      <c r="BT2" s="73">
        <f t="shared" ref="BT2" si="21">IF(BS$3=52,$A$2+1,BS$2)</f>
        <v>2027</v>
      </c>
      <c r="BU2" s="73">
        <v>2027</v>
      </c>
      <c r="BV2" s="73">
        <f t="shared" ref="BV2" si="22">IF(BU$3=52,$A$2+1,BU$2)</f>
        <v>2027</v>
      </c>
      <c r="BW2" s="73">
        <f t="shared" ref="BW2" si="23">IF(BV$3=52,$A$2+1,BV$2)</f>
        <v>2027</v>
      </c>
      <c r="BX2" s="73">
        <f t="shared" ref="BX2" si="24">IF(BW$3=52,$A$2+1,BW$2)</f>
        <v>2027</v>
      </c>
      <c r="BY2" s="73">
        <f t="shared" ref="BY2" si="25">IF(BX$3=52,$A$2+1,BX$2)</f>
        <v>2027</v>
      </c>
      <c r="BZ2" s="73">
        <f t="shared" ref="BZ2" si="26">IF(BY$3=52,$A$2+1,BY$2)</f>
        <v>2027</v>
      </c>
      <c r="CA2" s="73">
        <f t="shared" ref="CA2" si="27">IF(BZ$3=52,$A$2+1,BZ$2)</f>
        <v>2027</v>
      </c>
      <c r="CB2" s="73">
        <f t="shared" ref="CB2" si="28">IF(CA$3=52,$A$2+1,CA$2)</f>
        <v>2027</v>
      </c>
      <c r="CC2" s="73">
        <f t="shared" ref="CC2" si="29">IF(CB$3=52,$A$2+1,CB$2)</f>
        <v>2027</v>
      </c>
      <c r="CD2" s="73">
        <f t="shared" ref="CD2" si="30">IF(CC$3=52,$A$2+1,CC$2)</f>
        <v>2027</v>
      </c>
      <c r="CE2" s="73">
        <f t="shared" ref="CE2" si="31">IF(CD$3=52,$A$2+1,CD$2)</f>
        <v>2027</v>
      </c>
      <c r="CF2" s="73">
        <f t="shared" ref="CF2" si="32">IF(CE$3=52,$A$2+1,CE$2)</f>
        <v>2027</v>
      </c>
      <c r="CG2" s="73">
        <f t="shared" ref="CG2" si="33">IF(CF$3=52,$A$2+1,CF$2)</f>
        <v>2027</v>
      </c>
      <c r="CH2" s="73">
        <f t="shared" ref="CH2" si="34">IF(CG$3=52,$A$2+1,CG$2)</f>
        <v>2027</v>
      </c>
      <c r="CI2" s="73">
        <f t="shared" ref="CI2" si="35">IF(CH$3=52,$A$2+1,CH$2)</f>
        <v>2027</v>
      </c>
      <c r="CJ2" s="73">
        <f t="shared" ref="CJ2" si="36">IF(CI$3=52,$A$2+1,CI$2)</f>
        <v>2027</v>
      </c>
      <c r="CK2" s="73">
        <f t="shared" ref="CK2" si="37">IF(CJ$3=52,$A$2+1,CJ$2)</f>
        <v>2027</v>
      </c>
      <c r="CL2" s="57"/>
    </row>
    <row r="3" spans="1:147" x14ac:dyDescent="0.3">
      <c r="A3" s="70" t="s">
        <v>1938</v>
      </c>
      <c r="B3" s="214">
        <v>1</v>
      </c>
      <c r="C3" s="70">
        <f>IF(B3=52,1,B3+1)</f>
        <v>2</v>
      </c>
      <c r="D3" s="70">
        <f t="shared" ref="D3:AR3" si="38">IF(C3=52,1,C3+1)</f>
        <v>3</v>
      </c>
      <c r="E3" s="70">
        <f t="shared" si="38"/>
        <v>4</v>
      </c>
      <c r="F3" s="70">
        <f t="shared" si="38"/>
        <v>5</v>
      </c>
      <c r="G3" s="70">
        <f t="shared" si="38"/>
        <v>6</v>
      </c>
      <c r="H3" s="70">
        <f t="shared" si="38"/>
        <v>7</v>
      </c>
      <c r="I3" s="70">
        <f t="shared" si="38"/>
        <v>8</v>
      </c>
      <c r="J3" s="70">
        <f t="shared" si="38"/>
        <v>9</v>
      </c>
      <c r="K3" s="70">
        <f t="shared" si="38"/>
        <v>10</v>
      </c>
      <c r="L3" s="70">
        <f t="shared" si="38"/>
        <v>11</v>
      </c>
      <c r="M3" s="70">
        <f t="shared" si="38"/>
        <v>12</v>
      </c>
      <c r="N3" s="70">
        <f t="shared" si="38"/>
        <v>13</v>
      </c>
      <c r="O3" s="70">
        <f t="shared" si="38"/>
        <v>14</v>
      </c>
      <c r="P3" s="70">
        <f t="shared" si="38"/>
        <v>15</v>
      </c>
      <c r="Q3" s="70">
        <f t="shared" si="38"/>
        <v>16</v>
      </c>
      <c r="R3" s="70">
        <f t="shared" si="38"/>
        <v>17</v>
      </c>
      <c r="S3" s="70">
        <f>IF(R3=52,1,R3+1)</f>
        <v>18</v>
      </c>
      <c r="T3" s="70">
        <f t="shared" si="38"/>
        <v>19</v>
      </c>
      <c r="U3" s="70">
        <f t="shared" si="38"/>
        <v>20</v>
      </c>
      <c r="V3" s="70">
        <f t="shared" si="38"/>
        <v>21</v>
      </c>
      <c r="W3" s="70">
        <f t="shared" si="38"/>
        <v>22</v>
      </c>
      <c r="X3" s="70">
        <f t="shared" si="38"/>
        <v>23</v>
      </c>
      <c r="Y3" s="70">
        <f t="shared" si="38"/>
        <v>24</v>
      </c>
      <c r="Z3" s="70">
        <f t="shared" si="38"/>
        <v>25</v>
      </c>
      <c r="AA3" s="70">
        <f t="shared" si="38"/>
        <v>26</v>
      </c>
      <c r="AB3" s="70">
        <f t="shared" si="38"/>
        <v>27</v>
      </c>
      <c r="AC3" s="70">
        <f t="shared" si="38"/>
        <v>28</v>
      </c>
      <c r="AD3" s="70">
        <f t="shared" si="38"/>
        <v>29</v>
      </c>
      <c r="AE3" s="70">
        <f t="shared" si="38"/>
        <v>30</v>
      </c>
      <c r="AF3" s="70">
        <f t="shared" si="38"/>
        <v>31</v>
      </c>
      <c r="AG3" s="70">
        <f t="shared" si="38"/>
        <v>32</v>
      </c>
      <c r="AH3" s="70">
        <f t="shared" si="38"/>
        <v>33</v>
      </c>
      <c r="AI3" s="70">
        <f t="shared" si="38"/>
        <v>34</v>
      </c>
      <c r="AJ3" s="70">
        <f t="shared" si="38"/>
        <v>35</v>
      </c>
      <c r="AK3" s="70">
        <f t="shared" si="38"/>
        <v>36</v>
      </c>
      <c r="AL3" s="70">
        <f t="shared" si="38"/>
        <v>37</v>
      </c>
      <c r="AM3" s="70">
        <f t="shared" si="38"/>
        <v>38</v>
      </c>
      <c r="AN3" s="70">
        <f t="shared" si="38"/>
        <v>39</v>
      </c>
      <c r="AO3" s="70">
        <f t="shared" si="38"/>
        <v>40</v>
      </c>
      <c r="AP3" s="70">
        <f t="shared" si="38"/>
        <v>41</v>
      </c>
      <c r="AQ3" s="70">
        <f t="shared" si="38"/>
        <v>42</v>
      </c>
      <c r="AR3" s="70">
        <f t="shared" si="38"/>
        <v>43</v>
      </c>
      <c r="AS3" s="70">
        <f t="shared" ref="AS3" si="39">IF(AR3=52,1,AR3+1)</f>
        <v>44</v>
      </c>
      <c r="AT3" s="70">
        <f t="shared" ref="AT3" si="40">IF(AS3=52,1,AS3+1)</f>
        <v>45</v>
      </c>
      <c r="AU3" s="70">
        <f t="shared" ref="AU3" si="41">IF(AT3=52,1,AT3+1)</f>
        <v>46</v>
      </c>
      <c r="AV3" s="70">
        <f t="shared" ref="AV3" si="42">IF(AU3=52,1,AU3+1)</f>
        <v>47</v>
      </c>
      <c r="AW3" s="70">
        <f t="shared" ref="AW3" si="43">IF(AV3=52,1,AV3+1)</f>
        <v>48</v>
      </c>
      <c r="AX3" s="70">
        <f t="shared" ref="AX3" si="44">IF(AW3=52,1,AW3+1)</f>
        <v>49</v>
      </c>
      <c r="AY3" s="70">
        <f t="shared" ref="AY3" si="45">IF(AX3=52,1,AX3+1)</f>
        <v>50</v>
      </c>
      <c r="AZ3" s="70">
        <f t="shared" ref="AZ3" si="46">IF(AY3=52,1,AY3+1)</f>
        <v>51</v>
      </c>
      <c r="BA3" s="70">
        <f t="shared" ref="BA3" si="47">IF(AZ3=52,1,AZ3+1)</f>
        <v>52</v>
      </c>
      <c r="BB3" s="70">
        <f t="shared" ref="BB3" si="48">IF(BA3=52,1,BA3+1)</f>
        <v>1</v>
      </c>
      <c r="BC3" s="70">
        <f t="shared" ref="BC3" si="49">IF(BB3=52,1,BB3+1)</f>
        <v>2</v>
      </c>
      <c r="BD3" s="70">
        <f t="shared" ref="BD3" si="50">IF(BC3=52,1,BC3+1)</f>
        <v>3</v>
      </c>
      <c r="BE3" s="70">
        <f t="shared" ref="BE3" si="51">IF(BD3=52,1,BD3+1)</f>
        <v>4</v>
      </c>
      <c r="BF3" s="70">
        <f t="shared" ref="BF3" si="52">IF(BE3=52,1,BE3+1)</f>
        <v>5</v>
      </c>
      <c r="BG3" s="70">
        <f t="shared" ref="BG3" si="53">IF(BF3=52,1,BF3+1)</f>
        <v>6</v>
      </c>
      <c r="BH3" s="70">
        <f t="shared" ref="BH3" si="54">IF(BG3=52,1,BG3+1)</f>
        <v>7</v>
      </c>
      <c r="BI3" s="70">
        <f t="shared" ref="BI3" si="55">IF(BH3=52,1,BH3+1)</f>
        <v>8</v>
      </c>
      <c r="BJ3" s="70">
        <f t="shared" ref="BJ3" si="56">IF(BI3=52,1,BI3+1)</f>
        <v>9</v>
      </c>
      <c r="BK3" s="70">
        <f t="shared" ref="BK3" si="57">IF(BJ3=52,1,BJ3+1)</f>
        <v>10</v>
      </c>
      <c r="BL3" s="70">
        <f t="shared" ref="BL3" si="58">IF(BK3=52,1,BK3+1)</f>
        <v>11</v>
      </c>
      <c r="BM3" s="70">
        <f t="shared" ref="BM3" si="59">IF(BL3=52,1,BL3+1)</f>
        <v>12</v>
      </c>
      <c r="BN3" s="70">
        <f t="shared" ref="BN3" si="60">IF(BM3=52,1,BM3+1)</f>
        <v>13</v>
      </c>
      <c r="BO3" s="70">
        <f t="shared" ref="BO3" si="61">IF(BN3=52,1,BN3+1)</f>
        <v>14</v>
      </c>
      <c r="BP3" s="70">
        <f t="shared" ref="BP3" si="62">IF(BO3=52,1,BO3+1)</f>
        <v>15</v>
      </c>
      <c r="BQ3" s="70">
        <f t="shared" ref="BQ3" si="63">IF(BP3=52,1,BP3+1)</f>
        <v>16</v>
      </c>
      <c r="BR3" s="70">
        <f t="shared" ref="BR3" si="64">IF(BQ3=52,1,BQ3+1)</f>
        <v>17</v>
      </c>
      <c r="BS3" s="70">
        <f t="shared" ref="BS3" si="65">IF(BR3=52,1,BR3+1)</f>
        <v>18</v>
      </c>
      <c r="BT3" s="70">
        <f t="shared" ref="BT3" si="66">IF(BS3=52,1,BS3+1)</f>
        <v>19</v>
      </c>
      <c r="BU3" s="70">
        <f t="shared" ref="BU3" si="67">IF(BT3=52,1,BT3+1)</f>
        <v>20</v>
      </c>
      <c r="BV3" s="70">
        <f t="shared" ref="BV3" si="68">IF(BU3=52,1,BU3+1)</f>
        <v>21</v>
      </c>
      <c r="BW3" s="70">
        <f t="shared" ref="BW3" si="69">IF(BV3=52,1,BV3+1)</f>
        <v>22</v>
      </c>
      <c r="BX3" s="70">
        <f t="shared" ref="BX3" si="70">IF(BW3=52,1,BW3+1)</f>
        <v>23</v>
      </c>
      <c r="BY3" s="70">
        <f t="shared" ref="BY3" si="71">IF(BX3=52,1,BX3+1)</f>
        <v>24</v>
      </c>
      <c r="BZ3" s="70">
        <f t="shared" ref="BZ3" si="72">IF(BY3=52,1,BY3+1)</f>
        <v>25</v>
      </c>
      <c r="CA3" s="70">
        <f t="shared" ref="CA3" si="73">IF(BZ3=52,1,BZ3+1)</f>
        <v>26</v>
      </c>
      <c r="CB3" s="70">
        <f t="shared" ref="CB3" si="74">IF(CA3=52,1,CA3+1)</f>
        <v>27</v>
      </c>
      <c r="CC3" s="70">
        <f t="shared" ref="CC3" si="75">IF(CB3=52,1,CB3+1)</f>
        <v>28</v>
      </c>
      <c r="CD3" s="70">
        <f t="shared" ref="CD3" si="76">IF(CC3=52,1,CC3+1)</f>
        <v>29</v>
      </c>
      <c r="CE3" s="70">
        <f t="shared" ref="CE3" si="77">IF(CD3=52,1,CD3+1)</f>
        <v>30</v>
      </c>
      <c r="CF3" s="70">
        <f t="shared" ref="CF3" si="78">IF(CE3=52,1,CE3+1)</f>
        <v>31</v>
      </c>
      <c r="CG3" s="70">
        <f t="shared" ref="CG3" si="79">IF(CF3=52,1,CF3+1)</f>
        <v>32</v>
      </c>
      <c r="CH3" s="70">
        <f t="shared" ref="CH3" si="80">IF(CG3=52,1,CG3+1)</f>
        <v>33</v>
      </c>
      <c r="CI3" s="70">
        <f t="shared" ref="CI3" si="81">IF(CH3=52,1,CH3+1)</f>
        <v>34</v>
      </c>
      <c r="CJ3" s="70">
        <f t="shared" ref="CJ3" si="82">IF(CI3=52,1,CI3+1)</f>
        <v>35</v>
      </c>
      <c r="CK3" s="70">
        <f t="shared" ref="CK3" si="83">IF(CJ3=52,1,CJ3+1)</f>
        <v>36</v>
      </c>
      <c r="CL3" s="102"/>
      <c r="CM3" s="62" t="s">
        <v>2013</v>
      </c>
      <c r="CN3" t="s">
        <v>2015</v>
      </c>
      <c r="CP3" s="62" t="s">
        <v>2015</v>
      </c>
      <c r="CQ3" s="62" t="s">
        <v>2051</v>
      </c>
    </row>
    <row r="4" spans="1:147" x14ac:dyDescent="0.3">
      <c r="A4" s="70" t="s">
        <v>1939</v>
      </c>
      <c r="B4" s="70">
        <f>COUNTIFS(T_Planning[Type Mach],"CNC",T_Planning[Sem],CAPAMETW16!B3,T_Planning[PLANIF],"*PLANIF*",T_Planning[Année],CAPAMETW16!B$2)</f>
        <v>0</v>
      </c>
      <c r="C4" s="70">
        <f>COUNTIFS(T_Planning[Type Mach],"CNC",T_Planning[Sem],CAPAMETW16!C3,T_Planning[PLANIF],"*PLANIF*",T_Planning[Année],CAPAMETW16!C$2)</f>
        <v>0</v>
      </c>
      <c r="D4" s="70">
        <f>COUNTIFS(T_Planning[Type Mach],"CNC",T_Planning[Sem],CAPAMETW16!D3,T_Planning[PLANIF],"*PLANIF*",T_Planning[Année],CAPAMETW16!D$2)</f>
        <v>0</v>
      </c>
      <c r="E4" s="70">
        <f>COUNTIFS(T_Planning[Type Mach],"CNC",T_Planning[Sem],CAPAMETW16!E3,T_Planning[PLANIF],"*PLANIF*",T_Planning[Année],CAPAMETW16!E$2)</f>
        <v>0</v>
      </c>
      <c r="F4" s="70">
        <f>COUNTIFS(T_Planning[Type Mach],"CNC",T_Planning[Sem],CAPAMETW16!F3,T_Planning[PLANIF],"*PLANIF*",T_Planning[Année],CAPAMETW16!F$2)</f>
        <v>0</v>
      </c>
      <c r="G4" s="70">
        <f>COUNTIFS(T_Planning[Type Mach],"CNC",T_Planning[Sem],CAPAMETW16!G3,T_Planning[PLANIF],"*PLANIF*",T_Planning[Année],CAPAMETW16!G$2)</f>
        <v>0</v>
      </c>
      <c r="H4" s="70">
        <f>COUNTIFS(T_Planning[Type Mach],"CNC",T_Planning[Sem],CAPAMETW16!H3,T_Planning[PLANIF],"*PLANIF*",T_Planning[Année],CAPAMETW16!H$2)</f>
        <v>0</v>
      </c>
      <c r="I4" s="70">
        <f>COUNTIFS(T_Planning[Type Mach],"CNC",T_Planning[Sem],CAPAMETW16!I3,T_Planning[PLANIF],"*PLANIF*",T_Planning[Année],CAPAMETW16!I$2)</f>
        <v>0</v>
      </c>
      <c r="J4" s="70">
        <f>COUNTIFS(T_Planning[Type Mach],"CNC",T_Planning[Sem],CAPAMETW16!J3,T_Planning[PLANIF],"*PLANIF*",T_Planning[Année],CAPAMETW16!J$2)</f>
        <v>0</v>
      </c>
      <c r="K4" s="70">
        <f>COUNTIFS(T_Planning[Type Mach],"CNC",T_Planning[Sem],CAPAMETW16!K3,T_Planning[PLANIF],"*PLANIF*",T_Planning[Année],CAPAMETW16!K$2)</f>
        <v>0</v>
      </c>
      <c r="L4" s="70">
        <f>COUNTIFS(T_Planning[Type Mach],"CNC",T_Planning[Sem],CAPAMETW16!L3,T_Planning[PLANIF],"*PLANIF*",T_Planning[Année],CAPAMETW16!L$2)</f>
        <v>0</v>
      </c>
      <c r="M4" s="70">
        <f>COUNTIFS(T_Planning[Type Mach],"CNC",T_Planning[Sem],CAPAMETW16!M3,T_Planning[PLANIF],"*PLANIF*",T_Planning[Année],CAPAMETW16!M$2)</f>
        <v>0</v>
      </c>
      <c r="N4" s="70">
        <f>COUNTIFS(T_Planning[Type Mach],"CNC",T_Planning[Sem],CAPAMETW16!N3,T_Planning[PLANIF],"*PLANIF*",T_Planning[Année],CAPAMETW16!N$2)</f>
        <v>0</v>
      </c>
      <c r="O4" s="70">
        <f>COUNTIFS(T_Planning[Type Mach],"CNC",T_Planning[Sem],CAPAMETW16!O3,T_Planning[PLANIF],"*PLANIF*",T_Planning[Année],CAPAMETW16!O$2)</f>
        <v>0</v>
      </c>
      <c r="P4" s="70">
        <f>COUNTIFS(T_Planning[Type Mach],"CNC",T_Planning[Sem],CAPAMETW16!P3,T_Planning[PLANIF],"*PLANIF*",T_Planning[Année],CAPAMETW16!P$2)</f>
        <v>0</v>
      </c>
      <c r="Q4" s="70">
        <f>COUNTIFS(T_Planning[Type Mach],"CNC",T_Planning[Sem],CAPAMETW16!Q3,T_Planning[PLANIF],"*PLANIF*",T_Planning[Année],CAPAMETW16!Q$2)</f>
        <v>0</v>
      </c>
      <c r="R4" s="70">
        <f>COUNTIFS(T_Planning[Type Mach],"CNC",T_Planning[Sem],CAPAMETW16!R3,T_Planning[PLANIF],"*PLANIF*",T_Planning[Année],CAPAMETW16!R$2)</f>
        <v>0</v>
      </c>
      <c r="S4" s="70">
        <f>COUNTIFS(T_Planning[Type Mach],"CNC",T_Planning[Sem],CAPAMETW16!S3,T_Planning[PLANIF],"*PLANIF*",T_Planning[Année],CAPAMETW16!S$2)</f>
        <v>0</v>
      </c>
      <c r="T4" s="70">
        <f>COUNTIFS(T_Planning[Type Mach],"CNC",T_Planning[Sem],CAPAMETW16!T3,T_Planning[PLANIF],"*PLANIF*",T_Planning[Année],CAPAMETW16!T$2)</f>
        <v>0</v>
      </c>
      <c r="U4" s="70">
        <f>COUNTIFS(T_Planning[Type Mach],"CNC",T_Planning[Sem],CAPAMETW16!U3,T_Planning[PLANIF],"*PLANIF*",T_Planning[Année],CAPAMETW16!U$2)</f>
        <v>0</v>
      </c>
      <c r="V4" s="70">
        <f>COUNTIFS(T_Planning[Type Mach],"CNC",T_Planning[Sem],CAPAMETW16!V3,T_Planning[PLANIF],"*PLANIF*",T_Planning[Année],CAPAMETW16!V$2)</f>
        <v>1</v>
      </c>
      <c r="W4" s="70">
        <f>COUNTIFS(T_Planning[Type Mach],"CNC",T_Planning[Sem],CAPAMETW16!W3,T_Planning[PLANIF],"*PLANIF*",T_Planning[Année],CAPAMETW16!W$2)</f>
        <v>0</v>
      </c>
      <c r="X4" s="70">
        <f>COUNTIFS(T_Planning[Type Mach],"CNC",T_Planning[Sem],CAPAMETW16!X3,T_Planning[PLANIF],"*PLANIF*",T_Planning[Année],CAPAMETW16!X$2)</f>
        <v>0</v>
      </c>
      <c r="Y4" s="70">
        <f>COUNTIFS(T_Planning[Type Mach],"CNC",T_Planning[Sem],CAPAMETW16!Y3,T_Planning[PLANIF],"*PLANIF*",T_Planning[Année],CAPAMETW16!Y$2)</f>
        <v>3</v>
      </c>
      <c r="Z4" s="70">
        <f>COUNTIFS(T_Planning[Type Mach],"CNC",T_Planning[Sem],CAPAMETW16!Z3,T_Planning[PLANIF],"*PLANIF*",T_Planning[Année],CAPAMETW16!Z$2)</f>
        <v>3</v>
      </c>
      <c r="AA4" s="70">
        <f>COUNTIFS(T_Planning[Type Mach],"CNC",T_Planning[Sem],CAPAMETW16!AA3,T_Planning[PLANIF],"*PLANIF*",T_Planning[Année],CAPAMETW16!AA$2)</f>
        <v>1</v>
      </c>
      <c r="AB4" s="70">
        <f>COUNTIFS(T_Planning[Type Mach],"CNC",T_Planning[Sem],CAPAMETW16!AB3,T_Planning[PLANIF],"*PLANIF*",T_Planning[Année],CAPAMETW16!AB$2)</f>
        <v>3</v>
      </c>
      <c r="AC4" s="70">
        <f>COUNTIFS(T_Planning[Type Mach],"CNC",T_Planning[Sem],CAPAMETW16!AC3,T_Planning[PLANIF],"*PLANIF*",T_Planning[Année],CAPAMETW16!AC$2)</f>
        <v>3</v>
      </c>
      <c r="AD4" s="70">
        <f>COUNTIFS(T_Planning[Type Mach],"CNC",T_Planning[Sem],CAPAMETW16!AD3,T_Planning[PLANIF],"*PLANIF*",T_Planning[Année],CAPAMETW16!AD$2)</f>
        <v>3</v>
      </c>
      <c r="AE4" s="70">
        <f>COUNTIFS(T_Planning[Type Mach],"CNC",T_Planning[Sem],CAPAMETW16!AE3,T_Planning[PLANIF],"*PLANIF*",T_Planning[Année],CAPAMETW16!AE$2)</f>
        <v>3</v>
      </c>
      <c r="AF4" s="70">
        <f>COUNTIFS(T_Planning[Type Mach],"CNC",T_Planning[Sem],CAPAMETW16!AF3,T_Planning[PLANIF],"*PLANIF*",T_Planning[Année],CAPAMETW16!AF$2)</f>
        <v>0</v>
      </c>
      <c r="AG4" s="70">
        <f>COUNTIFS(T_Planning[Type Mach],"CNC",T_Planning[Sem],CAPAMETW16!AG3,T_Planning[PLANIF],"*PLANIF*",T_Planning[Année],CAPAMETW16!AG$2)</f>
        <v>0</v>
      </c>
      <c r="AH4" s="70">
        <f>COUNTIFS(T_Planning[Type Mach],"CNC",T_Planning[Sem],CAPAMETW16!AH3,T_Planning[PLANIF],"*PLANIF*",T_Planning[Année],CAPAMETW16!AH$2)</f>
        <v>2</v>
      </c>
      <c r="AI4" s="70">
        <f>COUNTIFS(T_Planning[Type Mach],"CNC",T_Planning[Sem],CAPAMETW16!AI3,T_Planning[PLANIF],"*PLANIF*",T_Planning[Année],CAPAMETW16!AI$2)</f>
        <v>3</v>
      </c>
      <c r="AJ4" s="70">
        <f>COUNTIFS(T_Planning[Type Mach],"CNC",T_Planning[Sem],CAPAMETW16!AJ3,T_Planning[PLANIF],"*PLANIF*",T_Planning[Année],CAPAMETW16!AJ$2)</f>
        <v>3</v>
      </c>
      <c r="AK4" s="70">
        <f>COUNTIFS(T_Planning[Type Mach],"CNC",T_Planning[Sem],CAPAMETW16!AK3,T_Planning[PLANIF],"*PLANIF*",T_Planning[Année],CAPAMETW16!AK$2)</f>
        <v>3</v>
      </c>
      <c r="AL4" s="70">
        <f>COUNTIFS(T_Planning[Type Mach],"CNC",T_Planning[Sem],CAPAMETW16!AL3,T_Planning[PLANIF],"*PLANIF*",T_Planning[Année],CAPAMETW16!AL$2)</f>
        <v>3</v>
      </c>
      <c r="AM4" s="70">
        <f>COUNTIFS(T_Planning[Type Mach],"CNC",T_Planning[Sem],CAPAMETW16!AM3,T_Planning[PLANIF],"*PLANIF*",T_Planning[Année],CAPAMETW16!AM$2)</f>
        <v>3</v>
      </c>
      <c r="AN4" s="70">
        <f>COUNTIFS(T_Planning[Type Mach],"CNC",T_Planning[Sem],CAPAMETW16!AN3,T_Planning[PLANIF],"*PLANIF*",T_Planning[Année],CAPAMETW16!AN$2)</f>
        <v>3</v>
      </c>
      <c r="AO4" s="70">
        <f>COUNTIFS(T_Planning[Type Mach],"CNC",T_Planning[Sem],CAPAMETW16!AO3,T_Planning[PLANIF],"*PLANIF*",T_Planning[Année],CAPAMETW16!AO$2)</f>
        <v>3</v>
      </c>
      <c r="AP4" s="70">
        <f>COUNTIFS(T_Planning[Type Mach],"CNC",T_Planning[Sem],CAPAMETW16!AP3,T_Planning[PLANIF],"*PLANIF*",T_Planning[Année],CAPAMETW16!AP$2)</f>
        <v>3</v>
      </c>
      <c r="AQ4" s="70">
        <f>COUNTIFS(T_Planning[Type Mach],"CNC",T_Planning[Sem],CAPAMETW16!AQ3,T_Planning[PLANIF],"*PLANIF*",T_Planning[Année],CAPAMETW16!AQ$2)</f>
        <v>2</v>
      </c>
      <c r="AR4" s="70">
        <f>COUNTIFS(T_Planning[Type Mach],"CNC",T_Planning[Sem],CAPAMETW16!AR3,T_Planning[PLANIF],"*PLANIF*",T_Planning[Année],CAPAMETW16!AR$2)</f>
        <v>3</v>
      </c>
      <c r="AS4" s="70">
        <f>COUNTIFS(T_Planning[Type Mach],"CNC",T_Planning[Sem],CAPAMETW16!AS3,T_Planning[PLANIF],"*PLANIF*",T_Planning[Année],CAPAMETW16!AS$2)</f>
        <v>3</v>
      </c>
      <c r="AT4" s="70">
        <f>COUNTIFS(T_Planning[Type Mach],"CNC",T_Planning[Sem],CAPAMETW16!AT3,T_Planning[PLANIF],"*PLANIF*",T_Planning[Année],CAPAMETW16!AT$2)</f>
        <v>3</v>
      </c>
      <c r="AU4" s="70">
        <f>COUNTIFS(T_Planning[Type Mach],"CNC",T_Planning[Sem],CAPAMETW16!AU3,T_Planning[PLANIF],"*PLANIF*",T_Planning[Année],CAPAMETW16!AU$2)</f>
        <v>4</v>
      </c>
      <c r="AV4" s="70">
        <f>COUNTIFS(T_Planning[Type Mach],"CNC",T_Planning[Sem],CAPAMETW16!AV3,T_Planning[PLANIF],"*PLANIF*",T_Planning[Année],CAPAMETW16!AV$2)</f>
        <v>3</v>
      </c>
      <c r="AW4" s="70">
        <f>COUNTIFS(T_Planning[Type Mach],"CNC",T_Planning[Sem],CAPAMETW16!AW3,T_Planning[PLANIF],"*PLANIF*",T_Planning[Année],CAPAMETW16!AW$2)</f>
        <v>1</v>
      </c>
      <c r="AX4" s="70">
        <f>COUNTIFS(T_Planning[Type Mach],"CNC",T_Planning[Sem],CAPAMETW16!AX3,T_Planning[PLANIF],"*PLANIF*",T_Planning[Année],CAPAMETW16!AX$2)</f>
        <v>0</v>
      </c>
      <c r="AY4" s="70">
        <f>COUNTIFS(T_Planning[Type Mach],"CNC",T_Planning[Sem],CAPAMETW16!AY3,T_Planning[PLANIF],"*PLANIF*",T_Planning[Année],CAPAMETW16!AY$2)</f>
        <v>0</v>
      </c>
      <c r="AZ4" s="70">
        <f>COUNTIFS(T_Planning[Type Mach],"CNC",T_Planning[Sem],CAPAMETW16!AZ3,T_Planning[PLANIF],"*PLANIF*",T_Planning[Année],CAPAMETW16!AZ$2)</f>
        <v>0</v>
      </c>
      <c r="BA4" s="70">
        <f>COUNTIFS(T_Planning[Type Mach],"CNC",T_Planning[Sem],CAPAMETW16!BA3,T_Planning[PLANIF],"*PLANIF*",T_Planning[Année],CAPAMETW16!BA$2)</f>
        <v>0</v>
      </c>
      <c r="BB4" s="70">
        <f>COUNTIFS(T_Planning[Type Mach],"CNC",T_Planning[Sem],CAPAMETW16!BB3,T_Planning[PLANIF],"*PLANIF*",T_Planning[Année],CAPAMETW16!BB$2)</f>
        <v>0</v>
      </c>
      <c r="BC4" s="70">
        <f>COUNTIFS(T_Planning[Type Mach],"CNC",T_Planning[Sem],CAPAMETW16!BC3,T_Planning[PLANIF],"*PLANIF*",T_Planning[Année],CAPAMETW16!BC$2)</f>
        <v>0</v>
      </c>
      <c r="BD4" s="70">
        <f>COUNTIFS(T_Planning[Type Mach],"CNC",T_Planning[Sem],CAPAMETW16!BD3,T_Planning[PLANIF],"*PLANIF*",T_Planning[Année],CAPAMETW16!BD$2)</f>
        <v>0</v>
      </c>
      <c r="BE4" s="70">
        <f>COUNTIFS(T_Planning[Type Mach],"CNC",T_Planning[Sem],CAPAMETW16!BE3,T_Planning[PLANIF],"*PLANIF*",T_Planning[Année],CAPAMETW16!BE$2)</f>
        <v>0</v>
      </c>
      <c r="BF4" s="70">
        <f>COUNTIFS(T_Planning[Type Mach],"CNC",T_Planning[Sem],CAPAMETW16!BF3,T_Planning[PLANIF],"*PLANIF*",T_Planning[Année],CAPAMETW16!BF$2)</f>
        <v>0</v>
      </c>
      <c r="BG4" s="70">
        <f>COUNTIFS(T_Planning[Type Mach],"CNC",T_Planning[Sem],CAPAMETW16!BG3,T_Planning[PLANIF],"*PLANIF*",T_Planning[Année],CAPAMETW16!BG$2)</f>
        <v>0</v>
      </c>
      <c r="BH4" s="70">
        <f>COUNTIFS(T_Planning[Type Mach],"CNC",T_Planning[Sem],CAPAMETW16!BH3,T_Planning[PLANIF],"*PLANIF*",T_Planning[Année],CAPAMETW16!BH$2)</f>
        <v>0</v>
      </c>
      <c r="BI4" s="70">
        <f>COUNTIFS(T_Planning[Type Mach],"CNC",T_Planning[Sem],CAPAMETW16!BI3,T_Planning[PLANIF],"*PLANIF*",T_Planning[Année],CAPAMETW16!BI$2)</f>
        <v>0</v>
      </c>
      <c r="BJ4" s="70">
        <f>COUNTIFS(T_Planning[Type Mach],"CNC",T_Planning[Sem],CAPAMETW16!BJ3,T_Planning[PLANIF],"*PLANIF*",T_Planning[Année],CAPAMETW16!BJ$2)</f>
        <v>0</v>
      </c>
      <c r="BK4" s="70">
        <f>COUNTIFS(T_Planning[Type Mach],"CNC",T_Planning[Sem],CAPAMETW16!BK3,T_Planning[PLANIF],"*PLANIF*",T_Planning[Année],CAPAMETW16!BK$2)</f>
        <v>0</v>
      </c>
      <c r="BL4" s="70">
        <f>COUNTIFS(T_Planning[Type Mach],"CNC",T_Planning[Sem],CAPAMETW16!BL3,T_Planning[PLANIF],"*PLANIF*",T_Planning[Année],CAPAMETW16!BL$2)</f>
        <v>0</v>
      </c>
      <c r="BM4" s="70">
        <f>COUNTIFS(T_Planning[Type Mach],"CNC",T_Planning[Sem],CAPAMETW16!BM3,T_Planning[PLANIF],"*PLANIF*",T_Planning[Année],CAPAMETW16!BM$2)</f>
        <v>0</v>
      </c>
      <c r="BN4" s="70">
        <f>COUNTIFS(T_Planning[Type Mach],"CNC",T_Planning[Sem],CAPAMETW16!BN3,T_Planning[PLANIF],"*PLANIF*",T_Planning[Année],CAPAMETW16!BN$2)</f>
        <v>0</v>
      </c>
      <c r="BO4" s="70">
        <f>COUNTIFS(T_Planning[Type Mach],"CNC",T_Planning[Sem],CAPAMETW16!BO3,T_Planning[PLANIF],"*PLANIF*",T_Planning[Année],CAPAMETW16!BO$2)</f>
        <v>0</v>
      </c>
      <c r="BP4" s="70">
        <f>COUNTIFS(T_Planning[Type Mach],"CNC",T_Planning[Sem],CAPAMETW16!BP3,T_Planning[PLANIF],"*PLANIF*",T_Planning[Année],CAPAMETW16!BP$2)</f>
        <v>0</v>
      </c>
      <c r="BQ4" s="70">
        <f>COUNTIFS(T_Planning[Type Mach],"CNC",T_Planning[Sem],CAPAMETW16!BQ3,T_Planning[PLANIF],"*PLANIF*",T_Planning[Année],CAPAMETW16!BQ$2)</f>
        <v>0</v>
      </c>
      <c r="BR4" s="70">
        <f>COUNTIFS(T_Planning[Type Mach],"CNC",T_Planning[Sem],CAPAMETW16!BR3,T_Planning[PLANIF],"*PLANIF*",T_Planning[Année],CAPAMETW16!BR$2)</f>
        <v>0</v>
      </c>
      <c r="BS4" s="70">
        <f>COUNTIFS(T_Planning[Type Mach],"CNC",T_Planning[Sem],CAPAMETW16!BS3,T_Planning[PLANIF],"*PLANIF*",T_Planning[Année],CAPAMETW16!BS$2)</f>
        <v>0</v>
      </c>
      <c r="BT4" s="70">
        <f>COUNTIFS(T_Planning[Type Mach],"CNC",T_Planning[Sem],CAPAMETW16!BT3,T_Planning[PLANIF],"*PLANIF*",T_Planning[Année],CAPAMETW16!BT$2)</f>
        <v>0</v>
      </c>
      <c r="BU4" s="70">
        <f>COUNTIFS(T_Planning[Type Mach],"CNC",T_Planning[Sem],CAPAMETW16!BU3,T_Planning[PLANIF],"*PLANIF*",T_Planning[Année],CAPAMETW16!BU$2)</f>
        <v>0</v>
      </c>
      <c r="BV4" s="70">
        <f>COUNTIFS(T_Planning[Type Mach],"CNC",T_Planning[Sem],CAPAMETW16!BV3,T_Planning[PLANIF],"*PLANIF*",T_Planning[Année],CAPAMETW16!BV$2)</f>
        <v>0</v>
      </c>
      <c r="BW4" s="70">
        <f>COUNTIFS(T_Planning[Type Mach],"CNC",T_Planning[Sem],CAPAMETW16!BW3,T_Planning[PLANIF],"*PLANIF*",T_Planning[Année],CAPAMETW16!BW$2)</f>
        <v>0</v>
      </c>
      <c r="BX4" s="70">
        <f>COUNTIFS(T_Planning[Type Mach],"CNC",T_Planning[Sem],CAPAMETW16!BX3,T_Planning[PLANIF],"*PLANIF*",T_Planning[Année],CAPAMETW16!BX$2)</f>
        <v>0</v>
      </c>
      <c r="BY4" s="70">
        <f>COUNTIFS(T_Planning[Type Mach],"CNC",T_Planning[Sem],CAPAMETW16!BY3,T_Planning[PLANIF],"*PLANIF*",T_Planning[Année],CAPAMETW16!BY$2)</f>
        <v>0</v>
      </c>
      <c r="BZ4" s="70">
        <f>COUNTIFS(T_Planning[Type Mach],"CNC",T_Planning[Sem],CAPAMETW16!BZ3,T_Planning[PLANIF],"*PLANIF*",T_Planning[Année],CAPAMETW16!BZ$2)</f>
        <v>0</v>
      </c>
      <c r="CA4" s="70">
        <f>COUNTIFS(T_Planning[Type Mach],"CNC",T_Planning[Sem],CAPAMETW16!CA3,T_Planning[PLANIF],"*PLANIF*",T_Planning[Année],CAPAMETW16!CA$2)</f>
        <v>0</v>
      </c>
      <c r="CB4" s="70">
        <f>COUNTIFS(T_Planning[Type Mach],"CNC",T_Planning[Sem],CAPAMETW16!CB3,T_Planning[PLANIF],"*PLANIF*",T_Planning[Année],CAPAMETW16!CB$2)</f>
        <v>0</v>
      </c>
      <c r="CC4" s="70">
        <f>COUNTIFS(T_Planning[Type Mach],"CNC",T_Planning[Sem],CAPAMETW16!CC3,T_Planning[PLANIF],"*PLANIF*",T_Planning[Année],CAPAMETW16!CC$2)</f>
        <v>0</v>
      </c>
      <c r="CD4" s="70">
        <f>COUNTIFS(T_Planning[Type Mach],"CNC",T_Planning[Sem],CAPAMETW16!CD3,T_Planning[PLANIF],"*PLANIF*",T_Planning[Année],CAPAMETW16!CD$2)</f>
        <v>0</v>
      </c>
      <c r="CE4" s="70">
        <f>COUNTIFS(T_Planning[Type Mach],"CNC",T_Planning[Sem],CAPAMETW16!CE3,T_Planning[PLANIF],"*PLANIF*",T_Planning[Année],CAPAMETW16!CE$2)</f>
        <v>0</v>
      </c>
      <c r="CF4" s="70">
        <f>COUNTIFS(T_Planning[Type Mach],"CNC",T_Planning[Sem],CAPAMETW16!CF3,T_Planning[PLANIF],"*PLANIF*",T_Planning[Année],CAPAMETW16!CF$2)</f>
        <v>0</v>
      </c>
      <c r="CG4" s="70">
        <f>COUNTIFS(T_Planning[Type Mach],"CNC",T_Planning[Sem],CAPAMETW16!CG3,T_Planning[PLANIF],"*PLANIF*",T_Planning[Année],CAPAMETW16!CG$2)</f>
        <v>0</v>
      </c>
      <c r="CH4" s="70">
        <f>COUNTIFS(T_Planning[Type Mach],"CNC",T_Planning[Sem],CAPAMETW16!CH3,T_Planning[PLANIF],"*PLANIF*",T_Planning[Année],CAPAMETW16!CH$2)</f>
        <v>0</v>
      </c>
      <c r="CI4" s="70">
        <f>COUNTIFS(T_Planning[Type Mach],"CNC",T_Planning[Sem],CAPAMETW16!CI3,T_Planning[PLANIF],"*PLANIF*",T_Planning[Année],CAPAMETW16!CI$2)</f>
        <v>0</v>
      </c>
      <c r="CJ4" s="70">
        <f>COUNTIFS(T_Planning[Type Mach],"CNC",T_Planning[Sem],CAPAMETW16!CJ3,T_Planning[PLANIF],"*PLANIF*",T_Planning[Année],CAPAMETW16!CJ$2)</f>
        <v>0</v>
      </c>
      <c r="CK4" s="70">
        <f>COUNTIFS(T_Planning[Type Mach],"CNC",T_Planning[Sem],CAPAMETW16!CK3,T_Planning[PLANIF],"*PLANIF*",T_Planning[Année],CAPAMETW16!CK$2)</f>
        <v>0</v>
      </c>
      <c r="CL4" s="57"/>
      <c r="CM4" s="63" t="s">
        <v>670</v>
      </c>
      <c r="CN4">
        <v>116</v>
      </c>
      <c r="CP4" s="62" t="s">
        <v>2013</v>
      </c>
      <c r="CQ4">
        <v>430</v>
      </c>
      <c r="CR4">
        <v>431</v>
      </c>
      <c r="CS4">
        <v>519</v>
      </c>
      <c r="CT4">
        <v>520</v>
      </c>
      <c r="CU4">
        <v>521</v>
      </c>
      <c r="CV4">
        <v>522</v>
      </c>
      <c r="CW4">
        <v>523</v>
      </c>
      <c r="CX4">
        <v>524</v>
      </c>
      <c r="CY4">
        <v>525</v>
      </c>
      <c r="CZ4">
        <v>526</v>
      </c>
      <c r="DA4">
        <v>527</v>
      </c>
      <c r="DB4">
        <v>601</v>
      </c>
      <c r="DC4">
        <v>602</v>
      </c>
      <c r="DD4">
        <v>603</v>
      </c>
      <c r="DE4">
        <v>604</v>
      </c>
      <c r="DF4">
        <v>605</v>
      </c>
      <c r="DG4">
        <v>606</v>
      </c>
      <c r="DH4">
        <v>607</v>
      </c>
      <c r="DI4">
        <v>608</v>
      </c>
      <c r="DJ4">
        <v>609</v>
      </c>
      <c r="DK4">
        <v>610</v>
      </c>
      <c r="DL4">
        <v>611</v>
      </c>
      <c r="DM4">
        <v>612</v>
      </c>
      <c r="DN4">
        <v>613</v>
      </c>
      <c r="DO4">
        <v>614</v>
      </c>
      <c r="DP4">
        <v>615</v>
      </c>
      <c r="DQ4">
        <v>616</v>
      </c>
      <c r="DR4">
        <v>618</v>
      </c>
      <c r="DS4">
        <v>619</v>
      </c>
      <c r="DT4">
        <v>620</v>
      </c>
      <c r="DU4">
        <v>621</v>
      </c>
      <c r="DV4">
        <v>622</v>
      </c>
      <c r="DW4">
        <v>624</v>
      </c>
      <c r="DX4">
        <v>625</v>
      </c>
      <c r="DY4">
        <v>626</v>
      </c>
      <c r="DZ4">
        <v>627</v>
      </c>
      <c r="EA4">
        <v>628</v>
      </c>
      <c r="EB4">
        <v>629</v>
      </c>
      <c r="EC4">
        <v>630</v>
      </c>
      <c r="ED4">
        <v>631</v>
      </c>
      <c r="EE4">
        <v>632</v>
      </c>
      <c r="EF4">
        <v>633</v>
      </c>
      <c r="EG4">
        <v>634</v>
      </c>
      <c r="EH4">
        <v>635</v>
      </c>
      <c r="EI4">
        <v>636</v>
      </c>
      <c r="EJ4">
        <v>637</v>
      </c>
      <c r="EK4">
        <v>638</v>
      </c>
      <c r="EL4">
        <v>639</v>
      </c>
      <c r="EM4">
        <v>640</v>
      </c>
      <c r="EN4">
        <v>641</v>
      </c>
      <c r="EO4">
        <v>642</v>
      </c>
      <c r="EP4">
        <v>643</v>
      </c>
      <c r="EQ4" t="s">
        <v>2014</v>
      </c>
    </row>
    <row r="5" spans="1:147" x14ac:dyDescent="0.3">
      <c r="A5" s="70" t="s">
        <v>1940</v>
      </c>
      <c r="B5" s="70">
        <f>B30+B55</f>
        <v>2</v>
      </c>
      <c r="C5" s="70">
        <f t="shared" ref="C5:AX5" si="84">C30+C55</f>
        <v>2</v>
      </c>
      <c r="D5" s="70">
        <f t="shared" si="84"/>
        <v>2</v>
      </c>
      <c r="E5" s="70">
        <f t="shared" si="84"/>
        <v>2</v>
      </c>
      <c r="F5" s="70">
        <f>F30+F55</f>
        <v>2</v>
      </c>
      <c r="G5" s="70">
        <f t="shared" si="84"/>
        <v>2</v>
      </c>
      <c r="H5" s="70">
        <f t="shared" si="84"/>
        <v>2</v>
      </c>
      <c r="I5" s="70">
        <f t="shared" si="84"/>
        <v>2</v>
      </c>
      <c r="J5" s="70">
        <f t="shared" si="84"/>
        <v>2</v>
      </c>
      <c r="K5" s="70">
        <f t="shared" si="84"/>
        <v>2</v>
      </c>
      <c r="L5" s="70">
        <f t="shared" si="84"/>
        <v>2</v>
      </c>
      <c r="M5" s="70">
        <f t="shared" si="84"/>
        <v>2</v>
      </c>
      <c r="N5" s="70">
        <f t="shared" si="84"/>
        <v>2</v>
      </c>
      <c r="O5" s="70">
        <f>O30+O55</f>
        <v>2</v>
      </c>
      <c r="P5" s="70">
        <f t="shared" si="84"/>
        <v>2</v>
      </c>
      <c r="Q5" s="70">
        <f t="shared" si="84"/>
        <v>2</v>
      </c>
      <c r="R5" s="70">
        <f t="shared" si="84"/>
        <v>2</v>
      </c>
      <c r="S5" s="70">
        <f t="shared" si="84"/>
        <v>2</v>
      </c>
      <c r="T5" s="70">
        <f t="shared" si="84"/>
        <v>2</v>
      </c>
      <c r="U5" s="70">
        <f t="shared" si="84"/>
        <v>2</v>
      </c>
      <c r="V5" s="70">
        <f t="shared" si="84"/>
        <v>2</v>
      </c>
      <c r="W5" s="70">
        <f t="shared" si="84"/>
        <v>2</v>
      </c>
      <c r="X5" s="70">
        <f t="shared" si="84"/>
        <v>2</v>
      </c>
      <c r="Y5" s="70">
        <f t="shared" si="84"/>
        <v>2</v>
      </c>
      <c r="Z5" s="70">
        <f t="shared" si="84"/>
        <v>2</v>
      </c>
      <c r="AA5" s="70">
        <f t="shared" si="84"/>
        <v>2</v>
      </c>
      <c r="AB5" s="70">
        <f t="shared" si="84"/>
        <v>2</v>
      </c>
      <c r="AC5" s="70">
        <f t="shared" si="84"/>
        <v>2</v>
      </c>
      <c r="AD5" s="70">
        <f t="shared" si="84"/>
        <v>0</v>
      </c>
      <c r="AE5" s="70">
        <f t="shared" si="84"/>
        <v>0</v>
      </c>
      <c r="AF5" s="70">
        <f t="shared" si="84"/>
        <v>0</v>
      </c>
      <c r="AG5" s="70">
        <f t="shared" si="84"/>
        <v>0</v>
      </c>
      <c r="AH5" s="70">
        <f t="shared" si="84"/>
        <v>2</v>
      </c>
      <c r="AI5" s="70">
        <f t="shared" si="84"/>
        <v>2</v>
      </c>
      <c r="AJ5" s="70">
        <f t="shared" si="84"/>
        <v>2</v>
      </c>
      <c r="AK5" s="70">
        <f t="shared" si="84"/>
        <v>2</v>
      </c>
      <c r="AL5" s="70">
        <f t="shared" si="84"/>
        <v>2</v>
      </c>
      <c r="AM5" s="70">
        <f t="shared" si="84"/>
        <v>2</v>
      </c>
      <c r="AN5" s="70">
        <f t="shared" si="84"/>
        <v>2</v>
      </c>
      <c r="AO5" s="70">
        <f t="shared" si="84"/>
        <v>2</v>
      </c>
      <c r="AP5" s="70">
        <f t="shared" si="84"/>
        <v>2</v>
      </c>
      <c r="AQ5" s="70">
        <f t="shared" si="84"/>
        <v>2</v>
      </c>
      <c r="AR5" s="70">
        <f t="shared" si="84"/>
        <v>2</v>
      </c>
      <c r="AS5" s="70">
        <f t="shared" si="84"/>
        <v>2</v>
      </c>
      <c r="AT5" s="70">
        <f t="shared" si="84"/>
        <v>2</v>
      </c>
      <c r="AU5" s="70">
        <f t="shared" si="84"/>
        <v>2</v>
      </c>
      <c r="AV5" s="70">
        <f t="shared" si="84"/>
        <v>2</v>
      </c>
      <c r="AW5" s="70">
        <f t="shared" si="84"/>
        <v>2</v>
      </c>
      <c r="AX5" s="70">
        <f t="shared" si="84"/>
        <v>2</v>
      </c>
      <c r="AY5" s="70">
        <f t="shared" ref="AY5:CK5" si="85">AY30+AY55</f>
        <v>2</v>
      </c>
      <c r="AZ5" s="70">
        <f t="shared" si="85"/>
        <v>0</v>
      </c>
      <c r="BA5" s="70">
        <f t="shared" si="85"/>
        <v>0</v>
      </c>
      <c r="BB5" s="70">
        <f t="shared" si="85"/>
        <v>0</v>
      </c>
      <c r="BC5" s="70">
        <f t="shared" si="85"/>
        <v>0</v>
      </c>
      <c r="BD5" s="70">
        <f t="shared" si="85"/>
        <v>0</v>
      </c>
      <c r="BE5" s="70">
        <f t="shared" si="85"/>
        <v>0</v>
      </c>
      <c r="BF5" s="70">
        <f t="shared" si="85"/>
        <v>0</v>
      </c>
      <c r="BG5" s="70">
        <f t="shared" si="85"/>
        <v>0</v>
      </c>
      <c r="BH5" s="70">
        <f t="shared" si="85"/>
        <v>0</v>
      </c>
      <c r="BI5" s="70">
        <f t="shared" si="85"/>
        <v>0</v>
      </c>
      <c r="BJ5" s="70">
        <f t="shared" si="85"/>
        <v>0</v>
      </c>
      <c r="BK5" s="70">
        <f t="shared" si="85"/>
        <v>0</v>
      </c>
      <c r="BL5" s="70">
        <f t="shared" si="85"/>
        <v>0</v>
      </c>
      <c r="BM5" s="70">
        <f t="shared" si="85"/>
        <v>0</v>
      </c>
      <c r="BN5" s="70">
        <f t="shared" si="85"/>
        <v>0</v>
      </c>
      <c r="BO5" s="70">
        <f t="shared" si="85"/>
        <v>0</v>
      </c>
      <c r="BP5" s="70">
        <f t="shared" si="85"/>
        <v>0</v>
      </c>
      <c r="BQ5" s="70">
        <f t="shared" si="85"/>
        <v>0</v>
      </c>
      <c r="BR5" s="70">
        <f t="shared" si="85"/>
        <v>0</v>
      </c>
      <c r="BS5" s="70">
        <f t="shared" si="85"/>
        <v>0</v>
      </c>
      <c r="BT5" s="70">
        <f t="shared" si="85"/>
        <v>0</v>
      </c>
      <c r="BU5" s="70">
        <f t="shared" si="85"/>
        <v>0</v>
      </c>
      <c r="BV5" s="70">
        <f t="shared" si="85"/>
        <v>0</v>
      </c>
      <c r="BW5" s="70">
        <f t="shared" si="85"/>
        <v>0</v>
      </c>
      <c r="BX5" s="70">
        <f t="shared" si="85"/>
        <v>0</v>
      </c>
      <c r="BY5" s="70">
        <f t="shared" si="85"/>
        <v>0</v>
      </c>
      <c r="BZ5" s="70">
        <f t="shared" si="85"/>
        <v>0</v>
      </c>
      <c r="CA5" s="70">
        <f t="shared" si="85"/>
        <v>0</v>
      </c>
      <c r="CB5" s="70">
        <f t="shared" si="85"/>
        <v>0</v>
      </c>
      <c r="CC5" s="70">
        <f t="shared" si="85"/>
        <v>0</v>
      </c>
      <c r="CD5" s="70">
        <f t="shared" si="85"/>
        <v>0</v>
      </c>
      <c r="CE5" s="70">
        <f t="shared" si="85"/>
        <v>0</v>
      </c>
      <c r="CF5" s="70">
        <f t="shared" si="85"/>
        <v>0</v>
      </c>
      <c r="CG5" s="70">
        <f t="shared" si="85"/>
        <v>0</v>
      </c>
      <c r="CH5" s="70">
        <f t="shared" si="85"/>
        <v>0</v>
      </c>
      <c r="CI5" s="70">
        <f t="shared" si="85"/>
        <v>0</v>
      </c>
      <c r="CJ5" s="70">
        <f t="shared" si="85"/>
        <v>0</v>
      </c>
      <c r="CK5" s="70">
        <f t="shared" si="85"/>
        <v>0</v>
      </c>
      <c r="CL5" s="57"/>
      <c r="CM5" s="64" t="s">
        <v>67</v>
      </c>
      <c r="CN5">
        <v>6</v>
      </c>
      <c r="CP5" s="63" t="s">
        <v>773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C5">
        <v>1</v>
      </c>
      <c r="ED5">
        <v>1</v>
      </c>
      <c r="EE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52</v>
      </c>
    </row>
    <row r="6" spans="1:147" x14ac:dyDescent="0.3">
      <c r="A6" s="71" t="s">
        <v>1941</v>
      </c>
      <c r="B6" s="72">
        <f>IFERROR(IF(B4+#REF!-B5&lt;0,0,IF(B3&lt;=$A$1,B4+#REF!,B4+#REF!-B5)),0)</f>
        <v>0</v>
      </c>
      <c r="C6" s="72">
        <f>IFERROR(IF(C4+B6-C5&lt;0,0,C4+B6-C5),0)</f>
        <v>0</v>
      </c>
      <c r="D6" s="72">
        <f t="shared" ref="D6:AR6" si="86">IFERROR(IF(D4+C6-D5&lt;0,0,D4+C6-D5),0)</f>
        <v>0</v>
      </c>
      <c r="E6" s="72">
        <f t="shared" si="86"/>
        <v>0</v>
      </c>
      <c r="F6" s="72">
        <f t="shared" si="86"/>
        <v>0</v>
      </c>
      <c r="G6" s="72">
        <f t="shared" si="86"/>
        <v>0</v>
      </c>
      <c r="H6" s="72">
        <f t="shared" si="86"/>
        <v>0</v>
      </c>
      <c r="I6" s="72">
        <f t="shared" si="86"/>
        <v>0</v>
      </c>
      <c r="J6" s="72">
        <f t="shared" si="86"/>
        <v>0</v>
      </c>
      <c r="K6" s="72">
        <f t="shared" si="86"/>
        <v>0</v>
      </c>
      <c r="L6" s="72">
        <f t="shared" si="86"/>
        <v>0</v>
      </c>
      <c r="M6" s="72">
        <f t="shared" si="86"/>
        <v>0</v>
      </c>
      <c r="N6" s="72">
        <f t="shared" si="86"/>
        <v>0</v>
      </c>
      <c r="O6" s="72">
        <f t="shared" si="86"/>
        <v>0</v>
      </c>
      <c r="P6" s="72">
        <f>IFERROR(IF(P4+O6-P5&lt;0,0,P4+O6-P5),0)</f>
        <v>0</v>
      </c>
      <c r="Q6" s="72">
        <f t="shared" si="86"/>
        <v>0</v>
      </c>
      <c r="R6" s="72">
        <f t="shared" si="86"/>
        <v>0</v>
      </c>
      <c r="S6" s="72">
        <f>IFERROR(IF(S4+R6-S5&lt;0,0,S4+R6-S5),0)</f>
        <v>0</v>
      </c>
      <c r="T6" s="72">
        <f t="shared" si="86"/>
        <v>0</v>
      </c>
      <c r="U6" s="72">
        <f t="shared" si="86"/>
        <v>0</v>
      </c>
      <c r="V6" s="72">
        <f t="shared" si="86"/>
        <v>0</v>
      </c>
      <c r="W6" s="72">
        <f t="shared" si="86"/>
        <v>0</v>
      </c>
      <c r="X6" s="72">
        <f t="shared" si="86"/>
        <v>0</v>
      </c>
      <c r="Y6" s="72">
        <f t="shared" si="86"/>
        <v>1</v>
      </c>
      <c r="Z6" s="72">
        <f t="shared" si="86"/>
        <v>2</v>
      </c>
      <c r="AA6" s="72">
        <f t="shared" si="86"/>
        <v>1</v>
      </c>
      <c r="AB6" s="72">
        <f t="shared" si="86"/>
        <v>2</v>
      </c>
      <c r="AC6" s="72">
        <f t="shared" si="86"/>
        <v>3</v>
      </c>
      <c r="AD6" s="72">
        <f t="shared" si="86"/>
        <v>6</v>
      </c>
      <c r="AE6" s="72">
        <f t="shared" si="86"/>
        <v>9</v>
      </c>
      <c r="AF6" s="72">
        <f t="shared" si="86"/>
        <v>9</v>
      </c>
      <c r="AG6" s="72">
        <f t="shared" si="86"/>
        <v>9</v>
      </c>
      <c r="AH6" s="72">
        <f t="shared" si="86"/>
        <v>9</v>
      </c>
      <c r="AI6" s="72">
        <f t="shared" si="86"/>
        <v>10</v>
      </c>
      <c r="AJ6" s="72">
        <f t="shared" si="86"/>
        <v>11</v>
      </c>
      <c r="AK6" s="72">
        <f t="shared" si="86"/>
        <v>12</v>
      </c>
      <c r="AL6" s="72">
        <f t="shared" si="86"/>
        <v>13</v>
      </c>
      <c r="AM6" s="72">
        <f t="shared" si="86"/>
        <v>14</v>
      </c>
      <c r="AN6" s="72">
        <f t="shared" si="86"/>
        <v>15</v>
      </c>
      <c r="AO6" s="72">
        <f t="shared" si="86"/>
        <v>16</v>
      </c>
      <c r="AP6" s="72">
        <f t="shared" si="86"/>
        <v>17</v>
      </c>
      <c r="AQ6" s="72">
        <f t="shared" si="86"/>
        <v>17</v>
      </c>
      <c r="AR6" s="72">
        <f t="shared" si="86"/>
        <v>18</v>
      </c>
      <c r="AS6" s="72">
        <f t="shared" ref="AS6" si="87">IFERROR(IF(AS4+AR6-AS5&lt;0,0,AS4+AR6-AS5),0)</f>
        <v>19</v>
      </c>
      <c r="AT6" s="72">
        <f t="shared" ref="AT6" si="88">IFERROR(IF(AT4+AS6-AT5&lt;0,0,AT4+AS6-AT5),0)</f>
        <v>20</v>
      </c>
      <c r="AU6" s="72">
        <f t="shared" ref="AU6" si="89">IFERROR(IF(AU4+AT6-AU5&lt;0,0,AU4+AT6-AU5),0)</f>
        <v>22</v>
      </c>
      <c r="AV6" s="72">
        <f t="shared" ref="AV6" si="90">IFERROR(IF(AV4+AU6-AV5&lt;0,0,AV4+AU6-AV5),0)</f>
        <v>23</v>
      </c>
      <c r="AW6" s="72">
        <f t="shared" ref="AW6" si="91">IFERROR(IF(AW4+AV6-AW5&lt;0,0,AW4+AV6-AW5),0)</f>
        <v>22</v>
      </c>
      <c r="AX6" s="72">
        <f t="shared" ref="AX6" si="92">IFERROR(IF(AX4+AW6-AX5&lt;0,0,AX4+AW6-AX5),0)</f>
        <v>20</v>
      </c>
      <c r="AY6" s="72">
        <f t="shared" ref="AY6" si="93">IFERROR(IF(AY4+AX6-AY5&lt;0,0,AY4+AX6-AY5),0)</f>
        <v>18</v>
      </c>
      <c r="AZ6" s="72">
        <f t="shared" ref="AZ6" si="94">IFERROR(IF(AZ4+AY6-AZ5&lt;0,0,AZ4+AY6-AZ5),0)</f>
        <v>18</v>
      </c>
      <c r="BA6" s="72">
        <f t="shared" ref="BA6" si="95">IFERROR(IF(BA4+AZ6-BA5&lt;0,0,BA4+AZ6-BA5),0)</f>
        <v>18</v>
      </c>
      <c r="BB6" s="72">
        <f t="shared" ref="BB6" si="96">IFERROR(IF(BB4+BA6-BB5&lt;0,0,BB4+BA6-BB5),0)</f>
        <v>18</v>
      </c>
      <c r="BC6" s="72">
        <f t="shared" ref="BC6" si="97">IFERROR(IF(BC4+BB6-BC5&lt;0,0,BC4+BB6-BC5),0)</f>
        <v>18</v>
      </c>
      <c r="BD6" s="72">
        <f t="shared" ref="BD6" si="98">IFERROR(IF(BD4+BC6-BD5&lt;0,0,BD4+BC6-BD5),0)</f>
        <v>18</v>
      </c>
      <c r="BE6" s="72">
        <f t="shared" ref="BE6" si="99">IFERROR(IF(BE4+BD6-BE5&lt;0,0,BE4+BD6-BE5),0)</f>
        <v>18</v>
      </c>
      <c r="BF6" s="72">
        <f t="shared" ref="BF6" si="100">IFERROR(IF(BF4+BE6-BF5&lt;0,0,BF4+BE6-BF5),0)</f>
        <v>18</v>
      </c>
      <c r="BG6" s="72">
        <f t="shared" ref="BG6" si="101">IFERROR(IF(BG4+BF6-BG5&lt;0,0,BG4+BF6-BG5),0)</f>
        <v>18</v>
      </c>
      <c r="BH6" s="72">
        <f t="shared" ref="BH6" si="102">IFERROR(IF(BH4+BG6-BH5&lt;0,0,BH4+BG6-BH5),0)</f>
        <v>18</v>
      </c>
      <c r="BI6" s="72">
        <f t="shared" ref="BI6" si="103">IFERROR(IF(BI4+BH6-BI5&lt;0,0,BI4+BH6-BI5),0)</f>
        <v>18</v>
      </c>
      <c r="BJ6" s="72">
        <f t="shared" ref="BJ6" si="104">IFERROR(IF(BJ4+BI6-BJ5&lt;0,0,BJ4+BI6-BJ5),0)</f>
        <v>18</v>
      </c>
      <c r="BK6" s="72">
        <f t="shared" ref="BK6" si="105">IFERROR(IF(BK4+BJ6-BK5&lt;0,0,BK4+BJ6-BK5),0)</f>
        <v>18</v>
      </c>
      <c r="BL6" s="72">
        <f t="shared" ref="BL6" si="106">IFERROR(IF(BL4+BK6-BL5&lt;0,0,BL4+BK6-BL5),0)</f>
        <v>18</v>
      </c>
      <c r="BM6" s="72">
        <f t="shared" ref="BM6" si="107">IFERROR(IF(BM4+BL6-BM5&lt;0,0,BM4+BL6-BM5),0)</f>
        <v>18</v>
      </c>
      <c r="BN6" s="72">
        <f t="shared" ref="BN6" si="108">IFERROR(IF(BN4+BM6-BN5&lt;0,0,BN4+BM6-BN5),0)</f>
        <v>18</v>
      </c>
      <c r="BO6" s="72">
        <f t="shared" ref="BO6" si="109">IFERROR(IF(BO4+BN6-BO5&lt;0,0,BO4+BN6-BO5),0)</f>
        <v>18</v>
      </c>
      <c r="BP6" s="72">
        <f t="shared" ref="BP6" si="110">IFERROR(IF(BP4+BO6-BP5&lt;0,0,BP4+BO6-BP5),0)</f>
        <v>18</v>
      </c>
      <c r="BQ6" s="72">
        <f t="shared" ref="BQ6" si="111">IFERROR(IF(BQ4+BP6-BQ5&lt;0,0,BQ4+BP6-BQ5),0)</f>
        <v>18</v>
      </c>
      <c r="BR6" s="72">
        <f t="shared" ref="BR6" si="112">IFERROR(IF(BR4+BQ6-BR5&lt;0,0,BR4+BQ6-BR5),0)</f>
        <v>18</v>
      </c>
      <c r="BS6" s="72">
        <f t="shared" ref="BS6" si="113">IFERROR(IF(BS4+BR6-BS5&lt;0,0,BS4+BR6-BS5),0)</f>
        <v>18</v>
      </c>
      <c r="BT6" s="72">
        <f t="shared" ref="BT6" si="114">IFERROR(IF(BT4+BS6-BT5&lt;0,0,BT4+BS6-BT5),0)</f>
        <v>18</v>
      </c>
      <c r="BU6" s="72">
        <f t="shared" ref="BU6" si="115">IFERROR(IF(BU4+BT6-BU5&lt;0,0,BU4+BT6-BU5),0)</f>
        <v>18</v>
      </c>
      <c r="BV6" s="72">
        <f t="shared" ref="BV6" si="116">IFERROR(IF(BV4+BU6-BV5&lt;0,0,BV4+BU6-BV5),0)</f>
        <v>18</v>
      </c>
      <c r="BW6" s="72">
        <f t="shared" ref="BW6" si="117">IFERROR(IF(BW4+BV6-BW5&lt;0,0,BW4+BV6-BW5),0)</f>
        <v>18</v>
      </c>
      <c r="BX6" s="72">
        <f t="shared" ref="BX6" si="118">IFERROR(IF(BX4+BW6-BX5&lt;0,0,BX4+BW6-BX5),0)</f>
        <v>18</v>
      </c>
      <c r="BY6" s="72">
        <f t="shared" ref="BY6" si="119">IFERROR(IF(BY4+BX6-BY5&lt;0,0,BY4+BX6-BY5),0)</f>
        <v>18</v>
      </c>
      <c r="BZ6" s="72">
        <f t="shared" ref="BZ6" si="120">IFERROR(IF(BZ4+BY6-BZ5&lt;0,0,BZ4+BY6-BZ5),0)</f>
        <v>18</v>
      </c>
      <c r="CA6" s="72">
        <f t="shared" ref="CA6" si="121">IFERROR(IF(CA4+BZ6-CA5&lt;0,0,CA4+BZ6-CA5),0)</f>
        <v>18</v>
      </c>
      <c r="CB6" s="72">
        <f t="shared" ref="CB6" si="122">IFERROR(IF(CB4+CA6-CB5&lt;0,0,CB4+CA6-CB5),0)</f>
        <v>18</v>
      </c>
      <c r="CC6" s="72">
        <f t="shared" ref="CC6" si="123">IFERROR(IF(CC4+CB6-CC5&lt;0,0,CC4+CB6-CC5),0)</f>
        <v>18</v>
      </c>
      <c r="CD6" s="72">
        <f t="shared" ref="CD6" si="124">IFERROR(IF(CD4+CC6-CD5&lt;0,0,CD4+CC6-CD5),0)</f>
        <v>18</v>
      </c>
      <c r="CE6" s="72">
        <f t="shared" ref="CE6" si="125">IFERROR(IF(CE4+CD6-CE5&lt;0,0,CE4+CD6-CE5),0)</f>
        <v>18</v>
      </c>
      <c r="CF6" s="72">
        <f t="shared" ref="CF6" si="126">IFERROR(IF(CF4+CE6-CF5&lt;0,0,CF4+CE6-CF5),0)</f>
        <v>18</v>
      </c>
      <c r="CG6" s="72">
        <f t="shared" ref="CG6" si="127">IFERROR(IF(CG4+CF6-CG5&lt;0,0,CG4+CF6-CG5),0)</f>
        <v>18</v>
      </c>
      <c r="CH6" s="72">
        <f t="shared" ref="CH6" si="128">IFERROR(IF(CH4+CG6-CH5&lt;0,0,CH4+CG6-CH5),0)</f>
        <v>18</v>
      </c>
      <c r="CI6" s="72">
        <f t="shared" ref="CI6" si="129">IFERROR(IF(CI4+CH6-CI5&lt;0,0,CI4+CH6-CI5),0)</f>
        <v>18</v>
      </c>
      <c r="CJ6" s="72">
        <f t="shared" ref="CJ6" si="130">IFERROR(IF(CJ4+CI6-CJ5&lt;0,0,CJ4+CI6-CJ5),0)</f>
        <v>18</v>
      </c>
      <c r="CK6" s="72">
        <f t="shared" ref="CK6" si="131">IFERROR(IF(CK4+CJ6-CK5&lt;0,0,CK4+CJ6-CK5),0)</f>
        <v>18</v>
      </c>
      <c r="CL6" s="57"/>
      <c r="CM6" s="67" t="s">
        <v>734</v>
      </c>
      <c r="CN6">
        <v>1</v>
      </c>
      <c r="CP6" s="64" t="s">
        <v>872</v>
      </c>
      <c r="DP6">
        <v>1</v>
      </c>
      <c r="DS6">
        <v>1</v>
      </c>
      <c r="DT6">
        <v>1</v>
      </c>
      <c r="DU6">
        <v>1</v>
      </c>
      <c r="DV6">
        <v>1</v>
      </c>
      <c r="EQ6">
        <v>5</v>
      </c>
    </row>
    <row r="7" spans="1:147" x14ac:dyDescent="0.3">
      <c r="A7" s="71" t="s">
        <v>1991</v>
      </c>
      <c r="B7" s="72">
        <f>COUNTIFS(T_Planning[Type Mach],"CNC",T_Planning[Sem],CAPAMETW16!B3,T_Planning[Etat Machine],"*MET*",T_Planning[Année],CAPAMETW16!B$2)</f>
        <v>0</v>
      </c>
      <c r="C7" s="72">
        <f>COUNTIFS(T_Planning[Type Mach],"CNC",T_Planning[Sem],CAPAMETW16!C3,T_Planning[Etat Machine],"*MET*",T_Planning[Année],CAPAMETW16!C$2)</f>
        <v>0</v>
      </c>
      <c r="D7" s="72">
        <f>COUNTIFS(T_Planning[Type Mach],"CNC",T_Planning[Sem],CAPAMETW16!D3,T_Planning[Etat Machine],"*MET*",T_Planning[Année],CAPAMETW16!D$2)</f>
        <v>0</v>
      </c>
      <c r="E7" s="72">
        <f>COUNTIFS(T_Planning[Type Mach],"CNC",T_Planning[Sem],CAPAMETW16!E3,T_Planning[Etat Machine],"*MET*",T_Planning[Année],CAPAMETW16!E$2)</f>
        <v>0</v>
      </c>
      <c r="F7" s="72">
        <f>COUNTIFS(T_Planning[Type Mach],"CNC",T_Planning[Sem],CAPAMETW16!F3,T_Planning[Etat Machine],"*MET*",T_Planning[Année],CAPAMETW16!F$2)</f>
        <v>0</v>
      </c>
      <c r="G7" s="72">
        <f>COUNTIFS(T_Planning[Type Mach],"CNC",T_Planning[Sem],CAPAMETW16!G3,T_Planning[Etat Machine],"*MET*",T_Planning[Année],CAPAMETW16!G$2)</f>
        <v>0</v>
      </c>
      <c r="H7" s="72">
        <f>COUNTIFS(T_Planning[Type Mach],"CNC",T_Planning[Sem],CAPAMETW16!H3,T_Planning[Etat Machine],"*MET*",T_Planning[Année],CAPAMETW16!H$2)</f>
        <v>0</v>
      </c>
      <c r="I7" s="72">
        <f>COUNTIFS(T_Planning[Type Mach],"CNC",T_Planning[Sem],CAPAMETW16!I3,T_Planning[Etat Machine],"*MET*",T_Planning[Année],CAPAMETW16!I$2)</f>
        <v>0</v>
      </c>
      <c r="J7" s="72">
        <f>COUNTIFS(T_Planning[Type Mach],"CNC",T_Planning[Sem],CAPAMETW16!J3,T_Planning[Etat Machine],"*MET*",T_Planning[Année],CAPAMETW16!J$2)</f>
        <v>0</v>
      </c>
      <c r="K7" s="72">
        <f>COUNTIFS(T_Planning[Type Mach],"CNC",T_Planning[Sem],CAPAMETW16!K3,T_Planning[Etat Machine],"*MET*",T_Planning[Année],CAPAMETW16!K$2)</f>
        <v>0</v>
      </c>
      <c r="L7" s="72">
        <f>COUNTIFS(T_Planning[Type Mach],"CNC",T_Planning[Sem],CAPAMETW16!L3,T_Planning[Etat Machine],"*MET*",T_Planning[Année],CAPAMETW16!L$2)</f>
        <v>0</v>
      </c>
      <c r="M7" s="72">
        <f>COUNTIFS(T_Planning[Type Mach],"CNC",T_Planning[Sem],CAPAMETW16!M3,T_Planning[Etat Machine],"*MET*",T_Planning[Année],CAPAMETW16!M$2)</f>
        <v>0</v>
      </c>
      <c r="N7" s="72">
        <f>COUNTIFS(T_Planning[Type Mach],"CNC",T_Planning[Sem],CAPAMETW16!N3,T_Planning[Etat Machine],"*MET*",T_Planning[Année],CAPAMETW16!N$2)</f>
        <v>0</v>
      </c>
      <c r="O7" s="72">
        <f>COUNTIFS(T_Planning[Type Mach],"CNC",T_Planning[Sem],CAPAMETW16!O3,T_Planning[Etat Machine],"*MET*",T_Planning[Année],CAPAMETW16!O$2)</f>
        <v>0</v>
      </c>
      <c r="P7" s="72">
        <f>COUNTIFS(T_Planning[Type Mach],"CNC",T_Planning[Sem],CAPAMETW16!P3,T_Planning[Etat Machine],"*MET*",T_Planning[Année],CAPAMETW16!P$2)</f>
        <v>0</v>
      </c>
      <c r="Q7" s="72">
        <f>COUNTIFS(T_Planning[Type Mach],"CNC",T_Planning[Sem],CAPAMETW16!Q3,T_Planning[Etat Machine],"*MET*",T_Planning[Année],CAPAMETW16!Q$2)</f>
        <v>0</v>
      </c>
      <c r="R7" s="72">
        <f>COUNTIFS(T_Planning[Type Mach],"CNC",T_Planning[Sem],CAPAMETW16!R3,T_Planning[Etat Machine],"*MET*",T_Planning[Année],CAPAMETW16!R$2)</f>
        <v>2</v>
      </c>
      <c r="S7" s="72">
        <f>COUNTIFS(T_Planning[Type Mach],"CNC",T_Planning[Sem],CAPAMETW16!S3,T_Planning[Etat Machine],"*MET*",T_Planning[Année],CAPAMETW16!S$2)</f>
        <v>0</v>
      </c>
      <c r="T7" s="72">
        <f>COUNTIFS(T_Planning[Type Mach],"CNC",T_Planning[Sem],CAPAMETW16!T3,T_Planning[Etat Machine],"*MET*",T_Planning[Année],CAPAMETW16!T$2)</f>
        <v>0</v>
      </c>
      <c r="U7" s="72">
        <f>COUNTIFS(T_Planning[Type Mach],"CNC",T_Planning[Sem],CAPAMETW16!U3,T_Planning[Etat Machine],"*MET*",T_Planning[Année],CAPAMETW16!U$2)</f>
        <v>2</v>
      </c>
      <c r="V7" s="72">
        <f>COUNTIFS(T_Planning[Type Mach],"CNC",T_Planning[Sem],CAPAMETW16!V3,T_Planning[Etat Machine],"*MET*",T_Planning[Année],CAPAMETW16!V$2)</f>
        <v>1</v>
      </c>
      <c r="W7" s="72">
        <f>COUNTIFS(T_Planning[Type Mach],"CNC",T_Planning[Sem],CAPAMETW16!W3,T_Planning[Etat Machine],"*MET*",T_Planning[Année],CAPAMETW16!W$2)</f>
        <v>0</v>
      </c>
      <c r="X7" s="72">
        <f>COUNTIFS(T_Planning[Type Mach],"CNC",T_Planning[Sem],CAPAMETW16!X3,T_Planning[Etat Machine],"*MET*",T_Planning[Année],CAPAMETW16!X$2)</f>
        <v>0</v>
      </c>
      <c r="Y7" s="72">
        <f>COUNTIFS(T_Planning[Type Mach],"CNC",T_Planning[Sem],CAPAMETW16!Y3,T_Planning[Etat Machine],"*MET*",T_Planning[Année],CAPAMETW16!Y$2)</f>
        <v>0</v>
      </c>
      <c r="Z7" s="72">
        <f>COUNTIFS(T_Planning[Type Mach],"CNC",T_Planning[Sem],CAPAMETW16!Z3,T_Planning[Etat Machine],"*MET*",T_Planning[Année],CAPAMETW16!Z$2)</f>
        <v>0</v>
      </c>
      <c r="AA7" s="72">
        <f>COUNTIFS(T_Planning[Type Mach],"CNC",T_Planning[Sem],CAPAMETW16!AA3,T_Planning[Etat Machine],"*MET*",T_Planning[Année],CAPAMETW16!AA$2)</f>
        <v>0</v>
      </c>
      <c r="AB7" s="72">
        <f>COUNTIFS(T_Planning[Type Mach],"CNC",T_Planning[Sem],CAPAMETW16!AB3,T_Planning[Etat Machine],"*MET*",T_Planning[Année],CAPAMETW16!AB$2)</f>
        <v>0</v>
      </c>
      <c r="AC7" s="72">
        <f>COUNTIFS(T_Planning[Type Mach],"CNC",T_Planning[Sem],CAPAMETW16!AC3,T_Planning[Etat Machine],"*MET*",T_Planning[Année],CAPAMETW16!AC$2)</f>
        <v>0</v>
      </c>
      <c r="AD7" s="72">
        <f>COUNTIFS(T_Planning[Type Mach],"CNC",T_Planning[Sem],CAPAMETW16!AD3,T_Planning[Etat Machine],"*MET*",T_Planning[Année],CAPAMETW16!AD$2)</f>
        <v>0</v>
      </c>
      <c r="AE7" s="72">
        <f>COUNTIFS(T_Planning[Type Mach],"CNC",T_Planning[Sem],CAPAMETW16!AE3,T_Planning[Etat Machine],"*MET*",T_Planning[Année],CAPAMETW16!AE$2)</f>
        <v>0</v>
      </c>
      <c r="AF7" s="72">
        <f>COUNTIFS(T_Planning[Type Mach],"CNC",T_Planning[Sem],CAPAMETW16!AF3,T_Planning[Etat Machine],"*MET*",T_Planning[Année],CAPAMETW16!AF$2)</f>
        <v>0</v>
      </c>
      <c r="AG7" s="72">
        <f>COUNTIFS(T_Planning[Type Mach],"CNC",T_Planning[Sem],CAPAMETW16!AG3,T_Planning[Etat Machine],"*MET*",T_Planning[Année],CAPAMETW16!AG$2)</f>
        <v>0</v>
      </c>
      <c r="AH7" s="72">
        <f>COUNTIFS(T_Planning[Type Mach],"CNC",T_Planning[Sem],CAPAMETW16!AH3,T_Planning[Etat Machine],"*MET*",T_Planning[Année],CAPAMETW16!AH$2)</f>
        <v>0</v>
      </c>
      <c r="AI7" s="72">
        <f>COUNTIFS(T_Planning[Type Mach],"CNC",T_Planning[Sem],CAPAMETW16!AI3,T_Planning[Etat Machine],"*MET*",T_Planning[Année],CAPAMETW16!AI$2)</f>
        <v>0</v>
      </c>
      <c r="AJ7" s="72">
        <f>COUNTIFS(T_Planning[Type Mach],"CNC",T_Planning[Sem],CAPAMETW16!AJ3,T_Planning[Etat Machine],"*MET*",T_Planning[Année],CAPAMETW16!AJ$2)</f>
        <v>0</v>
      </c>
      <c r="AK7" s="72">
        <f>COUNTIFS(T_Planning[Type Mach],"CNC",T_Planning[Sem],CAPAMETW16!AK3,T_Planning[Etat Machine],"*MET*",T_Planning[Année],CAPAMETW16!AK$2)</f>
        <v>0</v>
      </c>
      <c r="AL7" s="72">
        <f>COUNTIFS(T_Planning[Type Mach],"CNC",T_Planning[Sem],CAPAMETW16!AL3,T_Planning[Etat Machine],"*MET*",T_Planning[Année],CAPAMETW16!AL$2)</f>
        <v>0</v>
      </c>
      <c r="AM7" s="72">
        <f>COUNTIFS(T_Planning[Type Mach],"CNC",T_Planning[Sem],CAPAMETW16!AM3,T_Planning[Etat Machine],"*MET*",T_Planning[Année],CAPAMETW16!AM$2)</f>
        <v>0</v>
      </c>
      <c r="AN7" s="72">
        <f>COUNTIFS(T_Planning[Type Mach],"CNC",T_Planning[Sem],CAPAMETW16!AN3,T_Planning[Etat Machine],"*MET*",T_Planning[Année],CAPAMETW16!AN$2)</f>
        <v>0</v>
      </c>
      <c r="AO7" s="72">
        <f>COUNTIFS(T_Planning[Type Mach],"CNC",T_Planning[Sem],CAPAMETW16!AO3,T_Planning[Etat Machine],"*MET*",T_Planning[Année],CAPAMETW16!AO$2)</f>
        <v>0</v>
      </c>
      <c r="AP7" s="72">
        <f>COUNTIFS(T_Planning[Type Mach],"CNC",T_Planning[Sem],CAPAMETW16!AP3,T_Planning[Etat Machine],"*MET*",T_Planning[Année],CAPAMETW16!AP$2)</f>
        <v>0</v>
      </c>
      <c r="AQ7" s="72">
        <f>COUNTIFS(T_Planning[Type Mach],"CNC",T_Planning[Sem],CAPAMETW16!AQ3,T_Planning[Etat Machine],"*MET*",T_Planning[Année],CAPAMETW16!AQ$2)</f>
        <v>0</v>
      </c>
      <c r="AR7" s="72">
        <f>COUNTIFS(T_Planning[Type Mach],"CNC",T_Planning[Sem],CAPAMETW16!AR3,T_Planning[Etat Machine],"*MET*",T_Planning[Année],CAPAMETW16!AR$2)</f>
        <v>0</v>
      </c>
      <c r="AS7" s="72">
        <f>COUNTIFS(T_Planning[Type Mach],"CNC",T_Planning[Sem],CAPAMETW16!AS3,T_Planning[Etat Machine],"*MET*",T_Planning[Année],CAPAMETW16!AS$2)</f>
        <v>0</v>
      </c>
      <c r="AT7" s="72">
        <f>COUNTIFS(T_Planning[Type Mach],"CNC",T_Planning[Sem],CAPAMETW16!AT3,T_Planning[Etat Machine],"*MET*",T_Planning[Année],CAPAMETW16!AT$2)</f>
        <v>0</v>
      </c>
      <c r="AU7" s="72">
        <f>COUNTIFS(T_Planning[Type Mach],"CNC",T_Planning[Sem],CAPAMETW16!AU3,T_Planning[Etat Machine],"*MET*",T_Planning[Année],CAPAMETW16!AU$2)</f>
        <v>0</v>
      </c>
      <c r="AV7" s="72">
        <f>COUNTIFS(T_Planning[Type Mach],"CNC",T_Planning[Sem],CAPAMETW16!AV3,T_Planning[Etat Machine],"*MET*",T_Planning[Année],CAPAMETW16!AV$2)</f>
        <v>0</v>
      </c>
      <c r="AW7" s="72">
        <f>COUNTIFS(T_Planning[Type Mach],"CNC",T_Planning[Sem],CAPAMETW16!AW3,T_Planning[Etat Machine],"*MET*",T_Planning[Année],CAPAMETW16!AW$2)</f>
        <v>0</v>
      </c>
      <c r="AX7" s="72">
        <f>COUNTIFS(T_Planning[Type Mach],"CNC",T_Planning[Sem],CAPAMETW16!AX3,T_Planning[Etat Machine],"*MET*",T_Planning[Année],CAPAMETW16!AX$2)</f>
        <v>0</v>
      </c>
      <c r="AY7" s="72">
        <f>COUNTIFS(T_Planning[Type Mach],"CNC",T_Planning[Sem],CAPAMETW16!AY3,T_Planning[Etat Machine],"*MET*",T_Planning[Année],CAPAMETW16!AY$2)</f>
        <v>0</v>
      </c>
      <c r="AZ7" s="72">
        <f>COUNTIFS(T_Planning[Type Mach],"CNC",T_Planning[Sem],CAPAMETW16!AZ3,T_Planning[Etat Machine],"*MET*",T_Planning[Année],CAPAMETW16!AZ$2)</f>
        <v>0</v>
      </c>
      <c r="BA7" s="72">
        <f>COUNTIFS(T_Planning[Type Mach],"CNC",T_Planning[Sem],CAPAMETW16!BA3,T_Planning[Etat Machine],"*MET*",T_Planning[Année],CAPAMETW16!BA$2)</f>
        <v>0</v>
      </c>
      <c r="BB7" s="72">
        <f>COUNTIFS(T_Planning[Type Mach],"CNC",T_Planning[Sem],CAPAMETW16!BB3,T_Planning[Etat Machine],"*MET*",T_Planning[Année],CAPAMETW16!BB$2)</f>
        <v>0</v>
      </c>
      <c r="BC7" s="72">
        <f>COUNTIFS(T_Planning[Type Mach],"CNC",T_Planning[Sem],CAPAMETW16!BC3,T_Planning[Etat Machine],"*MET*",T_Planning[Année],CAPAMETW16!BC$2)</f>
        <v>0</v>
      </c>
      <c r="BD7" s="72">
        <f>COUNTIFS(T_Planning[Type Mach],"CNC",T_Planning[Sem],CAPAMETW16!BD3,T_Planning[Etat Machine],"*MET*",T_Planning[Année],CAPAMETW16!BD$2)</f>
        <v>0</v>
      </c>
      <c r="BE7" s="72">
        <f>COUNTIFS(T_Planning[Type Mach],"CNC",T_Planning[Sem],CAPAMETW16!BE3,T_Planning[Etat Machine],"*MET*",T_Planning[Année],CAPAMETW16!BE$2)</f>
        <v>0</v>
      </c>
      <c r="BF7" s="72">
        <f>COUNTIFS(T_Planning[Type Mach],"CNC",T_Planning[Sem],CAPAMETW16!BF3,T_Planning[Etat Machine],"*MET*",T_Planning[Année],CAPAMETW16!BF$2)</f>
        <v>0</v>
      </c>
      <c r="BG7" s="72">
        <f>COUNTIFS(T_Planning[Type Mach],"CNC",T_Planning[Sem],CAPAMETW16!BG3,T_Planning[Etat Machine],"*MET*",T_Planning[Année],CAPAMETW16!BG$2)</f>
        <v>0</v>
      </c>
      <c r="BH7" s="72">
        <f>COUNTIFS(T_Planning[Type Mach],"CNC",T_Planning[Sem],CAPAMETW16!BH3,T_Planning[Etat Machine],"*MET*",T_Planning[Année],CAPAMETW16!BH$2)</f>
        <v>0</v>
      </c>
      <c r="BI7" s="72">
        <f>COUNTIFS(T_Planning[Type Mach],"CNC",T_Planning[Sem],CAPAMETW16!BI3,T_Planning[Etat Machine],"*MET*",T_Planning[Année],CAPAMETW16!BI$2)</f>
        <v>0</v>
      </c>
      <c r="BJ7" s="72">
        <f>COUNTIFS(T_Planning[Type Mach],"CNC",T_Planning[Sem],CAPAMETW16!BJ3,T_Planning[Etat Machine],"*MET*",T_Planning[Année],CAPAMETW16!BJ$2)</f>
        <v>0</v>
      </c>
      <c r="BK7" s="72">
        <f>COUNTIFS(T_Planning[Type Mach],"CNC",T_Planning[Sem],CAPAMETW16!BK3,T_Planning[Etat Machine],"*MET*",T_Planning[Année],CAPAMETW16!BK$2)</f>
        <v>0</v>
      </c>
      <c r="BL7" s="72">
        <f>COUNTIFS(T_Planning[Type Mach],"CNC",T_Planning[Sem],CAPAMETW16!BL3,T_Planning[Etat Machine],"*MET*",T_Planning[Année],CAPAMETW16!BL$2)</f>
        <v>0</v>
      </c>
      <c r="BM7" s="72">
        <f>COUNTIFS(T_Planning[Type Mach],"CNC",T_Planning[Sem],CAPAMETW16!BM3,T_Planning[Etat Machine],"*MET*",T_Planning[Année],CAPAMETW16!BM$2)</f>
        <v>0</v>
      </c>
      <c r="BN7" s="72">
        <f>COUNTIFS(T_Planning[Type Mach],"CNC",T_Planning[Sem],CAPAMETW16!BN3,T_Planning[Etat Machine],"*MET*",T_Planning[Année],CAPAMETW16!BN$2)</f>
        <v>0</v>
      </c>
      <c r="BO7" s="72">
        <f>COUNTIFS(T_Planning[Type Mach],"CNC",T_Planning[Sem],CAPAMETW16!BO3,T_Planning[Etat Machine],"*MET*",T_Planning[Année],CAPAMETW16!BO$2)</f>
        <v>0</v>
      </c>
      <c r="BP7" s="72">
        <f>COUNTIFS(T_Planning[Type Mach],"CNC",T_Planning[Sem],CAPAMETW16!BP3,T_Planning[Etat Machine],"*MET*",T_Planning[Année],CAPAMETW16!BP$2)</f>
        <v>0</v>
      </c>
      <c r="BQ7" s="72">
        <f>COUNTIFS(T_Planning[Type Mach],"CNC",T_Planning[Sem],CAPAMETW16!BQ3,T_Planning[Etat Machine],"*MET*",T_Planning[Année],CAPAMETW16!BQ$2)</f>
        <v>0</v>
      </c>
      <c r="BR7" s="72">
        <f>COUNTIFS(T_Planning[Type Mach],"CNC",T_Planning[Sem],CAPAMETW16!BR3,T_Planning[Etat Machine],"*MET*",T_Planning[Année],CAPAMETW16!BR$2)</f>
        <v>0</v>
      </c>
      <c r="BS7" s="72">
        <f>COUNTIFS(T_Planning[Type Mach],"CNC",T_Planning[Sem],CAPAMETW16!BS3,T_Planning[Etat Machine],"*MET*",T_Planning[Année],CAPAMETW16!BS$2)</f>
        <v>0</v>
      </c>
      <c r="BT7" s="72">
        <f>COUNTIFS(T_Planning[Type Mach],"CNC",T_Planning[Sem],CAPAMETW16!BT3,T_Planning[Etat Machine],"*MET*",T_Planning[Année],CAPAMETW16!BT$2)</f>
        <v>0</v>
      </c>
      <c r="BU7" s="72">
        <f>COUNTIFS(T_Planning[Type Mach],"CNC",T_Planning[Sem],CAPAMETW16!BU3,T_Planning[Etat Machine],"*MET*",T_Planning[Année],CAPAMETW16!BU$2)</f>
        <v>0</v>
      </c>
      <c r="BV7" s="72">
        <f>COUNTIFS(T_Planning[Type Mach],"CNC",T_Planning[Sem],CAPAMETW16!BV3,T_Planning[Etat Machine],"*MET*",T_Planning[Année],CAPAMETW16!BV$2)</f>
        <v>0</v>
      </c>
      <c r="BW7" s="72">
        <f>COUNTIFS(T_Planning[Type Mach],"CNC",T_Planning[Sem],CAPAMETW16!BW3,T_Planning[Etat Machine],"*MET*",T_Planning[Année],CAPAMETW16!BW$2)</f>
        <v>0</v>
      </c>
      <c r="BX7" s="72">
        <f>COUNTIFS(T_Planning[Type Mach],"CNC",T_Planning[Sem],CAPAMETW16!BX3,T_Planning[Etat Machine],"*MET*",T_Planning[Année],CAPAMETW16!BX$2)</f>
        <v>0</v>
      </c>
      <c r="BY7" s="72">
        <f>COUNTIFS(T_Planning[Type Mach],"CNC",T_Planning[Sem],CAPAMETW16!BY3,T_Planning[Etat Machine],"*MET*",T_Planning[Année],CAPAMETW16!BY$2)</f>
        <v>0</v>
      </c>
      <c r="BZ7" s="72">
        <f>COUNTIFS(T_Planning[Type Mach],"CNC",T_Planning[Sem],CAPAMETW16!BZ3,T_Planning[Etat Machine],"*MET*",T_Planning[Année],CAPAMETW16!BZ$2)</f>
        <v>0</v>
      </c>
      <c r="CA7" s="72">
        <f>COUNTIFS(T_Planning[Type Mach],"CNC",T_Planning[Sem],CAPAMETW16!CA3,T_Planning[Etat Machine],"*MET*",T_Planning[Année],CAPAMETW16!CA$2)</f>
        <v>0</v>
      </c>
      <c r="CB7" s="72">
        <f>COUNTIFS(T_Planning[Type Mach],"CNC",T_Planning[Sem],CAPAMETW16!CB3,T_Planning[Etat Machine],"*MET*",T_Planning[Année],CAPAMETW16!CB$2)</f>
        <v>0</v>
      </c>
      <c r="CC7" s="72">
        <f>COUNTIFS(T_Planning[Type Mach],"CNC",T_Planning[Sem],CAPAMETW16!CC3,T_Planning[Etat Machine],"*MET*",T_Planning[Année],CAPAMETW16!CC$2)</f>
        <v>0</v>
      </c>
      <c r="CD7" s="72">
        <f>COUNTIFS(T_Planning[Type Mach],"CNC",T_Planning[Sem],CAPAMETW16!CD3,T_Planning[Etat Machine],"*MET*",T_Planning[Année],CAPAMETW16!CD$2)</f>
        <v>0</v>
      </c>
      <c r="CE7" s="72">
        <f>COUNTIFS(T_Planning[Type Mach],"CNC",T_Planning[Sem],CAPAMETW16!CE3,T_Planning[Etat Machine],"*MET*",T_Planning[Année],CAPAMETW16!CE$2)</f>
        <v>0</v>
      </c>
      <c r="CF7" s="72">
        <f>COUNTIFS(T_Planning[Type Mach],"CNC",T_Planning[Sem],CAPAMETW16!CF3,T_Planning[Etat Machine],"*MET*",T_Planning[Année],CAPAMETW16!CF$2)</f>
        <v>0</v>
      </c>
      <c r="CG7" s="72">
        <f>COUNTIFS(T_Planning[Type Mach],"CNC",T_Planning[Sem],CAPAMETW16!CG3,T_Planning[Etat Machine],"*MET*",T_Planning[Année],CAPAMETW16!CG$2)</f>
        <v>0</v>
      </c>
      <c r="CH7" s="72">
        <f>COUNTIFS(T_Planning[Type Mach],"CNC",T_Planning[Sem],CAPAMETW16!CH3,T_Planning[Etat Machine],"*MET*",T_Planning[Année],CAPAMETW16!CH$2)</f>
        <v>0</v>
      </c>
      <c r="CI7" s="72">
        <f>COUNTIFS(T_Planning[Type Mach],"CNC",T_Planning[Sem],CAPAMETW16!CI3,T_Planning[Etat Machine],"*MET*",T_Planning[Année],CAPAMETW16!CI$2)</f>
        <v>0</v>
      </c>
      <c r="CJ7" s="72">
        <f>COUNTIFS(T_Planning[Type Mach],"CNC",T_Planning[Sem],CAPAMETW16!CJ3,T_Planning[Etat Machine],"*MET*",T_Planning[Année],CAPAMETW16!CJ$2)</f>
        <v>0</v>
      </c>
      <c r="CK7" s="72">
        <f>COUNTIFS(T_Planning[Type Mach],"CNC",T_Planning[Sem],CAPAMETW16!CK3,T_Planning[Etat Machine],"*MET*",T_Planning[Année],CAPAMETW16!CK$2)</f>
        <v>0</v>
      </c>
      <c r="CM7" s="67" t="s">
        <v>705</v>
      </c>
      <c r="CN7">
        <v>4</v>
      </c>
      <c r="CP7" s="67" t="s">
        <v>72</v>
      </c>
      <c r="DS7">
        <v>1</v>
      </c>
      <c r="DT7">
        <v>1</v>
      </c>
      <c r="EQ7">
        <v>2</v>
      </c>
    </row>
    <row r="8" spans="1:147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M8" s="67" t="s">
        <v>697</v>
      </c>
      <c r="CN8">
        <v>1</v>
      </c>
      <c r="CP8" s="67" t="s">
        <v>80</v>
      </c>
      <c r="DV8">
        <v>1</v>
      </c>
      <c r="EQ8">
        <v>1</v>
      </c>
    </row>
    <row r="9" spans="1:147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M9" s="64" t="s">
        <v>72</v>
      </c>
      <c r="CN9">
        <v>64</v>
      </c>
      <c r="CP9" s="67" t="s">
        <v>76</v>
      </c>
      <c r="DP9">
        <v>1</v>
      </c>
      <c r="DU9">
        <v>1</v>
      </c>
      <c r="EQ9">
        <v>2</v>
      </c>
    </row>
    <row r="10" spans="1:147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M10" s="64" t="s">
        <v>80</v>
      </c>
      <c r="CN10">
        <v>14</v>
      </c>
      <c r="CP10" s="64" t="s">
        <v>803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Q10">
        <v>1</v>
      </c>
      <c r="DR10">
        <v>1</v>
      </c>
      <c r="EQ10">
        <v>12</v>
      </c>
    </row>
    <row r="11" spans="1:147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M11" s="64" t="s">
        <v>1600</v>
      </c>
      <c r="CN11">
        <v>8</v>
      </c>
      <c r="CP11" s="67" t="s">
        <v>67</v>
      </c>
      <c r="DD11">
        <v>1</v>
      </c>
      <c r="DQ11">
        <v>1</v>
      </c>
      <c r="EQ11">
        <v>2</v>
      </c>
    </row>
    <row r="12" spans="1:147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M12" s="64" t="s">
        <v>76</v>
      </c>
      <c r="CN12">
        <v>20</v>
      </c>
      <c r="CP12" s="67" t="s">
        <v>72</v>
      </c>
      <c r="DB12">
        <v>1</v>
      </c>
      <c r="DC12">
        <v>1</v>
      </c>
      <c r="DE12">
        <v>1</v>
      </c>
      <c r="DF12">
        <v>1</v>
      </c>
      <c r="DG12">
        <v>1</v>
      </c>
      <c r="DI12">
        <v>1</v>
      </c>
      <c r="DJ12">
        <v>1</v>
      </c>
      <c r="DK12">
        <v>1</v>
      </c>
      <c r="EQ12">
        <v>8</v>
      </c>
    </row>
    <row r="13" spans="1:147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M13" s="64" t="s">
        <v>78</v>
      </c>
      <c r="CN13">
        <v>4</v>
      </c>
      <c r="CP13" s="67" t="s">
        <v>80</v>
      </c>
      <c r="DR13">
        <v>1</v>
      </c>
      <c r="EQ13">
        <v>1</v>
      </c>
    </row>
    <row r="14" spans="1:147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M14" s="67" t="s">
        <v>750</v>
      </c>
      <c r="CN14">
        <v>1</v>
      </c>
      <c r="CP14" s="67" t="s">
        <v>2104</v>
      </c>
      <c r="DH14">
        <v>1</v>
      </c>
      <c r="EQ14">
        <v>1</v>
      </c>
    </row>
    <row r="15" spans="1:147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M15" s="67" t="s">
        <v>734</v>
      </c>
      <c r="CN15">
        <v>1</v>
      </c>
      <c r="CP15" s="264" t="s">
        <v>805</v>
      </c>
      <c r="DH15">
        <v>1</v>
      </c>
      <c r="EQ15">
        <v>1</v>
      </c>
    </row>
    <row r="16" spans="1:147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M16" s="67" t="s">
        <v>705</v>
      </c>
      <c r="CN16">
        <v>2</v>
      </c>
      <c r="CP16" s="64" t="s">
        <v>812</v>
      </c>
      <c r="CQ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L16">
        <v>1</v>
      </c>
      <c r="DM16">
        <v>1</v>
      </c>
      <c r="DN16">
        <v>1</v>
      </c>
      <c r="DO16">
        <v>1</v>
      </c>
      <c r="DW16">
        <v>1</v>
      </c>
      <c r="DX16">
        <v>1</v>
      </c>
      <c r="DY16">
        <v>1</v>
      </c>
      <c r="DZ16">
        <v>1</v>
      </c>
      <c r="EA16">
        <v>1</v>
      </c>
      <c r="EB16">
        <v>1</v>
      </c>
      <c r="EC16">
        <v>1</v>
      </c>
      <c r="ED16">
        <v>1</v>
      </c>
      <c r="EE16">
        <v>1</v>
      </c>
      <c r="EF16">
        <v>1</v>
      </c>
      <c r="EG16">
        <v>1</v>
      </c>
      <c r="EH16">
        <v>1</v>
      </c>
      <c r="EI16">
        <v>1</v>
      </c>
      <c r="EJ16">
        <v>1</v>
      </c>
      <c r="EK16">
        <v>1</v>
      </c>
      <c r="EL16">
        <v>1</v>
      </c>
      <c r="EM16">
        <v>1</v>
      </c>
      <c r="EN16">
        <v>1</v>
      </c>
      <c r="EO16">
        <v>1</v>
      </c>
      <c r="EP16">
        <v>1</v>
      </c>
      <c r="EQ16">
        <v>34</v>
      </c>
    </row>
    <row r="17" spans="1:147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M17" s="63" t="s">
        <v>827</v>
      </c>
      <c r="CN17">
        <v>27</v>
      </c>
      <c r="CP17" s="67" t="s">
        <v>67</v>
      </c>
      <c r="DA17">
        <v>1</v>
      </c>
      <c r="DX17">
        <v>1</v>
      </c>
      <c r="EI17">
        <v>1</v>
      </c>
      <c r="EQ17">
        <v>3</v>
      </c>
    </row>
    <row r="18" spans="1:147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M18" s="63" t="s">
        <v>773</v>
      </c>
      <c r="CN18">
        <v>52</v>
      </c>
      <c r="CP18" s="67" t="s">
        <v>72</v>
      </c>
      <c r="CQ18">
        <v>1</v>
      </c>
      <c r="CS18">
        <v>1</v>
      </c>
      <c r="CT18">
        <v>1</v>
      </c>
      <c r="CX18">
        <v>1</v>
      </c>
      <c r="CY18">
        <v>1</v>
      </c>
      <c r="CZ18">
        <v>1</v>
      </c>
      <c r="DM18">
        <v>1</v>
      </c>
      <c r="DW18">
        <v>1</v>
      </c>
      <c r="DY18">
        <v>1</v>
      </c>
      <c r="EA18">
        <v>1</v>
      </c>
      <c r="ED18">
        <v>1</v>
      </c>
      <c r="EE18">
        <v>1</v>
      </c>
      <c r="EF18">
        <v>1</v>
      </c>
      <c r="EG18">
        <v>1</v>
      </c>
      <c r="EH18">
        <v>1</v>
      </c>
      <c r="EJ18">
        <v>1</v>
      </c>
      <c r="EN18">
        <v>1</v>
      </c>
      <c r="EQ18">
        <v>17</v>
      </c>
    </row>
    <row r="19" spans="1:147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M19" s="64" t="s">
        <v>67</v>
      </c>
      <c r="CN19">
        <v>5</v>
      </c>
      <c r="CP19" s="67" t="s">
        <v>80</v>
      </c>
      <c r="DL19">
        <v>1</v>
      </c>
      <c r="DN19">
        <v>1</v>
      </c>
      <c r="DZ19">
        <v>1</v>
      </c>
      <c r="EB19">
        <v>1</v>
      </c>
      <c r="EK19">
        <v>1</v>
      </c>
      <c r="EP19">
        <v>1</v>
      </c>
      <c r="EQ19">
        <v>6</v>
      </c>
    </row>
    <row r="20" spans="1:147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M20" s="67" t="s">
        <v>800</v>
      </c>
      <c r="CN20">
        <v>1</v>
      </c>
      <c r="CP20" s="67" t="s">
        <v>76</v>
      </c>
      <c r="CV20">
        <v>1</v>
      </c>
      <c r="CW20">
        <v>1</v>
      </c>
      <c r="DO20">
        <v>1</v>
      </c>
      <c r="EC20">
        <v>1</v>
      </c>
      <c r="EL20">
        <v>1</v>
      </c>
      <c r="EM20">
        <v>1</v>
      </c>
      <c r="EO20">
        <v>1</v>
      </c>
      <c r="EQ20">
        <v>7</v>
      </c>
    </row>
    <row r="21" spans="1:147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M21" s="67" t="s">
        <v>815</v>
      </c>
      <c r="CN21">
        <v>1</v>
      </c>
      <c r="CP21" s="67" t="s">
        <v>78</v>
      </c>
      <c r="CU21">
        <v>1</v>
      </c>
      <c r="EQ21">
        <v>1</v>
      </c>
    </row>
    <row r="22" spans="1:147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M22" s="67" t="s">
        <v>808</v>
      </c>
      <c r="CN22">
        <v>3</v>
      </c>
      <c r="CP22" s="264" t="s">
        <v>808</v>
      </c>
      <c r="CU22">
        <v>1</v>
      </c>
      <c r="EQ22">
        <v>1</v>
      </c>
    </row>
    <row r="23" spans="1:147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M23" s="64" t="s">
        <v>72</v>
      </c>
      <c r="CN23">
        <v>28</v>
      </c>
      <c r="CP23" s="64" t="s">
        <v>2983</v>
      </c>
      <c r="CR23">
        <v>1</v>
      </c>
      <c r="EQ23">
        <v>1</v>
      </c>
    </row>
    <row r="24" spans="1:147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M24" s="64" t="s">
        <v>80</v>
      </c>
      <c r="CN24">
        <v>8</v>
      </c>
      <c r="CP24" s="67" t="s">
        <v>72</v>
      </c>
      <c r="CR24">
        <v>1</v>
      </c>
      <c r="EQ24">
        <v>1</v>
      </c>
    </row>
    <row r="25" spans="1:147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M25" s="133" t="s">
        <v>76</v>
      </c>
      <c r="CN25" s="132">
        <v>9</v>
      </c>
      <c r="CP25" s="63" t="s">
        <v>2014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>
        <v>1</v>
      </c>
      <c r="DU25">
        <v>1</v>
      </c>
      <c r="DV25">
        <v>1</v>
      </c>
      <c r="DW25">
        <v>1</v>
      </c>
      <c r="DX25">
        <v>1</v>
      </c>
      <c r="DY25">
        <v>1</v>
      </c>
      <c r="DZ25">
        <v>1</v>
      </c>
      <c r="EA25">
        <v>1</v>
      </c>
      <c r="EB25">
        <v>1</v>
      </c>
      <c r="EC25">
        <v>1</v>
      </c>
      <c r="ED25">
        <v>1</v>
      </c>
      <c r="EE25">
        <v>1</v>
      </c>
      <c r="EF25">
        <v>1</v>
      </c>
      <c r="EG25">
        <v>1</v>
      </c>
      <c r="EH25">
        <v>1</v>
      </c>
      <c r="EI25">
        <v>1</v>
      </c>
      <c r="EJ25">
        <v>1</v>
      </c>
      <c r="EK25">
        <v>1</v>
      </c>
      <c r="EL25">
        <v>1</v>
      </c>
      <c r="EM25">
        <v>1</v>
      </c>
      <c r="EN25">
        <v>1</v>
      </c>
      <c r="EO25">
        <v>1</v>
      </c>
      <c r="EP25">
        <v>1</v>
      </c>
      <c r="EQ25">
        <v>52</v>
      </c>
    </row>
    <row r="26" spans="1:147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M26" s="64" t="s">
        <v>2104</v>
      </c>
      <c r="CN26">
        <v>1</v>
      </c>
    </row>
    <row r="27" spans="1:147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M27" s="67" t="s">
        <v>805</v>
      </c>
      <c r="CN27">
        <v>1</v>
      </c>
    </row>
    <row r="28" spans="1:147" x14ac:dyDescent="0.3">
      <c r="A28" s="76" t="s">
        <v>1938</v>
      </c>
      <c r="B28" s="76">
        <f>B3</f>
        <v>1</v>
      </c>
      <c r="C28" s="76">
        <f t="shared" ref="C28:AR28" si="132">C3</f>
        <v>2</v>
      </c>
      <c r="D28" s="76">
        <f t="shared" si="132"/>
        <v>3</v>
      </c>
      <c r="E28" s="76">
        <f t="shared" si="132"/>
        <v>4</v>
      </c>
      <c r="F28" s="76">
        <f t="shared" si="132"/>
        <v>5</v>
      </c>
      <c r="G28" s="76">
        <f t="shared" si="132"/>
        <v>6</v>
      </c>
      <c r="H28" s="76">
        <f t="shared" si="132"/>
        <v>7</v>
      </c>
      <c r="I28" s="76">
        <f t="shared" si="132"/>
        <v>8</v>
      </c>
      <c r="J28" s="76">
        <f t="shared" si="132"/>
        <v>9</v>
      </c>
      <c r="K28" s="76">
        <f t="shared" si="132"/>
        <v>10</v>
      </c>
      <c r="L28" s="76">
        <f t="shared" si="132"/>
        <v>11</v>
      </c>
      <c r="M28" s="76">
        <f t="shared" si="132"/>
        <v>12</v>
      </c>
      <c r="N28" s="76">
        <f t="shared" si="132"/>
        <v>13</v>
      </c>
      <c r="O28" s="76">
        <f t="shared" si="132"/>
        <v>14</v>
      </c>
      <c r="P28" s="76">
        <f t="shared" si="132"/>
        <v>15</v>
      </c>
      <c r="Q28" s="76">
        <f t="shared" si="132"/>
        <v>16</v>
      </c>
      <c r="R28" s="76">
        <f t="shared" si="132"/>
        <v>17</v>
      </c>
      <c r="S28" s="76">
        <f t="shared" si="132"/>
        <v>18</v>
      </c>
      <c r="T28" s="76">
        <f t="shared" si="132"/>
        <v>19</v>
      </c>
      <c r="U28" s="76">
        <f t="shared" si="132"/>
        <v>20</v>
      </c>
      <c r="V28" s="76">
        <f t="shared" si="132"/>
        <v>21</v>
      </c>
      <c r="W28" s="76">
        <f t="shared" si="132"/>
        <v>22</v>
      </c>
      <c r="X28" s="76">
        <f t="shared" si="132"/>
        <v>23</v>
      </c>
      <c r="Y28" s="76">
        <f t="shared" si="132"/>
        <v>24</v>
      </c>
      <c r="Z28" s="76">
        <f t="shared" si="132"/>
        <v>25</v>
      </c>
      <c r="AA28" s="76">
        <f t="shared" si="132"/>
        <v>26</v>
      </c>
      <c r="AB28" s="76">
        <f t="shared" si="132"/>
        <v>27</v>
      </c>
      <c r="AC28" s="76">
        <f t="shared" si="132"/>
        <v>28</v>
      </c>
      <c r="AD28" s="76">
        <f t="shared" si="132"/>
        <v>29</v>
      </c>
      <c r="AE28" s="76">
        <f t="shared" si="132"/>
        <v>30</v>
      </c>
      <c r="AF28" s="76">
        <f t="shared" si="132"/>
        <v>31</v>
      </c>
      <c r="AG28" s="76">
        <f t="shared" si="132"/>
        <v>32</v>
      </c>
      <c r="AH28" s="76">
        <f t="shared" si="132"/>
        <v>33</v>
      </c>
      <c r="AI28" s="76">
        <f t="shared" si="132"/>
        <v>34</v>
      </c>
      <c r="AJ28" s="76">
        <f t="shared" si="132"/>
        <v>35</v>
      </c>
      <c r="AK28" s="76">
        <f t="shared" si="132"/>
        <v>36</v>
      </c>
      <c r="AL28" s="76">
        <f t="shared" si="132"/>
        <v>37</v>
      </c>
      <c r="AM28" s="76">
        <f t="shared" si="132"/>
        <v>38</v>
      </c>
      <c r="AN28" s="76">
        <f t="shared" si="132"/>
        <v>39</v>
      </c>
      <c r="AO28" s="76">
        <f t="shared" si="132"/>
        <v>40</v>
      </c>
      <c r="AP28" s="76">
        <f t="shared" si="132"/>
        <v>41</v>
      </c>
      <c r="AQ28" s="76">
        <f t="shared" si="132"/>
        <v>42</v>
      </c>
      <c r="AR28" s="76">
        <f t="shared" si="132"/>
        <v>43</v>
      </c>
      <c r="AS28" s="76">
        <f t="shared" ref="AS28:AX28" si="133">AS3</f>
        <v>44</v>
      </c>
      <c r="AT28" s="76">
        <f t="shared" si="133"/>
        <v>45</v>
      </c>
      <c r="AU28" s="76">
        <f t="shared" si="133"/>
        <v>46</v>
      </c>
      <c r="AV28" s="76">
        <f t="shared" si="133"/>
        <v>47</v>
      </c>
      <c r="AW28" s="76">
        <f t="shared" si="133"/>
        <v>48</v>
      </c>
      <c r="AX28" s="76">
        <f t="shared" si="133"/>
        <v>49</v>
      </c>
      <c r="AY28" s="76">
        <f t="shared" ref="AY28:CK28" si="134">AY3</f>
        <v>50</v>
      </c>
      <c r="AZ28" s="76">
        <f t="shared" si="134"/>
        <v>51</v>
      </c>
      <c r="BA28" s="76">
        <f t="shared" si="134"/>
        <v>52</v>
      </c>
      <c r="BB28" s="76">
        <f t="shared" si="134"/>
        <v>1</v>
      </c>
      <c r="BC28" s="76">
        <f t="shared" si="134"/>
        <v>2</v>
      </c>
      <c r="BD28" s="76">
        <f t="shared" si="134"/>
        <v>3</v>
      </c>
      <c r="BE28" s="76">
        <f t="shared" si="134"/>
        <v>4</v>
      </c>
      <c r="BF28" s="76">
        <f t="shared" si="134"/>
        <v>5</v>
      </c>
      <c r="BG28" s="76">
        <f t="shared" si="134"/>
        <v>6</v>
      </c>
      <c r="BH28" s="76">
        <f t="shared" si="134"/>
        <v>7</v>
      </c>
      <c r="BI28" s="76">
        <f t="shared" si="134"/>
        <v>8</v>
      </c>
      <c r="BJ28" s="76">
        <f t="shared" si="134"/>
        <v>9</v>
      </c>
      <c r="BK28" s="76">
        <f t="shared" si="134"/>
        <v>10</v>
      </c>
      <c r="BL28" s="76">
        <f t="shared" si="134"/>
        <v>11</v>
      </c>
      <c r="BM28" s="76">
        <f t="shared" si="134"/>
        <v>12</v>
      </c>
      <c r="BN28" s="76">
        <f t="shared" si="134"/>
        <v>13</v>
      </c>
      <c r="BO28" s="76">
        <f t="shared" si="134"/>
        <v>14</v>
      </c>
      <c r="BP28" s="76">
        <f t="shared" si="134"/>
        <v>15</v>
      </c>
      <c r="BQ28" s="76">
        <f t="shared" si="134"/>
        <v>16</v>
      </c>
      <c r="BR28" s="76">
        <f t="shared" si="134"/>
        <v>17</v>
      </c>
      <c r="BS28" s="76">
        <f t="shared" si="134"/>
        <v>18</v>
      </c>
      <c r="BT28" s="76">
        <f t="shared" si="134"/>
        <v>19</v>
      </c>
      <c r="BU28" s="76">
        <f t="shared" si="134"/>
        <v>20</v>
      </c>
      <c r="BV28" s="76">
        <f t="shared" si="134"/>
        <v>21</v>
      </c>
      <c r="BW28" s="76">
        <f t="shared" si="134"/>
        <v>22</v>
      </c>
      <c r="BX28" s="76">
        <f t="shared" si="134"/>
        <v>23</v>
      </c>
      <c r="BY28" s="76">
        <f t="shared" si="134"/>
        <v>24</v>
      </c>
      <c r="BZ28" s="76">
        <f t="shared" si="134"/>
        <v>25</v>
      </c>
      <c r="CA28" s="76">
        <f t="shared" si="134"/>
        <v>26</v>
      </c>
      <c r="CB28" s="76">
        <f t="shared" si="134"/>
        <v>27</v>
      </c>
      <c r="CC28" s="76">
        <f t="shared" si="134"/>
        <v>28</v>
      </c>
      <c r="CD28" s="76">
        <f t="shared" si="134"/>
        <v>29</v>
      </c>
      <c r="CE28" s="76">
        <f t="shared" si="134"/>
        <v>30</v>
      </c>
      <c r="CF28" s="76">
        <f t="shared" si="134"/>
        <v>31</v>
      </c>
      <c r="CG28" s="76">
        <f t="shared" si="134"/>
        <v>32</v>
      </c>
      <c r="CH28" s="76">
        <f t="shared" si="134"/>
        <v>33</v>
      </c>
      <c r="CI28" s="76">
        <f t="shared" si="134"/>
        <v>34</v>
      </c>
      <c r="CJ28" s="76">
        <f t="shared" si="134"/>
        <v>35</v>
      </c>
      <c r="CK28" s="76">
        <f t="shared" si="134"/>
        <v>36</v>
      </c>
      <c r="CM28" s="64" t="s">
        <v>78</v>
      </c>
      <c r="CN28">
        <v>1</v>
      </c>
    </row>
    <row r="29" spans="1:147" x14ac:dyDescent="0.3">
      <c r="A29" s="76" t="s">
        <v>1939</v>
      </c>
      <c r="B29" s="76">
        <f>COUNTIFS(T_Planning[Type Mach],"CNC",T_Planning[Sem],CAPAMETW16!B3,T_Planning[PLANIF],"*PLANIF*",T_Planning[Année],CAPAMETW16!B$2,T_Planning[TP],"&lt;&gt;"&amp;"P")</f>
        <v>0</v>
      </c>
      <c r="C29" s="76">
        <f>COUNTIFS(T_Planning[Type Mach],"CNC",T_Planning[Sem],CAPAMETW16!C3,T_Planning[PLANIF],"*PLANIF*",T_Planning[Année],CAPAMETW16!C$2,T_Planning[TP],"&lt;&gt;"&amp;"P")</f>
        <v>0</v>
      </c>
      <c r="D29" s="76">
        <f>COUNTIFS(T_Planning[Type Mach],"CNC",T_Planning[Sem],CAPAMETW16!D3,T_Planning[PLANIF],"*PLANIF*",T_Planning[Année],CAPAMETW16!D$2,T_Planning[TP],"&lt;&gt;"&amp;"P")</f>
        <v>0</v>
      </c>
      <c r="E29" s="76">
        <f>COUNTIFS(T_Planning[Type Mach],"CNC",T_Planning[Sem],CAPAMETW16!E3,T_Planning[PLANIF],"*PLANIF*",T_Planning[Année],CAPAMETW16!E$2,T_Planning[TP],"&lt;&gt;"&amp;"P")</f>
        <v>0</v>
      </c>
      <c r="F29" s="76">
        <f>COUNTIFS(T_Planning[Type Mach],"CNC",T_Planning[Sem],CAPAMETW16!F3,T_Planning[PLANIF],"*PLANIF*",T_Planning[Année],CAPAMETW16!F$2,T_Planning[TP],"&lt;&gt;"&amp;"P")</f>
        <v>0</v>
      </c>
      <c r="G29" s="76">
        <f>COUNTIFS(T_Planning[Type Mach],"CNC",T_Planning[Sem],CAPAMETW16!G3,T_Planning[PLANIF],"*PLANIF*",T_Planning[Année],CAPAMETW16!G$2,T_Planning[TP],"&lt;&gt;"&amp;"P")</f>
        <v>0</v>
      </c>
      <c r="H29" s="76">
        <f>COUNTIFS(T_Planning[Type Mach],"CNC",T_Planning[Sem],CAPAMETW16!H3,T_Planning[PLANIF],"*PLANIF*",T_Planning[Année],CAPAMETW16!H$2,T_Planning[TP],"&lt;&gt;"&amp;"P")</f>
        <v>0</v>
      </c>
      <c r="I29" s="76">
        <f>COUNTIFS(T_Planning[Type Mach],"CNC",T_Planning[Sem],CAPAMETW16!I3,T_Planning[PLANIF],"*PLANIF*",T_Planning[Année],CAPAMETW16!I$2,T_Planning[TP],"&lt;&gt;"&amp;"P")</f>
        <v>0</v>
      </c>
      <c r="J29" s="76">
        <f>COUNTIFS(T_Planning[Type Mach],"CNC",T_Planning[Sem],CAPAMETW16!J3,T_Planning[PLANIF],"*PLANIF*",T_Planning[Année],CAPAMETW16!J$2,T_Planning[TP],"&lt;&gt;"&amp;"P")</f>
        <v>0</v>
      </c>
      <c r="K29" s="76">
        <f>COUNTIFS(T_Planning[Type Mach],"CNC",T_Planning[Sem],CAPAMETW16!K3,T_Planning[PLANIF],"*PLANIF*",T_Planning[Année],CAPAMETW16!K$2,T_Planning[TP],"&lt;&gt;"&amp;"P")</f>
        <v>0</v>
      </c>
      <c r="L29" s="76">
        <f>COUNTIFS(T_Planning[Type Mach],"CNC",T_Planning[Sem],CAPAMETW16!L3,T_Planning[PLANIF],"*PLANIF*",T_Planning[Année],CAPAMETW16!L$2,T_Planning[TP],"&lt;&gt;"&amp;"P")</f>
        <v>0</v>
      </c>
      <c r="M29" s="76">
        <f>COUNTIFS(T_Planning[Type Mach],"CNC",T_Planning[Sem],CAPAMETW16!M3,T_Planning[PLANIF],"*PLANIF*",T_Planning[Année],CAPAMETW16!M$2,T_Planning[TP],"&lt;&gt;"&amp;"P")</f>
        <v>0</v>
      </c>
      <c r="N29" s="76">
        <f>COUNTIFS(T_Planning[Type Mach],"CNC",T_Planning[Sem],CAPAMETW16!N3,T_Planning[PLANIF],"*PLANIF*",T_Planning[Année],CAPAMETW16!N$2,T_Planning[TP],"&lt;&gt;"&amp;"P")</f>
        <v>0</v>
      </c>
      <c r="O29" s="76">
        <f>COUNTIFS(T_Planning[Type Mach],"CNC",T_Planning[Sem],CAPAMETW16!O3,T_Planning[PLANIF],"*PLANIF*",T_Planning[Année],CAPAMETW16!O$2,T_Planning[TP],"&lt;&gt;"&amp;"P")</f>
        <v>0</v>
      </c>
      <c r="P29" s="76">
        <f>COUNTIFS(T_Planning[Type Mach],"CNC",T_Planning[Sem],CAPAMETW16!P3,T_Planning[PLANIF],"*PLANIF*",T_Planning[Année],CAPAMETW16!P$2,T_Planning[TP],"&lt;&gt;"&amp;"P")</f>
        <v>0</v>
      </c>
      <c r="Q29" s="76">
        <f>COUNTIFS(T_Planning[Type Mach],"CNC",T_Planning[Sem],CAPAMETW16!Q3,T_Planning[PLANIF],"*PLANIF*",T_Planning[Année],CAPAMETW16!Q$2,T_Planning[TP],"&lt;&gt;"&amp;"P")</f>
        <v>0</v>
      </c>
      <c r="R29" s="76">
        <f>COUNTIFS(T_Planning[Type Mach],"CNC",T_Planning[Sem],CAPAMETW16!R3,T_Planning[PLANIF],"*PLANIF*",T_Planning[Année],CAPAMETW16!R$2,T_Planning[TP],"&lt;&gt;"&amp;"P")</f>
        <v>0</v>
      </c>
      <c r="S29" s="76">
        <f>COUNTIFS(T_Planning[Type Mach],"CNC",T_Planning[Sem],CAPAMETW16!S3,T_Planning[PLANIF],"*PLANIF*",T_Planning[Année],CAPAMETW16!S$2,T_Planning[TP],"&lt;&gt;"&amp;"P")</f>
        <v>0</v>
      </c>
      <c r="T29" s="76">
        <f>COUNTIFS(T_Planning[Type Mach],"CNC",T_Planning[Sem],CAPAMETW16!T3,T_Planning[PLANIF],"*PLANIF*",T_Planning[Année],CAPAMETW16!T$2,T_Planning[TP],"&lt;&gt;"&amp;"P")</f>
        <v>0</v>
      </c>
      <c r="U29" s="76">
        <f>COUNTIFS(T_Planning[Type Mach],"CNC",T_Planning[Sem],CAPAMETW16!U3,T_Planning[PLANIF],"*PLANIF*",T_Planning[Année],CAPAMETW16!U$2,T_Planning[TP],"&lt;&gt;"&amp;"P")</f>
        <v>0</v>
      </c>
      <c r="V29" s="76">
        <f>COUNTIFS(T_Planning[Type Mach],"CNC",T_Planning[Sem],CAPAMETW16!V3,T_Planning[PLANIF],"*PLANIF*",T_Planning[Année],CAPAMETW16!V$2,T_Planning[TP],"&lt;&gt;"&amp;"P")</f>
        <v>0</v>
      </c>
      <c r="W29" s="76">
        <f>COUNTIFS(T_Planning[Type Mach],"CNC",T_Planning[Sem],CAPAMETW16!W3,T_Planning[PLANIF],"*PLANIF*",T_Planning[Année],CAPAMETW16!W$2,T_Planning[TP],"&lt;&gt;"&amp;"P")</f>
        <v>0</v>
      </c>
      <c r="X29" s="76">
        <f>COUNTIFS(T_Planning[Type Mach],"CNC",T_Planning[Sem],CAPAMETW16!X3,T_Planning[PLANIF],"*PLANIF*",T_Planning[Année],CAPAMETW16!X$2,T_Planning[TP],"&lt;&gt;"&amp;"P")</f>
        <v>0</v>
      </c>
      <c r="Y29" s="76">
        <f>COUNTIFS(T_Planning[Type Mach],"CNC",T_Planning[Sem],CAPAMETW16!Y3,T_Planning[PLANIF],"*PLANIF*",T_Planning[Année],CAPAMETW16!Y$2,T_Planning[TP],"&lt;&gt;"&amp;"P")</f>
        <v>3</v>
      </c>
      <c r="Z29" s="76">
        <f>COUNTIFS(T_Planning[Type Mach],"CNC",T_Planning[Sem],CAPAMETW16!Z3,T_Planning[PLANIF],"*PLANIF*",T_Planning[Année],CAPAMETW16!Z$2,T_Planning[TP],"&lt;&gt;"&amp;"P")</f>
        <v>3</v>
      </c>
      <c r="AA29" s="76">
        <f>COUNTIFS(T_Planning[Type Mach],"CNC",T_Planning[Sem],CAPAMETW16!AA3,T_Planning[PLANIF],"*PLANIF*",T_Planning[Année],CAPAMETW16!AA$2,T_Planning[TP],"&lt;&gt;"&amp;"P")</f>
        <v>1</v>
      </c>
      <c r="AB29" s="76">
        <f>COUNTIFS(T_Planning[Type Mach],"CNC",T_Planning[Sem],CAPAMETW16!AB3,T_Planning[PLANIF],"*PLANIF*",T_Planning[Année],CAPAMETW16!AB$2,T_Planning[TP],"&lt;&gt;"&amp;"P")</f>
        <v>3</v>
      </c>
      <c r="AC29" s="76">
        <f>COUNTIFS(T_Planning[Type Mach],"CNC",T_Planning[Sem],CAPAMETW16!AC3,T_Planning[PLANIF],"*PLANIF*",T_Planning[Année],CAPAMETW16!AC$2,T_Planning[TP],"&lt;&gt;"&amp;"P")</f>
        <v>3</v>
      </c>
      <c r="AD29" s="76">
        <f>COUNTIFS(T_Planning[Type Mach],"CNC",T_Planning[Sem],CAPAMETW16!AD3,T_Planning[PLANIF],"*PLANIF*",T_Planning[Année],CAPAMETW16!AD$2,T_Planning[TP],"&lt;&gt;"&amp;"P")</f>
        <v>3</v>
      </c>
      <c r="AE29" s="76">
        <f>COUNTIFS(T_Planning[Type Mach],"CNC",T_Planning[Sem],CAPAMETW16!AE3,T_Planning[PLANIF],"*PLANIF*",T_Planning[Année],CAPAMETW16!AE$2,T_Planning[TP],"&lt;&gt;"&amp;"P")</f>
        <v>3</v>
      </c>
      <c r="AF29" s="76">
        <f>COUNTIFS(T_Planning[Type Mach],"CNC",T_Planning[Sem],CAPAMETW16!AF3,T_Planning[PLANIF],"*PLANIF*",T_Planning[Année],CAPAMETW16!AF$2,T_Planning[TP],"&lt;&gt;"&amp;"P")</f>
        <v>0</v>
      </c>
      <c r="AG29" s="76">
        <f>COUNTIFS(T_Planning[Type Mach],"CNC",T_Planning[Sem],CAPAMETW16!AG3,T_Planning[PLANIF],"*PLANIF*",T_Planning[Année],CAPAMETW16!AG$2,T_Planning[TP],"&lt;&gt;"&amp;"P")</f>
        <v>0</v>
      </c>
      <c r="AH29" s="76">
        <f>COUNTIFS(T_Planning[Type Mach],"CNC",T_Planning[Sem],CAPAMETW16!AH3,T_Planning[PLANIF],"*PLANIF*",T_Planning[Année],CAPAMETW16!AH$2,T_Planning[TP],"&lt;&gt;"&amp;"P")</f>
        <v>2</v>
      </c>
      <c r="AI29" s="76">
        <f>COUNTIFS(T_Planning[Type Mach],"CNC",T_Planning[Sem],CAPAMETW16!AI3,T_Planning[PLANIF],"*PLANIF*",T_Planning[Année],CAPAMETW16!AI$2,T_Planning[TP],"&lt;&gt;"&amp;"P")</f>
        <v>3</v>
      </c>
      <c r="AJ29" s="76">
        <f>COUNTIFS(T_Planning[Type Mach],"CNC",T_Planning[Sem],CAPAMETW16!AJ3,T_Planning[PLANIF],"*PLANIF*",T_Planning[Année],CAPAMETW16!AJ$2,T_Planning[TP],"&lt;&gt;"&amp;"P")</f>
        <v>3</v>
      </c>
      <c r="AK29" s="76">
        <f>COUNTIFS(T_Planning[Type Mach],"CNC",T_Planning[Sem],CAPAMETW16!AK3,T_Planning[PLANIF],"*PLANIF*",T_Planning[Année],CAPAMETW16!AK$2,T_Planning[TP],"&lt;&gt;"&amp;"P")</f>
        <v>3</v>
      </c>
      <c r="AL29" s="76">
        <f>COUNTIFS(T_Planning[Type Mach],"CNC",T_Planning[Sem],CAPAMETW16!AL3,T_Planning[PLANIF],"*PLANIF*",T_Planning[Année],CAPAMETW16!AL$2,T_Planning[TP],"&lt;&gt;"&amp;"P")</f>
        <v>3</v>
      </c>
      <c r="AM29" s="76">
        <f>COUNTIFS(T_Planning[Type Mach],"CNC",T_Planning[Sem],CAPAMETW16!AM3,T_Planning[PLANIF],"*PLANIF*",T_Planning[Année],CAPAMETW16!AM$2,T_Planning[TP],"&lt;&gt;"&amp;"P")</f>
        <v>3</v>
      </c>
      <c r="AN29" s="76">
        <f>COUNTIFS(T_Planning[Type Mach],"CNC",T_Planning[Sem],CAPAMETW16!AN3,T_Planning[PLANIF],"*PLANIF*",T_Planning[Année],CAPAMETW16!AN$2,T_Planning[TP],"&lt;&gt;"&amp;"P")</f>
        <v>3</v>
      </c>
      <c r="AO29" s="76">
        <f>COUNTIFS(T_Planning[Type Mach],"CNC",T_Planning[Sem],CAPAMETW16!AO3,T_Planning[PLANIF],"*PLANIF*",T_Planning[Année],CAPAMETW16!AO$2,T_Planning[TP],"&lt;&gt;"&amp;"P")</f>
        <v>3</v>
      </c>
      <c r="AP29" s="76">
        <f>COUNTIFS(T_Planning[Type Mach],"CNC",T_Planning[Sem],CAPAMETW16!AP3,T_Planning[PLANIF],"*PLANIF*",T_Planning[Année],CAPAMETW16!AP$2,T_Planning[TP],"&lt;&gt;"&amp;"P")</f>
        <v>3</v>
      </c>
      <c r="AQ29" s="76">
        <f>COUNTIFS(T_Planning[Type Mach],"CNC",T_Planning[Sem],CAPAMETW16!AQ3,T_Planning[PLANIF],"*PLANIF*",T_Planning[Année],CAPAMETW16!AQ$2,T_Planning[TP],"&lt;&gt;"&amp;"P")</f>
        <v>2</v>
      </c>
      <c r="AR29" s="76">
        <f>COUNTIFS(T_Planning[Type Mach],"CNC",T_Planning[Sem],CAPAMETW16!AR3,T_Planning[PLANIF],"*PLANIF*",T_Planning[Année],CAPAMETW16!AR$2,T_Planning[TP],"&lt;&gt;"&amp;"P")</f>
        <v>3</v>
      </c>
      <c r="AS29" s="76">
        <f>COUNTIFS(T_Planning[Type Mach],"CNC",T_Planning[Sem],CAPAMETW16!AS3,T_Planning[PLANIF],"*PLANIF*",T_Planning[Année],CAPAMETW16!AS$2,T_Planning[TP],"&lt;&gt;"&amp;"P")</f>
        <v>3</v>
      </c>
      <c r="AT29" s="76">
        <f>COUNTIFS(T_Planning[Type Mach],"CNC",T_Planning[Sem],CAPAMETW16!AT3,T_Planning[PLANIF],"*PLANIF*",T_Planning[Année],CAPAMETW16!AT$2,T_Planning[TP],"&lt;&gt;"&amp;"P")</f>
        <v>3</v>
      </c>
      <c r="AU29" s="76">
        <f>COUNTIFS(T_Planning[Type Mach],"CNC",T_Planning[Sem],CAPAMETW16!AU3,T_Planning[PLANIF],"*PLANIF*",T_Planning[Année],CAPAMETW16!AU$2,T_Planning[TP],"&lt;&gt;"&amp;"P")</f>
        <v>4</v>
      </c>
      <c r="AV29" s="76">
        <f>COUNTIFS(T_Planning[Type Mach],"CNC",T_Planning[Sem],CAPAMETW16!AV3,T_Planning[PLANIF],"*PLANIF*",T_Planning[Année],CAPAMETW16!AV$2,T_Planning[TP],"&lt;&gt;"&amp;"P")</f>
        <v>3</v>
      </c>
      <c r="AW29" s="76">
        <f>COUNTIFS(T_Planning[Type Mach],"CNC",T_Planning[Sem],CAPAMETW16!AW3,T_Planning[PLANIF],"*PLANIF*",T_Planning[Année],CAPAMETW16!AW$2,T_Planning[TP],"&lt;&gt;"&amp;"P")</f>
        <v>1</v>
      </c>
      <c r="AX29" s="76">
        <f>COUNTIFS(T_Planning[Type Mach],"CNC",T_Planning[Sem],CAPAMETW16!AX3,T_Planning[PLANIF],"*PLANIF*",T_Planning[Année],CAPAMETW16!AX$2,T_Planning[TP],"&lt;&gt;"&amp;"P")</f>
        <v>0</v>
      </c>
      <c r="AY29" s="76">
        <f>COUNTIFS(T_Planning[Type Mach],"CNC",T_Planning[Sem],CAPAMETW16!AY3,T_Planning[PLANIF],"*PLANIF*",T_Planning[Année],CAPAMETW16!AY$2,T_Planning[TP],"&lt;&gt;"&amp;"P")</f>
        <v>0</v>
      </c>
      <c r="AZ29" s="76">
        <f>COUNTIFS(T_Planning[Type Mach],"CNC",T_Planning[Sem],CAPAMETW16!AZ3,T_Planning[PLANIF],"*PLANIF*",T_Planning[Année],CAPAMETW16!AZ$2,T_Planning[TP],"&lt;&gt;"&amp;"P")</f>
        <v>0</v>
      </c>
      <c r="BA29" s="76">
        <f>COUNTIFS(T_Planning[Type Mach],"CNC",T_Planning[Sem],CAPAMETW16!BA3,T_Planning[PLANIF],"*PLANIF*",T_Planning[Année],CAPAMETW16!BA$2,T_Planning[TP],"&lt;&gt;"&amp;"P")</f>
        <v>0</v>
      </c>
      <c r="BB29" s="76">
        <f>COUNTIFS(T_Planning[Type Mach],"CNC",T_Planning[Sem],CAPAMETW16!BB3,T_Planning[PLANIF],"*PLANIF*",T_Planning[Année],CAPAMETW16!BB$2,T_Planning[TP],"&lt;&gt;"&amp;"P")</f>
        <v>0</v>
      </c>
      <c r="BC29" s="76">
        <f>COUNTIFS(T_Planning[Type Mach],"CNC",T_Planning[Sem],CAPAMETW16!BC3,T_Planning[PLANIF],"*PLANIF*",T_Planning[Année],CAPAMETW16!BC$2,T_Planning[TP],"&lt;&gt;"&amp;"P")</f>
        <v>0</v>
      </c>
      <c r="BD29" s="76">
        <f>COUNTIFS(T_Planning[Type Mach],"CNC",T_Planning[Sem],CAPAMETW16!BD3,T_Planning[PLANIF],"*PLANIF*",T_Planning[Année],CAPAMETW16!BD$2,T_Planning[TP],"&lt;&gt;"&amp;"P")</f>
        <v>0</v>
      </c>
      <c r="BE29" s="76">
        <f>COUNTIFS(T_Planning[Type Mach],"CNC",T_Planning[Sem],CAPAMETW16!BE3,T_Planning[PLANIF],"*PLANIF*",T_Planning[Année],CAPAMETW16!BE$2,T_Planning[TP],"&lt;&gt;"&amp;"P")</f>
        <v>0</v>
      </c>
      <c r="BF29" s="76">
        <f>COUNTIFS(T_Planning[Type Mach],"CNC",T_Planning[Sem],CAPAMETW16!BF3,T_Planning[PLANIF],"*PLANIF*",T_Planning[Année],CAPAMETW16!BF$2,T_Planning[TP],"&lt;&gt;"&amp;"P")</f>
        <v>0</v>
      </c>
      <c r="BG29" s="76">
        <f>COUNTIFS(T_Planning[Type Mach],"CNC",T_Planning[Sem],CAPAMETW16!BG3,T_Planning[PLANIF],"*PLANIF*",T_Planning[Année],CAPAMETW16!BG$2,T_Planning[TP],"&lt;&gt;"&amp;"P")</f>
        <v>0</v>
      </c>
      <c r="BH29" s="76">
        <f>COUNTIFS(T_Planning[Type Mach],"CNC",T_Planning[Sem],CAPAMETW16!BH3,T_Planning[PLANIF],"*PLANIF*",T_Planning[Année],CAPAMETW16!BH$2,T_Planning[TP],"&lt;&gt;"&amp;"P")</f>
        <v>0</v>
      </c>
      <c r="BI29" s="76">
        <f>COUNTIFS(T_Planning[Type Mach],"CNC",T_Planning[Sem],CAPAMETW16!BI3,T_Planning[PLANIF],"*PLANIF*",T_Planning[Année],CAPAMETW16!BI$2,T_Planning[TP],"&lt;&gt;"&amp;"P")</f>
        <v>0</v>
      </c>
      <c r="BJ29" s="76">
        <f>COUNTIFS(T_Planning[Type Mach],"CNC",T_Planning[Sem],CAPAMETW16!BJ3,T_Planning[PLANIF],"*PLANIF*",T_Planning[Année],CAPAMETW16!BJ$2,T_Planning[TP],"&lt;&gt;"&amp;"P")</f>
        <v>0</v>
      </c>
      <c r="BK29" s="76">
        <f>COUNTIFS(T_Planning[Type Mach],"CNC",T_Planning[Sem],CAPAMETW16!BK3,T_Planning[PLANIF],"*PLANIF*",T_Planning[Année],CAPAMETW16!BK$2,T_Planning[TP],"&lt;&gt;"&amp;"P")</f>
        <v>0</v>
      </c>
      <c r="BL29" s="76">
        <f>COUNTIFS(T_Planning[Type Mach],"CNC",T_Planning[Sem],CAPAMETW16!BL3,T_Planning[PLANIF],"*PLANIF*",T_Planning[Année],CAPAMETW16!BL$2,T_Planning[TP],"&lt;&gt;"&amp;"P")</f>
        <v>0</v>
      </c>
      <c r="BM29" s="76">
        <f>COUNTIFS(T_Planning[Type Mach],"CNC",T_Planning[Sem],CAPAMETW16!BM3,T_Planning[PLANIF],"*PLANIF*",T_Planning[Année],CAPAMETW16!BM$2,T_Planning[TP],"&lt;&gt;"&amp;"P")</f>
        <v>0</v>
      </c>
      <c r="BN29" s="76">
        <f>COUNTIFS(T_Planning[Type Mach],"CNC",T_Planning[Sem],CAPAMETW16!BN3,T_Planning[PLANIF],"*PLANIF*",T_Planning[Année],CAPAMETW16!BN$2,T_Planning[TP],"&lt;&gt;"&amp;"P")</f>
        <v>0</v>
      </c>
      <c r="BO29" s="76">
        <f>COUNTIFS(T_Planning[Type Mach],"CNC",T_Planning[Sem],CAPAMETW16!BO3,T_Planning[PLANIF],"*PLANIF*",T_Planning[Année],CAPAMETW16!BO$2,T_Planning[TP],"&lt;&gt;"&amp;"P")</f>
        <v>0</v>
      </c>
      <c r="BP29" s="76">
        <f>COUNTIFS(T_Planning[Type Mach],"CNC",T_Planning[Sem],CAPAMETW16!BP3,T_Planning[PLANIF],"*PLANIF*",T_Planning[Année],CAPAMETW16!BP$2,T_Planning[TP],"&lt;&gt;"&amp;"P")</f>
        <v>0</v>
      </c>
      <c r="BQ29" s="76">
        <f>COUNTIFS(T_Planning[Type Mach],"CNC",T_Planning[Sem],CAPAMETW16!BQ3,T_Planning[PLANIF],"*PLANIF*",T_Planning[Année],CAPAMETW16!BQ$2,T_Planning[TP],"&lt;&gt;"&amp;"P")</f>
        <v>0</v>
      </c>
      <c r="BR29" s="76">
        <f>COUNTIFS(T_Planning[Type Mach],"CNC",T_Planning[Sem],CAPAMETW16!BR3,T_Planning[PLANIF],"*PLANIF*",T_Planning[Année],CAPAMETW16!BR$2,T_Planning[TP],"&lt;&gt;"&amp;"P")</f>
        <v>0</v>
      </c>
      <c r="BS29" s="76">
        <f>COUNTIFS(T_Planning[Type Mach],"CNC",T_Planning[Sem],CAPAMETW16!BS3,T_Planning[PLANIF],"*PLANIF*",T_Planning[Année],CAPAMETW16!BS$2,T_Planning[TP],"&lt;&gt;"&amp;"P")</f>
        <v>0</v>
      </c>
      <c r="BT29" s="76">
        <f>COUNTIFS(T_Planning[Type Mach],"CNC",T_Planning[Sem],CAPAMETW16!BT3,T_Planning[PLANIF],"*PLANIF*",T_Planning[Année],CAPAMETW16!BT$2,T_Planning[TP],"&lt;&gt;"&amp;"P")</f>
        <v>0</v>
      </c>
      <c r="BU29" s="76">
        <f>COUNTIFS(T_Planning[Type Mach],"CNC",T_Planning[Sem],CAPAMETW16!BU3,T_Planning[PLANIF],"*PLANIF*",T_Planning[Année],CAPAMETW16!BU$2,T_Planning[TP],"&lt;&gt;"&amp;"P")</f>
        <v>0</v>
      </c>
      <c r="BV29" s="76">
        <f>COUNTIFS(T_Planning[Type Mach],"CNC",T_Planning[Sem],CAPAMETW16!BV3,T_Planning[PLANIF],"*PLANIF*",T_Planning[Année],CAPAMETW16!BV$2,T_Planning[TP],"&lt;&gt;"&amp;"P")</f>
        <v>0</v>
      </c>
      <c r="BW29" s="76">
        <f>COUNTIFS(T_Planning[Type Mach],"CNC",T_Planning[Sem],CAPAMETW16!BW3,T_Planning[PLANIF],"*PLANIF*",T_Planning[Année],CAPAMETW16!BW$2,T_Planning[TP],"&lt;&gt;"&amp;"P")</f>
        <v>0</v>
      </c>
      <c r="BX29" s="76">
        <f>COUNTIFS(T_Planning[Type Mach],"CNC",T_Planning[Sem],CAPAMETW16!BX3,T_Planning[PLANIF],"*PLANIF*",T_Planning[Année],CAPAMETW16!BX$2,T_Planning[TP],"&lt;&gt;"&amp;"P")</f>
        <v>0</v>
      </c>
      <c r="BY29" s="76">
        <f>COUNTIFS(T_Planning[Type Mach],"CNC",T_Planning[Sem],CAPAMETW16!BY3,T_Planning[PLANIF],"*PLANIF*",T_Planning[Année],CAPAMETW16!BY$2,T_Planning[TP],"&lt;&gt;"&amp;"P")</f>
        <v>0</v>
      </c>
      <c r="BZ29" s="76">
        <f>COUNTIFS(T_Planning[Type Mach],"CNC",T_Planning[Sem],CAPAMETW16!BZ3,T_Planning[PLANIF],"*PLANIF*",T_Planning[Année],CAPAMETW16!BZ$2,T_Planning[TP],"&lt;&gt;"&amp;"P")</f>
        <v>0</v>
      </c>
      <c r="CA29" s="76">
        <f>COUNTIFS(T_Planning[Type Mach],"CNC",T_Planning[Sem],CAPAMETW16!CA3,T_Planning[PLANIF],"*PLANIF*",T_Planning[Année],CAPAMETW16!CA$2,T_Planning[TP],"&lt;&gt;"&amp;"P")</f>
        <v>0</v>
      </c>
      <c r="CB29" s="76">
        <f>COUNTIFS(T_Planning[Type Mach],"CNC",T_Planning[Sem],CAPAMETW16!CB3,T_Planning[PLANIF],"*PLANIF*",T_Planning[Année],CAPAMETW16!CB$2,T_Planning[TP],"&lt;&gt;"&amp;"P")</f>
        <v>0</v>
      </c>
      <c r="CC29" s="76">
        <f>COUNTIFS(T_Planning[Type Mach],"CNC",T_Planning[Sem],CAPAMETW16!CC3,T_Planning[PLANIF],"*PLANIF*",T_Planning[Année],CAPAMETW16!CC$2,T_Planning[TP],"&lt;&gt;"&amp;"P")</f>
        <v>0</v>
      </c>
      <c r="CD29" s="76">
        <f>COUNTIFS(T_Planning[Type Mach],"CNC",T_Planning[Sem],CAPAMETW16!CD3,T_Planning[PLANIF],"*PLANIF*",T_Planning[Année],CAPAMETW16!CD$2,T_Planning[TP],"&lt;&gt;"&amp;"P")</f>
        <v>0</v>
      </c>
      <c r="CE29" s="76">
        <f>COUNTIFS(T_Planning[Type Mach],"CNC",T_Planning[Sem],CAPAMETW16!CE3,T_Planning[PLANIF],"*PLANIF*",T_Planning[Année],CAPAMETW16!CE$2,T_Planning[TP],"&lt;&gt;"&amp;"P")</f>
        <v>0</v>
      </c>
      <c r="CF29" s="76">
        <f>COUNTIFS(T_Planning[Type Mach],"CNC",T_Planning[Sem],CAPAMETW16!CF3,T_Planning[PLANIF],"*PLANIF*",T_Planning[Année],CAPAMETW16!CF$2,T_Planning[TP],"&lt;&gt;"&amp;"P")</f>
        <v>0</v>
      </c>
      <c r="CG29" s="76">
        <f>COUNTIFS(T_Planning[Type Mach],"CNC",T_Planning[Sem],CAPAMETW16!CG3,T_Planning[PLANIF],"*PLANIF*",T_Planning[Année],CAPAMETW16!CG$2,T_Planning[TP],"&lt;&gt;"&amp;"P")</f>
        <v>0</v>
      </c>
      <c r="CH29" s="76">
        <f>COUNTIFS(T_Planning[Type Mach],"CNC",T_Planning[Sem],CAPAMETW16!CH3,T_Planning[PLANIF],"*PLANIF*",T_Planning[Année],CAPAMETW16!CH$2,T_Planning[TP],"&lt;&gt;"&amp;"P")</f>
        <v>0</v>
      </c>
      <c r="CI29" s="76">
        <f>COUNTIFS(T_Planning[Type Mach],"CNC",T_Planning[Sem],CAPAMETW16!CI3,T_Planning[PLANIF],"*PLANIF*",T_Planning[Année],CAPAMETW16!CI$2,T_Planning[TP],"&lt;&gt;"&amp;"P")</f>
        <v>0</v>
      </c>
      <c r="CJ29" s="76">
        <f>COUNTIFS(T_Planning[Type Mach],"CNC",T_Planning[Sem],CAPAMETW16!CJ3,T_Planning[PLANIF],"*PLANIF*",T_Planning[Année],CAPAMETW16!CJ$2,T_Planning[TP],"&lt;&gt;"&amp;"P")</f>
        <v>0</v>
      </c>
      <c r="CK29" s="76">
        <f>COUNTIFS(T_Planning[Type Mach],"CNC",T_Planning[Sem],CAPAMETW16!CK3,T_Planning[PLANIF],"*PLANIF*",T_Planning[Année],CAPAMETW16!CK$2,T_Planning[TP],"&lt;&gt;"&amp;"P")</f>
        <v>0</v>
      </c>
      <c r="CM29" s="67" t="s">
        <v>808</v>
      </c>
      <c r="CN29">
        <v>1</v>
      </c>
    </row>
    <row r="30" spans="1:147" s="132" customFormat="1" x14ac:dyDescent="0.3">
      <c r="A30" s="95" t="s">
        <v>1940</v>
      </c>
      <c r="B30" s="95">
        <f>SUMIFS('Metteur en train'!15:15,'Metteur en train'!11:11,CAPAMETW16!B$28,'Metteur en train'!2:2,CAPAMETW16!B$2)</f>
        <v>2</v>
      </c>
      <c r="C30" s="95">
        <f>SUMIFS('Metteur en train'!15:15,'Metteur en train'!11:11,CAPAMETW16!C$28,'Metteur en train'!2:2,CAPAMETW16!C$2)</f>
        <v>2</v>
      </c>
      <c r="D30" s="95">
        <f>SUMIFS('Metteur en train'!15:15,'Metteur en train'!11:11,CAPAMETW16!D$28,'Metteur en train'!2:2,CAPAMETW16!D$2)</f>
        <v>2</v>
      </c>
      <c r="E30" s="95">
        <f>SUMIFS('Metteur en train'!15:15,'Metteur en train'!11:11,CAPAMETW16!E$28,'Metteur en train'!2:2,CAPAMETW16!E$2)</f>
        <v>2</v>
      </c>
      <c r="F30" s="95">
        <f>SUMIFS('Metteur en train'!15:15,'Metteur en train'!11:11,CAPAMETW16!F$28,'Metteur en train'!2:2,CAPAMETW16!F$2)</f>
        <v>2</v>
      </c>
      <c r="G30" s="95">
        <f>SUMIFS('Metteur en train'!15:15,'Metteur en train'!11:11,CAPAMETW16!G$28,'Metteur en train'!2:2,CAPAMETW16!G$2)</f>
        <v>2</v>
      </c>
      <c r="H30" s="95">
        <f>SUMIFS('Metteur en train'!15:15,'Metteur en train'!11:11,CAPAMETW16!H$28,'Metteur en train'!2:2,CAPAMETW16!H$2)</f>
        <v>2</v>
      </c>
      <c r="I30" s="95">
        <f>SUMIFS('Metteur en train'!15:15,'Metteur en train'!11:11,CAPAMETW16!I$28,'Metteur en train'!2:2,CAPAMETW16!I$2)</f>
        <v>2</v>
      </c>
      <c r="J30" s="95">
        <f>SUMIFS('Metteur en train'!15:15,'Metteur en train'!11:11,CAPAMETW16!J$28,'Metteur en train'!2:2,CAPAMETW16!J$2)</f>
        <v>2</v>
      </c>
      <c r="K30" s="95">
        <f>SUMIFS('Metteur en train'!15:15,'Metteur en train'!11:11,CAPAMETW16!K$28,'Metteur en train'!2:2,CAPAMETW16!K$2)</f>
        <v>2</v>
      </c>
      <c r="L30" s="95">
        <f>SUMIFS('Metteur en train'!15:15,'Metteur en train'!11:11,CAPAMETW16!L$28,'Metteur en train'!2:2,CAPAMETW16!L$2)</f>
        <v>2</v>
      </c>
      <c r="M30" s="95">
        <f>SUMIFS('Metteur en train'!15:15,'Metteur en train'!11:11,CAPAMETW16!M$28,'Metteur en train'!2:2,CAPAMETW16!M$2)</f>
        <v>2</v>
      </c>
      <c r="N30" s="95">
        <f>SUMIFS('Metteur en train'!15:15,'Metteur en train'!11:11,CAPAMETW16!N$28,'Metteur en train'!2:2,CAPAMETW16!N$2)</f>
        <v>2</v>
      </c>
      <c r="O30" s="95">
        <f>SUMIFS('Metteur en train'!15:15,'Metteur en train'!11:11,CAPAMETW16!O$28,'Metteur en train'!2:2,CAPAMETW16!O$2)</f>
        <v>2</v>
      </c>
      <c r="P30" s="95">
        <f>SUMIFS('Metteur en train'!15:15,'Metteur en train'!11:11,CAPAMETW16!P$28,'Metteur en train'!2:2,CAPAMETW16!P$2)</f>
        <v>2</v>
      </c>
      <c r="Q30" s="95">
        <f>SUMIFS('Metteur en train'!15:15,'Metteur en train'!11:11,CAPAMETW16!Q$28,'Metteur en train'!2:2,CAPAMETW16!Q$2)</f>
        <v>2</v>
      </c>
      <c r="R30" s="95">
        <f>SUMIFS('Metteur en train'!15:15,'Metteur en train'!11:11,CAPAMETW16!R$28,'Metteur en train'!2:2,CAPAMETW16!R$2)</f>
        <v>2</v>
      </c>
      <c r="S30" s="95">
        <f>SUMIFS('Metteur en train'!15:15,'Metteur en train'!11:11,CAPAMETW16!S$28,'Metteur en train'!2:2,CAPAMETW16!S$2)</f>
        <v>2</v>
      </c>
      <c r="T30" s="95">
        <f>SUMIFS('Metteur en train'!15:15,'Metteur en train'!11:11,CAPAMETW16!T$28,'Metteur en train'!2:2,CAPAMETW16!T$2)</f>
        <v>2</v>
      </c>
      <c r="U30" s="95">
        <f>SUMIFS('Metteur en train'!15:15,'Metteur en train'!11:11,CAPAMETW16!U$28,'Metteur en train'!2:2,CAPAMETW16!U$2)</f>
        <v>2</v>
      </c>
      <c r="V30" s="95">
        <f>SUMIFS('Metteur en train'!15:15,'Metteur en train'!11:11,CAPAMETW16!V$28,'Metteur en train'!2:2,CAPAMETW16!V$2)</f>
        <v>2</v>
      </c>
      <c r="W30" s="95">
        <f>SUMIFS('Metteur en train'!15:15,'Metteur en train'!11:11,CAPAMETW16!W$28,'Metteur en train'!2:2,CAPAMETW16!W$2)</f>
        <v>2</v>
      </c>
      <c r="X30" s="95">
        <f>SUMIFS('Metteur en train'!15:15,'Metteur en train'!11:11,CAPAMETW16!X$28,'Metteur en train'!2:2,CAPAMETW16!X$2)</f>
        <v>2</v>
      </c>
      <c r="Y30" s="95">
        <f>SUMIFS('Metteur en train'!15:15,'Metteur en train'!11:11,CAPAMETW16!Y$28,'Metteur en train'!2:2,CAPAMETW16!Y$2)</f>
        <v>2</v>
      </c>
      <c r="Z30" s="95">
        <f>SUMIFS('Metteur en train'!15:15,'Metteur en train'!11:11,CAPAMETW16!Z$28,'Metteur en train'!2:2,CAPAMETW16!Z$2)</f>
        <v>2</v>
      </c>
      <c r="AA30" s="95">
        <f>SUMIFS('Metteur en train'!15:15,'Metteur en train'!11:11,CAPAMETW16!AA$28,'Metteur en train'!2:2,CAPAMETW16!AA$2)</f>
        <v>2</v>
      </c>
      <c r="AB30" s="95">
        <f>SUMIFS('Metteur en train'!15:15,'Metteur en train'!11:11,CAPAMETW16!AB$28,'Metteur en train'!2:2,CAPAMETW16!AB$2)</f>
        <v>2</v>
      </c>
      <c r="AC30" s="95">
        <f>SUMIFS('Metteur en train'!15:15,'Metteur en train'!11:11,CAPAMETW16!AC$28,'Metteur en train'!2:2,CAPAMETW16!AC$2)</f>
        <v>2</v>
      </c>
      <c r="AD30" s="95">
        <f>SUMIFS('Metteur en train'!15:15,'Metteur en train'!11:11,CAPAMETW16!AD$28,'Metteur en train'!2:2,CAPAMETW16!AD$2)</f>
        <v>0</v>
      </c>
      <c r="AE30" s="95">
        <f>SUMIFS('Metteur en train'!15:15,'Metteur en train'!11:11,CAPAMETW16!AE$28,'Metteur en train'!2:2,CAPAMETW16!AE$2)</f>
        <v>0</v>
      </c>
      <c r="AF30" s="95">
        <f>SUMIFS('Metteur en train'!15:15,'Metteur en train'!11:11,CAPAMETW16!AF$28,'Metteur en train'!2:2,CAPAMETW16!AF$2)</f>
        <v>0</v>
      </c>
      <c r="AG30" s="95">
        <f>SUMIFS('Metteur en train'!15:15,'Metteur en train'!11:11,CAPAMETW16!AG$28,'Metteur en train'!2:2,CAPAMETW16!AG$2)</f>
        <v>0</v>
      </c>
      <c r="AH30" s="95">
        <f>SUMIFS('Metteur en train'!15:15,'Metteur en train'!11:11,CAPAMETW16!AH$28,'Metteur en train'!2:2,CAPAMETW16!AH$2)</f>
        <v>2</v>
      </c>
      <c r="AI30" s="95">
        <f>SUMIFS('Metteur en train'!15:15,'Metteur en train'!11:11,CAPAMETW16!AI$28,'Metteur en train'!2:2,CAPAMETW16!AI$2)</f>
        <v>2</v>
      </c>
      <c r="AJ30" s="95">
        <f>SUMIFS('Metteur en train'!15:15,'Metteur en train'!11:11,CAPAMETW16!AJ$28,'Metteur en train'!2:2,CAPAMETW16!AJ$2)</f>
        <v>2</v>
      </c>
      <c r="AK30" s="95">
        <f>SUMIFS('Metteur en train'!15:15,'Metteur en train'!11:11,CAPAMETW16!AK$28,'Metteur en train'!2:2,CAPAMETW16!AK$2)</f>
        <v>2</v>
      </c>
      <c r="AL30" s="95">
        <f>SUMIFS('Metteur en train'!15:15,'Metteur en train'!11:11,CAPAMETW16!AL$28,'Metteur en train'!2:2,CAPAMETW16!AL$2)</f>
        <v>2</v>
      </c>
      <c r="AM30" s="95">
        <f>SUMIFS('Metteur en train'!15:15,'Metteur en train'!11:11,CAPAMETW16!AM$28,'Metteur en train'!2:2,CAPAMETW16!AM$2)</f>
        <v>2</v>
      </c>
      <c r="AN30" s="95">
        <f>SUMIFS('Metteur en train'!15:15,'Metteur en train'!11:11,CAPAMETW16!AN$28,'Metteur en train'!2:2,CAPAMETW16!AN$2)</f>
        <v>2</v>
      </c>
      <c r="AO30" s="95">
        <f>SUMIFS('Metteur en train'!15:15,'Metteur en train'!11:11,CAPAMETW16!AO$28,'Metteur en train'!2:2,CAPAMETW16!AO$2)</f>
        <v>2</v>
      </c>
      <c r="AP30" s="95">
        <f>SUMIFS('Metteur en train'!15:15,'Metteur en train'!11:11,CAPAMETW16!AP$28,'Metteur en train'!2:2,CAPAMETW16!AP$2)</f>
        <v>2</v>
      </c>
      <c r="AQ30" s="95">
        <f>SUMIFS('Metteur en train'!15:15,'Metteur en train'!11:11,CAPAMETW16!AQ$28,'Metteur en train'!2:2,CAPAMETW16!AQ$2)</f>
        <v>2</v>
      </c>
      <c r="AR30" s="95">
        <f>SUMIFS('Metteur en train'!15:15,'Metteur en train'!11:11,CAPAMETW16!AR$28,'Metteur en train'!2:2,CAPAMETW16!AR$2)</f>
        <v>2</v>
      </c>
      <c r="AS30" s="95">
        <f>SUMIFS('Metteur en train'!15:15,'Metteur en train'!11:11,CAPAMETW16!AS$28,'Metteur en train'!2:2,CAPAMETW16!AS$2)</f>
        <v>2</v>
      </c>
      <c r="AT30" s="95">
        <f>SUMIFS('Metteur en train'!15:15,'Metteur en train'!11:11,CAPAMETW16!AT$28,'Metteur en train'!2:2,CAPAMETW16!AT$2)</f>
        <v>2</v>
      </c>
      <c r="AU30" s="95">
        <f>SUMIFS('Metteur en train'!15:15,'Metteur en train'!11:11,CAPAMETW16!AU$28,'Metteur en train'!2:2,CAPAMETW16!AU$2)</f>
        <v>2</v>
      </c>
      <c r="AV30" s="95">
        <f>SUMIFS('Metteur en train'!15:15,'Metteur en train'!11:11,CAPAMETW16!AV$28,'Metteur en train'!2:2,CAPAMETW16!AV$2)</f>
        <v>2</v>
      </c>
      <c r="AW30" s="95">
        <f>SUMIFS('Metteur en train'!15:15,'Metteur en train'!11:11,CAPAMETW16!AW$28,'Metteur en train'!2:2,CAPAMETW16!AW$2)</f>
        <v>2</v>
      </c>
      <c r="AX30" s="95">
        <f>SUMIFS('Metteur en train'!15:15,'Metteur en train'!11:11,CAPAMETW16!AX$28,'Metteur en train'!2:2,CAPAMETW16!AX$2)</f>
        <v>2</v>
      </c>
      <c r="AY30" s="95">
        <f>SUMIFS('Metteur en train'!15:15,'Metteur en train'!11:11,CAPAMETW16!AY$28,'Metteur en train'!2:2,CAPAMETW16!AY$2)</f>
        <v>2</v>
      </c>
      <c r="AZ30" s="95">
        <f>SUMIFS('Metteur en train'!15:15,'Metteur en train'!11:11,CAPAMETW16!AZ$28,'Metteur en train'!2:2,CAPAMETW16!AZ$2)</f>
        <v>0</v>
      </c>
      <c r="BA30" s="95">
        <f>SUMIFS('Metteur en train'!15:15,'Metteur en train'!11:11,CAPAMETW16!BA$28,'Metteur en train'!2:2,CAPAMETW16!BA$2)</f>
        <v>0</v>
      </c>
      <c r="BB30" s="95">
        <f>SUMIFS('Metteur en train'!15:15,'Metteur en train'!11:11,CAPAMETW16!BB$28,'Metteur en train'!2:2,CAPAMETW16!BB$2)</f>
        <v>0</v>
      </c>
      <c r="BC30" s="95">
        <f>SUMIFS('Metteur en train'!15:15,'Metteur en train'!11:11,CAPAMETW16!BC$28,'Metteur en train'!2:2,CAPAMETW16!BC$2)</f>
        <v>0</v>
      </c>
      <c r="BD30" s="95">
        <f>SUMIFS('Metteur en train'!15:15,'Metteur en train'!11:11,CAPAMETW16!BD$28,'Metteur en train'!2:2,CAPAMETW16!BD$2)</f>
        <v>0</v>
      </c>
      <c r="BE30" s="95">
        <f>SUMIFS('Metteur en train'!15:15,'Metteur en train'!11:11,CAPAMETW16!BE$28,'Metteur en train'!2:2,CAPAMETW16!BE$2)</f>
        <v>0</v>
      </c>
      <c r="BF30" s="95">
        <f>SUMIFS('Metteur en train'!15:15,'Metteur en train'!11:11,CAPAMETW16!BF$28,'Metteur en train'!2:2,CAPAMETW16!BF$2)</f>
        <v>0</v>
      </c>
      <c r="BG30" s="95">
        <f>SUMIFS('Metteur en train'!15:15,'Metteur en train'!11:11,CAPAMETW16!BG$28,'Metteur en train'!2:2,CAPAMETW16!BG$2)</f>
        <v>0</v>
      </c>
      <c r="BH30" s="95">
        <f>SUMIFS('Metteur en train'!15:15,'Metteur en train'!11:11,CAPAMETW16!BH$28,'Metteur en train'!2:2,CAPAMETW16!BH$2)</f>
        <v>0</v>
      </c>
      <c r="BI30" s="95">
        <f>SUMIFS('Metteur en train'!15:15,'Metteur en train'!11:11,CAPAMETW16!BI$28,'Metteur en train'!2:2,CAPAMETW16!BI$2)</f>
        <v>0</v>
      </c>
      <c r="BJ30" s="95">
        <f>SUMIFS('Metteur en train'!15:15,'Metteur en train'!11:11,CAPAMETW16!BJ$28,'Metteur en train'!2:2,CAPAMETW16!BJ$2)</f>
        <v>0</v>
      </c>
      <c r="BK30" s="95">
        <f>SUMIFS('Metteur en train'!15:15,'Metteur en train'!11:11,CAPAMETW16!BK$28,'Metteur en train'!2:2,CAPAMETW16!BK$2)</f>
        <v>0</v>
      </c>
      <c r="BL30" s="95">
        <f>SUMIFS('Metteur en train'!15:15,'Metteur en train'!11:11,CAPAMETW16!BL$28,'Metteur en train'!2:2,CAPAMETW16!BL$2)</f>
        <v>0</v>
      </c>
      <c r="BM30" s="95">
        <f>SUMIFS('Metteur en train'!15:15,'Metteur en train'!11:11,CAPAMETW16!BM$28,'Metteur en train'!2:2,CAPAMETW16!BM$2)</f>
        <v>0</v>
      </c>
      <c r="BN30" s="95">
        <f>SUMIFS('Metteur en train'!15:15,'Metteur en train'!11:11,CAPAMETW16!BN$28,'Metteur en train'!2:2,CAPAMETW16!BN$2)</f>
        <v>0</v>
      </c>
      <c r="BO30" s="95">
        <f>SUMIFS('Metteur en train'!15:15,'Metteur en train'!11:11,CAPAMETW16!BO$28,'Metteur en train'!2:2,CAPAMETW16!BO$2)</f>
        <v>0</v>
      </c>
      <c r="BP30" s="95">
        <f>SUMIFS('Metteur en train'!15:15,'Metteur en train'!11:11,CAPAMETW16!BP$28,'Metteur en train'!2:2,CAPAMETW16!BP$2)</f>
        <v>0</v>
      </c>
      <c r="BQ30" s="95">
        <f>SUMIFS('Metteur en train'!15:15,'Metteur en train'!11:11,CAPAMETW16!BQ$28,'Metteur en train'!2:2,CAPAMETW16!BQ$2)</f>
        <v>0</v>
      </c>
      <c r="BR30" s="95">
        <f>SUMIFS('Metteur en train'!15:15,'Metteur en train'!11:11,CAPAMETW16!BR$28,'Metteur en train'!2:2,CAPAMETW16!BR$2)</f>
        <v>0</v>
      </c>
      <c r="BS30" s="95">
        <f>SUMIFS('Metteur en train'!15:15,'Metteur en train'!11:11,CAPAMETW16!BS$28,'Metteur en train'!2:2,CAPAMETW16!BS$2)</f>
        <v>0</v>
      </c>
      <c r="BT30" s="95">
        <f>SUMIFS('Metteur en train'!15:15,'Metteur en train'!11:11,CAPAMETW16!BT$28,'Metteur en train'!2:2,CAPAMETW16!BT$2)</f>
        <v>0</v>
      </c>
      <c r="BU30" s="95">
        <f>SUMIFS('Metteur en train'!15:15,'Metteur en train'!11:11,CAPAMETW16!BU$28,'Metteur en train'!2:2,CAPAMETW16!BU$2)</f>
        <v>0</v>
      </c>
      <c r="BV30" s="95">
        <f>SUMIFS('Metteur en train'!15:15,'Metteur en train'!11:11,CAPAMETW16!BV$28,'Metteur en train'!2:2,CAPAMETW16!BV$2)</f>
        <v>0</v>
      </c>
      <c r="BW30" s="95">
        <f>SUMIFS('Metteur en train'!15:15,'Metteur en train'!11:11,CAPAMETW16!BW$28,'Metteur en train'!2:2,CAPAMETW16!BW$2)</f>
        <v>0</v>
      </c>
      <c r="BX30" s="95">
        <f>SUMIFS('Metteur en train'!15:15,'Metteur en train'!11:11,CAPAMETW16!BX$28,'Metteur en train'!2:2,CAPAMETW16!BX$2)</f>
        <v>0</v>
      </c>
      <c r="BY30" s="95">
        <f>SUMIFS('Metteur en train'!15:15,'Metteur en train'!11:11,CAPAMETW16!BY$28,'Metteur en train'!2:2,CAPAMETW16!BY$2)</f>
        <v>0</v>
      </c>
      <c r="BZ30" s="95">
        <f>SUMIFS('Metteur en train'!15:15,'Metteur en train'!11:11,CAPAMETW16!BZ$28,'Metteur en train'!2:2,CAPAMETW16!BZ$2)</f>
        <v>0</v>
      </c>
      <c r="CA30" s="95">
        <f>SUMIFS('Metteur en train'!15:15,'Metteur en train'!11:11,CAPAMETW16!CA$28,'Metteur en train'!2:2,CAPAMETW16!CA$2)</f>
        <v>0</v>
      </c>
      <c r="CB30" s="95">
        <f>SUMIFS('Metteur en train'!15:15,'Metteur en train'!11:11,CAPAMETW16!CB$28,'Metteur en train'!2:2,CAPAMETW16!CB$2)</f>
        <v>0</v>
      </c>
      <c r="CC30" s="95">
        <f>SUMIFS('Metteur en train'!15:15,'Metteur en train'!11:11,CAPAMETW16!CC$28,'Metteur en train'!2:2,CAPAMETW16!CC$2)</f>
        <v>0</v>
      </c>
      <c r="CD30" s="95">
        <f>SUMIFS('Metteur en train'!15:15,'Metteur en train'!11:11,CAPAMETW16!CD$28,'Metteur en train'!2:2,CAPAMETW16!CD$2)</f>
        <v>0</v>
      </c>
      <c r="CE30" s="95">
        <f>SUMIFS('Metteur en train'!15:15,'Metteur en train'!11:11,CAPAMETW16!CE$28,'Metteur en train'!2:2,CAPAMETW16!CE$2)</f>
        <v>0</v>
      </c>
      <c r="CF30" s="95">
        <f>SUMIFS('Metteur en train'!15:15,'Metteur en train'!11:11,CAPAMETW16!CF$28,'Metteur en train'!2:2,CAPAMETW16!CF$2)</f>
        <v>0</v>
      </c>
      <c r="CG30" s="95">
        <f>SUMIFS('Metteur en train'!15:15,'Metteur en train'!11:11,CAPAMETW16!CG$28,'Metteur en train'!2:2,CAPAMETW16!CG$2)</f>
        <v>0</v>
      </c>
      <c r="CH30" s="95">
        <f>SUMIFS('Metteur en train'!15:15,'Metteur en train'!11:11,CAPAMETW16!CH$28,'Metteur en train'!2:2,CAPAMETW16!CH$2)</f>
        <v>0</v>
      </c>
      <c r="CI30" s="95">
        <f>SUMIFS('Metteur en train'!15:15,'Metteur en train'!11:11,CAPAMETW16!CI$28,'Metteur en train'!2:2,CAPAMETW16!CI$2)</f>
        <v>0</v>
      </c>
      <c r="CJ30" s="95">
        <f>SUMIFS('Metteur en train'!15:15,'Metteur en train'!11:11,CAPAMETW16!CJ$28,'Metteur en train'!2:2,CAPAMETW16!CJ$2)</f>
        <v>0</v>
      </c>
      <c r="CK30" s="95">
        <f>SUMIFS('Metteur en train'!15:15,'Metteur en train'!11:11,CAPAMETW16!CK$28,'Metteur en train'!2:2,CAPAMETW16!CK$2)</f>
        <v>0</v>
      </c>
      <c r="CM30" s="63" t="s">
        <v>759</v>
      </c>
      <c r="CN30">
        <v>20</v>
      </c>
    </row>
    <row r="31" spans="1:147" x14ac:dyDescent="0.3">
      <c r="A31" s="77" t="s">
        <v>1941</v>
      </c>
      <c r="B31" s="76">
        <f>IFERROR(INDEX('Metteur en train'!#REF!,5,MATCH(B29,'Metteur en train'!#REF!,0)),0)</f>
        <v>0</v>
      </c>
      <c r="C31" s="78">
        <f>IFERROR(IF(C29+B31-C30&lt;=0,0,C29+B31-C30),0)</f>
        <v>0</v>
      </c>
      <c r="D31" s="78">
        <f t="shared" ref="D31:AR31" si="135">IFERROR(IF(D29+C31-D30&lt;=0,0,D29+C31-D30),0)</f>
        <v>0</v>
      </c>
      <c r="E31" s="78">
        <f t="shared" si="135"/>
        <v>0</v>
      </c>
      <c r="F31" s="78">
        <f t="shared" si="135"/>
        <v>0</v>
      </c>
      <c r="G31" s="78">
        <f t="shared" si="135"/>
        <v>0</v>
      </c>
      <c r="H31" s="78">
        <f t="shared" si="135"/>
        <v>0</v>
      </c>
      <c r="I31" s="78">
        <f t="shared" si="135"/>
        <v>0</v>
      </c>
      <c r="J31" s="78">
        <f t="shared" si="135"/>
        <v>0</v>
      </c>
      <c r="K31" s="78">
        <f t="shared" si="135"/>
        <v>0</v>
      </c>
      <c r="L31" s="78">
        <f t="shared" si="135"/>
        <v>0</v>
      </c>
      <c r="M31" s="78">
        <f t="shared" si="135"/>
        <v>0</v>
      </c>
      <c r="N31" s="78">
        <f t="shared" si="135"/>
        <v>0</v>
      </c>
      <c r="O31" s="78">
        <f t="shared" si="135"/>
        <v>0</v>
      </c>
      <c r="P31" s="78">
        <f t="shared" si="135"/>
        <v>0</v>
      </c>
      <c r="Q31" s="78">
        <f t="shared" si="135"/>
        <v>0</v>
      </c>
      <c r="R31" s="78">
        <f t="shared" si="135"/>
        <v>0</v>
      </c>
      <c r="S31" s="78">
        <f>IFERROR(IF(S29+R31-S30&lt;=0,0,S29+R31-S30),0)</f>
        <v>0</v>
      </c>
      <c r="T31" s="78">
        <f t="shared" si="135"/>
        <v>0</v>
      </c>
      <c r="U31" s="78">
        <f t="shared" si="135"/>
        <v>0</v>
      </c>
      <c r="V31" s="78">
        <f t="shared" si="135"/>
        <v>0</v>
      </c>
      <c r="W31" s="78">
        <f t="shared" si="135"/>
        <v>0</v>
      </c>
      <c r="X31" s="78">
        <f t="shared" si="135"/>
        <v>0</v>
      </c>
      <c r="Y31" s="78">
        <f t="shared" si="135"/>
        <v>1</v>
      </c>
      <c r="Z31" s="78">
        <f t="shared" si="135"/>
        <v>2</v>
      </c>
      <c r="AA31" s="78">
        <f t="shared" si="135"/>
        <v>1</v>
      </c>
      <c r="AB31" s="78">
        <f t="shared" si="135"/>
        <v>2</v>
      </c>
      <c r="AC31" s="78">
        <f t="shared" si="135"/>
        <v>3</v>
      </c>
      <c r="AD31" s="78">
        <f t="shared" si="135"/>
        <v>6</v>
      </c>
      <c r="AE31" s="78">
        <f t="shared" si="135"/>
        <v>9</v>
      </c>
      <c r="AF31" s="78">
        <f t="shared" si="135"/>
        <v>9</v>
      </c>
      <c r="AG31" s="78">
        <f t="shared" si="135"/>
        <v>9</v>
      </c>
      <c r="AH31" s="78">
        <f t="shared" si="135"/>
        <v>9</v>
      </c>
      <c r="AI31" s="78">
        <f t="shared" si="135"/>
        <v>10</v>
      </c>
      <c r="AJ31" s="78">
        <f t="shared" si="135"/>
        <v>11</v>
      </c>
      <c r="AK31" s="78">
        <f t="shared" si="135"/>
        <v>12</v>
      </c>
      <c r="AL31" s="78">
        <f t="shared" si="135"/>
        <v>13</v>
      </c>
      <c r="AM31" s="78">
        <f t="shared" si="135"/>
        <v>14</v>
      </c>
      <c r="AN31" s="78">
        <f t="shared" si="135"/>
        <v>15</v>
      </c>
      <c r="AO31" s="78">
        <f t="shared" si="135"/>
        <v>16</v>
      </c>
      <c r="AP31" s="78">
        <f t="shared" si="135"/>
        <v>17</v>
      </c>
      <c r="AQ31" s="78">
        <f>IFERROR(IF(AQ29+AP31-AQ30&lt;=0,0,AQ29+AP31-AQ30),0)</f>
        <v>17</v>
      </c>
      <c r="AR31" s="78">
        <f t="shared" si="135"/>
        <v>18</v>
      </c>
      <c r="AS31" s="78">
        <f t="shared" ref="AS31" si="136">IFERROR(IF(AS29+AR31-AS30&lt;=0,0,AS29+AR31-AS30),0)</f>
        <v>19</v>
      </c>
      <c r="AT31" s="78">
        <f t="shared" ref="AT31" si="137">IFERROR(IF(AT29+AS31-AT30&lt;=0,0,AT29+AS31-AT30),0)</f>
        <v>20</v>
      </c>
      <c r="AU31" s="78">
        <f t="shared" ref="AU31" si="138">IFERROR(IF(AU29+AT31-AU30&lt;=0,0,AU29+AT31-AU30),0)</f>
        <v>22</v>
      </c>
      <c r="AV31" s="78">
        <f t="shared" ref="AV31" si="139">IFERROR(IF(AV29+AU31-AV30&lt;=0,0,AV29+AU31-AV30),0)</f>
        <v>23</v>
      </c>
      <c r="AW31" s="78">
        <f t="shared" ref="AW31" si="140">IFERROR(IF(AW29+AV31-AW30&lt;=0,0,AW29+AV31-AW30),0)</f>
        <v>22</v>
      </c>
      <c r="AX31" s="78">
        <f t="shared" ref="AX31" si="141">IFERROR(IF(AX29+AW31-AX30&lt;=0,0,AX29+AW31-AX30),0)</f>
        <v>20</v>
      </c>
      <c r="AY31" s="78">
        <f t="shared" ref="AY31" si="142">IFERROR(IF(AY29+AX31-AY30&lt;=0,0,AY29+AX31-AY30),0)</f>
        <v>18</v>
      </c>
      <c r="AZ31" s="78">
        <f t="shared" ref="AZ31" si="143">IFERROR(IF(AZ29+AY31-AZ30&lt;=0,0,AZ29+AY31-AZ30),0)</f>
        <v>18</v>
      </c>
      <c r="BA31" s="78">
        <f t="shared" ref="BA31" si="144">IFERROR(IF(BA29+AZ31-BA30&lt;=0,0,BA29+AZ31-BA30),0)</f>
        <v>18</v>
      </c>
      <c r="BB31" s="78">
        <f t="shared" ref="BB31" si="145">IFERROR(IF(BB29+BA31-BB30&lt;=0,0,BB29+BA31-BB30),0)</f>
        <v>18</v>
      </c>
      <c r="BC31" s="78">
        <f t="shared" ref="BC31" si="146">IFERROR(IF(BC29+BB31-BC30&lt;=0,0,BC29+BB31-BC30),0)</f>
        <v>18</v>
      </c>
      <c r="BD31" s="78">
        <f t="shared" ref="BD31" si="147">IFERROR(IF(BD29+BC31-BD30&lt;=0,0,BD29+BC31-BD30),0)</f>
        <v>18</v>
      </c>
      <c r="BE31" s="78">
        <f t="shared" ref="BE31" si="148">IFERROR(IF(BE29+BD31-BE30&lt;=0,0,BE29+BD31-BE30),0)</f>
        <v>18</v>
      </c>
      <c r="BF31" s="78">
        <f t="shared" ref="BF31" si="149">IFERROR(IF(BF29+BE31-BF30&lt;=0,0,BF29+BE31-BF30),0)</f>
        <v>18</v>
      </c>
      <c r="BG31" s="78">
        <f t="shared" ref="BG31" si="150">IFERROR(IF(BG29+BF31-BG30&lt;=0,0,BG29+BF31-BG30),0)</f>
        <v>18</v>
      </c>
      <c r="BH31" s="78">
        <f t="shared" ref="BH31" si="151">IFERROR(IF(BH29+BG31-BH30&lt;=0,0,BH29+BG31-BH30),0)</f>
        <v>18</v>
      </c>
      <c r="BI31" s="78">
        <f t="shared" ref="BI31" si="152">IFERROR(IF(BI29+BH31-BI30&lt;=0,0,BI29+BH31-BI30),0)</f>
        <v>18</v>
      </c>
      <c r="BJ31" s="78">
        <f t="shared" ref="BJ31" si="153">IFERROR(IF(BJ29+BI31-BJ30&lt;=0,0,BJ29+BI31-BJ30),0)</f>
        <v>18</v>
      </c>
      <c r="BK31" s="78">
        <f t="shared" ref="BK31" si="154">IFERROR(IF(BK29+BJ31-BK30&lt;=0,0,BK29+BJ31-BK30),0)</f>
        <v>18</v>
      </c>
      <c r="BL31" s="78">
        <f t="shared" ref="BL31" si="155">IFERROR(IF(BL29+BK31-BL30&lt;=0,0,BL29+BK31-BL30),0)</f>
        <v>18</v>
      </c>
      <c r="BM31" s="78">
        <f t="shared" ref="BM31" si="156">IFERROR(IF(BM29+BL31-BM30&lt;=0,0,BM29+BL31-BM30),0)</f>
        <v>18</v>
      </c>
      <c r="BN31" s="78">
        <f t="shared" ref="BN31" si="157">IFERROR(IF(BN29+BM31-BN30&lt;=0,0,BN29+BM31-BN30),0)</f>
        <v>18</v>
      </c>
      <c r="BO31" s="78">
        <f t="shared" ref="BO31" si="158">IFERROR(IF(BO29+BN31-BO30&lt;=0,0,BO29+BN31-BO30),0)</f>
        <v>18</v>
      </c>
      <c r="BP31" s="78">
        <f t="shared" ref="BP31" si="159">IFERROR(IF(BP29+BO31-BP30&lt;=0,0,BP29+BO31-BP30),0)</f>
        <v>18</v>
      </c>
      <c r="BQ31" s="78">
        <f t="shared" ref="BQ31" si="160">IFERROR(IF(BQ29+BP31-BQ30&lt;=0,0,BQ29+BP31-BQ30),0)</f>
        <v>18</v>
      </c>
      <c r="BR31" s="78">
        <f t="shared" ref="BR31" si="161">IFERROR(IF(BR29+BQ31-BR30&lt;=0,0,BR29+BQ31-BR30),0)</f>
        <v>18</v>
      </c>
      <c r="BS31" s="78">
        <f t="shared" ref="BS31" si="162">IFERROR(IF(BS29+BR31-BS30&lt;=0,0,BS29+BR31-BS30),0)</f>
        <v>18</v>
      </c>
      <c r="BT31" s="78">
        <f t="shared" ref="BT31" si="163">IFERROR(IF(BT29+BS31-BT30&lt;=0,0,BT29+BS31-BT30),0)</f>
        <v>18</v>
      </c>
      <c r="BU31" s="78">
        <f t="shared" ref="BU31" si="164">IFERROR(IF(BU29+BT31-BU30&lt;=0,0,BU29+BT31-BU30),0)</f>
        <v>18</v>
      </c>
      <c r="BV31" s="78">
        <f t="shared" ref="BV31" si="165">IFERROR(IF(BV29+BU31-BV30&lt;=0,0,BV29+BU31-BV30),0)</f>
        <v>18</v>
      </c>
      <c r="BW31" s="78">
        <f t="shared" ref="BW31" si="166">IFERROR(IF(BW29+BV31-BW30&lt;=0,0,BW29+BV31-BW30),0)</f>
        <v>18</v>
      </c>
      <c r="BX31" s="78">
        <f t="shared" ref="BX31" si="167">IFERROR(IF(BX29+BW31-BX30&lt;=0,0,BX29+BW31-BX30),0)</f>
        <v>18</v>
      </c>
      <c r="BY31" s="78">
        <f t="shared" ref="BY31" si="168">IFERROR(IF(BY29+BX31-BY30&lt;=0,0,BY29+BX31-BY30),0)</f>
        <v>18</v>
      </c>
      <c r="BZ31" s="78">
        <f t="shared" ref="BZ31" si="169">IFERROR(IF(BZ29+BY31-BZ30&lt;=0,0,BZ29+BY31-BZ30),0)</f>
        <v>18</v>
      </c>
      <c r="CA31" s="78">
        <f t="shared" ref="CA31" si="170">IFERROR(IF(CA29+BZ31-CA30&lt;=0,0,CA29+BZ31-CA30),0)</f>
        <v>18</v>
      </c>
      <c r="CB31" s="78">
        <f t="shared" ref="CB31" si="171">IFERROR(IF(CB29+CA31-CB30&lt;=0,0,CB29+CA31-CB30),0)</f>
        <v>18</v>
      </c>
      <c r="CC31" s="78">
        <f t="shared" ref="CC31" si="172">IFERROR(IF(CC29+CB31-CC30&lt;=0,0,CC29+CB31-CC30),0)</f>
        <v>18</v>
      </c>
      <c r="CD31" s="78">
        <f t="shared" ref="CD31" si="173">IFERROR(IF(CD29+CC31-CD30&lt;=0,0,CD29+CC31-CD30),0)</f>
        <v>18</v>
      </c>
      <c r="CE31" s="78">
        <f t="shared" ref="CE31" si="174">IFERROR(IF(CE29+CD31-CE30&lt;=0,0,CE29+CD31-CE30),0)</f>
        <v>18</v>
      </c>
      <c r="CF31" s="78">
        <f t="shared" ref="CF31" si="175">IFERROR(IF(CF29+CE31-CF30&lt;=0,0,CF29+CE31-CF30),0)</f>
        <v>18</v>
      </c>
      <c r="CG31" s="78">
        <f t="shared" ref="CG31" si="176">IFERROR(IF(CG29+CF31-CG30&lt;=0,0,CG29+CF31-CG30),0)</f>
        <v>18</v>
      </c>
      <c r="CH31" s="78">
        <f t="shared" ref="CH31" si="177">IFERROR(IF(CH29+CG31-CH30&lt;=0,0,CH29+CG31-CH30),0)</f>
        <v>18</v>
      </c>
      <c r="CI31" s="78">
        <f t="shared" ref="CI31" si="178">IFERROR(IF(CI29+CH31-CI30&lt;=0,0,CI29+CH31-CI30),0)</f>
        <v>18</v>
      </c>
      <c r="CJ31" s="78">
        <f t="shared" ref="CJ31" si="179">IFERROR(IF(CJ29+CI31-CJ30&lt;=0,0,CJ29+CI31-CJ30),0)</f>
        <v>18</v>
      </c>
      <c r="CK31" s="78">
        <f t="shared" ref="CK31" si="180">IFERROR(IF(CK29+CJ31-CK30&lt;=0,0,CK29+CJ31-CK30),0)</f>
        <v>18</v>
      </c>
      <c r="CM31" s="64" t="s">
        <v>67</v>
      </c>
      <c r="CN31">
        <v>1</v>
      </c>
    </row>
    <row r="32" spans="1:147" x14ac:dyDescent="0.3">
      <c r="A32" s="77" t="s">
        <v>1991</v>
      </c>
      <c r="B32" s="76">
        <f>COUNTIFS(T_Planning[Type Mach],"CNC",T_Planning[Sem],CAPAMETW16!B6,T_Planning[Etat Machine],"*MET*",T_Planning[Année],CAPAMETW16!B$2,T_Planning[TP],"&lt;&gt;"&amp;"P")</f>
        <v>0</v>
      </c>
      <c r="C32" s="78">
        <f>COUNTIFS(T_Planning[Type Mach],"CNC",T_Planning[Sem],CAPAMETW16!C6,T_Planning[Etat Machine],"*MET*",T_Planning[Année],CAPAMETW16!C$2,T_Planning[TP],"&lt;&gt;"&amp;"P")</f>
        <v>0</v>
      </c>
      <c r="D32" s="78">
        <f>COUNTIFS(T_Planning[Type Mach],"CNC",T_Planning[Sem],CAPAMETW16!D6,T_Planning[Etat Machine],"*MET*",T_Planning[Année],CAPAMETW16!D$2,T_Planning[TP],"&lt;&gt;"&amp;"P")</f>
        <v>0</v>
      </c>
      <c r="E32" s="78">
        <f>COUNTIFS(T_Planning[Type Mach],"CNC",T_Planning[Sem],CAPAMETW16!E6,T_Planning[Etat Machine],"*MET*",T_Planning[Année],CAPAMETW16!E$2,T_Planning[TP],"&lt;&gt;"&amp;"P")</f>
        <v>0</v>
      </c>
      <c r="F32" s="78">
        <f>COUNTIFS(T_Planning[Type Mach],"CNC",T_Planning[Sem],CAPAMETW16!F6,T_Planning[Etat Machine],"*MET*",T_Planning[Année],CAPAMETW16!F$2,T_Planning[TP],"&lt;&gt;"&amp;"P")</f>
        <v>0</v>
      </c>
      <c r="G32" s="78">
        <f>COUNTIFS(T_Planning[Type Mach],"CNC",T_Planning[Sem],CAPAMETW16!G6,T_Planning[Etat Machine],"*MET*",T_Planning[Année],CAPAMETW16!G$2,T_Planning[TP],"&lt;&gt;"&amp;"P")</f>
        <v>0</v>
      </c>
      <c r="H32" s="78">
        <f>COUNTIFS(T_Planning[Type Mach],"CNC",T_Planning[Sem],CAPAMETW16!H6,T_Planning[Etat Machine],"*MET*",T_Planning[Année],CAPAMETW16!H$2,T_Planning[TP],"&lt;&gt;"&amp;"P")</f>
        <v>0</v>
      </c>
      <c r="I32" s="78">
        <f>COUNTIFS(T_Planning[Type Mach],"CNC",T_Planning[Sem],CAPAMETW16!I6,T_Planning[Etat Machine],"*MET*",T_Planning[Année],CAPAMETW16!I$2,T_Planning[TP],"&lt;&gt;"&amp;"P")</f>
        <v>0</v>
      </c>
      <c r="J32" s="78">
        <f>COUNTIFS(T_Planning[Type Mach],"CNC",T_Planning[Sem],CAPAMETW16!J6,T_Planning[Etat Machine],"*MET*",T_Planning[Année],CAPAMETW16!J$2,T_Planning[TP],"&lt;&gt;"&amp;"P")</f>
        <v>0</v>
      </c>
      <c r="K32" s="78">
        <f>COUNTIFS(T_Planning[Type Mach],"CNC",T_Planning[Sem],CAPAMETW16!K6,T_Planning[Etat Machine],"*MET*",T_Planning[Année],CAPAMETW16!K$2,T_Planning[TP],"&lt;&gt;"&amp;"P")</f>
        <v>0</v>
      </c>
      <c r="L32" s="78">
        <f>COUNTIFS(T_Planning[Type Mach],"CNC",T_Planning[Sem],CAPAMETW16!L6,T_Planning[Etat Machine],"*MET*",T_Planning[Année],CAPAMETW16!L$2,T_Planning[TP],"&lt;&gt;"&amp;"P")</f>
        <v>0</v>
      </c>
      <c r="M32" s="78">
        <f>COUNTIFS(T_Planning[Type Mach],"CNC",T_Planning[Sem],CAPAMETW16!M6,T_Planning[Etat Machine],"*MET*",T_Planning[Année],CAPAMETW16!M$2,T_Planning[TP],"&lt;&gt;"&amp;"P")</f>
        <v>0</v>
      </c>
      <c r="N32" s="78">
        <f>COUNTIFS(T_Planning[Type Mach],"CNC",T_Planning[Sem],CAPAMETW16!N6,T_Planning[Etat Machine],"*MET*",T_Planning[Année],CAPAMETW16!N$2,T_Planning[TP],"&lt;&gt;"&amp;"P")</f>
        <v>0</v>
      </c>
      <c r="O32" s="78">
        <f>COUNTIFS(T_Planning[Type Mach],"CNC",T_Planning[Sem],CAPAMETW16!O6,T_Planning[Etat Machine],"*MET*",T_Planning[Année],CAPAMETW16!O$2,T_Planning[TP],"&lt;&gt;"&amp;"P")</f>
        <v>0</v>
      </c>
      <c r="P32" s="78">
        <f>COUNTIFS(T_Planning[Type Mach],"CNC",T_Planning[Sem],CAPAMETW16!P6,T_Planning[Etat Machine],"*MET*",T_Planning[Année],CAPAMETW16!P$2,T_Planning[TP],"&lt;&gt;"&amp;"P")</f>
        <v>0</v>
      </c>
      <c r="Q32" s="78">
        <f>COUNTIFS(T_Planning[Type Mach],"CNC",T_Planning[Sem],CAPAMETW16!Q6,T_Planning[Etat Machine],"*MET*",T_Planning[Année],CAPAMETW16!Q$2,T_Planning[TP],"&lt;&gt;"&amp;"P")</f>
        <v>0</v>
      </c>
      <c r="R32" s="78">
        <f>COUNTIFS(T_Planning[Type Mach],"CNC",T_Planning[Sem],CAPAMETW16!R6,T_Planning[Etat Machine],"*MET*",T_Planning[Année],CAPAMETW16!R$2,T_Planning[TP],"&lt;&gt;"&amp;"P")</f>
        <v>0</v>
      </c>
      <c r="S32" s="78">
        <f>COUNTIFS(T_Planning[Type Mach],"CNC",T_Planning[Sem],CAPAMETW16!S6,T_Planning[Etat Machine],"*MET*",T_Planning[Année],CAPAMETW16!S$2,T_Planning[TP],"&lt;&gt;"&amp;"P")</f>
        <v>0</v>
      </c>
      <c r="T32" s="78">
        <f>COUNTIFS(T_Planning[Type Mach],"CNC",T_Planning[Sem],CAPAMETW16!T6,T_Planning[Etat Machine],"*MET*",T_Planning[Année],CAPAMETW16!T$2,T_Planning[TP],"&lt;&gt;"&amp;"P")</f>
        <v>0</v>
      </c>
      <c r="U32" s="78">
        <f>COUNTIFS(T_Planning[Type Mach],"CNC",T_Planning[Sem],CAPAMETW16!U6,T_Planning[Etat Machine],"*MET*",T_Planning[Année],CAPAMETW16!U$2,T_Planning[TP],"&lt;&gt;"&amp;"P")</f>
        <v>0</v>
      </c>
      <c r="V32" s="78">
        <f>COUNTIFS(T_Planning[Type Mach],"CNC",T_Planning[Sem],CAPAMETW16!V6,T_Planning[Etat Machine],"*MET*",T_Planning[Année],CAPAMETW16!V$2,T_Planning[TP],"&lt;&gt;"&amp;"P")</f>
        <v>0</v>
      </c>
      <c r="W32" s="78">
        <f>COUNTIFS(T_Planning[Type Mach],"CNC",T_Planning[Sem],CAPAMETW16!W6,T_Planning[Etat Machine],"*MET*",T_Planning[Année],CAPAMETW16!W$2,T_Planning[TP],"&lt;&gt;"&amp;"P")</f>
        <v>0</v>
      </c>
      <c r="X32" s="78">
        <f>COUNTIFS(T_Planning[Type Mach],"CNC",T_Planning[Sem],CAPAMETW16!X6,T_Planning[Etat Machine],"*MET*",T_Planning[Année],CAPAMETW16!X$2,T_Planning[TP],"&lt;&gt;"&amp;"P")</f>
        <v>0</v>
      </c>
      <c r="Y32" s="78">
        <f>COUNTIFS(T_Planning[Type Mach],"CNC",T_Planning[Sem],CAPAMETW16!Y6,T_Planning[Etat Machine],"*MET*",T_Planning[Année],CAPAMETW16!Y$2,T_Planning[TP],"&lt;&gt;"&amp;"P")</f>
        <v>0</v>
      </c>
      <c r="Z32" s="78">
        <f>COUNTIFS(T_Planning[Type Mach],"CNC",T_Planning[Sem],CAPAMETW16!Z6,T_Planning[Etat Machine],"*MET*",T_Planning[Année],CAPAMETW16!Z$2,T_Planning[TP],"&lt;&gt;"&amp;"P")</f>
        <v>0</v>
      </c>
      <c r="AA32" s="78">
        <f>COUNTIFS(T_Planning[Type Mach],"CNC",T_Planning[Sem],CAPAMETW16!AA6,T_Planning[Etat Machine],"*MET*",T_Planning[Année],CAPAMETW16!AA$2,T_Planning[TP],"&lt;&gt;"&amp;"P")</f>
        <v>0</v>
      </c>
      <c r="AB32" s="78">
        <f>COUNTIFS(T_Planning[Type Mach],"CNC",T_Planning[Sem],CAPAMETW16!AB6,T_Planning[Etat Machine],"*MET*",T_Planning[Année],CAPAMETW16!AB$2,T_Planning[TP],"&lt;&gt;"&amp;"P")</f>
        <v>0</v>
      </c>
      <c r="AC32" s="78">
        <f>COUNTIFS(T_Planning[Type Mach],"CNC",T_Planning[Sem],CAPAMETW16!AC6,T_Planning[Etat Machine],"*MET*",T_Planning[Année],CAPAMETW16!AC$2,T_Planning[TP],"&lt;&gt;"&amp;"P")</f>
        <v>0</v>
      </c>
      <c r="AD32" s="78">
        <f>COUNTIFS(T_Planning[Type Mach],"CNC",T_Planning[Sem],CAPAMETW16!AD6,T_Planning[Etat Machine],"*MET*",T_Planning[Année],CAPAMETW16!AD$2,T_Planning[TP],"&lt;&gt;"&amp;"P")</f>
        <v>0</v>
      </c>
      <c r="AE32" s="78">
        <f>COUNTIFS(T_Planning[Type Mach],"CNC",T_Planning[Sem],CAPAMETW16!AE6,T_Planning[Etat Machine],"*MET*",T_Planning[Année],CAPAMETW16!AE$2,T_Planning[TP],"&lt;&gt;"&amp;"P")</f>
        <v>0</v>
      </c>
      <c r="AF32" s="78">
        <f>COUNTIFS(T_Planning[Type Mach],"CNC",T_Planning[Sem],CAPAMETW16!AF6,T_Planning[Etat Machine],"*MET*",T_Planning[Année],CAPAMETW16!AF$2,T_Planning[TP],"&lt;&gt;"&amp;"P")</f>
        <v>0</v>
      </c>
      <c r="AG32" s="78">
        <f>COUNTIFS(T_Planning[Type Mach],"CNC",T_Planning[Sem],CAPAMETW16!AG6,T_Planning[Etat Machine],"*MET*",T_Planning[Année],CAPAMETW16!AG$2,T_Planning[TP],"&lt;&gt;"&amp;"P")</f>
        <v>0</v>
      </c>
      <c r="AH32" s="78">
        <f>COUNTIFS(T_Planning[Type Mach],"CNC",T_Planning[Sem],CAPAMETW16!AH6,T_Planning[Etat Machine],"*MET*",T_Planning[Année],CAPAMETW16!AH$2,T_Planning[TP],"&lt;&gt;"&amp;"P")</f>
        <v>0</v>
      </c>
      <c r="AI32" s="78">
        <f>COUNTIFS(T_Planning[Type Mach],"CNC",T_Planning[Sem],CAPAMETW16!AI6,T_Planning[Etat Machine],"*MET*",T_Planning[Année],CAPAMETW16!AI$2,T_Planning[TP],"&lt;&gt;"&amp;"P")</f>
        <v>0</v>
      </c>
      <c r="AJ32" s="78">
        <f>COUNTIFS(T_Planning[Type Mach],"CNC",T_Planning[Sem],CAPAMETW16!AJ6,T_Planning[Etat Machine],"*MET*",T_Planning[Année],CAPAMETW16!AJ$2,T_Planning[TP],"&lt;&gt;"&amp;"P")</f>
        <v>0</v>
      </c>
      <c r="AK32" s="78">
        <f>COUNTIFS(T_Planning[Type Mach],"CNC",T_Planning[Sem],CAPAMETW16!AK6,T_Planning[Etat Machine],"*MET*",T_Planning[Année],CAPAMETW16!AK$2,T_Planning[TP],"&lt;&gt;"&amp;"P")</f>
        <v>0</v>
      </c>
      <c r="AL32" s="78">
        <f>COUNTIFS(T_Planning[Type Mach],"CNC",T_Planning[Sem],CAPAMETW16!AL6,T_Planning[Etat Machine],"*MET*",T_Planning[Année],CAPAMETW16!AL$2,T_Planning[TP],"&lt;&gt;"&amp;"P")</f>
        <v>0</v>
      </c>
      <c r="AM32" s="78">
        <f>COUNTIFS(T_Planning[Type Mach],"CNC",T_Planning[Sem],CAPAMETW16!AM6,T_Planning[Etat Machine],"*MET*",T_Planning[Année],CAPAMETW16!AM$2,T_Planning[TP],"&lt;&gt;"&amp;"P")</f>
        <v>0</v>
      </c>
      <c r="AN32" s="78">
        <f>COUNTIFS(T_Planning[Type Mach],"CNC",T_Planning[Sem],CAPAMETW16!AN6,T_Planning[Etat Machine],"*MET*",T_Planning[Année],CAPAMETW16!AN$2,T_Planning[TP],"&lt;&gt;"&amp;"P")</f>
        <v>0</v>
      </c>
      <c r="AO32" s="78">
        <f>COUNTIFS(T_Planning[Type Mach],"CNC",T_Planning[Sem],CAPAMETW16!AO6,T_Planning[Etat Machine],"*MET*",T_Planning[Année],CAPAMETW16!AO$2,T_Planning[TP],"&lt;&gt;"&amp;"P")</f>
        <v>0</v>
      </c>
      <c r="AP32" s="78">
        <f>COUNTIFS(T_Planning[Type Mach],"CNC",T_Planning[Sem],CAPAMETW16!AP6,T_Planning[Etat Machine],"*MET*",T_Planning[Année],CAPAMETW16!AP$2,T_Planning[TP],"&lt;&gt;"&amp;"P")</f>
        <v>2</v>
      </c>
      <c r="AQ32" s="78">
        <f>COUNTIFS(T_Planning[Type Mach],"CNC",T_Planning[Sem],CAPAMETW16!AQ6,T_Planning[Etat Machine],"*MET*",T_Planning[Année],CAPAMETW16!AQ$2,T_Planning[TP],"&lt;&gt;"&amp;"P")</f>
        <v>2</v>
      </c>
      <c r="AR32" s="78">
        <f>COUNTIFS(T_Planning[Type Mach],"CNC",T_Planning[Sem],CAPAMETW16!AR6,T_Planning[Etat Machine],"*MET*",T_Planning[Année],CAPAMETW16!AR$2,T_Planning[TP],"&lt;&gt;"&amp;"P")</f>
        <v>0</v>
      </c>
      <c r="AS32" s="78">
        <f>COUNTIFS(T_Planning[Type Mach],"CNC",T_Planning[Sem],CAPAMETW16!AS6,T_Planning[Etat Machine],"*MET*",T_Planning[Année],CAPAMETW16!AS$2,T_Planning[TP],"&lt;&gt;"&amp;"P")</f>
        <v>0</v>
      </c>
      <c r="AT32" s="78">
        <f>COUNTIFS(T_Planning[Type Mach],"CNC",T_Planning[Sem],CAPAMETW16!AT6,T_Planning[Etat Machine],"*MET*",T_Planning[Année],CAPAMETW16!AT$2,T_Planning[TP],"&lt;&gt;"&amp;"P")</f>
        <v>2</v>
      </c>
      <c r="AU32" s="78">
        <f>COUNTIFS(T_Planning[Type Mach],"CNC",T_Planning[Sem],CAPAMETW16!AU6,T_Planning[Etat Machine],"*MET*",T_Planning[Année],CAPAMETW16!AU$2,T_Planning[TP],"&lt;&gt;"&amp;"P")</f>
        <v>0</v>
      </c>
      <c r="AV32" s="78">
        <f>COUNTIFS(T_Planning[Type Mach],"CNC",T_Planning[Sem],CAPAMETW16!AV6,T_Planning[Etat Machine],"*MET*",T_Planning[Année],CAPAMETW16!AV$2,T_Planning[TP],"&lt;&gt;"&amp;"P")</f>
        <v>0</v>
      </c>
      <c r="AW32" s="78">
        <f>COUNTIFS(T_Planning[Type Mach],"CNC",T_Planning[Sem],CAPAMETW16!AW6,T_Planning[Etat Machine],"*MET*",T_Planning[Année],CAPAMETW16!AW$2,T_Planning[TP],"&lt;&gt;"&amp;"P")</f>
        <v>0</v>
      </c>
      <c r="AX32" s="78">
        <f>COUNTIFS(T_Planning[Type Mach],"CNC",T_Planning[Sem],CAPAMETW16!AX6,T_Planning[Etat Machine],"*MET*",T_Planning[Année],CAPAMETW16!AX$2,T_Planning[TP],"&lt;&gt;"&amp;"P")</f>
        <v>2</v>
      </c>
      <c r="AY32" s="78">
        <f>COUNTIFS(T_Planning[Type Mach],"CNC",T_Planning[Sem],CAPAMETW16!AY6,T_Planning[Etat Machine],"*MET*",T_Planning[Année],CAPAMETW16!AY$2,T_Planning[TP],"&lt;&gt;"&amp;"P")</f>
        <v>0</v>
      </c>
      <c r="AZ32" s="78">
        <f>COUNTIFS(T_Planning[Type Mach],"CNC",T_Planning[Sem],CAPAMETW16!AZ6,T_Planning[Etat Machine],"*MET*",T_Planning[Année],CAPAMETW16!AZ$2,T_Planning[TP],"&lt;&gt;"&amp;"P")</f>
        <v>0</v>
      </c>
      <c r="BA32" s="78">
        <f>COUNTIFS(T_Planning[Type Mach],"CNC",T_Planning[Sem],CAPAMETW16!BA6,T_Planning[Etat Machine],"*MET*",T_Planning[Année],CAPAMETW16!BA$2,T_Planning[TP],"&lt;&gt;"&amp;"P")</f>
        <v>0</v>
      </c>
      <c r="BB32" s="78">
        <f>COUNTIFS(T_Planning[Type Mach],"CNC",T_Planning[Sem],CAPAMETW16!BB6,T_Planning[Etat Machine],"*MET*",T_Planning[Année],CAPAMETW16!BB$2,T_Planning[TP],"&lt;&gt;"&amp;"P")</f>
        <v>0</v>
      </c>
      <c r="BC32" s="78">
        <f>COUNTIFS(T_Planning[Type Mach],"CNC",T_Planning[Sem],CAPAMETW16!BC6,T_Planning[Etat Machine],"*MET*",T_Planning[Année],CAPAMETW16!BC$2,T_Planning[TP],"&lt;&gt;"&amp;"P")</f>
        <v>0</v>
      </c>
      <c r="BD32" s="78">
        <f>COUNTIFS(T_Planning[Type Mach],"CNC",T_Planning[Sem],CAPAMETW16!BD6,T_Planning[Etat Machine],"*MET*",T_Planning[Année],CAPAMETW16!BD$2,T_Planning[TP],"&lt;&gt;"&amp;"P")</f>
        <v>0</v>
      </c>
      <c r="BE32" s="78">
        <f>COUNTIFS(T_Planning[Type Mach],"CNC",T_Planning[Sem],CAPAMETW16!BE6,T_Planning[Etat Machine],"*MET*",T_Planning[Année],CAPAMETW16!BE$2,T_Planning[TP],"&lt;&gt;"&amp;"P")</f>
        <v>0</v>
      </c>
      <c r="BF32" s="78">
        <f>COUNTIFS(T_Planning[Type Mach],"CNC",T_Planning[Sem],CAPAMETW16!BF6,T_Planning[Etat Machine],"*MET*",T_Planning[Année],CAPAMETW16!BF$2,T_Planning[TP],"&lt;&gt;"&amp;"P")</f>
        <v>0</v>
      </c>
      <c r="BG32" s="78">
        <f>COUNTIFS(T_Planning[Type Mach],"CNC",T_Planning[Sem],CAPAMETW16!BG6,T_Planning[Etat Machine],"*MET*",T_Planning[Année],CAPAMETW16!BG$2,T_Planning[TP],"&lt;&gt;"&amp;"P")</f>
        <v>0</v>
      </c>
      <c r="BH32" s="78">
        <f>COUNTIFS(T_Planning[Type Mach],"CNC",T_Planning[Sem],CAPAMETW16!BH6,T_Planning[Etat Machine],"*MET*",T_Planning[Année],CAPAMETW16!BH$2,T_Planning[TP],"&lt;&gt;"&amp;"P")</f>
        <v>0</v>
      </c>
      <c r="BI32" s="78">
        <f>COUNTIFS(T_Planning[Type Mach],"CNC",T_Planning[Sem],CAPAMETW16!BI6,T_Planning[Etat Machine],"*MET*",T_Planning[Année],CAPAMETW16!BI$2,T_Planning[TP],"&lt;&gt;"&amp;"P")</f>
        <v>0</v>
      </c>
      <c r="BJ32" s="78">
        <f>COUNTIFS(T_Planning[Type Mach],"CNC",T_Planning[Sem],CAPAMETW16!BJ6,T_Planning[Etat Machine],"*MET*",T_Planning[Année],CAPAMETW16!BJ$2,T_Planning[TP],"&lt;&gt;"&amp;"P")</f>
        <v>0</v>
      </c>
      <c r="BK32" s="78">
        <f>COUNTIFS(T_Planning[Type Mach],"CNC",T_Planning[Sem],CAPAMETW16!BK6,T_Planning[Etat Machine],"*MET*",T_Planning[Année],CAPAMETW16!BK$2,T_Planning[TP],"&lt;&gt;"&amp;"P")</f>
        <v>0</v>
      </c>
      <c r="BL32" s="78">
        <f>COUNTIFS(T_Planning[Type Mach],"CNC",T_Planning[Sem],CAPAMETW16!BL6,T_Planning[Etat Machine],"*MET*",T_Planning[Année],CAPAMETW16!BL$2,T_Planning[TP],"&lt;&gt;"&amp;"P")</f>
        <v>0</v>
      </c>
      <c r="BM32" s="78">
        <f>COUNTIFS(T_Planning[Type Mach],"CNC",T_Planning[Sem],CAPAMETW16!BM6,T_Planning[Etat Machine],"*MET*",T_Planning[Année],CAPAMETW16!BM$2,T_Planning[TP],"&lt;&gt;"&amp;"P")</f>
        <v>0</v>
      </c>
      <c r="BN32" s="78">
        <f>COUNTIFS(T_Planning[Type Mach],"CNC",T_Planning[Sem],CAPAMETW16!BN6,T_Planning[Etat Machine],"*MET*",T_Planning[Année],CAPAMETW16!BN$2,T_Planning[TP],"&lt;&gt;"&amp;"P")</f>
        <v>0</v>
      </c>
      <c r="BO32" s="78">
        <f>COUNTIFS(T_Planning[Type Mach],"CNC",T_Planning[Sem],CAPAMETW16!BO6,T_Planning[Etat Machine],"*MET*",T_Planning[Année],CAPAMETW16!BO$2,T_Planning[TP],"&lt;&gt;"&amp;"P")</f>
        <v>0</v>
      </c>
      <c r="BP32" s="78">
        <f>COUNTIFS(T_Planning[Type Mach],"CNC",T_Planning[Sem],CAPAMETW16!BP6,T_Planning[Etat Machine],"*MET*",T_Planning[Année],CAPAMETW16!BP$2,T_Planning[TP],"&lt;&gt;"&amp;"P")</f>
        <v>0</v>
      </c>
      <c r="BQ32" s="78">
        <f>COUNTIFS(T_Planning[Type Mach],"CNC",T_Planning[Sem],CAPAMETW16!BQ6,T_Planning[Etat Machine],"*MET*",T_Planning[Année],CAPAMETW16!BQ$2,T_Planning[TP],"&lt;&gt;"&amp;"P")</f>
        <v>0</v>
      </c>
      <c r="BR32" s="78">
        <f>COUNTIFS(T_Planning[Type Mach],"CNC",T_Planning[Sem],CAPAMETW16!BR6,T_Planning[Etat Machine],"*MET*",T_Planning[Année],CAPAMETW16!BR$2,T_Planning[TP],"&lt;&gt;"&amp;"P")</f>
        <v>0</v>
      </c>
      <c r="BS32" s="78">
        <f>COUNTIFS(T_Planning[Type Mach],"CNC",T_Planning[Sem],CAPAMETW16!BS6,T_Planning[Etat Machine],"*MET*",T_Planning[Année],CAPAMETW16!BS$2,T_Planning[TP],"&lt;&gt;"&amp;"P")</f>
        <v>0</v>
      </c>
      <c r="BT32" s="78">
        <f>COUNTIFS(T_Planning[Type Mach],"CNC",T_Planning[Sem],CAPAMETW16!BT6,T_Planning[Etat Machine],"*MET*",T_Planning[Année],CAPAMETW16!BT$2,T_Planning[TP],"&lt;&gt;"&amp;"P")</f>
        <v>0</v>
      </c>
      <c r="BU32" s="78">
        <f>COUNTIFS(T_Planning[Type Mach],"CNC",T_Planning[Sem],CAPAMETW16!BU6,T_Planning[Etat Machine],"*MET*",T_Planning[Année],CAPAMETW16!BU$2,T_Planning[TP],"&lt;&gt;"&amp;"P")</f>
        <v>0</v>
      </c>
      <c r="BV32" s="78">
        <f>COUNTIFS(T_Planning[Type Mach],"CNC",T_Planning[Sem],CAPAMETW16!BV6,T_Planning[Etat Machine],"*MET*",T_Planning[Année],CAPAMETW16!BV$2,T_Planning[TP],"&lt;&gt;"&amp;"P")</f>
        <v>0</v>
      </c>
      <c r="BW32" s="78">
        <f>COUNTIFS(T_Planning[Type Mach],"CNC",T_Planning[Sem],CAPAMETW16!BW6,T_Planning[Etat Machine],"*MET*",T_Planning[Année],CAPAMETW16!BW$2,T_Planning[TP],"&lt;&gt;"&amp;"P")</f>
        <v>0</v>
      </c>
      <c r="BX32" s="78">
        <f>COUNTIFS(T_Planning[Type Mach],"CNC",T_Planning[Sem],CAPAMETW16!BX6,T_Planning[Etat Machine],"*MET*",T_Planning[Année],CAPAMETW16!BX$2,T_Planning[TP],"&lt;&gt;"&amp;"P")</f>
        <v>0</v>
      </c>
      <c r="BY32" s="78">
        <f>COUNTIFS(T_Planning[Type Mach],"CNC",T_Planning[Sem],CAPAMETW16!BY6,T_Planning[Etat Machine],"*MET*",T_Planning[Année],CAPAMETW16!BY$2,T_Planning[TP],"&lt;&gt;"&amp;"P")</f>
        <v>0</v>
      </c>
      <c r="BZ32" s="78">
        <f>COUNTIFS(T_Planning[Type Mach],"CNC",T_Planning[Sem],CAPAMETW16!BZ6,T_Planning[Etat Machine],"*MET*",T_Planning[Année],CAPAMETW16!BZ$2,T_Planning[TP],"&lt;&gt;"&amp;"P")</f>
        <v>0</v>
      </c>
      <c r="CA32" s="78">
        <f>COUNTIFS(T_Planning[Type Mach],"CNC",T_Planning[Sem],CAPAMETW16!CA6,T_Planning[Etat Machine],"*MET*",T_Planning[Année],CAPAMETW16!CA$2,T_Planning[TP],"&lt;&gt;"&amp;"P")</f>
        <v>0</v>
      </c>
      <c r="CB32" s="78">
        <f>COUNTIFS(T_Planning[Type Mach],"CNC",T_Planning[Sem],CAPAMETW16!CB6,T_Planning[Etat Machine],"*MET*",T_Planning[Année],CAPAMETW16!CB$2,T_Planning[TP],"&lt;&gt;"&amp;"P")</f>
        <v>0</v>
      </c>
      <c r="CC32" s="78">
        <f>COUNTIFS(T_Planning[Type Mach],"CNC",T_Planning[Sem],CAPAMETW16!CC6,T_Planning[Etat Machine],"*MET*",T_Planning[Année],CAPAMETW16!CC$2,T_Planning[TP],"&lt;&gt;"&amp;"P")</f>
        <v>0</v>
      </c>
      <c r="CD32" s="78">
        <f>COUNTIFS(T_Planning[Type Mach],"CNC",T_Planning[Sem],CAPAMETW16!CD6,T_Planning[Etat Machine],"*MET*",T_Planning[Année],CAPAMETW16!CD$2,T_Planning[TP],"&lt;&gt;"&amp;"P")</f>
        <v>0</v>
      </c>
      <c r="CE32" s="78">
        <f>COUNTIFS(T_Planning[Type Mach],"CNC",T_Planning[Sem],CAPAMETW16!CE6,T_Planning[Etat Machine],"*MET*",T_Planning[Année],CAPAMETW16!CE$2,T_Planning[TP],"&lt;&gt;"&amp;"P")</f>
        <v>0</v>
      </c>
      <c r="CF32" s="78">
        <f>COUNTIFS(T_Planning[Type Mach],"CNC",T_Planning[Sem],CAPAMETW16!CF6,T_Planning[Etat Machine],"*MET*",T_Planning[Année],CAPAMETW16!CF$2,T_Planning[TP],"&lt;&gt;"&amp;"P")</f>
        <v>0</v>
      </c>
      <c r="CG32" s="78">
        <f>COUNTIFS(T_Planning[Type Mach],"CNC",T_Planning[Sem],CAPAMETW16!CG6,T_Planning[Etat Machine],"*MET*",T_Planning[Année],CAPAMETW16!CG$2,T_Planning[TP],"&lt;&gt;"&amp;"P")</f>
        <v>0</v>
      </c>
      <c r="CH32" s="78">
        <f>COUNTIFS(T_Planning[Type Mach],"CNC",T_Planning[Sem],CAPAMETW16!CH6,T_Planning[Etat Machine],"*MET*",T_Planning[Année],CAPAMETW16!CH$2,T_Planning[TP],"&lt;&gt;"&amp;"P")</f>
        <v>0</v>
      </c>
      <c r="CI32" s="78">
        <f>COUNTIFS(T_Planning[Type Mach],"CNC",T_Planning[Sem],CAPAMETW16!CI6,T_Planning[Etat Machine],"*MET*",T_Planning[Année],CAPAMETW16!CI$2,T_Planning[TP],"&lt;&gt;"&amp;"P")</f>
        <v>0</v>
      </c>
      <c r="CJ32" s="78">
        <f>COUNTIFS(T_Planning[Type Mach],"CNC",T_Planning[Sem],CAPAMETW16!CJ6,T_Planning[Etat Machine],"*MET*",T_Planning[Année],CAPAMETW16!CJ$2,T_Planning[TP],"&lt;&gt;"&amp;"P")</f>
        <v>0</v>
      </c>
      <c r="CK32" s="78">
        <f>COUNTIFS(T_Planning[Type Mach],"CNC",T_Planning[Sem],CAPAMETW16!CK6,T_Planning[Etat Machine],"*MET*",T_Planning[Année],CAPAMETW16!CK$2,T_Planning[TP],"&lt;&gt;"&amp;"P")</f>
        <v>0</v>
      </c>
      <c r="CM32" s="67" t="s">
        <v>750</v>
      </c>
      <c r="CN32">
        <v>1</v>
      </c>
    </row>
    <row r="33" spans="1:92" x14ac:dyDescent="0.3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M33" s="64" t="s">
        <v>72</v>
      </c>
      <c r="CN33">
        <v>11</v>
      </c>
    </row>
    <row r="34" spans="1:92" x14ac:dyDescent="0.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M34" s="64" t="s">
        <v>80</v>
      </c>
      <c r="CN34">
        <v>1</v>
      </c>
    </row>
    <row r="35" spans="1:92" x14ac:dyDescent="0.3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M35" s="64" t="s">
        <v>76</v>
      </c>
      <c r="CN35">
        <v>4</v>
      </c>
    </row>
    <row r="36" spans="1:92" x14ac:dyDescent="0.3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M36" s="64" t="s">
        <v>78</v>
      </c>
      <c r="CN36">
        <v>3</v>
      </c>
    </row>
    <row r="37" spans="1:92" x14ac:dyDescent="0.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M37" s="67" t="s">
        <v>750</v>
      </c>
      <c r="CN37">
        <v>3</v>
      </c>
    </row>
    <row r="38" spans="1:92" x14ac:dyDescent="0.3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M38" s="63" t="s">
        <v>889</v>
      </c>
      <c r="CN38">
        <v>3</v>
      </c>
    </row>
    <row r="39" spans="1:92" x14ac:dyDescent="0.3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M39" s="64" t="s">
        <v>67</v>
      </c>
      <c r="CN39">
        <v>2</v>
      </c>
    </row>
    <row r="40" spans="1:92" x14ac:dyDescent="0.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M40" s="67" t="s">
        <v>891</v>
      </c>
      <c r="CN40">
        <v>2</v>
      </c>
    </row>
    <row r="41" spans="1:92" x14ac:dyDescent="0.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M41" s="64" t="s">
        <v>76</v>
      </c>
      <c r="CN41">
        <v>1</v>
      </c>
    </row>
    <row r="42" spans="1:92" x14ac:dyDescent="0.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M42" s="63" t="s">
        <v>2014</v>
      </c>
      <c r="CN42">
        <v>218</v>
      </c>
    </row>
    <row r="43" spans="1:92" x14ac:dyDescent="0.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</row>
    <row r="44" spans="1:92" x14ac:dyDescent="0.3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</row>
    <row r="45" spans="1:92" x14ac:dyDescent="0.3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</row>
    <row r="46" spans="1:92" x14ac:dyDescent="0.3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</row>
    <row r="47" spans="1:92" x14ac:dyDescent="0.3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</row>
    <row r="48" spans="1:92" x14ac:dyDescent="0.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</row>
    <row r="49" spans="1:92" x14ac:dyDescent="0.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</row>
    <row r="50" spans="1:92" x14ac:dyDescent="0.3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</row>
    <row r="51" spans="1:92" x14ac:dyDescent="0.3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</row>
    <row r="52" spans="1:9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69"/>
    </row>
    <row r="53" spans="1:92" x14ac:dyDescent="0.3">
      <c r="A53" s="70" t="s">
        <v>1938</v>
      </c>
      <c r="B53" s="70">
        <f>B28</f>
        <v>1</v>
      </c>
      <c r="C53" s="70">
        <f t="shared" ref="C53:AR53" si="181">C28</f>
        <v>2</v>
      </c>
      <c r="D53" s="70">
        <f t="shared" si="181"/>
        <v>3</v>
      </c>
      <c r="E53" s="70">
        <f t="shared" si="181"/>
        <v>4</v>
      </c>
      <c r="F53" s="70">
        <f t="shared" si="181"/>
        <v>5</v>
      </c>
      <c r="G53" s="70">
        <f t="shared" si="181"/>
        <v>6</v>
      </c>
      <c r="H53" s="70">
        <f t="shared" si="181"/>
        <v>7</v>
      </c>
      <c r="I53" s="70">
        <f t="shared" si="181"/>
        <v>8</v>
      </c>
      <c r="J53" s="70">
        <f t="shared" si="181"/>
        <v>9</v>
      </c>
      <c r="K53" s="70">
        <f t="shared" si="181"/>
        <v>10</v>
      </c>
      <c r="L53" s="70">
        <f t="shared" si="181"/>
        <v>11</v>
      </c>
      <c r="M53" s="70">
        <f t="shared" si="181"/>
        <v>12</v>
      </c>
      <c r="N53" s="70">
        <f t="shared" si="181"/>
        <v>13</v>
      </c>
      <c r="O53" s="70">
        <f t="shared" si="181"/>
        <v>14</v>
      </c>
      <c r="P53" s="70">
        <f t="shared" si="181"/>
        <v>15</v>
      </c>
      <c r="Q53" s="70">
        <f t="shared" si="181"/>
        <v>16</v>
      </c>
      <c r="R53" s="70">
        <f t="shared" si="181"/>
        <v>17</v>
      </c>
      <c r="S53" s="70">
        <f t="shared" si="181"/>
        <v>18</v>
      </c>
      <c r="T53" s="70">
        <f t="shared" si="181"/>
        <v>19</v>
      </c>
      <c r="U53" s="70">
        <f t="shared" si="181"/>
        <v>20</v>
      </c>
      <c r="V53" s="70">
        <f t="shared" si="181"/>
        <v>21</v>
      </c>
      <c r="W53" s="70">
        <f t="shared" si="181"/>
        <v>22</v>
      </c>
      <c r="X53" s="70">
        <f t="shared" si="181"/>
        <v>23</v>
      </c>
      <c r="Y53" s="70">
        <f t="shared" si="181"/>
        <v>24</v>
      </c>
      <c r="Z53" s="70">
        <f t="shared" si="181"/>
        <v>25</v>
      </c>
      <c r="AA53" s="70">
        <f t="shared" si="181"/>
        <v>26</v>
      </c>
      <c r="AB53" s="70">
        <f t="shared" si="181"/>
        <v>27</v>
      </c>
      <c r="AC53" s="70">
        <f t="shared" si="181"/>
        <v>28</v>
      </c>
      <c r="AD53" s="70">
        <f t="shared" si="181"/>
        <v>29</v>
      </c>
      <c r="AE53" s="70">
        <f t="shared" si="181"/>
        <v>30</v>
      </c>
      <c r="AF53" s="70">
        <f t="shared" si="181"/>
        <v>31</v>
      </c>
      <c r="AG53" s="70">
        <f t="shared" si="181"/>
        <v>32</v>
      </c>
      <c r="AH53" s="70">
        <f t="shared" si="181"/>
        <v>33</v>
      </c>
      <c r="AI53" s="70">
        <f t="shared" si="181"/>
        <v>34</v>
      </c>
      <c r="AJ53" s="70">
        <f t="shared" si="181"/>
        <v>35</v>
      </c>
      <c r="AK53" s="70">
        <f t="shared" si="181"/>
        <v>36</v>
      </c>
      <c r="AL53" s="70">
        <f t="shared" si="181"/>
        <v>37</v>
      </c>
      <c r="AM53" s="70">
        <f t="shared" si="181"/>
        <v>38</v>
      </c>
      <c r="AN53" s="70">
        <f t="shared" si="181"/>
        <v>39</v>
      </c>
      <c r="AO53" s="70">
        <f t="shared" si="181"/>
        <v>40</v>
      </c>
      <c r="AP53" s="70">
        <f t="shared" si="181"/>
        <v>41</v>
      </c>
      <c r="AQ53" s="70">
        <f t="shared" si="181"/>
        <v>42</v>
      </c>
      <c r="AR53" s="70">
        <f t="shared" si="181"/>
        <v>43</v>
      </c>
      <c r="AS53" s="70">
        <f t="shared" ref="AS53:AX53" si="182">AS28</f>
        <v>44</v>
      </c>
      <c r="AT53" s="70">
        <f t="shared" si="182"/>
        <v>45</v>
      </c>
      <c r="AU53" s="70">
        <f t="shared" si="182"/>
        <v>46</v>
      </c>
      <c r="AV53" s="70">
        <f t="shared" si="182"/>
        <v>47</v>
      </c>
      <c r="AW53" s="70">
        <f t="shared" si="182"/>
        <v>48</v>
      </c>
      <c r="AX53" s="70">
        <f t="shared" si="182"/>
        <v>49</v>
      </c>
      <c r="AY53" s="70">
        <f t="shared" ref="AY53:CK53" si="183">AY28</f>
        <v>50</v>
      </c>
      <c r="AZ53" s="70">
        <f t="shared" si="183"/>
        <v>51</v>
      </c>
      <c r="BA53" s="70">
        <f t="shared" si="183"/>
        <v>52</v>
      </c>
      <c r="BB53" s="70">
        <f t="shared" si="183"/>
        <v>1</v>
      </c>
      <c r="BC53" s="70">
        <f t="shared" si="183"/>
        <v>2</v>
      </c>
      <c r="BD53" s="70">
        <f t="shared" si="183"/>
        <v>3</v>
      </c>
      <c r="BE53" s="70">
        <f t="shared" si="183"/>
        <v>4</v>
      </c>
      <c r="BF53" s="70">
        <f t="shared" si="183"/>
        <v>5</v>
      </c>
      <c r="BG53" s="70">
        <f t="shared" si="183"/>
        <v>6</v>
      </c>
      <c r="BH53" s="70">
        <f t="shared" si="183"/>
        <v>7</v>
      </c>
      <c r="BI53" s="70">
        <f t="shared" si="183"/>
        <v>8</v>
      </c>
      <c r="BJ53" s="70">
        <f t="shared" si="183"/>
        <v>9</v>
      </c>
      <c r="BK53" s="70">
        <f t="shared" si="183"/>
        <v>10</v>
      </c>
      <c r="BL53" s="70">
        <f t="shared" si="183"/>
        <v>11</v>
      </c>
      <c r="BM53" s="70">
        <f t="shared" si="183"/>
        <v>12</v>
      </c>
      <c r="BN53" s="70">
        <f t="shared" si="183"/>
        <v>13</v>
      </c>
      <c r="BO53" s="70">
        <f t="shared" si="183"/>
        <v>14</v>
      </c>
      <c r="BP53" s="70">
        <f t="shared" si="183"/>
        <v>15</v>
      </c>
      <c r="BQ53" s="70">
        <f t="shared" si="183"/>
        <v>16</v>
      </c>
      <c r="BR53" s="70">
        <f t="shared" si="183"/>
        <v>17</v>
      </c>
      <c r="BS53" s="70">
        <f t="shared" si="183"/>
        <v>18</v>
      </c>
      <c r="BT53" s="70">
        <f t="shared" si="183"/>
        <v>19</v>
      </c>
      <c r="BU53" s="70">
        <f t="shared" si="183"/>
        <v>20</v>
      </c>
      <c r="BV53" s="70">
        <f t="shared" si="183"/>
        <v>21</v>
      </c>
      <c r="BW53" s="70">
        <f t="shared" si="183"/>
        <v>22</v>
      </c>
      <c r="BX53" s="70">
        <f t="shared" si="183"/>
        <v>23</v>
      </c>
      <c r="BY53" s="70">
        <f t="shared" si="183"/>
        <v>24</v>
      </c>
      <c r="BZ53" s="70">
        <f t="shared" si="183"/>
        <v>25</v>
      </c>
      <c r="CA53" s="70">
        <f t="shared" si="183"/>
        <v>26</v>
      </c>
      <c r="CB53" s="70">
        <f t="shared" si="183"/>
        <v>27</v>
      </c>
      <c r="CC53" s="70">
        <f t="shared" si="183"/>
        <v>28</v>
      </c>
      <c r="CD53" s="70">
        <f t="shared" si="183"/>
        <v>29</v>
      </c>
      <c r="CE53" s="70">
        <f t="shared" si="183"/>
        <v>30</v>
      </c>
      <c r="CF53" s="70">
        <f t="shared" si="183"/>
        <v>31</v>
      </c>
      <c r="CG53" s="70">
        <f t="shared" si="183"/>
        <v>32</v>
      </c>
      <c r="CH53" s="70">
        <f t="shared" si="183"/>
        <v>33</v>
      </c>
      <c r="CI53" s="70">
        <f t="shared" si="183"/>
        <v>34</v>
      </c>
      <c r="CJ53" s="70">
        <f t="shared" si="183"/>
        <v>35</v>
      </c>
      <c r="CK53" s="70">
        <f t="shared" si="183"/>
        <v>36</v>
      </c>
    </row>
    <row r="54" spans="1:92" s="132" customFormat="1" x14ac:dyDescent="0.3">
      <c r="A54" s="134" t="s">
        <v>1939</v>
      </c>
      <c r="B54" s="134">
        <f>COUNTIFS(T_Planning[Type Mach],"CNC",T_Planning[Sem],CAPAMETW16!B3,T_Planning[PLANIF],"*PLANIF*",T_Planning[Année],CAPAMETW16!B$2,T_Planning[TP],"P")</f>
        <v>0</v>
      </c>
      <c r="C54" s="134">
        <f>COUNTIFS(T_Planning[Type Mach],"CNC",T_Planning[Sem],CAPAMETW16!C3,T_Planning[PLANIF],"*PLANIF*",T_Planning[Année],CAPAMETW16!C$2,T_Planning[TP],"P")</f>
        <v>0</v>
      </c>
      <c r="D54" s="134">
        <f>COUNTIFS(T_Planning[Type Mach],"CNC",T_Planning[Sem],CAPAMETW16!D3,T_Planning[PLANIF],"*PLANIF*",T_Planning[Année],CAPAMETW16!D$2,T_Planning[TP],"P")</f>
        <v>0</v>
      </c>
      <c r="E54" s="134">
        <f>COUNTIFS(T_Planning[Type Mach],"CNC",T_Planning[Sem],CAPAMETW16!E3,T_Planning[PLANIF],"*PLANIF*",T_Planning[Année],CAPAMETW16!E$2,T_Planning[TP],"P")</f>
        <v>0</v>
      </c>
      <c r="F54" s="134">
        <f>COUNTIFS(T_Planning[Type Mach],"CNC",T_Planning[Sem],CAPAMETW16!F3,T_Planning[PLANIF],"*PLANIF*",T_Planning[Année],CAPAMETW16!F$2,T_Planning[TP],"P")</f>
        <v>0</v>
      </c>
      <c r="G54" s="134">
        <f>COUNTIFS(T_Planning[Type Mach],"CNC",T_Planning[Sem],CAPAMETW16!G3,T_Planning[PLANIF],"*PLANIF*",T_Planning[Année],CAPAMETW16!G$2,T_Planning[TP],"P")</f>
        <v>0</v>
      </c>
      <c r="H54" s="134">
        <f>COUNTIFS(T_Planning[Type Mach],"CNC",T_Planning[Sem],CAPAMETW16!H3,T_Planning[PLANIF],"*PLANIF*",T_Planning[Année],CAPAMETW16!H$2,T_Planning[TP],"P")</f>
        <v>0</v>
      </c>
      <c r="I54" s="134">
        <f>COUNTIFS(T_Planning[Type Mach],"CNC",T_Planning[Sem],CAPAMETW16!I3,T_Planning[PLANIF],"*PLANIF*",T_Planning[Année],CAPAMETW16!I$2,T_Planning[TP],"P")</f>
        <v>0</v>
      </c>
      <c r="J54" s="134">
        <f>COUNTIFS(T_Planning[Type Mach],"CNC",T_Planning[Sem],CAPAMETW16!J3,T_Planning[PLANIF],"*PLANIF*",T_Planning[Année],CAPAMETW16!J$2,T_Planning[TP],"P")</f>
        <v>0</v>
      </c>
      <c r="K54" s="134">
        <f>COUNTIFS(T_Planning[Type Mach],"CNC",T_Planning[Sem],CAPAMETW16!K3,T_Planning[PLANIF],"*PLANIF*",T_Planning[Année],CAPAMETW16!K$2,T_Planning[TP],"P")</f>
        <v>0</v>
      </c>
      <c r="L54" s="134">
        <f>COUNTIFS(T_Planning[Type Mach],"CNC",T_Planning[Sem],CAPAMETW16!L3,T_Planning[PLANIF],"*PLANIF*",T_Planning[Année],CAPAMETW16!L$2,T_Planning[TP],"P")</f>
        <v>0</v>
      </c>
      <c r="M54" s="134">
        <f>COUNTIFS(T_Planning[Type Mach],"CNC",T_Planning[Sem],CAPAMETW16!M3,T_Planning[PLANIF],"*PLANIF*",T_Planning[Année],CAPAMETW16!M$2,T_Planning[TP],"P")</f>
        <v>0</v>
      </c>
      <c r="N54" s="134">
        <f>COUNTIFS(T_Planning[Type Mach],"CNC",T_Planning[Sem],CAPAMETW16!N3,T_Planning[PLANIF],"*PLANIF*",T_Planning[Année],CAPAMETW16!N$2,T_Planning[TP],"P")</f>
        <v>0</v>
      </c>
      <c r="O54" s="134">
        <f>COUNTIFS(T_Planning[Type Mach],"CNC",T_Planning[Sem],CAPAMETW16!O3,T_Planning[PLANIF],"*PLANIF*",T_Planning[Année],CAPAMETW16!O$2,T_Planning[TP],"P")</f>
        <v>0</v>
      </c>
      <c r="P54" s="134">
        <f>COUNTIFS(T_Planning[Type Mach],"CNC",T_Planning[Sem],CAPAMETW16!P3,T_Planning[PLANIF],"*PLANIF*",T_Planning[Année],CAPAMETW16!P$2,T_Planning[TP],"P")</f>
        <v>0</v>
      </c>
      <c r="Q54" s="134">
        <f>COUNTIFS(T_Planning[Type Mach],"CNC",T_Planning[Sem],CAPAMETW16!Q3,T_Planning[PLANIF],"*PLANIF*",T_Planning[Année],CAPAMETW16!Q$2,T_Planning[TP],"P")</f>
        <v>0</v>
      </c>
      <c r="R54" s="134">
        <f>COUNTIFS(T_Planning[Type Mach],"CNC",T_Planning[Sem],CAPAMETW16!R3,T_Planning[PLANIF],"*PLANIF*",T_Planning[Année],CAPAMETW16!R$2,T_Planning[TP],"P")</f>
        <v>0</v>
      </c>
      <c r="S54" s="134">
        <f>COUNTIFS(T_Planning[Type Mach],"CNC",T_Planning[Sem],CAPAMETW16!S3,T_Planning[PLANIF],"*PLANIF*",T_Planning[Année],CAPAMETW16!S$2,T_Planning[TP],"P")</f>
        <v>0</v>
      </c>
      <c r="T54" s="134">
        <f>COUNTIFS(T_Planning[Type Mach],"CNC",T_Planning[Sem],CAPAMETW16!T3,T_Planning[PLANIF],"*PLANIF*",T_Planning[Année],CAPAMETW16!T$2,T_Planning[TP],"P")</f>
        <v>0</v>
      </c>
      <c r="U54" s="134">
        <f>COUNTIFS(T_Planning[Type Mach],"CNC",T_Planning[Sem],CAPAMETW16!U3,T_Planning[PLANIF],"*PLANIF*",T_Planning[Année],CAPAMETW16!U$2,T_Planning[TP],"P")</f>
        <v>0</v>
      </c>
      <c r="V54" s="134">
        <f>COUNTIFS(T_Planning[Type Mach],"CNC",T_Planning[Sem],CAPAMETW16!V3,T_Planning[PLANIF],"*PLANIF*",T_Planning[Année],CAPAMETW16!V$2,T_Planning[TP],"P")</f>
        <v>1</v>
      </c>
      <c r="W54" s="134">
        <f>COUNTIFS(T_Planning[Type Mach],"CNC",T_Planning[Sem],CAPAMETW16!W3,T_Planning[PLANIF],"*PLANIF*",T_Planning[Année],CAPAMETW16!W$2,T_Planning[TP],"P")</f>
        <v>0</v>
      </c>
      <c r="X54" s="134">
        <f>COUNTIFS(T_Planning[Type Mach],"CNC",T_Planning[Sem],CAPAMETW16!X3,T_Planning[PLANIF],"*PLANIF*",T_Planning[Année],CAPAMETW16!X$2,T_Planning[TP],"P")</f>
        <v>0</v>
      </c>
      <c r="Y54" s="134">
        <f>COUNTIFS(T_Planning[Type Mach],"CNC",T_Planning[Sem],CAPAMETW16!Y3,T_Planning[PLANIF],"*PLANIF*",T_Planning[Année],CAPAMETW16!Y$2,T_Planning[TP],"P")</f>
        <v>0</v>
      </c>
      <c r="Z54" s="134">
        <f>COUNTIFS(T_Planning[Type Mach],"CNC",T_Planning[Sem],CAPAMETW16!Z3,T_Planning[PLANIF],"*PLANIF*",T_Planning[Année],CAPAMETW16!Z$2,T_Planning[TP],"P")</f>
        <v>0</v>
      </c>
      <c r="AA54" s="134">
        <f>COUNTIFS(T_Planning[Type Mach],"CNC",T_Planning[Sem],CAPAMETW16!AA3,T_Planning[PLANIF],"*PLANIF*",T_Planning[Année],CAPAMETW16!AA$2,T_Planning[TP],"P")</f>
        <v>0</v>
      </c>
      <c r="AB54" s="134">
        <f>COUNTIFS(T_Planning[Type Mach],"CNC",T_Planning[Sem],CAPAMETW16!AB3,T_Planning[PLANIF],"*PLANIF*",T_Planning[Année],CAPAMETW16!AB$2,T_Planning[TP],"P")</f>
        <v>0</v>
      </c>
      <c r="AC54" s="134">
        <f>COUNTIFS(T_Planning[Type Mach],"CNC",T_Planning[Sem],CAPAMETW16!AC3,T_Planning[PLANIF],"*PLANIF*",T_Planning[Année],CAPAMETW16!AC$2,T_Planning[TP],"P")</f>
        <v>0</v>
      </c>
      <c r="AD54" s="134">
        <f>COUNTIFS(T_Planning[Type Mach],"CNC",T_Planning[Sem],CAPAMETW16!AD3,T_Planning[PLANIF],"*PLANIF*",T_Planning[Année],CAPAMETW16!AD$2,T_Planning[TP],"P")</f>
        <v>0</v>
      </c>
      <c r="AE54" s="134">
        <f>COUNTIFS(T_Planning[Type Mach],"CNC",T_Planning[Sem],CAPAMETW16!AE3,T_Planning[PLANIF],"*PLANIF*",T_Planning[Année],CAPAMETW16!AE$2,T_Planning[TP],"P")</f>
        <v>0</v>
      </c>
      <c r="AF54" s="134">
        <f>COUNTIFS(T_Planning[Type Mach],"CNC",T_Planning[Sem],CAPAMETW16!AF3,T_Planning[PLANIF],"*PLANIF*",T_Planning[Année],CAPAMETW16!AF$2,T_Planning[TP],"P")</f>
        <v>0</v>
      </c>
      <c r="AG54" s="134">
        <f>COUNTIFS(T_Planning[Type Mach],"CNC",T_Planning[Sem],CAPAMETW16!AG3,T_Planning[PLANIF],"*PLANIF*",T_Planning[Année],CAPAMETW16!AG$2,T_Planning[TP],"P")</f>
        <v>0</v>
      </c>
      <c r="AH54" s="134">
        <f>COUNTIFS(T_Planning[Type Mach],"CNC",T_Planning[Sem],CAPAMETW16!AH3,T_Planning[PLANIF],"*PLANIF*",T_Planning[Année],CAPAMETW16!AH$2,T_Planning[TP],"P")</f>
        <v>0</v>
      </c>
      <c r="AI54" s="134">
        <f>COUNTIFS(T_Planning[Type Mach],"CNC",T_Planning[Sem],CAPAMETW16!AI3,T_Planning[PLANIF],"*PLANIF*",T_Planning[Année],CAPAMETW16!AI$2,T_Planning[TP],"P")</f>
        <v>0</v>
      </c>
      <c r="AJ54" s="134">
        <f>COUNTIFS(T_Planning[Type Mach],"CNC",T_Planning[Sem],CAPAMETW16!AJ3,T_Planning[PLANIF],"*PLANIF*",T_Planning[Année],CAPAMETW16!AJ$2,T_Planning[TP],"P")</f>
        <v>0</v>
      </c>
      <c r="AK54" s="134">
        <f>COUNTIFS(T_Planning[Type Mach],"CNC",T_Planning[Sem],CAPAMETW16!AK3,T_Planning[PLANIF],"*PLANIF*",T_Planning[Année],CAPAMETW16!AK$2,T_Planning[TP],"P")</f>
        <v>0</v>
      </c>
      <c r="AL54" s="134">
        <f>COUNTIFS(T_Planning[Type Mach],"CNC",T_Planning[Sem],CAPAMETW16!AL3,T_Planning[PLANIF],"*PLANIF*",T_Planning[Année],CAPAMETW16!AL$2,T_Planning[TP],"P")</f>
        <v>0</v>
      </c>
      <c r="AM54" s="134">
        <f>COUNTIFS(T_Planning[Type Mach],"CNC",T_Planning[Sem],CAPAMETW16!AM3,T_Planning[PLANIF],"*PLANIF*",T_Planning[Année],CAPAMETW16!AM$2,T_Planning[TP],"P")</f>
        <v>0</v>
      </c>
      <c r="AN54" s="134">
        <f>COUNTIFS(T_Planning[Type Mach],"CNC",T_Planning[Sem],CAPAMETW16!AN3,T_Planning[PLANIF],"*PLANIF*",T_Planning[Année],CAPAMETW16!AN$2,T_Planning[TP],"P")</f>
        <v>0</v>
      </c>
      <c r="AO54" s="134">
        <f>COUNTIFS(T_Planning[Type Mach],"CNC",T_Planning[Sem],CAPAMETW16!AO3,T_Planning[PLANIF],"*PLANIF*",T_Planning[Année],CAPAMETW16!AO$2,T_Planning[TP],"P")</f>
        <v>0</v>
      </c>
      <c r="AP54" s="134">
        <f>COUNTIFS(T_Planning[Type Mach],"CNC",T_Planning[Sem],CAPAMETW16!AP3,T_Planning[PLANIF],"*PLANIF*",T_Planning[Année],CAPAMETW16!AP$2,T_Planning[TP],"P")</f>
        <v>0</v>
      </c>
      <c r="AQ54" s="134">
        <f>COUNTIFS(T_Planning[Type Mach],"CNC",T_Planning[Sem],CAPAMETW16!AQ3,T_Planning[PLANIF],"*PLANIF*",T_Planning[Année],CAPAMETW16!AQ$2,T_Planning[TP],"P")</f>
        <v>0</v>
      </c>
      <c r="AR54" s="134">
        <f>COUNTIFS(T_Planning[Type Mach],"CNC",T_Planning[Sem],CAPAMETW16!AR3,T_Planning[PLANIF],"*PLANIF*",T_Planning[Année],CAPAMETW16!AR$2,T_Planning[TP],"P")</f>
        <v>0</v>
      </c>
      <c r="AS54" s="134">
        <f>COUNTIFS(T_Planning[Type Mach],"CNC",T_Planning[Sem],CAPAMETW16!AS3,T_Planning[PLANIF],"*PLANIF*",T_Planning[Année],CAPAMETW16!AS$2,T_Planning[TP],"P")</f>
        <v>0</v>
      </c>
      <c r="AT54" s="134">
        <f>COUNTIFS(T_Planning[Type Mach],"CNC",T_Planning[Sem],CAPAMETW16!AT3,T_Planning[PLANIF],"*PLANIF*",T_Planning[Année],CAPAMETW16!AT$2,T_Planning[TP],"P")</f>
        <v>0</v>
      </c>
      <c r="AU54" s="134">
        <f>COUNTIFS(T_Planning[Type Mach],"CNC",T_Planning[Sem],CAPAMETW16!AU3,T_Planning[PLANIF],"*PLANIF*",T_Planning[Année],CAPAMETW16!AU$2,T_Planning[TP],"P")</f>
        <v>0</v>
      </c>
      <c r="AV54" s="134">
        <f>COUNTIFS(T_Planning[Type Mach],"CNC",T_Planning[Sem],CAPAMETW16!AV3,T_Planning[PLANIF],"*PLANIF*",T_Planning[Année],CAPAMETW16!AV$2,T_Planning[TP],"P")</f>
        <v>0</v>
      </c>
      <c r="AW54" s="134">
        <f>COUNTIFS(T_Planning[Type Mach],"CNC",T_Planning[Sem],CAPAMETW16!AW3,T_Planning[PLANIF],"*PLANIF*",T_Planning[Année],CAPAMETW16!AW$2,T_Planning[TP],"P")</f>
        <v>0</v>
      </c>
      <c r="AX54" s="134">
        <f>COUNTIFS(T_Planning[Type Mach],"CNC",T_Planning[Sem],CAPAMETW16!AX3,T_Planning[PLANIF],"*PLANIF*",T_Planning[Année],CAPAMETW16!AX$2,T_Planning[TP],"P")</f>
        <v>0</v>
      </c>
      <c r="AY54" s="134">
        <f>COUNTIFS(T_Planning[Type Mach],"CNC",T_Planning[Sem],CAPAMETW16!AY3,T_Planning[PLANIF],"*PLANIF*",T_Planning[Année],CAPAMETW16!AY$2,T_Planning[TP],"P")</f>
        <v>0</v>
      </c>
      <c r="AZ54" s="134">
        <f>COUNTIFS(T_Planning[Type Mach],"CNC",T_Planning[Sem],CAPAMETW16!AZ3,T_Planning[PLANIF],"*PLANIF*",T_Planning[Année],CAPAMETW16!AZ$2,T_Planning[TP],"P")</f>
        <v>0</v>
      </c>
      <c r="BA54" s="134">
        <f>COUNTIFS(T_Planning[Type Mach],"CNC",T_Planning[Sem],CAPAMETW16!BA3,T_Planning[PLANIF],"*PLANIF*",T_Planning[Année],CAPAMETW16!BA$2,T_Planning[TP],"P")</f>
        <v>0</v>
      </c>
      <c r="BB54" s="134">
        <f>COUNTIFS(T_Planning[Type Mach],"CNC",T_Planning[Sem],CAPAMETW16!BB3,T_Planning[PLANIF],"*PLANIF*",T_Planning[Année],CAPAMETW16!BB$2,T_Planning[TP],"P")</f>
        <v>0</v>
      </c>
      <c r="BC54" s="134">
        <f>COUNTIFS(T_Planning[Type Mach],"CNC",T_Planning[Sem],CAPAMETW16!BC3,T_Planning[PLANIF],"*PLANIF*",T_Planning[Année],CAPAMETW16!BC$2,T_Planning[TP],"P")</f>
        <v>0</v>
      </c>
      <c r="BD54" s="134">
        <f>COUNTIFS(T_Planning[Type Mach],"CNC",T_Planning[Sem],CAPAMETW16!BD3,T_Planning[PLANIF],"*PLANIF*",T_Planning[Année],CAPAMETW16!BD$2,T_Planning[TP],"P")</f>
        <v>0</v>
      </c>
      <c r="BE54" s="134">
        <f>COUNTIFS(T_Planning[Type Mach],"CNC",T_Planning[Sem],CAPAMETW16!BE3,T_Planning[PLANIF],"*PLANIF*",T_Planning[Année],CAPAMETW16!BE$2,T_Planning[TP],"P")</f>
        <v>0</v>
      </c>
      <c r="BF54" s="134">
        <f>COUNTIFS(T_Planning[Type Mach],"CNC",T_Planning[Sem],CAPAMETW16!BF3,T_Planning[PLANIF],"*PLANIF*",T_Planning[Année],CAPAMETW16!BF$2,T_Planning[TP],"P")</f>
        <v>0</v>
      </c>
      <c r="BG54" s="134">
        <f>COUNTIFS(T_Planning[Type Mach],"CNC",T_Planning[Sem],CAPAMETW16!BG3,T_Planning[PLANIF],"*PLANIF*",T_Planning[Année],CAPAMETW16!BG$2,T_Planning[TP],"P")</f>
        <v>0</v>
      </c>
      <c r="BH54" s="134">
        <f>COUNTIFS(T_Planning[Type Mach],"CNC",T_Planning[Sem],CAPAMETW16!BH3,T_Planning[PLANIF],"*PLANIF*",T_Planning[Année],CAPAMETW16!BH$2,T_Planning[TP],"P")</f>
        <v>0</v>
      </c>
      <c r="BI54" s="134">
        <f>COUNTIFS(T_Planning[Type Mach],"CNC",T_Planning[Sem],CAPAMETW16!BI3,T_Planning[PLANIF],"*PLANIF*",T_Planning[Année],CAPAMETW16!BI$2,T_Planning[TP],"P")</f>
        <v>0</v>
      </c>
      <c r="BJ54" s="134">
        <f>COUNTIFS(T_Planning[Type Mach],"CNC",T_Planning[Sem],CAPAMETW16!BJ3,T_Planning[PLANIF],"*PLANIF*",T_Planning[Année],CAPAMETW16!BJ$2,T_Planning[TP],"P")</f>
        <v>0</v>
      </c>
      <c r="BK54" s="134">
        <f>COUNTIFS(T_Planning[Type Mach],"CNC",T_Planning[Sem],CAPAMETW16!BK3,T_Planning[PLANIF],"*PLANIF*",T_Planning[Année],CAPAMETW16!BK$2,T_Planning[TP],"P")</f>
        <v>0</v>
      </c>
      <c r="BL54" s="134">
        <f>COUNTIFS(T_Planning[Type Mach],"CNC",T_Planning[Sem],CAPAMETW16!BL3,T_Planning[PLANIF],"*PLANIF*",T_Planning[Année],CAPAMETW16!BL$2,T_Planning[TP],"P")</f>
        <v>0</v>
      </c>
      <c r="BM54" s="134">
        <f>COUNTIFS(T_Planning[Type Mach],"CNC",T_Planning[Sem],CAPAMETW16!BM3,T_Planning[PLANIF],"*PLANIF*",T_Planning[Année],CAPAMETW16!BM$2,T_Planning[TP],"P")</f>
        <v>0</v>
      </c>
      <c r="BN54" s="134">
        <f>COUNTIFS(T_Planning[Type Mach],"CNC",T_Planning[Sem],CAPAMETW16!BN3,T_Planning[PLANIF],"*PLANIF*",T_Planning[Année],CAPAMETW16!BN$2,T_Planning[TP],"P")</f>
        <v>0</v>
      </c>
      <c r="BO54" s="134">
        <f>COUNTIFS(T_Planning[Type Mach],"CNC",T_Planning[Sem],CAPAMETW16!BO3,T_Planning[PLANIF],"*PLANIF*",T_Planning[Année],CAPAMETW16!BO$2,T_Planning[TP],"P")</f>
        <v>0</v>
      </c>
      <c r="BP54" s="134">
        <f>COUNTIFS(T_Planning[Type Mach],"CNC",T_Planning[Sem],CAPAMETW16!BP3,T_Planning[PLANIF],"*PLANIF*",T_Planning[Année],CAPAMETW16!BP$2,T_Planning[TP],"P")</f>
        <v>0</v>
      </c>
      <c r="BQ54" s="134">
        <f>COUNTIFS(T_Planning[Type Mach],"CNC",T_Planning[Sem],CAPAMETW16!BQ3,T_Planning[PLANIF],"*PLANIF*",T_Planning[Année],CAPAMETW16!BQ$2,T_Planning[TP],"P")</f>
        <v>0</v>
      </c>
      <c r="BR54" s="134">
        <f>COUNTIFS(T_Planning[Type Mach],"CNC",T_Planning[Sem],CAPAMETW16!BR3,T_Planning[PLANIF],"*PLANIF*",T_Planning[Année],CAPAMETW16!BR$2,T_Planning[TP],"P")</f>
        <v>0</v>
      </c>
      <c r="BS54" s="134">
        <f>COUNTIFS(T_Planning[Type Mach],"CNC",T_Planning[Sem],CAPAMETW16!BS3,T_Planning[PLANIF],"*PLANIF*",T_Planning[Année],CAPAMETW16!BS$2,T_Planning[TP],"P")</f>
        <v>0</v>
      </c>
      <c r="BT54" s="134">
        <f>COUNTIFS(T_Planning[Type Mach],"CNC",T_Planning[Sem],CAPAMETW16!BT3,T_Planning[PLANIF],"*PLANIF*",T_Planning[Année],CAPAMETW16!BT$2,T_Planning[TP],"P")</f>
        <v>0</v>
      </c>
      <c r="BU54" s="134">
        <f>COUNTIFS(T_Planning[Type Mach],"CNC",T_Planning[Sem],CAPAMETW16!BU3,T_Planning[PLANIF],"*PLANIF*",T_Planning[Année],CAPAMETW16!BU$2,T_Planning[TP],"P")</f>
        <v>0</v>
      </c>
      <c r="BV54" s="134">
        <f>COUNTIFS(T_Planning[Type Mach],"CNC",T_Planning[Sem],CAPAMETW16!BV3,T_Planning[PLANIF],"*PLANIF*",T_Planning[Année],CAPAMETW16!BV$2,T_Planning[TP],"P")</f>
        <v>0</v>
      </c>
      <c r="BW54" s="134">
        <f>COUNTIFS(T_Planning[Type Mach],"CNC",T_Planning[Sem],CAPAMETW16!BW3,T_Planning[PLANIF],"*PLANIF*",T_Planning[Année],CAPAMETW16!BW$2,T_Planning[TP],"P")</f>
        <v>0</v>
      </c>
      <c r="BX54" s="134">
        <f>COUNTIFS(T_Planning[Type Mach],"CNC",T_Planning[Sem],CAPAMETW16!BX3,T_Planning[PLANIF],"*PLANIF*",T_Planning[Année],CAPAMETW16!BX$2,T_Planning[TP],"P")</f>
        <v>0</v>
      </c>
      <c r="BY54" s="134">
        <f>COUNTIFS(T_Planning[Type Mach],"CNC",T_Planning[Sem],CAPAMETW16!BY3,T_Planning[PLANIF],"*PLANIF*",T_Planning[Année],CAPAMETW16!BY$2,T_Planning[TP],"P")</f>
        <v>0</v>
      </c>
      <c r="BZ54" s="134">
        <f>COUNTIFS(T_Planning[Type Mach],"CNC",T_Planning[Sem],CAPAMETW16!BZ3,T_Planning[PLANIF],"*PLANIF*",T_Planning[Année],CAPAMETW16!BZ$2,T_Planning[TP],"P")</f>
        <v>0</v>
      </c>
      <c r="CA54" s="134">
        <f>COUNTIFS(T_Planning[Type Mach],"CNC",T_Planning[Sem],CAPAMETW16!CA3,T_Planning[PLANIF],"*PLANIF*",T_Planning[Année],CAPAMETW16!CA$2,T_Planning[TP],"P")</f>
        <v>0</v>
      </c>
      <c r="CB54" s="134">
        <f>COUNTIFS(T_Planning[Type Mach],"CNC",T_Planning[Sem],CAPAMETW16!CB3,T_Planning[PLANIF],"*PLANIF*",T_Planning[Année],CAPAMETW16!CB$2,T_Planning[TP],"P")</f>
        <v>0</v>
      </c>
      <c r="CC54" s="134">
        <f>COUNTIFS(T_Planning[Type Mach],"CNC",T_Planning[Sem],CAPAMETW16!CC3,T_Planning[PLANIF],"*PLANIF*",T_Planning[Année],CAPAMETW16!CC$2,T_Planning[TP],"P")</f>
        <v>0</v>
      </c>
      <c r="CD54" s="134">
        <f>COUNTIFS(T_Planning[Type Mach],"CNC",T_Planning[Sem],CAPAMETW16!CD3,T_Planning[PLANIF],"*PLANIF*",T_Planning[Année],CAPAMETW16!CD$2,T_Planning[TP],"P")</f>
        <v>0</v>
      </c>
      <c r="CE54" s="134">
        <f>COUNTIFS(T_Planning[Type Mach],"CNC",T_Planning[Sem],CAPAMETW16!CE3,T_Planning[PLANIF],"*PLANIF*",T_Planning[Année],CAPAMETW16!CE$2,T_Planning[TP],"P")</f>
        <v>0</v>
      </c>
      <c r="CF54" s="134">
        <f>COUNTIFS(T_Planning[Type Mach],"CNC",T_Planning[Sem],CAPAMETW16!CF3,T_Planning[PLANIF],"*PLANIF*",T_Planning[Année],CAPAMETW16!CF$2,T_Planning[TP],"P")</f>
        <v>0</v>
      </c>
      <c r="CG54" s="134">
        <f>COUNTIFS(T_Planning[Type Mach],"CNC",T_Planning[Sem],CAPAMETW16!CG3,T_Planning[PLANIF],"*PLANIF*",T_Planning[Année],CAPAMETW16!CG$2,T_Planning[TP],"P")</f>
        <v>0</v>
      </c>
      <c r="CH54" s="134">
        <f>COUNTIFS(T_Planning[Type Mach],"CNC",T_Planning[Sem],CAPAMETW16!CH3,T_Planning[PLANIF],"*PLANIF*",T_Planning[Année],CAPAMETW16!CH$2,T_Planning[TP],"P")</f>
        <v>0</v>
      </c>
      <c r="CI54" s="134">
        <f>COUNTIFS(T_Planning[Type Mach],"CNC",T_Planning[Sem],CAPAMETW16!CI3,T_Planning[PLANIF],"*PLANIF*",T_Planning[Année],CAPAMETW16!CI$2,T_Planning[TP],"P")</f>
        <v>0</v>
      </c>
      <c r="CJ54" s="134">
        <f>COUNTIFS(T_Planning[Type Mach],"CNC",T_Planning[Sem],CAPAMETW16!CJ3,T_Planning[PLANIF],"*PLANIF*",T_Planning[Année],CAPAMETW16!CJ$2,T_Planning[TP],"P")</f>
        <v>0</v>
      </c>
      <c r="CK54" s="134">
        <f>COUNTIFS(T_Planning[Type Mach],"CNC",T_Planning[Sem],CAPAMETW16!CK3,T_Planning[PLANIF],"*PLANIF*",T_Planning[Année],CAPAMETW16!CK$2,T_Planning[TP],"P")</f>
        <v>0</v>
      </c>
      <c r="CM54"/>
      <c r="CN54"/>
    </row>
    <row r="55" spans="1:92" x14ac:dyDescent="0.3">
      <c r="A55" s="70" t="s">
        <v>1940</v>
      </c>
      <c r="B55" s="70">
        <f>SUMIFS('Metteur en train'!19:19,'Metteur en train'!17:17,CAPAMETW16!B$28,'Metteur en train'!2:2,CAPAMETW16!B$2)</f>
        <v>0</v>
      </c>
      <c r="C55" s="70">
        <f>SUMIFS('Metteur en train'!19:19,'Metteur en train'!17:17,CAPAMETW16!C$28,'Metteur en train'!2:2,CAPAMETW16!C$2)</f>
        <v>0</v>
      </c>
      <c r="D55" s="70">
        <f>SUMIFS('Metteur en train'!19:19,'Metteur en train'!17:17,CAPAMETW16!D$28,'Metteur en train'!2:2,CAPAMETW16!D$2)</f>
        <v>0</v>
      </c>
      <c r="E55" s="70">
        <f>SUMIFS('Metteur en train'!19:19,'Metteur en train'!17:17,CAPAMETW16!E$28,'Metteur en train'!2:2,CAPAMETW16!E$2)</f>
        <v>0</v>
      </c>
      <c r="F55" s="70">
        <f>SUMIFS('Metteur en train'!19:19,'Metteur en train'!17:17,CAPAMETW16!F$28,'Metteur en train'!2:2,CAPAMETW16!F$2)</f>
        <v>0</v>
      </c>
      <c r="G55" s="70">
        <f>SUMIFS('Metteur en train'!19:19,'Metteur en train'!17:17,CAPAMETW16!G$28,'Metteur en train'!2:2,CAPAMETW16!G$2)</f>
        <v>0</v>
      </c>
      <c r="H55" s="70">
        <f>SUMIFS('Metteur en train'!19:19,'Metteur en train'!17:17,CAPAMETW16!H$28,'Metteur en train'!2:2,CAPAMETW16!H$2)</f>
        <v>0</v>
      </c>
      <c r="I55" s="70">
        <f>SUMIFS('Metteur en train'!19:19,'Metteur en train'!17:17,CAPAMETW16!I$28,'Metteur en train'!2:2,CAPAMETW16!I$2)</f>
        <v>0</v>
      </c>
      <c r="J55" s="70">
        <f>SUMIFS('Metteur en train'!19:19,'Metteur en train'!17:17,CAPAMETW16!J$28,'Metteur en train'!2:2,CAPAMETW16!J$2)</f>
        <v>0</v>
      </c>
      <c r="K55" s="70">
        <f>SUMIFS('Metteur en train'!19:19,'Metteur en train'!17:17,CAPAMETW16!K$28,'Metteur en train'!2:2,CAPAMETW16!K$2)</f>
        <v>0</v>
      </c>
      <c r="L55" s="70">
        <f>SUMIFS('Metteur en train'!19:19,'Metteur en train'!17:17,CAPAMETW16!L$28,'Metteur en train'!2:2,CAPAMETW16!L$2)</f>
        <v>0</v>
      </c>
      <c r="M55" s="70">
        <f>SUMIFS('Metteur en train'!19:19,'Metteur en train'!17:17,CAPAMETW16!M$28,'Metteur en train'!2:2,CAPAMETW16!M$2)</f>
        <v>0</v>
      </c>
      <c r="N55" s="70">
        <f>SUMIFS('Metteur en train'!19:19,'Metteur en train'!17:17,CAPAMETW16!N$28,'Metteur en train'!2:2,CAPAMETW16!N$2)</f>
        <v>0</v>
      </c>
      <c r="O55" s="70">
        <f>SUMIFS('Metteur en train'!19:19,'Metteur en train'!17:17,CAPAMETW16!O$28,'Metteur en train'!2:2,CAPAMETW16!O$2)</f>
        <v>0</v>
      </c>
      <c r="P55" s="70">
        <f>SUMIFS('Metteur en train'!19:19,'Metteur en train'!17:17,CAPAMETW16!P$28,'Metteur en train'!2:2,CAPAMETW16!P$2)</f>
        <v>0</v>
      </c>
      <c r="Q55" s="70">
        <f>SUMIFS('Metteur en train'!19:19,'Metteur en train'!17:17,CAPAMETW16!Q$28,'Metteur en train'!2:2,CAPAMETW16!Q$2)</f>
        <v>0</v>
      </c>
      <c r="R55" s="70">
        <f>SUMIFS('Metteur en train'!19:19,'Metteur en train'!17:17,CAPAMETW16!R$28,'Metteur en train'!2:2,CAPAMETW16!R$2)</f>
        <v>0</v>
      </c>
      <c r="S55" s="70">
        <f>SUMIFS('Metteur en train'!19:19,'Metteur en train'!17:17,CAPAMETW16!S$28,'Metteur en train'!2:2,CAPAMETW16!S$2)</f>
        <v>0</v>
      </c>
      <c r="T55" s="70">
        <f>SUMIFS('Metteur en train'!19:19,'Metteur en train'!17:17,CAPAMETW16!T$28,'Metteur en train'!2:2,CAPAMETW16!T$2)</f>
        <v>0</v>
      </c>
      <c r="U55" s="70">
        <f>SUMIFS('Metteur en train'!19:19,'Metteur en train'!17:17,CAPAMETW16!U$28,'Metteur en train'!2:2,CAPAMETW16!U$2)</f>
        <v>0</v>
      </c>
      <c r="V55" s="70">
        <f>SUMIFS('Metteur en train'!19:19,'Metteur en train'!17:17,CAPAMETW16!V$28,'Metteur en train'!2:2,CAPAMETW16!V$2)</f>
        <v>0</v>
      </c>
      <c r="W55" s="70">
        <f>SUMIFS('Metteur en train'!19:19,'Metteur en train'!17:17,CAPAMETW16!W$28,'Metteur en train'!2:2,CAPAMETW16!W$2)</f>
        <v>0</v>
      </c>
      <c r="X55" s="70">
        <f>SUMIFS('Metteur en train'!19:19,'Metteur en train'!17:17,CAPAMETW16!X$28,'Metteur en train'!2:2,CAPAMETW16!X$2)</f>
        <v>0</v>
      </c>
      <c r="Y55" s="70">
        <f>SUMIFS('Metteur en train'!19:19,'Metteur en train'!17:17,CAPAMETW16!Y$28,'Metteur en train'!2:2,CAPAMETW16!Y$2)</f>
        <v>0</v>
      </c>
      <c r="Z55" s="70">
        <f>SUMIFS('Metteur en train'!19:19,'Metteur en train'!17:17,CAPAMETW16!Z$28,'Metteur en train'!2:2,CAPAMETW16!Z$2)</f>
        <v>0</v>
      </c>
      <c r="AA55" s="70">
        <f>SUMIFS('Metteur en train'!19:19,'Metteur en train'!17:17,CAPAMETW16!AA$28,'Metteur en train'!2:2,CAPAMETW16!AA$2)</f>
        <v>0</v>
      </c>
      <c r="AB55" s="70">
        <f>SUMIFS('Metteur en train'!19:19,'Metteur en train'!17:17,CAPAMETW16!AB$28,'Metteur en train'!2:2,CAPAMETW16!AB$2)</f>
        <v>0</v>
      </c>
      <c r="AC55" s="70">
        <f>SUMIFS('Metteur en train'!19:19,'Metteur en train'!17:17,CAPAMETW16!AC$28,'Metteur en train'!2:2,CAPAMETW16!AC$2)</f>
        <v>0</v>
      </c>
      <c r="AD55" s="70">
        <f>SUMIFS('Metteur en train'!19:19,'Metteur en train'!17:17,CAPAMETW16!AD$28,'Metteur en train'!2:2,CAPAMETW16!AD$2)</f>
        <v>0</v>
      </c>
      <c r="AE55" s="70">
        <f>SUMIFS('Metteur en train'!19:19,'Metteur en train'!17:17,CAPAMETW16!AE$28,'Metteur en train'!2:2,CAPAMETW16!AE$2)</f>
        <v>0</v>
      </c>
      <c r="AF55" s="70">
        <f>SUMIFS('Metteur en train'!19:19,'Metteur en train'!17:17,CAPAMETW16!AF$28,'Metteur en train'!2:2,CAPAMETW16!AF$2)</f>
        <v>0</v>
      </c>
      <c r="AG55" s="70">
        <f>SUMIFS('Metteur en train'!19:19,'Metteur en train'!17:17,CAPAMETW16!AG$28,'Metteur en train'!2:2,CAPAMETW16!AG$2)</f>
        <v>0</v>
      </c>
      <c r="AH55" s="70">
        <f>SUMIFS('Metteur en train'!19:19,'Metteur en train'!17:17,CAPAMETW16!AH$28,'Metteur en train'!2:2,CAPAMETW16!AH$2)</f>
        <v>0</v>
      </c>
      <c r="AI55" s="70">
        <f>SUMIFS('Metteur en train'!19:19,'Metteur en train'!17:17,CAPAMETW16!AI$28,'Metteur en train'!2:2,CAPAMETW16!AI$2)</f>
        <v>0</v>
      </c>
      <c r="AJ55" s="70">
        <f>SUMIFS('Metteur en train'!19:19,'Metteur en train'!17:17,CAPAMETW16!AJ$28,'Metteur en train'!2:2,CAPAMETW16!AJ$2)</f>
        <v>0</v>
      </c>
      <c r="AK55" s="70">
        <f>SUMIFS('Metteur en train'!19:19,'Metteur en train'!17:17,CAPAMETW16!AK$28,'Metteur en train'!2:2,CAPAMETW16!AK$2)</f>
        <v>0</v>
      </c>
      <c r="AL55" s="70">
        <f>SUMIFS('Metteur en train'!19:19,'Metteur en train'!17:17,CAPAMETW16!AL$28,'Metteur en train'!2:2,CAPAMETW16!AL$2)</f>
        <v>0</v>
      </c>
      <c r="AM55" s="70">
        <f>SUMIFS('Metteur en train'!19:19,'Metteur en train'!17:17,CAPAMETW16!AM$28,'Metteur en train'!2:2,CAPAMETW16!AM$2)</f>
        <v>0</v>
      </c>
      <c r="AN55" s="70">
        <f>SUMIFS('Metteur en train'!19:19,'Metteur en train'!17:17,CAPAMETW16!AN$28,'Metteur en train'!2:2,CAPAMETW16!AN$2)</f>
        <v>0</v>
      </c>
      <c r="AO55" s="70">
        <f>SUMIFS('Metteur en train'!19:19,'Metteur en train'!17:17,CAPAMETW16!AO$28,'Metteur en train'!2:2,CAPAMETW16!AO$2)</f>
        <v>0</v>
      </c>
      <c r="AP55" s="70">
        <f>SUMIFS('Metteur en train'!19:19,'Metteur en train'!17:17,CAPAMETW16!AP$28,'Metteur en train'!2:2,CAPAMETW16!AP$2)</f>
        <v>0</v>
      </c>
      <c r="AQ55" s="70">
        <f>SUMIFS('Metteur en train'!19:19,'Metteur en train'!17:17,CAPAMETW16!AQ$28,'Metteur en train'!2:2,CAPAMETW16!AQ$2)</f>
        <v>0</v>
      </c>
      <c r="AR55" s="70">
        <f>SUMIFS('Metteur en train'!19:19,'Metteur en train'!17:17,CAPAMETW16!AR$28,'Metteur en train'!2:2,CAPAMETW16!AR$2)</f>
        <v>0</v>
      </c>
      <c r="AS55" s="70">
        <f>SUMIFS('Metteur en train'!19:19,'Metteur en train'!17:17,CAPAMETW16!AS$28,'Metteur en train'!2:2,CAPAMETW16!AS$2)</f>
        <v>0</v>
      </c>
      <c r="AT55" s="70">
        <f>SUMIFS('Metteur en train'!19:19,'Metteur en train'!17:17,CAPAMETW16!AT$28,'Metteur en train'!2:2,CAPAMETW16!AT$2)</f>
        <v>0</v>
      </c>
      <c r="AU55" s="70">
        <f>SUMIFS('Metteur en train'!19:19,'Metteur en train'!17:17,CAPAMETW16!AU$28,'Metteur en train'!2:2,CAPAMETW16!AU$2)</f>
        <v>0</v>
      </c>
      <c r="AV55" s="70">
        <f>SUMIFS('Metteur en train'!19:19,'Metteur en train'!17:17,CAPAMETW16!AV$28,'Metteur en train'!2:2,CAPAMETW16!AV$2)</f>
        <v>0</v>
      </c>
      <c r="AW55" s="70">
        <f>SUMIFS('Metteur en train'!19:19,'Metteur en train'!17:17,CAPAMETW16!AW$28,'Metteur en train'!2:2,CAPAMETW16!AW$2)</f>
        <v>0</v>
      </c>
      <c r="AX55" s="70">
        <f>SUMIFS('Metteur en train'!19:19,'Metteur en train'!17:17,CAPAMETW16!AX$28,'Metteur en train'!2:2,CAPAMETW16!AX$2)</f>
        <v>0</v>
      </c>
      <c r="AY55" s="70">
        <f>SUMIFS('Metteur en train'!19:19,'Metteur en train'!17:17,CAPAMETW16!AY$28,'Metteur en train'!2:2,CAPAMETW16!AY$2)</f>
        <v>0</v>
      </c>
      <c r="AZ55" s="70">
        <f>SUMIFS('Metteur en train'!19:19,'Metteur en train'!17:17,CAPAMETW16!AZ$28,'Metteur en train'!2:2,CAPAMETW16!AZ$2)</f>
        <v>0</v>
      </c>
      <c r="BA55" s="70">
        <f>SUMIFS('Metteur en train'!19:19,'Metteur en train'!17:17,CAPAMETW16!BA$28,'Metteur en train'!2:2,CAPAMETW16!BA$2)</f>
        <v>0</v>
      </c>
      <c r="BB55" s="70">
        <f>SUMIFS('Metteur en train'!19:19,'Metteur en train'!17:17,CAPAMETW16!BB$28,'Metteur en train'!2:2,CAPAMETW16!BB$2)</f>
        <v>0</v>
      </c>
      <c r="BC55" s="70">
        <f>SUMIFS('Metteur en train'!19:19,'Metteur en train'!17:17,CAPAMETW16!BC$28,'Metteur en train'!2:2,CAPAMETW16!BC$2)</f>
        <v>0</v>
      </c>
      <c r="BD55" s="70">
        <f>SUMIFS('Metteur en train'!19:19,'Metteur en train'!17:17,CAPAMETW16!BD$28,'Metteur en train'!2:2,CAPAMETW16!BD$2)</f>
        <v>0</v>
      </c>
      <c r="BE55" s="70">
        <f>SUMIFS('Metteur en train'!19:19,'Metteur en train'!17:17,CAPAMETW16!BE$28,'Metteur en train'!2:2,CAPAMETW16!BE$2)</f>
        <v>0</v>
      </c>
      <c r="BF55" s="70">
        <f>SUMIFS('Metteur en train'!19:19,'Metteur en train'!17:17,CAPAMETW16!BF$28,'Metteur en train'!2:2,CAPAMETW16!BF$2)</f>
        <v>0</v>
      </c>
      <c r="BG55" s="70">
        <f>SUMIFS('Metteur en train'!19:19,'Metteur en train'!17:17,CAPAMETW16!BG$28,'Metteur en train'!2:2,CAPAMETW16!BG$2)</f>
        <v>0</v>
      </c>
      <c r="BH55" s="70">
        <f>SUMIFS('Metteur en train'!19:19,'Metteur en train'!17:17,CAPAMETW16!BH$28,'Metteur en train'!2:2,CAPAMETW16!BH$2)</f>
        <v>0</v>
      </c>
      <c r="BI55" s="70">
        <f>SUMIFS('Metteur en train'!19:19,'Metteur en train'!17:17,CAPAMETW16!BI$28,'Metteur en train'!2:2,CAPAMETW16!BI$2)</f>
        <v>0</v>
      </c>
      <c r="BJ55" s="70">
        <f>SUMIFS('Metteur en train'!19:19,'Metteur en train'!17:17,CAPAMETW16!BJ$28,'Metteur en train'!2:2,CAPAMETW16!BJ$2)</f>
        <v>0</v>
      </c>
      <c r="BK55" s="70">
        <f>SUMIFS('Metteur en train'!19:19,'Metteur en train'!17:17,CAPAMETW16!BK$28,'Metteur en train'!2:2,CAPAMETW16!BK$2)</f>
        <v>0</v>
      </c>
      <c r="BL55" s="70">
        <f>SUMIFS('Metteur en train'!19:19,'Metteur en train'!17:17,CAPAMETW16!BL$28,'Metteur en train'!2:2,CAPAMETW16!BL$2)</f>
        <v>0</v>
      </c>
      <c r="BM55" s="70">
        <f>SUMIFS('Metteur en train'!19:19,'Metteur en train'!17:17,CAPAMETW16!BM$28,'Metteur en train'!2:2,CAPAMETW16!BM$2)</f>
        <v>0</v>
      </c>
      <c r="BN55" s="70">
        <f>SUMIFS('Metteur en train'!19:19,'Metteur en train'!17:17,CAPAMETW16!BN$28,'Metteur en train'!2:2,CAPAMETW16!BN$2)</f>
        <v>0</v>
      </c>
      <c r="BO55" s="70">
        <f>SUMIFS('Metteur en train'!19:19,'Metteur en train'!17:17,CAPAMETW16!BO$28,'Metteur en train'!2:2,CAPAMETW16!BO$2)</f>
        <v>0</v>
      </c>
      <c r="BP55" s="70">
        <f>SUMIFS('Metteur en train'!19:19,'Metteur en train'!17:17,CAPAMETW16!BP$28,'Metteur en train'!2:2,CAPAMETW16!BP$2)</f>
        <v>0</v>
      </c>
      <c r="BQ55" s="70">
        <f>SUMIFS('Metteur en train'!19:19,'Metteur en train'!17:17,CAPAMETW16!BQ$28,'Metteur en train'!2:2,CAPAMETW16!BQ$2)</f>
        <v>0</v>
      </c>
      <c r="BR55" s="70">
        <f>SUMIFS('Metteur en train'!19:19,'Metteur en train'!17:17,CAPAMETW16!BR$28,'Metteur en train'!2:2,CAPAMETW16!BR$2)</f>
        <v>0</v>
      </c>
      <c r="BS55" s="70">
        <f>SUMIFS('Metteur en train'!19:19,'Metteur en train'!17:17,CAPAMETW16!BS$28,'Metteur en train'!2:2,CAPAMETW16!BS$2)</f>
        <v>0</v>
      </c>
      <c r="BT55" s="70">
        <f>SUMIFS('Metteur en train'!19:19,'Metteur en train'!17:17,CAPAMETW16!BT$28,'Metteur en train'!2:2,CAPAMETW16!BT$2)</f>
        <v>0</v>
      </c>
      <c r="BU55" s="70">
        <f>SUMIFS('Metteur en train'!19:19,'Metteur en train'!17:17,CAPAMETW16!BU$28,'Metteur en train'!2:2,CAPAMETW16!BU$2)</f>
        <v>0</v>
      </c>
      <c r="BV55" s="70">
        <f>SUMIFS('Metteur en train'!19:19,'Metteur en train'!17:17,CAPAMETW16!BV$28,'Metteur en train'!2:2,CAPAMETW16!BV$2)</f>
        <v>0</v>
      </c>
      <c r="BW55" s="70">
        <f>SUMIFS('Metteur en train'!19:19,'Metteur en train'!17:17,CAPAMETW16!BW$28,'Metteur en train'!2:2,CAPAMETW16!BW$2)</f>
        <v>0</v>
      </c>
      <c r="BX55" s="70">
        <f>SUMIFS('Metteur en train'!19:19,'Metteur en train'!17:17,CAPAMETW16!BX$28,'Metteur en train'!2:2,CAPAMETW16!BX$2)</f>
        <v>0</v>
      </c>
      <c r="BY55" s="70">
        <f>SUMIFS('Metteur en train'!19:19,'Metteur en train'!17:17,CAPAMETW16!BY$28,'Metteur en train'!2:2,CAPAMETW16!BY$2)</f>
        <v>0</v>
      </c>
      <c r="BZ55" s="70">
        <f>SUMIFS('Metteur en train'!19:19,'Metteur en train'!17:17,CAPAMETW16!BZ$28,'Metteur en train'!2:2,CAPAMETW16!BZ$2)</f>
        <v>0</v>
      </c>
      <c r="CA55" s="70">
        <f>SUMIFS('Metteur en train'!19:19,'Metteur en train'!17:17,CAPAMETW16!CA$28,'Metteur en train'!2:2,CAPAMETW16!CA$2)</f>
        <v>0</v>
      </c>
      <c r="CB55" s="70">
        <f>SUMIFS('Metteur en train'!19:19,'Metteur en train'!17:17,CAPAMETW16!CB$28,'Metteur en train'!2:2,CAPAMETW16!CB$2)</f>
        <v>0</v>
      </c>
      <c r="CC55" s="70">
        <f>SUMIFS('Metteur en train'!19:19,'Metteur en train'!17:17,CAPAMETW16!CC$28,'Metteur en train'!2:2,CAPAMETW16!CC$2)</f>
        <v>0</v>
      </c>
      <c r="CD55" s="70">
        <f>SUMIFS('Metteur en train'!19:19,'Metteur en train'!17:17,CAPAMETW16!CD$28,'Metteur en train'!2:2,CAPAMETW16!CD$2)</f>
        <v>0</v>
      </c>
      <c r="CE55" s="70">
        <f>SUMIFS('Metteur en train'!19:19,'Metteur en train'!17:17,CAPAMETW16!CE$28,'Metteur en train'!2:2,CAPAMETW16!CE$2)</f>
        <v>0</v>
      </c>
      <c r="CF55" s="70">
        <f>SUMIFS('Metteur en train'!19:19,'Metteur en train'!17:17,CAPAMETW16!CF$28,'Metteur en train'!2:2,CAPAMETW16!CF$2)</f>
        <v>0</v>
      </c>
      <c r="CG55" s="70">
        <f>SUMIFS('Metteur en train'!19:19,'Metteur en train'!17:17,CAPAMETW16!CG$28,'Metteur en train'!2:2,CAPAMETW16!CG$2)</f>
        <v>0</v>
      </c>
      <c r="CH55" s="70">
        <f>SUMIFS('Metteur en train'!19:19,'Metteur en train'!17:17,CAPAMETW16!CH$28,'Metteur en train'!2:2,CAPAMETW16!CH$2)</f>
        <v>0</v>
      </c>
      <c r="CI55" s="70">
        <f>SUMIFS('Metteur en train'!19:19,'Metteur en train'!17:17,CAPAMETW16!CI$28,'Metteur en train'!2:2,CAPAMETW16!CI$2)</f>
        <v>0</v>
      </c>
      <c r="CJ55" s="70">
        <f>SUMIFS('Metteur en train'!19:19,'Metteur en train'!17:17,CAPAMETW16!CJ$28,'Metteur en train'!2:2,CAPAMETW16!CJ$2)</f>
        <v>0</v>
      </c>
      <c r="CK55" s="70">
        <f>SUMIFS('Metteur en train'!19:19,'Metteur en train'!17:17,CAPAMETW16!CK$28,'Metteur en train'!2:2,CAPAMETW16!CK$2)</f>
        <v>0</v>
      </c>
    </row>
    <row r="56" spans="1:92" x14ac:dyDescent="0.3">
      <c r="A56" s="71" t="s">
        <v>1941</v>
      </c>
      <c r="B56" s="72">
        <f>IFERROR(IF(B54+A56-B55&lt;=0,0,IF(B53&lt;=$A$1,B54+A56,B54+A56-B55)),0)</f>
        <v>0</v>
      </c>
      <c r="C56" s="72">
        <f>IFERROR(IF(C54+B56-C55&lt;=0,0,C54+B56-C55),0)</f>
        <v>0</v>
      </c>
      <c r="D56" s="72">
        <f t="shared" ref="D56:AR56" si="184">IFERROR(IF(D54+C56-D55&lt;=0,0,D54+C56-D55),0)</f>
        <v>0</v>
      </c>
      <c r="E56" s="72">
        <f t="shared" si="184"/>
        <v>0</v>
      </c>
      <c r="F56" s="72">
        <f t="shared" si="184"/>
        <v>0</v>
      </c>
      <c r="G56" s="72">
        <f t="shared" si="184"/>
        <v>0</v>
      </c>
      <c r="H56" s="72">
        <f t="shared" si="184"/>
        <v>0</v>
      </c>
      <c r="I56" s="72">
        <f t="shared" si="184"/>
        <v>0</v>
      </c>
      <c r="J56" s="72">
        <f t="shared" si="184"/>
        <v>0</v>
      </c>
      <c r="K56" s="72">
        <f t="shared" si="184"/>
        <v>0</v>
      </c>
      <c r="L56" s="72">
        <f t="shared" si="184"/>
        <v>0</v>
      </c>
      <c r="M56" s="72">
        <f t="shared" si="184"/>
        <v>0</v>
      </c>
      <c r="N56" s="72">
        <f t="shared" si="184"/>
        <v>0</v>
      </c>
      <c r="O56" s="72">
        <f t="shared" si="184"/>
        <v>0</v>
      </c>
      <c r="P56" s="72">
        <f t="shared" si="184"/>
        <v>0</v>
      </c>
      <c r="Q56" s="72">
        <f t="shared" si="184"/>
        <v>0</v>
      </c>
      <c r="R56" s="72">
        <f t="shared" si="184"/>
        <v>0</v>
      </c>
      <c r="S56" s="72">
        <f>IFERROR(IF(S54+R56-S55&lt;=0,0,S54+R56-S55),0)</f>
        <v>0</v>
      </c>
      <c r="T56" s="72">
        <f t="shared" si="184"/>
        <v>0</v>
      </c>
      <c r="U56" s="72">
        <f t="shared" si="184"/>
        <v>0</v>
      </c>
      <c r="V56" s="72">
        <f t="shared" si="184"/>
        <v>1</v>
      </c>
      <c r="W56" s="72">
        <f t="shared" si="184"/>
        <v>1</v>
      </c>
      <c r="X56" s="72">
        <f t="shared" si="184"/>
        <v>1</v>
      </c>
      <c r="Y56" s="72">
        <f t="shared" si="184"/>
        <v>1</v>
      </c>
      <c r="Z56" s="72">
        <f t="shared" si="184"/>
        <v>1</v>
      </c>
      <c r="AA56" s="72">
        <f t="shared" si="184"/>
        <v>1</v>
      </c>
      <c r="AB56" s="72">
        <f t="shared" si="184"/>
        <v>1</v>
      </c>
      <c r="AC56" s="72">
        <f t="shared" si="184"/>
        <v>1</v>
      </c>
      <c r="AD56" s="72">
        <f t="shared" si="184"/>
        <v>1</v>
      </c>
      <c r="AE56" s="72">
        <f t="shared" si="184"/>
        <v>1</v>
      </c>
      <c r="AF56" s="72">
        <f t="shared" si="184"/>
        <v>1</v>
      </c>
      <c r="AG56" s="72">
        <f t="shared" si="184"/>
        <v>1</v>
      </c>
      <c r="AH56" s="72">
        <f t="shared" si="184"/>
        <v>1</v>
      </c>
      <c r="AI56" s="72">
        <f t="shared" si="184"/>
        <v>1</v>
      </c>
      <c r="AJ56" s="72">
        <f t="shared" si="184"/>
        <v>1</v>
      </c>
      <c r="AK56" s="72">
        <f t="shared" si="184"/>
        <v>1</v>
      </c>
      <c r="AL56" s="72">
        <f t="shared" si="184"/>
        <v>1</v>
      </c>
      <c r="AM56" s="72">
        <f t="shared" si="184"/>
        <v>1</v>
      </c>
      <c r="AN56" s="72">
        <f t="shared" si="184"/>
        <v>1</v>
      </c>
      <c r="AO56" s="72">
        <f t="shared" si="184"/>
        <v>1</v>
      </c>
      <c r="AP56" s="72">
        <f t="shared" si="184"/>
        <v>1</v>
      </c>
      <c r="AQ56" s="72">
        <f t="shared" si="184"/>
        <v>1</v>
      </c>
      <c r="AR56" s="72">
        <f t="shared" si="184"/>
        <v>1</v>
      </c>
      <c r="AS56" s="72">
        <f t="shared" ref="AS56" si="185">IFERROR(IF(AS54+AR56-AS55&lt;=0,0,AS54+AR56-AS55),0)</f>
        <v>1</v>
      </c>
      <c r="AT56" s="72">
        <f t="shared" ref="AT56" si="186">IFERROR(IF(AT54+AS56-AT55&lt;=0,0,AT54+AS56-AT55),0)</f>
        <v>1</v>
      </c>
      <c r="AU56" s="72">
        <f t="shared" ref="AU56" si="187">IFERROR(IF(AU54+AT56-AU55&lt;=0,0,AU54+AT56-AU55),0)</f>
        <v>1</v>
      </c>
      <c r="AV56" s="72">
        <f t="shared" ref="AV56" si="188">IFERROR(IF(AV54+AU56-AV55&lt;=0,0,AV54+AU56-AV55),0)</f>
        <v>1</v>
      </c>
      <c r="AW56" s="72">
        <f t="shared" ref="AW56" si="189">IFERROR(IF(AW54+AV56-AW55&lt;=0,0,AW54+AV56-AW55),0)</f>
        <v>1</v>
      </c>
      <c r="AX56" s="72">
        <f t="shared" ref="AX56" si="190">IFERROR(IF(AX54+AW56-AX55&lt;=0,0,AX54+AW56-AX55),0)</f>
        <v>1</v>
      </c>
      <c r="AY56" s="72">
        <f t="shared" ref="AY56" si="191">IFERROR(IF(AY54+AX56-AY55&lt;=0,0,AY54+AX56-AY55),0)</f>
        <v>1</v>
      </c>
      <c r="AZ56" s="72">
        <f t="shared" ref="AZ56" si="192">IFERROR(IF(AZ54+AY56-AZ55&lt;=0,0,AZ54+AY56-AZ55),0)</f>
        <v>1</v>
      </c>
      <c r="BA56" s="72">
        <f t="shared" ref="BA56" si="193">IFERROR(IF(BA54+AZ56-BA55&lt;=0,0,BA54+AZ56-BA55),0)</f>
        <v>1</v>
      </c>
      <c r="BB56" s="72">
        <f t="shared" ref="BB56" si="194">IFERROR(IF(BB54+BA56-BB55&lt;=0,0,BB54+BA56-BB55),0)</f>
        <v>1</v>
      </c>
      <c r="BC56" s="72">
        <f t="shared" ref="BC56" si="195">IFERROR(IF(BC54+BB56-BC55&lt;=0,0,BC54+BB56-BC55),0)</f>
        <v>1</v>
      </c>
      <c r="BD56" s="72">
        <f t="shared" ref="BD56" si="196">IFERROR(IF(BD54+BC56-BD55&lt;=0,0,BD54+BC56-BD55),0)</f>
        <v>1</v>
      </c>
      <c r="BE56" s="72">
        <f t="shared" ref="BE56" si="197">IFERROR(IF(BE54+BD56-BE55&lt;=0,0,BE54+BD56-BE55),0)</f>
        <v>1</v>
      </c>
      <c r="BF56" s="72">
        <f t="shared" ref="BF56" si="198">IFERROR(IF(BF54+BE56-BF55&lt;=0,0,BF54+BE56-BF55),0)</f>
        <v>1</v>
      </c>
      <c r="BG56" s="72">
        <f t="shared" ref="BG56" si="199">IFERROR(IF(BG54+BF56-BG55&lt;=0,0,BG54+BF56-BG55),0)</f>
        <v>1</v>
      </c>
      <c r="BH56" s="72">
        <f t="shared" ref="BH56" si="200">IFERROR(IF(BH54+BG56-BH55&lt;=0,0,BH54+BG56-BH55),0)</f>
        <v>1</v>
      </c>
      <c r="BI56" s="72">
        <f t="shared" ref="BI56" si="201">IFERROR(IF(BI54+BH56-BI55&lt;=0,0,BI54+BH56-BI55),0)</f>
        <v>1</v>
      </c>
      <c r="BJ56" s="72">
        <f t="shared" ref="BJ56" si="202">IFERROR(IF(BJ54+BI56-BJ55&lt;=0,0,BJ54+BI56-BJ55),0)</f>
        <v>1</v>
      </c>
      <c r="BK56" s="72">
        <f t="shared" ref="BK56" si="203">IFERROR(IF(BK54+BJ56-BK55&lt;=0,0,BK54+BJ56-BK55),0)</f>
        <v>1</v>
      </c>
      <c r="BL56" s="72">
        <f t="shared" ref="BL56" si="204">IFERROR(IF(BL54+BK56-BL55&lt;=0,0,BL54+BK56-BL55),0)</f>
        <v>1</v>
      </c>
      <c r="BM56" s="72">
        <f t="shared" ref="BM56" si="205">IFERROR(IF(BM54+BL56-BM55&lt;=0,0,BM54+BL56-BM55),0)</f>
        <v>1</v>
      </c>
      <c r="BN56" s="72">
        <f t="shared" ref="BN56" si="206">IFERROR(IF(BN54+BM56-BN55&lt;=0,0,BN54+BM56-BN55),0)</f>
        <v>1</v>
      </c>
      <c r="BO56" s="72">
        <f t="shared" ref="BO56" si="207">IFERROR(IF(BO54+BN56-BO55&lt;=0,0,BO54+BN56-BO55),0)</f>
        <v>1</v>
      </c>
      <c r="BP56" s="72">
        <f t="shared" ref="BP56" si="208">IFERROR(IF(BP54+BO56-BP55&lt;=0,0,BP54+BO56-BP55),0)</f>
        <v>1</v>
      </c>
      <c r="BQ56" s="72">
        <f t="shared" ref="BQ56" si="209">IFERROR(IF(BQ54+BP56-BQ55&lt;=0,0,BQ54+BP56-BQ55),0)</f>
        <v>1</v>
      </c>
      <c r="BR56" s="72">
        <f t="shared" ref="BR56" si="210">IFERROR(IF(BR54+BQ56-BR55&lt;=0,0,BR54+BQ56-BR55),0)</f>
        <v>1</v>
      </c>
      <c r="BS56" s="72">
        <f t="shared" ref="BS56" si="211">IFERROR(IF(BS54+BR56-BS55&lt;=0,0,BS54+BR56-BS55),0)</f>
        <v>1</v>
      </c>
      <c r="BT56" s="72">
        <f t="shared" ref="BT56" si="212">IFERROR(IF(BT54+BS56-BT55&lt;=0,0,BT54+BS56-BT55),0)</f>
        <v>1</v>
      </c>
      <c r="BU56" s="72">
        <f t="shared" ref="BU56" si="213">IFERROR(IF(BU54+BT56-BU55&lt;=0,0,BU54+BT56-BU55),0)</f>
        <v>1</v>
      </c>
      <c r="BV56" s="72">
        <f t="shared" ref="BV56" si="214">IFERROR(IF(BV54+BU56-BV55&lt;=0,0,BV54+BU56-BV55),0)</f>
        <v>1</v>
      </c>
      <c r="BW56" s="72">
        <f t="shared" ref="BW56" si="215">IFERROR(IF(BW54+BV56-BW55&lt;=0,0,BW54+BV56-BW55),0)</f>
        <v>1</v>
      </c>
      <c r="BX56" s="72">
        <f t="shared" ref="BX56" si="216">IFERROR(IF(BX54+BW56-BX55&lt;=0,0,BX54+BW56-BX55),0)</f>
        <v>1</v>
      </c>
      <c r="BY56" s="72">
        <f t="shared" ref="BY56" si="217">IFERROR(IF(BY54+BX56-BY55&lt;=0,0,BY54+BX56-BY55),0)</f>
        <v>1</v>
      </c>
      <c r="BZ56" s="72">
        <f t="shared" ref="BZ56" si="218">IFERROR(IF(BZ54+BY56-BZ55&lt;=0,0,BZ54+BY56-BZ55),0)</f>
        <v>1</v>
      </c>
      <c r="CA56" s="72">
        <f t="shared" ref="CA56" si="219">IFERROR(IF(CA54+BZ56-CA55&lt;=0,0,CA54+BZ56-CA55),0)</f>
        <v>1</v>
      </c>
      <c r="CB56" s="72">
        <f t="shared" ref="CB56" si="220">IFERROR(IF(CB54+CA56-CB55&lt;=0,0,CB54+CA56-CB55),0)</f>
        <v>1</v>
      </c>
      <c r="CC56" s="72">
        <f t="shared" ref="CC56" si="221">IFERROR(IF(CC54+CB56-CC55&lt;=0,0,CC54+CB56-CC55),0)</f>
        <v>1</v>
      </c>
      <c r="CD56" s="72">
        <f t="shared" ref="CD56" si="222">IFERROR(IF(CD54+CC56-CD55&lt;=0,0,CD54+CC56-CD55),0)</f>
        <v>1</v>
      </c>
      <c r="CE56" s="72">
        <f t="shared" ref="CE56" si="223">IFERROR(IF(CE54+CD56-CE55&lt;=0,0,CE54+CD56-CE55),0)</f>
        <v>1</v>
      </c>
      <c r="CF56" s="72">
        <f t="shared" ref="CF56" si="224">IFERROR(IF(CF54+CE56-CF55&lt;=0,0,CF54+CE56-CF55),0)</f>
        <v>1</v>
      </c>
      <c r="CG56" s="72">
        <f t="shared" ref="CG56" si="225">IFERROR(IF(CG54+CF56-CG55&lt;=0,0,CG54+CF56-CG55),0)</f>
        <v>1</v>
      </c>
      <c r="CH56" s="72">
        <f t="shared" ref="CH56" si="226">IFERROR(IF(CH54+CG56-CH55&lt;=0,0,CH54+CG56-CH55),0)</f>
        <v>1</v>
      </c>
      <c r="CI56" s="72">
        <f t="shared" ref="CI56" si="227">IFERROR(IF(CI54+CH56-CI55&lt;=0,0,CI54+CH56-CI55),0)</f>
        <v>1</v>
      </c>
      <c r="CJ56" s="72">
        <f t="shared" ref="CJ56" si="228">IFERROR(IF(CJ54+CI56-CJ55&lt;=0,0,CJ54+CI56-CJ55),0)</f>
        <v>1</v>
      </c>
      <c r="CK56" s="72">
        <f t="shared" ref="CK56" si="229">IFERROR(IF(CK54+CJ56-CK55&lt;=0,0,CK54+CJ56-CK55),0)</f>
        <v>1</v>
      </c>
    </row>
    <row r="57" spans="1:92" x14ac:dyDescent="0.3">
      <c r="A57" s="71" t="s">
        <v>1991</v>
      </c>
      <c r="B57" s="134">
        <f>COUNTIFS(T_Planning[Type Mach],"CNC",T_Planning[Sem],CAPAMETW16!B6,T_Planning[Etat Machine],"*MET*",T_Planning[Année],CAPAMETW16!B$2,T_Planning[TP],"P")</f>
        <v>0</v>
      </c>
      <c r="C57" s="72">
        <f>COUNTIFS(T_Planning[Type Mach],"CNC",T_Planning[Sem],CAPAMETW16!C6,T_Planning[Etat Machine],"*MET*",T_Planning[Année],CAPAMETW16!C$2,T_Planning[TP],"P")</f>
        <v>0</v>
      </c>
      <c r="D57" s="72">
        <f>COUNTIFS(T_Planning[Type Mach],"CNC",T_Planning[Sem],CAPAMETW16!D6,T_Planning[Etat Machine],"*MET*",T_Planning[Année],CAPAMETW16!D$2,T_Planning[TP],"P")</f>
        <v>0</v>
      </c>
      <c r="E57" s="72">
        <f>COUNTIFS(T_Planning[Type Mach],"CNC",T_Planning[Sem],CAPAMETW16!E6,T_Planning[Etat Machine],"*MET*",T_Planning[Année],CAPAMETW16!E$2,T_Planning[TP],"P")</f>
        <v>0</v>
      </c>
      <c r="F57" s="72">
        <f>COUNTIFS(T_Planning[Type Mach],"CNC",T_Planning[Sem],CAPAMETW16!F6,T_Planning[Etat Machine],"*MET*",T_Planning[Année],CAPAMETW16!F$2,T_Planning[TP],"P")</f>
        <v>0</v>
      </c>
      <c r="G57" s="72">
        <f>COUNTIFS(T_Planning[Type Mach],"CNC",T_Planning[Sem],CAPAMETW16!G6,T_Planning[Etat Machine],"*MET*",T_Planning[Année],CAPAMETW16!G$2,T_Planning[TP],"P")</f>
        <v>0</v>
      </c>
      <c r="H57" s="72">
        <f>COUNTIFS(T_Planning[Type Mach],"CNC",T_Planning[Sem],CAPAMETW16!H6,T_Planning[Etat Machine],"*MET*",T_Planning[Année],CAPAMETW16!H$2,T_Planning[TP],"P")</f>
        <v>0</v>
      </c>
      <c r="I57" s="72">
        <f>COUNTIFS(T_Planning[Type Mach],"CNC",T_Planning[Sem],CAPAMETW16!I6,T_Planning[Etat Machine],"*MET*",T_Planning[Année],CAPAMETW16!I$2,T_Planning[TP],"P")</f>
        <v>0</v>
      </c>
      <c r="J57" s="72">
        <f>COUNTIFS(T_Planning[Type Mach],"CNC",T_Planning[Sem],CAPAMETW16!J6,T_Planning[Etat Machine],"*MET*",T_Planning[Année],CAPAMETW16!J$2,T_Planning[TP],"P")</f>
        <v>0</v>
      </c>
      <c r="K57" s="72">
        <f>COUNTIFS(T_Planning[Type Mach],"CNC",T_Planning[Sem],CAPAMETW16!K6,T_Planning[Etat Machine],"*MET*",T_Planning[Année],CAPAMETW16!K$2,T_Planning[TP],"P")</f>
        <v>0</v>
      </c>
      <c r="L57" s="72">
        <f>COUNTIFS(T_Planning[Type Mach],"CNC",T_Planning[Sem],CAPAMETW16!L6,T_Planning[Etat Machine],"*MET*",T_Planning[Année],CAPAMETW16!L$2,T_Planning[TP],"P")</f>
        <v>0</v>
      </c>
      <c r="M57" s="72">
        <f>COUNTIFS(T_Planning[Type Mach],"CNC",T_Planning[Sem],CAPAMETW16!M6,T_Planning[Etat Machine],"*MET*",T_Planning[Année],CAPAMETW16!M$2,T_Planning[TP],"P")</f>
        <v>0</v>
      </c>
      <c r="N57" s="72">
        <f>COUNTIFS(T_Planning[Type Mach],"CNC",T_Planning[Sem],CAPAMETW16!N6,T_Planning[Etat Machine],"*MET*",T_Planning[Année],CAPAMETW16!N$2,T_Planning[TP],"P")</f>
        <v>0</v>
      </c>
      <c r="O57" s="72">
        <f>COUNTIFS(T_Planning[Type Mach],"CNC",T_Planning[Sem],CAPAMETW16!O6,T_Planning[Etat Machine],"*MET*",T_Planning[Année],CAPAMETW16!O$2,T_Planning[TP],"P")</f>
        <v>0</v>
      </c>
      <c r="P57" s="72">
        <f>COUNTIFS(T_Planning[Type Mach],"CNC",T_Planning[Sem],CAPAMETW16!P6,T_Planning[Etat Machine],"*MET*",T_Planning[Année],CAPAMETW16!P$2,T_Planning[TP],"P")</f>
        <v>0</v>
      </c>
      <c r="Q57" s="72">
        <f>COUNTIFS(T_Planning[Type Mach],"CNC",T_Planning[Sem],CAPAMETW16!Q6,T_Planning[Etat Machine],"*MET*",T_Planning[Année],CAPAMETW16!Q$2,T_Planning[TP],"P")</f>
        <v>0</v>
      </c>
      <c r="R57" s="72">
        <f>COUNTIFS(T_Planning[Type Mach],"CNC",T_Planning[Sem],CAPAMETW16!R6,T_Planning[Etat Machine],"*MET*",T_Planning[Année],CAPAMETW16!R$2,T_Planning[TP],"P")</f>
        <v>0</v>
      </c>
      <c r="S57" s="72">
        <f>COUNTIFS(T_Planning[Type Mach],"CNC",T_Planning[Sem],CAPAMETW16!S6,T_Planning[Etat Machine],"*MET*",T_Planning[Année],CAPAMETW16!S$2,T_Planning[TP],"P")</f>
        <v>0</v>
      </c>
      <c r="T57" s="72">
        <f>COUNTIFS(T_Planning[Type Mach],"CNC",T_Planning[Sem],CAPAMETW16!T6,T_Planning[Etat Machine],"*MET*",T_Planning[Année],CAPAMETW16!T$2,T_Planning[TP],"P")</f>
        <v>0</v>
      </c>
      <c r="U57" s="72">
        <f>COUNTIFS(T_Planning[Type Mach],"CNC",T_Planning[Sem],CAPAMETW16!U6,T_Planning[Etat Machine],"*MET*",T_Planning[Année],CAPAMETW16!U$2,T_Planning[TP],"P")</f>
        <v>0</v>
      </c>
      <c r="V57" s="72">
        <f>COUNTIFS(T_Planning[Type Mach],"CNC",T_Planning[Sem],CAPAMETW16!V6,T_Planning[Etat Machine],"*MET*",T_Planning[Année],CAPAMETW16!V$2,T_Planning[TP],"P")</f>
        <v>0</v>
      </c>
      <c r="W57" s="72">
        <f>COUNTIFS(T_Planning[Type Mach],"CNC",T_Planning[Sem],CAPAMETW16!W6,T_Planning[Etat Machine],"*MET*",T_Planning[Année],CAPAMETW16!W$2,T_Planning[TP],"P")</f>
        <v>0</v>
      </c>
      <c r="X57" s="72">
        <f>COUNTIFS(T_Planning[Type Mach],"CNC",T_Planning[Sem],CAPAMETW16!X6,T_Planning[Etat Machine],"*MET*",T_Planning[Année],CAPAMETW16!X$2,T_Planning[TP],"P")</f>
        <v>0</v>
      </c>
      <c r="Y57" s="72">
        <f>COUNTIFS(T_Planning[Type Mach],"CNC",T_Planning[Sem],CAPAMETW16!Y6,T_Planning[Etat Machine],"*MET*",T_Planning[Année],CAPAMETW16!Y$2,T_Planning[TP],"P")</f>
        <v>0</v>
      </c>
      <c r="Z57" s="72">
        <f>COUNTIFS(T_Planning[Type Mach],"CNC",T_Planning[Sem],CAPAMETW16!Z6,T_Planning[Etat Machine],"*MET*",T_Planning[Année],CAPAMETW16!Z$2,T_Planning[TP],"P")</f>
        <v>0</v>
      </c>
      <c r="AA57" s="72">
        <f>COUNTIFS(T_Planning[Type Mach],"CNC",T_Planning[Sem],CAPAMETW16!AA6,T_Planning[Etat Machine],"*MET*",T_Planning[Année],CAPAMETW16!AA$2,T_Planning[TP],"P")</f>
        <v>0</v>
      </c>
      <c r="AB57" s="72">
        <f>COUNTIFS(T_Planning[Type Mach],"CNC",T_Planning[Sem],CAPAMETW16!AB6,T_Planning[Etat Machine],"*MET*",T_Planning[Année],CAPAMETW16!AB$2,T_Planning[TP],"P")</f>
        <v>0</v>
      </c>
      <c r="AC57" s="72">
        <f>COUNTIFS(T_Planning[Type Mach],"CNC",T_Planning[Sem],CAPAMETW16!AC6,T_Planning[Etat Machine],"*MET*",T_Planning[Année],CAPAMETW16!AC$2,T_Planning[TP],"P")</f>
        <v>0</v>
      </c>
      <c r="AD57" s="72">
        <f>COUNTIFS(T_Planning[Type Mach],"CNC",T_Planning[Sem],CAPAMETW16!AD6,T_Planning[Etat Machine],"*MET*",T_Planning[Année],CAPAMETW16!AD$2,T_Planning[TP],"P")</f>
        <v>0</v>
      </c>
      <c r="AE57" s="72">
        <f>COUNTIFS(T_Planning[Type Mach],"CNC",T_Planning[Sem],CAPAMETW16!AE6,T_Planning[Etat Machine],"*MET*",T_Planning[Année],CAPAMETW16!AE$2,T_Planning[TP],"P")</f>
        <v>0</v>
      </c>
      <c r="AF57" s="72">
        <f>COUNTIFS(T_Planning[Type Mach],"CNC",T_Planning[Sem],CAPAMETW16!AF6,T_Planning[Etat Machine],"*MET*",T_Planning[Année],CAPAMETW16!AF$2,T_Planning[TP],"P")</f>
        <v>0</v>
      </c>
      <c r="AG57" s="72">
        <f>COUNTIFS(T_Planning[Type Mach],"CNC",T_Planning[Sem],CAPAMETW16!AG6,T_Planning[Etat Machine],"*MET*",T_Planning[Année],CAPAMETW16!AG$2,T_Planning[TP],"P")</f>
        <v>0</v>
      </c>
      <c r="AH57" s="72">
        <f>COUNTIFS(T_Planning[Type Mach],"CNC",T_Planning[Sem],CAPAMETW16!AH6,T_Planning[Etat Machine],"*MET*",T_Planning[Année],CAPAMETW16!AH$2,T_Planning[TP],"P")</f>
        <v>0</v>
      </c>
      <c r="AI57" s="72">
        <f>COUNTIFS(T_Planning[Type Mach],"CNC",T_Planning[Sem],CAPAMETW16!AI6,T_Planning[Etat Machine],"*MET*",T_Planning[Année],CAPAMETW16!AI$2,T_Planning[TP],"P")</f>
        <v>0</v>
      </c>
      <c r="AJ57" s="72">
        <f>COUNTIFS(T_Planning[Type Mach],"CNC",T_Planning[Sem],CAPAMETW16!AJ6,T_Planning[Etat Machine],"*MET*",T_Planning[Année],CAPAMETW16!AJ$2,T_Planning[TP],"P")</f>
        <v>0</v>
      </c>
      <c r="AK57" s="72">
        <f>COUNTIFS(T_Planning[Type Mach],"CNC",T_Planning[Sem],CAPAMETW16!AK6,T_Planning[Etat Machine],"*MET*",T_Planning[Année],CAPAMETW16!AK$2,T_Planning[TP],"P")</f>
        <v>0</v>
      </c>
      <c r="AL57" s="72">
        <f>COUNTIFS(T_Planning[Type Mach],"CNC",T_Planning[Sem],CAPAMETW16!AL6,T_Planning[Etat Machine],"*MET*",T_Planning[Année],CAPAMETW16!AL$2,T_Planning[TP],"P")</f>
        <v>0</v>
      </c>
      <c r="AM57" s="72">
        <f>COUNTIFS(T_Planning[Type Mach],"CNC",T_Planning[Sem],CAPAMETW16!AM6,T_Planning[Etat Machine],"*MET*",T_Planning[Année],CAPAMETW16!AM$2,T_Planning[TP],"P")</f>
        <v>0</v>
      </c>
      <c r="AN57" s="72">
        <f>COUNTIFS(T_Planning[Type Mach],"CNC",T_Planning[Sem],CAPAMETW16!AN6,T_Planning[Etat Machine],"*MET*",T_Planning[Année],CAPAMETW16!AN$2,T_Planning[TP],"P")</f>
        <v>0</v>
      </c>
      <c r="AO57" s="72">
        <f>COUNTIFS(T_Planning[Type Mach],"CNC",T_Planning[Sem],CAPAMETW16!AO6,T_Planning[Etat Machine],"*MET*",T_Planning[Année],CAPAMETW16!AO$2,T_Planning[TP],"P")</f>
        <v>0</v>
      </c>
      <c r="AP57" s="72">
        <f>COUNTIFS(T_Planning[Type Mach],"CNC",T_Planning[Sem],CAPAMETW16!AP6,T_Planning[Etat Machine],"*MET*",T_Planning[Année],CAPAMETW16!AP$2,T_Planning[TP],"P")</f>
        <v>0</v>
      </c>
      <c r="AQ57" s="72">
        <f>COUNTIFS(T_Planning[Type Mach],"CNC",T_Planning[Sem],CAPAMETW16!AQ6,T_Planning[Etat Machine],"*MET*",T_Planning[Année],CAPAMETW16!AQ$2,T_Planning[TP],"P")</f>
        <v>0</v>
      </c>
      <c r="AR57" s="72">
        <f>COUNTIFS(T_Planning[Type Mach],"CNC",T_Planning[Sem],CAPAMETW16!AR6,T_Planning[Etat Machine],"*MET*",T_Planning[Année],CAPAMETW16!AR$2,T_Planning[TP],"P")</f>
        <v>0</v>
      </c>
      <c r="AS57" s="72">
        <f>COUNTIFS(T_Planning[Type Mach],"CNC",T_Planning[Sem],CAPAMETW16!AS6,T_Planning[Etat Machine],"*MET*",T_Planning[Année],CAPAMETW16!AS$2,T_Planning[TP],"P")</f>
        <v>0</v>
      </c>
      <c r="AT57" s="72">
        <f>COUNTIFS(T_Planning[Type Mach],"CNC",T_Planning[Sem],CAPAMETW16!AT6,T_Planning[Etat Machine],"*MET*",T_Planning[Année],CAPAMETW16!AT$2,T_Planning[TP],"P")</f>
        <v>0</v>
      </c>
      <c r="AU57" s="72">
        <f>COUNTIFS(T_Planning[Type Mach],"CNC",T_Planning[Sem],CAPAMETW16!AU6,T_Planning[Etat Machine],"*MET*",T_Planning[Année],CAPAMETW16!AU$2,T_Planning[TP],"P")</f>
        <v>0</v>
      </c>
      <c r="AV57" s="72">
        <f>COUNTIFS(T_Planning[Type Mach],"CNC",T_Planning[Sem],CAPAMETW16!AV6,T_Planning[Etat Machine],"*MET*",T_Planning[Année],CAPAMETW16!AV$2,T_Planning[TP],"P")</f>
        <v>0</v>
      </c>
      <c r="AW57" s="72">
        <f>COUNTIFS(T_Planning[Type Mach],"CNC",T_Planning[Sem],CAPAMETW16!AW6,T_Planning[Etat Machine],"*MET*",T_Planning[Année],CAPAMETW16!AW$2,T_Planning[TP],"P")</f>
        <v>0</v>
      </c>
      <c r="AX57" s="72">
        <f>COUNTIFS(T_Planning[Type Mach],"CNC",T_Planning[Sem],CAPAMETW16!AX6,T_Planning[Etat Machine],"*MET*",T_Planning[Année],CAPAMETW16!AX$2,T_Planning[TP],"P")</f>
        <v>0</v>
      </c>
      <c r="AY57" s="72">
        <f>COUNTIFS(T_Planning[Type Mach],"CNC",T_Planning[Sem],CAPAMETW16!AY6,T_Planning[Etat Machine],"*MET*",T_Planning[Année],CAPAMETW16!AY$2,T_Planning[TP],"P")</f>
        <v>0</v>
      </c>
      <c r="AZ57" s="72">
        <f>COUNTIFS(T_Planning[Type Mach],"CNC",T_Planning[Sem],CAPAMETW16!AZ6,T_Planning[Etat Machine],"*MET*",T_Planning[Année],CAPAMETW16!AZ$2,T_Planning[TP],"P")</f>
        <v>0</v>
      </c>
      <c r="BA57" s="72">
        <f>COUNTIFS(T_Planning[Type Mach],"CNC",T_Planning[Sem],CAPAMETW16!BA6,T_Planning[Etat Machine],"*MET*",T_Planning[Année],CAPAMETW16!BA$2,T_Planning[TP],"P")</f>
        <v>0</v>
      </c>
      <c r="BB57" s="72">
        <f>COUNTIFS(T_Planning[Type Mach],"CNC",T_Planning[Sem],CAPAMETW16!BB6,T_Planning[Etat Machine],"*MET*",T_Planning[Année],CAPAMETW16!BB$2,T_Planning[TP],"P")</f>
        <v>0</v>
      </c>
      <c r="BC57" s="72">
        <f>COUNTIFS(T_Planning[Type Mach],"CNC",T_Planning[Sem],CAPAMETW16!BC6,T_Planning[Etat Machine],"*MET*",T_Planning[Année],CAPAMETW16!BC$2,T_Planning[TP],"P")</f>
        <v>0</v>
      </c>
      <c r="BD57" s="72">
        <f>COUNTIFS(T_Planning[Type Mach],"CNC",T_Planning[Sem],CAPAMETW16!BD6,T_Planning[Etat Machine],"*MET*",T_Planning[Année],CAPAMETW16!BD$2,T_Planning[TP],"P")</f>
        <v>0</v>
      </c>
      <c r="BE57" s="72">
        <f>COUNTIFS(T_Planning[Type Mach],"CNC",T_Planning[Sem],CAPAMETW16!BE6,T_Planning[Etat Machine],"*MET*",T_Planning[Année],CAPAMETW16!BE$2,T_Planning[TP],"P")</f>
        <v>0</v>
      </c>
      <c r="BF57" s="72">
        <f>COUNTIFS(T_Planning[Type Mach],"CNC",T_Planning[Sem],CAPAMETW16!BF6,T_Planning[Etat Machine],"*MET*",T_Planning[Année],CAPAMETW16!BF$2,T_Planning[TP],"P")</f>
        <v>0</v>
      </c>
      <c r="BG57" s="72">
        <f>COUNTIFS(T_Planning[Type Mach],"CNC",T_Planning[Sem],CAPAMETW16!BG6,T_Planning[Etat Machine],"*MET*",T_Planning[Année],CAPAMETW16!BG$2,T_Planning[TP],"P")</f>
        <v>0</v>
      </c>
      <c r="BH57" s="72">
        <f>COUNTIFS(T_Planning[Type Mach],"CNC",T_Planning[Sem],CAPAMETW16!BH6,T_Planning[Etat Machine],"*MET*",T_Planning[Année],CAPAMETW16!BH$2,T_Planning[TP],"P")</f>
        <v>0</v>
      </c>
      <c r="BI57" s="72">
        <f>COUNTIFS(T_Planning[Type Mach],"CNC",T_Planning[Sem],CAPAMETW16!BI6,T_Planning[Etat Machine],"*MET*",T_Planning[Année],CAPAMETW16!BI$2,T_Planning[TP],"P")</f>
        <v>0</v>
      </c>
      <c r="BJ57" s="72">
        <f>COUNTIFS(T_Planning[Type Mach],"CNC",T_Planning[Sem],CAPAMETW16!BJ6,T_Planning[Etat Machine],"*MET*",T_Planning[Année],CAPAMETW16!BJ$2,T_Planning[TP],"P")</f>
        <v>0</v>
      </c>
      <c r="BK57" s="72">
        <f>COUNTIFS(T_Planning[Type Mach],"CNC",T_Planning[Sem],CAPAMETW16!BK6,T_Planning[Etat Machine],"*MET*",T_Planning[Année],CAPAMETW16!BK$2,T_Planning[TP],"P")</f>
        <v>0</v>
      </c>
      <c r="BL57" s="72">
        <f>COUNTIFS(T_Planning[Type Mach],"CNC",T_Planning[Sem],CAPAMETW16!BL6,T_Planning[Etat Machine],"*MET*",T_Planning[Année],CAPAMETW16!BL$2,T_Planning[TP],"P")</f>
        <v>0</v>
      </c>
      <c r="BM57" s="72">
        <f>COUNTIFS(T_Planning[Type Mach],"CNC",T_Planning[Sem],CAPAMETW16!BM6,T_Planning[Etat Machine],"*MET*",T_Planning[Année],CAPAMETW16!BM$2,T_Planning[TP],"P")</f>
        <v>0</v>
      </c>
      <c r="BN57" s="72">
        <f>COUNTIFS(T_Planning[Type Mach],"CNC",T_Planning[Sem],CAPAMETW16!BN6,T_Planning[Etat Machine],"*MET*",T_Planning[Année],CAPAMETW16!BN$2,T_Planning[TP],"P")</f>
        <v>0</v>
      </c>
      <c r="BO57" s="72">
        <f>COUNTIFS(T_Planning[Type Mach],"CNC",T_Planning[Sem],CAPAMETW16!BO6,T_Planning[Etat Machine],"*MET*",T_Planning[Année],CAPAMETW16!BO$2,T_Planning[TP],"P")</f>
        <v>0</v>
      </c>
      <c r="BP57" s="72">
        <f>COUNTIFS(T_Planning[Type Mach],"CNC",T_Planning[Sem],CAPAMETW16!BP6,T_Planning[Etat Machine],"*MET*",T_Planning[Année],CAPAMETW16!BP$2,T_Planning[TP],"P")</f>
        <v>0</v>
      </c>
      <c r="BQ57" s="72">
        <f>COUNTIFS(T_Planning[Type Mach],"CNC",T_Planning[Sem],CAPAMETW16!BQ6,T_Planning[Etat Machine],"*MET*",T_Planning[Année],CAPAMETW16!BQ$2,T_Planning[TP],"P")</f>
        <v>0</v>
      </c>
      <c r="BR57" s="72">
        <f>COUNTIFS(T_Planning[Type Mach],"CNC",T_Planning[Sem],CAPAMETW16!BR6,T_Planning[Etat Machine],"*MET*",T_Planning[Année],CAPAMETW16!BR$2,T_Planning[TP],"P")</f>
        <v>0</v>
      </c>
      <c r="BS57" s="72">
        <f>COUNTIFS(T_Planning[Type Mach],"CNC",T_Planning[Sem],CAPAMETW16!BS6,T_Planning[Etat Machine],"*MET*",T_Planning[Année],CAPAMETW16!BS$2,T_Planning[TP],"P")</f>
        <v>0</v>
      </c>
      <c r="BT57" s="72">
        <f>COUNTIFS(T_Planning[Type Mach],"CNC",T_Planning[Sem],CAPAMETW16!BT6,T_Planning[Etat Machine],"*MET*",T_Planning[Année],CAPAMETW16!BT$2,T_Planning[TP],"P")</f>
        <v>0</v>
      </c>
      <c r="BU57" s="72">
        <f>COUNTIFS(T_Planning[Type Mach],"CNC",T_Planning[Sem],CAPAMETW16!BU6,T_Planning[Etat Machine],"*MET*",T_Planning[Année],CAPAMETW16!BU$2,T_Planning[TP],"P")</f>
        <v>0</v>
      </c>
      <c r="BV57" s="72">
        <f>COUNTIFS(T_Planning[Type Mach],"CNC",T_Planning[Sem],CAPAMETW16!BV6,T_Planning[Etat Machine],"*MET*",T_Planning[Année],CAPAMETW16!BV$2,T_Planning[TP],"P")</f>
        <v>0</v>
      </c>
      <c r="BW57" s="72">
        <f>COUNTIFS(T_Planning[Type Mach],"CNC",T_Planning[Sem],CAPAMETW16!BW6,T_Planning[Etat Machine],"*MET*",T_Planning[Année],CAPAMETW16!BW$2,T_Planning[TP],"P")</f>
        <v>0</v>
      </c>
      <c r="BX57" s="72">
        <f>COUNTIFS(T_Planning[Type Mach],"CNC",T_Planning[Sem],CAPAMETW16!BX6,T_Planning[Etat Machine],"*MET*",T_Planning[Année],CAPAMETW16!BX$2,T_Planning[TP],"P")</f>
        <v>0</v>
      </c>
      <c r="BY57" s="72">
        <f>COUNTIFS(T_Planning[Type Mach],"CNC",T_Planning[Sem],CAPAMETW16!BY6,T_Planning[Etat Machine],"*MET*",T_Planning[Année],CAPAMETW16!BY$2,T_Planning[TP],"P")</f>
        <v>0</v>
      </c>
      <c r="BZ57" s="72">
        <f>COUNTIFS(T_Planning[Type Mach],"CNC",T_Planning[Sem],CAPAMETW16!BZ6,T_Planning[Etat Machine],"*MET*",T_Planning[Année],CAPAMETW16!BZ$2,T_Planning[TP],"P")</f>
        <v>0</v>
      </c>
      <c r="CA57" s="72">
        <f>COUNTIFS(T_Planning[Type Mach],"CNC",T_Planning[Sem],CAPAMETW16!CA6,T_Planning[Etat Machine],"*MET*",T_Planning[Année],CAPAMETW16!CA$2,T_Planning[TP],"P")</f>
        <v>0</v>
      </c>
      <c r="CB57" s="72">
        <f>COUNTIFS(T_Planning[Type Mach],"CNC",T_Planning[Sem],CAPAMETW16!CB6,T_Planning[Etat Machine],"*MET*",T_Planning[Année],CAPAMETW16!CB$2,T_Planning[TP],"P")</f>
        <v>0</v>
      </c>
      <c r="CC57" s="72">
        <f>COUNTIFS(T_Planning[Type Mach],"CNC",T_Planning[Sem],CAPAMETW16!CC6,T_Planning[Etat Machine],"*MET*",T_Planning[Année],CAPAMETW16!CC$2,T_Planning[TP],"P")</f>
        <v>0</v>
      </c>
      <c r="CD57" s="72">
        <f>COUNTIFS(T_Planning[Type Mach],"CNC",T_Planning[Sem],CAPAMETW16!CD6,T_Planning[Etat Machine],"*MET*",T_Planning[Année],CAPAMETW16!CD$2,T_Planning[TP],"P")</f>
        <v>0</v>
      </c>
      <c r="CE57" s="72">
        <f>COUNTIFS(T_Planning[Type Mach],"CNC",T_Planning[Sem],CAPAMETW16!CE6,T_Planning[Etat Machine],"*MET*",T_Planning[Année],CAPAMETW16!CE$2,T_Planning[TP],"P")</f>
        <v>0</v>
      </c>
      <c r="CF57" s="72">
        <f>COUNTIFS(T_Planning[Type Mach],"CNC",T_Planning[Sem],CAPAMETW16!CF6,T_Planning[Etat Machine],"*MET*",T_Planning[Année],CAPAMETW16!CF$2,T_Planning[TP],"P")</f>
        <v>0</v>
      </c>
      <c r="CG57" s="72">
        <f>COUNTIFS(T_Planning[Type Mach],"CNC",T_Planning[Sem],CAPAMETW16!CG6,T_Planning[Etat Machine],"*MET*",T_Planning[Année],CAPAMETW16!CG$2,T_Planning[TP],"P")</f>
        <v>0</v>
      </c>
      <c r="CH57" s="72">
        <f>COUNTIFS(T_Planning[Type Mach],"CNC",T_Planning[Sem],CAPAMETW16!CH6,T_Planning[Etat Machine],"*MET*",T_Planning[Année],CAPAMETW16!CH$2,T_Planning[TP],"P")</f>
        <v>0</v>
      </c>
      <c r="CI57" s="72">
        <f>COUNTIFS(T_Planning[Type Mach],"CNC",T_Planning[Sem],CAPAMETW16!CI6,T_Planning[Etat Machine],"*MET*",T_Planning[Année],CAPAMETW16!CI$2,T_Planning[TP],"P")</f>
        <v>0</v>
      </c>
      <c r="CJ57" s="72">
        <f>COUNTIFS(T_Planning[Type Mach],"CNC",T_Planning[Sem],CAPAMETW16!CJ6,T_Planning[Etat Machine],"*MET*",T_Planning[Année],CAPAMETW16!CJ$2,T_Planning[TP],"P")</f>
        <v>0</v>
      </c>
      <c r="CK57" s="72">
        <f>COUNTIFS(T_Planning[Type Mach],"CNC",T_Planning[Sem],CAPAMETW16!CK6,T_Planning[Etat Machine],"*MET*",T_Planning[Année],CAPAMETW16!CK$2,T_Planning[TP],"P")</f>
        <v>0</v>
      </c>
    </row>
    <row r="58" spans="1:92" x14ac:dyDescent="0.3">
      <c r="A58" s="73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</row>
    <row r="59" spans="1:92" x14ac:dyDescent="0.3">
      <c r="A59" s="73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</row>
    <row r="60" spans="1:92" x14ac:dyDescent="0.3">
      <c r="A60" s="73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</row>
    <row r="61" spans="1:92" x14ac:dyDescent="0.3">
      <c r="A61" s="73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</row>
    <row r="62" spans="1:92" x14ac:dyDescent="0.3">
      <c r="A62" s="73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</row>
    <row r="63" spans="1:92" x14ac:dyDescent="0.3">
      <c r="A63" s="73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</row>
    <row r="64" spans="1:92" x14ac:dyDescent="0.3">
      <c r="A64" s="73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</row>
    <row r="65" spans="1:89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  <c r="BR65" s="69"/>
      <c r="BS65" s="69"/>
      <c r="BT65" s="69"/>
      <c r="BU65" s="69"/>
      <c r="BV65" s="69"/>
      <c r="BW65" s="69"/>
      <c r="BX65" s="69"/>
      <c r="BY65" s="69"/>
      <c r="BZ65" s="69"/>
      <c r="CA65" s="69"/>
      <c r="CB65" s="69"/>
      <c r="CC65" s="69"/>
      <c r="CD65" s="69"/>
      <c r="CE65" s="69"/>
      <c r="CF65" s="69"/>
      <c r="CG65" s="69"/>
      <c r="CH65" s="69"/>
      <c r="CI65" s="69"/>
      <c r="CJ65" s="69"/>
      <c r="CK65" s="69"/>
    </row>
    <row r="66" spans="1:89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69"/>
      <c r="BS66" s="69"/>
      <c r="BT66" s="69"/>
      <c r="BU66" s="69"/>
      <c r="BV66" s="69"/>
      <c r="BW66" s="69"/>
      <c r="BX66" s="69"/>
      <c r="BY66" s="69"/>
      <c r="BZ66" s="69"/>
      <c r="CA66" s="69"/>
      <c r="CB66" s="69"/>
      <c r="CC66" s="69"/>
      <c r="CD66" s="69"/>
      <c r="CE66" s="69"/>
      <c r="CF66" s="69"/>
      <c r="CG66" s="69"/>
      <c r="CH66" s="69"/>
      <c r="CI66" s="69"/>
      <c r="CJ66" s="69"/>
      <c r="CK66" s="69"/>
    </row>
    <row r="67" spans="1:89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69"/>
      <c r="BS67" s="69"/>
      <c r="BT67" s="69"/>
      <c r="BU67" s="69"/>
      <c r="BV67" s="69"/>
      <c r="BW67" s="69"/>
      <c r="BX67" s="69"/>
      <c r="BY67" s="69"/>
      <c r="BZ67" s="69"/>
      <c r="CA67" s="69"/>
      <c r="CB67" s="69"/>
      <c r="CC67" s="69"/>
      <c r="CD67" s="69"/>
      <c r="CE67" s="69"/>
      <c r="CF67" s="69"/>
      <c r="CG67" s="69"/>
      <c r="CH67" s="69"/>
      <c r="CI67" s="69"/>
      <c r="CJ67" s="69"/>
      <c r="CK67" s="69"/>
    </row>
    <row r="68" spans="1:89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69"/>
      <c r="BS68" s="69"/>
      <c r="BT68" s="69"/>
      <c r="BU68" s="69"/>
      <c r="BV68" s="69"/>
      <c r="BW68" s="69"/>
      <c r="BX68" s="69"/>
      <c r="BY68" s="69"/>
      <c r="BZ68" s="69"/>
      <c r="CA68" s="69"/>
      <c r="CB68" s="69"/>
      <c r="CC68" s="69"/>
      <c r="CD68" s="69"/>
      <c r="CE68" s="69"/>
      <c r="CF68" s="69"/>
      <c r="CG68" s="69"/>
      <c r="CH68" s="69"/>
      <c r="CI68" s="69"/>
      <c r="CJ68" s="69"/>
      <c r="CK68" s="69"/>
    </row>
    <row r="69" spans="1:89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69"/>
      <c r="BS69" s="69"/>
      <c r="BT69" s="69"/>
      <c r="BU69" s="69"/>
      <c r="BV69" s="69"/>
      <c r="BW69" s="69"/>
      <c r="BX69" s="69"/>
      <c r="BY69" s="69"/>
      <c r="BZ69" s="69"/>
      <c r="CA69" s="69"/>
      <c r="CB69" s="69"/>
      <c r="CC69" s="69"/>
      <c r="CD69" s="69"/>
      <c r="CE69" s="69"/>
      <c r="CF69" s="69"/>
      <c r="CG69" s="69"/>
      <c r="CH69" s="69"/>
      <c r="CI69" s="69"/>
      <c r="CJ69" s="69"/>
      <c r="CK69" s="69"/>
    </row>
    <row r="70" spans="1:89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69"/>
      <c r="BS70" s="69"/>
      <c r="BT70" s="69"/>
      <c r="BU70" s="69"/>
      <c r="BV70" s="69"/>
      <c r="BW70" s="69"/>
      <c r="BX70" s="69"/>
      <c r="BY70" s="69"/>
      <c r="BZ70" s="69"/>
      <c r="CA70" s="69"/>
      <c r="CB70" s="69"/>
      <c r="CC70" s="69"/>
      <c r="CD70" s="69"/>
      <c r="CE70" s="69"/>
      <c r="CF70" s="69"/>
      <c r="CG70" s="69"/>
      <c r="CH70" s="69"/>
      <c r="CI70" s="69"/>
      <c r="CJ70" s="69"/>
      <c r="CK70" s="69"/>
    </row>
    <row r="71" spans="1:89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69"/>
      <c r="BS71" s="69"/>
      <c r="BT71" s="69"/>
      <c r="BU71" s="69"/>
      <c r="BV71" s="69"/>
      <c r="BW71" s="69"/>
      <c r="BX71" s="69"/>
      <c r="BY71" s="69"/>
      <c r="BZ71" s="69"/>
      <c r="CA71" s="69"/>
      <c r="CB71" s="69"/>
      <c r="CC71" s="69"/>
      <c r="CD71" s="69"/>
      <c r="CE71" s="69"/>
      <c r="CF71" s="69"/>
      <c r="CG71" s="69"/>
      <c r="CH71" s="69"/>
      <c r="CI71" s="69"/>
      <c r="CJ71" s="69"/>
      <c r="CK71" s="69"/>
    </row>
    <row r="72" spans="1:89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  <c r="BX72" s="69"/>
      <c r="BY72" s="69"/>
      <c r="BZ72" s="69"/>
      <c r="CA72" s="69"/>
      <c r="CB72" s="69"/>
      <c r="CC72" s="69"/>
      <c r="CD72" s="69"/>
      <c r="CE72" s="69"/>
      <c r="CF72" s="69"/>
      <c r="CG72" s="69"/>
      <c r="CH72" s="69"/>
      <c r="CI72" s="69"/>
      <c r="CJ72" s="69"/>
      <c r="CK72" s="69"/>
    </row>
    <row r="73" spans="1:89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69"/>
      <c r="BS73" s="69"/>
      <c r="BT73" s="69"/>
      <c r="BU73" s="69"/>
      <c r="BV73" s="69"/>
      <c r="BW73" s="69"/>
      <c r="BX73" s="69"/>
      <c r="BY73" s="69"/>
      <c r="BZ73" s="69"/>
      <c r="CA73" s="69"/>
      <c r="CB73" s="69"/>
      <c r="CC73" s="69"/>
      <c r="CD73" s="69"/>
      <c r="CE73" s="69"/>
      <c r="CF73" s="69"/>
      <c r="CG73" s="69"/>
      <c r="CH73" s="69"/>
      <c r="CI73" s="69"/>
      <c r="CJ73" s="69"/>
      <c r="CK73" s="69"/>
    </row>
    <row r="74" spans="1:89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69"/>
      <c r="BS74" s="69"/>
      <c r="BT74" s="69"/>
      <c r="BU74" s="69"/>
      <c r="BV74" s="69"/>
      <c r="BW74" s="69"/>
      <c r="BX74" s="69"/>
      <c r="BY74" s="69"/>
      <c r="BZ74" s="69"/>
      <c r="CA74" s="69"/>
      <c r="CB74" s="69"/>
      <c r="CC74" s="69"/>
      <c r="CD74" s="69"/>
      <c r="CE74" s="69"/>
      <c r="CF74" s="69"/>
      <c r="CG74" s="69"/>
      <c r="CH74" s="69"/>
      <c r="CI74" s="69"/>
      <c r="CJ74" s="69"/>
      <c r="CK74" s="69"/>
    </row>
    <row r="75" spans="1:89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69"/>
      <c r="BS75" s="69"/>
      <c r="BT75" s="69"/>
      <c r="BU75" s="69"/>
      <c r="BV75" s="69"/>
      <c r="BW75" s="69"/>
      <c r="BX75" s="69"/>
      <c r="BY75" s="69"/>
      <c r="BZ75" s="69"/>
      <c r="CA75" s="69"/>
      <c r="CB75" s="69"/>
      <c r="CC75" s="69"/>
      <c r="CD75" s="69"/>
      <c r="CE75" s="69"/>
      <c r="CF75" s="69"/>
      <c r="CG75" s="69"/>
      <c r="CH75" s="69"/>
      <c r="CI75" s="69"/>
      <c r="CJ75" s="69"/>
      <c r="CK75" s="69"/>
    </row>
    <row r="76" spans="1:89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69"/>
      <c r="BS76" s="69"/>
      <c r="BT76" s="69"/>
      <c r="BU76" s="69"/>
      <c r="BV76" s="69"/>
      <c r="BW76" s="69"/>
      <c r="BX76" s="69"/>
      <c r="BY76" s="69"/>
      <c r="BZ76" s="69"/>
      <c r="CA76" s="69"/>
      <c r="CB76" s="69"/>
      <c r="CC76" s="69"/>
      <c r="CD76" s="69"/>
      <c r="CE76" s="69"/>
      <c r="CF76" s="69"/>
      <c r="CG76" s="69"/>
      <c r="CH76" s="69"/>
      <c r="CI76" s="69"/>
      <c r="CJ76" s="69"/>
      <c r="CK76" s="69"/>
    </row>
    <row r="77" spans="1:89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69"/>
      <c r="BS77" s="69"/>
      <c r="BT77" s="69"/>
      <c r="BU77" s="69"/>
      <c r="BV77" s="69"/>
      <c r="BW77" s="69"/>
      <c r="BX77" s="69"/>
      <c r="BY77" s="69"/>
      <c r="BZ77" s="69"/>
      <c r="CA77" s="69"/>
      <c r="CB77" s="69"/>
      <c r="CC77" s="69"/>
      <c r="CD77" s="69"/>
      <c r="CE77" s="69"/>
      <c r="CF77" s="69"/>
      <c r="CG77" s="69"/>
      <c r="CH77" s="69"/>
      <c r="CI77" s="69"/>
      <c r="CJ77" s="69"/>
      <c r="CK77" s="69"/>
    </row>
    <row r="78" spans="1:89" x14ac:dyDescent="0.3">
      <c r="A78" s="75">
        <f ca="1">VALUE(WEEKNUM(TODAY(),21))</f>
        <v>21</v>
      </c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</row>
    <row r="79" spans="1:89" x14ac:dyDescent="0.3">
      <c r="A79" s="76" t="s">
        <v>1938</v>
      </c>
      <c r="B79" s="76">
        <f>B53</f>
        <v>1</v>
      </c>
      <c r="C79" s="76">
        <f t="shared" ref="C79:AR79" si="230">C53</f>
        <v>2</v>
      </c>
      <c r="D79" s="76">
        <f t="shared" si="230"/>
        <v>3</v>
      </c>
      <c r="E79" s="76">
        <f t="shared" si="230"/>
        <v>4</v>
      </c>
      <c r="F79" s="76">
        <f t="shared" si="230"/>
        <v>5</v>
      </c>
      <c r="G79" s="76">
        <f t="shared" si="230"/>
        <v>6</v>
      </c>
      <c r="H79" s="76">
        <f t="shared" si="230"/>
        <v>7</v>
      </c>
      <c r="I79" s="76">
        <f t="shared" si="230"/>
        <v>8</v>
      </c>
      <c r="J79" s="76">
        <f t="shared" si="230"/>
        <v>9</v>
      </c>
      <c r="K79" s="76">
        <f t="shared" si="230"/>
        <v>10</v>
      </c>
      <c r="L79" s="76">
        <f t="shared" si="230"/>
        <v>11</v>
      </c>
      <c r="M79" s="76">
        <f t="shared" si="230"/>
        <v>12</v>
      </c>
      <c r="N79" s="76">
        <f t="shared" si="230"/>
        <v>13</v>
      </c>
      <c r="O79" s="76">
        <f t="shared" si="230"/>
        <v>14</v>
      </c>
      <c r="P79" s="76">
        <f t="shared" si="230"/>
        <v>15</v>
      </c>
      <c r="Q79" s="76">
        <f t="shared" si="230"/>
        <v>16</v>
      </c>
      <c r="R79" s="76">
        <f t="shared" si="230"/>
        <v>17</v>
      </c>
      <c r="S79" s="76">
        <f t="shared" si="230"/>
        <v>18</v>
      </c>
      <c r="T79" s="76">
        <f t="shared" si="230"/>
        <v>19</v>
      </c>
      <c r="U79" s="76">
        <f t="shared" si="230"/>
        <v>20</v>
      </c>
      <c r="V79" s="76">
        <f t="shared" si="230"/>
        <v>21</v>
      </c>
      <c r="W79" s="76">
        <f t="shared" si="230"/>
        <v>22</v>
      </c>
      <c r="X79" s="76">
        <f t="shared" si="230"/>
        <v>23</v>
      </c>
      <c r="Y79" s="76">
        <f t="shared" si="230"/>
        <v>24</v>
      </c>
      <c r="Z79" s="76">
        <f t="shared" si="230"/>
        <v>25</v>
      </c>
      <c r="AA79" s="76">
        <f t="shared" si="230"/>
        <v>26</v>
      </c>
      <c r="AB79" s="76">
        <f t="shared" si="230"/>
        <v>27</v>
      </c>
      <c r="AC79" s="76">
        <f t="shared" si="230"/>
        <v>28</v>
      </c>
      <c r="AD79" s="76">
        <f t="shared" si="230"/>
        <v>29</v>
      </c>
      <c r="AE79" s="76">
        <f t="shared" si="230"/>
        <v>30</v>
      </c>
      <c r="AF79" s="76">
        <f t="shared" si="230"/>
        <v>31</v>
      </c>
      <c r="AG79" s="76">
        <f t="shared" si="230"/>
        <v>32</v>
      </c>
      <c r="AH79" s="76">
        <f t="shared" si="230"/>
        <v>33</v>
      </c>
      <c r="AI79" s="76">
        <f t="shared" si="230"/>
        <v>34</v>
      </c>
      <c r="AJ79" s="76">
        <f t="shared" si="230"/>
        <v>35</v>
      </c>
      <c r="AK79" s="76">
        <f t="shared" si="230"/>
        <v>36</v>
      </c>
      <c r="AL79" s="76">
        <f t="shared" si="230"/>
        <v>37</v>
      </c>
      <c r="AM79" s="76">
        <f t="shared" si="230"/>
        <v>38</v>
      </c>
      <c r="AN79" s="76">
        <f t="shared" si="230"/>
        <v>39</v>
      </c>
      <c r="AO79" s="76">
        <f t="shared" si="230"/>
        <v>40</v>
      </c>
      <c r="AP79" s="76">
        <f t="shared" si="230"/>
        <v>41</v>
      </c>
      <c r="AQ79" s="76">
        <f t="shared" si="230"/>
        <v>42</v>
      </c>
      <c r="AR79" s="76">
        <f t="shared" si="230"/>
        <v>43</v>
      </c>
      <c r="AS79" s="76">
        <f t="shared" ref="AS79:AX79" si="231">AS53</f>
        <v>44</v>
      </c>
      <c r="AT79" s="76">
        <f t="shared" si="231"/>
        <v>45</v>
      </c>
      <c r="AU79" s="76">
        <f t="shared" si="231"/>
        <v>46</v>
      </c>
      <c r="AV79" s="76">
        <f t="shared" si="231"/>
        <v>47</v>
      </c>
      <c r="AW79" s="76">
        <f t="shared" si="231"/>
        <v>48</v>
      </c>
      <c r="AX79" s="76">
        <f t="shared" si="231"/>
        <v>49</v>
      </c>
      <c r="AY79" s="76">
        <f t="shared" ref="AY79:CK79" si="232">AY53</f>
        <v>50</v>
      </c>
      <c r="AZ79" s="76">
        <f t="shared" si="232"/>
        <v>51</v>
      </c>
      <c r="BA79" s="76">
        <f t="shared" si="232"/>
        <v>52</v>
      </c>
      <c r="BB79" s="76">
        <f t="shared" si="232"/>
        <v>1</v>
      </c>
      <c r="BC79" s="76">
        <f t="shared" si="232"/>
        <v>2</v>
      </c>
      <c r="BD79" s="76">
        <f t="shared" si="232"/>
        <v>3</v>
      </c>
      <c r="BE79" s="76">
        <f t="shared" si="232"/>
        <v>4</v>
      </c>
      <c r="BF79" s="76">
        <f t="shared" si="232"/>
        <v>5</v>
      </c>
      <c r="BG79" s="76">
        <f t="shared" si="232"/>
        <v>6</v>
      </c>
      <c r="BH79" s="76">
        <f t="shared" si="232"/>
        <v>7</v>
      </c>
      <c r="BI79" s="76">
        <f t="shared" si="232"/>
        <v>8</v>
      </c>
      <c r="BJ79" s="76">
        <f t="shared" si="232"/>
        <v>9</v>
      </c>
      <c r="BK79" s="76">
        <f t="shared" si="232"/>
        <v>10</v>
      </c>
      <c r="BL79" s="76">
        <f t="shared" si="232"/>
        <v>11</v>
      </c>
      <c r="BM79" s="76">
        <f t="shared" si="232"/>
        <v>12</v>
      </c>
      <c r="BN79" s="76">
        <f t="shared" si="232"/>
        <v>13</v>
      </c>
      <c r="BO79" s="76">
        <f t="shared" si="232"/>
        <v>14</v>
      </c>
      <c r="BP79" s="76">
        <f t="shared" si="232"/>
        <v>15</v>
      </c>
      <c r="BQ79" s="76">
        <f t="shared" si="232"/>
        <v>16</v>
      </c>
      <c r="BR79" s="76">
        <f t="shared" si="232"/>
        <v>17</v>
      </c>
      <c r="BS79" s="76">
        <f t="shared" si="232"/>
        <v>18</v>
      </c>
      <c r="BT79" s="76">
        <f t="shared" si="232"/>
        <v>19</v>
      </c>
      <c r="BU79" s="76">
        <f t="shared" si="232"/>
        <v>20</v>
      </c>
      <c r="BV79" s="76">
        <f t="shared" si="232"/>
        <v>21</v>
      </c>
      <c r="BW79" s="76">
        <f t="shared" si="232"/>
        <v>22</v>
      </c>
      <c r="BX79" s="76">
        <f t="shared" si="232"/>
        <v>23</v>
      </c>
      <c r="BY79" s="76">
        <f t="shared" si="232"/>
        <v>24</v>
      </c>
      <c r="BZ79" s="76">
        <f t="shared" si="232"/>
        <v>25</v>
      </c>
      <c r="CA79" s="76">
        <f t="shared" si="232"/>
        <v>26</v>
      </c>
      <c r="CB79" s="76">
        <f t="shared" si="232"/>
        <v>27</v>
      </c>
      <c r="CC79" s="76">
        <f t="shared" si="232"/>
        <v>28</v>
      </c>
      <c r="CD79" s="76">
        <f t="shared" si="232"/>
        <v>29</v>
      </c>
      <c r="CE79" s="76">
        <f t="shared" si="232"/>
        <v>30</v>
      </c>
      <c r="CF79" s="76">
        <f t="shared" si="232"/>
        <v>31</v>
      </c>
      <c r="CG79" s="76">
        <f t="shared" si="232"/>
        <v>32</v>
      </c>
      <c r="CH79" s="76">
        <f t="shared" si="232"/>
        <v>33</v>
      </c>
      <c r="CI79" s="76">
        <f t="shared" si="232"/>
        <v>34</v>
      </c>
      <c r="CJ79" s="76">
        <f t="shared" si="232"/>
        <v>35</v>
      </c>
      <c r="CK79" s="76">
        <f t="shared" si="232"/>
        <v>36</v>
      </c>
    </row>
    <row r="80" spans="1:89" x14ac:dyDescent="0.3">
      <c r="A80" s="76" t="s">
        <v>1939</v>
      </c>
      <c r="B80" s="134">
        <f>COUNTIFS(T_Planning[Type Mach],"CAMES",T_Planning[Sem],CAPAMETW16!B3,T_Planning[PLANIF],"*PLANIF*",T_Planning[Année],CAPAMETW16!B$2,T_Planning[TP],"&lt;&gt;"&amp;"P")</f>
        <v>0</v>
      </c>
      <c r="C80" s="134">
        <f>COUNTIFS(T_Planning[Type Mach],"CAMES",T_Planning[Sem],CAPAMETW16!C3,T_Planning[PLANIF],"*PLANIF*",T_Planning[Année],CAPAMETW16!C$2,T_Planning[TP],"&lt;&gt;"&amp;"P")</f>
        <v>0</v>
      </c>
      <c r="D80" s="134">
        <f>COUNTIFS(T_Planning[Type Mach],"CAMES",T_Planning[Sem],CAPAMETW16!D3,T_Planning[PLANIF],"*PLANIF*",T_Planning[Année],CAPAMETW16!D$2,T_Planning[TP],"&lt;&gt;"&amp;"P")</f>
        <v>0</v>
      </c>
      <c r="E80" s="134">
        <f>COUNTIFS(T_Planning[Type Mach],"CAMES",T_Planning[Sem],CAPAMETW16!E3,T_Planning[PLANIF],"*PLANIF*",T_Planning[Année],CAPAMETW16!E$2,T_Planning[TP],"&lt;&gt;"&amp;"P")</f>
        <v>0</v>
      </c>
      <c r="F80" s="134">
        <f>COUNTIFS(T_Planning[Type Mach],"CAMES",T_Planning[Sem],CAPAMETW16!F3,T_Planning[PLANIF],"*PLANIF*",T_Planning[Année],CAPAMETW16!F$2,T_Planning[TP],"&lt;&gt;"&amp;"P")</f>
        <v>0</v>
      </c>
      <c r="G80" s="134">
        <f>COUNTIFS(T_Planning[Type Mach],"CAMES",T_Planning[Sem],CAPAMETW16!G3,T_Planning[PLANIF],"*PLANIF*",T_Planning[Année],CAPAMETW16!G$2,T_Planning[TP],"&lt;&gt;"&amp;"P")</f>
        <v>0</v>
      </c>
      <c r="H80" s="134">
        <f>COUNTIFS(T_Planning[Type Mach],"CAMES",T_Planning[Sem],CAPAMETW16!H3,T_Planning[PLANIF],"*PLANIF*",T_Planning[Année],CAPAMETW16!H$2,T_Planning[TP],"&lt;&gt;"&amp;"P")</f>
        <v>0</v>
      </c>
      <c r="I80" s="134">
        <f>COUNTIFS(T_Planning[Type Mach],"CAMES",T_Planning[Sem],CAPAMETW16!I3,T_Planning[PLANIF],"*PLANIF*",T_Planning[Année],CAPAMETW16!I$2,T_Planning[TP],"&lt;&gt;"&amp;"P")</f>
        <v>0</v>
      </c>
      <c r="J80" s="134">
        <f>COUNTIFS(T_Planning[Type Mach],"CAMES",T_Planning[Sem],CAPAMETW16!J3,T_Planning[PLANIF],"*PLANIF*",T_Planning[Année],CAPAMETW16!J$2,T_Planning[TP],"&lt;&gt;"&amp;"P")</f>
        <v>0</v>
      </c>
      <c r="K80" s="134">
        <f>COUNTIFS(T_Planning[Type Mach],"CAMES",T_Planning[Sem],CAPAMETW16!K3,T_Planning[PLANIF],"*PLANIF*",T_Planning[Année],CAPAMETW16!K$2,T_Planning[TP],"&lt;&gt;"&amp;"P")</f>
        <v>0</v>
      </c>
      <c r="L80" s="134">
        <f>COUNTIFS(T_Planning[Type Mach],"CAMES",T_Planning[Sem],CAPAMETW16!L3,T_Planning[PLANIF],"*PLANIF*",T_Planning[Année],CAPAMETW16!L$2,T_Planning[TP],"&lt;&gt;"&amp;"P")</f>
        <v>0</v>
      </c>
      <c r="M80" s="134">
        <f>COUNTIFS(T_Planning[Type Mach],"CAMES",T_Planning[Sem],CAPAMETW16!M3,T_Planning[PLANIF],"*PLANIF*",T_Planning[Année],CAPAMETW16!M$2,T_Planning[TP],"&lt;&gt;"&amp;"P")</f>
        <v>0</v>
      </c>
      <c r="N80" s="134">
        <f>COUNTIFS(T_Planning[Type Mach],"CAMES",T_Planning[Sem],CAPAMETW16!N3,T_Planning[PLANIF],"*PLANIF*",T_Planning[Année],CAPAMETW16!N$2,T_Planning[TP],"&lt;&gt;"&amp;"P")</f>
        <v>0</v>
      </c>
      <c r="O80" s="134">
        <f>COUNTIFS(T_Planning[Type Mach],"CAMES",T_Planning[Sem],CAPAMETW16!O3,T_Planning[PLANIF],"*PLANIF*",T_Planning[Année],CAPAMETW16!O$2,T_Planning[TP],"&lt;&gt;"&amp;"P")</f>
        <v>0</v>
      </c>
      <c r="P80" s="134">
        <f>COUNTIFS(T_Planning[Type Mach],"CAMES",T_Planning[Sem],CAPAMETW16!P3,T_Planning[PLANIF],"*PLANIF*",T_Planning[Année],CAPAMETW16!P$2,T_Planning[TP],"&lt;&gt;"&amp;"P")</f>
        <v>0</v>
      </c>
      <c r="Q80" s="134">
        <f>COUNTIFS(T_Planning[Type Mach],"CAMES",T_Planning[Sem],CAPAMETW16!Q3,T_Planning[PLANIF],"*PLANIF*",T_Planning[Année],CAPAMETW16!Q$2,T_Planning[TP],"&lt;&gt;"&amp;"P")</f>
        <v>0</v>
      </c>
      <c r="R80" s="134">
        <f>COUNTIFS(T_Planning[Type Mach],"CAMES",T_Planning[Sem],CAPAMETW16!R3,T_Planning[PLANIF],"*PLANIF*",T_Planning[Année],CAPAMETW16!R$2,T_Planning[TP],"&lt;&gt;"&amp;"P")</f>
        <v>0</v>
      </c>
      <c r="S80" s="134">
        <f>COUNTIFS(T_Planning[Type Mach],"CAMES",T_Planning[Sem],CAPAMETW16!S3,T_Planning[PLANIF],"*PLANIF*",T_Planning[Année],CAPAMETW16!S$2,T_Planning[TP],"&lt;&gt;"&amp;"P")</f>
        <v>0</v>
      </c>
      <c r="T80" s="134">
        <f>COUNTIFS(T_Planning[Type Mach],"CAMES",T_Planning[Sem],CAPAMETW16!T3,T_Planning[PLANIF],"*PLANIF*",T_Planning[Année],CAPAMETW16!T$2,T_Planning[TP],"&lt;&gt;"&amp;"P")</f>
        <v>0</v>
      </c>
      <c r="U80" s="134">
        <f>COUNTIFS(T_Planning[Type Mach],"CAMES",T_Planning[Sem],CAPAMETW16!U3,T_Planning[PLANIF],"*PLANIF*",T_Planning[Année],CAPAMETW16!U$2,T_Planning[TP],"&lt;&gt;"&amp;"P")</f>
        <v>0</v>
      </c>
      <c r="V80" s="134">
        <f>COUNTIFS(T_Planning[Type Mach],"CAMES",T_Planning[Sem],CAPAMETW16!V3,T_Planning[PLANIF],"*PLANIF*",T_Planning[Année],CAPAMETW16!V$2,T_Planning[TP],"&lt;&gt;"&amp;"P")</f>
        <v>0</v>
      </c>
      <c r="W80" s="134">
        <f>COUNTIFS(T_Planning[Type Mach],"CAMES",T_Planning[Sem],CAPAMETW16!W3,T_Planning[PLANIF],"*PLANIF*",T_Planning[Année],CAPAMETW16!W$2,T_Planning[TP],"&lt;&gt;"&amp;"P")</f>
        <v>0</v>
      </c>
      <c r="X80" s="134">
        <f>COUNTIFS(T_Planning[Type Mach],"CAMES",T_Planning[Sem],CAPAMETW16!X3,T_Planning[PLANIF],"*PLANIF*",T_Planning[Année],CAPAMETW16!X$2,T_Planning[TP],"&lt;&gt;"&amp;"P")</f>
        <v>0</v>
      </c>
      <c r="Y80" s="134">
        <f>COUNTIFS(T_Planning[Type Mach],"CAMES",T_Planning[Sem],CAPAMETW16!Y3,T_Planning[PLANIF],"*PLANIF*",T_Planning[Année],CAPAMETW16!Y$2,T_Planning[TP],"&lt;&gt;"&amp;"P")</f>
        <v>0</v>
      </c>
      <c r="Z80" s="134">
        <f>COUNTIFS(T_Planning[Type Mach],"CAMES",T_Planning[Sem],CAPAMETW16!Z3,T_Planning[PLANIF],"*PLANIF*",T_Planning[Année],CAPAMETW16!Z$2,T_Planning[TP],"&lt;&gt;"&amp;"P")</f>
        <v>0</v>
      </c>
      <c r="AA80" s="134">
        <f>COUNTIFS(T_Planning[Type Mach],"CAMES",T_Planning[Sem],CAPAMETW16!AA3,T_Planning[PLANIF],"*PLANIF*",T_Planning[Année],CAPAMETW16!AA$2,T_Planning[TP],"&lt;&gt;"&amp;"P")</f>
        <v>0</v>
      </c>
      <c r="AB80" s="134">
        <f>COUNTIFS(T_Planning[Type Mach],"CAMES",T_Planning[Sem],CAPAMETW16!AB3,T_Planning[PLANIF],"*PLANIF*",T_Planning[Année],CAPAMETW16!AB$2,T_Planning[TP],"&lt;&gt;"&amp;"P")</f>
        <v>0</v>
      </c>
      <c r="AC80" s="134">
        <f>COUNTIFS(T_Planning[Type Mach],"CAMES",T_Planning[Sem],CAPAMETW16!AC3,T_Planning[PLANIF],"*PLANIF*",T_Planning[Année],CAPAMETW16!AC$2,T_Planning[TP],"&lt;&gt;"&amp;"P")</f>
        <v>0</v>
      </c>
      <c r="AD80" s="134">
        <f>COUNTIFS(T_Planning[Type Mach],"CAMES",T_Planning[Sem],CAPAMETW16!AD3,T_Planning[PLANIF],"*PLANIF*",T_Planning[Année],CAPAMETW16!AD$2,T_Planning[TP],"&lt;&gt;"&amp;"P")</f>
        <v>0</v>
      </c>
      <c r="AE80" s="134">
        <f>COUNTIFS(T_Planning[Type Mach],"CAMES",T_Planning[Sem],CAPAMETW16!AE3,T_Planning[PLANIF],"*PLANIF*",T_Planning[Année],CAPAMETW16!AE$2,T_Planning[TP],"&lt;&gt;"&amp;"P")</f>
        <v>0</v>
      </c>
      <c r="AF80" s="134">
        <f>COUNTIFS(T_Planning[Type Mach],"CAMES",T_Planning[Sem],CAPAMETW16!AF3,T_Planning[PLANIF],"*PLANIF*",T_Planning[Année],CAPAMETW16!AF$2,T_Planning[TP],"&lt;&gt;"&amp;"P")</f>
        <v>0</v>
      </c>
      <c r="AG80" s="134">
        <f>COUNTIFS(T_Planning[Type Mach],"CAMES",T_Planning[Sem],CAPAMETW16!AG3,T_Planning[PLANIF],"*PLANIF*",T_Planning[Année],CAPAMETW16!AG$2,T_Planning[TP],"&lt;&gt;"&amp;"P")</f>
        <v>0</v>
      </c>
      <c r="AH80" s="134">
        <f>COUNTIFS(T_Planning[Type Mach],"CAMES",T_Planning[Sem],CAPAMETW16!AH3,T_Planning[PLANIF],"*PLANIF*",T_Planning[Année],CAPAMETW16!AH$2,T_Planning[TP],"&lt;&gt;"&amp;"P")</f>
        <v>0</v>
      </c>
      <c r="AI80" s="134">
        <f>COUNTIFS(T_Planning[Type Mach],"CAMES",T_Planning[Sem],CAPAMETW16!AI3,T_Planning[PLANIF],"*PLANIF*",T_Planning[Année],CAPAMETW16!AI$2,T_Planning[TP],"&lt;&gt;"&amp;"P")</f>
        <v>0</v>
      </c>
      <c r="AJ80" s="134">
        <f>COUNTIFS(T_Planning[Type Mach],"CAMES",T_Planning[Sem],CAPAMETW16!AJ3,T_Planning[PLANIF],"*PLANIF*",T_Planning[Année],CAPAMETW16!AJ$2,T_Planning[TP],"&lt;&gt;"&amp;"P")</f>
        <v>0</v>
      </c>
      <c r="AK80" s="134">
        <f>COUNTIFS(T_Planning[Type Mach],"CAMES",T_Planning[Sem],CAPAMETW16!AK3,T_Planning[PLANIF],"*PLANIF*",T_Planning[Année],CAPAMETW16!AK$2,T_Planning[TP],"&lt;&gt;"&amp;"P")</f>
        <v>0</v>
      </c>
      <c r="AL80" s="134">
        <f>COUNTIFS(T_Planning[Type Mach],"CAMES",T_Planning[Sem],CAPAMETW16!AL3,T_Planning[PLANIF],"*PLANIF*",T_Planning[Année],CAPAMETW16!AL$2,T_Planning[TP],"&lt;&gt;"&amp;"P")</f>
        <v>0</v>
      </c>
      <c r="AM80" s="134">
        <f>COUNTIFS(T_Planning[Type Mach],"CAMES",T_Planning[Sem],CAPAMETW16!AM3,T_Planning[PLANIF],"*PLANIF*",T_Planning[Année],CAPAMETW16!AM$2,T_Planning[TP],"&lt;&gt;"&amp;"P")</f>
        <v>0</v>
      </c>
      <c r="AN80" s="134">
        <f>COUNTIFS(T_Planning[Type Mach],"CAMES",T_Planning[Sem],CAPAMETW16!AN3,T_Planning[PLANIF],"*PLANIF*",T_Planning[Année],CAPAMETW16!AN$2,T_Planning[TP],"&lt;&gt;"&amp;"P")</f>
        <v>0</v>
      </c>
      <c r="AO80" s="134">
        <f>COUNTIFS(T_Planning[Type Mach],"CAMES",T_Planning[Sem],CAPAMETW16!AO3,T_Planning[PLANIF],"*PLANIF*",T_Planning[Année],CAPAMETW16!AO$2,T_Planning[TP],"&lt;&gt;"&amp;"P")</f>
        <v>0</v>
      </c>
      <c r="AP80" s="134">
        <f>COUNTIFS(T_Planning[Type Mach],"CAMES",T_Planning[Sem],CAPAMETW16!AP3,T_Planning[PLANIF],"*PLANIF*",T_Planning[Année],CAPAMETW16!AP$2,T_Planning[TP],"&lt;&gt;"&amp;"P")</f>
        <v>0</v>
      </c>
      <c r="AQ80" s="134">
        <f>COUNTIFS(T_Planning[Type Mach],"CAMES",T_Planning[Sem],CAPAMETW16!AQ3,T_Planning[PLANIF],"*PLANIF*",T_Planning[Année],CAPAMETW16!AQ$2,T_Planning[TP],"&lt;&gt;"&amp;"P")</f>
        <v>0</v>
      </c>
      <c r="AR80" s="134">
        <f>COUNTIFS(T_Planning[Type Mach],"CAMES",T_Planning[Sem],CAPAMETW16!AR3,T_Planning[PLANIF],"*PLANIF*",T_Planning[Année],CAPAMETW16!AR$2,T_Planning[TP],"&lt;&gt;"&amp;"P")</f>
        <v>0</v>
      </c>
      <c r="AS80" s="134">
        <f>COUNTIFS(T_Planning[Type Mach],"CAMES",T_Planning[Sem],CAPAMETW16!AS3,T_Planning[PLANIF],"*PLANIF*",T_Planning[Année],CAPAMETW16!AS$2,T_Planning[TP],"&lt;&gt;"&amp;"P")</f>
        <v>0</v>
      </c>
      <c r="AT80" s="134">
        <f>COUNTIFS(T_Planning[Type Mach],"CAMES",T_Planning[Sem],CAPAMETW16!AT3,T_Planning[PLANIF],"*PLANIF*",T_Planning[Année],CAPAMETW16!AT$2,T_Planning[TP],"&lt;&gt;"&amp;"P")</f>
        <v>0</v>
      </c>
      <c r="AU80" s="134">
        <f>COUNTIFS(T_Planning[Type Mach],"CAMES",T_Planning[Sem],CAPAMETW16!AU3,T_Planning[PLANIF],"*PLANIF*",T_Planning[Année],CAPAMETW16!AU$2,T_Planning[TP],"&lt;&gt;"&amp;"P")</f>
        <v>0</v>
      </c>
      <c r="AV80" s="134">
        <f>COUNTIFS(T_Planning[Type Mach],"CAMES",T_Planning[Sem],CAPAMETW16!AV3,T_Planning[PLANIF],"*PLANIF*",T_Planning[Année],CAPAMETW16!AV$2,T_Planning[TP],"&lt;&gt;"&amp;"P")</f>
        <v>0</v>
      </c>
      <c r="AW80" s="134">
        <f>COUNTIFS(T_Planning[Type Mach],"CAMES",T_Planning[Sem],CAPAMETW16!AW3,T_Planning[PLANIF],"*PLANIF*",T_Planning[Année],CAPAMETW16!AW$2,T_Planning[TP],"&lt;&gt;"&amp;"P")</f>
        <v>0</v>
      </c>
      <c r="AX80" s="134">
        <f>COUNTIFS(T_Planning[Type Mach],"CAMES",T_Planning[Sem],CAPAMETW16!AX3,T_Planning[PLANIF],"*PLANIF*",T_Planning[Année],CAPAMETW16!AX$2,T_Planning[TP],"&lt;&gt;"&amp;"P")</f>
        <v>0</v>
      </c>
      <c r="AY80" s="134">
        <f>COUNTIFS(T_Planning[Type Mach],"CAMES",T_Planning[Sem],CAPAMETW16!AY3,T_Planning[PLANIF],"*PLANIF*",T_Planning[Année],CAPAMETW16!AY$2,T_Planning[TP],"&lt;&gt;"&amp;"P")</f>
        <v>0</v>
      </c>
      <c r="AZ80" s="134">
        <f>COUNTIFS(T_Planning[Type Mach],"CAMES",T_Planning[Sem],CAPAMETW16!AZ3,T_Planning[PLANIF],"*PLANIF*",T_Planning[Année],CAPAMETW16!AZ$2,T_Planning[TP],"&lt;&gt;"&amp;"P")</f>
        <v>0</v>
      </c>
      <c r="BA80" s="134">
        <f>COUNTIFS(T_Planning[Type Mach],"CAMES",T_Planning[Sem],CAPAMETW16!BA3,T_Planning[PLANIF],"*PLANIF*",T_Planning[Année],CAPAMETW16!BA$2,T_Planning[TP],"&lt;&gt;"&amp;"P")</f>
        <v>0</v>
      </c>
      <c r="BB80" s="134">
        <f>COUNTIFS(T_Planning[Type Mach],"CAMES",T_Planning[Sem],CAPAMETW16!BB3,T_Planning[PLANIF],"*PLANIF*",T_Planning[Année],CAPAMETW16!BB$2,T_Planning[TP],"&lt;&gt;"&amp;"P")</f>
        <v>0</v>
      </c>
      <c r="BC80" s="134">
        <f>COUNTIFS(T_Planning[Type Mach],"CAMES",T_Planning[Sem],CAPAMETW16!BC3,T_Planning[PLANIF],"*PLANIF*",T_Planning[Année],CAPAMETW16!BC$2,T_Planning[TP],"&lt;&gt;"&amp;"P")</f>
        <v>0</v>
      </c>
      <c r="BD80" s="134">
        <f>COUNTIFS(T_Planning[Type Mach],"CAMES",T_Planning[Sem],CAPAMETW16!BD3,T_Planning[PLANIF],"*PLANIF*",T_Planning[Année],CAPAMETW16!BD$2,T_Planning[TP],"&lt;&gt;"&amp;"P")</f>
        <v>0</v>
      </c>
      <c r="BE80" s="134">
        <f>COUNTIFS(T_Planning[Type Mach],"CAMES",T_Planning[Sem],CAPAMETW16!BE3,T_Planning[PLANIF],"*PLANIF*",T_Planning[Année],CAPAMETW16!BE$2,T_Planning[TP],"&lt;&gt;"&amp;"P")</f>
        <v>0</v>
      </c>
      <c r="BF80" s="134">
        <f>COUNTIFS(T_Planning[Type Mach],"CAMES",T_Planning[Sem],CAPAMETW16!BF3,T_Planning[PLANIF],"*PLANIF*",T_Planning[Année],CAPAMETW16!BF$2,T_Planning[TP],"&lt;&gt;"&amp;"P")</f>
        <v>0</v>
      </c>
      <c r="BG80" s="134">
        <f>COUNTIFS(T_Planning[Type Mach],"CAMES",T_Planning[Sem],CAPAMETW16!BG3,T_Planning[PLANIF],"*PLANIF*",T_Planning[Année],CAPAMETW16!BG$2,T_Planning[TP],"&lt;&gt;"&amp;"P")</f>
        <v>0</v>
      </c>
      <c r="BH80" s="134">
        <f>COUNTIFS(T_Planning[Type Mach],"CAMES",T_Planning[Sem],CAPAMETW16!BH3,T_Planning[PLANIF],"*PLANIF*",T_Planning[Année],CAPAMETW16!BH$2,T_Planning[TP],"&lt;&gt;"&amp;"P")</f>
        <v>0</v>
      </c>
      <c r="BI80" s="134">
        <f>COUNTIFS(T_Planning[Type Mach],"CAMES",T_Planning[Sem],CAPAMETW16!BI3,T_Planning[PLANIF],"*PLANIF*",T_Planning[Année],CAPAMETW16!BI$2,T_Planning[TP],"&lt;&gt;"&amp;"P")</f>
        <v>0</v>
      </c>
      <c r="BJ80" s="134">
        <f>COUNTIFS(T_Planning[Type Mach],"CAMES",T_Planning[Sem],CAPAMETW16!BJ3,T_Planning[PLANIF],"*PLANIF*",T_Planning[Année],CAPAMETW16!BJ$2,T_Planning[TP],"&lt;&gt;"&amp;"P")</f>
        <v>0</v>
      </c>
      <c r="BK80" s="134">
        <f>COUNTIFS(T_Planning[Type Mach],"CAMES",T_Planning[Sem],CAPAMETW16!BK3,T_Planning[PLANIF],"*PLANIF*",T_Planning[Année],CAPAMETW16!BK$2,T_Planning[TP],"&lt;&gt;"&amp;"P")</f>
        <v>0</v>
      </c>
      <c r="BL80" s="134">
        <f>COUNTIFS(T_Planning[Type Mach],"CAMES",T_Planning[Sem],CAPAMETW16!BL3,T_Planning[PLANIF],"*PLANIF*",T_Planning[Année],CAPAMETW16!BL$2,T_Planning[TP],"&lt;&gt;"&amp;"P")</f>
        <v>0</v>
      </c>
      <c r="BM80" s="134">
        <f>COUNTIFS(T_Planning[Type Mach],"CAMES",T_Planning[Sem],CAPAMETW16!BM3,T_Planning[PLANIF],"*PLANIF*",T_Planning[Année],CAPAMETW16!BM$2,T_Planning[TP],"&lt;&gt;"&amp;"P")</f>
        <v>0</v>
      </c>
      <c r="BN80" s="134">
        <f>COUNTIFS(T_Planning[Type Mach],"CAMES",T_Planning[Sem],CAPAMETW16!BN3,T_Planning[PLANIF],"*PLANIF*",T_Planning[Année],CAPAMETW16!BN$2,T_Planning[TP],"&lt;&gt;"&amp;"P")</f>
        <v>0</v>
      </c>
      <c r="BO80" s="134">
        <f>COUNTIFS(T_Planning[Type Mach],"CAMES",T_Planning[Sem],CAPAMETW16!BO3,T_Planning[PLANIF],"*PLANIF*",T_Planning[Année],CAPAMETW16!BO$2,T_Planning[TP],"&lt;&gt;"&amp;"P")</f>
        <v>0</v>
      </c>
      <c r="BP80" s="134">
        <f>COUNTIFS(T_Planning[Type Mach],"CAMES",T_Planning[Sem],CAPAMETW16!BP3,T_Planning[PLANIF],"*PLANIF*",T_Planning[Année],CAPAMETW16!BP$2,T_Planning[TP],"&lt;&gt;"&amp;"P")</f>
        <v>0</v>
      </c>
      <c r="BQ80" s="134">
        <f>COUNTIFS(T_Planning[Type Mach],"CAMES",T_Planning[Sem],CAPAMETW16!BQ3,T_Planning[PLANIF],"*PLANIF*",T_Planning[Année],CAPAMETW16!BQ$2,T_Planning[TP],"&lt;&gt;"&amp;"P")</f>
        <v>0</v>
      </c>
      <c r="BR80" s="134">
        <f>COUNTIFS(T_Planning[Type Mach],"CAMES",T_Planning[Sem],CAPAMETW16!BR3,T_Planning[PLANIF],"*PLANIF*",T_Planning[Année],CAPAMETW16!BR$2,T_Planning[TP],"&lt;&gt;"&amp;"P")</f>
        <v>0</v>
      </c>
      <c r="BS80" s="134">
        <f>COUNTIFS(T_Planning[Type Mach],"CAMES",T_Planning[Sem],CAPAMETW16!BS3,T_Planning[PLANIF],"*PLANIF*",T_Planning[Année],CAPAMETW16!BS$2,T_Planning[TP],"&lt;&gt;"&amp;"P")</f>
        <v>0</v>
      </c>
      <c r="BT80" s="134">
        <f>COUNTIFS(T_Planning[Type Mach],"CAMES",T_Planning[Sem],CAPAMETW16!BT3,T_Planning[PLANIF],"*PLANIF*",T_Planning[Année],CAPAMETW16!BT$2,T_Planning[TP],"&lt;&gt;"&amp;"P")</f>
        <v>0</v>
      </c>
      <c r="BU80" s="134">
        <f>COUNTIFS(T_Planning[Type Mach],"CAMES",T_Planning[Sem],CAPAMETW16!BU3,T_Planning[PLANIF],"*PLANIF*",T_Planning[Année],CAPAMETW16!BU$2,T_Planning[TP],"&lt;&gt;"&amp;"P")</f>
        <v>0</v>
      </c>
      <c r="BV80" s="134">
        <f>COUNTIFS(T_Planning[Type Mach],"CAMES",T_Planning[Sem],CAPAMETW16!BV3,T_Planning[PLANIF],"*PLANIF*",T_Planning[Année],CAPAMETW16!BV$2,T_Planning[TP],"&lt;&gt;"&amp;"P")</f>
        <v>0</v>
      </c>
      <c r="BW80" s="134">
        <f>COUNTIFS(T_Planning[Type Mach],"CAMES",T_Planning[Sem],CAPAMETW16!BW3,T_Planning[PLANIF],"*PLANIF*",T_Planning[Année],CAPAMETW16!BW$2,T_Planning[TP],"&lt;&gt;"&amp;"P")</f>
        <v>0</v>
      </c>
      <c r="BX80" s="134">
        <f>COUNTIFS(T_Planning[Type Mach],"CAMES",T_Planning[Sem],CAPAMETW16!BX3,T_Planning[PLANIF],"*PLANIF*",T_Planning[Année],CAPAMETW16!BX$2,T_Planning[TP],"&lt;&gt;"&amp;"P")</f>
        <v>0</v>
      </c>
      <c r="BY80" s="134">
        <f>COUNTIFS(T_Planning[Type Mach],"CAMES",T_Planning[Sem],CAPAMETW16!BY3,T_Planning[PLANIF],"*PLANIF*",T_Planning[Année],CAPAMETW16!BY$2,T_Planning[TP],"&lt;&gt;"&amp;"P")</f>
        <v>0</v>
      </c>
      <c r="BZ80" s="134">
        <f>COUNTIFS(T_Planning[Type Mach],"CAMES",T_Planning[Sem],CAPAMETW16!BZ3,T_Planning[PLANIF],"*PLANIF*",T_Planning[Année],CAPAMETW16!BZ$2,T_Planning[TP],"&lt;&gt;"&amp;"P")</f>
        <v>0</v>
      </c>
      <c r="CA80" s="134">
        <f>COUNTIFS(T_Planning[Type Mach],"CAMES",T_Planning[Sem],CAPAMETW16!CA3,T_Planning[PLANIF],"*PLANIF*",T_Planning[Année],CAPAMETW16!CA$2,T_Planning[TP],"&lt;&gt;"&amp;"P")</f>
        <v>0</v>
      </c>
      <c r="CB80" s="134">
        <f>COUNTIFS(T_Planning[Type Mach],"CAMES",T_Planning[Sem],CAPAMETW16!CB3,T_Planning[PLANIF],"*PLANIF*",T_Planning[Année],CAPAMETW16!CB$2,T_Planning[TP],"&lt;&gt;"&amp;"P")</f>
        <v>0</v>
      </c>
      <c r="CC80" s="134">
        <f>COUNTIFS(T_Planning[Type Mach],"CAMES",T_Planning[Sem],CAPAMETW16!CC3,T_Planning[PLANIF],"*PLANIF*",T_Planning[Année],CAPAMETW16!CC$2,T_Planning[TP],"&lt;&gt;"&amp;"P")</f>
        <v>0</v>
      </c>
      <c r="CD80" s="134">
        <f>COUNTIFS(T_Planning[Type Mach],"CAMES",T_Planning[Sem],CAPAMETW16!CD3,T_Planning[PLANIF],"*PLANIF*",T_Planning[Année],CAPAMETW16!CD$2,T_Planning[TP],"&lt;&gt;"&amp;"P")</f>
        <v>0</v>
      </c>
      <c r="CE80" s="134">
        <f>COUNTIFS(T_Planning[Type Mach],"CAMES",T_Planning[Sem],CAPAMETW16!CE3,T_Planning[PLANIF],"*PLANIF*",T_Planning[Année],CAPAMETW16!CE$2,T_Planning[TP],"&lt;&gt;"&amp;"P")</f>
        <v>0</v>
      </c>
      <c r="CF80" s="134">
        <f>COUNTIFS(T_Planning[Type Mach],"CAMES",T_Planning[Sem],CAPAMETW16!CF3,T_Planning[PLANIF],"*PLANIF*",T_Planning[Année],CAPAMETW16!CF$2,T_Planning[TP],"&lt;&gt;"&amp;"P")</f>
        <v>0</v>
      </c>
      <c r="CG80" s="134">
        <f>COUNTIFS(T_Planning[Type Mach],"CAMES",T_Planning[Sem],CAPAMETW16!CG3,T_Planning[PLANIF],"*PLANIF*",T_Planning[Année],CAPAMETW16!CG$2,T_Planning[TP],"&lt;&gt;"&amp;"P")</f>
        <v>0</v>
      </c>
      <c r="CH80" s="134">
        <f>COUNTIFS(T_Planning[Type Mach],"CAMES",T_Planning[Sem],CAPAMETW16!CH3,T_Planning[PLANIF],"*PLANIF*",T_Planning[Année],CAPAMETW16!CH$2,T_Planning[TP],"&lt;&gt;"&amp;"P")</f>
        <v>0</v>
      </c>
      <c r="CI80" s="134">
        <f>COUNTIFS(T_Planning[Type Mach],"CAMES",T_Planning[Sem],CAPAMETW16!CI3,T_Planning[PLANIF],"*PLANIF*",T_Planning[Année],CAPAMETW16!CI$2,T_Planning[TP],"&lt;&gt;"&amp;"P")</f>
        <v>0</v>
      </c>
      <c r="CJ80" s="134">
        <f>COUNTIFS(T_Planning[Type Mach],"CAMES",T_Planning[Sem],CAPAMETW16!CJ3,T_Planning[PLANIF],"*PLANIF*",T_Planning[Année],CAPAMETW16!CJ$2,T_Planning[TP],"&lt;&gt;"&amp;"P")</f>
        <v>0</v>
      </c>
      <c r="CK80" s="134">
        <f>COUNTIFS(T_Planning[Type Mach],"CAMES",T_Planning[Sem],CAPAMETW16!CK3,T_Planning[PLANIF],"*PLANIF*",T_Planning[Année],CAPAMETW16!CK$2,T_Planning[TP],"&lt;&gt;"&amp;"P")</f>
        <v>0</v>
      </c>
    </row>
    <row r="81" spans="1:89" x14ac:dyDescent="0.3">
      <c r="A81" s="76" t="s">
        <v>17</v>
      </c>
      <c r="B81" s="76">
        <f>SUMIFS('Metteur en train'!9:9,'Metteur en train'!3:3,B$3,'Metteur en train'!2:2,CAPAMETW16!B$2)</f>
        <v>0</v>
      </c>
      <c r="C81" s="76">
        <f>SUMIFS('Metteur en train'!9:9,'Metteur en train'!3:3,C$3,'Metteur en train'!2:2,CAPAMETW16!C$2)</f>
        <v>2</v>
      </c>
      <c r="D81" s="76">
        <f>SUMIFS('Metteur en train'!9:9,'Metteur en train'!3:3,D$3,'Metteur en train'!2:2,CAPAMETW16!D$2)</f>
        <v>2</v>
      </c>
      <c r="E81" s="76">
        <f>SUMIFS('Metteur en train'!9:9,'Metteur en train'!3:3,E$3,'Metteur en train'!2:2,CAPAMETW16!E$2)</f>
        <v>2</v>
      </c>
      <c r="F81" s="76">
        <f>SUMIFS('Metteur en train'!9:9,'Metteur en train'!3:3,F$3,'Metteur en train'!2:2,CAPAMETW16!F$2)</f>
        <v>2</v>
      </c>
      <c r="G81" s="76">
        <f>SUMIFS('Metteur en train'!9:9,'Metteur en train'!3:3,G$3,'Metteur en train'!2:2,CAPAMETW16!G$2)</f>
        <v>2</v>
      </c>
      <c r="H81" s="76">
        <f>SUMIFS('Metteur en train'!9:9,'Metteur en train'!3:3,H$3,'Metteur en train'!2:2,CAPAMETW16!H$2)</f>
        <v>2</v>
      </c>
      <c r="I81" s="76">
        <f>SUMIFS('Metteur en train'!9:9,'Metteur en train'!3:3,I$3,'Metteur en train'!2:2,CAPAMETW16!I$2)</f>
        <v>2</v>
      </c>
      <c r="J81" s="76">
        <f>SUMIFS('Metteur en train'!9:9,'Metteur en train'!3:3,J$3,'Metteur en train'!2:2,CAPAMETW16!J$2)</f>
        <v>2</v>
      </c>
      <c r="K81" s="76">
        <f>SUMIFS('Metteur en train'!9:9,'Metteur en train'!3:3,K$3,'Metteur en train'!2:2,CAPAMETW16!K$2)</f>
        <v>2</v>
      </c>
      <c r="L81" s="76">
        <f>SUMIFS('Metteur en train'!9:9,'Metteur en train'!3:3,L$3,'Metteur en train'!2:2,CAPAMETW16!L$2)</f>
        <v>2</v>
      </c>
      <c r="M81" s="76">
        <f>SUMIFS('Metteur en train'!9:9,'Metteur en train'!3:3,M$3,'Metteur en train'!2:2,CAPAMETW16!M$2)</f>
        <v>2</v>
      </c>
      <c r="N81" s="76">
        <f>SUMIFS('Metteur en train'!9:9,'Metteur en train'!3:3,N$3,'Metteur en train'!2:2,CAPAMETW16!N$2)</f>
        <v>2</v>
      </c>
      <c r="O81" s="76">
        <f>SUMIFS('Metteur en train'!9:9,'Metteur en train'!3:3,O$3,'Metteur en train'!2:2,CAPAMETW16!O$2)</f>
        <v>2</v>
      </c>
      <c r="P81" s="76">
        <f>SUMIFS('Metteur en train'!9:9,'Metteur en train'!3:3,P$3,'Metteur en train'!2:2,CAPAMETW16!P$2)</f>
        <v>2</v>
      </c>
      <c r="Q81" s="76">
        <f>SUMIFS('Metteur en train'!9:9,'Metteur en train'!3:3,Q$3,'Metteur en train'!2:2,CAPAMETW16!Q$2)</f>
        <v>2</v>
      </c>
      <c r="R81" s="76">
        <f>SUMIFS('Metteur en train'!9:9,'Metteur en train'!3:3,R$3,'Metteur en train'!2:2,CAPAMETW16!R$2)</f>
        <v>2</v>
      </c>
      <c r="S81" s="76">
        <f>SUMIFS('Metteur en train'!9:9,'Metteur en train'!3:3,S$3,'Metteur en train'!2:2,CAPAMETW16!S$2)</f>
        <v>2</v>
      </c>
      <c r="T81" s="76">
        <f>SUMIFS('Metteur en train'!9:9,'Metteur en train'!3:3,T$3,'Metteur en train'!2:2,CAPAMETW16!T$2)</f>
        <v>2</v>
      </c>
      <c r="U81" s="76">
        <f>SUMIFS('Metteur en train'!9:9,'Metteur en train'!3:3,U$3,'Metteur en train'!2:2,CAPAMETW16!U$2)</f>
        <v>2</v>
      </c>
      <c r="V81" s="76">
        <f>SUMIFS('Metteur en train'!9:9,'Metteur en train'!3:3,V$3,'Metteur en train'!2:2,CAPAMETW16!V$2)</f>
        <v>2</v>
      </c>
      <c r="W81" s="76">
        <f>SUMIFS('Metteur en train'!9:9,'Metteur en train'!3:3,W$3,'Metteur en train'!2:2,CAPAMETW16!W$2)</f>
        <v>2</v>
      </c>
      <c r="X81" s="76">
        <f>SUMIFS('Metteur en train'!9:9,'Metteur en train'!3:3,X$3,'Metteur en train'!2:2,CAPAMETW16!X$2)</f>
        <v>2</v>
      </c>
      <c r="Y81" s="76">
        <f>SUMIFS('Metteur en train'!9:9,'Metteur en train'!3:3,Y$3,'Metteur en train'!2:2,CAPAMETW16!Y$2)</f>
        <v>2</v>
      </c>
      <c r="Z81" s="76">
        <f>SUMIFS('Metteur en train'!9:9,'Metteur en train'!3:3,Z$3,'Metteur en train'!2:2,CAPAMETW16!Z$2)</f>
        <v>2</v>
      </c>
      <c r="AA81" s="76">
        <f>SUMIFS('Metteur en train'!9:9,'Metteur en train'!3:3,AA$3,'Metteur en train'!2:2,CAPAMETW16!AA$2)</f>
        <v>2</v>
      </c>
      <c r="AB81" s="76">
        <f>SUMIFS('Metteur en train'!9:9,'Metteur en train'!3:3,AB$3,'Metteur en train'!2:2,CAPAMETW16!AB$2)</f>
        <v>2</v>
      </c>
      <c r="AC81" s="76">
        <f>SUMIFS('Metteur en train'!9:9,'Metteur en train'!3:3,AC$3,'Metteur en train'!2:2,CAPAMETW16!AC$2)</f>
        <v>2</v>
      </c>
      <c r="AD81" s="76">
        <f>SUMIFS('Metteur en train'!9:9,'Metteur en train'!3:3,AD$3,'Metteur en train'!2:2,CAPAMETW16!AD$2)</f>
        <v>2</v>
      </c>
      <c r="AE81" s="76">
        <f>SUMIFS('Metteur en train'!9:9,'Metteur en train'!3:3,AE$3,'Metteur en train'!2:2,CAPAMETW16!AE$2)</f>
        <v>0</v>
      </c>
      <c r="AF81" s="76">
        <f>SUMIFS('Metteur en train'!9:9,'Metteur en train'!3:3,AF$3,'Metteur en train'!2:2,CAPAMETW16!AF$2)</f>
        <v>0</v>
      </c>
      <c r="AG81" s="76">
        <f>SUMIFS('Metteur en train'!9:9,'Metteur en train'!3:3,AG$3,'Metteur en train'!2:2,CAPAMETW16!AG$2)</f>
        <v>0</v>
      </c>
      <c r="AH81" s="76">
        <f>SUMIFS('Metteur en train'!9:9,'Metteur en train'!3:3,AH$3,'Metteur en train'!2:2,CAPAMETW16!AH$2)</f>
        <v>0</v>
      </c>
      <c r="AI81" s="76">
        <f>SUMIFS('Metteur en train'!9:9,'Metteur en train'!3:3,AI$3,'Metteur en train'!2:2,CAPAMETW16!AI$2)</f>
        <v>2</v>
      </c>
      <c r="AJ81" s="76">
        <f>SUMIFS('Metteur en train'!9:9,'Metteur en train'!3:3,AJ$3,'Metteur en train'!2:2,CAPAMETW16!AJ$2)</f>
        <v>2</v>
      </c>
      <c r="AK81" s="76">
        <f>SUMIFS('Metteur en train'!9:9,'Metteur en train'!3:3,AK$3,'Metteur en train'!2:2,CAPAMETW16!AK$2)</f>
        <v>2</v>
      </c>
      <c r="AL81" s="76">
        <f>SUMIFS('Metteur en train'!9:9,'Metteur en train'!3:3,AL$3,'Metteur en train'!2:2,CAPAMETW16!AL$2)</f>
        <v>2</v>
      </c>
      <c r="AM81" s="76">
        <f>SUMIFS('Metteur en train'!9:9,'Metteur en train'!3:3,AM$3,'Metteur en train'!2:2,CAPAMETW16!AM$2)</f>
        <v>2</v>
      </c>
      <c r="AN81" s="76">
        <f>SUMIFS('Metteur en train'!9:9,'Metteur en train'!3:3,AN$3,'Metteur en train'!2:2,CAPAMETW16!AN$2)</f>
        <v>2</v>
      </c>
      <c r="AO81" s="76">
        <f>SUMIFS('Metteur en train'!9:9,'Metteur en train'!3:3,AO$3,'Metteur en train'!2:2,CAPAMETW16!AO$2)</f>
        <v>2</v>
      </c>
      <c r="AP81" s="76">
        <f>SUMIFS('Metteur en train'!9:9,'Metteur en train'!3:3,AP$3,'Metteur en train'!2:2,CAPAMETW16!AP$2)</f>
        <v>2</v>
      </c>
      <c r="AQ81" s="76">
        <f>SUMIFS('Metteur en train'!9:9,'Metteur en train'!3:3,AQ$3,'Metteur en train'!2:2,CAPAMETW16!AQ$2)</f>
        <v>2</v>
      </c>
      <c r="AR81" s="76">
        <f>SUMIFS('Metteur en train'!9:9,'Metteur en train'!3:3,AR$3,'Metteur en train'!2:2,CAPAMETW16!AR$2)</f>
        <v>2</v>
      </c>
      <c r="AS81" s="76">
        <f>SUMIFS('Metteur en train'!9:9,'Metteur en train'!3:3,AS$3,'Metteur en train'!2:2,CAPAMETW16!AS$2)</f>
        <v>2</v>
      </c>
      <c r="AT81" s="76">
        <f>SUMIFS('Metteur en train'!9:9,'Metteur en train'!3:3,AT$3,'Metteur en train'!2:2,CAPAMETW16!AT$2)</f>
        <v>2</v>
      </c>
      <c r="AU81" s="76">
        <f>SUMIFS('Metteur en train'!9:9,'Metteur en train'!3:3,AU$3,'Metteur en train'!2:2,CAPAMETW16!AU$2)</f>
        <v>2</v>
      </c>
      <c r="AV81" s="76">
        <f>SUMIFS('Metteur en train'!9:9,'Metteur en train'!3:3,AV$3,'Metteur en train'!2:2,CAPAMETW16!AV$2)</f>
        <v>2</v>
      </c>
      <c r="AW81" s="76">
        <f>SUMIFS('Metteur en train'!9:9,'Metteur en train'!3:3,AW$3,'Metteur en train'!2:2,CAPAMETW16!AW$2)</f>
        <v>2</v>
      </c>
      <c r="AX81" s="76">
        <f>SUMIFS('Metteur en train'!9:9,'Metteur en train'!3:3,AX$3,'Metteur en train'!2:2,CAPAMETW16!AX$2)</f>
        <v>2</v>
      </c>
      <c r="AY81" s="76">
        <f>SUMIFS('Metteur en train'!9:9,'Metteur en train'!3:3,AY$3,'Metteur en train'!2:2,CAPAMETW16!AY$2)</f>
        <v>2</v>
      </c>
      <c r="AZ81" s="76">
        <f>SUMIFS('Metteur en train'!9:9,'Metteur en train'!3:3,AZ$3,'Metteur en train'!2:2,CAPAMETW16!AZ$2)</f>
        <v>0</v>
      </c>
      <c r="BA81" s="76">
        <f>SUMIFS('Metteur en train'!9:9,'Metteur en train'!3:3,BA$3,'Metteur en train'!2:2,CAPAMETW16!BA$2)</f>
        <v>0</v>
      </c>
      <c r="BB81" s="76">
        <f>SUMIFS('Metteur en train'!9:9,'Metteur en train'!3:3,BB$3,'Metteur en train'!2:2,CAPAMETW16!BB$2)</f>
        <v>0</v>
      </c>
      <c r="BC81" s="76">
        <f>SUMIFS('Metteur en train'!9:9,'Metteur en train'!3:3,BC$3,'Metteur en train'!2:2,CAPAMETW16!BC$2)</f>
        <v>0</v>
      </c>
      <c r="BD81" s="76">
        <f>SUMIFS('Metteur en train'!9:9,'Metteur en train'!3:3,BD$3,'Metteur en train'!2:2,CAPAMETW16!BD$2)</f>
        <v>0</v>
      </c>
      <c r="BE81" s="76">
        <f>SUMIFS('Metteur en train'!9:9,'Metteur en train'!3:3,BE$3,'Metteur en train'!2:2,CAPAMETW16!BE$2)</f>
        <v>0</v>
      </c>
      <c r="BF81" s="76">
        <f>SUMIFS('Metteur en train'!9:9,'Metteur en train'!3:3,BF$3,'Metteur en train'!2:2,CAPAMETW16!BF$2)</f>
        <v>0</v>
      </c>
      <c r="BG81" s="76">
        <f>SUMIFS('Metteur en train'!9:9,'Metteur en train'!3:3,BG$3,'Metteur en train'!2:2,CAPAMETW16!BG$2)</f>
        <v>0</v>
      </c>
      <c r="BH81" s="76">
        <f>SUMIFS('Metteur en train'!9:9,'Metteur en train'!3:3,BH$3,'Metteur en train'!2:2,CAPAMETW16!BH$2)</f>
        <v>0</v>
      </c>
      <c r="BI81" s="76">
        <f>SUMIFS('Metteur en train'!9:9,'Metteur en train'!3:3,BI$3,'Metteur en train'!2:2,CAPAMETW16!BI$2)</f>
        <v>0</v>
      </c>
      <c r="BJ81" s="76">
        <f>SUMIFS('Metteur en train'!9:9,'Metteur en train'!3:3,BJ$3,'Metteur en train'!2:2,CAPAMETW16!BJ$2)</f>
        <v>0</v>
      </c>
      <c r="BK81" s="76">
        <f>SUMIFS('Metteur en train'!9:9,'Metteur en train'!3:3,BK$3,'Metteur en train'!2:2,CAPAMETW16!BK$2)</f>
        <v>0</v>
      </c>
      <c r="BL81" s="76">
        <f>SUMIFS('Metteur en train'!9:9,'Metteur en train'!3:3,BL$3,'Metteur en train'!2:2,CAPAMETW16!BL$2)</f>
        <v>0</v>
      </c>
      <c r="BM81" s="76">
        <f>SUMIFS('Metteur en train'!9:9,'Metteur en train'!3:3,BM$3,'Metteur en train'!2:2,CAPAMETW16!BM$2)</f>
        <v>0</v>
      </c>
      <c r="BN81" s="76">
        <f>SUMIFS('Metteur en train'!9:9,'Metteur en train'!3:3,BN$3,'Metteur en train'!2:2,CAPAMETW16!BN$2)</f>
        <v>0</v>
      </c>
      <c r="BO81" s="76">
        <f>SUMIFS('Metteur en train'!9:9,'Metteur en train'!3:3,BO$3,'Metteur en train'!2:2,CAPAMETW16!BO$2)</f>
        <v>0</v>
      </c>
      <c r="BP81" s="76">
        <f>SUMIFS('Metteur en train'!9:9,'Metteur en train'!3:3,BP$3,'Metteur en train'!2:2,CAPAMETW16!BP$2)</f>
        <v>0</v>
      </c>
      <c r="BQ81" s="76">
        <f>SUMIFS('Metteur en train'!9:9,'Metteur en train'!3:3,BQ$3,'Metteur en train'!2:2,CAPAMETW16!BQ$2)</f>
        <v>0</v>
      </c>
      <c r="BR81" s="76">
        <f>SUMIFS('Metteur en train'!9:9,'Metteur en train'!3:3,BR$3,'Metteur en train'!2:2,CAPAMETW16!BR$2)</f>
        <v>0</v>
      </c>
      <c r="BS81" s="76">
        <f>SUMIFS('Metteur en train'!9:9,'Metteur en train'!3:3,BS$3,'Metteur en train'!2:2,CAPAMETW16!BS$2)</f>
        <v>0</v>
      </c>
      <c r="BT81" s="76">
        <f>SUMIFS('Metteur en train'!9:9,'Metteur en train'!3:3,BT$3,'Metteur en train'!2:2,CAPAMETW16!BT$2)</f>
        <v>0</v>
      </c>
      <c r="BU81" s="76">
        <f>SUMIFS('Metteur en train'!9:9,'Metteur en train'!3:3,BU$3,'Metteur en train'!2:2,CAPAMETW16!BU$2)</f>
        <v>0</v>
      </c>
      <c r="BV81" s="76">
        <f>SUMIFS('Metteur en train'!9:9,'Metteur en train'!3:3,BV$3,'Metteur en train'!2:2,CAPAMETW16!BV$2)</f>
        <v>0</v>
      </c>
      <c r="BW81" s="76">
        <f>SUMIFS('Metteur en train'!9:9,'Metteur en train'!3:3,BW$3,'Metteur en train'!2:2,CAPAMETW16!BW$2)</f>
        <v>0</v>
      </c>
      <c r="BX81" s="76">
        <f>SUMIFS('Metteur en train'!9:9,'Metteur en train'!3:3,BX$3,'Metteur en train'!2:2,CAPAMETW16!BX$2)</f>
        <v>0</v>
      </c>
      <c r="BY81" s="76">
        <f>SUMIFS('Metteur en train'!9:9,'Metteur en train'!3:3,BY$3,'Metteur en train'!2:2,CAPAMETW16!BY$2)</f>
        <v>0</v>
      </c>
      <c r="BZ81" s="76">
        <f>SUMIFS('Metteur en train'!9:9,'Metteur en train'!3:3,BZ$3,'Metteur en train'!2:2,CAPAMETW16!BZ$2)</f>
        <v>0</v>
      </c>
      <c r="CA81" s="76">
        <f>SUMIFS('Metteur en train'!9:9,'Metteur en train'!3:3,CA$3,'Metteur en train'!2:2,CAPAMETW16!CA$2)</f>
        <v>0</v>
      </c>
      <c r="CB81" s="76">
        <f>SUMIFS('Metteur en train'!9:9,'Metteur en train'!3:3,CB$3,'Metteur en train'!2:2,CAPAMETW16!CB$2)</f>
        <v>0</v>
      </c>
      <c r="CC81" s="76">
        <f>SUMIFS('Metteur en train'!9:9,'Metteur en train'!3:3,CC$3,'Metteur en train'!2:2,CAPAMETW16!CC$2)</f>
        <v>0</v>
      </c>
      <c r="CD81" s="76">
        <f>SUMIFS('Metteur en train'!9:9,'Metteur en train'!3:3,CD$3,'Metteur en train'!2:2,CAPAMETW16!CD$2)</f>
        <v>0</v>
      </c>
      <c r="CE81" s="76">
        <f>SUMIFS('Metteur en train'!9:9,'Metteur en train'!3:3,CE$3,'Metteur en train'!2:2,CAPAMETW16!CE$2)</f>
        <v>0</v>
      </c>
      <c r="CF81" s="76">
        <f>SUMIFS('Metteur en train'!9:9,'Metteur en train'!3:3,CF$3,'Metteur en train'!2:2,CAPAMETW16!CF$2)</f>
        <v>0</v>
      </c>
      <c r="CG81" s="76">
        <f>SUMIFS('Metteur en train'!9:9,'Metteur en train'!3:3,CG$3,'Metteur en train'!2:2,CAPAMETW16!CG$2)</f>
        <v>0</v>
      </c>
      <c r="CH81" s="76">
        <f>SUMIFS('Metteur en train'!9:9,'Metteur en train'!3:3,CH$3,'Metteur en train'!2:2,CAPAMETW16!CH$2)</f>
        <v>0</v>
      </c>
      <c r="CI81" s="76">
        <f>SUMIFS('Metteur en train'!9:9,'Metteur en train'!3:3,CI$3,'Metteur en train'!2:2,CAPAMETW16!CI$2)</f>
        <v>0</v>
      </c>
      <c r="CJ81" s="76">
        <f>SUMIFS('Metteur en train'!9:9,'Metteur en train'!3:3,CJ$3,'Metteur en train'!2:2,CAPAMETW16!CJ$2)</f>
        <v>0</v>
      </c>
      <c r="CK81" s="76">
        <f>SUMIFS('Metteur en train'!9:9,'Metteur en train'!3:3,CK$3,'Metteur en train'!2:2,CAPAMETW16!CK$2)</f>
        <v>0</v>
      </c>
    </row>
    <row r="82" spans="1:89" x14ac:dyDescent="0.3">
      <c r="A82" s="77" t="s">
        <v>1941</v>
      </c>
      <c r="B82" s="72">
        <f>IFERROR(IF(B80+A82-B81&lt;=0,0,IF(B80+A82,B80+A82-B81)),0)</f>
        <v>0</v>
      </c>
      <c r="C82" s="72">
        <f t="shared" ref="C82:BN82" si="233">IFERROR(IF(C80+B82-C81&lt;=0,0,IF(C80+B82,C80+B82-C81)),0)</f>
        <v>0</v>
      </c>
      <c r="D82" s="72">
        <f t="shared" si="233"/>
        <v>0</v>
      </c>
      <c r="E82" s="72">
        <f t="shared" si="233"/>
        <v>0</v>
      </c>
      <c r="F82" s="72">
        <f t="shared" si="233"/>
        <v>0</v>
      </c>
      <c r="G82" s="72">
        <f t="shared" si="233"/>
        <v>0</v>
      </c>
      <c r="H82" s="72">
        <f t="shared" si="233"/>
        <v>0</v>
      </c>
      <c r="I82" s="72">
        <f t="shared" si="233"/>
        <v>0</v>
      </c>
      <c r="J82" s="72">
        <f t="shared" si="233"/>
        <v>0</v>
      </c>
      <c r="K82" s="72">
        <f t="shared" si="233"/>
        <v>0</v>
      </c>
      <c r="L82" s="72">
        <f t="shared" si="233"/>
        <v>0</v>
      </c>
      <c r="M82" s="72">
        <f t="shared" si="233"/>
        <v>0</v>
      </c>
      <c r="N82" s="72">
        <f t="shared" si="233"/>
        <v>0</v>
      </c>
      <c r="O82" s="72">
        <f t="shared" si="233"/>
        <v>0</v>
      </c>
      <c r="P82" s="72">
        <f t="shared" si="233"/>
        <v>0</v>
      </c>
      <c r="Q82" s="72">
        <f t="shared" si="233"/>
        <v>0</v>
      </c>
      <c r="R82" s="72">
        <f t="shared" si="233"/>
        <v>0</v>
      </c>
      <c r="S82" s="72">
        <f t="shared" si="233"/>
        <v>0</v>
      </c>
      <c r="T82" s="72">
        <f t="shared" si="233"/>
        <v>0</v>
      </c>
      <c r="U82" s="72">
        <f t="shared" si="233"/>
        <v>0</v>
      </c>
      <c r="V82" s="72">
        <f t="shared" si="233"/>
        <v>0</v>
      </c>
      <c r="W82" s="72">
        <f t="shared" si="233"/>
        <v>0</v>
      </c>
      <c r="X82" s="72">
        <f t="shared" si="233"/>
        <v>0</v>
      </c>
      <c r="Y82" s="72">
        <f t="shared" si="233"/>
        <v>0</v>
      </c>
      <c r="Z82" s="72">
        <f t="shared" si="233"/>
        <v>0</v>
      </c>
      <c r="AA82" s="72">
        <f t="shared" si="233"/>
        <v>0</v>
      </c>
      <c r="AB82" s="72">
        <f t="shared" si="233"/>
        <v>0</v>
      </c>
      <c r="AC82" s="72">
        <f t="shared" si="233"/>
        <v>0</v>
      </c>
      <c r="AD82" s="72">
        <f t="shared" si="233"/>
        <v>0</v>
      </c>
      <c r="AE82" s="72">
        <f t="shared" si="233"/>
        <v>0</v>
      </c>
      <c r="AF82" s="72">
        <f t="shared" si="233"/>
        <v>0</v>
      </c>
      <c r="AG82" s="72">
        <f t="shared" si="233"/>
        <v>0</v>
      </c>
      <c r="AH82" s="72">
        <f t="shared" si="233"/>
        <v>0</v>
      </c>
      <c r="AI82" s="72">
        <f t="shared" si="233"/>
        <v>0</v>
      </c>
      <c r="AJ82" s="72">
        <f t="shared" si="233"/>
        <v>0</v>
      </c>
      <c r="AK82" s="72">
        <f t="shared" si="233"/>
        <v>0</v>
      </c>
      <c r="AL82" s="72">
        <f t="shared" si="233"/>
        <v>0</v>
      </c>
      <c r="AM82" s="72">
        <f t="shared" si="233"/>
        <v>0</v>
      </c>
      <c r="AN82" s="72">
        <f t="shared" si="233"/>
        <v>0</v>
      </c>
      <c r="AO82" s="72">
        <f t="shared" si="233"/>
        <v>0</v>
      </c>
      <c r="AP82" s="72">
        <f t="shared" si="233"/>
        <v>0</v>
      </c>
      <c r="AQ82" s="72">
        <f t="shared" si="233"/>
        <v>0</v>
      </c>
      <c r="AR82" s="72">
        <f t="shared" si="233"/>
        <v>0</v>
      </c>
      <c r="AS82" s="72">
        <f t="shared" si="233"/>
        <v>0</v>
      </c>
      <c r="AT82" s="72">
        <f t="shared" si="233"/>
        <v>0</v>
      </c>
      <c r="AU82" s="72">
        <f t="shared" si="233"/>
        <v>0</v>
      </c>
      <c r="AV82" s="72">
        <f t="shared" si="233"/>
        <v>0</v>
      </c>
      <c r="AW82" s="72">
        <f t="shared" si="233"/>
        <v>0</v>
      </c>
      <c r="AX82" s="72">
        <f t="shared" si="233"/>
        <v>0</v>
      </c>
      <c r="AY82" s="72">
        <f t="shared" si="233"/>
        <v>0</v>
      </c>
      <c r="AZ82" s="72">
        <f t="shared" si="233"/>
        <v>0</v>
      </c>
      <c r="BA82" s="72">
        <f t="shared" si="233"/>
        <v>0</v>
      </c>
      <c r="BB82" s="72">
        <f t="shared" si="233"/>
        <v>0</v>
      </c>
      <c r="BC82" s="72">
        <f t="shared" si="233"/>
        <v>0</v>
      </c>
      <c r="BD82" s="72">
        <f t="shared" si="233"/>
        <v>0</v>
      </c>
      <c r="BE82" s="72">
        <f t="shared" si="233"/>
        <v>0</v>
      </c>
      <c r="BF82" s="72">
        <f t="shared" si="233"/>
        <v>0</v>
      </c>
      <c r="BG82" s="72">
        <f t="shared" si="233"/>
        <v>0</v>
      </c>
      <c r="BH82" s="72">
        <f t="shared" si="233"/>
        <v>0</v>
      </c>
      <c r="BI82" s="72">
        <f t="shared" si="233"/>
        <v>0</v>
      </c>
      <c r="BJ82" s="72">
        <f t="shared" si="233"/>
        <v>0</v>
      </c>
      <c r="BK82" s="72">
        <f t="shared" si="233"/>
        <v>0</v>
      </c>
      <c r="BL82" s="72">
        <f t="shared" si="233"/>
        <v>0</v>
      </c>
      <c r="BM82" s="72">
        <f t="shared" si="233"/>
        <v>0</v>
      </c>
      <c r="BN82" s="72">
        <f t="shared" si="233"/>
        <v>0</v>
      </c>
      <c r="BO82" s="72">
        <f t="shared" ref="BO82:CK82" si="234">IFERROR(IF(BO80+BN82-BO81&lt;=0,0,IF(BO80+BN82,BO80+BN82-BO81)),0)</f>
        <v>0</v>
      </c>
      <c r="BP82" s="72">
        <f t="shared" si="234"/>
        <v>0</v>
      </c>
      <c r="BQ82" s="72">
        <f t="shared" si="234"/>
        <v>0</v>
      </c>
      <c r="BR82" s="72">
        <f t="shared" si="234"/>
        <v>0</v>
      </c>
      <c r="BS82" s="72">
        <f t="shared" si="234"/>
        <v>0</v>
      </c>
      <c r="BT82" s="72">
        <f t="shared" si="234"/>
        <v>0</v>
      </c>
      <c r="BU82" s="72">
        <f t="shared" si="234"/>
        <v>0</v>
      </c>
      <c r="BV82" s="72">
        <f t="shared" si="234"/>
        <v>0</v>
      </c>
      <c r="BW82" s="72">
        <f t="shared" si="234"/>
        <v>0</v>
      </c>
      <c r="BX82" s="72">
        <f t="shared" si="234"/>
        <v>0</v>
      </c>
      <c r="BY82" s="72">
        <f t="shared" si="234"/>
        <v>0</v>
      </c>
      <c r="BZ82" s="72">
        <f t="shared" si="234"/>
        <v>0</v>
      </c>
      <c r="CA82" s="72">
        <f t="shared" si="234"/>
        <v>0</v>
      </c>
      <c r="CB82" s="72">
        <f t="shared" si="234"/>
        <v>0</v>
      </c>
      <c r="CC82" s="72">
        <f t="shared" si="234"/>
        <v>0</v>
      </c>
      <c r="CD82" s="72">
        <f t="shared" si="234"/>
        <v>0</v>
      </c>
      <c r="CE82" s="72">
        <f t="shared" si="234"/>
        <v>0</v>
      </c>
      <c r="CF82" s="72">
        <f t="shared" si="234"/>
        <v>0</v>
      </c>
      <c r="CG82" s="72">
        <f t="shared" si="234"/>
        <v>0</v>
      </c>
      <c r="CH82" s="72">
        <f t="shared" si="234"/>
        <v>0</v>
      </c>
      <c r="CI82" s="72">
        <f t="shared" si="234"/>
        <v>0</v>
      </c>
      <c r="CJ82" s="72">
        <f t="shared" si="234"/>
        <v>0</v>
      </c>
      <c r="CK82" s="72">
        <f t="shared" si="234"/>
        <v>0</v>
      </c>
    </row>
    <row r="83" spans="1:89" x14ac:dyDescent="0.3">
      <c r="A83" s="77" t="s">
        <v>1991</v>
      </c>
      <c r="B83" s="78">
        <f>COUNTIFS(T_Planning[Type Mach],"CAMES",T_Planning[Sem],CAPAMETW16!B6,T_Planning[Etat Machine],"*MET*",T_Planning[Année],CAPAMETW16!B$2,T_Planning[TP],"&lt;&gt;"&amp;"P")</f>
        <v>0</v>
      </c>
      <c r="C83" s="78">
        <f>COUNTIFS(T_Planning[Type Mach],"CAMES",T_Planning[Sem],CAPAMETW16!C6,T_Planning[Etat Machine],"*MET*",T_Planning[Année],CAPAMETW16!C$2,T_Planning[TP],"&lt;&gt;"&amp;"P")</f>
        <v>0</v>
      </c>
      <c r="D83" s="78">
        <f>COUNTIFS(T_Planning[Type Mach],"CAMES",T_Planning[Sem],CAPAMETW16!D6,T_Planning[Etat Machine],"*MET*",T_Planning[Année],CAPAMETW16!D$2,T_Planning[TP],"&lt;&gt;"&amp;"P")</f>
        <v>0</v>
      </c>
      <c r="E83" s="78">
        <f>COUNTIFS(T_Planning[Type Mach],"CAMES",T_Planning[Sem],CAPAMETW16!E6,T_Planning[Etat Machine],"*MET*",T_Planning[Année],CAPAMETW16!E$2,T_Planning[TP],"&lt;&gt;"&amp;"P")</f>
        <v>0</v>
      </c>
      <c r="F83" s="78">
        <f>COUNTIFS(T_Planning[Type Mach],"CAMES",T_Planning[Sem],CAPAMETW16!F6,T_Planning[Etat Machine],"*MET*",T_Planning[Année],CAPAMETW16!F$2,T_Planning[TP],"&lt;&gt;"&amp;"P")</f>
        <v>0</v>
      </c>
      <c r="G83" s="78">
        <f>COUNTIFS(T_Planning[Type Mach],"CAMES",T_Planning[Sem],CAPAMETW16!G6,T_Planning[Etat Machine],"*MET*",T_Planning[Année],CAPAMETW16!G$2,T_Planning[TP],"&lt;&gt;"&amp;"P")</f>
        <v>0</v>
      </c>
      <c r="H83" s="78">
        <f>COUNTIFS(T_Planning[Type Mach],"CAMES",T_Planning[Sem],CAPAMETW16!H6,T_Planning[Etat Machine],"*MET*",T_Planning[Année],CAPAMETW16!H$2,T_Planning[TP],"&lt;&gt;"&amp;"P")</f>
        <v>0</v>
      </c>
      <c r="I83" s="78">
        <f>COUNTIFS(T_Planning[Type Mach],"CAMES",T_Planning[Sem],CAPAMETW16!I6,T_Planning[Etat Machine],"*MET*",T_Planning[Année],CAPAMETW16!I$2,T_Planning[TP],"&lt;&gt;"&amp;"P")</f>
        <v>0</v>
      </c>
      <c r="J83" s="78">
        <f>COUNTIFS(T_Planning[Type Mach],"CAMES",T_Planning[Sem],CAPAMETW16!J6,T_Planning[Etat Machine],"*MET*",T_Planning[Année],CAPAMETW16!J$2,T_Planning[TP],"&lt;&gt;"&amp;"P")</f>
        <v>0</v>
      </c>
      <c r="K83" s="78">
        <f>COUNTIFS(T_Planning[Type Mach],"CAMES",T_Planning[Sem],CAPAMETW16!K6,T_Planning[Etat Machine],"*MET*",T_Planning[Année],CAPAMETW16!K$2,T_Planning[TP],"&lt;&gt;"&amp;"P")</f>
        <v>0</v>
      </c>
      <c r="L83" s="78">
        <f>COUNTIFS(T_Planning[Type Mach],"CAMES",T_Planning[Sem],CAPAMETW16!L6,T_Planning[Etat Machine],"*MET*",T_Planning[Année],CAPAMETW16!L$2,T_Planning[TP],"&lt;&gt;"&amp;"P")</f>
        <v>0</v>
      </c>
      <c r="M83" s="78">
        <f>COUNTIFS(T_Planning[Type Mach],"CAMES",T_Planning[Sem],CAPAMETW16!M6,T_Planning[Etat Machine],"*MET*",T_Planning[Année],CAPAMETW16!M$2,T_Planning[TP],"&lt;&gt;"&amp;"P")</f>
        <v>0</v>
      </c>
      <c r="N83" s="78">
        <f>COUNTIFS(T_Planning[Type Mach],"CAMES",T_Planning[Sem],CAPAMETW16!N6,T_Planning[Etat Machine],"*MET*",T_Planning[Année],CAPAMETW16!N$2,T_Planning[TP],"&lt;&gt;"&amp;"P")</f>
        <v>0</v>
      </c>
      <c r="O83" s="78">
        <f>COUNTIFS(T_Planning[Type Mach],"CAMES",T_Planning[Sem],CAPAMETW16!O6,T_Planning[Etat Machine],"*MET*",T_Planning[Année],CAPAMETW16!O$2,T_Planning[TP],"&lt;&gt;"&amp;"P")</f>
        <v>0</v>
      </c>
      <c r="P83" s="78">
        <f>COUNTIFS(T_Planning[Type Mach],"CAMES",T_Planning[Sem],CAPAMETW16!P6,T_Planning[Etat Machine],"*MET*",T_Planning[Année],CAPAMETW16!P$2,T_Planning[TP],"&lt;&gt;"&amp;"P")</f>
        <v>0</v>
      </c>
      <c r="Q83" s="78">
        <f>COUNTIFS(T_Planning[Type Mach],"CAMES",T_Planning[Sem],CAPAMETW16!Q6,T_Planning[Etat Machine],"*MET*",T_Planning[Année],CAPAMETW16!Q$2,T_Planning[TP],"&lt;&gt;"&amp;"P")</f>
        <v>0</v>
      </c>
      <c r="R83" s="78">
        <f>COUNTIFS(T_Planning[Type Mach],"CAMES",T_Planning[Sem],CAPAMETW16!R6,T_Planning[Etat Machine],"*MET*",T_Planning[Année],CAPAMETW16!R$2,T_Planning[TP],"&lt;&gt;"&amp;"P")</f>
        <v>0</v>
      </c>
      <c r="S83" s="78">
        <f>COUNTIFS(T_Planning[Type Mach],"CAMES",T_Planning[Sem],CAPAMETW16!S6,T_Planning[Etat Machine],"*MET*",T_Planning[Année],CAPAMETW16!S$2,T_Planning[TP],"&lt;&gt;"&amp;"P")</f>
        <v>0</v>
      </c>
      <c r="T83" s="78">
        <f>COUNTIFS(T_Planning[Type Mach],"CAMES",T_Planning[Sem],CAPAMETW16!T6,T_Planning[Etat Machine],"*MET*",T_Planning[Année],CAPAMETW16!T$2,T_Planning[TP],"&lt;&gt;"&amp;"P")</f>
        <v>0</v>
      </c>
      <c r="U83" s="78">
        <f>COUNTIFS(T_Planning[Type Mach],"CAMES",T_Planning[Sem],CAPAMETW16!U6,T_Planning[Etat Machine],"*MET*",T_Planning[Année],CAPAMETW16!U$2,T_Planning[TP],"&lt;&gt;"&amp;"P")</f>
        <v>0</v>
      </c>
      <c r="V83" s="78">
        <f>COUNTIFS(T_Planning[Type Mach],"CAMES",T_Planning[Sem],CAPAMETW16!V6,T_Planning[Etat Machine],"*MET*",T_Planning[Année],CAPAMETW16!V$2,T_Planning[TP],"&lt;&gt;"&amp;"P")</f>
        <v>0</v>
      </c>
      <c r="W83" s="78">
        <f>COUNTIFS(T_Planning[Type Mach],"CAMES",T_Planning[Sem],CAPAMETW16!W6,T_Planning[Etat Machine],"*MET*",T_Planning[Année],CAPAMETW16!W$2,T_Planning[TP],"&lt;&gt;"&amp;"P")</f>
        <v>0</v>
      </c>
      <c r="X83" s="78">
        <f>COUNTIFS(T_Planning[Type Mach],"CAMES",T_Planning[Sem],CAPAMETW16!X6,T_Planning[Etat Machine],"*MET*",T_Planning[Année],CAPAMETW16!X$2,T_Planning[TP],"&lt;&gt;"&amp;"P")</f>
        <v>0</v>
      </c>
      <c r="Y83" s="78">
        <f>COUNTIFS(T_Planning[Type Mach],"CAMES",T_Planning[Sem],CAPAMETW16!Y6,T_Planning[Etat Machine],"*MET*",T_Planning[Année],CAPAMETW16!Y$2,T_Planning[TP],"&lt;&gt;"&amp;"P")</f>
        <v>0</v>
      </c>
      <c r="Z83" s="78">
        <f>COUNTIFS(T_Planning[Type Mach],"CAMES",T_Planning[Sem],CAPAMETW16!Z6,T_Planning[Etat Machine],"*MET*",T_Planning[Année],CAPAMETW16!Z$2,T_Planning[TP],"&lt;&gt;"&amp;"P")</f>
        <v>0</v>
      </c>
      <c r="AA83" s="78">
        <f>COUNTIFS(T_Planning[Type Mach],"CAMES",T_Planning[Sem],CAPAMETW16!AA6,T_Planning[Etat Machine],"*MET*",T_Planning[Année],CAPAMETW16!AA$2,T_Planning[TP],"&lt;&gt;"&amp;"P")</f>
        <v>0</v>
      </c>
      <c r="AB83" s="78">
        <f>COUNTIFS(T_Planning[Type Mach],"CAMES",T_Planning[Sem],CAPAMETW16!AB6,T_Planning[Etat Machine],"*MET*",T_Planning[Année],CAPAMETW16!AB$2,T_Planning[TP],"&lt;&gt;"&amp;"P")</f>
        <v>0</v>
      </c>
      <c r="AC83" s="78">
        <f>COUNTIFS(T_Planning[Type Mach],"CAMES",T_Planning[Sem],CAPAMETW16!AC6,T_Planning[Etat Machine],"*MET*",T_Planning[Année],CAPAMETW16!AC$2,T_Planning[TP],"&lt;&gt;"&amp;"P")</f>
        <v>0</v>
      </c>
      <c r="AD83" s="78">
        <f>COUNTIFS(T_Planning[Type Mach],"CAMES",T_Planning[Sem],CAPAMETW16!AD6,T_Planning[Etat Machine],"*MET*",T_Planning[Année],CAPAMETW16!AD$2,T_Planning[TP],"&lt;&gt;"&amp;"P")</f>
        <v>0</v>
      </c>
      <c r="AE83" s="78">
        <f>COUNTIFS(T_Planning[Type Mach],"CAMES",T_Planning[Sem],CAPAMETW16!AE6,T_Planning[Etat Machine],"*MET*",T_Planning[Année],CAPAMETW16!AE$2,T_Planning[TP],"&lt;&gt;"&amp;"P")</f>
        <v>0</v>
      </c>
      <c r="AF83" s="78">
        <f>COUNTIFS(T_Planning[Type Mach],"CAMES",T_Planning[Sem],CAPAMETW16!AF6,T_Planning[Etat Machine],"*MET*",T_Planning[Année],CAPAMETW16!AF$2,T_Planning[TP],"&lt;&gt;"&amp;"P")</f>
        <v>0</v>
      </c>
      <c r="AG83" s="78">
        <f>COUNTIFS(T_Planning[Type Mach],"CAMES",T_Planning[Sem],CAPAMETW16!AG6,T_Planning[Etat Machine],"*MET*",T_Planning[Année],CAPAMETW16!AG$2,T_Planning[TP],"&lt;&gt;"&amp;"P")</f>
        <v>0</v>
      </c>
      <c r="AH83" s="78">
        <f>COUNTIFS(T_Planning[Type Mach],"CAMES",T_Planning[Sem],CAPAMETW16!AH6,T_Planning[Etat Machine],"*MET*",T_Planning[Année],CAPAMETW16!AH$2,T_Planning[TP],"&lt;&gt;"&amp;"P")</f>
        <v>0</v>
      </c>
      <c r="AI83" s="78">
        <f>COUNTIFS(T_Planning[Type Mach],"CAMES",T_Planning[Sem],CAPAMETW16!AI6,T_Planning[Etat Machine],"*MET*",T_Planning[Année],CAPAMETW16!AI$2,T_Planning[TP],"&lt;&gt;"&amp;"P")</f>
        <v>0</v>
      </c>
      <c r="AJ83" s="78">
        <f>COUNTIFS(T_Planning[Type Mach],"CAMES",T_Planning[Sem],CAPAMETW16!AJ6,T_Planning[Etat Machine],"*MET*",T_Planning[Année],CAPAMETW16!AJ$2,T_Planning[TP],"&lt;&gt;"&amp;"P")</f>
        <v>0</v>
      </c>
      <c r="AK83" s="78">
        <f>COUNTIFS(T_Planning[Type Mach],"CAMES",T_Planning[Sem],CAPAMETW16!AK6,T_Planning[Etat Machine],"*MET*",T_Planning[Année],CAPAMETW16!AK$2,T_Planning[TP],"&lt;&gt;"&amp;"P")</f>
        <v>0</v>
      </c>
      <c r="AL83" s="78">
        <f>COUNTIFS(T_Planning[Type Mach],"CAMES",T_Planning[Sem],CAPAMETW16!AL6,T_Planning[Etat Machine],"*MET*",T_Planning[Année],CAPAMETW16!AL$2,T_Planning[TP],"&lt;&gt;"&amp;"P")</f>
        <v>0</v>
      </c>
      <c r="AM83" s="78">
        <f>COUNTIFS(T_Planning[Type Mach],"CAMES",T_Planning[Sem],CAPAMETW16!AM6,T_Planning[Etat Machine],"*MET*",T_Planning[Année],CAPAMETW16!AM$2,T_Planning[TP],"&lt;&gt;"&amp;"P")</f>
        <v>0</v>
      </c>
      <c r="AN83" s="78">
        <f>COUNTIFS(T_Planning[Type Mach],"CAMES",T_Planning[Sem],CAPAMETW16!AN6,T_Planning[Etat Machine],"*MET*",T_Planning[Année],CAPAMETW16!AN$2,T_Planning[TP],"&lt;&gt;"&amp;"P")</f>
        <v>0</v>
      </c>
      <c r="AO83" s="78">
        <f>COUNTIFS(T_Planning[Type Mach],"CAMES",T_Planning[Sem],CAPAMETW16!AO6,T_Planning[Etat Machine],"*MET*",T_Planning[Année],CAPAMETW16!AO$2,T_Planning[TP],"&lt;&gt;"&amp;"P")</f>
        <v>0</v>
      </c>
      <c r="AP83" s="78">
        <f>COUNTIFS(T_Planning[Type Mach],"CAMES",T_Planning[Sem],CAPAMETW16!AP6,T_Planning[Etat Machine],"*MET*",T_Planning[Année],CAPAMETW16!AP$2,T_Planning[TP],"&lt;&gt;"&amp;"P")</f>
        <v>0</v>
      </c>
      <c r="AQ83" s="78">
        <f>COUNTIFS(T_Planning[Type Mach],"CAMES",T_Planning[Sem],CAPAMETW16!AQ6,T_Planning[Etat Machine],"*MET*",T_Planning[Année],CAPAMETW16!AQ$2,T_Planning[TP],"&lt;&gt;"&amp;"P")</f>
        <v>0</v>
      </c>
      <c r="AR83" s="78">
        <f>COUNTIFS(T_Planning[Type Mach],"CAMES",T_Planning[Sem],CAPAMETW16!AR6,T_Planning[Etat Machine],"*MET*",T_Planning[Année],CAPAMETW16!AR$2,T_Planning[TP],"&lt;&gt;"&amp;"P")</f>
        <v>0</v>
      </c>
      <c r="AS83" s="78">
        <f>COUNTIFS(T_Planning[Type Mach],"CAMES",T_Planning[Sem],CAPAMETW16!AS6,T_Planning[Etat Machine],"*MET*",T_Planning[Année],CAPAMETW16!AS$2,T_Planning[TP],"&lt;&gt;"&amp;"P")</f>
        <v>0</v>
      </c>
      <c r="AT83" s="78">
        <f>COUNTIFS(T_Planning[Type Mach],"CAMES",T_Planning[Sem],CAPAMETW16!AT6,T_Planning[Etat Machine],"*MET*",T_Planning[Année],CAPAMETW16!AT$2,T_Planning[TP],"&lt;&gt;"&amp;"P")</f>
        <v>0</v>
      </c>
      <c r="AU83" s="78">
        <f>COUNTIFS(T_Planning[Type Mach],"CAMES",T_Planning[Sem],CAPAMETW16!AU6,T_Planning[Etat Machine],"*MET*",T_Planning[Année],CAPAMETW16!AU$2,T_Planning[TP],"&lt;&gt;"&amp;"P")</f>
        <v>0</v>
      </c>
      <c r="AV83" s="78">
        <f>COUNTIFS(T_Planning[Type Mach],"CAMES",T_Planning[Sem],CAPAMETW16!AV6,T_Planning[Etat Machine],"*MET*",T_Planning[Année],CAPAMETW16!AV$2,T_Planning[TP],"&lt;&gt;"&amp;"P")</f>
        <v>0</v>
      </c>
      <c r="AW83" s="78">
        <f>COUNTIFS(T_Planning[Type Mach],"CAMES",T_Planning[Sem],CAPAMETW16!AW6,T_Planning[Etat Machine],"*MET*",T_Planning[Année],CAPAMETW16!AW$2,T_Planning[TP],"&lt;&gt;"&amp;"P")</f>
        <v>0</v>
      </c>
      <c r="AX83" s="78">
        <f>COUNTIFS(T_Planning[Type Mach],"CAMES",T_Planning[Sem],CAPAMETW16!AX6,T_Planning[Etat Machine],"*MET*",T_Planning[Année],CAPAMETW16!AX$2,T_Planning[TP],"&lt;&gt;"&amp;"P")</f>
        <v>0</v>
      </c>
      <c r="AY83" s="78">
        <f>COUNTIFS(T_Planning[Type Mach],"CAMES",T_Planning[Sem],CAPAMETW16!AY6,T_Planning[Etat Machine],"*MET*",T_Planning[Année],CAPAMETW16!AY$2,T_Planning[TP],"&lt;&gt;"&amp;"P")</f>
        <v>0</v>
      </c>
      <c r="AZ83" s="78">
        <f>COUNTIFS(T_Planning[Type Mach],"CAMES",T_Planning[Sem],CAPAMETW16!AZ6,T_Planning[Etat Machine],"*MET*",T_Planning[Année],CAPAMETW16!AZ$2,T_Planning[TP],"&lt;&gt;"&amp;"P")</f>
        <v>0</v>
      </c>
      <c r="BA83" s="78">
        <f>COUNTIFS(T_Planning[Type Mach],"CAMES",T_Planning[Sem],CAPAMETW16!BA6,T_Planning[Etat Machine],"*MET*",T_Planning[Année],CAPAMETW16!BA$2,T_Planning[TP],"&lt;&gt;"&amp;"P")</f>
        <v>0</v>
      </c>
      <c r="BB83" s="78">
        <f>COUNTIFS(T_Planning[Type Mach],"CAMES",T_Planning[Sem],CAPAMETW16!BB6,T_Planning[Etat Machine],"*MET*",T_Planning[Année],CAPAMETW16!BB$2,T_Planning[TP],"&lt;&gt;"&amp;"P")</f>
        <v>0</v>
      </c>
      <c r="BC83" s="78">
        <f>COUNTIFS(T_Planning[Type Mach],"CAMES",T_Planning[Sem],CAPAMETW16!BC6,T_Planning[Etat Machine],"*MET*",T_Planning[Année],CAPAMETW16!BC$2,T_Planning[TP],"&lt;&gt;"&amp;"P")</f>
        <v>0</v>
      </c>
      <c r="BD83" s="78">
        <f>COUNTIFS(T_Planning[Type Mach],"CAMES",T_Planning[Sem],CAPAMETW16!BD6,T_Planning[Etat Machine],"*MET*",T_Planning[Année],CAPAMETW16!BD$2,T_Planning[TP],"&lt;&gt;"&amp;"P")</f>
        <v>0</v>
      </c>
      <c r="BE83" s="78">
        <f>COUNTIFS(T_Planning[Type Mach],"CAMES",T_Planning[Sem],CAPAMETW16!BE6,T_Planning[Etat Machine],"*MET*",T_Planning[Année],CAPAMETW16!BE$2,T_Planning[TP],"&lt;&gt;"&amp;"P")</f>
        <v>0</v>
      </c>
      <c r="BF83" s="78">
        <f>COUNTIFS(T_Planning[Type Mach],"CAMES",T_Planning[Sem],CAPAMETW16!BF6,T_Planning[Etat Machine],"*MET*",T_Planning[Année],CAPAMETW16!BF$2,T_Planning[TP],"&lt;&gt;"&amp;"P")</f>
        <v>0</v>
      </c>
      <c r="BG83" s="78">
        <f>COUNTIFS(T_Planning[Type Mach],"CAMES",T_Planning[Sem],CAPAMETW16!BG6,T_Planning[Etat Machine],"*MET*",T_Planning[Année],CAPAMETW16!BG$2,T_Planning[TP],"&lt;&gt;"&amp;"P")</f>
        <v>0</v>
      </c>
      <c r="BH83" s="78">
        <f>COUNTIFS(T_Planning[Type Mach],"CAMES",T_Planning[Sem],CAPAMETW16!BH6,T_Planning[Etat Machine],"*MET*",T_Planning[Année],CAPAMETW16!BH$2,T_Planning[TP],"&lt;&gt;"&amp;"P")</f>
        <v>0</v>
      </c>
      <c r="BI83" s="78">
        <f>COUNTIFS(T_Planning[Type Mach],"CAMES",T_Planning[Sem],CAPAMETW16!BI6,T_Planning[Etat Machine],"*MET*",T_Planning[Année],CAPAMETW16!BI$2,T_Planning[TP],"&lt;&gt;"&amp;"P")</f>
        <v>0</v>
      </c>
      <c r="BJ83" s="78">
        <f>COUNTIFS(T_Planning[Type Mach],"CAMES",T_Planning[Sem],CAPAMETW16!BJ6,T_Planning[Etat Machine],"*MET*",T_Planning[Année],CAPAMETW16!BJ$2,T_Planning[TP],"&lt;&gt;"&amp;"P")</f>
        <v>0</v>
      </c>
      <c r="BK83" s="78">
        <f>COUNTIFS(T_Planning[Type Mach],"CAMES",T_Planning[Sem],CAPAMETW16!BK6,T_Planning[Etat Machine],"*MET*",T_Planning[Année],CAPAMETW16!BK$2,T_Planning[TP],"&lt;&gt;"&amp;"P")</f>
        <v>0</v>
      </c>
      <c r="BL83" s="78">
        <f>COUNTIFS(T_Planning[Type Mach],"CAMES",T_Planning[Sem],CAPAMETW16!BL6,T_Planning[Etat Machine],"*MET*",T_Planning[Année],CAPAMETW16!BL$2,T_Planning[TP],"&lt;&gt;"&amp;"P")</f>
        <v>0</v>
      </c>
      <c r="BM83" s="78">
        <f>COUNTIFS(T_Planning[Type Mach],"CAMES",T_Planning[Sem],CAPAMETW16!BM6,T_Planning[Etat Machine],"*MET*",T_Planning[Année],CAPAMETW16!BM$2,T_Planning[TP],"&lt;&gt;"&amp;"P")</f>
        <v>0</v>
      </c>
      <c r="BN83" s="78">
        <f>COUNTIFS(T_Planning[Type Mach],"CAMES",T_Planning[Sem],CAPAMETW16!BN6,T_Planning[Etat Machine],"*MET*",T_Planning[Année],CAPAMETW16!BN$2,T_Planning[TP],"&lt;&gt;"&amp;"P")</f>
        <v>0</v>
      </c>
      <c r="BO83" s="78">
        <f>COUNTIFS(T_Planning[Type Mach],"CAMES",T_Planning[Sem],CAPAMETW16!BO6,T_Planning[Etat Machine],"*MET*",T_Planning[Année],CAPAMETW16!BO$2,T_Planning[TP],"&lt;&gt;"&amp;"P")</f>
        <v>0</v>
      </c>
      <c r="BP83" s="78">
        <f>COUNTIFS(T_Planning[Type Mach],"CAMES",T_Planning[Sem],CAPAMETW16!BP6,T_Planning[Etat Machine],"*MET*",T_Planning[Année],CAPAMETW16!BP$2,T_Planning[TP],"&lt;&gt;"&amp;"P")</f>
        <v>0</v>
      </c>
      <c r="BQ83" s="78">
        <f>COUNTIFS(T_Planning[Type Mach],"CAMES",T_Planning[Sem],CAPAMETW16!BQ6,T_Planning[Etat Machine],"*MET*",T_Planning[Année],CAPAMETW16!BQ$2,T_Planning[TP],"&lt;&gt;"&amp;"P")</f>
        <v>0</v>
      </c>
      <c r="BR83" s="78">
        <f>COUNTIFS(T_Planning[Type Mach],"CAMES",T_Planning[Sem],CAPAMETW16!BR6,T_Planning[Etat Machine],"*MET*",T_Planning[Année],CAPAMETW16!BR$2,T_Planning[TP],"&lt;&gt;"&amp;"P")</f>
        <v>0</v>
      </c>
      <c r="BS83" s="78">
        <f>COUNTIFS(T_Planning[Type Mach],"CAMES",T_Planning[Sem],CAPAMETW16!BS6,T_Planning[Etat Machine],"*MET*",T_Planning[Année],CAPAMETW16!BS$2,T_Planning[TP],"&lt;&gt;"&amp;"P")</f>
        <v>0</v>
      </c>
      <c r="BT83" s="78">
        <f>COUNTIFS(T_Planning[Type Mach],"CAMES",T_Planning[Sem],CAPAMETW16!BT6,T_Planning[Etat Machine],"*MET*",T_Planning[Année],CAPAMETW16!BT$2,T_Planning[TP],"&lt;&gt;"&amp;"P")</f>
        <v>0</v>
      </c>
      <c r="BU83" s="78">
        <f>COUNTIFS(T_Planning[Type Mach],"CAMES",T_Planning[Sem],CAPAMETW16!BU6,T_Planning[Etat Machine],"*MET*",T_Planning[Année],CAPAMETW16!BU$2,T_Planning[TP],"&lt;&gt;"&amp;"P")</f>
        <v>0</v>
      </c>
      <c r="BV83" s="78">
        <f>COUNTIFS(T_Planning[Type Mach],"CAMES",T_Planning[Sem],CAPAMETW16!BV6,T_Planning[Etat Machine],"*MET*",T_Planning[Année],CAPAMETW16!BV$2,T_Planning[TP],"&lt;&gt;"&amp;"P")</f>
        <v>0</v>
      </c>
      <c r="BW83" s="78">
        <f>COUNTIFS(T_Planning[Type Mach],"CAMES",T_Planning[Sem],CAPAMETW16!BW6,T_Planning[Etat Machine],"*MET*",T_Planning[Année],CAPAMETW16!BW$2,T_Planning[TP],"&lt;&gt;"&amp;"P")</f>
        <v>0</v>
      </c>
      <c r="BX83" s="78">
        <f>COUNTIFS(T_Planning[Type Mach],"CAMES",T_Planning[Sem],CAPAMETW16!BX6,T_Planning[Etat Machine],"*MET*",T_Planning[Année],CAPAMETW16!BX$2,T_Planning[TP],"&lt;&gt;"&amp;"P")</f>
        <v>0</v>
      </c>
      <c r="BY83" s="78">
        <f>COUNTIFS(T_Planning[Type Mach],"CAMES",T_Planning[Sem],CAPAMETW16!BY6,T_Planning[Etat Machine],"*MET*",T_Planning[Année],CAPAMETW16!BY$2,T_Planning[TP],"&lt;&gt;"&amp;"P")</f>
        <v>0</v>
      </c>
      <c r="BZ83" s="78">
        <f>COUNTIFS(T_Planning[Type Mach],"CAMES",T_Planning[Sem],CAPAMETW16!BZ6,T_Planning[Etat Machine],"*MET*",T_Planning[Année],CAPAMETW16!BZ$2,T_Planning[TP],"&lt;&gt;"&amp;"P")</f>
        <v>0</v>
      </c>
      <c r="CA83" s="78">
        <f>COUNTIFS(T_Planning[Type Mach],"CAMES",T_Planning[Sem],CAPAMETW16!CA6,T_Planning[Etat Machine],"*MET*",T_Planning[Année],CAPAMETW16!CA$2,T_Planning[TP],"&lt;&gt;"&amp;"P")</f>
        <v>0</v>
      </c>
      <c r="CB83" s="78">
        <f>COUNTIFS(T_Planning[Type Mach],"CAMES",T_Planning[Sem],CAPAMETW16!CB6,T_Planning[Etat Machine],"*MET*",T_Planning[Année],CAPAMETW16!CB$2,T_Planning[TP],"&lt;&gt;"&amp;"P")</f>
        <v>0</v>
      </c>
      <c r="CC83" s="78">
        <f>COUNTIFS(T_Planning[Type Mach],"CAMES",T_Planning[Sem],CAPAMETW16!CC6,T_Planning[Etat Machine],"*MET*",T_Planning[Année],CAPAMETW16!CC$2,T_Planning[TP],"&lt;&gt;"&amp;"P")</f>
        <v>0</v>
      </c>
      <c r="CD83" s="78">
        <f>COUNTIFS(T_Planning[Type Mach],"CAMES",T_Planning[Sem],CAPAMETW16!CD6,T_Planning[Etat Machine],"*MET*",T_Planning[Année],CAPAMETW16!CD$2,T_Planning[TP],"&lt;&gt;"&amp;"P")</f>
        <v>0</v>
      </c>
      <c r="CE83" s="78">
        <f>COUNTIFS(T_Planning[Type Mach],"CAMES",T_Planning[Sem],CAPAMETW16!CE6,T_Planning[Etat Machine],"*MET*",T_Planning[Année],CAPAMETW16!CE$2,T_Planning[TP],"&lt;&gt;"&amp;"P")</f>
        <v>0</v>
      </c>
      <c r="CF83" s="78">
        <f>COUNTIFS(T_Planning[Type Mach],"CAMES",T_Planning[Sem],CAPAMETW16!CF6,T_Planning[Etat Machine],"*MET*",T_Planning[Année],CAPAMETW16!CF$2,T_Planning[TP],"&lt;&gt;"&amp;"P")</f>
        <v>0</v>
      </c>
      <c r="CG83" s="78">
        <f>COUNTIFS(T_Planning[Type Mach],"CAMES",T_Planning[Sem],CAPAMETW16!CG6,T_Planning[Etat Machine],"*MET*",T_Planning[Année],CAPAMETW16!CG$2,T_Planning[TP],"&lt;&gt;"&amp;"P")</f>
        <v>0</v>
      </c>
      <c r="CH83" s="78">
        <f>COUNTIFS(T_Planning[Type Mach],"CAMES",T_Planning[Sem],CAPAMETW16!CH6,T_Planning[Etat Machine],"*MET*",T_Planning[Année],CAPAMETW16!CH$2,T_Planning[TP],"&lt;&gt;"&amp;"P")</f>
        <v>0</v>
      </c>
      <c r="CI83" s="78">
        <f>COUNTIFS(T_Planning[Type Mach],"CAMES",T_Planning[Sem],CAPAMETW16!CI6,T_Planning[Etat Machine],"*MET*",T_Planning[Année],CAPAMETW16!CI$2,T_Planning[TP],"&lt;&gt;"&amp;"P")</f>
        <v>0</v>
      </c>
      <c r="CJ83" s="78">
        <f>COUNTIFS(T_Planning[Type Mach],"CAMES",T_Planning[Sem],CAPAMETW16!CJ6,T_Planning[Etat Machine],"*MET*",T_Planning[Année],CAPAMETW16!CJ$2,T_Planning[TP],"&lt;&gt;"&amp;"P")</f>
        <v>0</v>
      </c>
      <c r="CK83" s="78">
        <f>COUNTIFS(T_Planning[Type Mach],"CAMES",T_Planning[Sem],CAPAMETW16!CK6,T_Planning[Etat Machine],"*MET*",T_Planning[Année],CAPAMETW16!CK$2,T_Planning[TP],"&lt;&gt;"&amp;"P")</f>
        <v>0</v>
      </c>
    </row>
    <row r="84" spans="1:89" x14ac:dyDescent="0.3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</row>
    <row r="85" spans="1:89" x14ac:dyDescent="0.3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</row>
    <row r="86" spans="1:89" x14ac:dyDescent="0.3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</row>
    <row r="87" spans="1:89" x14ac:dyDescent="0.3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</row>
    <row r="88" spans="1:89" x14ac:dyDescent="0.3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</row>
    <row r="89" spans="1:89" x14ac:dyDescent="0.3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</row>
    <row r="90" spans="1:89" x14ac:dyDescent="0.3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</row>
    <row r="91" spans="1:89" x14ac:dyDescent="0.3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</row>
    <row r="92" spans="1:89" x14ac:dyDescent="0.3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</row>
    <row r="93" spans="1:89" x14ac:dyDescent="0.3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</row>
    <row r="94" spans="1:89" x14ac:dyDescent="0.3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</row>
    <row r="95" spans="1:89" x14ac:dyDescent="0.3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</row>
    <row r="96" spans="1:89" x14ac:dyDescent="0.3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</row>
    <row r="97" spans="1:89" x14ac:dyDescent="0.3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</row>
    <row r="98" spans="1:89" x14ac:dyDescent="0.3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</row>
    <row r="99" spans="1:89" x14ac:dyDescent="0.3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</row>
    <row r="100" spans="1:89" x14ac:dyDescent="0.3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</row>
    <row r="101" spans="1:89" x14ac:dyDescent="0.3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</row>
    <row r="102" spans="1:89" x14ac:dyDescent="0.3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</row>
    <row r="103" spans="1:89" x14ac:dyDescent="0.3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</row>
  </sheetData>
  <conditionalFormatting sqref="B6:CK6">
    <cfRule type="colorScale" priority="18">
      <colorScale>
        <cfvo type="num" val="2"/>
        <cfvo type="num" val="3"/>
        <cfvo type="num" val="4"/>
        <color theme="9"/>
        <color theme="5"/>
        <color rgb="FFC00000"/>
      </colorScale>
    </cfRule>
  </conditionalFormatting>
  <conditionalFormatting sqref="B29:CK29 B54:CK54 B80:CK80 B4:CK4">
    <cfRule type="expression" dxfId="61" priority="17">
      <formula>AND(B$3&lt;$A$1,B$4&gt;0,B$2=$A$2)</formula>
    </cfRule>
  </conditionalFormatting>
  <conditionalFormatting sqref="A56:CK56 A31 C31:CK31">
    <cfRule type="colorScale" priority="14">
      <colorScale>
        <cfvo type="num" val="0"/>
        <cfvo type="num" val="0.5"/>
        <cfvo type="num" val="1"/>
        <color theme="9"/>
        <color theme="5"/>
        <color rgb="FFC00000"/>
      </colorScale>
    </cfRule>
  </conditionalFormatting>
  <conditionalFormatting sqref="B82:CK82">
    <cfRule type="colorScale" priority="5">
      <colorScale>
        <cfvo type="num" val="0"/>
        <cfvo type="num" val="0.5"/>
        <cfvo type="num" val="1"/>
        <color theme="9"/>
        <color theme="5"/>
        <color rgb="FFC00000"/>
      </colorScale>
    </cfRule>
  </conditionalFormatting>
  <conditionalFormatting sqref="B32">
    <cfRule type="expression" dxfId="60" priority="3">
      <formula>AND(B$3&lt;$A$1,B$4&gt;0,B$2=$A$2)</formula>
    </cfRule>
  </conditionalFormatting>
  <conditionalFormatting sqref="B57">
    <cfRule type="expression" dxfId="59" priority="2">
      <formula>AND(B$3&lt;$A$1,B$4&gt;0,B$2=$A$2)</formula>
    </cfRule>
  </conditionalFormatting>
  <pageMargins left="0.7" right="0.7" top="0.75" bottom="0.75" header="0.3" footer="0.3"/>
  <pageSetup paperSize="9" orientation="portrait" r:id="rId3"/>
  <customProperties>
    <customPr name="_pios_id" r:id="rId4"/>
  </customProperties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6"/>
  <dimension ref="A1:CS130"/>
  <sheetViews>
    <sheetView topLeftCell="A37" zoomScale="40" zoomScaleNormal="40" workbookViewId="0">
      <selection activeCell="AE137" sqref="AE137"/>
    </sheetView>
  </sheetViews>
  <sheetFormatPr baseColWidth="10" defaultColWidth="10.88671875" defaultRowHeight="15.05" x14ac:dyDescent="0.3"/>
  <cols>
    <col min="1" max="1" width="13" customWidth="1"/>
    <col min="2" max="3" width="5.5546875" bestFit="1" customWidth="1"/>
    <col min="4" max="55" width="4.88671875" bestFit="1" customWidth="1"/>
    <col min="56" max="70" width="4.88671875" customWidth="1"/>
    <col min="71" max="71" width="4.88671875" bestFit="1" customWidth="1"/>
    <col min="72" max="88" width="4.88671875" customWidth="1"/>
    <col min="89" max="89" width="4.88671875" bestFit="1" customWidth="1"/>
    <col min="90" max="90" width="6" customWidth="1"/>
    <col min="92" max="92" width="14.44140625" bestFit="1" customWidth="1"/>
    <col min="93" max="93" width="33.44140625" bestFit="1" customWidth="1"/>
    <col min="95" max="95" width="8.109375" customWidth="1"/>
    <col min="96" max="96" width="6.88671875" customWidth="1"/>
    <col min="97" max="97" width="7.5546875" customWidth="1"/>
  </cols>
  <sheetData>
    <row r="1" spans="1:97" x14ac:dyDescent="0.3">
      <c r="A1" s="69">
        <f ca="1">VALUE(WEEKNUM(TODAY(),21))</f>
        <v>21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</row>
    <row r="2" spans="1:97" x14ac:dyDescent="0.3">
      <c r="A2" s="69">
        <f ca="1">YEAR(TODAY())</f>
        <v>2026</v>
      </c>
      <c r="B2" s="69">
        <f ca="1">IF(A$3=52,$A$2+1,A$2)</f>
        <v>2026</v>
      </c>
      <c r="C2" s="69">
        <f t="shared" ref="C2:AX2" ca="1" si="0">IF(B$3=52,$A$2+1,B$2)</f>
        <v>2026</v>
      </c>
      <c r="D2" s="69">
        <f t="shared" ca="1" si="0"/>
        <v>2026</v>
      </c>
      <c r="E2" s="69">
        <f t="shared" ca="1" si="0"/>
        <v>2026</v>
      </c>
      <c r="F2" s="69">
        <f t="shared" ca="1" si="0"/>
        <v>2026</v>
      </c>
      <c r="G2" s="69">
        <f t="shared" ca="1" si="0"/>
        <v>2026</v>
      </c>
      <c r="H2" s="69">
        <f t="shared" ca="1" si="0"/>
        <v>2026</v>
      </c>
      <c r="I2" s="69">
        <f t="shared" ca="1" si="0"/>
        <v>2026</v>
      </c>
      <c r="J2" s="69">
        <f t="shared" ca="1" si="0"/>
        <v>2026</v>
      </c>
      <c r="K2" s="69">
        <f t="shared" ca="1" si="0"/>
        <v>2026</v>
      </c>
      <c r="L2" s="69">
        <f t="shared" ca="1" si="0"/>
        <v>2026</v>
      </c>
      <c r="M2" s="69">
        <f t="shared" ca="1" si="0"/>
        <v>2026</v>
      </c>
      <c r="N2" s="69">
        <f t="shared" ca="1" si="0"/>
        <v>2026</v>
      </c>
      <c r="O2" s="69">
        <f t="shared" ca="1" si="0"/>
        <v>2026</v>
      </c>
      <c r="P2" s="69">
        <f t="shared" ca="1" si="0"/>
        <v>2026</v>
      </c>
      <c r="Q2" s="69">
        <f t="shared" ca="1" si="0"/>
        <v>2026</v>
      </c>
      <c r="R2" s="69">
        <f t="shared" ca="1" si="0"/>
        <v>2026</v>
      </c>
      <c r="S2" s="69">
        <f t="shared" ca="1" si="0"/>
        <v>2026</v>
      </c>
      <c r="T2" s="69">
        <f t="shared" ca="1" si="0"/>
        <v>2026</v>
      </c>
      <c r="U2" s="69">
        <f t="shared" ca="1" si="0"/>
        <v>2026</v>
      </c>
      <c r="V2" s="69">
        <f t="shared" ca="1" si="0"/>
        <v>2026</v>
      </c>
      <c r="W2" s="69">
        <f t="shared" ca="1" si="0"/>
        <v>2026</v>
      </c>
      <c r="X2" s="69">
        <f t="shared" ca="1" si="0"/>
        <v>2026</v>
      </c>
      <c r="Y2" s="69">
        <f t="shared" ca="1" si="0"/>
        <v>2026</v>
      </c>
      <c r="Z2" s="69">
        <f t="shared" ca="1" si="0"/>
        <v>2026</v>
      </c>
      <c r="AA2" s="69">
        <f t="shared" ca="1" si="0"/>
        <v>2026</v>
      </c>
      <c r="AB2" s="69">
        <f t="shared" ca="1" si="0"/>
        <v>2026</v>
      </c>
      <c r="AC2" s="69">
        <f t="shared" ca="1" si="0"/>
        <v>2026</v>
      </c>
      <c r="AD2" s="69">
        <f t="shared" ca="1" si="0"/>
        <v>2026</v>
      </c>
      <c r="AE2" s="69">
        <f t="shared" ca="1" si="0"/>
        <v>2026</v>
      </c>
      <c r="AF2" s="69">
        <f t="shared" ca="1" si="0"/>
        <v>2026</v>
      </c>
      <c r="AG2" s="69">
        <f t="shared" ca="1" si="0"/>
        <v>2026</v>
      </c>
      <c r="AH2" s="69">
        <f t="shared" ca="1" si="0"/>
        <v>2026</v>
      </c>
      <c r="AI2" s="69">
        <f t="shared" ca="1" si="0"/>
        <v>2026</v>
      </c>
      <c r="AJ2" s="69">
        <f t="shared" ca="1" si="0"/>
        <v>2026</v>
      </c>
      <c r="AK2" s="69">
        <f t="shared" ca="1" si="0"/>
        <v>2026</v>
      </c>
      <c r="AL2" s="69">
        <f t="shared" ca="1" si="0"/>
        <v>2026</v>
      </c>
      <c r="AM2" s="69">
        <f t="shared" ca="1" si="0"/>
        <v>2026</v>
      </c>
      <c r="AN2" s="69">
        <f t="shared" ca="1" si="0"/>
        <v>2026</v>
      </c>
      <c r="AO2" s="69">
        <f t="shared" ca="1" si="0"/>
        <v>2026</v>
      </c>
      <c r="AP2" s="69">
        <f t="shared" ca="1" si="0"/>
        <v>2026</v>
      </c>
      <c r="AQ2" s="69">
        <f t="shared" ca="1" si="0"/>
        <v>2026</v>
      </c>
      <c r="AR2" s="69">
        <f t="shared" ca="1" si="0"/>
        <v>2026</v>
      </c>
      <c r="AS2" s="69">
        <f t="shared" ca="1" si="0"/>
        <v>2026</v>
      </c>
      <c r="AT2" s="69">
        <f ca="1">IF(AS$3=52,$A$2+1,AS$2)</f>
        <v>2026</v>
      </c>
      <c r="AU2" s="69">
        <f t="shared" ca="1" si="0"/>
        <v>2026</v>
      </c>
      <c r="AV2" s="69">
        <f t="shared" ca="1" si="0"/>
        <v>2026</v>
      </c>
      <c r="AW2" s="69">
        <f t="shared" ca="1" si="0"/>
        <v>2026</v>
      </c>
      <c r="AX2" s="69">
        <f t="shared" ca="1" si="0"/>
        <v>2026</v>
      </c>
      <c r="AY2" s="69">
        <f t="shared" ref="AY2" ca="1" si="1">IF(AX$3=52,$A$2+1,AX$2)</f>
        <v>2026</v>
      </c>
      <c r="AZ2" s="69">
        <f t="shared" ref="AZ2" ca="1" si="2">IF(AY$3=52,$A$2+1,AY$2)</f>
        <v>2026</v>
      </c>
      <c r="BA2" s="69">
        <f t="shared" ref="BA2" ca="1" si="3">IF(AZ$3=52,$A$2+1,AZ$2)</f>
        <v>2026</v>
      </c>
      <c r="BB2" s="69">
        <f t="shared" ref="BB2" ca="1" si="4">IF(BA$3=52,$A$2+1,BA$2)</f>
        <v>2027</v>
      </c>
      <c r="BC2" s="69">
        <f t="shared" ref="BC2" ca="1" si="5">IF(BB$3=52,$A$2+1,BB$2)</f>
        <v>2027</v>
      </c>
      <c r="BD2" s="69">
        <f t="shared" ref="BD2" ca="1" si="6">IF(BC$3=52,$A$2+1,BC$2)</f>
        <v>2027</v>
      </c>
      <c r="BE2" s="69">
        <f t="shared" ref="BE2" ca="1" si="7">IF(BD$3=52,$A$2+1,BD$2)</f>
        <v>2027</v>
      </c>
      <c r="BF2" s="69">
        <f t="shared" ref="BF2" ca="1" si="8">IF(BE$3=52,$A$2+1,BE$2)</f>
        <v>2027</v>
      </c>
      <c r="BG2" s="69">
        <f t="shared" ref="BG2" ca="1" si="9">IF(BF$3=52,$A$2+1,BF$2)</f>
        <v>2027</v>
      </c>
      <c r="BH2" s="69">
        <f t="shared" ref="BH2" ca="1" si="10">IF(BG$3=52,$A$2+1,BG$2)</f>
        <v>2027</v>
      </c>
      <c r="BI2" s="69">
        <f t="shared" ref="BI2" ca="1" si="11">IF(BH$3=52,$A$2+1,BH$2)</f>
        <v>2027</v>
      </c>
      <c r="BJ2" s="69">
        <f t="shared" ref="BJ2" ca="1" si="12">IF(BI$3=52,$A$2+1,BI$2)</f>
        <v>2027</v>
      </c>
      <c r="BK2" s="69">
        <f t="shared" ref="BK2" ca="1" si="13">IF(BJ$3=52,$A$2+1,BJ$2)</f>
        <v>2027</v>
      </c>
      <c r="BL2" s="69">
        <f t="shared" ref="BL2" ca="1" si="14">IF(BK$3=52,$A$2+1,BK$2)</f>
        <v>2027</v>
      </c>
      <c r="BM2" s="69">
        <f t="shared" ref="BM2" ca="1" si="15">IF(BL$3=52,$A$2+1,BL$2)</f>
        <v>2027</v>
      </c>
      <c r="BN2" s="69">
        <f t="shared" ref="BN2" ca="1" si="16">IF(BM$3=52,$A$2+1,BM$2)</f>
        <v>2027</v>
      </c>
      <c r="BO2" s="69">
        <f t="shared" ref="BO2" ca="1" si="17">IF(BN$3=52,$A$2+1,BN$2)</f>
        <v>2027</v>
      </c>
      <c r="BP2" s="69">
        <f t="shared" ref="BP2" ca="1" si="18">IF(BO$3=52,$A$2+1,BO$2)</f>
        <v>2027</v>
      </c>
      <c r="BQ2" s="69">
        <f t="shared" ref="BQ2" ca="1" si="19">IF(BP$3=52,$A$2+1,BP$2)</f>
        <v>2027</v>
      </c>
      <c r="BR2" s="69">
        <f t="shared" ref="BR2" ca="1" si="20">IF(BQ$3=52,$A$2+1,BQ$2)</f>
        <v>2027</v>
      </c>
      <c r="BS2" s="69">
        <f t="shared" ref="BS2" ca="1" si="21">IF(BR$3=52,$A$2+1,BR$2)</f>
        <v>2027</v>
      </c>
      <c r="BT2" s="69">
        <f t="shared" ref="BT2" ca="1" si="22">IF(BS$3=52,$A$2+1,BS$2)</f>
        <v>2027</v>
      </c>
      <c r="BU2" s="69">
        <f t="shared" ref="BU2" ca="1" si="23">IF(BT$3=52,$A$2+1,BT$2)</f>
        <v>2027</v>
      </c>
      <c r="BV2" s="69">
        <f t="shared" ref="BV2" ca="1" si="24">IF(BU$3=52,$A$2+1,BU$2)</f>
        <v>2027</v>
      </c>
      <c r="BW2" s="69">
        <f t="shared" ref="BW2" ca="1" si="25">IF(BV$3=52,$A$2+1,BV$2)</f>
        <v>2027</v>
      </c>
      <c r="BX2" s="69">
        <f t="shared" ref="BX2" ca="1" si="26">IF(BW$3=52,$A$2+1,BW$2)</f>
        <v>2027</v>
      </c>
      <c r="BY2" s="69">
        <f t="shared" ref="BY2" ca="1" si="27">IF(BX$3=52,$A$2+1,BX$2)</f>
        <v>2027</v>
      </c>
      <c r="BZ2" s="69">
        <f t="shared" ref="BZ2" ca="1" si="28">IF(BY$3=52,$A$2+1,BY$2)</f>
        <v>2027</v>
      </c>
      <c r="CA2" s="69">
        <f t="shared" ref="CA2" ca="1" si="29">IF(BZ$3=52,$A$2+1,BZ$2)</f>
        <v>2027</v>
      </c>
      <c r="CB2" s="69">
        <f t="shared" ref="CB2" ca="1" si="30">IF(CA$3=52,$A$2+1,CA$2)</f>
        <v>2027</v>
      </c>
      <c r="CC2" s="69">
        <f t="shared" ref="CC2" ca="1" si="31">IF(CB$3=52,$A$2+1,CB$2)</f>
        <v>2027</v>
      </c>
      <c r="CD2" s="69">
        <f t="shared" ref="CD2" ca="1" si="32">IF(CC$3=52,$A$2+1,CC$2)</f>
        <v>2027</v>
      </c>
      <c r="CE2" s="69">
        <f t="shared" ref="CE2" ca="1" si="33">IF(CD$3=52,$A$2+1,CD$2)</f>
        <v>2027</v>
      </c>
      <c r="CF2" s="69">
        <f t="shared" ref="CF2" ca="1" si="34">IF(CE$3=52,$A$2+1,CE$2)</f>
        <v>2027</v>
      </c>
      <c r="CG2" s="69">
        <f t="shared" ref="CG2" ca="1" si="35">IF(CF$3=52,$A$2+1,CF$2)</f>
        <v>2027</v>
      </c>
      <c r="CH2" s="69">
        <f t="shared" ref="CH2" ca="1" si="36">IF(CG$3=52,$A$2+1,CG$2)</f>
        <v>2027</v>
      </c>
      <c r="CI2" s="69">
        <f t="shared" ref="CI2" ca="1" si="37">IF(CH$3=52,$A$2+1,CH$2)</f>
        <v>2027</v>
      </c>
      <c r="CJ2" s="69">
        <f t="shared" ref="CJ2" ca="1" si="38">IF(CI$3=52,$A$2+1,CI$2)</f>
        <v>2027</v>
      </c>
      <c r="CK2" s="69">
        <f t="shared" ref="CK2" ca="1" si="39">IF(CJ$3=52,$A$2+1,CJ$2)</f>
        <v>2027</v>
      </c>
      <c r="CL2" s="69"/>
      <c r="CM2" s="69"/>
      <c r="CN2" s="69"/>
      <c r="CO2" s="69"/>
      <c r="CP2" s="69"/>
      <c r="CQ2" s="69"/>
      <c r="CR2" s="69"/>
      <c r="CS2" s="69"/>
    </row>
    <row r="3" spans="1:97" x14ac:dyDescent="0.3">
      <c r="A3" s="70" t="s">
        <v>1938</v>
      </c>
      <c r="B3" s="70">
        <f>CAPAMETW16!B3</f>
        <v>1</v>
      </c>
      <c r="C3" s="70">
        <f>IF(B3=52,1,B3+1)</f>
        <v>2</v>
      </c>
      <c r="D3" s="70">
        <f t="shared" ref="D3:AX3" si="40">IF(C3=52,1,C3+1)</f>
        <v>3</v>
      </c>
      <c r="E3" s="70">
        <f t="shared" si="40"/>
        <v>4</v>
      </c>
      <c r="F3" s="70">
        <f t="shared" si="40"/>
        <v>5</v>
      </c>
      <c r="G3" s="70">
        <f t="shared" si="40"/>
        <v>6</v>
      </c>
      <c r="H3" s="70">
        <f t="shared" si="40"/>
        <v>7</v>
      </c>
      <c r="I3" s="70">
        <f t="shared" si="40"/>
        <v>8</v>
      </c>
      <c r="J3" s="70">
        <f t="shared" si="40"/>
        <v>9</v>
      </c>
      <c r="K3" s="70">
        <f t="shared" si="40"/>
        <v>10</v>
      </c>
      <c r="L3" s="70">
        <f t="shared" si="40"/>
        <v>11</v>
      </c>
      <c r="M3" s="70">
        <f t="shared" si="40"/>
        <v>12</v>
      </c>
      <c r="N3" s="70">
        <f t="shared" si="40"/>
        <v>13</v>
      </c>
      <c r="O3" s="70">
        <f t="shared" si="40"/>
        <v>14</v>
      </c>
      <c r="P3" s="70">
        <f t="shared" si="40"/>
        <v>15</v>
      </c>
      <c r="Q3" s="70">
        <f t="shared" si="40"/>
        <v>16</v>
      </c>
      <c r="R3" s="70">
        <f t="shared" si="40"/>
        <v>17</v>
      </c>
      <c r="S3" s="70">
        <f>IF(R3=52,1,R3+1)</f>
        <v>18</v>
      </c>
      <c r="T3" s="70">
        <f t="shared" si="40"/>
        <v>19</v>
      </c>
      <c r="U3" s="70">
        <f t="shared" si="40"/>
        <v>20</v>
      </c>
      <c r="V3" s="70">
        <f t="shared" si="40"/>
        <v>21</v>
      </c>
      <c r="W3" s="70">
        <f t="shared" si="40"/>
        <v>22</v>
      </c>
      <c r="X3" s="70">
        <f t="shared" si="40"/>
        <v>23</v>
      </c>
      <c r="Y3" s="70">
        <f t="shared" si="40"/>
        <v>24</v>
      </c>
      <c r="Z3" s="70">
        <f t="shared" si="40"/>
        <v>25</v>
      </c>
      <c r="AA3" s="70">
        <f t="shared" si="40"/>
        <v>26</v>
      </c>
      <c r="AB3" s="70">
        <f t="shared" si="40"/>
        <v>27</v>
      </c>
      <c r="AC3" s="70">
        <f t="shared" si="40"/>
        <v>28</v>
      </c>
      <c r="AD3" s="70">
        <f t="shared" si="40"/>
        <v>29</v>
      </c>
      <c r="AE3" s="70">
        <f t="shared" si="40"/>
        <v>30</v>
      </c>
      <c r="AF3" s="70">
        <f t="shared" si="40"/>
        <v>31</v>
      </c>
      <c r="AG3" s="70">
        <f t="shared" si="40"/>
        <v>32</v>
      </c>
      <c r="AH3" s="70">
        <f t="shared" si="40"/>
        <v>33</v>
      </c>
      <c r="AI3" s="70">
        <f t="shared" si="40"/>
        <v>34</v>
      </c>
      <c r="AJ3" s="70">
        <f t="shared" si="40"/>
        <v>35</v>
      </c>
      <c r="AK3" s="70">
        <f t="shared" si="40"/>
        <v>36</v>
      </c>
      <c r="AL3" s="70">
        <f t="shared" si="40"/>
        <v>37</v>
      </c>
      <c r="AM3" s="70">
        <f t="shared" si="40"/>
        <v>38</v>
      </c>
      <c r="AN3" s="70">
        <f t="shared" si="40"/>
        <v>39</v>
      </c>
      <c r="AO3" s="70">
        <f t="shared" si="40"/>
        <v>40</v>
      </c>
      <c r="AP3" s="70">
        <f t="shared" si="40"/>
        <v>41</v>
      </c>
      <c r="AQ3" s="70">
        <f t="shared" si="40"/>
        <v>42</v>
      </c>
      <c r="AR3" s="70">
        <f t="shared" si="40"/>
        <v>43</v>
      </c>
      <c r="AS3" s="70">
        <f t="shared" si="40"/>
        <v>44</v>
      </c>
      <c r="AT3" s="70">
        <f>IF(AS3=52,1,AS3+1)</f>
        <v>45</v>
      </c>
      <c r="AU3" s="70">
        <f t="shared" si="40"/>
        <v>46</v>
      </c>
      <c r="AV3" s="70">
        <f t="shared" si="40"/>
        <v>47</v>
      </c>
      <c r="AW3" s="70">
        <f t="shared" si="40"/>
        <v>48</v>
      </c>
      <c r="AX3" s="70">
        <f t="shared" si="40"/>
        <v>49</v>
      </c>
      <c r="AY3" s="70">
        <f t="shared" ref="AY3" si="41">IF(AX3=52,1,AX3+1)</f>
        <v>50</v>
      </c>
      <c r="AZ3" s="70">
        <f t="shared" ref="AZ3" si="42">IF(AY3=52,1,AY3+1)</f>
        <v>51</v>
      </c>
      <c r="BA3" s="70">
        <f t="shared" ref="BA3" si="43">IF(AZ3=52,1,AZ3+1)</f>
        <v>52</v>
      </c>
      <c r="BB3" s="70">
        <f t="shared" ref="BB3" si="44">IF(BA3=52,1,BA3+1)</f>
        <v>1</v>
      </c>
      <c r="BC3" s="70">
        <f t="shared" ref="BC3" si="45">IF(BB3=52,1,BB3+1)</f>
        <v>2</v>
      </c>
      <c r="BD3" s="70">
        <f t="shared" ref="BD3" si="46">IF(BC3=52,1,BC3+1)</f>
        <v>3</v>
      </c>
      <c r="BE3" s="70">
        <f t="shared" ref="BE3" si="47">IF(BD3=52,1,BD3+1)</f>
        <v>4</v>
      </c>
      <c r="BF3" s="70">
        <f t="shared" ref="BF3" si="48">IF(BE3=52,1,BE3+1)</f>
        <v>5</v>
      </c>
      <c r="BG3" s="70">
        <f t="shared" ref="BG3" si="49">IF(BF3=52,1,BF3+1)</f>
        <v>6</v>
      </c>
      <c r="BH3" s="70">
        <f t="shared" ref="BH3" si="50">IF(BG3=52,1,BG3+1)</f>
        <v>7</v>
      </c>
      <c r="BI3" s="70">
        <f t="shared" ref="BI3" si="51">IF(BH3=52,1,BH3+1)</f>
        <v>8</v>
      </c>
      <c r="BJ3" s="70">
        <f t="shared" ref="BJ3" si="52">IF(BI3=52,1,BI3+1)</f>
        <v>9</v>
      </c>
      <c r="BK3" s="70">
        <f t="shared" ref="BK3" si="53">IF(BJ3=52,1,BJ3+1)</f>
        <v>10</v>
      </c>
      <c r="BL3" s="70">
        <f t="shared" ref="BL3" si="54">IF(BK3=52,1,BK3+1)</f>
        <v>11</v>
      </c>
      <c r="BM3" s="70">
        <f t="shared" ref="BM3" si="55">IF(BL3=52,1,BL3+1)</f>
        <v>12</v>
      </c>
      <c r="BN3" s="70">
        <f t="shared" ref="BN3" si="56">IF(BM3=52,1,BM3+1)</f>
        <v>13</v>
      </c>
      <c r="BO3" s="70">
        <f t="shared" ref="BO3" si="57">IF(BN3=52,1,BN3+1)</f>
        <v>14</v>
      </c>
      <c r="BP3" s="70">
        <f t="shared" ref="BP3" si="58">IF(BO3=52,1,BO3+1)</f>
        <v>15</v>
      </c>
      <c r="BQ3" s="70">
        <f t="shared" ref="BQ3" si="59">IF(BP3=52,1,BP3+1)</f>
        <v>16</v>
      </c>
      <c r="BR3" s="70">
        <f t="shared" ref="BR3" si="60">IF(BQ3=52,1,BQ3+1)</f>
        <v>17</v>
      </c>
      <c r="BS3" s="70">
        <f t="shared" ref="BS3" si="61">IF(BR3=52,1,BR3+1)</f>
        <v>18</v>
      </c>
      <c r="BT3" s="70">
        <f t="shared" ref="BT3" si="62">IF(BS3=52,1,BS3+1)</f>
        <v>19</v>
      </c>
      <c r="BU3" s="70">
        <f t="shared" ref="BU3" si="63">IF(BT3=52,1,BT3+1)</f>
        <v>20</v>
      </c>
      <c r="BV3" s="70">
        <f t="shared" ref="BV3" si="64">IF(BU3=52,1,BU3+1)</f>
        <v>21</v>
      </c>
      <c r="BW3" s="70">
        <f t="shared" ref="BW3" si="65">IF(BV3=52,1,BV3+1)</f>
        <v>22</v>
      </c>
      <c r="BX3" s="70">
        <f t="shared" ref="BX3" si="66">IF(BW3=52,1,BW3+1)</f>
        <v>23</v>
      </c>
      <c r="BY3" s="70">
        <f t="shared" ref="BY3" si="67">IF(BX3=52,1,BX3+1)</f>
        <v>24</v>
      </c>
      <c r="BZ3" s="70">
        <f t="shared" ref="BZ3" si="68">IF(BY3=52,1,BY3+1)</f>
        <v>25</v>
      </c>
      <c r="CA3" s="70">
        <f t="shared" ref="CA3" si="69">IF(BZ3=52,1,BZ3+1)</f>
        <v>26</v>
      </c>
      <c r="CB3" s="70">
        <f t="shared" ref="CB3" si="70">IF(CA3=52,1,CA3+1)</f>
        <v>27</v>
      </c>
      <c r="CC3" s="70">
        <f t="shared" ref="CC3" si="71">IF(CB3=52,1,CB3+1)</f>
        <v>28</v>
      </c>
      <c r="CD3" s="70">
        <f t="shared" ref="CD3" si="72">IF(CC3=52,1,CC3+1)</f>
        <v>29</v>
      </c>
      <c r="CE3" s="70">
        <f t="shared" ref="CE3" si="73">IF(CD3=52,1,CD3+1)</f>
        <v>30</v>
      </c>
      <c r="CF3" s="70">
        <f t="shared" ref="CF3" si="74">IF(CE3=52,1,CE3+1)</f>
        <v>31</v>
      </c>
      <c r="CG3" s="70">
        <f t="shared" ref="CG3" si="75">IF(CF3=52,1,CF3+1)</f>
        <v>32</v>
      </c>
      <c r="CH3" s="70">
        <f t="shared" ref="CH3" si="76">IF(CG3=52,1,CG3+1)</f>
        <v>33</v>
      </c>
      <c r="CI3" s="70">
        <f t="shared" ref="CI3" si="77">IF(CH3=52,1,CH3+1)</f>
        <v>34</v>
      </c>
      <c r="CJ3" s="70">
        <f t="shared" ref="CJ3" si="78">IF(CI3=52,1,CI3+1)</f>
        <v>35</v>
      </c>
      <c r="CK3" s="70">
        <f t="shared" ref="CK3" si="79">IF(CJ3=52,1,CJ3+1)</f>
        <v>36</v>
      </c>
      <c r="CL3" s="69"/>
      <c r="CM3" s="69"/>
      <c r="CN3" s="82" t="s">
        <v>2419</v>
      </c>
      <c r="CO3" s="82" t="s">
        <v>2420</v>
      </c>
      <c r="CP3" s="69"/>
      <c r="CQ3" s="69"/>
      <c r="CR3" s="69"/>
      <c r="CS3" s="69"/>
    </row>
    <row r="4" spans="1:97" x14ac:dyDescent="0.3">
      <c r="A4" s="70" t="s">
        <v>1939</v>
      </c>
      <c r="B4" s="70">
        <f ca="1">COUNTIFS(T_Planning[Type Mach],"*MULTI*",T_Planning[Sem],B3,T_Planning[PLANIF],"*PLANIF*",T_Planning[Année],B$2)</f>
        <v>0</v>
      </c>
      <c r="C4" s="70">
        <f ca="1">COUNTIFS(T_Planning[Type Mach],"*MULTI*",T_Planning[Sem],C3,T_Planning[PLANIF],"*PLANIF*",T_Planning[Année],C$2)</f>
        <v>0</v>
      </c>
      <c r="D4" s="70">
        <f ca="1">COUNTIFS(T_Planning[Type Mach],"*MULTI*",T_Planning[Sem],D3,T_Planning[PLANIF],"*PLANIF*",T_Planning[Année],D$2)</f>
        <v>0</v>
      </c>
      <c r="E4" s="70">
        <f ca="1">COUNTIFS(T_Planning[Type Mach],"*MULTI*",T_Planning[Sem],E3,T_Planning[PLANIF],"*PLANIF*",T_Planning[Année],E$2)</f>
        <v>0</v>
      </c>
      <c r="F4" s="70">
        <f ca="1">COUNTIFS(T_Planning[Type Mach],"*MULTI*",T_Planning[Sem],F3,T_Planning[PLANIF],"*PLANIF*",T_Planning[Année],F$2)</f>
        <v>0</v>
      </c>
      <c r="G4" s="70">
        <f ca="1">COUNTIFS(T_Planning[Type Mach],"*MULTI*",T_Planning[Sem],G3,T_Planning[PLANIF],"*PLANIF*",T_Planning[Année],G$2)</f>
        <v>0</v>
      </c>
      <c r="H4" s="70">
        <f ca="1">COUNTIFS(T_Planning[Type Mach],"*MULTI*",T_Planning[Sem],H3,T_Planning[PLANIF],"*PLANIF*",T_Planning[Année],H$2)</f>
        <v>0</v>
      </c>
      <c r="I4" s="70">
        <f ca="1">COUNTIFS(T_Planning[Type Mach],"*MULTI*",T_Planning[Sem],I3,T_Planning[PLANIF],"*PLANIF*",T_Planning[Année],I$2)</f>
        <v>0</v>
      </c>
      <c r="J4" s="70">
        <f ca="1">COUNTIFS(T_Planning[Type Mach],"*MULTI*",T_Planning[Sem],J3,T_Planning[PLANIF],"*PLANIF*",T_Planning[Année],J$2)</f>
        <v>0</v>
      </c>
      <c r="K4" s="70">
        <f ca="1">COUNTIFS(T_Planning[Type Mach],"*MULTI*",T_Planning[Sem],K3,T_Planning[PLANIF],"*PLANIF*",T_Planning[Année],K$2)</f>
        <v>0</v>
      </c>
      <c r="L4" s="70">
        <f ca="1">COUNTIFS(T_Planning[Type Mach],"*MULTI*",T_Planning[Sem],L3,T_Planning[PLANIF],"*PLANIF*",T_Planning[Année],L$2)</f>
        <v>0</v>
      </c>
      <c r="M4" s="70">
        <f ca="1">COUNTIFS(T_Planning[Type Mach],"*MULTI*",T_Planning[Sem],M3,T_Planning[PLANIF],"*PLANIF*",T_Planning[Année],M$2)</f>
        <v>0</v>
      </c>
      <c r="N4" s="70">
        <f ca="1">COUNTIFS(T_Planning[Type Mach],"*MULTI*",T_Planning[Sem],N3,T_Planning[PLANIF],"*PLANIF*",T_Planning[Année],N$2)</f>
        <v>0</v>
      </c>
      <c r="O4" s="70">
        <f ca="1">COUNTIFS(T_Planning[Type Mach],"*MULTI*",T_Planning[Sem],O3,T_Planning[PLANIF],"*PLANIF*",T_Planning[Année],O$2)</f>
        <v>0</v>
      </c>
      <c r="P4" s="70">
        <f ca="1">COUNTIFS(T_Planning[Type Mach],"*MULTI*",T_Planning[Sem],P3,T_Planning[PLANIF],"*PLANIF*",T_Planning[Année],P$2)</f>
        <v>0</v>
      </c>
      <c r="Q4" s="70">
        <f ca="1">COUNTIFS(T_Planning[Type Mach],"*MULTI*",T_Planning[Sem],Q3,T_Planning[PLANIF],"*PLANIF*",T_Planning[Année],Q$2)</f>
        <v>0</v>
      </c>
      <c r="R4" s="70">
        <f ca="1">COUNTIFS(T_Planning[Type Mach],"*MULTI*",T_Planning[Sem],R3,T_Planning[PLANIF],"*PLANIF*",T_Planning[Année],R$2)</f>
        <v>0</v>
      </c>
      <c r="S4" s="70">
        <f ca="1">COUNTIFS(T_Planning[Type Mach],"*MULTI*",T_Planning[Sem],S3,T_Planning[PLANIF],"*PLANIF*",T_Planning[Année],S$2)</f>
        <v>0</v>
      </c>
      <c r="T4" s="70">
        <f ca="1">COUNTIFS(T_Planning[Type Mach],"*MULTI*",T_Planning[Sem],T3,T_Planning[PLANIF],"*PLANIF*",T_Planning[Année],T$2)</f>
        <v>0</v>
      </c>
      <c r="U4" s="70">
        <f ca="1">COUNTIFS(T_Planning[Type Mach],"*MULTI*",T_Planning[Sem],U3,T_Planning[PLANIF],"*PLANIF*",T_Planning[Année],U$2)</f>
        <v>0</v>
      </c>
      <c r="V4" s="70">
        <f ca="1">COUNTIFS(T_Planning[Type Mach],"*MULTI*",T_Planning[Sem],V3,T_Planning[PLANIF],"*PLANIF*",T_Planning[Année],V$2)</f>
        <v>0</v>
      </c>
      <c r="W4" s="70">
        <f ca="1">COUNTIFS(T_Planning[Type Mach],"*MULTI*",T_Planning[Sem],W3,T_Planning[PLANIF],"*PLANIF*",T_Planning[Année],W$2)</f>
        <v>0</v>
      </c>
      <c r="X4" s="70">
        <f ca="1">COUNTIFS(T_Planning[Type Mach],"*MULTI*",T_Planning[Sem],X3,T_Planning[PLANIF],"*PLANIF*",T_Planning[Année],X$2)</f>
        <v>0</v>
      </c>
      <c r="Y4" s="70">
        <f ca="1">COUNTIFS(T_Planning[Type Mach],"*MULTI*",T_Planning[Sem],Y3,T_Planning[PLANIF],"*PLANIF*",T_Planning[Année],Y$2)</f>
        <v>0</v>
      </c>
      <c r="Z4" s="70">
        <f ca="1">COUNTIFS(T_Planning[Type Mach],"*MULTI*",T_Planning[Sem],Z3,T_Planning[PLANIF],"*PLANIF*",T_Planning[Année],Z$2)</f>
        <v>0</v>
      </c>
      <c r="AA4" s="70">
        <f ca="1">COUNTIFS(T_Planning[Type Mach],"*MULTI*",T_Planning[Sem],AA3,T_Planning[PLANIF],"*PLANIF*",T_Planning[Année],AA$2)</f>
        <v>0</v>
      </c>
      <c r="AB4" s="70">
        <f ca="1">COUNTIFS(T_Planning[Type Mach],"*MULTI*",T_Planning[Sem],AB3,T_Planning[PLANIF],"*PLANIF*",T_Planning[Année],AB$2)</f>
        <v>0</v>
      </c>
      <c r="AC4" s="70">
        <f ca="1">COUNTIFS(T_Planning[Type Mach],"*MULTI*",T_Planning[Sem],AC3,T_Planning[PLANIF],"*PLANIF*",T_Planning[Année],AC$2)</f>
        <v>0</v>
      </c>
      <c r="AD4" s="70">
        <f ca="1">COUNTIFS(T_Planning[Type Mach],"*MULTI*",T_Planning[Sem],AD3,T_Planning[PLANIF],"*PLANIF*",T_Planning[Année],AD$2)</f>
        <v>0</v>
      </c>
      <c r="AE4" s="70">
        <f ca="1">COUNTIFS(T_Planning[Type Mach],"*MULTI*",T_Planning[Sem],AE3,T_Planning[PLANIF],"*PLANIF*",T_Planning[Année],AE$2)</f>
        <v>0</v>
      </c>
      <c r="AF4" s="70">
        <f ca="1">COUNTIFS(T_Planning[Type Mach],"*MULTI*",T_Planning[Sem],AF3,T_Planning[PLANIF],"*PLANIF*",T_Planning[Année],AF$2)</f>
        <v>0</v>
      </c>
      <c r="AG4" s="70">
        <f ca="1">COUNTIFS(T_Planning[Type Mach],"*MULTI*",T_Planning[Sem],AG3,T_Planning[PLANIF],"*PLANIF*",T_Planning[Année],AG$2)</f>
        <v>0</v>
      </c>
      <c r="AH4" s="70">
        <f ca="1">COUNTIFS(T_Planning[Type Mach],"*MULTI*",T_Planning[Sem],AH3,T_Planning[PLANIF],"*PLANIF*",T_Planning[Année],AH$2)</f>
        <v>0</v>
      </c>
      <c r="AI4" s="70">
        <f ca="1">COUNTIFS(T_Planning[Type Mach],"*MULTI*",T_Planning[Sem],AI3,T_Planning[PLANIF],"*PLANIF*",T_Planning[Année],AI$2)</f>
        <v>0</v>
      </c>
      <c r="AJ4" s="70">
        <f ca="1">COUNTIFS(T_Planning[Type Mach],"*MULTI*",T_Planning[Sem],AJ3,T_Planning[PLANIF],"*PLANIF*",T_Planning[Année],AJ$2)</f>
        <v>0</v>
      </c>
      <c r="AK4" s="70">
        <f ca="1">COUNTIFS(T_Planning[Type Mach],"*MULTI*",T_Planning[Sem],AK3,T_Planning[PLANIF],"*PLANIF*",T_Planning[Année],AK$2)</f>
        <v>0</v>
      </c>
      <c r="AL4" s="70">
        <f ca="1">COUNTIFS(T_Planning[Type Mach],"*MULTI*",T_Planning[Sem],AL3,T_Planning[PLANIF],"*PLANIF*",T_Planning[Année],AL$2)</f>
        <v>0</v>
      </c>
      <c r="AM4" s="70">
        <f ca="1">COUNTIFS(T_Planning[Type Mach],"*MULTI*",T_Planning[Sem],AM3,T_Planning[PLANIF],"*PLANIF*",T_Planning[Année],AM$2)</f>
        <v>0</v>
      </c>
      <c r="AN4" s="70">
        <f ca="1">COUNTIFS(T_Planning[Type Mach],"*MULTI*",T_Planning[Sem],AN3,T_Planning[PLANIF],"*PLANIF*",T_Planning[Année],AN$2)</f>
        <v>0</v>
      </c>
      <c r="AO4" s="70">
        <f ca="1">COUNTIFS(T_Planning[Type Mach],"*MULTI*",T_Planning[Sem],AO3,T_Planning[PLANIF],"*PLANIF*",T_Planning[Année],AO$2)</f>
        <v>0</v>
      </c>
      <c r="AP4" s="70">
        <f ca="1">COUNTIFS(T_Planning[Type Mach],"*MULTI*",T_Planning[Sem],AP3,T_Planning[PLANIF],"*PLANIF*",T_Planning[Année],AP$2)</f>
        <v>0</v>
      </c>
      <c r="AQ4" s="70">
        <f ca="1">COUNTIFS(T_Planning[Type Mach],"*MULTI*",T_Planning[Sem],AQ3,T_Planning[PLANIF],"*PLANIF*",T_Planning[Année],AQ$2)</f>
        <v>0</v>
      </c>
      <c r="AR4" s="70">
        <f ca="1">COUNTIFS(T_Planning[Type Mach],"*MULTI*",T_Planning[Sem],AR3,T_Planning[PLANIF],"*PLANIF*",T_Planning[Année],AR$2)</f>
        <v>0</v>
      </c>
      <c r="AS4" s="70">
        <f ca="1">COUNTIFS(T_Planning[Type Mach],"*MULTI*",T_Planning[Sem],AS3,T_Planning[PLANIF],"*PLANIF*",T_Planning[Année],AS$2)</f>
        <v>0</v>
      </c>
      <c r="AT4" s="70">
        <f ca="1">COUNTIFS(T_Planning[Type Mach],"*MULTI*",T_Planning[Sem],AT3,T_Planning[PLANIF],"*PLANIF*",T_Planning[Année],AT$2)</f>
        <v>0</v>
      </c>
      <c r="AU4" s="70">
        <f ca="1">COUNTIFS(T_Planning[Type Mach],"*MULTI*",T_Planning[Sem],AU3,T_Planning[PLANIF],"*PLANIF*",T_Planning[Année],AU$2)</f>
        <v>0</v>
      </c>
      <c r="AV4" s="70">
        <f ca="1">COUNTIFS(T_Planning[Type Mach],"*MULTI*",T_Planning[Sem],AV3,T_Planning[PLANIF],"*PLANIF*",T_Planning[Année],AV$2)</f>
        <v>0</v>
      </c>
      <c r="AW4" s="70">
        <f ca="1">COUNTIFS(T_Planning[Type Mach],"*MULTI*",T_Planning[Sem],AW3,T_Planning[PLANIF],"*PLANIF*",T_Planning[Année],AW$2)</f>
        <v>0</v>
      </c>
      <c r="AX4" s="70">
        <f ca="1">COUNTIFS(T_Planning[Type Mach],"*MULTI*",T_Planning[Sem],AX3,T_Planning[PLANIF],"*PLANIF*",T_Planning[Année],AX$2)</f>
        <v>0</v>
      </c>
      <c r="AY4" s="70">
        <f ca="1">COUNTIFS(T_Planning[Type Mach],"*MULTI*",T_Planning[Sem],AY3,T_Planning[PLANIF],"*PLANIF*",T_Planning[Année],AY$2)</f>
        <v>0</v>
      </c>
      <c r="AZ4" s="70">
        <f ca="1">COUNTIFS(T_Planning[Type Mach],"*MULTI*",T_Planning[Sem],AZ3,T_Planning[PLANIF],"*PLANIF*",T_Planning[Année],AZ$2)</f>
        <v>0</v>
      </c>
      <c r="BA4" s="70">
        <f ca="1">COUNTIFS(T_Planning[Type Mach],"*MULTI*",T_Planning[Sem],BA3,T_Planning[PLANIF],"*PLANIF*",T_Planning[Année],BA$2)</f>
        <v>0</v>
      </c>
      <c r="BB4" s="70">
        <f ca="1">COUNTIFS(T_Planning[Type Mach],"*MULTI*",T_Planning[Sem],BB3,T_Planning[PLANIF],"*PLANIF*",T_Planning[Année],BB$2)</f>
        <v>0</v>
      </c>
      <c r="BC4" s="70">
        <f ca="1">COUNTIFS(T_Planning[Type Mach],"*MULTI*",T_Planning[Sem],BC3,T_Planning[PLANIF],"*PLANIF*",T_Planning[Année],BC$2)</f>
        <v>0</v>
      </c>
      <c r="BD4" s="70">
        <f ca="1">COUNTIFS(T_Planning[Type Mach],"*MULTI*",T_Planning[Sem],BD3,T_Planning[PLANIF],"*PLANIF*",T_Planning[Année],BD$2)</f>
        <v>0</v>
      </c>
      <c r="BE4" s="70">
        <f ca="1">COUNTIFS(T_Planning[Type Mach],"*MULTI*",T_Planning[Sem],BE3,T_Planning[PLANIF],"*PLANIF*",T_Planning[Année],BE$2)</f>
        <v>0</v>
      </c>
      <c r="BF4" s="70">
        <f ca="1">COUNTIFS(T_Planning[Type Mach],"*MULTI*",T_Planning[Sem],BF3,T_Planning[PLANIF],"*PLANIF*",T_Planning[Année],BF$2)</f>
        <v>0</v>
      </c>
      <c r="BG4" s="70">
        <f ca="1">COUNTIFS(T_Planning[Type Mach],"*MULTI*",T_Planning[Sem],BG3,T_Planning[PLANIF],"*PLANIF*",T_Planning[Année],BG$2)</f>
        <v>0</v>
      </c>
      <c r="BH4" s="70">
        <f ca="1">COUNTIFS(T_Planning[Type Mach],"*MULTI*",T_Planning[Sem],BH3,T_Planning[PLANIF],"*PLANIF*",T_Planning[Année],BH$2)</f>
        <v>0</v>
      </c>
      <c r="BI4" s="70">
        <f ca="1">COUNTIFS(T_Planning[Type Mach],"*MULTI*",T_Planning[Sem],BI3,T_Planning[PLANIF],"*PLANIF*",T_Planning[Année],BI$2)</f>
        <v>0</v>
      </c>
      <c r="BJ4" s="70">
        <f ca="1">COUNTIFS(T_Planning[Type Mach],"*MULTI*",T_Planning[Sem],BJ3,T_Planning[PLANIF],"*PLANIF*",T_Planning[Année],BJ$2)</f>
        <v>0</v>
      </c>
      <c r="BK4" s="70">
        <f ca="1">COUNTIFS(T_Planning[Type Mach],"*MULTI*",T_Planning[Sem],BK3,T_Planning[PLANIF],"*PLANIF*",T_Planning[Année],BK$2)</f>
        <v>0</v>
      </c>
      <c r="BL4" s="70">
        <f ca="1">COUNTIFS(T_Planning[Type Mach],"*MULTI*",T_Planning[Sem],BL3,T_Planning[PLANIF],"*PLANIF*",T_Planning[Année],BL$2)</f>
        <v>0</v>
      </c>
      <c r="BM4" s="70">
        <f ca="1">COUNTIFS(T_Planning[Type Mach],"*MULTI*",T_Planning[Sem],BM3,T_Planning[PLANIF],"*PLANIF*",T_Planning[Année],BM$2)</f>
        <v>0</v>
      </c>
      <c r="BN4" s="70">
        <f ca="1">COUNTIFS(T_Planning[Type Mach],"*MULTI*",T_Planning[Sem],BN3,T_Planning[PLANIF],"*PLANIF*",T_Planning[Année],BN$2)</f>
        <v>0</v>
      </c>
      <c r="BO4" s="70">
        <f ca="1">COUNTIFS(T_Planning[Type Mach],"*MULTI*",T_Planning[Sem],BO3,T_Planning[PLANIF],"*PLANIF*",T_Planning[Année],BO$2)</f>
        <v>0</v>
      </c>
      <c r="BP4" s="70">
        <f ca="1">COUNTIFS(T_Planning[Type Mach],"*MULTI*",T_Planning[Sem],BP3,T_Planning[PLANIF],"*PLANIF*",T_Planning[Année],BP$2)</f>
        <v>0</v>
      </c>
      <c r="BQ4" s="70">
        <f ca="1">COUNTIFS(T_Planning[Type Mach],"*MULTI*",T_Planning[Sem],BQ3,T_Planning[PLANIF],"*PLANIF*",T_Planning[Année],BQ$2)</f>
        <v>0</v>
      </c>
      <c r="BR4" s="70">
        <f ca="1">COUNTIFS(T_Planning[Type Mach],"*MULTI*",T_Planning[Sem],BR3,T_Planning[PLANIF],"*PLANIF*",T_Planning[Année],BR$2)</f>
        <v>0</v>
      </c>
      <c r="BS4" s="70">
        <f ca="1">COUNTIFS(T_Planning[Type Mach],"*MULTI*",T_Planning[Sem],BS3,T_Planning[PLANIF],"*PLANIF*",T_Planning[Année],BS$2)</f>
        <v>0</v>
      </c>
      <c r="BT4" s="70">
        <f ca="1">COUNTIFS(T_Planning[Type Mach],"*MULTI*",T_Planning[Sem],BT3,T_Planning[PLANIF],"*PLANIF*",T_Planning[Année],BT$2)</f>
        <v>0</v>
      </c>
      <c r="BU4" s="70">
        <f ca="1">COUNTIFS(T_Planning[Type Mach],"*MULTI*",T_Planning[Sem],BU3,T_Planning[PLANIF],"*PLANIF*",T_Planning[Année],BU$2)</f>
        <v>0</v>
      </c>
      <c r="BV4" s="70">
        <f ca="1">COUNTIFS(T_Planning[Type Mach],"*MULTI*",T_Planning[Sem],BV3,T_Planning[PLANIF],"*PLANIF*",T_Planning[Année],BV$2)</f>
        <v>0</v>
      </c>
      <c r="BW4" s="70">
        <f ca="1">COUNTIFS(T_Planning[Type Mach],"*MULTI*",T_Planning[Sem],BW3,T_Planning[PLANIF],"*PLANIF*",T_Planning[Année],BW$2)</f>
        <v>0</v>
      </c>
      <c r="BX4" s="70">
        <f ca="1">COUNTIFS(T_Planning[Type Mach],"*MULTI*",T_Planning[Sem],BX3,T_Planning[PLANIF],"*PLANIF*",T_Planning[Année],BX$2)</f>
        <v>0</v>
      </c>
      <c r="BY4" s="70">
        <f ca="1">COUNTIFS(T_Planning[Type Mach],"*MULTI*",T_Planning[Sem],BY3,T_Planning[PLANIF],"*PLANIF*",T_Planning[Année],BY$2)</f>
        <v>0</v>
      </c>
      <c r="BZ4" s="70">
        <f ca="1">COUNTIFS(T_Planning[Type Mach],"*MULTI*",T_Planning[Sem],BZ3,T_Planning[PLANIF],"*PLANIF*",T_Planning[Année],BZ$2)</f>
        <v>0</v>
      </c>
      <c r="CA4" s="70">
        <f ca="1">COUNTIFS(T_Planning[Type Mach],"*MULTI*",T_Planning[Sem],CA3,T_Planning[PLANIF],"*PLANIF*",T_Planning[Année],CA$2)</f>
        <v>0</v>
      </c>
      <c r="CB4" s="70">
        <f ca="1">COUNTIFS(T_Planning[Type Mach],"*MULTI*",T_Planning[Sem],CB3,T_Planning[PLANIF],"*PLANIF*",T_Planning[Année],CB$2)</f>
        <v>0</v>
      </c>
      <c r="CC4" s="70">
        <f ca="1">COUNTIFS(T_Planning[Type Mach],"*MULTI*",T_Planning[Sem],CC3,T_Planning[PLANIF],"*PLANIF*",T_Planning[Année],CC$2)</f>
        <v>0</v>
      </c>
      <c r="CD4" s="70">
        <f ca="1">COUNTIFS(T_Planning[Type Mach],"*MULTI*",T_Planning[Sem],CD3,T_Planning[PLANIF],"*PLANIF*",T_Planning[Année],CD$2)</f>
        <v>0</v>
      </c>
      <c r="CE4" s="70">
        <f ca="1">COUNTIFS(T_Planning[Type Mach],"*MULTI*",T_Planning[Sem],CE3,T_Planning[PLANIF],"*PLANIF*",T_Planning[Année],CE$2)</f>
        <v>0</v>
      </c>
      <c r="CF4" s="70">
        <f ca="1">COUNTIFS(T_Planning[Type Mach],"*MULTI*",T_Planning[Sem],CF3,T_Planning[PLANIF],"*PLANIF*",T_Planning[Année],CF$2)</f>
        <v>0</v>
      </c>
      <c r="CG4" s="70">
        <f ca="1">COUNTIFS(T_Planning[Type Mach],"*MULTI*",T_Planning[Sem],CG3,T_Planning[PLANIF],"*PLANIF*",T_Planning[Année],CG$2)</f>
        <v>0</v>
      </c>
      <c r="CH4" s="70">
        <f ca="1">COUNTIFS(T_Planning[Type Mach],"*MULTI*",T_Planning[Sem],CH3,T_Planning[PLANIF],"*PLANIF*",T_Planning[Année],CH$2)</f>
        <v>0</v>
      </c>
      <c r="CI4" s="70">
        <f ca="1">COUNTIFS(T_Planning[Type Mach],"*MULTI*",T_Planning[Sem],CI3,T_Planning[PLANIF],"*PLANIF*",T_Planning[Année],CI$2)</f>
        <v>0</v>
      </c>
      <c r="CJ4" s="70">
        <f ca="1">COUNTIFS(T_Planning[Type Mach],"*MULTI*",T_Planning[Sem],CJ3,T_Planning[PLANIF],"*PLANIF*",T_Planning[Année],CJ$2)</f>
        <v>0</v>
      </c>
      <c r="CK4" s="70">
        <f ca="1">COUNTIFS(T_Planning[Type Mach],"*MULTI*",T_Planning[Sem],CK3,T_Planning[PLANIF],"*PLANIF*",T_Planning[Année],CK$2)</f>
        <v>0</v>
      </c>
      <c r="CL4" s="69"/>
      <c r="CM4" s="69"/>
      <c r="CN4" s="70">
        <v>7</v>
      </c>
      <c r="CO4" s="71">
        <f>COUNTIF(CQ9:CQ15,"PROD")+COUNTIF(CQ9:CQ15,"MET")</f>
        <v>2</v>
      </c>
      <c r="CP4" s="69"/>
      <c r="CQ4" s="69"/>
      <c r="CR4" s="69"/>
      <c r="CS4" s="69"/>
    </row>
    <row r="5" spans="1:97" x14ac:dyDescent="0.3">
      <c r="A5" s="70" t="s">
        <v>1940</v>
      </c>
      <c r="B5" s="70">
        <f ca="1">SUMIFS('Metteur en train'!29:29,'Metteur en train'!25:25,CAPAMETW15!B$3,'Metteur en train'!2:2,CAPAMETW15!B$2)</f>
        <v>0</v>
      </c>
      <c r="C5" s="70">
        <f ca="1">SUMIFS('Metteur en train'!29:29,'Metteur en train'!25:25,CAPAMETW15!C$3,'Metteur en train'!2:2,CAPAMETW15!C$2)</f>
        <v>0</v>
      </c>
      <c r="D5" s="70">
        <f ca="1">SUMIFS('Metteur en train'!29:29,'Metteur en train'!25:25,CAPAMETW15!D$3,'Metteur en train'!2:2,CAPAMETW15!D$2)</f>
        <v>0</v>
      </c>
      <c r="E5" s="70">
        <f ca="1">SUMIFS('Metteur en train'!29:29,'Metteur en train'!25:25,CAPAMETW15!E$3,'Metteur en train'!2:2,CAPAMETW15!E$2)</f>
        <v>0</v>
      </c>
      <c r="F5" s="70">
        <f ca="1">SUMIFS('Metteur en train'!29:29,'Metteur en train'!25:25,CAPAMETW15!F$3,'Metteur en train'!2:2,CAPAMETW15!F$2)</f>
        <v>0</v>
      </c>
      <c r="G5" s="70">
        <f ca="1">SUMIFS('Metteur en train'!29:29,'Metteur en train'!25:25,CAPAMETW15!G$3,'Metteur en train'!2:2,CAPAMETW15!G$2)</f>
        <v>0</v>
      </c>
      <c r="H5" s="70">
        <f ca="1">SUMIFS('Metteur en train'!29:29,'Metteur en train'!25:25,CAPAMETW15!H$3,'Metteur en train'!2:2,CAPAMETW15!H$2)</f>
        <v>0</v>
      </c>
      <c r="I5" s="70">
        <f ca="1">SUMIFS('Metteur en train'!29:29,'Metteur en train'!25:25,CAPAMETW15!I$3,'Metteur en train'!2:2,CAPAMETW15!I$2)</f>
        <v>0</v>
      </c>
      <c r="J5" s="70">
        <f ca="1">SUMIFS('Metteur en train'!29:29,'Metteur en train'!25:25,CAPAMETW15!J$3,'Metteur en train'!2:2,CAPAMETW15!J$2)</f>
        <v>0</v>
      </c>
      <c r="K5" s="70">
        <f ca="1">SUMIFS('Metteur en train'!29:29,'Metteur en train'!25:25,CAPAMETW15!K$3,'Metteur en train'!2:2,CAPAMETW15!K$2)</f>
        <v>0</v>
      </c>
      <c r="L5" s="70">
        <f ca="1">SUMIFS('Metteur en train'!29:29,'Metteur en train'!25:25,CAPAMETW15!L$3,'Metteur en train'!2:2,CAPAMETW15!L$2)</f>
        <v>0</v>
      </c>
      <c r="M5" s="70">
        <f ca="1">SUMIFS('Metteur en train'!29:29,'Metteur en train'!25:25,CAPAMETW15!M$3,'Metteur en train'!2:2,CAPAMETW15!M$2)</f>
        <v>0</v>
      </c>
      <c r="N5" s="70">
        <f ca="1">SUMIFS('Metteur en train'!29:29,'Metteur en train'!25:25,CAPAMETW15!N$3,'Metteur en train'!2:2,CAPAMETW15!N$2)</f>
        <v>0</v>
      </c>
      <c r="O5" s="70">
        <f ca="1">SUMIFS('Metteur en train'!29:29,'Metteur en train'!25:25,CAPAMETW15!O$3,'Metteur en train'!2:2,CAPAMETW15!O$2)</f>
        <v>0</v>
      </c>
      <c r="P5" s="70">
        <f ca="1">SUMIFS('Metteur en train'!29:29,'Metteur en train'!25:25,CAPAMETW15!P$3,'Metteur en train'!2:2,CAPAMETW15!P$2)</f>
        <v>0</v>
      </c>
      <c r="Q5" s="70">
        <f ca="1">SUMIFS('Metteur en train'!29:29,'Metteur en train'!25:25,CAPAMETW15!Q$3,'Metteur en train'!2:2,CAPAMETW15!Q$2)</f>
        <v>0</v>
      </c>
      <c r="R5" s="70">
        <f ca="1">SUMIFS('Metteur en train'!29:29,'Metteur en train'!25:25,CAPAMETW15!R$3,'Metteur en train'!2:2,CAPAMETW15!R$2)</f>
        <v>0</v>
      </c>
      <c r="S5" s="70">
        <f ca="1">SUMIFS('Metteur en train'!29:29,'Metteur en train'!25:25,CAPAMETW15!S$3,'Metteur en train'!2:2,CAPAMETW15!S$2)</f>
        <v>0</v>
      </c>
      <c r="T5" s="70">
        <f ca="1">SUMIFS('Metteur en train'!29:29,'Metteur en train'!25:25,CAPAMETW15!T$3,'Metteur en train'!2:2,CAPAMETW15!T$2)</f>
        <v>0</v>
      </c>
      <c r="U5" s="70">
        <f ca="1">SUMIFS('Metteur en train'!29:29,'Metteur en train'!25:25,CAPAMETW15!U$3,'Metteur en train'!2:2,CAPAMETW15!U$2)</f>
        <v>0</v>
      </c>
      <c r="V5" s="70">
        <f ca="1">SUMIFS('Metteur en train'!29:29,'Metteur en train'!25:25,CAPAMETW15!V$3,'Metteur en train'!2:2,CAPAMETW15!V$2)</f>
        <v>0</v>
      </c>
      <c r="W5" s="70">
        <f ca="1">SUMIFS('Metteur en train'!29:29,'Metteur en train'!25:25,CAPAMETW15!W$3,'Metteur en train'!2:2,CAPAMETW15!W$2)</f>
        <v>0</v>
      </c>
      <c r="X5" s="70">
        <f ca="1">SUMIFS('Metteur en train'!29:29,'Metteur en train'!25:25,CAPAMETW15!X$3,'Metteur en train'!2:2,CAPAMETW15!X$2)</f>
        <v>0</v>
      </c>
      <c r="Y5" s="70">
        <f ca="1">SUMIFS('Metteur en train'!29:29,'Metteur en train'!25:25,CAPAMETW15!Y$3,'Metteur en train'!2:2,CAPAMETW15!Y$2)</f>
        <v>0</v>
      </c>
      <c r="Z5" s="70">
        <f ca="1">SUMIFS('Metteur en train'!29:29,'Metteur en train'!25:25,CAPAMETW15!Z$3,'Metteur en train'!2:2,CAPAMETW15!Z$2)</f>
        <v>0</v>
      </c>
      <c r="AA5" s="70">
        <f ca="1">SUMIFS('Metteur en train'!29:29,'Metteur en train'!25:25,CAPAMETW15!AA$3,'Metteur en train'!2:2,CAPAMETW15!AA$2)</f>
        <v>0</v>
      </c>
      <c r="AB5" s="70">
        <f ca="1">SUMIFS('Metteur en train'!29:29,'Metteur en train'!25:25,CAPAMETW15!AB$3,'Metteur en train'!2:2,CAPAMETW15!AB$2)</f>
        <v>0</v>
      </c>
      <c r="AC5" s="70">
        <f ca="1">SUMIFS('Metteur en train'!29:29,'Metteur en train'!25:25,CAPAMETW15!AC$3,'Metteur en train'!2:2,CAPAMETW15!AC$2)</f>
        <v>0</v>
      </c>
      <c r="AD5" s="70">
        <f ca="1">SUMIFS('Metteur en train'!29:29,'Metteur en train'!25:25,CAPAMETW15!AD$3,'Metteur en train'!2:2,CAPAMETW15!AD$2)</f>
        <v>0</v>
      </c>
      <c r="AE5" s="70">
        <f ca="1">SUMIFS('Metteur en train'!29:29,'Metteur en train'!25:25,CAPAMETW15!AE$3,'Metteur en train'!2:2,CAPAMETW15!AE$2)</f>
        <v>0</v>
      </c>
      <c r="AF5" s="70">
        <f ca="1">SUMIFS('Metteur en train'!29:29,'Metteur en train'!25:25,CAPAMETW15!AF$3,'Metteur en train'!2:2,CAPAMETW15!AF$2)</f>
        <v>0</v>
      </c>
      <c r="AG5" s="70">
        <f ca="1">SUMIFS('Metteur en train'!29:29,'Metteur en train'!25:25,CAPAMETW15!AG$3,'Metteur en train'!2:2,CAPAMETW15!AG$2)</f>
        <v>0</v>
      </c>
      <c r="AH5" s="70">
        <f ca="1">SUMIFS('Metteur en train'!29:29,'Metteur en train'!25:25,CAPAMETW15!AH$3,'Metteur en train'!2:2,CAPAMETW15!AH$2)</f>
        <v>0</v>
      </c>
      <c r="AI5" s="70">
        <f ca="1">SUMIFS('Metteur en train'!29:29,'Metteur en train'!25:25,CAPAMETW15!AI$3,'Metteur en train'!2:2,CAPAMETW15!AI$2)</f>
        <v>0</v>
      </c>
      <c r="AJ5" s="70">
        <f ca="1">SUMIFS('Metteur en train'!29:29,'Metteur en train'!25:25,CAPAMETW15!AJ$3,'Metteur en train'!2:2,CAPAMETW15!AJ$2)</f>
        <v>0</v>
      </c>
      <c r="AK5" s="70">
        <f ca="1">SUMIFS('Metteur en train'!29:29,'Metteur en train'!25:25,CAPAMETW15!AK$3,'Metteur en train'!2:2,CAPAMETW15!AK$2)</f>
        <v>0</v>
      </c>
      <c r="AL5" s="70">
        <f ca="1">SUMIFS('Metteur en train'!29:29,'Metteur en train'!25:25,CAPAMETW15!AL$3,'Metteur en train'!2:2,CAPAMETW15!AL$2)</f>
        <v>0</v>
      </c>
      <c r="AM5" s="70">
        <f ca="1">SUMIFS('Metteur en train'!29:29,'Metteur en train'!25:25,CAPAMETW15!AM$3,'Metteur en train'!2:2,CAPAMETW15!AM$2)</f>
        <v>0</v>
      </c>
      <c r="AN5" s="70">
        <f ca="1">SUMIFS('Metteur en train'!29:29,'Metteur en train'!25:25,CAPAMETW15!AN$3,'Metteur en train'!2:2,CAPAMETW15!AN$2)</f>
        <v>0</v>
      </c>
      <c r="AO5" s="70">
        <f ca="1">SUMIFS('Metteur en train'!29:29,'Metteur en train'!25:25,CAPAMETW15!AO$3,'Metteur en train'!2:2,CAPAMETW15!AO$2)</f>
        <v>0</v>
      </c>
      <c r="AP5" s="70">
        <f ca="1">SUMIFS('Metteur en train'!29:29,'Metteur en train'!25:25,CAPAMETW15!AP$3,'Metteur en train'!2:2,CAPAMETW15!AP$2)</f>
        <v>0</v>
      </c>
      <c r="AQ5" s="70">
        <f ca="1">SUMIFS('Metteur en train'!29:29,'Metteur en train'!25:25,CAPAMETW15!AQ$3,'Metteur en train'!2:2,CAPAMETW15!AQ$2)</f>
        <v>0</v>
      </c>
      <c r="AR5" s="70">
        <f ca="1">SUMIFS('Metteur en train'!29:29,'Metteur en train'!25:25,CAPAMETW15!AR$3,'Metteur en train'!2:2,CAPAMETW15!AR$2)</f>
        <v>0</v>
      </c>
      <c r="AS5" s="70">
        <f ca="1">SUMIFS('Metteur en train'!29:29,'Metteur en train'!25:25,CAPAMETW15!AS$3,'Metteur en train'!2:2,CAPAMETW15!AS$2)</f>
        <v>0</v>
      </c>
      <c r="AT5" s="70">
        <f ca="1">SUMIFS('Metteur en train'!29:29,'Metteur en train'!25:25,CAPAMETW15!AT$3,'Metteur en train'!2:2,CAPAMETW15!AT$2)</f>
        <v>0</v>
      </c>
      <c r="AU5" s="70">
        <f ca="1">SUMIFS('Metteur en train'!29:29,'Metteur en train'!25:25,CAPAMETW15!AU$3,'Metteur en train'!2:2,CAPAMETW15!AU$2)</f>
        <v>0</v>
      </c>
      <c r="AV5" s="70">
        <f ca="1">SUMIFS('Metteur en train'!29:29,'Metteur en train'!25:25,CAPAMETW15!AV$3,'Metteur en train'!2:2,CAPAMETW15!AV$2)</f>
        <v>0</v>
      </c>
      <c r="AW5" s="70">
        <f ca="1">SUMIFS('Metteur en train'!29:29,'Metteur en train'!25:25,CAPAMETW15!AW$3,'Metteur en train'!2:2,CAPAMETW15!AW$2)</f>
        <v>0</v>
      </c>
      <c r="AX5" s="70">
        <f ca="1">SUMIFS('Metteur en train'!29:29,'Metteur en train'!25:25,CAPAMETW15!AX$3,'Metteur en train'!2:2,CAPAMETW15!AX$2)</f>
        <v>0</v>
      </c>
      <c r="AY5" s="70">
        <f ca="1">SUMIFS('Metteur en train'!29:29,'Metteur en train'!25:25,CAPAMETW15!AY$3,'Metteur en train'!2:2,CAPAMETW15!AY$2)</f>
        <v>0</v>
      </c>
      <c r="AZ5" s="70">
        <f ca="1">SUMIFS('Metteur en train'!29:29,'Metteur en train'!25:25,CAPAMETW15!AZ$3,'Metteur en train'!2:2,CAPAMETW15!AZ$2)</f>
        <v>0</v>
      </c>
      <c r="BA5" s="70">
        <f ca="1">SUMIFS('Metteur en train'!29:29,'Metteur en train'!25:25,CAPAMETW15!BA$3,'Metteur en train'!2:2,CAPAMETW15!BA$2)</f>
        <v>0</v>
      </c>
      <c r="BB5" s="70">
        <f ca="1">SUMIFS('Metteur en train'!29:29,'Metteur en train'!25:25,CAPAMETW15!BB$3,'Metteur en train'!2:2,CAPAMETW15!BB$2)</f>
        <v>0</v>
      </c>
      <c r="BC5" s="70">
        <f ca="1">SUMIFS('Metteur en train'!29:29,'Metteur en train'!25:25,CAPAMETW15!BC$3,'Metteur en train'!2:2,CAPAMETW15!BC$2)</f>
        <v>0</v>
      </c>
      <c r="BD5" s="70">
        <f ca="1">SUMIFS('Metteur en train'!29:29,'Metteur en train'!25:25,CAPAMETW15!BD$3,'Metteur en train'!2:2,CAPAMETW15!BD$2)</f>
        <v>0</v>
      </c>
      <c r="BE5" s="70">
        <f ca="1">SUMIFS('Metteur en train'!29:29,'Metteur en train'!25:25,CAPAMETW15!BE$3,'Metteur en train'!2:2,CAPAMETW15!BE$2)</f>
        <v>0</v>
      </c>
      <c r="BF5" s="70">
        <f ca="1">SUMIFS('Metteur en train'!29:29,'Metteur en train'!25:25,CAPAMETW15!BF$3,'Metteur en train'!2:2,CAPAMETW15!BF$2)</f>
        <v>0</v>
      </c>
      <c r="BG5" s="70">
        <f ca="1">SUMIFS('Metteur en train'!29:29,'Metteur en train'!25:25,CAPAMETW15!BG$3,'Metteur en train'!2:2,CAPAMETW15!BG$2)</f>
        <v>0</v>
      </c>
      <c r="BH5" s="70">
        <f ca="1">SUMIFS('Metteur en train'!29:29,'Metteur en train'!25:25,CAPAMETW15!BH$3,'Metteur en train'!2:2,CAPAMETW15!BH$2)</f>
        <v>0</v>
      </c>
      <c r="BI5" s="70">
        <f ca="1">SUMIFS('Metteur en train'!29:29,'Metteur en train'!25:25,CAPAMETW15!BI$3,'Metteur en train'!2:2,CAPAMETW15!BI$2)</f>
        <v>0</v>
      </c>
      <c r="BJ5" s="70">
        <f ca="1">SUMIFS('Metteur en train'!29:29,'Metteur en train'!25:25,CAPAMETW15!BJ$3,'Metteur en train'!2:2,CAPAMETW15!BJ$2)</f>
        <v>0</v>
      </c>
      <c r="BK5" s="70">
        <f ca="1">SUMIFS('Metteur en train'!29:29,'Metteur en train'!25:25,CAPAMETW15!BK$3,'Metteur en train'!2:2,CAPAMETW15!BK$2)</f>
        <v>0</v>
      </c>
      <c r="BL5" s="70">
        <f ca="1">SUMIFS('Metteur en train'!29:29,'Metteur en train'!25:25,CAPAMETW15!BL$3,'Metteur en train'!2:2,CAPAMETW15!BL$2)</f>
        <v>0</v>
      </c>
      <c r="BM5" s="70">
        <f ca="1">SUMIFS('Metteur en train'!29:29,'Metteur en train'!25:25,CAPAMETW15!BM$3,'Metteur en train'!2:2,CAPAMETW15!BM$2)</f>
        <v>0</v>
      </c>
      <c r="BN5" s="70">
        <f ca="1">SUMIFS('Metteur en train'!29:29,'Metteur en train'!25:25,CAPAMETW15!BN$3,'Metteur en train'!2:2,CAPAMETW15!BN$2)</f>
        <v>0</v>
      </c>
      <c r="BO5" s="70">
        <f ca="1">SUMIFS('Metteur en train'!29:29,'Metteur en train'!25:25,CAPAMETW15!BO$3,'Metteur en train'!2:2,CAPAMETW15!BO$2)</f>
        <v>0</v>
      </c>
      <c r="BP5" s="70">
        <f ca="1">SUMIFS('Metteur en train'!29:29,'Metteur en train'!25:25,CAPAMETW15!BP$3,'Metteur en train'!2:2,CAPAMETW15!BP$2)</f>
        <v>0</v>
      </c>
      <c r="BQ5" s="70">
        <f ca="1">SUMIFS('Metteur en train'!29:29,'Metteur en train'!25:25,CAPAMETW15!BQ$3,'Metteur en train'!2:2,CAPAMETW15!BQ$2)</f>
        <v>0</v>
      </c>
      <c r="BR5" s="70">
        <f ca="1">SUMIFS('Metteur en train'!29:29,'Metteur en train'!25:25,CAPAMETW15!BR$3,'Metteur en train'!2:2,CAPAMETW15!BR$2)</f>
        <v>0</v>
      </c>
      <c r="BS5" s="70">
        <f ca="1">SUMIFS('Metteur en train'!29:29,'Metteur en train'!25:25,CAPAMETW15!BS$3,'Metteur en train'!2:2,CAPAMETW15!BS$2)</f>
        <v>0</v>
      </c>
      <c r="BT5" s="70">
        <f ca="1">SUMIFS('Metteur en train'!29:29,'Metteur en train'!25:25,CAPAMETW15!BT$3,'Metteur en train'!2:2,CAPAMETW15!BT$2)</f>
        <v>0</v>
      </c>
      <c r="BU5" s="70">
        <f ca="1">SUMIFS('Metteur en train'!29:29,'Metteur en train'!25:25,CAPAMETW15!BU$3,'Metteur en train'!2:2,CAPAMETW15!BU$2)</f>
        <v>0</v>
      </c>
      <c r="BV5" s="70">
        <f ca="1">SUMIFS('Metteur en train'!29:29,'Metteur en train'!25:25,CAPAMETW15!BV$3,'Metteur en train'!2:2,CAPAMETW15!BV$2)</f>
        <v>0</v>
      </c>
      <c r="BW5" s="70">
        <f ca="1">SUMIFS('Metteur en train'!29:29,'Metteur en train'!25:25,CAPAMETW15!BW$3,'Metteur en train'!2:2,CAPAMETW15!BW$2)</f>
        <v>0</v>
      </c>
      <c r="BX5" s="70">
        <f ca="1">SUMIFS('Metteur en train'!29:29,'Metteur en train'!25:25,CAPAMETW15!BX$3,'Metteur en train'!2:2,CAPAMETW15!BX$2)</f>
        <v>0</v>
      </c>
      <c r="BY5" s="70">
        <f ca="1">SUMIFS('Metteur en train'!29:29,'Metteur en train'!25:25,CAPAMETW15!BY$3,'Metteur en train'!2:2,CAPAMETW15!BY$2)</f>
        <v>0</v>
      </c>
      <c r="BZ5" s="70">
        <f ca="1">SUMIFS('Metteur en train'!29:29,'Metteur en train'!25:25,CAPAMETW15!BZ$3,'Metteur en train'!2:2,CAPAMETW15!BZ$2)</f>
        <v>0</v>
      </c>
      <c r="CA5" s="70">
        <f ca="1">SUMIFS('Metteur en train'!29:29,'Metteur en train'!25:25,CAPAMETW15!CA$3,'Metteur en train'!2:2,CAPAMETW15!CA$2)</f>
        <v>0</v>
      </c>
      <c r="CB5" s="70">
        <f ca="1">SUMIFS('Metteur en train'!29:29,'Metteur en train'!25:25,CAPAMETW15!CB$3,'Metteur en train'!2:2,CAPAMETW15!CB$2)</f>
        <v>0</v>
      </c>
      <c r="CC5" s="70">
        <f ca="1">SUMIFS('Metteur en train'!29:29,'Metteur en train'!25:25,CAPAMETW15!CC$3,'Metteur en train'!2:2,CAPAMETW15!CC$2)</f>
        <v>0</v>
      </c>
      <c r="CD5" s="70">
        <f ca="1">SUMIFS('Metteur en train'!29:29,'Metteur en train'!25:25,CAPAMETW15!CD$3,'Metteur en train'!2:2,CAPAMETW15!CD$2)</f>
        <v>0</v>
      </c>
      <c r="CE5" s="70">
        <f ca="1">SUMIFS('Metteur en train'!29:29,'Metteur en train'!25:25,CAPAMETW15!CE$3,'Metteur en train'!2:2,CAPAMETW15!CE$2)</f>
        <v>0</v>
      </c>
      <c r="CF5" s="70">
        <f ca="1">SUMIFS('Metteur en train'!29:29,'Metteur en train'!25:25,CAPAMETW15!CF$3,'Metteur en train'!2:2,CAPAMETW15!CF$2)</f>
        <v>0</v>
      </c>
      <c r="CG5" s="70">
        <f ca="1">SUMIFS('Metteur en train'!29:29,'Metteur en train'!25:25,CAPAMETW15!CG$3,'Metteur en train'!2:2,CAPAMETW15!CG$2)</f>
        <v>0</v>
      </c>
      <c r="CH5" s="70">
        <f ca="1">SUMIFS('Metteur en train'!29:29,'Metteur en train'!25:25,CAPAMETW15!CH$3,'Metteur en train'!2:2,CAPAMETW15!CH$2)</f>
        <v>0</v>
      </c>
      <c r="CI5" s="70">
        <f ca="1">SUMIFS('Metteur en train'!29:29,'Metteur en train'!25:25,CAPAMETW15!CI$3,'Metteur en train'!2:2,CAPAMETW15!CI$2)</f>
        <v>0</v>
      </c>
      <c r="CJ5" s="70">
        <f ca="1">SUMIFS('Metteur en train'!29:29,'Metteur en train'!25:25,CAPAMETW15!CJ$3,'Metteur en train'!2:2,CAPAMETW15!CJ$2)</f>
        <v>0</v>
      </c>
      <c r="CK5" s="70">
        <f ca="1">SUMIFS('Metteur en train'!29:29,'Metteur en train'!25:25,CAPAMETW15!CK$3,'Metteur en train'!2:2,CAPAMETW15!CK$2)</f>
        <v>0</v>
      </c>
      <c r="CL5" s="69"/>
      <c r="CM5" s="69"/>
      <c r="CN5" s="69"/>
      <c r="CO5" s="69"/>
      <c r="CP5" s="69"/>
      <c r="CQ5" s="69"/>
      <c r="CR5" s="69"/>
      <c r="CS5" s="69"/>
    </row>
    <row r="6" spans="1:97" x14ac:dyDescent="0.3">
      <c r="A6" s="71" t="s">
        <v>1941</v>
      </c>
      <c r="B6" s="72">
        <f ca="1">IFERROR(IF(B4+#REF!-B5&lt;0,0,IF(B3&lt;=$A$1,B4+#REF!,B4+#REF!-B5)),0)</f>
        <v>0</v>
      </c>
      <c r="C6" s="72">
        <f ca="1">IFERROR(IF(C4+B6-C5&lt;0,0,C4+B6-C5),0)</f>
        <v>0</v>
      </c>
      <c r="D6" s="72">
        <f t="shared" ref="D6:AX6" ca="1" si="80">IFERROR(IF(D4+C6-D5&lt;0,0,D4+C6-D5),0)</f>
        <v>0</v>
      </c>
      <c r="E6" s="72">
        <f t="shared" ca="1" si="80"/>
        <v>0</v>
      </c>
      <c r="F6" s="72">
        <f t="shared" ca="1" si="80"/>
        <v>0</v>
      </c>
      <c r="G6" s="72">
        <f t="shared" ca="1" si="80"/>
        <v>0</v>
      </c>
      <c r="H6" s="72">
        <f t="shared" ca="1" si="80"/>
        <v>0</v>
      </c>
      <c r="I6" s="72">
        <f t="shared" ca="1" si="80"/>
        <v>0</v>
      </c>
      <c r="J6" s="72">
        <f t="shared" ca="1" si="80"/>
        <v>0</v>
      </c>
      <c r="K6" s="72">
        <f t="shared" ca="1" si="80"/>
        <v>0</v>
      </c>
      <c r="L6" s="72">
        <f t="shared" ca="1" si="80"/>
        <v>0</v>
      </c>
      <c r="M6" s="72">
        <f t="shared" ca="1" si="80"/>
        <v>0</v>
      </c>
      <c r="N6" s="72">
        <f t="shared" ca="1" si="80"/>
        <v>0</v>
      </c>
      <c r="O6" s="72">
        <f t="shared" ca="1" si="80"/>
        <v>0</v>
      </c>
      <c r="P6" s="72">
        <f t="shared" ca="1" si="80"/>
        <v>0</v>
      </c>
      <c r="Q6" s="72">
        <f t="shared" ca="1" si="80"/>
        <v>0</v>
      </c>
      <c r="R6" s="72">
        <f t="shared" ca="1" si="80"/>
        <v>0</v>
      </c>
      <c r="S6" s="72">
        <f ca="1">IFERROR(IF(S4+R6-S5&lt;0,0,S4+R6-S5),0)</f>
        <v>0</v>
      </c>
      <c r="T6" s="72">
        <f t="shared" ca="1" si="80"/>
        <v>0</v>
      </c>
      <c r="U6" s="72">
        <f t="shared" ca="1" si="80"/>
        <v>0</v>
      </c>
      <c r="V6" s="72">
        <f t="shared" ca="1" si="80"/>
        <v>0</v>
      </c>
      <c r="W6" s="72">
        <f t="shared" ca="1" si="80"/>
        <v>0</v>
      </c>
      <c r="X6" s="72">
        <f t="shared" ca="1" si="80"/>
        <v>0</v>
      </c>
      <c r="Y6" s="72">
        <f t="shared" ca="1" si="80"/>
        <v>0</v>
      </c>
      <c r="Z6" s="72">
        <f t="shared" ca="1" si="80"/>
        <v>0</v>
      </c>
      <c r="AA6" s="72">
        <f t="shared" ca="1" si="80"/>
        <v>0</v>
      </c>
      <c r="AB6" s="72">
        <f t="shared" ca="1" si="80"/>
        <v>0</v>
      </c>
      <c r="AC6" s="72">
        <f t="shared" ca="1" si="80"/>
        <v>0</v>
      </c>
      <c r="AD6" s="72">
        <f t="shared" ca="1" si="80"/>
        <v>0</v>
      </c>
      <c r="AE6" s="72">
        <f t="shared" ca="1" si="80"/>
        <v>0</v>
      </c>
      <c r="AF6" s="72">
        <f t="shared" ca="1" si="80"/>
        <v>0</v>
      </c>
      <c r="AG6" s="72">
        <f t="shared" ca="1" si="80"/>
        <v>0</v>
      </c>
      <c r="AH6" s="72">
        <f t="shared" ca="1" si="80"/>
        <v>0</v>
      </c>
      <c r="AI6" s="72">
        <f t="shared" ca="1" si="80"/>
        <v>0</v>
      </c>
      <c r="AJ6" s="72">
        <f t="shared" ca="1" si="80"/>
        <v>0</v>
      </c>
      <c r="AK6" s="72">
        <f t="shared" ca="1" si="80"/>
        <v>0</v>
      </c>
      <c r="AL6" s="72">
        <f t="shared" ca="1" si="80"/>
        <v>0</v>
      </c>
      <c r="AM6" s="72">
        <f t="shared" ca="1" si="80"/>
        <v>0</v>
      </c>
      <c r="AN6" s="72">
        <f t="shared" ca="1" si="80"/>
        <v>0</v>
      </c>
      <c r="AO6" s="72">
        <f t="shared" ca="1" si="80"/>
        <v>0</v>
      </c>
      <c r="AP6" s="72">
        <f t="shared" ca="1" si="80"/>
        <v>0</v>
      </c>
      <c r="AQ6" s="72">
        <f t="shared" ca="1" si="80"/>
        <v>0</v>
      </c>
      <c r="AR6" s="72">
        <f t="shared" ca="1" si="80"/>
        <v>0</v>
      </c>
      <c r="AS6" s="72">
        <f t="shared" ca="1" si="80"/>
        <v>0</v>
      </c>
      <c r="AT6" s="72">
        <f ca="1">IFERROR(IF(AT4+AS6-AT5&lt;0,0,AT4+AS6-AT5),0)</f>
        <v>0</v>
      </c>
      <c r="AU6" s="72">
        <f t="shared" ca="1" si="80"/>
        <v>0</v>
      </c>
      <c r="AV6" s="72">
        <f t="shared" ca="1" si="80"/>
        <v>0</v>
      </c>
      <c r="AW6" s="72">
        <f t="shared" ca="1" si="80"/>
        <v>0</v>
      </c>
      <c r="AX6" s="72">
        <f t="shared" ca="1" si="80"/>
        <v>0</v>
      </c>
      <c r="AY6" s="72">
        <f t="shared" ref="AY6" ca="1" si="81">IFERROR(IF(AY4+AX6-AY5&lt;0,0,AY4+AX6-AY5),0)</f>
        <v>0</v>
      </c>
      <c r="AZ6" s="72">
        <f t="shared" ref="AZ6" ca="1" si="82">IFERROR(IF(AZ4+AY6-AZ5&lt;0,0,AZ4+AY6-AZ5),0)</f>
        <v>0</v>
      </c>
      <c r="BA6" s="72">
        <f t="shared" ref="BA6" ca="1" si="83">IFERROR(IF(BA4+AZ6-BA5&lt;0,0,BA4+AZ6-BA5),0)</f>
        <v>0</v>
      </c>
      <c r="BB6" s="72">
        <f t="shared" ref="BB6" ca="1" si="84">IFERROR(IF(BB4+BA6-BB5&lt;0,0,BB4+BA6-BB5),0)</f>
        <v>0</v>
      </c>
      <c r="BC6" s="72">
        <f t="shared" ref="BC6" ca="1" si="85">IFERROR(IF(BC4+BB6-BC5&lt;0,0,BC4+BB6-BC5),0)</f>
        <v>0</v>
      </c>
      <c r="BD6" s="72">
        <f t="shared" ref="BD6" ca="1" si="86">IFERROR(IF(BD4+BC6-BD5&lt;0,0,BD4+BC6-BD5),0)</f>
        <v>0</v>
      </c>
      <c r="BE6" s="72">
        <f t="shared" ref="BE6" ca="1" si="87">IFERROR(IF(BE4+BD6-BE5&lt;0,0,BE4+BD6-BE5),0)</f>
        <v>0</v>
      </c>
      <c r="BF6" s="72">
        <f t="shared" ref="BF6" ca="1" si="88">IFERROR(IF(BF4+BE6-BF5&lt;0,0,BF4+BE6-BF5),0)</f>
        <v>0</v>
      </c>
      <c r="BG6" s="72">
        <f t="shared" ref="BG6" ca="1" si="89">IFERROR(IF(BG4+BF6-BG5&lt;0,0,BG4+BF6-BG5),0)</f>
        <v>0</v>
      </c>
      <c r="BH6" s="72">
        <f t="shared" ref="BH6" ca="1" si="90">IFERROR(IF(BH4+BG6-BH5&lt;0,0,BH4+BG6-BH5),0)</f>
        <v>0</v>
      </c>
      <c r="BI6" s="72">
        <f t="shared" ref="BI6" ca="1" si="91">IFERROR(IF(BI4+BH6-BI5&lt;0,0,BI4+BH6-BI5),0)</f>
        <v>0</v>
      </c>
      <c r="BJ6" s="72">
        <f t="shared" ref="BJ6" ca="1" si="92">IFERROR(IF(BJ4+BI6-BJ5&lt;0,0,BJ4+BI6-BJ5),0)</f>
        <v>0</v>
      </c>
      <c r="BK6" s="72">
        <f t="shared" ref="BK6" ca="1" si="93">IFERROR(IF(BK4+BJ6-BK5&lt;0,0,BK4+BJ6-BK5),0)</f>
        <v>0</v>
      </c>
      <c r="BL6" s="72">
        <f t="shared" ref="BL6" ca="1" si="94">IFERROR(IF(BL4+BK6-BL5&lt;0,0,BL4+BK6-BL5),0)</f>
        <v>0</v>
      </c>
      <c r="BM6" s="72">
        <f t="shared" ref="BM6" ca="1" si="95">IFERROR(IF(BM4+BL6-BM5&lt;0,0,BM4+BL6-BM5),0)</f>
        <v>0</v>
      </c>
      <c r="BN6" s="72">
        <f t="shared" ref="BN6" ca="1" si="96">IFERROR(IF(BN4+BM6-BN5&lt;0,0,BN4+BM6-BN5),0)</f>
        <v>0</v>
      </c>
      <c r="BO6" s="72">
        <f t="shared" ref="BO6" ca="1" si="97">IFERROR(IF(BO4+BN6-BO5&lt;0,0,BO4+BN6-BO5),0)</f>
        <v>0</v>
      </c>
      <c r="BP6" s="72">
        <f t="shared" ref="BP6" ca="1" si="98">IFERROR(IF(BP4+BO6-BP5&lt;0,0,BP4+BO6-BP5),0)</f>
        <v>0</v>
      </c>
      <c r="BQ6" s="72">
        <f t="shared" ref="BQ6" ca="1" si="99">IFERROR(IF(BQ4+BP6-BQ5&lt;0,0,BQ4+BP6-BQ5),0)</f>
        <v>0</v>
      </c>
      <c r="BR6" s="72">
        <f t="shared" ref="BR6" ca="1" si="100">IFERROR(IF(BR4+BQ6-BR5&lt;0,0,BR4+BQ6-BR5),0)</f>
        <v>0</v>
      </c>
      <c r="BS6" s="72">
        <f t="shared" ref="BS6" ca="1" si="101">IFERROR(IF(BS4+BR6-BS5&lt;0,0,BS4+BR6-BS5),0)</f>
        <v>0</v>
      </c>
      <c r="BT6" s="72">
        <f t="shared" ref="BT6" ca="1" si="102">IFERROR(IF(BT4+BS6-BT5&lt;0,0,BT4+BS6-BT5),0)</f>
        <v>0</v>
      </c>
      <c r="BU6" s="72">
        <f t="shared" ref="BU6" ca="1" si="103">IFERROR(IF(BU4+BT6-BU5&lt;0,0,BU4+BT6-BU5),0)</f>
        <v>0</v>
      </c>
      <c r="BV6" s="72">
        <f t="shared" ref="BV6" ca="1" si="104">IFERROR(IF(BV4+BU6-BV5&lt;0,0,BV4+BU6-BV5),0)</f>
        <v>0</v>
      </c>
      <c r="BW6" s="72">
        <f t="shared" ref="BW6" ca="1" si="105">IFERROR(IF(BW4+BV6-BW5&lt;0,0,BW4+BV6-BW5),0)</f>
        <v>0</v>
      </c>
      <c r="BX6" s="72">
        <f t="shared" ref="BX6" ca="1" si="106">IFERROR(IF(BX4+BW6-BX5&lt;0,0,BX4+BW6-BX5),0)</f>
        <v>0</v>
      </c>
      <c r="BY6" s="72">
        <f t="shared" ref="BY6" ca="1" si="107">IFERROR(IF(BY4+BX6-BY5&lt;0,0,BY4+BX6-BY5),0)</f>
        <v>0</v>
      </c>
      <c r="BZ6" s="72">
        <f t="shared" ref="BZ6" ca="1" si="108">IFERROR(IF(BZ4+BY6-BZ5&lt;0,0,BZ4+BY6-BZ5),0)</f>
        <v>0</v>
      </c>
      <c r="CA6" s="72">
        <f t="shared" ref="CA6" ca="1" si="109">IFERROR(IF(CA4+BZ6-CA5&lt;0,0,CA4+BZ6-CA5),0)</f>
        <v>0</v>
      </c>
      <c r="CB6" s="72">
        <f t="shared" ref="CB6" ca="1" si="110">IFERROR(IF(CB4+CA6-CB5&lt;0,0,CB4+CA6-CB5),0)</f>
        <v>0</v>
      </c>
      <c r="CC6" s="72">
        <f t="shared" ref="CC6" ca="1" si="111">IFERROR(IF(CC4+CB6-CC5&lt;0,0,CC4+CB6-CC5),0)</f>
        <v>0</v>
      </c>
      <c r="CD6" s="72">
        <f t="shared" ref="CD6" ca="1" si="112">IFERROR(IF(CD4+CC6-CD5&lt;0,0,CD4+CC6-CD5),0)</f>
        <v>0</v>
      </c>
      <c r="CE6" s="72">
        <f t="shared" ref="CE6" ca="1" si="113">IFERROR(IF(CE4+CD6-CE5&lt;0,0,CE4+CD6-CE5),0)</f>
        <v>0</v>
      </c>
      <c r="CF6" s="72">
        <f t="shared" ref="CF6" ca="1" si="114">IFERROR(IF(CF4+CE6-CF5&lt;0,0,CF4+CE6-CF5),0)</f>
        <v>0</v>
      </c>
      <c r="CG6" s="72">
        <f t="shared" ref="CG6" ca="1" si="115">IFERROR(IF(CG4+CF6-CG5&lt;0,0,CG4+CF6-CG5),0)</f>
        <v>0</v>
      </c>
      <c r="CH6" s="72">
        <f t="shared" ref="CH6" ca="1" si="116">IFERROR(IF(CH4+CG6-CH5&lt;0,0,CH4+CG6-CH5),0)</f>
        <v>0</v>
      </c>
      <c r="CI6" s="72">
        <f t="shared" ref="CI6" ca="1" si="117">IFERROR(IF(CI4+CH6-CI5&lt;0,0,CI4+CH6-CI5),0)</f>
        <v>0</v>
      </c>
      <c r="CJ6" s="72">
        <f t="shared" ref="CJ6" ca="1" si="118">IFERROR(IF(CJ4+CI6-CJ5&lt;0,0,CJ4+CI6-CJ5),0)</f>
        <v>0</v>
      </c>
      <c r="CK6" s="72">
        <f t="shared" ref="CK6" ca="1" si="119">IFERROR(IF(CK4+CJ6-CK5&lt;0,0,CK4+CJ6-CK5),0)</f>
        <v>0</v>
      </c>
      <c r="CL6" s="69"/>
      <c r="CM6" s="69"/>
      <c r="CN6" s="69"/>
      <c r="CO6" s="69"/>
      <c r="CP6" s="69"/>
      <c r="CQ6" s="69"/>
      <c r="CR6" s="69"/>
      <c r="CS6" s="69"/>
    </row>
    <row r="7" spans="1:97" x14ac:dyDescent="0.3">
      <c r="A7" s="71" t="s">
        <v>1991</v>
      </c>
      <c r="B7" s="72">
        <f ca="1">COUNTIFS(T_Planning[Type Mach],"*MULTI*",T_Planning[Sem],B3,T_Planning[Etat Machine],"*MET*",T_Planning[Année],B$2)</f>
        <v>0</v>
      </c>
      <c r="C7" s="72">
        <f ca="1">COUNTIFS(T_Planning[Type Mach],"*MULTI*",T_Planning[Sem],C3,T_Planning[Etat Machine],"*MET*",T_Planning[Année],C$2)</f>
        <v>0</v>
      </c>
      <c r="D7" s="72">
        <f ca="1">COUNTIFS(T_Planning[Type Mach],"*MULTI*",T_Planning[Sem],D3,T_Planning[Etat Machine],"*MET*",T_Planning[Année],D$2)</f>
        <v>0</v>
      </c>
      <c r="E7" s="72">
        <f ca="1">COUNTIFS(T_Planning[Type Mach],"*MULTI*",T_Planning[Sem],E3,T_Planning[Etat Machine],"*MET*",T_Planning[Année],E$2)</f>
        <v>0</v>
      </c>
      <c r="F7" s="72">
        <f ca="1">COUNTIFS(T_Planning[Type Mach],"*MULTI*",T_Planning[Sem],F3,T_Planning[Etat Machine],"*MET*",T_Planning[Année],F$2)</f>
        <v>0</v>
      </c>
      <c r="G7" s="72">
        <f ca="1">COUNTIFS(T_Planning[Type Mach],"*MULTI*",T_Planning[Sem],G3,T_Planning[Etat Machine],"*MET*",T_Planning[Année],G$2)</f>
        <v>0</v>
      </c>
      <c r="H7" s="72">
        <f ca="1">COUNTIFS(T_Planning[Type Mach],"*MULTI*",T_Planning[Sem],H3,T_Planning[Etat Machine],"*MET*",T_Planning[Année],H$2)</f>
        <v>0</v>
      </c>
      <c r="I7" s="72">
        <f ca="1">COUNTIFS(T_Planning[Type Mach],"*MULTI*",T_Planning[Sem],I3,T_Planning[Etat Machine],"*MET*",T_Planning[Année],I$2)</f>
        <v>0</v>
      </c>
      <c r="J7" s="72">
        <f ca="1">COUNTIFS(T_Planning[Type Mach],"*MULTI*",T_Planning[Sem],J3,T_Planning[Etat Machine],"*MET*",T_Planning[Année],J$2)</f>
        <v>0</v>
      </c>
      <c r="K7" s="72">
        <f ca="1">COUNTIFS(T_Planning[Type Mach],"*MULTI*",T_Planning[Sem],K3,T_Planning[Etat Machine],"*MET*",T_Planning[Année],K$2)</f>
        <v>0</v>
      </c>
      <c r="L7" s="72">
        <f ca="1">COUNTIFS(T_Planning[Type Mach],"*MULTI*",T_Planning[Sem],L3,T_Planning[Etat Machine],"*MET*",T_Planning[Année],L$2)</f>
        <v>0</v>
      </c>
      <c r="M7" s="72">
        <f ca="1">COUNTIFS(T_Planning[Type Mach],"*MULTI*",T_Planning[Sem],M3,T_Planning[Etat Machine],"*MET*",T_Planning[Année],M$2)</f>
        <v>0</v>
      </c>
      <c r="N7" s="72">
        <f ca="1">COUNTIFS(T_Planning[Type Mach],"*MULTI*",T_Planning[Sem],N3,T_Planning[Etat Machine],"*MET*",T_Planning[Année],N$2)</f>
        <v>0</v>
      </c>
      <c r="O7" s="72">
        <f ca="1">COUNTIFS(T_Planning[Type Mach],"*MULTI*",T_Planning[Sem],O3,T_Planning[Etat Machine],"*MET*",T_Planning[Année],O$2)</f>
        <v>0</v>
      </c>
      <c r="P7" s="72">
        <f ca="1">COUNTIFS(T_Planning[Type Mach],"*MULTI*",T_Planning[Sem],P3,T_Planning[Etat Machine],"*MET*",T_Planning[Année],P$2)</f>
        <v>0</v>
      </c>
      <c r="Q7" s="72">
        <f ca="1">COUNTIFS(T_Planning[Type Mach],"*MULTI*",T_Planning[Sem],Q3,T_Planning[Etat Machine],"*MET*",T_Planning[Année],Q$2)</f>
        <v>0</v>
      </c>
      <c r="R7" s="72">
        <f ca="1">COUNTIFS(T_Planning[Type Mach],"*MULTI*",T_Planning[Sem],R3,T_Planning[Etat Machine],"*MET*",T_Planning[Année],R$2)</f>
        <v>0</v>
      </c>
      <c r="S7" s="72">
        <f ca="1">COUNTIFS(T_Planning[Type Mach],"*MULTI*",T_Planning[Sem],S3,T_Planning[Etat Machine],"*MET*",T_Planning[Année],S$2)</f>
        <v>0</v>
      </c>
      <c r="T7" s="72">
        <f ca="1">COUNTIFS(T_Planning[Type Mach],"*MULTI*",T_Planning[Sem],T3,T_Planning[Etat Machine],"*MET*",T_Planning[Année],T$2)</f>
        <v>0</v>
      </c>
      <c r="U7" s="72">
        <f ca="1">COUNTIFS(T_Planning[Type Mach],"*MULTI*",T_Planning[Sem],U3,T_Planning[Etat Machine],"*MET*",T_Planning[Année],U$2)</f>
        <v>0</v>
      </c>
      <c r="V7" s="72">
        <f ca="1">COUNTIFS(T_Planning[Type Mach],"*MULTI*",T_Planning[Sem],V3,T_Planning[Etat Machine],"*MET*",T_Planning[Année],V$2)</f>
        <v>0</v>
      </c>
      <c r="W7" s="72">
        <f ca="1">COUNTIFS(T_Planning[Type Mach],"*MULTI*",T_Planning[Sem],W3,T_Planning[Etat Machine],"*MET*",T_Planning[Année],W$2)</f>
        <v>0</v>
      </c>
      <c r="X7" s="72">
        <f ca="1">COUNTIFS(T_Planning[Type Mach],"*MULTI*",T_Planning[Sem],X3,T_Planning[Etat Machine],"*MET*",T_Planning[Année],X$2)</f>
        <v>0</v>
      </c>
      <c r="Y7" s="72">
        <f ca="1">COUNTIFS(T_Planning[Type Mach],"*MULTI*",T_Planning[Sem],Y3,T_Planning[Etat Machine],"*MET*",T_Planning[Année],Y$2)</f>
        <v>0</v>
      </c>
      <c r="Z7" s="72">
        <f ca="1">COUNTIFS(T_Planning[Type Mach],"*MULTI*",T_Planning[Sem],Z3,T_Planning[Etat Machine],"*MET*",T_Planning[Année],Z$2)</f>
        <v>0</v>
      </c>
      <c r="AA7" s="72">
        <f ca="1">COUNTIFS(T_Planning[Type Mach],"*MULTI*",T_Planning[Sem],AA3,T_Planning[Etat Machine],"*MET*",T_Planning[Année],AA$2)</f>
        <v>0</v>
      </c>
      <c r="AB7" s="72">
        <f ca="1">COUNTIFS(T_Planning[Type Mach],"*MULTI*",T_Planning[Sem],AB3,T_Planning[Etat Machine],"*MET*",T_Planning[Année],AB$2)</f>
        <v>0</v>
      </c>
      <c r="AC7" s="72">
        <f ca="1">COUNTIFS(T_Planning[Type Mach],"*MULTI*",T_Planning[Sem],AC3,T_Planning[Etat Machine],"*MET*",T_Planning[Année],AC$2)</f>
        <v>0</v>
      </c>
      <c r="AD7" s="72">
        <f ca="1">COUNTIFS(T_Planning[Type Mach],"*MULTI*",T_Planning[Sem],AD3,T_Planning[Etat Machine],"*MET*",T_Planning[Année],AD$2)</f>
        <v>0</v>
      </c>
      <c r="AE7" s="72">
        <f ca="1">COUNTIFS(T_Planning[Type Mach],"*MULTI*",T_Planning[Sem],AE3,T_Planning[Etat Machine],"*MET*",T_Planning[Année],AE$2)</f>
        <v>0</v>
      </c>
      <c r="AF7" s="72">
        <f ca="1">COUNTIFS(T_Planning[Type Mach],"*MULTI*",T_Planning[Sem],AF3,T_Planning[Etat Machine],"*MET*",T_Planning[Année],AF$2)</f>
        <v>0</v>
      </c>
      <c r="AG7" s="72">
        <f ca="1">COUNTIFS(T_Planning[Type Mach],"*MULTI*",T_Planning[Sem],AG3,T_Planning[Etat Machine],"*MET*",T_Planning[Année],AG$2)</f>
        <v>0</v>
      </c>
      <c r="AH7" s="72">
        <f ca="1">COUNTIFS(T_Planning[Type Mach],"*MULTI*",T_Planning[Sem],AH3,T_Planning[Etat Machine],"*MET*",T_Planning[Année],AH$2)</f>
        <v>0</v>
      </c>
      <c r="AI7" s="72">
        <f ca="1">COUNTIFS(T_Planning[Type Mach],"*MULTI*",T_Planning[Sem],AI3,T_Planning[Etat Machine],"*MET*",T_Planning[Année],AI$2)</f>
        <v>0</v>
      </c>
      <c r="AJ7" s="72">
        <f ca="1">COUNTIFS(T_Planning[Type Mach],"*MULTI*",T_Planning[Sem],AJ3,T_Planning[Etat Machine],"*MET*",T_Planning[Année],AJ$2)</f>
        <v>0</v>
      </c>
      <c r="AK7" s="72">
        <f ca="1">COUNTIFS(T_Planning[Type Mach],"*MULTI*",T_Planning[Sem],AK3,T_Planning[Etat Machine],"*MET*",T_Planning[Année],AK$2)</f>
        <v>0</v>
      </c>
      <c r="AL7" s="72">
        <f ca="1">COUNTIFS(T_Planning[Type Mach],"*MULTI*",T_Planning[Sem],AL3,T_Planning[Etat Machine],"*MET*",T_Planning[Année],AL$2)</f>
        <v>0</v>
      </c>
      <c r="AM7" s="72">
        <f ca="1">COUNTIFS(T_Planning[Type Mach],"*MULTI*",T_Planning[Sem],AM3,T_Planning[Etat Machine],"*MET*",T_Planning[Année],AM$2)</f>
        <v>0</v>
      </c>
      <c r="AN7" s="72">
        <f ca="1">COUNTIFS(T_Planning[Type Mach],"*MULTI*",T_Planning[Sem],AN3,T_Planning[Etat Machine],"*MET*",T_Planning[Année],AN$2)</f>
        <v>0</v>
      </c>
      <c r="AO7" s="72">
        <f ca="1">COUNTIFS(T_Planning[Type Mach],"*MULTI*",T_Planning[Sem],AO3,T_Planning[Etat Machine],"*MET*",T_Planning[Année],AO$2)</f>
        <v>0</v>
      </c>
      <c r="AP7" s="72">
        <f ca="1">COUNTIFS(T_Planning[Type Mach],"*MULTI*",T_Planning[Sem],AP3,T_Planning[Etat Machine],"*MET*",T_Planning[Année],AP$2)</f>
        <v>0</v>
      </c>
      <c r="AQ7" s="72">
        <f ca="1">COUNTIFS(T_Planning[Type Mach],"*MULTI*",T_Planning[Sem],AQ3,T_Planning[Etat Machine],"*MET*",T_Planning[Année],AQ$2)</f>
        <v>0</v>
      </c>
      <c r="AR7" s="72">
        <f ca="1">COUNTIFS(T_Planning[Type Mach],"*MULTI*",T_Planning[Sem],AR3,T_Planning[Etat Machine],"*MET*",T_Planning[Année],AR$2)</f>
        <v>0</v>
      </c>
      <c r="AS7" s="72">
        <f ca="1">COUNTIFS(T_Planning[Type Mach],"*MULTI*",T_Planning[Sem],AS3,T_Planning[Etat Machine],"*MET*",T_Planning[Année],AS$2)</f>
        <v>0</v>
      </c>
      <c r="AT7" s="72">
        <f ca="1">COUNTIFS(T_Planning[Type Mach],"*MULTI*",T_Planning[Sem],AT3,T_Planning[Etat Machine],"*MET*",T_Planning[Année],AT$2)</f>
        <v>0</v>
      </c>
      <c r="AU7" s="72">
        <f ca="1">COUNTIFS(T_Planning[Type Mach],"*MULTI*",T_Planning[Sem],AU3,T_Planning[Etat Machine],"*MET*",T_Planning[Année],AU$2)</f>
        <v>0</v>
      </c>
      <c r="AV7" s="72">
        <f ca="1">COUNTIFS(T_Planning[Type Mach],"*MULTI*",T_Planning[Sem],AV3,T_Planning[Etat Machine],"*MET*",T_Planning[Année],AV$2)</f>
        <v>0</v>
      </c>
      <c r="AW7" s="72">
        <f ca="1">COUNTIFS(T_Planning[Type Mach],"*MULTI*",T_Planning[Sem],AW3,T_Planning[Etat Machine],"*MET*",T_Planning[Année],AW$2)</f>
        <v>0</v>
      </c>
      <c r="AX7" s="72">
        <f ca="1">COUNTIFS(T_Planning[Type Mach],"*MULTI*",T_Planning[Sem],AX3,T_Planning[Etat Machine],"*MET*",T_Planning[Année],AX$2)</f>
        <v>0</v>
      </c>
      <c r="AY7" s="72">
        <f ca="1">COUNTIFS(T_Planning[Type Mach],"*MULTI*",T_Planning[Sem],AY3,T_Planning[Etat Machine],"*MET*",T_Planning[Année],AY$2)</f>
        <v>0</v>
      </c>
      <c r="AZ7" s="72">
        <f ca="1">COUNTIFS(T_Planning[Type Mach],"*MULTI*",T_Planning[Sem],AZ3,T_Planning[Etat Machine],"*MET*",T_Planning[Année],AZ$2)</f>
        <v>0</v>
      </c>
      <c r="BA7" s="72">
        <f ca="1">COUNTIFS(T_Planning[Type Mach],"*MULTI*",T_Planning[Sem],BA3,T_Planning[Etat Machine],"*MET*",T_Planning[Année],BA$2)</f>
        <v>0</v>
      </c>
      <c r="BB7" s="72">
        <f ca="1">COUNTIFS(T_Planning[Type Mach],"*MULTI*",T_Planning[Sem],BB3,T_Planning[Etat Machine],"*MET*",T_Planning[Année],BB$2)</f>
        <v>0</v>
      </c>
      <c r="BC7" s="72">
        <f ca="1">COUNTIFS(T_Planning[Type Mach],"*MULTI*",T_Planning[Sem],BC3,T_Planning[Etat Machine],"*MET*",T_Planning[Année],BC$2)</f>
        <v>0</v>
      </c>
      <c r="BD7" s="72">
        <f ca="1">COUNTIFS(T_Planning[Type Mach],"*MULTI*",T_Planning[Sem],BD3,T_Planning[Etat Machine],"*MET*",T_Planning[Année],BD$2)</f>
        <v>0</v>
      </c>
      <c r="BE7" s="72">
        <f ca="1">COUNTIFS(T_Planning[Type Mach],"*MULTI*",T_Planning[Sem],BE3,T_Planning[Etat Machine],"*MET*",T_Planning[Année],BE$2)</f>
        <v>0</v>
      </c>
      <c r="BF7" s="72">
        <f ca="1">COUNTIFS(T_Planning[Type Mach],"*MULTI*",T_Planning[Sem],BF3,T_Planning[Etat Machine],"*MET*",T_Planning[Année],BF$2)</f>
        <v>0</v>
      </c>
      <c r="BG7" s="72">
        <f ca="1">COUNTIFS(T_Planning[Type Mach],"*MULTI*",T_Planning[Sem],BG3,T_Planning[Etat Machine],"*MET*",T_Planning[Année],BG$2)</f>
        <v>0</v>
      </c>
      <c r="BH7" s="72">
        <f ca="1">COUNTIFS(T_Planning[Type Mach],"*MULTI*",T_Planning[Sem],BH3,T_Planning[Etat Machine],"*MET*",T_Planning[Année],BH$2)</f>
        <v>0</v>
      </c>
      <c r="BI7" s="72">
        <f ca="1">COUNTIFS(T_Planning[Type Mach],"*MULTI*",T_Planning[Sem],BI3,T_Planning[Etat Machine],"*MET*",T_Planning[Année],BI$2)</f>
        <v>0</v>
      </c>
      <c r="BJ7" s="72">
        <f ca="1">COUNTIFS(T_Planning[Type Mach],"*MULTI*",T_Planning[Sem],BJ3,T_Planning[Etat Machine],"*MET*",T_Planning[Année],BJ$2)</f>
        <v>0</v>
      </c>
      <c r="BK7" s="72">
        <f ca="1">COUNTIFS(T_Planning[Type Mach],"*MULTI*",T_Planning[Sem],BK3,T_Planning[Etat Machine],"*MET*",T_Planning[Année],BK$2)</f>
        <v>0</v>
      </c>
      <c r="BL7" s="72">
        <f ca="1">COUNTIFS(T_Planning[Type Mach],"*MULTI*",T_Planning[Sem],BL3,T_Planning[Etat Machine],"*MET*",T_Planning[Année],BL$2)</f>
        <v>0</v>
      </c>
      <c r="BM7" s="72">
        <f ca="1">COUNTIFS(T_Planning[Type Mach],"*MULTI*",T_Planning[Sem],BM3,T_Planning[Etat Machine],"*MET*",T_Planning[Année],BM$2)</f>
        <v>0</v>
      </c>
      <c r="BN7" s="72">
        <f ca="1">COUNTIFS(T_Planning[Type Mach],"*MULTI*",T_Planning[Sem],BN3,T_Planning[Etat Machine],"*MET*",T_Planning[Année],BN$2)</f>
        <v>0</v>
      </c>
      <c r="BO7" s="72">
        <f ca="1">COUNTIFS(T_Planning[Type Mach],"*MULTI*",T_Planning[Sem],BO3,T_Planning[Etat Machine],"*MET*",T_Planning[Année],BO$2)</f>
        <v>0</v>
      </c>
      <c r="BP7" s="72">
        <f ca="1">COUNTIFS(T_Planning[Type Mach],"*MULTI*",T_Planning[Sem],BP3,T_Planning[Etat Machine],"*MET*",T_Planning[Année],BP$2)</f>
        <v>0</v>
      </c>
      <c r="BQ7" s="72">
        <f ca="1">COUNTIFS(T_Planning[Type Mach],"*MULTI*",T_Planning[Sem],BQ3,T_Planning[Etat Machine],"*MET*",T_Planning[Année],BQ$2)</f>
        <v>0</v>
      </c>
      <c r="BR7" s="72">
        <f ca="1">COUNTIFS(T_Planning[Type Mach],"*MULTI*",T_Planning[Sem],BR3,T_Planning[Etat Machine],"*MET*",T_Planning[Année],BR$2)</f>
        <v>0</v>
      </c>
      <c r="BS7" s="72">
        <f ca="1">COUNTIFS(T_Planning[Type Mach],"*MULTI*",T_Planning[Sem],BS3,T_Planning[Etat Machine],"*MET*",T_Planning[Année],BS$2)</f>
        <v>0</v>
      </c>
      <c r="BT7" s="72">
        <f ca="1">COUNTIFS(T_Planning[Type Mach],"*MULTI*",T_Planning[Sem],BT3,T_Planning[Etat Machine],"*MET*",T_Planning[Année],BT$2)</f>
        <v>0</v>
      </c>
      <c r="BU7" s="72">
        <f ca="1">COUNTIFS(T_Planning[Type Mach],"*MULTI*",T_Planning[Sem],BU3,T_Planning[Etat Machine],"*MET*",T_Planning[Année],BU$2)</f>
        <v>0</v>
      </c>
      <c r="BV7" s="72">
        <f ca="1">COUNTIFS(T_Planning[Type Mach],"*MULTI*",T_Planning[Sem],BV3,T_Planning[Etat Machine],"*MET*",T_Planning[Année],BV$2)</f>
        <v>0</v>
      </c>
      <c r="BW7" s="72">
        <f ca="1">COUNTIFS(T_Planning[Type Mach],"*MULTI*",T_Planning[Sem],BW3,T_Planning[Etat Machine],"*MET*",T_Planning[Année],BW$2)</f>
        <v>0</v>
      </c>
      <c r="BX7" s="72">
        <f ca="1">COUNTIFS(T_Planning[Type Mach],"*MULTI*",T_Planning[Sem],BX3,T_Planning[Etat Machine],"*MET*",T_Planning[Année],BX$2)</f>
        <v>0</v>
      </c>
      <c r="BY7" s="72">
        <f ca="1">COUNTIFS(T_Planning[Type Mach],"*MULTI*",T_Planning[Sem],BY3,T_Planning[Etat Machine],"*MET*",T_Planning[Année],BY$2)</f>
        <v>0</v>
      </c>
      <c r="BZ7" s="72">
        <f ca="1">COUNTIFS(T_Planning[Type Mach],"*MULTI*",T_Planning[Sem],BZ3,T_Planning[Etat Machine],"*MET*",T_Planning[Année],BZ$2)</f>
        <v>0</v>
      </c>
      <c r="CA7" s="72">
        <f ca="1">COUNTIFS(T_Planning[Type Mach],"*MULTI*",T_Planning[Sem],CA3,T_Planning[Etat Machine],"*MET*",T_Planning[Année],CA$2)</f>
        <v>0</v>
      </c>
      <c r="CB7" s="72">
        <f ca="1">COUNTIFS(T_Planning[Type Mach],"*MULTI*",T_Planning[Sem],CB3,T_Planning[Etat Machine],"*MET*",T_Planning[Année],CB$2)</f>
        <v>0</v>
      </c>
      <c r="CC7" s="72">
        <f ca="1">COUNTIFS(T_Planning[Type Mach],"*MULTI*",T_Planning[Sem],CC3,T_Planning[Etat Machine],"*MET*",T_Planning[Année],CC$2)</f>
        <v>0</v>
      </c>
      <c r="CD7" s="72">
        <f ca="1">COUNTIFS(T_Planning[Type Mach],"*MULTI*",T_Planning[Sem],CD3,T_Planning[Etat Machine],"*MET*",T_Planning[Année],CD$2)</f>
        <v>0</v>
      </c>
      <c r="CE7" s="72">
        <f ca="1">COUNTIFS(T_Planning[Type Mach],"*MULTI*",T_Planning[Sem],CE3,T_Planning[Etat Machine],"*MET*",T_Planning[Année],CE$2)</f>
        <v>0</v>
      </c>
      <c r="CF7" s="72">
        <f ca="1">COUNTIFS(T_Planning[Type Mach],"*MULTI*",T_Planning[Sem],CF3,T_Planning[Etat Machine],"*MET*",T_Planning[Année],CF$2)</f>
        <v>0</v>
      </c>
      <c r="CG7" s="72">
        <f ca="1">COUNTIFS(T_Planning[Type Mach],"*MULTI*",T_Planning[Sem],CG3,T_Planning[Etat Machine],"*MET*",T_Planning[Année],CG$2)</f>
        <v>0</v>
      </c>
      <c r="CH7" s="72">
        <f ca="1">COUNTIFS(T_Planning[Type Mach],"*MULTI*",T_Planning[Sem],CH3,T_Planning[Etat Machine],"*MET*",T_Planning[Année],CH$2)</f>
        <v>0</v>
      </c>
      <c r="CI7" s="72">
        <f ca="1">COUNTIFS(T_Planning[Type Mach],"*MULTI*",T_Planning[Sem],CI3,T_Planning[Etat Machine],"*MET*",T_Planning[Année],CI$2)</f>
        <v>0</v>
      </c>
      <c r="CJ7" s="72">
        <f ca="1">COUNTIFS(T_Planning[Type Mach],"*MULTI*",T_Planning[Sem],CJ3,T_Planning[Etat Machine],"*MET*",T_Planning[Année],CJ$2)</f>
        <v>0</v>
      </c>
      <c r="CK7" s="72">
        <f ca="1">COUNTIFS(T_Planning[Type Mach],"*MULTI*",T_Planning[Sem],CK3,T_Planning[Etat Machine],"*MET*",T_Planning[Année],CK$2)</f>
        <v>0</v>
      </c>
      <c r="CL7" s="69"/>
      <c r="CM7" s="69"/>
      <c r="CN7" s="69"/>
      <c r="CO7" s="69"/>
      <c r="CP7" s="69"/>
      <c r="CQ7" s="69"/>
      <c r="CR7" s="69"/>
      <c r="CS7" s="69"/>
    </row>
    <row r="8" spans="1:97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82" t="s">
        <v>2426</v>
      </c>
      <c r="CR8" s="82" t="s">
        <v>2427</v>
      </c>
      <c r="CS8" s="69"/>
    </row>
    <row r="9" spans="1:97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332" t="s">
        <v>2421</v>
      </c>
      <c r="CO9" s="334" t="s">
        <v>2422</v>
      </c>
      <c r="CP9" s="82">
        <v>32001</v>
      </c>
      <c r="CQ9" s="92" t="e">
        <f>INDEX(ListMach!$A:$B,MATCH(CAPAMETW15!CP9,ListMach!$B:$B,0),1)</f>
        <v>#N/A</v>
      </c>
      <c r="CR9" s="82">
        <f>COUNTIF(ListMach!B:B,CAPAMETW15!CP9)</f>
        <v>0</v>
      </c>
      <c r="CS9" s="69"/>
    </row>
    <row r="10" spans="1:97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333"/>
      <c r="CO10" s="335"/>
      <c r="CP10" s="82">
        <v>32002</v>
      </c>
      <c r="CQ10" s="92" t="e">
        <f>INDEX(ListMach!$A:$B,MATCH(CAPAMETW15!CP10,ListMach!$B:$B,0),1)</f>
        <v>#N/A</v>
      </c>
      <c r="CR10" s="82">
        <f>COUNTIF(ListMach!B:B,CAPAMETW15!CP10)</f>
        <v>0</v>
      </c>
      <c r="CS10" s="69"/>
    </row>
    <row r="11" spans="1:97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332" t="s">
        <v>1328</v>
      </c>
      <c r="CO11" s="93" t="s">
        <v>2432</v>
      </c>
      <c r="CP11" s="82">
        <v>32003</v>
      </c>
      <c r="CQ11" s="92" t="str">
        <f>INDEX(ListMach!$A:$B,MATCH(CAPAMETW15!CP11,ListMach!$B:$B,0),1)</f>
        <v>STOP</v>
      </c>
      <c r="CR11" s="82">
        <f>COUNTIF(ListMach!B:B,CAPAMETW15!CP11)</f>
        <v>1</v>
      </c>
      <c r="CS11" s="69"/>
    </row>
    <row r="12" spans="1:97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336"/>
      <c r="CO12" s="93" t="s">
        <v>2433</v>
      </c>
      <c r="CP12" s="82">
        <v>32004</v>
      </c>
      <c r="CQ12" s="92" t="e">
        <f>INDEX(ListMach!$A:$B,MATCH(CAPAMETW15!CP12,ListMach!$B:$B,0),1)</f>
        <v>#N/A</v>
      </c>
      <c r="CR12" s="82">
        <f>COUNTIF(ListMach!B:B,CAPAMETW15!CP12)</f>
        <v>0</v>
      </c>
      <c r="CS12" s="69"/>
    </row>
    <row r="13" spans="1:97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336"/>
      <c r="CO13" s="93" t="s">
        <v>2423</v>
      </c>
      <c r="CP13" s="82">
        <v>32005</v>
      </c>
      <c r="CQ13" s="92" t="str">
        <f>INDEX(ListMach!$A:$B,MATCH(CAPAMETW15!CP13,ListMach!$B:$B,0),1)</f>
        <v>MET</v>
      </c>
      <c r="CR13" s="82">
        <f>COUNTIF(ListMach!B:B,CAPAMETW15!CP13)</f>
        <v>1</v>
      </c>
      <c r="CS13" s="69"/>
    </row>
    <row r="14" spans="1:97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336"/>
      <c r="CO14" s="93" t="s">
        <v>2424</v>
      </c>
      <c r="CP14" s="82">
        <v>32006</v>
      </c>
      <c r="CQ14" s="92" t="e">
        <f>INDEX(ListMach!$A:$B,MATCH(CAPAMETW15!CP14,ListMach!$B:$B,0),1)</f>
        <v>#N/A</v>
      </c>
      <c r="CR14" s="82">
        <f>COUNTIF(ListMach!B:B,CAPAMETW15!CP14)</f>
        <v>0</v>
      </c>
      <c r="CS14" s="69"/>
    </row>
    <row r="15" spans="1:97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333"/>
      <c r="CO15" s="93" t="s">
        <v>2425</v>
      </c>
      <c r="CP15" s="82">
        <v>32007</v>
      </c>
      <c r="CQ15" s="92" t="str">
        <f>INDEX(ListMach!$A:$B,MATCH(CAPAMETW15!CP15,ListMach!$B:$B,0),1)</f>
        <v>MET</v>
      </c>
      <c r="CR15" s="82">
        <f>COUNTIF(ListMach!B:B,CAPAMETW15!CP15)</f>
        <v>1</v>
      </c>
      <c r="CS15" s="69"/>
    </row>
    <row r="16" spans="1:97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</row>
    <row r="17" spans="1:97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</row>
    <row r="18" spans="1:97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</row>
    <row r="19" spans="1:97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</row>
    <row r="20" spans="1:97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</row>
    <row r="21" spans="1:97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</row>
    <row r="22" spans="1:97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</row>
    <row r="23" spans="1:97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</row>
    <row r="24" spans="1:97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</row>
    <row r="25" spans="1:97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</row>
    <row r="26" spans="1:97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</row>
    <row r="27" spans="1:97" x14ac:dyDescent="0.3">
      <c r="A27" s="76" t="s">
        <v>1938</v>
      </c>
      <c r="B27" s="76">
        <f>B3</f>
        <v>1</v>
      </c>
      <c r="C27" s="76">
        <f t="shared" ref="C27:AG27" si="120">C3</f>
        <v>2</v>
      </c>
      <c r="D27" s="76">
        <f t="shared" si="120"/>
        <v>3</v>
      </c>
      <c r="E27" s="76">
        <f t="shared" si="120"/>
        <v>4</v>
      </c>
      <c r="F27" s="76">
        <f t="shared" si="120"/>
        <v>5</v>
      </c>
      <c r="G27" s="76">
        <f t="shared" si="120"/>
        <v>6</v>
      </c>
      <c r="H27" s="76">
        <f t="shared" si="120"/>
        <v>7</v>
      </c>
      <c r="I27" s="76">
        <f t="shared" si="120"/>
        <v>8</v>
      </c>
      <c r="J27" s="76">
        <f t="shared" si="120"/>
        <v>9</v>
      </c>
      <c r="K27" s="76">
        <f t="shared" si="120"/>
        <v>10</v>
      </c>
      <c r="L27" s="76">
        <f t="shared" si="120"/>
        <v>11</v>
      </c>
      <c r="M27" s="76">
        <f t="shared" si="120"/>
        <v>12</v>
      </c>
      <c r="N27" s="76">
        <f t="shared" si="120"/>
        <v>13</v>
      </c>
      <c r="O27" s="76">
        <f t="shared" si="120"/>
        <v>14</v>
      </c>
      <c r="P27" s="76">
        <f t="shared" si="120"/>
        <v>15</v>
      </c>
      <c r="Q27" s="76">
        <f t="shared" si="120"/>
        <v>16</v>
      </c>
      <c r="R27" s="76">
        <f t="shared" si="120"/>
        <v>17</v>
      </c>
      <c r="S27" s="76">
        <f t="shared" si="120"/>
        <v>18</v>
      </c>
      <c r="T27" s="76">
        <f t="shared" si="120"/>
        <v>19</v>
      </c>
      <c r="U27" s="76">
        <f t="shared" si="120"/>
        <v>20</v>
      </c>
      <c r="V27" s="76">
        <f t="shared" si="120"/>
        <v>21</v>
      </c>
      <c r="W27" s="76">
        <f t="shared" si="120"/>
        <v>22</v>
      </c>
      <c r="X27" s="76">
        <f t="shared" si="120"/>
        <v>23</v>
      </c>
      <c r="Y27" s="76">
        <f t="shared" si="120"/>
        <v>24</v>
      </c>
      <c r="Z27" s="76">
        <f t="shared" si="120"/>
        <v>25</v>
      </c>
      <c r="AA27" s="76">
        <f t="shared" si="120"/>
        <v>26</v>
      </c>
      <c r="AB27" s="76">
        <f t="shared" si="120"/>
        <v>27</v>
      </c>
      <c r="AC27" s="76">
        <f t="shared" si="120"/>
        <v>28</v>
      </c>
      <c r="AD27" s="76">
        <f t="shared" si="120"/>
        <v>29</v>
      </c>
      <c r="AE27" s="76">
        <f t="shared" si="120"/>
        <v>30</v>
      </c>
      <c r="AF27" s="76">
        <f t="shared" si="120"/>
        <v>31</v>
      </c>
      <c r="AG27" s="76">
        <f t="shared" si="120"/>
        <v>32</v>
      </c>
      <c r="AH27" s="76">
        <f t="shared" ref="AH27:AX27" si="121">AH3</f>
        <v>33</v>
      </c>
      <c r="AI27" s="76">
        <f t="shared" si="121"/>
        <v>34</v>
      </c>
      <c r="AJ27" s="76">
        <f t="shared" si="121"/>
        <v>35</v>
      </c>
      <c r="AK27" s="76">
        <f t="shared" si="121"/>
        <v>36</v>
      </c>
      <c r="AL27" s="76">
        <f t="shared" si="121"/>
        <v>37</v>
      </c>
      <c r="AM27" s="76">
        <f t="shared" si="121"/>
        <v>38</v>
      </c>
      <c r="AN27" s="76">
        <f t="shared" si="121"/>
        <v>39</v>
      </c>
      <c r="AO27" s="76">
        <f t="shared" si="121"/>
        <v>40</v>
      </c>
      <c r="AP27" s="76">
        <f t="shared" si="121"/>
        <v>41</v>
      </c>
      <c r="AQ27" s="76">
        <f t="shared" si="121"/>
        <v>42</v>
      </c>
      <c r="AR27" s="76">
        <f t="shared" si="121"/>
        <v>43</v>
      </c>
      <c r="AS27" s="76">
        <f t="shared" si="121"/>
        <v>44</v>
      </c>
      <c r="AT27" s="76">
        <f t="shared" si="121"/>
        <v>45</v>
      </c>
      <c r="AU27" s="76">
        <f t="shared" si="121"/>
        <v>46</v>
      </c>
      <c r="AV27" s="76">
        <f t="shared" si="121"/>
        <v>47</v>
      </c>
      <c r="AW27" s="76">
        <f t="shared" si="121"/>
        <v>48</v>
      </c>
      <c r="AX27" s="76">
        <f t="shared" si="121"/>
        <v>49</v>
      </c>
      <c r="AY27" s="76">
        <f t="shared" ref="AY27:CK27" si="122">AY3</f>
        <v>50</v>
      </c>
      <c r="AZ27" s="76">
        <f t="shared" si="122"/>
        <v>51</v>
      </c>
      <c r="BA27" s="76">
        <f t="shared" si="122"/>
        <v>52</v>
      </c>
      <c r="BB27" s="76">
        <f t="shared" si="122"/>
        <v>1</v>
      </c>
      <c r="BC27" s="76">
        <f t="shared" si="122"/>
        <v>2</v>
      </c>
      <c r="BD27" s="76">
        <f t="shared" si="122"/>
        <v>3</v>
      </c>
      <c r="BE27" s="76">
        <f t="shared" si="122"/>
        <v>4</v>
      </c>
      <c r="BF27" s="76">
        <f t="shared" si="122"/>
        <v>5</v>
      </c>
      <c r="BG27" s="76">
        <f t="shared" si="122"/>
        <v>6</v>
      </c>
      <c r="BH27" s="76">
        <f t="shared" si="122"/>
        <v>7</v>
      </c>
      <c r="BI27" s="76">
        <f t="shared" si="122"/>
        <v>8</v>
      </c>
      <c r="BJ27" s="76">
        <f t="shared" si="122"/>
        <v>9</v>
      </c>
      <c r="BK27" s="76">
        <f t="shared" si="122"/>
        <v>10</v>
      </c>
      <c r="BL27" s="76">
        <f t="shared" si="122"/>
        <v>11</v>
      </c>
      <c r="BM27" s="76">
        <f t="shared" si="122"/>
        <v>12</v>
      </c>
      <c r="BN27" s="76">
        <f t="shared" si="122"/>
        <v>13</v>
      </c>
      <c r="BO27" s="76">
        <f t="shared" si="122"/>
        <v>14</v>
      </c>
      <c r="BP27" s="76">
        <f t="shared" si="122"/>
        <v>15</v>
      </c>
      <c r="BQ27" s="76">
        <f t="shared" si="122"/>
        <v>16</v>
      </c>
      <c r="BR27" s="76">
        <f t="shared" si="122"/>
        <v>17</v>
      </c>
      <c r="BS27" s="76">
        <f t="shared" si="122"/>
        <v>18</v>
      </c>
      <c r="BT27" s="76">
        <f t="shared" si="122"/>
        <v>19</v>
      </c>
      <c r="BU27" s="76">
        <f t="shared" si="122"/>
        <v>20</v>
      </c>
      <c r="BV27" s="76">
        <f t="shared" si="122"/>
        <v>21</v>
      </c>
      <c r="BW27" s="76">
        <f t="shared" si="122"/>
        <v>22</v>
      </c>
      <c r="BX27" s="76">
        <f t="shared" si="122"/>
        <v>23</v>
      </c>
      <c r="BY27" s="76">
        <f t="shared" si="122"/>
        <v>24</v>
      </c>
      <c r="BZ27" s="76">
        <f t="shared" si="122"/>
        <v>25</v>
      </c>
      <c r="CA27" s="76">
        <f t="shared" si="122"/>
        <v>26</v>
      </c>
      <c r="CB27" s="76">
        <f t="shared" si="122"/>
        <v>27</v>
      </c>
      <c r="CC27" s="76">
        <f t="shared" si="122"/>
        <v>28</v>
      </c>
      <c r="CD27" s="76">
        <f t="shared" si="122"/>
        <v>29</v>
      </c>
      <c r="CE27" s="76">
        <f t="shared" si="122"/>
        <v>30</v>
      </c>
      <c r="CF27" s="76">
        <f t="shared" si="122"/>
        <v>31</v>
      </c>
      <c r="CG27" s="76">
        <f t="shared" si="122"/>
        <v>32</v>
      </c>
      <c r="CH27" s="76">
        <f t="shared" si="122"/>
        <v>33</v>
      </c>
      <c r="CI27" s="76">
        <f t="shared" si="122"/>
        <v>34</v>
      </c>
      <c r="CJ27" s="76">
        <f t="shared" si="122"/>
        <v>35</v>
      </c>
      <c r="CK27" s="76">
        <f t="shared" si="122"/>
        <v>36</v>
      </c>
      <c r="CL27" s="75"/>
      <c r="CM27" s="75"/>
      <c r="CN27" s="75"/>
      <c r="CO27" s="75"/>
      <c r="CP27" s="75"/>
      <c r="CQ27" s="75"/>
      <c r="CR27" s="75"/>
      <c r="CS27" s="75"/>
    </row>
    <row r="28" spans="1:97" x14ac:dyDescent="0.3">
      <c r="A28" s="76" t="s">
        <v>1939</v>
      </c>
      <c r="B28" s="76">
        <f ca="1">COUNTIFS(T_Planning[Machines],"*K16*",T_Planning[Sem],B3,T_Planning[PLANIF],"*PLANIF*",T_Planning[Année],B$2)</f>
        <v>0</v>
      </c>
      <c r="C28" s="76">
        <f ca="1">COUNTIFS(T_Planning[Machines],"*K16*",T_Planning[Sem],C3,T_Planning[PLANIF],"*PLANIF*",T_Planning[Année],C$2)</f>
        <v>0</v>
      </c>
      <c r="D28" s="76">
        <f ca="1">COUNTIFS(T_Planning[Machines],"*K16*",T_Planning[Sem],D3,T_Planning[PLANIF],"*PLANIF*",T_Planning[Année],D$2)</f>
        <v>0</v>
      </c>
      <c r="E28" s="76">
        <f ca="1">COUNTIFS(T_Planning[Machines],"*K16*",T_Planning[Sem],E3,T_Planning[PLANIF],"*PLANIF*",T_Planning[Année],E$2)</f>
        <v>0</v>
      </c>
      <c r="F28" s="76">
        <f ca="1">COUNTIFS(T_Planning[Machines],"*K16*",T_Planning[Sem],F3,T_Planning[PLANIF],"*PLANIF*",T_Planning[Année],F$2)</f>
        <v>0</v>
      </c>
      <c r="G28" s="76">
        <f ca="1">COUNTIFS(T_Planning[Machines],"*K16*",T_Planning[Sem],G3,T_Planning[PLANIF],"*PLANIF*",T_Planning[Année],G$2)</f>
        <v>0</v>
      </c>
      <c r="H28" s="76">
        <f ca="1">COUNTIFS(T_Planning[Machines],"*K16*",T_Planning[Sem],H3,T_Planning[PLANIF],"*PLANIF*",T_Planning[Année],H$2)</f>
        <v>0</v>
      </c>
      <c r="I28" s="76">
        <f ca="1">COUNTIFS(T_Planning[Machines],"*K16*",T_Planning[Sem],I3,T_Planning[PLANIF],"*PLANIF*",T_Planning[Année],I$2)</f>
        <v>0</v>
      </c>
      <c r="J28" s="76">
        <f ca="1">COUNTIFS(T_Planning[Machines],"*K16*",T_Planning[Sem],J3,T_Planning[PLANIF],"*PLANIF*",T_Planning[Année],J$2)</f>
        <v>0</v>
      </c>
      <c r="K28" s="76">
        <f ca="1">COUNTIFS(T_Planning[Machines],"*K16*",T_Planning[Sem],K3,T_Planning[PLANIF],"*PLANIF*",T_Planning[Année],K$2)</f>
        <v>0</v>
      </c>
      <c r="L28" s="76">
        <f ca="1">COUNTIFS(T_Planning[Machines],"*K16*",T_Planning[Sem],L3,T_Planning[PLANIF],"*PLANIF*",T_Planning[Année],L$2)</f>
        <v>0</v>
      </c>
      <c r="M28" s="76">
        <f ca="1">COUNTIFS(T_Planning[Machines],"*K16*",T_Planning[Sem],M3,T_Planning[PLANIF],"*PLANIF*",T_Planning[Année],M$2)</f>
        <v>0</v>
      </c>
      <c r="N28" s="76">
        <f ca="1">COUNTIFS(T_Planning[Machines],"*K16*",T_Planning[Sem],N3,T_Planning[PLANIF],"*PLANIF*",T_Planning[Année],N$2)</f>
        <v>0</v>
      </c>
      <c r="O28" s="76">
        <f ca="1">COUNTIFS(T_Planning[Machines],"*K16*",T_Planning[Sem],O3,T_Planning[PLANIF],"*PLANIF*",T_Planning[Année],O$2)</f>
        <v>0</v>
      </c>
      <c r="P28" s="76">
        <f ca="1">COUNTIFS(T_Planning[Machines],"*K16*",T_Planning[Sem],P3,T_Planning[PLANIF],"*PLANIF*",T_Planning[Année],P$2)</f>
        <v>0</v>
      </c>
      <c r="Q28" s="76">
        <f ca="1">COUNTIFS(T_Planning[Machines],"*K16*",T_Planning[Sem],Q3,T_Planning[PLANIF],"*PLANIF*",T_Planning[Année],Q$2)</f>
        <v>0</v>
      </c>
      <c r="R28" s="76">
        <f ca="1">COUNTIFS(T_Planning[Machines],"*K16*",T_Planning[Sem],R3,T_Planning[PLANIF],"*PLANIF*",T_Planning[Année],R$2)</f>
        <v>0</v>
      </c>
      <c r="S28" s="76">
        <f ca="1">COUNTIFS(T_Planning[Machines],"*K16*",T_Planning[Sem],S3,T_Planning[PLANIF],"*PLANIF*",T_Planning[Année],S$2)</f>
        <v>0</v>
      </c>
      <c r="T28" s="76">
        <f ca="1">COUNTIFS(T_Planning[Machines],"*K16*",T_Planning[Sem],T3,T_Planning[PLANIF],"*PLANIF*",T_Planning[Année],T$2)</f>
        <v>0</v>
      </c>
      <c r="U28" s="76">
        <f ca="1">COUNTIFS(T_Planning[Machines],"*K16*",T_Planning[Sem],U3,T_Planning[PLANIF],"*PLANIF*",T_Planning[Année],U$2)</f>
        <v>0</v>
      </c>
      <c r="V28" s="76">
        <f ca="1">COUNTIFS(T_Planning[Machines],"*K16*",T_Planning[Sem],V3,T_Planning[PLANIF],"*PLANIF*",T_Planning[Année],V$2)</f>
        <v>0</v>
      </c>
      <c r="W28" s="76">
        <f ca="1">COUNTIFS(T_Planning[Machines],"*K16*",T_Planning[Sem],W3,T_Planning[PLANIF],"*PLANIF*",T_Planning[Année],W$2)</f>
        <v>0</v>
      </c>
      <c r="X28" s="76">
        <f ca="1">COUNTIFS(T_Planning[Machines],"*K16*",T_Planning[Sem],X3,T_Planning[PLANIF],"*PLANIF*",T_Planning[Année],X$2)</f>
        <v>0</v>
      </c>
      <c r="Y28" s="76">
        <f ca="1">COUNTIFS(T_Planning[Machines],"*K16*",T_Planning[Sem],Y3,T_Planning[PLANIF],"*PLANIF*",T_Planning[Année],Y$2)</f>
        <v>0</v>
      </c>
      <c r="Z28" s="76">
        <f ca="1">COUNTIFS(T_Planning[Machines],"*K16*",T_Planning[Sem],Z3,T_Planning[PLANIF],"*PLANIF*",T_Planning[Année],Z$2)</f>
        <v>0</v>
      </c>
      <c r="AA28" s="76">
        <f ca="1">COUNTIFS(T_Planning[Machines],"*K16*",T_Planning[Sem],AA3,T_Planning[PLANIF],"*PLANIF*",T_Planning[Année],AA$2)</f>
        <v>0</v>
      </c>
      <c r="AB28" s="76">
        <f ca="1">COUNTIFS(T_Planning[Machines],"*K16*",T_Planning[Sem],AB3,T_Planning[PLANIF],"*PLANIF*",T_Planning[Année],AB$2)</f>
        <v>0</v>
      </c>
      <c r="AC28" s="76">
        <f ca="1">COUNTIFS(T_Planning[Machines],"*K16*",T_Planning[Sem],AC3,T_Planning[PLANIF],"*PLANIF*",T_Planning[Année],AC$2)</f>
        <v>0</v>
      </c>
      <c r="AD28" s="76">
        <f ca="1">COUNTIFS(T_Planning[Machines],"*K16*",T_Planning[Sem],AD3,T_Planning[PLANIF],"*PLANIF*",T_Planning[Année],AD$2)</f>
        <v>0</v>
      </c>
      <c r="AE28" s="76">
        <f ca="1">COUNTIFS(T_Planning[Machines],"*K16*",T_Planning[Sem],AE3,T_Planning[PLANIF],"*PLANIF*",T_Planning[Année],AE$2)</f>
        <v>0</v>
      </c>
      <c r="AF28" s="76">
        <f ca="1">COUNTIFS(T_Planning[Machines],"*K16*",T_Planning[Sem],AF3,T_Planning[PLANIF],"*PLANIF*",T_Planning[Année],AF$2)</f>
        <v>0</v>
      </c>
      <c r="AG28" s="76">
        <f ca="1">COUNTIFS(T_Planning[Machines],"*K16*",T_Planning[Sem],AG3,T_Planning[PLANIF],"*PLANIF*",T_Planning[Année],AG$2)</f>
        <v>0</v>
      </c>
      <c r="AH28" s="76">
        <f ca="1">COUNTIFS(T_Planning[Machines],"*K16*",T_Planning[Sem],AH3,T_Planning[PLANIF],"*PLANIF*",T_Planning[Année],AH$2)</f>
        <v>0</v>
      </c>
      <c r="AI28" s="76">
        <f ca="1">COUNTIFS(T_Planning[Machines],"*K16*",T_Planning[Sem],AI3,T_Planning[PLANIF],"*PLANIF*",T_Planning[Année],AI$2)</f>
        <v>0</v>
      </c>
      <c r="AJ28" s="76">
        <f ca="1">COUNTIFS(T_Planning[Machines],"*K16*",T_Planning[Sem],AJ3,T_Planning[PLANIF],"*PLANIF*",T_Planning[Année],AJ$2)</f>
        <v>0</v>
      </c>
      <c r="AK28" s="76">
        <f ca="1">COUNTIFS(T_Planning[Machines],"*K16*",T_Planning[Sem],AK3,T_Planning[PLANIF],"*PLANIF*",T_Planning[Année],AK$2)</f>
        <v>0</v>
      </c>
      <c r="AL28" s="76">
        <f ca="1">COUNTIFS(T_Planning[Machines],"*K16*",T_Planning[Sem],AL3,T_Planning[PLANIF],"*PLANIF*",T_Planning[Année],AL$2)</f>
        <v>0</v>
      </c>
      <c r="AM28" s="76">
        <f ca="1">COUNTIFS(T_Planning[Machines],"*K16*",T_Planning[Sem],AM3,T_Planning[PLANIF],"*PLANIF*",T_Planning[Année],AM$2)</f>
        <v>0</v>
      </c>
      <c r="AN28" s="76">
        <f ca="1">COUNTIFS(T_Planning[Machines],"*K16*",T_Planning[Sem],AN3,T_Planning[PLANIF],"*PLANIF*",T_Planning[Année],AN$2)</f>
        <v>0</v>
      </c>
      <c r="AO28" s="76">
        <f ca="1">COUNTIFS(T_Planning[Machines],"*K16*",T_Planning[Sem],AO3,T_Planning[PLANIF],"*PLANIF*",T_Planning[Année],AO$2)</f>
        <v>0</v>
      </c>
      <c r="AP28" s="76">
        <f ca="1">COUNTIFS(T_Planning[Machines],"*K16*",T_Planning[Sem],AP3,T_Planning[PLANIF],"*PLANIF*",T_Planning[Année],AP$2)</f>
        <v>0</v>
      </c>
      <c r="AQ28" s="76">
        <f ca="1">COUNTIFS(T_Planning[Machines],"*K16*",T_Planning[Sem],AQ3,T_Planning[PLANIF],"*PLANIF*",T_Planning[Année],AQ$2)</f>
        <v>0</v>
      </c>
      <c r="AR28" s="76">
        <f ca="1">COUNTIFS(T_Planning[Machines],"*K16*",T_Planning[Sem],AR3,T_Planning[PLANIF],"*PLANIF*",T_Planning[Année],AR$2)</f>
        <v>0</v>
      </c>
      <c r="AS28" s="76">
        <f ca="1">COUNTIFS(T_Planning[Machines],"*K16*",T_Planning[Sem],AS3,T_Planning[PLANIF],"*PLANIF*",T_Planning[Année],AS$2)</f>
        <v>0</v>
      </c>
      <c r="AT28" s="76">
        <f ca="1">COUNTIFS(T_Planning[Machines],"*K16*",T_Planning[Sem],AT3,T_Planning[PLANIF],"*PLANIF*",T_Planning[Année],AT$2)</f>
        <v>0</v>
      </c>
      <c r="AU28" s="76">
        <f ca="1">COUNTIFS(T_Planning[Machines],"*K16*",T_Planning[Sem],AU3,T_Planning[PLANIF],"*PLANIF*",T_Planning[Année],AU$2)</f>
        <v>0</v>
      </c>
      <c r="AV28" s="76">
        <f ca="1">COUNTIFS(T_Planning[Machines],"*K16*",T_Planning[Sem],AV3,T_Planning[PLANIF],"*PLANIF*",T_Planning[Année],AV$2)</f>
        <v>0</v>
      </c>
      <c r="AW28" s="76">
        <f ca="1">COUNTIFS(T_Planning[Machines],"*K16*",T_Planning[Sem],AW3,T_Planning[PLANIF],"*PLANIF*",T_Planning[Année],AW$2)</f>
        <v>0</v>
      </c>
      <c r="AX28" s="76">
        <f ca="1">COUNTIFS(T_Planning[Machines],"*K16*",T_Planning[Sem],AX3,T_Planning[PLANIF],"*PLANIF*",T_Planning[Année],AX$2)</f>
        <v>0</v>
      </c>
      <c r="AY28" s="76">
        <f ca="1">COUNTIFS(T_Planning[Machines],"*K16*",T_Planning[Sem],AY3,T_Planning[PLANIF],"*PLANIF*",T_Planning[Année],AY$2)</f>
        <v>0</v>
      </c>
      <c r="AZ28" s="76">
        <f ca="1">COUNTIFS(T_Planning[Machines],"*K16*",T_Planning[Sem],AZ3,T_Planning[PLANIF],"*PLANIF*",T_Planning[Année],AZ$2)</f>
        <v>0</v>
      </c>
      <c r="BA28" s="76">
        <f ca="1">COUNTIFS(T_Planning[Machines],"*K16*",T_Planning[Sem],BA3,T_Planning[PLANIF],"*PLANIF*",T_Planning[Année],BA$2)</f>
        <v>0</v>
      </c>
      <c r="BB28" s="76">
        <f ca="1">COUNTIFS(T_Planning[Machines],"*K16*",T_Planning[Sem],BB3,T_Planning[PLANIF],"*PLANIF*",T_Planning[Année],BB$2)</f>
        <v>0</v>
      </c>
      <c r="BC28" s="76">
        <f ca="1">COUNTIFS(T_Planning[Machines],"*K16*",T_Planning[Sem],BC3,T_Planning[PLANIF],"*PLANIF*",T_Planning[Année],BC$2)</f>
        <v>0</v>
      </c>
      <c r="BD28" s="76">
        <f ca="1">COUNTIFS(T_Planning[Machines],"*K16*",T_Planning[Sem],BD3,T_Planning[PLANIF],"*PLANIF*",T_Planning[Année],BD$2)</f>
        <v>0</v>
      </c>
      <c r="BE28" s="76">
        <f ca="1">COUNTIFS(T_Planning[Machines],"*K16*",T_Planning[Sem],BE3,T_Planning[PLANIF],"*PLANIF*",T_Planning[Année],BE$2)</f>
        <v>0</v>
      </c>
      <c r="BF28" s="76">
        <f ca="1">COUNTIFS(T_Planning[Machines],"*K16*",T_Planning[Sem],BF3,T_Planning[PLANIF],"*PLANIF*",T_Planning[Année],BF$2)</f>
        <v>0</v>
      </c>
      <c r="BG28" s="76">
        <f ca="1">COUNTIFS(T_Planning[Machines],"*K16*",T_Planning[Sem],BG3,T_Planning[PLANIF],"*PLANIF*",T_Planning[Année],BG$2)</f>
        <v>0</v>
      </c>
      <c r="BH28" s="76">
        <f ca="1">COUNTIFS(T_Planning[Machines],"*K16*",T_Planning[Sem],BH3,T_Planning[PLANIF],"*PLANIF*",T_Planning[Année],BH$2)</f>
        <v>0</v>
      </c>
      <c r="BI28" s="76">
        <f ca="1">COUNTIFS(T_Planning[Machines],"*K16*",T_Planning[Sem],BI3,T_Planning[PLANIF],"*PLANIF*",T_Planning[Année],BI$2)</f>
        <v>0</v>
      </c>
      <c r="BJ28" s="76">
        <f ca="1">COUNTIFS(T_Planning[Machines],"*K16*",T_Planning[Sem],BJ3,T_Planning[PLANIF],"*PLANIF*",T_Planning[Année],BJ$2)</f>
        <v>0</v>
      </c>
      <c r="BK28" s="76">
        <f ca="1">COUNTIFS(T_Planning[Machines],"*K16*",T_Planning[Sem],BK3,T_Planning[PLANIF],"*PLANIF*",T_Planning[Année],BK$2)</f>
        <v>0</v>
      </c>
      <c r="BL28" s="76">
        <f ca="1">COUNTIFS(T_Planning[Machines],"*K16*",T_Planning[Sem],BL3,T_Planning[PLANIF],"*PLANIF*",T_Planning[Année],BL$2)</f>
        <v>0</v>
      </c>
      <c r="BM28" s="76">
        <f ca="1">COUNTIFS(T_Planning[Machines],"*K16*",T_Planning[Sem],BM3,T_Planning[PLANIF],"*PLANIF*",T_Planning[Année],BM$2)</f>
        <v>0</v>
      </c>
      <c r="BN28" s="76">
        <f ca="1">COUNTIFS(T_Planning[Machines],"*K16*",T_Planning[Sem],BN3,T_Planning[PLANIF],"*PLANIF*",T_Planning[Année],BN$2)</f>
        <v>0</v>
      </c>
      <c r="BO28" s="76">
        <f ca="1">COUNTIFS(T_Planning[Machines],"*K16*",T_Planning[Sem],BO3,T_Planning[PLANIF],"*PLANIF*",T_Planning[Année],BO$2)</f>
        <v>0</v>
      </c>
      <c r="BP28" s="76">
        <f ca="1">COUNTIFS(T_Planning[Machines],"*K16*",T_Planning[Sem],BP3,T_Planning[PLANIF],"*PLANIF*",T_Planning[Année],BP$2)</f>
        <v>0</v>
      </c>
      <c r="BQ28" s="76">
        <f ca="1">COUNTIFS(T_Planning[Machines],"*K16*",T_Planning[Sem],BQ3,T_Planning[PLANIF],"*PLANIF*",T_Planning[Année],BQ$2)</f>
        <v>0</v>
      </c>
      <c r="BR28" s="76">
        <f ca="1">COUNTIFS(T_Planning[Machines],"*K16*",T_Planning[Sem],BR3,T_Planning[PLANIF],"*PLANIF*",T_Planning[Année],BR$2)</f>
        <v>0</v>
      </c>
      <c r="BS28" s="76">
        <f ca="1">COUNTIFS(T_Planning[Machines],"*K16*",T_Planning[Sem],BS3,T_Planning[PLANIF],"*PLANIF*",T_Planning[Année],BS$2)</f>
        <v>0</v>
      </c>
      <c r="BT28" s="76">
        <f ca="1">COUNTIFS(T_Planning[Machines],"*K16*",T_Planning[Sem],BT3,T_Planning[PLANIF],"*PLANIF*",T_Planning[Année],BT$2)</f>
        <v>0</v>
      </c>
      <c r="BU28" s="76">
        <f ca="1">COUNTIFS(T_Planning[Machines],"*K16*",T_Planning[Sem],BU3,T_Planning[PLANIF],"*PLANIF*",T_Planning[Année],BU$2)</f>
        <v>0</v>
      </c>
      <c r="BV28" s="76">
        <f ca="1">COUNTIFS(T_Planning[Machines],"*K16*",T_Planning[Sem],BV3,T_Planning[PLANIF],"*PLANIF*",T_Planning[Année],BV$2)</f>
        <v>0</v>
      </c>
      <c r="BW28" s="76">
        <f ca="1">COUNTIFS(T_Planning[Machines],"*K16*",T_Planning[Sem],BW3,T_Planning[PLANIF],"*PLANIF*",T_Planning[Année],BW$2)</f>
        <v>0</v>
      </c>
      <c r="BX28" s="76">
        <f ca="1">COUNTIFS(T_Planning[Machines],"*K16*",T_Planning[Sem],BX3,T_Planning[PLANIF],"*PLANIF*",T_Planning[Année],BX$2)</f>
        <v>0</v>
      </c>
      <c r="BY28" s="76">
        <f ca="1">COUNTIFS(T_Planning[Machines],"*K16*",T_Planning[Sem],BY3,T_Planning[PLANIF],"*PLANIF*",T_Planning[Année],BY$2)</f>
        <v>0</v>
      </c>
      <c r="BZ28" s="76">
        <f ca="1">COUNTIFS(T_Planning[Machines],"*K16*",T_Planning[Sem],BZ3,T_Planning[PLANIF],"*PLANIF*",T_Planning[Année],BZ$2)</f>
        <v>0</v>
      </c>
      <c r="CA28" s="76">
        <f ca="1">COUNTIFS(T_Planning[Machines],"*K16*",T_Planning[Sem],CA3,T_Planning[PLANIF],"*PLANIF*",T_Planning[Année],CA$2)</f>
        <v>0</v>
      </c>
      <c r="CB28" s="76">
        <f ca="1">COUNTIFS(T_Planning[Machines],"*K16*",T_Planning[Sem],CB3,T_Planning[PLANIF],"*PLANIF*",T_Planning[Année],CB$2)</f>
        <v>0</v>
      </c>
      <c r="CC28" s="76">
        <f ca="1">COUNTIFS(T_Planning[Machines],"*K16*",T_Planning[Sem],CC3,T_Planning[PLANIF],"*PLANIF*",T_Planning[Année],CC$2)</f>
        <v>0</v>
      </c>
      <c r="CD28" s="76">
        <f ca="1">COUNTIFS(T_Planning[Machines],"*K16*",T_Planning[Sem],CD3,T_Planning[PLANIF],"*PLANIF*",T_Planning[Année],CD$2)</f>
        <v>0</v>
      </c>
      <c r="CE28" s="76">
        <f ca="1">COUNTIFS(T_Planning[Machines],"*K16*",T_Planning[Sem],CE3,T_Planning[PLANIF],"*PLANIF*",T_Planning[Année],CE$2)</f>
        <v>0</v>
      </c>
      <c r="CF28" s="76">
        <f ca="1">COUNTIFS(T_Planning[Machines],"*K16*",T_Planning[Sem],CF3,T_Planning[PLANIF],"*PLANIF*",T_Planning[Année],CF$2)</f>
        <v>0</v>
      </c>
      <c r="CG28" s="76">
        <f ca="1">COUNTIFS(T_Planning[Machines],"*K16*",T_Planning[Sem],CG3,T_Planning[PLANIF],"*PLANIF*",T_Planning[Année],CG$2)</f>
        <v>0</v>
      </c>
      <c r="CH28" s="76">
        <f ca="1">COUNTIFS(T_Planning[Machines],"*K16*",T_Planning[Sem],CH3,T_Planning[PLANIF],"*PLANIF*",T_Planning[Année],CH$2)</f>
        <v>0</v>
      </c>
      <c r="CI28" s="76">
        <f ca="1">COUNTIFS(T_Planning[Machines],"*K16*",T_Planning[Sem],CI3,T_Planning[PLANIF],"*PLANIF*",T_Planning[Année],CI$2)</f>
        <v>0</v>
      </c>
      <c r="CJ28" s="76">
        <f ca="1">COUNTIFS(T_Planning[Machines],"*K16*",T_Planning[Sem],CJ3,T_Planning[PLANIF],"*PLANIF*",T_Planning[Année],CJ$2)</f>
        <v>0</v>
      </c>
      <c r="CK28" s="76">
        <f ca="1">COUNTIFS(T_Planning[Machines],"*K16*",T_Planning[Sem],CK3,T_Planning[PLANIF],"*PLANIF*",T_Planning[Année],CK$2)</f>
        <v>0</v>
      </c>
      <c r="CL28" s="75"/>
      <c r="CM28" s="75"/>
      <c r="CN28" s="75"/>
      <c r="CO28" s="75"/>
      <c r="CP28" s="75"/>
      <c r="CQ28" s="75"/>
      <c r="CR28" s="75"/>
      <c r="CS28" s="75"/>
    </row>
    <row r="29" spans="1:97" x14ac:dyDescent="0.3">
      <c r="A29" s="76" t="s">
        <v>1940</v>
      </c>
      <c r="B29" s="70">
        <f ca="1">SUMIFS('Metteur en train'!33:33,'Metteur en train'!31:31,CAPAMETW15!B$3,'Metteur en train'!2:2,CAPAMETW15!B$2)</f>
        <v>0</v>
      </c>
      <c r="C29" s="70">
        <f ca="1">SUMIFS('Metteur en train'!33:33,'Metteur en train'!31:31,CAPAMETW15!C$3,'Metteur en train'!2:2,CAPAMETW15!C$2)</f>
        <v>0</v>
      </c>
      <c r="D29" s="70">
        <f ca="1">SUMIFS('Metteur en train'!33:33,'Metteur en train'!31:31,CAPAMETW15!D$3,'Metteur en train'!2:2,CAPAMETW15!D$2)</f>
        <v>0</v>
      </c>
      <c r="E29" s="70">
        <f ca="1">SUMIFS('Metteur en train'!33:33,'Metteur en train'!31:31,CAPAMETW15!E$3,'Metteur en train'!2:2,CAPAMETW15!E$2)</f>
        <v>0</v>
      </c>
      <c r="F29" s="70">
        <f ca="1">SUMIFS('Metteur en train'!33:33,'Metteur en train'!31:31,CAPAMETW15!F$3,'Metteur en train'!2:2,CAPAMETW15!F$2)</f>
        <v>0</v>
      </c>
      <c r="G29" s="70">
        <f ca="1">SUMIFS('Metteur en train'!33:33,'Metteur en train'!31:31,CAPAMETW15!G$3,'Metteur en train'!2:2,CAPAMETW15!G$2)</f>
        <v>0</v>
      </c>
      <c r="H29" s="70">
        <f ca="1">SUMIFS('Metteur en train'!33:33,'Metteur en train'!31:31,CAPAMETW15!H$3,'Metteur en train'!2:2,CAPAMETW15!H$2)</f>
        <v>0</v>
      </c>
      <c r="I29" s="70">
        <f ca="1">SUMIFS('Metteur en train'!33:33,'Metteur en train'!31:31,CAPAMETW15!I$3,'Metteur en train'!2:2,CAPAMETW15!I$2)</f>
        <v>0</v>
      </c>
      <c r="J29" s="70">
        <f ca="1">SUMIFS('Metteur en train'!33:33,'Metteur en train'!31:31,CAPAMETW15!J$3,'Metteur en train'!2:2,CAPAMETW15!J$2)</f>
        <v>0</v>
      </c>
      <c r="K29" s="70">
        <f ca="1">SUMIFS('Metteur en train'!33:33,'Metteur en train'!31:31,CAPAMETW15!K$3,'Metteur en train'!2:2,CAPAMETW15!K$2)</f>
        <v>0</v>
      </c>
      <c r="L29" s="70">
        <f ca="1">SUMIFS('Metteur en train'!33:33,'Metteur en train'!31:31,CAPAMETW15!L$3,'Metteur en train'!2:2,CAPAMETW15!L$2)</f>
        <v>0</v>
      </c>
      <c r="M29" s="70">
        <f ca="1">SUMIFS('Metteur en train'!33:33,'Metteur en train'!31:31,CAPAMETW15!M$3,'Metteur en train'!2:2,CAPAMETW15!M$2)</f>
        <v>0</v>
      </c>
      <c r="N29" s="70">
        <f ca="1">SUMIFS('Metteur en train'!33:33,'Metteur en train'!31:31,CAPAMETW15!N$3,'Metteur en train'!2:2,CAPAMETW15!N$2)</f>
        <v>0</v>
      </c>
      <c r="O29" s="70">
        <f ca="1">SUMIFS('Metteur en train'!33:33,'Metteur en train'!31:31,CAPAMETW15!O$3,'Metteur en train'!2:2,CAPAMETW15!O$2)</f>
        <v>0</v>
      </c>
      <c r="P29" s="70">
        <f ca="1">SUMIFS('Metteur en train'!33:33,'Metteur en train'!31:31,CAPAMETW15!P$3,'Metteur en train'!2:2,CAPAMETW15!P$2)</f>
        <v>0</v>
      </c>
      <c r="Q29" s="70">
        <f ca="1">SUMIFS('Metteur en train'!33:33,'Metteur en train'!31:31,CAPAMETW15!Q$3,'Metteur en train'!2:2,CAPAMETW15!Q$2)</f>
        <v>0</v>
      </c>
      <c r="R29" s="70">
        <f ca="1">SUMIFS('Metteur en train'!33:33,'Metteur en train'!31:31,CAPAMETW15!R$3,'Metteur en train'!2:2,CAPAMETW15!R$2)</f>
        <v>0</v>
      </c>
      <c r="S29" s="70">
        <f ca="1">SUMIFS('Metteur en train'!33:33,'Metteur en train'!31:31,CAPAMETW15!S$3,'Metteur en train'!2:2,CAPAMETW15!S$2)</f>
        <v>0</v>
      </c>
      <c r="T29" s="70">
        <f ca="1">SUMIFS('Metteur en train'!33:33,'Metteur en train'!31:31,CAPAMETW15!T$3,'Metteur en train'!2:2,CAPAMETW15!T$2)</f>
        <v>0</v>
      </c>
      <c r="U29" s="70">
        <f ca="1">SUMIFS('Metteur en train'!33:33,'Metteur en train'!31:31,CAPAMETW15!U$3,'Metteur en train'!2:2,CAPAMETW15!U$2)</f>
        <v>0</v>
      </c>
      <c r="V29" s="70">
        <f ca="1">SUMIFS('Metteur en train'!33:33,'Metteur en train'!31:31,CAPAMETW15!V$3,'Metteur en train'!2:2,CAPAMETW15!V$2)</f>
        <v>0</v>
      </c>
      <c r="W29" s="70">
        <f ca="1">SUMIFS('Metteur en train'!33:33,'Metteur en train'!31:31,CAPAMETW15!W$3,'Metteur en train'!2:2,CAPAMETW15!W$2)</f>
        <v>0</v>
      </c>
      <c r="X29" s="70">
        <f ca="1">SUMIFS('Metteur en train'!33:33,'Metteur en train'!31:31,CAPAMETW15!X$3,'Metteur en train'!2:2,CAPAMETW15!X$2)</f>
        <v>0</v>
      </c>
      <c r="Y29" s="70">
        <f ca="1">SUMIFS('Metteur en train'!33:33,'Metteur en train'!31:31,CAPAMETW15!Y$3,'Metteur en train'!2:2,CAPAMETW15!Y$2)</f>
        <v>0</v>
      </c>
      <c r="Z29" s="70">
        <f ca="1">SUMIFS('Metteur en train'!33:33,'Metteur en train'!31:31,CAPAMETW15!Z$3,'Metteur en train'!2:2,CAPAMETW15!Z$2)</f>
        <v>0</v>
      </c>
      <c r="AA29" s="70">
        <f ca="1">SUMIFS('Metteur en train'!33:33,'Metteur en train'!31:31,CAPAMETW15!AA$3,'Metteur en train'!2:2,CAPAMETW15!AA$2)</f>
        <v>0</v>
      </c>
      <c r="AB29" s="70">
        <f ca="1">SUMIFS('Metteur en train'!33:33,'Metteur en train'!31:31,CAPAMETW15!AB$3,'Metteur en train'!2:2,CAPAMETW15!AB$2)</f>
        <v>0</v>
      </c>
      <c r="AC29" s="70">
        <f ca="1">SUMIFS('Metteur en train'!33:33,'Metteur en train'!31:31,CAPAMETW15!AC$3,'Metteur en train'!2:2,CAPAMETW15!AC$2)</f>
        <v>0</v>
      </c>
      <c r="AD29" s="70">
        <f ca="1">SUMIFS('Metteur en train'!33:33,'Metteur en train'!31:31,CAPAMETW15!AD$3,'Metteur en train'!2:2,CAPAMETW15!AD$2)</f>
        <v>0</v>
      </c>
      <c r="AE29" s="70">
        <f ca="1">SUMIFS('Metteur en train'!33:33,'Metteur en train'!31:31,CAPAMETW15!AE$3,'Metteur en train'!2:2,CAPAMETW15!AE$2)</f>
        <v>0</v>
      </c>
      <c r="AF29" s="70">
        <f ca="1">SUMIFS('Metteur en train'!33:33,'Metteur en train'!31:31,CAPAMETW15!AF$3,'Metteur en train'!2:2,CAPAMETW15!AF$2)</f>
        <v>0</v>
      </c>
      <c r="AG29" s="70">
        <f ca="1">SUMIFS('Metteur en train'!33:33,'Metteur en train'!31:31,CAPAMETW15!AG$3,'Metteur en train'!2:2,CAPAMETW15!AG$2)</f>
        <v>0</v>
      </c>
      <c r="AH29" s="70">
        <f ca="1">SUMIFS('Metteur en train'!33:33,'Metteur en train'!31:31,CAPAMETW15!AH$3,'Metteur en train'!2:2,CAPAMETW15!AH$2)</f>
        <v>0</v>
      </c>
      <c r="AI29" s="70">
        <f ca="1">SUMIFS('Metteur en train'!33:33,'Metteur en train'!31:31,CAPAMETW15!AI$3,'Metteur en train'!2:2,CAPAMETW15!AI$2)</f>
        <v>0</v>
      </c>
      <c r="AJ29" s="70">
        <f ca="1">SUMIFS('Metteur en train'!33:33,'Metteur en train'!31:31,CAPAMETW15!AJ$3,'Metteur en train'!2:2,CAPAMETW15!AJ$2)</f>
        <v>0</v>
      </c>
      <c r="AK29" s="70">
        <f ca="1">SUMIFS('Metteur en train'!33:33,'Metteur en train'!31:31,CAPAMETW15!AK$3,'Metteur en train'!2:2,CAPAMETW15!AK$2)</f>
        <v>0</v>
      </c>
      <c r="AL29" s="70">
        <f ca="1">SUMIFS('Metteur en train'!33:33,'Metteur en train'!31:31,CAPAMETW15!AL$3,'Metteur en train'!2:2,CAPAMETW15!AL$2)</f>
        <v>0</v>
      </c>
      <c r="AM29" s="70">
        <f ca="1">SUMIFS('Metteur en train'!33:33,'Metteur en train'!31:31,CAPAMETW15!AM$3,'Metteur en train'!2:2,CAPAMETW15!AM$2)</f>
        <v>0</v>
      </c>
      <c r="AN29" s="70">
        <f ca="1">SUMIFS('Metteur en train'!33:33,'Metteur en train'!31:31,CAPAMETW15!AN$3,'Metteur en train'!2:2,CAPAMETW15!AN$2)</f>
        <v>0</v>
      </c>
      <c r="AO29" s="70">
        <f ca="1">SUMIFS('Metteur en train'!33:33,'Metteur en train'!31:31,CAPAMETW15!AO$3,'Metteur en train'!2:2,CAPAMETW15!AO$2)</f>
        <v>0</v>
      </c>
      <c r="AP29" s="70">
        <f ca="1">SUMIFS('Metteur en train'!33:33,'Metteur en train'!31:31,CAPAMETW15!AP$3,'Metteur en train'!2:2,CAPAMETW15!AP$2)</f>
        <v>0</v>
      </c>
      <c r="AQ29" s="70">
        <f ca="1">SUMIFS('Metteur en train'!33:33,'Metteur en train'!31:31,CAPAMETW15!AQ$3,'Metteur en train'!2:2,CAPAMETW15!AQ$2)</f>
        <v>0</v>
      </c>
      <c r="AR29" s="70">
        <f ca="1">SUMIFS('Metteur en train'!33:33,'Metteur en train'!31:31,CAPAMETW15!AR$3,'Metteur en train'!2:2,CAPAMETW15!AR$2)</f>
        <v>0</v>
      </c>
      <c r="AS29" s="70">
        <f ca="1">SUMIFS('Metteur en train'!33:33,'Metteur en train'!31:31,CAPAMETW15!AS$3,'Metteur en train'!2:2,CAPAMETW15!AS$2)</f>
        <v>0</v>
      </c>
      <c r="AT29" s="70">
        <f ca="1">SUMIFS('Metteur en train'!33:33,'Metteur en train'!31:31,CAPAMETW15!AT$3,'Metteur en train'!2:2,CAPAMETW15!AT$2)</f>
        <v>0</v>
      </c>
      <c r="AU29" s="70">
        <f ca="1">SUMIFS('Metteur en train'!33:33,'Metteur en train'!31:31,CAPAMETW15!AU$3,'Metteur en train'!2:2,CAPAMETW15!AU$2)</f>
        <v>0</v>
      </c>
      <c r="AV29" s="70">
        <f ca="1">SUMIFS('Metteur en train'!33:33,'Metteur en train'!31:31,CAPAMETW15!AV$3,'Metteur en train'!2:2,CAPAMETW15!AV$2)</f>
        <v>0</v>
      </c>
      <c r="AW29" s="70">
        <f ca="1">SUMIFS('Metteur en train'!33:33,'Metteur en train'!31:31,CAPAMETW15!AW$3,'Metteur en train'!2:2,CAPAMETW15!AW$2)</f>
        <v>0</v>
      </c>
      <c r="AX29" s="70">
        <f ca="1">SUMIFS('Metteur en train'!33:33,'Metteur en train'!31:31,CAPAMETW15!AX$3,'Metteur en train'!2:2,CAPAMETW15!AX$2)</f>
        <v>0</v>
      </c>
      <c r="AY29" s="70">
        <f ca="1">SUMIFS('Metteur en train'!33:33,'Metteur en train'!31:31,CAPAMETW15!AY$3,'Metteur en train'!2:2,CAPAMETW15!AY$2)</f>
        <v>0</v>
      </c>
      <c r="AZ29" s="70">
        <f ca="1">SUMIFS('Metteur en train'!33:33,'Metteur en train'!31:31,CAPAMETW15!AZ$3,'Metteur en train'!2:2,CAPAMETW15!AZ$2)</f>
        <v>0</v>
      </c>
      <c r="BA29" s="70">
        <f ca="1">SUMIFS('Metteur en train'!33:33,'Metteur en train'!31:31,CAPAMETW15!BA$3,'Metteur en train'!2:2,CAPAMETW15!BA$2)</f>
        <v>0</v>
      </c>
      <c r="BB29" s="70">
        <f ca="1">SUMIFS('Metteur en train'!33:33,'Metteur en train'!31:31,CAPAMETW15!BB$3,'Metteur en train'!2:2,CAPAMETW15!BB$2)</f>
        <v>0</v>
      </c>
      <c r="BC29" s="70">
        <f ca="1">SUMIFS('Metteur en train'!33:33,'Metteur en train'!31:31,CAPAMETW15!BC$3,'Metteur en train'!2:2,CAPAMETW15!BC$2)</f>
        <v>0</v>
      </c>
      <c r="BD29" s="70">
        <f ca="1">SUMIFS('Metteur en train'!33:33,'Metteur en train'!31:31,CAPAMETW15!BD$3,'Metteur en train'!2:2,CAPAMETW15!BD$2)</f>
        <v>0</v>
      </c>
      <c r="BE29" s="70">
        <f ca="1">SUMIFS('Metteur en train'!33:33,'Metteur en train'!31:31,CAPAMETW15!BE$3,'Metteur en train'!2:2,CAPAMETW15!BE$2)</f>
        <v>0</v>
      </c>
      <c r="BF29" s="70">
        <f ca="1">SUMIFS('Metteur en train'!33:33,'Metteur en train'!31:31,CAPAMETW15!BF$3,'Metteur en train'!2:2,CAPAMETW15!BF$2)</f>
        <v>0</v>
      </c>
      <c r="BG29" s="70">
        <f ca="1">SUMIFS('Metteur en train'!33:33,'Metteur en train'!31:31,CAPAMETW15!BG$3,'Metteur en train'!2:2,CAPAMETW15!BG$2)</f>
        <v>0</v>
      </c>
      <c r="BH29" s="70">
        <f ca="1">SUMIFS('Metteur en train'!33:33,'Metteur en train'!31:31,CAPAMETW15!BH$3,'Metteur en train'!2:2,CAPAMETW15!BH$2)</f>
        <v>0</v>
      </c>
      <c r="BI29" s="70">
        <f ca="1">SUMIFS('Metteur en train'!33:33,'Metteur en train'!31:31,CAPAMETW15!BI$3,'Metteur en train'!2:2,CAPAMETW15!BI$2)</f>
        <v>0</v>
      </c>
      <c r="BJ29" s="70">
        <f ca="1">SUMIFS('Metteur en train'!33:33,'Metteur en train'!31:31,CAPAMETW15!BJ$3,'Metteur en train'!2:2,CAPAMETW15!BJ$2)</f>
        <v>0</v>
      </c>
      <c r="BK29" s="70">
        <f ca="1">SUMIFS('Metteur en train'!33:33,'Metteur en train'!31:31,CAPAMETW15!BK$3,'Metteur en train'!2:2,CAPAMETW15!BK$2)</f>
        <v>0</v>
      </c>
      <c r="BL29" s="70">
        <f ca="1">SUMIFS('Metteur en train'!33:33,'Metteur en train'!31:31,CAPAMETW15!BL$3,'Metteur en train'!2:2,CAPAMETW15!BL$2)</f>
        <v>0</v>
      </c>
      <c r="BM29" s="70">
        <f ca="1">SUMIFS('Metteur en train'!33:33,'Metteur en train'!31:31,CAPAMETW15!BM$3,'Metteur en train'!2:2,CAPAMETW15!BM$2)</f>
        <v>0</v>
      </c>
      <c r="BN29" s="70">
        <f ca="1">SUMIFS('Metteur en train'!33:33,'Metteur en train'!31:31,CAPAMETW15!BN$3,'Metteur en train'!2:2,CAPAMETW15!BN$2)</f>
        <v>0</v>
      </c>
      <c r="BO29" s="70">
        <f ca="1">SUMIFS('Metteur en train'!33:33,'Metteur en train'!31:31,CAPAMETW15!BO$3,'Metteur en train'!2:2,CAPAMETW15!BO$2)</f>
        <v>0</v>
      </c>
      <c r="BP29" s="70">
        <f ca="1">SUMIFS('Metteur en train'!33:33,'Metteur en train'!31:31,CAPAMETW15!BP$3,'Metteur en train'!2:2,CAPAMETW15!BP$2)</f>
        <v>0</v>
      </c>
      <c r="BQ29" s="70">
        <f ca="1">SUMIFS('Metteur en train'!33:33,'Metteur en train'!31:31,CAPAMETW15!BQ$3,'Metteur en train'!2:2,CAPAMETW15!BQ$2)</f>
        <v>0</v>
      </c>
      <c r="BR29" s="70">
        <f ca="1">SUMIFS('Metteur en train'!33:33,'Metteur en train'!31:31,CAPAMETW15!BR$3,'Metteur en train'!2:2,CAPAMETW15!BR$2)</f>
        <v>0</v>
      </c>
      <c r="BS29" s="70">
        <f ca="1">SUMIFS('Metteur en train'!33:33,'Metteur en train'!31:31,CAPAMETW15!BS$3,'Metteur en train'!2:2,CAPAMETW15!BS$2)</f>
        <v>0</v>
      </c>
      <c r="BT29" s="70">
        <f ca="1">SUMIFS('Metteur en train'!33:33,'Metteur en train'!31:31,CAPAMETW15!BT$3,'Metteur en train'!2:2,CAPAMETW15!BT$2)</f>
        <v>0</v>
      </c>
      <c r="BU29" s="70">
        <f ca="1">SUMIFS('Metteur en train'!33:33,'Metteur en train'!31:31,CAPAMETW15!BU$3,'Metteur en train'!2:2,CAPAMETW15!BU$2)</f>
        <v>0</v>
      </c>
      <c r="BV29" s="70">
        <f ca="1">SUMIFS('Metteur en train'!33:33,'Metteur en train'!31:31,CAPAMETW15!BV$3,'Metteur en train'!2:2,CAPAMETW15!BV$2)</f>
        <v>0</v>
      </c>
      <c r="BW29" s="70">
        <f ca="1">SUMIFS('Metteur en train'!33:33,'Metteur en train'!31:31,CAPAMETW15!BW$3,'Metteur en train'!2:2,CAPAMETW15!BW$2)</f>
        <v>0</v>
      </c>
      <c r="BX29" s="70">
        <f ca="1">SUMIFS('Metteur en train'!33:33,'Metteur en train'!31:31,CAPAMETW15!BX$3,'Metteur en train'!2:2,CAPAMETW15!BX$2)</f>
        <v>0</v>
      </c>
      <c r="BY29" s="70">
        <f ca="1">SUMIFS('Metteur en train'!33:33,'Metteur en train'!31:31,CAPAMETW15!BY$3,'Metteur en train'!2:2,CAPAMETW15!BY$2)</f>
        <v>0</v>
      </c>
      <c r="BZ29" s="70">
        <f ca="1">SUMIFS('Metteur en train'!33:33,'Metteur en train'!31:31,CAPAMETW15!BZ$3,'Metteur en train'!2:2,CAPAMETW15!BZ$2)</f>
        <v>0</v>
      </c>
      <c r="CA29" s="70">
        <f ca="1">SUMIFS('Metteur en train'!33:33,'Metteur en train'!31:31,CAPAMETW15!CA$3,'Metteur en train'!2:2,CAPAMETW15!CA$2)</f>
        <v>0</v>
      </c>
      <c r="CB29" s="70">
        <f ca="1">SUMIFS('Metteur en train'!33:33,'Metteur en train'!31:31,CAPAMETW15!CB$3,'Metteur en train'!2:2,CAPAMETW15!CB$2)</f>
        <v>0</v>
      </c>
      <c r="CC29" s="70">
        <f ca="1">SUMIFS('Metteur en train'!33:33,'Metteur en train'!31:31,CAPAMETW15!CC$3,'Metteur en train'!2:2,CAPAMETW15!CC$2)</f>
        <v>0</v>
      </c>
      <c r="CD29" s="70">
        <f ca="1">SUMIFS('Metteur en train'!33:33,'Metteur en train'!31:31,CAPAMETW15!CD$3,'Metteur en train'!2:2,CAPAMETW15!CD$2)</f>
        <v>0</v>
      </c>
      <c r="CE29" s="70">
        <f ca="1">SUMIFS('Metteur en train'!33:33,'Metteur en train'!31:31,CAPAMETW15!CE$3,'Metteur en train'!2:2,CAPAMETW15!CE$2)</f>
        <v>0</v>
      </c>
      <c r="CF29" s="70">
        <f ca="1">SUMIFS('Metteur en train'!33:33,'Metteur en train'!31:31,CAPAMETW15!CF$3,'Metteur en train'!2:2,CAPAMETW15!CF$2)</f>
        <v>0</v>
      </c>
      <c r="CG29" s="70">
        <f ca="1">SUMIFS('Metteur en train'!33:33,'Metteur en train'!31:31,CAPAMETW15!CG$3,'Metteur en train'!2:2,CAPAMETW15!CG$2)</f>
        <v>0</v>
      </c>
      <c r="CH29" s="70">
        <f ca="1">SUMIFS('Metteur en train'!33:33,'Metteur en train'!31:31,CAPAMETW15!CH$3,'Metteur en train'!2:2,CAPAMETW15!CH$2)</f>
        <v>0</v>
      </c>
      <c r="CI29" s="70">
        <f ca="1">SUMIFS('Metteur en train'!33:33,'Metteur en train'!31:31,CAPAMETW15!CI$3,'Metteur en train'!2:2,CAPAMETW15!CI$2)</f>
        <v>0</v>
      </c>
      <c r="CJ29" s="70">
        <f ca="1">SUMIFS('Metteur en train'!33:33,'Metteur en train'!31:31,CAPAMETW15!CJ$3,'Metteur en train'!2:2,CAPAMETW15!CJ$2)</f>
        <v>0</v>
      </c>
      <c r="CK29" s="70">
        <f ca="1">SUMIFS('Metteur en train'!33:33,'Metteur en train'!31:31,CAPAMETW15!CK$3,'Metteur en train'!2:2,CAPAMETW15!CK$2)</f>
        <v>0</v>
      </c>
      <c r="CL29" s="75"/>
      <c r="CM29" s="75"/>
      <c r="CN29" s="94" t="s">
        <v>2419</v>
      </c>
      <c r="CO29" s="94" t="s">
        <v>2420</v>
      </c>
      <c r="CP29" s="75"/>
      <c r="CQ29" s="75"/>
      <c r="CR29" s="75"/>
      <c r="CS29" s="75"/>
    </row>
    <row r="30" spans="1:97" x14ac:dyDescent="0.3">
      <c r="A30" s="77" t="s">
        <v>1941</v>
      </c>
      <c r="B30" s="78">
        <f ca="1">IFERROR(IF(B28+#REF!-B29&lt;0,0,IF(B27&lt;=$A$1,B28+#REF!,B28+#REF!-B29)),0)</f>
        <v>0</v>
      </c>
      <c r="C30" s="78">
        <f ca="1">IFERROR(IF(C28+B30-C29&lt;=0,0,C28+B30-C29),0)</f>
        <v>0</v>
      </c>
      <c r="D30" s="78">
        <f t="shared" ref="D30:AX30" ca="1" si="123">IFERROR(IF(D28+C30-D29&lt;=0,0,D28+C30-D29),0)</f>
        <v>0</v>
      </c>
      <c r="E30" s="78">
        <f t="shared" ca="1" si="123"/>
        <v>0</v>
      </c>
      <c r="F30" s="78">
        <f t="shared" ca="1" si="123"/>
        <v>0</v>
      </c>
      <c r="G30" s="78">
        <f t="shared" ca="1" si="123"/>
        <v>0</v>
      </c>
      <c r="H30" s="78">
        <f t="shared" ca="1" si="123"/>
        <v>0</v>
      </c>
      <c r="I30" s="78">
        <f t="shared" ca="1" si="123"/>
        <v>0</v>
      </c>
      <c r="J30" s="78">
        <f t="shared" ca="1" si="123"/>
        <v>0</v>
      </c>
      <c r="K30" s="78">
        <f t="shared" ca="1" si="123"/>
        <v>0</v>
      </c>
      <c r="L30" s="78">
        <f t="shared" ca="1" si="123"/>
        <v>0</v>
      </c>
      <c r="M30" s="78">
        <f t="shared" ca="1" si="123"/>
        <v>0</v>
      </c>
      <c r="N30" s="78">
        <f t="shared" ca="1" si="123"/>
        <v>0</v>
      </c>
      <c r="O30" s="78">
        <f t="shared" ca="1" si="123"/>
        <v>0</v>
      </c>
      <c r="P30" s="78">
        <f t="shared" ca="1" si="123"/>
        <v>0</v>
      </c>
      <c r="Q30" s="78">
        <f t="shared" ca="1" si="123"/>
        <v>0</v>
      </c>
      <c r="R30" s="78">
        <f t="shared" ca="1" si="123"/>
        <v>0</v>
      </c>
      <c r="S30" s="78">
        <f ca="1">IFERROR(IF(S28+R30-S29&lt;=0,0,S28+R30-S29),0)</f>
        <v>0</v>
      </c>
      <c r="T30" s="78">
        <f t="shared" ca="1" si="123"/>
        <v>0</v>
      </c>
      <c r="U30" s="78">
        <f t="shared" ca="1" si="123"/>
        <v>0</v>
      </c>
      <c r="V30" s="78">
        <f t="shared" ca="1" si="123"/>
        <v>0</v>
      </c>
      <c r="W30" s="78">
        <f t="shared" ca="1" si="123"/>
        <v>0</v>
      </c>
      <c r="X30" s="78">
        <f t="shared" ca="1" si="123"/>
        <v>0</v>
      </c>
      <c r="Y30" s="78">
        <f t="shared" ca="1" si="123"/>
        <v>0</v>
      </c>
      <c r="Z30" s="78">
        <f t="shared" ca="1" si="123"/>
        <v>0</v>
      </c>
      <c r="AA30" s="78">
        <f t="shared" ca="1" si="123"/>
        <v>0</v>
      </c>
      <c r="AB30" s="78">
        <f t="shared" ca="1" si="123"/>
        <v>0</v>
      </c>
      <c r="AC30" s="78">
        <f t="shared" ca="1" si="123"/>
        <v>0</v>
      </c>
      <c r="AD30" s="78">
        <f t="shared" ca="1" si="123"/>
        <v>0</v>
      </c>
      <c r="AE30" s="78">
        <f t="shared" ca="1" si="123"/>
        <v>0</v>
      </c>
      <c r="AF30" s="78">
        <f t="shared" ca="1" si="123"/>
        <v>0</v>
      </c>
      <c r="AG30" s="78">
        <f t="shared" ca="1" si="123"/>
        <v>0</v>
      </c>
      <c r="AH30" s="78">
        <f t="shared" ca="1" si="123"/>
        <v>0</v>
      </c>
      <c r="AI30" s="78">
        <f t="shared" ca="1" si="123"/>
        <v>0</v>
      </c>
      <c r="AJ30" s="78">
        <f t="shared" ca="1" si="123"/>
        <v>0</v>
      </c>
      <c r="AK30" s="78">
        <f t="shared" ca="1" si="123"/>
        <v>0</v>
      </c>
      <c r="AL30" s="78">
        <f t="shared" ca="1" si="123"/>
        <v>0</v>
      </c>
      <c r="AM30" s="78">
        <f t="shared" ca="1" si="123"/>
        <v>0</v>
      </c>
      <c r="AN30" s="78">
        <f t="shared" ca="1" si="123"/>
        <v>0</v>
      </c>
      <c r="AO30" s="78">
        <f t="shared" ca="1" si="123"/>
        <v>0</v>
      </c>
      <c r="AP30" s="78">
        <f t="shared" ca="1" si="123"/>
        <v>0</v>
      </c>
      <c r="AQ30" s="78">
        <f t="shared" ca="1" si="123"/>
        <v>0</v>
      </c>
      <c r="AR30" s="78">
        <f t="shared" ca="1" si="123"/>
        <v>0</v>
      </c>
      <c r="AS30" s="78">
        <f t="shared" ca="1" si="123"/>
        <v>0</v>
      </c>
      <c r="AT30" s="78">
        <f ca="1">IFERROR(IF(AT28+AS30-AT29&lt;=0,0,AT28+AS30-AT29),0)</f>
        <v>0</v>
      </c>
      <c r="AU30" s="78">
        <f t="shared" ca="1" si="123"/>
        <v>0</v>
      </c>
      <c r="AV30" s="78">
        <f t="shared" ca="1" si="123"/>
        <v>0</v>
      </c>
      <c r="AW30" s="78">
        <f t="shared" ca="1" si="123"/>
        <v>0</v>
      </c>
      <c r="AX30" s="78">
        <f t="shared" ca="1" si="123"/>
        <v>0</v>
      </c>
      <c r="AY30" s="78">
        <f t="shared" ref="AY30" ca="1" si="124">IFERROR(IF(AY28+AX30-AY29&lt;=0,0,AY28+AX30-AY29),0)</f>
        <v>0</v>
      </c>
      <c r="AZ30" s="78">
        <f t="shared" ref="AZ30" ca="1" si="125">IFERROR(IF(AZ28+AY30-AZ29&lt;=0,0,AZ28+AY30-AZ29),0)</f>
        <v>0</v>
      </c>
      <c r="BA30" s="78">
        <f t="shared" ref="BA30" ca="1" si="126">IFERROR(IF(BA28+AZ30-BA29&lt;=0,0,BA28+AZ30-BA29),0)</f>
        <v>0</v>
      </c>
      <c r="BB30" s="78">
        <f t="shared" ref="BB30" ca="1" si="127">IFERROR(IF(BB28+BA30-BB29&lt;=0,0,BB28+BA30-BB29),0)</f>
        <v>0</v>
      </c>
      <c r="BC30" s="78">
        <f t="shared" ref="BC30" ca="1" si="128">IFERROR(IF(BC28+BB30-BC29&lt;=0,0,BC28+BB30-BC29),0)</f>
        <v>0</v>
      </c>
      <c r="BD30" s="78">
        <f t="shared" ref="BD30" ca="1" si="129">IFERROR(IF(BD28+BC30-BD29&lt;=0,0,BD28+BC30-BD29),0)</f>
        <v>0</v>
      </c>
      <c r="BE30" s="78">
        <f t="shared" ref="BE30" ca="1" si="130">IFERROR(IF(BE28+BD30-BE29&lt;=0,0,BE28+BD30-BE29),0)</f>
        <v>0</v>
      </c>
      <c r="BF30" s="78">
        <f t="shared" ref="BF30" ca="1" si="131">IFERROR(IF(BF28+BE30-BF29&lt;=0,0,BF28+BE30-BF29),0)</f>
        <v>0</v>
      </c>
      <c r="BG30" s="78">
        <f t="shared" ref="BG30" ca="1" si="132">IFERROR(IF(BG28+BF30-BG29&lt;=0,0,BG28+BF30-BG29),0)</f>
        <v>0</v>
      </c>
      <c r="BH30" s="78">
        <f t="shared" ref="BH30" ca="1" si="133">IFERROR(IF(BH28+BG30-BH29&lt;=0,0,BH28+BG30-BH29),0)</f>
        <v>0</v>
      </c>
      <c r="BI30" s="78">
        <f t="shared" ref="BI30" ca="1" si="134">IFERROR(IF(BI28+BH30-BI29&lt;=0,0,BI28+BH30-BI29),0)</f>
        <v>0</v>
      </c>
      <c r="BJ30" s="78">
        <f t="shared" ref="BJ30" ca="1" si="135">IFERROR(IF(BJ28+BI30-BJ29&lt;=0,0,BJ28+BI30-BJ29),0)</f>
        <v>0</v>
      </c>
      <c r="BK30" s="78">
        <f t="shared" ref="BK30" ca="1" si="136">IFERROR(IF(BK28+BJ30-BK29&lt;=0,0,BK28+BJ30-BK29),0)</f>
        <v>0</v>
      </c>
      <c r="BL30" s="78">
        <f t="shared" ref="BL30" ca="1" si="137">IFERROR(IF(BL28+BK30-BL29&lt;=0,0,BL28+BK30-BL29),0)</f>
        <v>0</v>
      </c>
      <c r="BM30" s="78">
        <f t="shared" ref="BM30" ca="1" si="138">IFERROR(IF(BM28+BL30-BM29&lt;=0,0,BM28+BL30-BM29),0)</f>
        <v>0</v>
      </c>
      <c r="BN30" s="78">
        <f t="shared" ref="BN30" ca="1" si="139">IFERROR(IF(BN28+BM30-BN29&lt;=0,0,BN28+BM30-BN29),0)</f>
        <v>0</v>
      </c>
      <c r="BO30" s="78">
        <f t="shared" ref="BO30" ca="1" si="140">IFERROR(IF(BO28+BN30-BO29&lt;=0,0,BO28+BN30-BO29),0)</f>
        <v>0</v>
      </c>
      <c r="BP30" s="78">
        <f t="shared" ref="BP30" ca="1" si="141">IFERROR(IF(BP28+BO30-BP29&lt;=0,0,BP28+BO30-BP29),0)</f>
        <v>0</v>
      </c>
      <c r="BQ30" s="78">
        <f t="shared" ref="BQ30" ca="1" si="142">IFERROR(IF(BQ28+BP30-BQ29&lt;=0,0,BQ28+BP30-BQ29),0)</f>
        <v>0</v>
      </c>
      <c r="BR30" s="78">
        <f t="shared" ref="BR30" ca="1" si="143">IFERROR(IF(BR28+BQ30-BR29&lt;=0,0,BR28+BQ30-BR29),0)</f>
        <v>0</v>
      </c>
      <c r="BS30" s="78">
        <f t="shared" ref="BS30" ca="1" si="144">IFERROR(IF(BS28+BR30-BS29&lt;=0,0,BS28+BR30-BS29),0)</f>
        <v>0</v>
      </c>
      <c r="BT30" s="78">
        <f t="shared" ref="BT30" ca="1" si="145">IFERROR(IF(BT28+BS30-BT29&lt;=0,0,BT28+BS30-BT29),0)</f>
        <v>0</v>
      </c>
      <c r="BU30" s="78">
        <f t="shared" ref="BU30" ca="1" si="146">IFERROR(IF(BU28+BT30-BU29&lt;=0,0,BU28+BT30-BU29),0)</f>
        <v>0</v>
      </c>
      <c r="BV30" s="78">
        <f t="shared" ref="BV30" ca="1" si="147">IFERROR(IF(BV28+BU30-BV29&lt;=0,0,BV28+BU30-BV29),0)</f>
        <v>0</v>
      </c>
      <c r="BW30" s="78">
        <f t="shared" ref="BW30" ca="1" si="148">IFERROR(IF(BW28+BV30-BW29&lt;=0,0,BW28+BV30-BW29),0)</f>
        <v>0</v>
      </c>
      <c r="BX30" s="78">
        <f t="shared" ref="BX30" ca="1" si="149">IFERROR(IF(BX28+BW30-BX29&lt;=0,0,BX28+BW30-BX29),0)</f>
        <v>0</v>
      </c>
      <c r="BY30" s="78">
        <f t="shared" ref="BY30" ca="1" si="150">IFERROR(IF(BY28+BX30-BY29&lt;=0,0,BY28+BX30-BY29),0)</f>
        <v>0</v>
      </c>
      <c r="BZ30" s="78">
        <f t="shared" ref="BZ30" ca="1" si="151">IFERROR(IF(BZ28+BY30-BZ29&lt;=0,0,BZ28+BY30-BZ29),0)</f>
        <v>0</v>
      </c>
      <c r="CA30" s="78">
        <f t="shared" ref="CA30" ca="1" si="152">IFERROR(IF(CA28+BZ30-CA29&lt;=0,0,CA28+BZ30-CA29),0)</f>
        <v>0</v>
      </c>
      <c r="CB30" s="78">
        <f t="shared" ref="CB30" ca="1" si="153">IFERROR(IF(CB28+CA30-CB29&lt;=0,0,CB28+CA30-CB29),0)</f>
        <v>0</v>
      </c>
      <c r="CC30" s="78">
        <f t="shared" ref="CC30" ca="1" si="154">IFERROR(IF(CC28+CB30-CC29&lt;=0,0,CC28+CB30-CC29),0)</f>
        <v>0</v>
      </c>
      <c r="CD30" s="78">
        <f t="shared" ref="CD30" ca="1" si="155">IFERROR(IF(CD28+CC30-CD29&lt;=0,0,CD28+CC30-CD29),0)</f>
        <v>0</v>
      </c>
      <c r="CE30" s="78">
        <f t="shared" ref="CE30" ca="1" si="156">IFERROR(IF(CE28+CD30-CE29&lt;=0,0,CE28+CD30-CE29),0)</f>
        <v>0</v>
      </c>
      <c r="CF30" s="78">
        <f t="shared" ref="CF30" ca="1" si="157">IFERROR(IF(CF28+CE30-CF29&lt;=0,0,CF28+CE30-CF29),0)</f>
        <v>0</v>
      </c>
      <c r="CG30" s="78">
        <f t="shared" ref="CG30" ca="1" si="158">IFERROR(IF(CG28+CF30-CG29&lt;=0,0,CG28+CF30-CG29),0)</f>
        <v>0</v>
      </c>
      <c r="CH30" s="78">
        <f t="shared" ref="CH30" ca="1" si="159">IFERROR(IF(CH28+CG30-CH29&lt;=0,0,CH28+CG30-CH29),0)</f>
        <v>0</v>
      </c>
      <c r="CI30" s="78">
        <f t="shared" ref="CI30" ca="1" si="160">IFERROR(IF(CI28+CH30-CI29&lt;=0,0,CI28+CH30-CI29),0)</f>
        <v>0</v>
      </c>
      <c r="CJ30" s="78">
        <f t="shared" ref="CJ30" ca="1" si="161">IFERROR(IF(CJ28+CI30-CJ29&lt;=0,0,CJ28+CI30-CJ29),0)</f>
        <v>0</v>
      </c>
      <c r="CK30" s="78">
        <f t="shared" ref="CK30" ca="1" si="162">IFERROR(IF(CK28+CJ30-CK29&lt;=0,0,CK28+CJ30-CK29),0)</f>
        <v>0</v>
      </c>
      <c r="CL30" s="75"/>
      <c r="CM30" s="75"/>
      <c r="CN30" s="76">
        <v>4</v>
      </c>
      <c r="CO30" s="77">
        <f>COUNTIF(CQ34:CQ37,"PROD")+COUNTIF(CQ34:CQ37,"MET")</f>
        <v>4</v>
      </c>
      <c r="CP30" s="75"/>
      <c r="CQ30" s="75"/>
      <c r="CR30" s="75"/>
      <c r="CS30" s="75"/>
    </row>
    <row r="31" spans="1:97" x14ac:dyDescent="0.3">
      <c r="A31" s="77" t="s">
        <v>1991</v>
      </c>
      <c r="B31" s="78">
        <f ca="1">COUNTIFS(T_Planning[Machines],"*K16*",T_Planning[Sem],B3,T_Planning[Etat Machine],"*MET*",T_Planning[Année],B$2)</f>
        <v>0</v>
      </c>
      <c r="C31" s="78">
        <f ca="1">COUNTIFS(T_Planning[Machines],"*K16*",T_Planning[Sem],C3,T_Planning[Etat Machine],"*MET*",T_Planning[Année],C$2)</f>
        <v>0</v>
      </c>
      <c r="D31" s="78">
        <f ca="1">COUNTIFS(T_Planning[Machines],"*K16*",T_Planning[Sem],D3,T_Planning[Etat Machine],"*MET*",T_Planning[Année],D$2)</f>
        <v>0</v>
      </c>
      <c r="E31" s="78">
        <f ca="1">COUNTIFS(T_Planning[Machines],"*K16*",T_Planning[Sem],E3,T_Planning[Etat Machine],"*MET*",T_Planning[Année],E$2)</f>
        <v>0</v>
      </c>
      <c r="F31" s="78">
        <f ca="1">COUNTIFS(T_Planning[Machines],"*K16*",T_Planning[Sem],F3,T_Planning[Etat Machine],"*MET*",T_Planning[Année],F$2)</f>
        <v>0</v>
      </c>
      <c r="G31" s="78">
        <f ca="1">COUNTIFS(T_Planning[Machines],"*K16*",T_Planning[Sem],G3,T_Planning[Etat Machine],"*MET*",T_Planning[Année],G$2)</f>
        <v>0</v>
      </c>
      <c r="H31" s="78">
        <f ca="1">COUNTIFS(T_Planning[Machines],"*K16*",T_Planning[Sem],H3,T_Planning[Etat Machine],"*MET*",T_Planning[Année],H$2)</f>
        <v>0</v>
      </c>
      <c r="I31" s="78">
        <f ca="1">COUNTIFS(T_Planning[Machines],"*K16*",T_Planning[Sem],I3,T_Planning[Etat Machine],"*MET*",T_Planning[Année],I$2)</f>
        <v>0</v>
      </c>
      <c r="J31" s="78">
        <f ca="1">COUNTIFS(T_Planning[Machines],"*K16*",T_Planning[Sem],J3,T_Planning[Etat Machine],"*MET*",T_Planning[Année],J$2)</f>
        <v>0</v>
      </c>
      <c r="K31" s="78">
        <f ca="1">COUNTIFS(T_Planning[Machines],"*K16*",T_Planning[Sem],K3,T_Planning[Etat Machine],"*MET*",T_Planning[Année],K$2)</f>
        <v>0</v>
      </c>
      <c r="L31" s="78">
        <f ca="1">COUNTIFS(T_Planning[Machines],"*K16*",T_Planning[Sem],L3,T_Planning[Etat Machine],"*MET*",T_Planning[Année],L$2)</f>
        <v>0</v>
      </c>
      <c r="M31" s="78">
        <f ca="1">COUNTIFS(T_Planning[Machines],"*K16*",T_Planning[Sem],M3,T_Planning[Etat Machine],"*MET*",T_Planning[Année],M$2)</f>
        <v>0</v>
      </c>
      <c r="N31" s="78">
        <f ca="1">COUNTIFS(T_Planning[Machines],"*K16*",T_Planning[Sem],N3,T_Planning[Etat Machine],"*MET*",T_Planning[Année],N$2)</f>
        <v>0</v>
      </c>
      <c r="O31" s="78">
        <f ca="1">COUNTIFS(T_Planning[Machines],"*K16*",T_Planning[Sem],O3,T_Planning[Etat Machine],"*MET*",T_Planning[Année],O$2)</f>
        <v>0</v>
      </c>
      <c r="P31" s="78">
        <f ca="1">COUNTIFS(T_Planning[Machines],"*K16*",T_Planning[Sem],P3,T_Planning[Etat Machine],"*MET*",T_Planning[Année],P$2)</f>
        <v>0</v>
      </c>
      <c r="Q31" s="78">
        <f ca="1">COUNTIFS(T_Planning[Machines],"*K16*",T_Planning[Sem],Q3,T_Planning[Etat Machine],"*MET*",T_Planning[Année],Q$2)</f>
        <v>0</v>
      </c>
      <c r="R31" s="78">
        <f ca="1">COUNTIFS(T_Planning[Machines],"*K16*",T_Planning[Sem],R3,T_Planning[Etat Machine],"*MET*",T_Planning[Année],R$2)</f>
        <v>0</v>
      </c>
      <c r="S31" s="78">
        <f ca="1">COUNTIFS(T_Planning[Machines],"*K16*",T_Planning[Sem],S3,T_Planning[Etat Machine],"*MET*",T_Planning[Année],S$2)</f>
        <v>0</v>
      </c>
      <c r="T31" s="78">
        <f ca="1">COUNTIFS(T_Planning[Machines],"*K16*",T_Planning[Sem],T3,T_Planning[Etat Machine],"*MET*",T_Planning[Année],T$2)</f>
        <v>0</v>
      </c>
      <c r="U31" s="78">
        <f ca="1">COUNTIFS(T_Planning[Machines],"*K16*",T_Planning[Sem],U3,T_Planning[Etat Machine],"*MET*",T_Planning[Année],U$2)</f>
        <v>0</v>
      </c>
      <c r="V31" s="78">
        <f ca="1">COUNTIFS(T_Planning[Machines],"*K16*",T_Planning[Sem],V3,T_Planning[Etat Machine],"*MET*",T_Planning[Année],V$2)</f>
        <v>0</v>
      </c>
      <c r="W31" s="78">
        <f ca="1">COUNTIFS(T_Planning[Machines],"*K16*",T_Planning[Sem],W3,T_Planning[Etat Machine],"*MET*",T_Planning[Année],W$2)</f>
        <v>0</v>
      </c>
      <c r="X31" s="78">
        <f ca="1">COUNTIFS(T_Planning[Machines],"*K16*",T_Planning[Sem],X3,T_Planning[Etat Machine],"*MET*",T_Planning[Année],X$2)</f>
        <v>0</v>
      </c>
      <c r="Y31" s="78">
        <f ca="1">COUNTIFS(T_Planning[Machines],"*K16*",T_Planning[Sem],Y3,T_Planning[Etat Machine],"*MET*",T_Planning[Année],Y$2)</f>
        <v>0</v>
      </c>
      <c r="Z31" s="78">
        <f ca="1">COUNTIFS(T_Planning[Machines],"*K16*",T_Planning[Sem],Z3,T_Planning[Etat Machine],"*MET*",T_Planning[Année],Z$2)</f>
        <v>0</v>
      </c>
      <c r="AA31" s="78">
        <f ca="1">COUNTIFS(T_Planning[Machines],"*K16*",T_Planning[Sem],AA3,T_Planning[Etat Machine],"*MET*",T_Planning[Année],AA$2)</f>
        <v>0</v>
      </c>
      <c r="AB31" s="78">
        <f ca="1">COUNTIFS(T_Planning[Machines],"*K16*",T_Planning[Sem],AB3,T_Planning[Etat Machine],"*MET*",T_Planning[Année],AB$2)</f>
        <v>0</v>
      </c>
      <c r="AC31" s="78">
        <f ca="1">COUNTIFS(T_Planning[Machines],"*K16*",T_Planning[Sem],AC3,T_Planning[Etat Machine],"*MET*",T_Planning[Année],AC$2)</f>
        <v>0</v>
      </c>
      <c r="AD31" s="78">
        <f ca="1">COUNTIFS(T_Planning[Machines],"*K16*",T_Planning[Sem],AD3,T_Planning[Etat Machine],"*MET*",T_Planning[Année],AD$2)</f>
        <v>0</v>
      </c>
      <c r="AE31" s="78">
        <f ca="1">COUNTIFS(T_Planning[Machines],"*K16*",T_Planning[Sem],AE3,T_Planning[Etat Machine],"*MET*",T_Planning[Année],AE$2)</f>
        <v>0</v>
      </c>
      <c r="AF31" s="78">
        <f ca="1">COUNTIFS(T_Planning[Machines],"*K16*",T_Planning[Sem],AF3,T_Planning[Etat Machine],"*MET*",T_Planning[Année],AF$2)</f>
        <v>0</v>
      </c>
      <c r="AG31" s="78">
        <f ca="1">COUNTIFS(T_Planning[Machines],"*K16*",T_Planning[Sem],AG3,T_Planning[Etat Machine],"*MET*",T_Planning[Année],AG$2)</f>
        <v>0</v>
      </c>
      <c r="AH31" s="78">
        <f ca="1">COUNTIFS(T_Planning[Machines],"*K16*",T_Planning[Sem],AH3,T_Planning[Etat Machine],"*MET*",T_Planning[Année],AH$2)</f>
        <v>0</v>
      </c>
      <c r="AI31" s="78">
        <f ca="1">COUNTIFS(T_Planning[Machines],"*K16*",T_Planning[Sem],AI3,T_Planning[Etat Machine],"*MET*",T_Planning[Année],AI$2)</f>
        <v>0</v>
      </c>
      <c r="AJ31" s="78">
        <f ca="1">COUNTIFS(T_Planning[Machines],"*K16*",T_Planning[Sem],AJ3,T_Planning[Etat Machine],"*MET*",T_Planning[Année],AJ$2)</f>
        <v>0</v>
      </c>
      <c r="AK31" s="78">
        <f ca="1">COUNTIFS(T_Planning[Machines],"*K16*",T_Planning[Sem],AK3,T_Planning[Etat Machine],"*MET*",T_Planning[Année],AK$2)</f>
        <v>0</v>
      </c>
      <c r="AL31" s="78">
        <f ca="1">COUNTIFS(T_Planning[Machines],"*K16*",T_Planning[Sem],AL3,T_Planning[Etat Machine],"*MET*",T_Planning[Année],AL$2)</f>
        <v>0</v>
      </c>
      <c r="AM31" s="78">
        <f ca="1">COUNTIFS(T_Planning[Machines],"*K16*",T_Planning[Sem],AM3,T_Planning[Etat Machine],"*MET*",T_Planning[Année],AM$2)</f>
        <v>0</v>
      </c>
      <c r="AN31" s="78">
        <f ca="1">COUNTIFS(T_Planning[Machines],"*K16*",T_Planning[Sem],AN3,T_Planning[Etat Machine],"*MET*",T_Planning[Année],AN$2)</f>
        <v>0</v>
      </c>
      <c r="AO31" s="78">
        <f ca="1">COUNTIFS(T_Planning[Machines],"*K16*",T_Planning[Sem],AO3,T_Planning[Etat Machine],"*MET*",T_Planning[Année],AO$2)</f>
        <v>0</v>
      </c>
      <c r="AP31" s="78">
        <f ca="1">COUNTIFS(T_Planning[Machines],"*K16*",T_Planning[Sem],AP3,T_Planning[Etat Machine],"*MET*",T_Planning[Année],AP$2)</f>
        <v>0</v>
      </c>
      <c r="AQ31" s="78">
        <f ca="1">COUNTIFS(T_Planning[Machines],"*K16*",T_Planning[Sem],AQ3,T_Planning[Etat Machine],"*MET*",T_Planning[Année],AQ$2)</f>
        <v>0</v>
      </c>
      <c r="AR31" s="78">
        <f ca="1">COUNTIFS(T_Planning[Machines],"*K16*",T_Planning[Sem],AR3,T_Planning[Etat Machine],"*MET*",T_Planning[Année],AR$2)</f>
        <v>0</v>
      </c>
      <c r="AS31" s="78">
        <f ca="1">COUNTIFS(T_Planning[Machines],"*K16*",T_Planning[Sem],AS3,T_Planning[Etat Machine],"*MET*",T_Planning[Année],AS$2)</f>
        <v>0</v>
      </c>
      <c r="AT31" s="78">
        <f ca="1">COUNTIFS(T_Planning[Machines],"*K16*",T_Planning[Sem],AT3,T_Planning[Etat Machine],"*MET*",T_Planning[Année],AT$2)</f>
        <v>0</v>
      </c>
      <c r="AU31" s="78">
        <f ca="1">COUNTIFS(T_Planning[Machines],"*K16*",T_Planning[Sem],AU3,T_Planning[Etat Machine],"*MET*",T_Planning[Année],AU$2)</f>
        <v>0</v>
      </c>
      <c r="AV31" s="78">
        <f ca="1">COUNTIFS(T_Planning[Machines],"*K16*",T_Planning[Sem],AV3,T_Planning[Etat Machine],"*MET*",T_Planning[Année],AV$2)</f>
        <v>0</v>
      </c>
      <c r="AW31" s="78">
        <f ca="1">COUNTIFS(T_Planning[Machines],"*K16*",T_Planning[Sem],AW3,T_Planning[Etat Machine],"*MET*",T_Planning[Année],AW$2)</f>
        <v>0</v>
      </c>
      <c r="AX31" s="78">
        <f ca="1">COUNTIFS(T_Planning[Machines],"*K16*",T_Planning[Sem],AX3,T_Planning[Etat Machine],"*MET*",T_Planning[Année],AX$2)</f>
        <v>0</v>
      </c>
      <c r="AY31" s="78">
        <f ca="1">COUNTIFS(T_Planning[Machines],"*K16*",T_Planning[Sem],AY3,T_Planning[Etat Machine],"*MET*",T_Planning[Année],AY$2)</f>
        <v>0</v>
      </c>
      <c r="AZ31" s="78">
        <f ca="1">COUNTIFS(T_Planning[Machines],"*K16*",T_Planning[Sem],AZ3,T_Planning[Etat Machine],"*MET*",T_Planning[Année],AZ$2)</f>
        <v>0</v>
      </c>
      <c r="BA31" s="78">
        <f ca="1">COUNTIFS(T_Planning[Machines],"*K16*",T_Planning[Sem],BA3,T_Planning[Etat Machine],"*MET*",T_Planning[Année],BA$2)</f>
        <v>0</v>
      </c>
      <c r="BB31" s="78">
        <f ca="1">COUNTIFS(T_Planning[Machines],"*K16*",T_Planning[Sem],BB3,T_Planning[Etat Machine],"*MET*",T_Planning[Année],BB$2)</f>
        <v>0</v>
      </c>
      <c r="BC31" s="78">
        <f ca="1">COUNTIFS(T_Planning[Machines],"*K16*",T_Planning[Sem],BC3,T_Planning[Etat Machine],"*MET*",T_Planning[Année],BC$2)</f>
        <v>0</v>
      </c>
      <c r="BD31" s="78">
        <f ca="1">COUNTIFS(T_Planning[Machines],"*K16*",T_Planning[Sem],BD3,T_Planning[Etat Machine],"*MET*",T_Planning[Année],BD$2)</f>
        <v>0</v>
      </c>
      <c r="BE31" s="78">
        <f ca="1">COUNTIFS(T_Planning[Machines],"*K16*",T_Planning[Sem],BE3,T_Planning[Etat Machine],"*MET*",T_Planning[Année],BE$2)</f>
        <v>0</v>
      </c>
      <c r="BF31" s="78">
        <f ca="1">COUNTIFS(T_Planning[Machines],"*K16*",T_Planning[Sem],BF3,T_Planning[Etat Machine],"*MET*",T_Planning[Année],BF$2)</f>
        <v>0</v>
      </c>
      <c r="BG31" s="78">
        <f ca="1">COUNTIFS(T_Planning[Machines],"*K16*",T_Planning[Sem],BG3,T_Planning[Etat Machine],"*MET*",T_Planning[Année],BG$2)</f>
        <v>0</v>
      </c>
      <c r="BH31" s="78">
        <f ca="1">COUNTIFS(T_Planning[Machines],"*K16*",T_Planning[Sem],BH3,T_Planning[Etat Machine],"*MET*",T_Planning[Année],BH$2)</f>
        <v>0</v>
      </c>
      <c r="BI31" s="78">
        <f ca="1">COUNTIFS(T_Planning[Machines],"*K16*",T_Planning[Sem],BI3,T_Planning[Etat Machine],"*MET*",T_Planning[Année],BI$2)</f>
        <v>0</v>
      </c>
      <c r="BJ31" s="78">
        <f ca="1">COUNTIFS(T_Planning[Machines],"*K16*",T_Planning[Sem],BJ3,T_Planning[Etat Machine],"*MET*",T_Planning[Année],BJ$2)</f>
        <v>0</v>
      </c>
      <c r="BK31" s="78">
        <f ca="1">COUNTIFS(T_Planning[Machines],"*K16*",T_Planning[Sem],BK3,T_Planning[Etat Machine],"*MET*",T_Planning[Année],BK$2)</f>
        <v>0</v>
      </c>
      <c r="BL31" s="78">
        <f ca="1">COUNTIFS(T_Planning[Machines],"*K16*",T_Planning[Sem],BL3,T_Planning[Etat Machine],"*MET*",T_Planning[Année],BL$2)</f>
        <v>0</v>
      </c>
      <c r="BM31" s="78">
        <f ca="1">COUNTIFS(T_Planning[Machines],"*K16*",T_Planning[Sem],BM3,T_Planning[Etat Machine],"*MET*",T_Planning[Année],BM$2)</f>
        <v>0</v>
      </c>
      <c r="BN31" s="78">
        <f ca="1">COUNTIFS(T_Planning[Machines],"*K16*",T_Planning[Sem],BN3,T_Planning[Etat Machine],"*MET*",T_Planning[Année],BN$2)</f>
        <v>0</v>
      </c>
      <c r="BO31" s="78">
        <f ca="1">COUNTIFS(T_Planning[Machines],"*K16*",T_Planning[Sem],BO3,T_Planning[Etat Machine],"*MET*",T_Planning[Année],BO$2)</f>
        <v>0</v>
      </c>
      <c r="BP31" s="78">
        <f ca="1">COUNTIFS(T_Planning[Machines],"*K16*",T_Planning[Sem],BP3,T_Planning[Etat Machine],"*MET*",T_Planning[Année],BP$2)</f>
        <v>0</v>
      </c>
      <c r="BQ31" s="78">
        <f ca="1">COUNTIFS(T_Planning[Machines],"*K16*",T_Planning[Sem],BQ3,T_Planning[Etat Machine],"*MET*",T_Planning[Année],BQ$2)</f>
        <v>0</v>
      </c>
      <c r="BR31" s="78">
        <f ca="1">COUNTIFS(T_Planning[Machines],"*K16*",T_Planning[Sem],BR3,T_Planning[Etat Machine],"*MET*",T_Planning[Année],BR$2)</f>
        <v>0</v>
      </c>
      <c r="BS31" s="78">
        <f ca="1">COUNTIFS(T_Planning[Machines],"*K16*",T_Planning[Sem],BS3,T_Planning[Etat Machine],"*MET*",T_Planning[Année],BS$2)</f>
        <v>0</v>
      </c>
      <c r="BT31" s="78">
        <f ca="1">COUNTIFS(T_Planning[Machines],"*K16*",T_Planning[Sem],BT3,T_Planning[Etat Machine],"*MET*",T_Planning[Année],BT$2)</f>
        <v>0</v>
      </c>
      <c r="BU31" s="78">
        <f ca="1">COUNTIFS(T_Planning[Machines],"*K16*",T_Planning[Sem],BU3,T_Planning[Etat Machine],"*MET*",T_Planning[Année],BU$2)</f>
        <v>0</v>
      </c>
      <c r="BV31" s="78">
        <f ca="1">COUNTIFS(T_Planning[Machines],"*K16*",T_Planning[Sem],BV3,T_Planning[Etat Machine],"*MET*",T_Planning[Année],BV$2)</f>
        <v>0</v>
      </c>
      <c r="BW31" s="78">
        <f ca="1">COUNTIFS(T_Planning[Machines],"*K16*",T_Planning[Sem],BW3,T_Planning[Etat Machine],"*MET*",T_Planning[Année],BW$2)</f>
        <v>0</v>
      </c>
      <c r="BX31" s="78">
        <f ca="1">COUNTIFS(T_Planning[Machines],"*K16*",T_Planning[Sem],BX3,T_Planning[Etat Machine],"*MET*",T_Planning[Année],BX$2)</f>
        <v>0</v>
      </c>
      <c r="BY31" s="78">
        <f ca="1">COUNTIFS(T_Planning[Machines],"*K16*",T_Planning[Sem],BY3,T_Planning[Etat Machine],"*MET*",T_Planning[Année],BY$2)</f>
        <v>0</v>
      </c>
      <c r="BZ31" s="78">
        <f ca="1">COUNTIFS(T_Planning[Machines],"*K16*",T_Planning[Sem],BZ3,T_Planning[Etat Machine],"*MET*",T_Planning[Année],BZ$2)</f>
        <v>0</v>
      </c>
      <c r="CA31" s="78">
        <f ca="1">COUNTIFS(T_Planning[Machines],"*K16*",T_Planning[Sem],CA3,T_Planning[Etat Machine],"*MET*",T_Planning[Année],CA$2)</f>
        <v>0</v>
      </c>
      <c r="CB31" s="78">
        <f ca="1">COUNTIFS(T_Planning[Machines],"*K16*",T_Planning[Sem],CB3,T_Planning[Etat Machine],"*MET*",T_Planning[Année],CB$2)</f>
        <v>0</v>
      </c>
      <c r="CC31" s="78">
        <f ca="1">COUNTIFS(T_Planning[Machines],"*K16*",T_Planning[Sem],CC3,T_Planning[Etat Machine],"*MET*",T_Planning[Année],CC$2)</f>
        <v>0</v>
      </c>
      <c r="CD31" s="78">
        <f ca="1">COUNTIFS(T_Planning[Machines],"*K16*",T_Planning[Sem],CD3,T_Planning[Etat Machine],"*MET*",T_Planning[Année],CD$2)</f>
        <v>0</v>
      </c>
      <c r="CE31" s="78">
        <f ca="1">COUNTIFS(T_Planning[Machines],"*K16*",T_Planning[Sem],CE3,T_Planning[Etat Machine],"*MET*",T_Planning[Année],CE$2)</f>
        <v>0</v>
      </c>
      <c r="CF31" s="78">
        <f ca="1">COUNTIFS(T_Planning[Machines],"*K16*",T_Planning[Sem],CF3,T_Planning[Etat Machine],"*MET*",T_Planning[Année],CF$2)</f>
        <v>0</v>
      </c>
      <c r="CG31" s="78">
        <f ca="1">COUNTIFS(T_Planning[Machines],"*K16*",T_Planning[Sem],CG3,T_Planning[Etat Machine],"*MET*",T_Planning[Année],CG$2)</f>
        <v>0</v>
      </c>
      <c r="CH31" s="78">
        <f ca="1">COUNTIFS(T_Planning[Machines],"*K16*",T_Planning[Sem],CH3,T_Planning[Etat Machine],"*MET*",T_Planning[Année],CH$2)</f>
        <v>0</v>
      </c>
      <c r="CI31" s="78">
        <f ca="1">COUNTIFS(T_Planning[Machines],"*K16*",T_Planning[Sem],CI3,T_Planning[Etat Machine],"*MET*",T_Planning[Année],CI$2)</f>
        <v>0</v>
      </c>
      <c r="CJ31" s="78">
        <f ca="1">COUNTIFS(T_Planning[Machines],"*K16*",T_Planning[Sem],CJ3,T_Planning[Etat Machine],"*MET*",T_Planning[Année],CJ$2)</f>
        <v>0</v>
      </c>
      <c r="CK31" s="78">
        <f ca="1">COUNTIFS(T_Planning[Machines],"*K16*",T_Planning[Sem],CK3,T_Planning[Etat Machine],"*MET*",T_Planning[Année],CK$2)</f>
        <v>0</v>
      </c>
      <c r="CL31" s="75"/>
      <c r="CM31" s="75"/>
      <c r="CN31" s="75"/>
      <c r="CO31" s="75"/>
      <c r="CP31" s="75"/>
      <c r="CQ31" s="75"/>
      <c r="CR31" s="75"/>
      <c r="CS31" s="75"/>
    </row>
    <row r="32" spans="1:97" x14ac:dyDescent="0.3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</row>
    <row r="33" spans="1:97" x14ac:dyDescent="0.3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94" t="s">
        <v>2426</v>
      </c>
      <c r="CR33" s="94" t="s">
        <v>2427</v>
      </c>
      <c r="CS33" s="75"/>
    </row>
    <row r="34" spans="1:97" x14ac:dyDescent="0.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339" t="s">
        <v>2428</v>
      </c>
      <c r="CO34" s="342" t="s">
        <v>2429</v>
      </c>
      <c r="CP34" s="94">
        <v>13009</v>
      </c>
      <c r="CQ34" s="94" t="str">
        <f>INDEX(ListMach!$A:$B,MATCH(CP34,ListMach!$B:$B,0),1)</f>
        <v>PROD</v>
      </c>
      <c r="CR34" s="94">
        <f>COUNTIF(ListMach!B:B,CAPAMETW15!CP34)</f>
        <v>1</v>
      </c>
      <c r="CS34" s="75"/>
    </row>
    <row r="35" spans="1:97" x14ac:dyDescent="0.3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340"/>
      <c r="CO35" s="343"/>
      <c r="CP35" s="94">
        <v>13010</v>
      </c>
      <c r="CQ35" s="94" t="str">
        <f>INDEX(ListMach!$A:$B,MATCH(CP35,ListMach!$B:$B,0),1)</f>
        <v>PROD</v>
      </c>
      <c r="CR35" s="94">
        <f>COUNTIF(ListMach!B:B,CAPAMETW15!CP35)</f>
        <v>1</v>
      </c>
      <c r="CS35" s="75"/>
    </row>
    <row r="36" spans="1:97" x14ac:dyDescent="0.3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340"/>
      <c r="CO36" s="343"/>
      <c r="CP36" s="94">
        <v>13011</v>
      </c>
      <c r="CQ36" s="94" t="str">
        <f>INDEX(ListMach!$A:$B,MATCH(CP36,ListMach!$B:$B,0),1)</f>
        <v>PROD</v>
      </c>
      <c r="CR36" s="94">
        <f>COUNTIF(ListMach!B:B,CAPAMETW15!CP36)</f>
        <v>1</v>
      </c>
      <c r="CS36" s="75"/>
    </row>
    <row r="37" spans="1:97" x14ac:dyDescent="0.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341"/>
      <c r="CO37" s="344"/>
      <c r="CP37" s="94">
        <v>13012</v>
      </c>
      <c r="CQ37" s="94" t="str">
        <f>INDEX(ListMach!$A:$B,MATCH(CP37,ListMach!$B:$B,0),1)</f>
        <v>PROD</v>
      </c>
      <c r="CR37" s="94">
        <f>COUNTIF(ListMach!B:B,CAPAMETW15!CP37)</f>
        <v>1</v>
      </c>
      <c r="CS37" s="75"/>
    </row>
    <row r="38" spans="1:97" x14ac:dyDescent="0.3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</row>
    <row r="39" spans="1:97" x14ac:dyDescent="0.3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</row>
    <row r="40" spans="1:97" x14ac:dyDescent="0.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</row>
    <row r="41" spans="1:97" x14ac:dyDescent="0.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</row>
    <row r="42" spans="1:97" x14ac:dyDescent="0.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</row>
    <row r="43" spans="1:97" x14ac:dyDescent="0.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</row>
    <row r="44" spans="1:97" x14ac:dyDescent="0.3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</row>
    <row r="45" spans="1:97" x14ac:dyDescent="0.3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</row>
    <row r="46" spans="1:97" x14ac:dyDescent="0.3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</row>
    <row r="47" spans="1:97" x14ac:dyDescent="0.3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</row>
    <row r="48" spans="1:97" x14ac:dyDescent="0.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</row>
    <row r="49" spans="1:97" x14ac:dyDescent="0.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</row>
    <row r="50" spans="1:97" x14ac:dyDescent="0.3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</row>
    <row r="51" spans="1:97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69"/>
      <c r="CA51" s="69"/>
      <c r="CB51" s="69"/>
      <c r="CC51" s="69"/>
      <c r="CD51" s="69"/>
      <c r="CE51" s="69"/>
      <c r="CF51" s="69"/>
      <c r="CG51" s="69"/>
      <c r="CH51" s="69"/>
      <c r="CI51" s="69"/>
      <c r="CJ51" s="69"/>
      <c r="CK51" s="69"/>
      <c r="CL51" s="69"/>
      <c r="CM51" s="69"/>
      <c r="CN51" s="69"/>
      <c r="CO51" s="69"/>
      <c r="CP51" s="69"/>
      <c r="CQ51" s="69"/>
      <c r="CR51" s="69"/>
      <c r="CS51" s="69"/>
    </row>
    <row r="52" spans="1:97" x14ac:dyDescent="0.3">
      <c r="A52" s="70" t="s">
        <v>1938</v>
      </c>
      <c r="B52" s="70">
        <f>B27</f>
        <v>1</v>
      </c>
      <c r="C52" s="70">
        <f t="shared" ref="C52:AX52" si="163">C27</f>
        <v>2</v>
      </c>
      <c r="D52" s="70">
        <f t="shared" si="163"/>
        <v>3</v>
      </c>
      <c r="E52" s="70">
        <f t="shared" si="163"/>
        <v>4</v>
      </c>
      <c r="F52" s="70">
        <f t="shared" si="163"/>
        <v>5</v>
      </c>
      <c r="G52" s="70">
        <f t="shared" si="163"/>
        <v>6</v>
      </c>
      <c r="H52" s="70">
        <f t="shared" si="163"/>
        <v>7</v>
      </c>
      <c r="I52" s="70">
        <f t="shared" si="163"/>
        <v>8</v>
      </c>
      <c r="J52" s="70">
        <f t="shared" si="163"/>
        <v>9</v>
      </c>
      <c r="K52" s="70">
        <f t="shared" si="163"/>
        <v>10</v>
      </c>
      <c r="L52" s="70">
        <f t="shared" si="163"/>
        <v>11</v>
      </c>
      <c r="M52" s="70">
        <f t="shared" si="163"/>
        <v>12</v>
      </c>
      <c r="N52" s="70">
        <f t="shared" si="163"/>
        <v>13</v>
      </c>
      <c r="O52" s="70">
        <f t="shared" si="163"/>
        <v>14</v>
      </c>
      <c r="P52" s="70">
        <f t="shared" si="163"/>
        <v>15</v>
      </c>
      <c r="Q52" s="70">
        <f t="shared" si="163"/>
        <v>16</v>
      </c>
      <c r="R52" s="70">
        <f t="shared" si="163"/>
        <v>17</v>
      </c>
      <c r="S52" s="70">
        <f t="shared" si="163"/>
        <v>18</v>
      </c>
      <c r="T52" s="70">
        <f t="shared" si="163"/>
        <v>19</v>
      </c>
      <c r="U52" s="70">
        <f t="shared" si="163"/>
        <v>20</v>
      </c>
      <c r="V52" s="70">
        <f t="shared" si="163"/>
        <v>21</v>
      </c>
      <c r="W52" s="70">
        <f t="shared" si="163"/>
        <v>22</v>
      </c>
      <c r="X52" s="70">
        <f t="shared" si="163"/>
        <v>23</v>
      </c>
      <c r="Y52" s="70">
        <f t="shared" si="163"/>
        <v>24</v>
      </c>
      <c r="Z52" s="70">
        <f t="shared" si="163"/>
        <v>25</v>
      </c>
      <c r="AA52" s="70">
        <f t="shared" si="163"/>
        <v>26</v>
      </c>
      <c r="AB52" s="70">
        <f t="shared" si="163"/>
        <v>27</v>
      </c>
      <c r="AC52" s="70">
        <f t="shared" si="163"/>
        <v>28</v>
      </c>
      <c r="AD52" s="70">
        <f t="shared" si="163"/>
        <v>29</v>
      </c>
      <c r="AE52" s="70">
        <f t="shared" si="163"/>
        <v>30</v>
      </c>
      <c r="AF52" s="70">
        <f t="shared" si="163"/>
        <v>31</v>
      </c>
      <c r="AG52" s="70">
        <f t="shared" si="163"/>
        <v>32</v>
      </c>
      <c r="AH52" s="70">
        <f t="shared" si="163"/>
        <v>33</v>
      </c>
      <c r="AI52" s="70">
        <f t="shared" si="163"/>
        <v>34</v>
      </c>
      <c r="AJ52" s="70">
        <f t="shared" si="163"/>
        <v>35</v>
      </c>
      <c r="AK52" s="70">
        <f t="shared" si="163"/>
        <v>36</v>
      </c>
      <c r="AL52" s="70">
        <f t="shared" si="163"/>
        <v>37</v>
      </c>
      <c r="AM52" s="70">
        <f t="shared" si="163"/>
        <v>38</v>
      </c>
      <c r="AN52" s="70">
        <f t="shared" si="163"/>
        <v>39</v>
      </c>
      <c r="AO52" s="70">
        <f t="shared" si="163"/>
        <v>40</v>
      </c>
      <c r="AP52" s="70">
        <f t="shared" si="163"/>
        <v>41</v>
      </c>
      <c r="AQ52" s="70">
        <f t="shared" si="163"/>
        <v>42</v>
      </c>
      <c r="AR52" s="70">
        <f t="shared" si="163"/>
        <v>43</v>
      </c>
      <c r="AS52" s="70">
        <f t="shared" si="163"/>
        <v>44</v>
      </c>
      <c r="AT52" s="70">
        <f t="shared" si="163"/>
        <v>45</v>
      </c>
      <c r="AU52" s="70">
        <f t="shared" si="163"/>
        <v>46</v>
      </c>
      <c r="AV52" s="70">
        <f t="shared" si="163"/>
        <v>47</v>
      </c>
      <c r="AW52" s="70">
        <f t="shared" si="163"/>
        <v>48</v>
      </c>
      <c r="AX52" s="70">
        <f t="shared" si="163"/>
        <v>49</v>
      </c>
      <c r="AY52" s="70">
        <f t="shared" ref="AY52:CK52" si="164">AY27</f>
        <v>50</v>
      </c>
      <c r="AZ52" s="70">
        <f t="shared" si="164"/>
        <v>51</v>
      </c>
      <c r="BA52" s="70">
        <f t="shared" si="164"/>
        <v>52</v>
      </c>
      <c r="BB52" s="70">
        <f t="shared" si="164"/>
        <v>1</v>
      </c>
      <c r="BC52" s="70">
        <f t="shared" si="164"/>
        <v>2</v>
      </c>
      <c r="BD52" s="70">
        <f t="shared" si="164"/>
        <v>3</v>
      </c>
      <c r="BE52" s="70">
        <f t="shared" si="164"/>
        <v>4</v>
      </c>
      <c r="BF52" s="70">
        <f t="shared" si="164"/>
        <v>5</v>
      </c>
      <c r="BG52" s="70">
        <f t="shared" si="164"/>
        <v>6</v>
      </c>
      <c r="BH52" s="70">
        <f t="shared" si="164"/>
        <v>7</v>
      </c>
      <c r="BI52" s="70">
        <f t="shared" si="164"/>
        <v>8</v>
      </c>
      <c r="BJ52" s="70">
        <f t="shared" si="164"/>
        <v>9</v>
      </c>
      <c r="BK52" s="70">
        <f t="shared" si="164"/>
        <v>10</v>
      </c>
      <c r="BL52" s="70">
        <f t="shared" si="164"/>
        <v>11</v>
      </c>
      <c r="BM52" s="70">
        <f t="shared" si="164"/>
        <v>12</v>
      </c>
      <c r="BN52" s="70">
        <f t="shared" si="164"/>
        <v>13</v>
      </c>
      <c r="BO52" s="70">
        <f t="shared" si="164"/>
        <v>14</v>
      </c>
      <c r="BP52" s="70">
        <f t="shared" si="164"/>
        <v>15</v>
      </c>
      <c r="BQ52" s="70">
        <f t="shared" si="164"/>
        <v>16</v>
      </c>
      <c r="BR52" s="70">
        <f t="shared" si="164"/>
        <v>17</v>
      </c>
      <c r="BS52" s="70">
        <f t="shared" si="164"/>
        <v>18</v>
      </c>
      <c r="BT52" s="70">
        <f t="shared" si="164"/>
        <v>19</v>
      </c>
      <c r="BU52" s="70">
        <f t="shared" si="164"/>
        <v>20</v>
      </c>
      <c r="BV52" s="70">
        <f t="shared" si="164"/>
        <v>21</v>
      </c>
      <c r="BW52" s="70">
        <f t="shared" si="164"/>
        <v>22</v>
      </c>
      <c r="BX52" s="70">
        <f t="shared" si="164"/>
        <v>23</v>
      </c>
      <c r="BY52" s="70">
        <f t="shared" si="164"/>
        <v>24</v>
      </c>
      <c r="BZ52" s="70">
        <f t="shared" si="164"/>
        <v>25</v>
      </c>
      <c r="CA52" s="70">
        <f t="shared" si="164"/>
        <v>26</v>
      </c>
      <c r="CB52" s="70">
        <f t="shared" si="164"/>
        <v>27</v>
      </c>
      <c r="CC52" s="70">
        <f t="shared" si="164"/>
        <v>28</v>
      </c>
      <c r="CD52" s="70">
        <f t="shared" si="164"/>
        <v>29</v>
      </c>
      <c r="CE52" s="70">
        <f t="shared" si="164"/>
        <v>30</v>
      </c>
      <c r="CF52" s="70">
        <f t="shared" si="164"/>
        <v>31</v>
      </c>
      <c r="CG52" s="70">
        <f t="shared" si="164"/>
        <v>32</v>
      </c>
      <c r="CH52" s="70">
        <f t="shared" si="164"/>
        <v>33</v>
      </c>
      <c r="CI52" s="70">
        <f t="shared" si="164"/>
        <v>34</v>
      </c>
      <c r="CJ52" s="70">
        <f t="shared" si="164"/>
        <v>35</v>
      </c>
      <c r="CK52" s="70">
        <f t="shared" si="164"/>
        <v>36</v>
      </c>
      <c r="CL52" s="69"/>
      <c r="CM52" s="69"/>
      <c r="CN52" s="69"/>
      <c r="CO52" s="69"/>
      <c r="CP52" s="69"/>
      <c r="CQ52" s="69"/>
      <c r="CR52" s="69"/>
      <c r="CS52" s="69"/>
    </row>
    <row r="53" spans="1:97" x14ac:dyDescent="0.3">
      <c r="A53" s="70" t="s">
        <v>1939</v>
      </c>
      <c r="B53" s="70">
        <f ca="1">COUNTIFS(T_Planning[Machines],"*M32*",T_Planning[Sem],B3,T_Planning[PLANIF],"*PLANIF*",T_Planning[Année],B$2)</f>
        <v>0</v>
      </c>
      <c r="C53" s="70">
        <f ca="1">COUNTIFS(T_Planning[Machines],"*M32*",T_Planning[Sem],C3,T_Planning[PLANIF],"*PLANIF*",T_Planning[Année],C$2)</f>
        <v>0</v>
      </c>
      <c r="D53" s="70">
        <f ca="1">COUNTIFS(T_Planning[Machines],"*M32*",T_Planning[Sem],D3,T_Planning[PLANIF],"*PLANIF*",T_Planning[Année],D$2)</f>
        <v>0</v>
      </c>
      <c r="E53" s="70">
        <f ca="1">COUNTIFS(T_Planning[Machines],"*M32*",T_Planning[Sem],E3,T_Planning[PLANIF],"*PLANIF*",T_Planning[Année],E$2)</f>
        <v>0</v>
      </c>
      <c r="F53" s="70">
        <f ca="1">COUNTIFS(T_Planning[Machines],"*M32*",T_Planning[Sem],F3,T_Planning[PLANIF],"*PLANIF*",T_Planning[Année],F$2)</f>
        <v>0</v>
      </c>
      <c r="G53" s="70">
        <f ca="1">COUNTIFS(T_Planning[Machines],"*M32*",T_Planning[Sem],G3,T_Planning[PLANIF],"*PLANIF*",T_Planning[Année],G$2)</f>
        <v>0</v>
      </c>
      <c r="H53" s="70">
        <f ca="1">COUNTIFS(T_Planning[Machines],"*M32*",T_Planning[Sem],H3,T_Planning[PLANIF],"*PLANIF*",T_Planning[Année],H$2)</f>
        <v>0</v>
      </c>
      <c r="I53" s="70">
        <f ca="1">COUNTIFS(T_Planning[Machines],"*M32*",T_Planning[Sem],I3,T_Planning[PLANIF],"*PLANIF*",T_Planning[Année],I$2)</f>
        <v>0</v>
      </c>
      <c r="J53" s="70">
        <f ca="1">COUNTIFS(T_Planning[Machines],"*M32*",T_Planning[Sem],J3,T_Planning[PLANIF],"*PLANIF*",T_Planning[Année],J$2)</f>
        <v>0</v>
      </c>
      <c r="K53" s="70">
        <f ca="1">COUNTIFS(T_Planning[Machines],"*M32*",T_Planning[Sem],K3,T_Planning[PLANIF],"*PLANIF*",T_Planning[Année],K$2)</f>
        <v>0</v>
      </c>
      <c r="L53" s="70">
        <f ca="1">COUNTIFS(T_Planning[Machines],"*M32*",T_Planning[Sem],L3,T_Planning[PLANIF],"*PLANIF*",T_Planning[Année],L$2)</f>
        <v>0</v>
      </c>
      <c r="M53" s="70">
        <f ca="1">COUNTIFS(T_Planning[Machines],"*M32*",T_Planning[Sem],M3,T_Planning[PLANIF],"*PLANIF*",T_Planning[Année],M$2)</f>
        <v>0</v>
      </c>
      <c r="N53" s="70">
        <f ca="1">COUNTIFS(T_Planning[Machines],"*M32*",T_Planning[Sem],N3,T_Planning[PLANIF],"*PLANIF*",T_Planning[Année],N$2)</f>
        <v>0</v>
      </c>
      <c r="O53" s="70">
        <f ca="1">COUNTIFS(T_Planning[Machines],"*M32*",T_Planning[Sem],O3,T_Planning[PLANIF],"*PLANIF*",T_Planning[Année],O$2)</f>
        <v>0</v>
      </c>
      <c r="P53" s="70">
        <f ca="1">COUNTIFS(T_Planning[Machines],"*M32*",T_Planning[Sem],P3,T_Planning[PLANIF],"*PLANIF*",T_Planning[Année],P$2)</f>
        <v>0</v>
      </c>
      <c r="Q53" s="70">
        <f ca="1">COUNTIFS(T_Planning[Machines],"*M32*",T_Planning[Sem],Q3,T_Planning[PLANIF],"*PLANIF*",T_Planning[Année],Q$2)</f>
        <v>0</v>
      </c>
      <c r="R53" s="70">
        <f ca="1">COUNTIFS(T_Planning[Machines],"*M32*",T_Planning[Sem],R3,T_Planning[PLANIF],"*PLANIF*",T_Planning[Année],R$2)</f>
        <v>0</v>
      </c>
      <c r="S53" s="70">
        <f ca="1">COUNTIFS(T_Planning[Machines],"*M32*",T_Planning[Sem],S3,T_Planning[PLANIF],"*PLANIF*",T_Planning[Année],S$2)</f>
        <v>0</v>
      </c>
      <c r="T53" s="70">
        <f ca="1">COUNTIFS(T_Planning[Machines],"*M32*",T_Planning[Sem],T3,T_Planning[PLANIF],"*PLANIF*",T_Planning[Année],T$2)</f>
        <v>0</v>
      </c>
      <c r="U53" s="70">
        <f ca="1">COUNTIFS(T_Planning[Machines],"*M32*",T_Planning[Sem],U3,T_Planning[PLANIF],"*PLANIF*",T_Planning[Année],U$2)</f>
        <v>0</v>
      </c>
      <c r="V53" s="70">
        <f ca="1">COUNTIFS(T_Planning[Machines],"*M32*",T_Planning[Sem],V3,T_Planning[PLANIF],"*PLANIF*",T_Planning[Année],V$2)</f>
        <v>0</v>
      </c>
      <c r="W53" s="70">
        <f ca="1">COUNTIFS(T_Planning[Machines],"*M32*",T_Planning[Sem],W3,T_Planning[PLANIF],"*PLANIF*",T_Planning[Année],W$2)</f>
        <v>0</v>
      </c>
      <c r="X53" s="70">
        <f ca="1">COUNTIFS(T_Planning[Machines],"*M32*",T_Planning[Sem],X3,T_Planning[PLANIF],"*PLANIF*",T_Planning[Année],X$2)</f>
        <v>0</v>
      </c>
      <c r="Y53" s="70">
        <f ca="1">COUNTIFS(T_Planning[Machines],"*M32*",T_Planning[Sem],Y3,T_Planning[PLANIF],"*PLANIF*",T_Planning[Année],Y$2)</f>
        <v>0</v>
      </c>
      <c r="Z53" s="70">
        <f ca="1">COUNTIFS(T_Planning[Machines],"*M32*",T_Planning[Sem],Z3,T_Planning[PLANIF],"*PLANIF*",T_Planning[Année],Z$2)</f>
        <v>0</v>
      </c>
      <c r="AA53" s="70">
        <f ca="1">COUNTIFS(T_Planning[Machines],"*M32*",T_Planning[Sem],AA3,T_Planning[PLANIF],"*PLANIF*",T_Planning[Année],AA$2)</f>
        <v>0</v>
      </c>
      <c r="AB53" s="70">
        <f ca="1">COUNTIFS(T_Planning[Machines],"*M32*",T_Planning[Sem],AB3,T_Planning[PLANIF],"*PLANIF*",T_Planning[Année],AB$2)</f>
        <v>0</v>
      </c>
      <c r="AC53" s="70">
        <f ca="1">COUNTIFS(T_Planning[Machines],"*M32*",T_Planning[Sem],AC3,T_Planning[PLANIF],"*PLANIF*",T_Planning[Année],AC$2)</f>
        <v>0</v>
      </c>
      <c r="AD53" s="70">
        <f ca="1">COUNTIFS(T_Planning[Machines],"*M32*",T_Planning[Sem],AD3,T_Planning[PLANIF],"*PLANIF*",T_Planning[Année],AD$2)</f>
        <v>0</v>
      </c>
      <c r="AE53" s="70">
        <f ca="1">COUNTIFS(T_Planning[Machines],"*M32*",T_Planning[Sem],AE3,T_Planning[PLANIF],"*PLANIF*",T_Planning[Année],AE$2)</f>
        <v>0</v>
      </c>
      <c r="AF53" s="70">
        <f ca="1">COUNTIFS(T_Planning[Machines],"*M32*",T_Planning[Sem],AF3,T_Planning[PLANIF],"*PLANIF*",T_Planning[Année],AF$2)</f>
        <v>0</v>
      </c>
      <c r="AG53" s="70">
        <f ca="1">COUNTIFS(T_Planning[Machines],"*M32*",T_Planning[Sem],AG3,T_Planning[PLANIF],"*PLANIF*",T_Planning[Année],AG$2)</f>
        <v>0</v>
      </c>
      <c r="AH53" s="70">
        <f ca="1">COUNTIFS(T_Planning[Machines],"*M32*",T_Planning[Sem],AH3,T_Planning[PLANIF],"*PLANIF*",T_Planning[Année],AH$2)</f>
        <v>0</v>
      </c>
      <c r="AI53" s="70">
        <f ca="1">COUNTIFS(T_Planning[Machines],"*M32*",T_Planning[Sem],AI3,T_Planning[PLANIF],"*PLANIF*",T_Planning[Année],AI$2)</f>
        <v>0</v>
      </c>
      <c r="AJ53" s="70">
        <f ca="1">COUNTIFS(T_Planning[Machines],"*M32*",T_Planning[Sem],AJ3,T_Planning[PLANIF],"*PLANIF*",T_Planning[Année],AJ$2)</f>
        <v>0</v>
      </c>
      <c r="AK53" s="70">
        <f ca="1">COUNTIFS(T_Planning[Machines],"*M32*",T_Planning[Sem],AK3,T_Planning[PLANIF],"*PLANIF*",T_Planning[Année],AK$2)</f>
        <v>0</v>
      </c>
      <c r="AL53" s="70">
        <f ca="1">COUNTIFS(T_Planning[Machines],"*M32*",T_Planning[Sem],AL3,T_Planning[PLANIF],"*PLANIF*",T_Planning[Année],AL$2)</f>
        <v>0</v>
      </c>
      <c r="AM53" s="70">
        <f ca="1">COUNTIFS(T_Planning[Machines],"*M32*",T_Planning[Sem],AM3,T_Planning[PLANIF],"*PLANIF*",T_Planning[Année],AM$2)</f>
        <v>0</v>
      </c>
      <c r="AN53" s="70">
        <f ca="1">COUNTIFS(T_Planning[Machines],"*M32*",T_Planning[Sem],AN3,T_Planning[PLANIF],"*PLANIF*",T_Planning[Année],AN$2)</f>
        <v>0</v>
      </c>
      <c r="AO53" s="70">
        <f ca="1">COUNTIFS(T_Planning[Machines],"*M32*",T_Planning[Sem],AO3,T_Planning[PLANIF],"*PLANIF*",T_Planning[Année],AO$2)</f>
        <v>0</v>
      </c>
      <c r="AP53" s="70">
        <f ca="1">COUNTIFS(T_Planning[Machines],"*M32*",T_Planning[Sem],AP3,T_Planning[PLANIF],"*PLANIF*",T_Planning[Année],AP$2)</f>
        <v>0</v>
      </c>
      <c r="AQ53" s="70">
        <f ca="1">COUNTIFS(T_Planning[Machines],"*M32*",T_Planning[Sem],AQ3,T_Planning[PLANIF],"*PLANIF*",T_Planning[Année],AQ$2)</f>
        <v>0</v>
      </c>
      <c r="AR53" s="70">
        <f ca="1">COUNTIFS(T_Planning[Machines],"*M32*",T_Planning[Sem],AR3,T_Planning[PLANIF],"*PLANIF*",T_Planning[Année],AR$2)</f>
        <v>0</v>
      </c>
      <c r="AS53" s="70">
        <f ca="1">COUNTIFS(T_Planning[Machines],"*M32*",T_Planning[Sem],AS3,T_Planning[PLANIF],"*PLANIF*",T_Planning[Année],AS$2)</f>
        <v>0</v>
      </c>
      <c r="AT53" s="70">
        <f ca="1">COUNTIFS(T_Planning[Machines],"*M32*",T_Planning[Sem],AT3,T_Planning[PLANIF],"*PLANIF*",T_Planning[Année],AT$2)</f>
        <v>0</v>
      </c>
      <c r="AU53" s="70">
        <f ca="1">COUNTIFS(T_Planning[Machines],"*M32*",T_Planning[Sem],AU3,T_Planning[PLANIF],"*PLANIF*",T_Planning[Année],AU$2)</f>
        <v>0</v>
      </c>
      <c r="AV53" s="70">
        <f ca="1">COUNTIFS(T_Planning[Machines],"*M32*",T_Planning[Sem],AV3,T_Planning[PLANIF],"*PLANIF*",T_Planning[Année],AV$2)</f>
        <v>0</v>
      </c>
      <c r="AW53" s="70">
        <f ca="1">COUNTIFS(T_Planning[Machines],"*M32*",T_Planning[Sem],AW3,T_Planning[PLANIF],"*PLANIF*",T_Planning[Année],AW$2)</f>
        <v>0</v>
      </c>
      <c r="AX53" s="70">
        <f ca="1">COUNTIFS(T_Planning[Machines],"*M32*",T_Planning[Sem],AX3,T_Planning[PLANIF],"*PLANIF*",T_Planning[Année],AX$2)</f>
        <v>0</v>
      </c>
      <c r="AY53" s="70">
        <f ca="1">COUNTIFS(T_Planning[Machines],"*M32*",T_Planning[Sem],AY3,T_Planning[PLANIF],"*PLANIF*",T_Planning[Année],AY$2)</f>
        <v>0</v>
      </c>
      <c r="AZ53" s="70">
        <f ca="1">COUNTIFS(T_Planning[Machines],"*M32*",T_Planning[Sem],AZ3,T_Planning[PLANIF],"*PLANIF*",T_Planning[Année],AZ$2)</f>
        <v>0</v>
      </c>
      <c r="BA53" s="70">
        <f ca="1">COUNTIFS(T_Planning[Machines],"*M32*",T_Planning[Sem],BA3,T_Planning[PLANIF],"*PLANIF*",T_Planning[Année],BA$2)</f>
        <v>0</v>
      </c>
      <c r="BB53" s="70">
        <f ca="1">COUNTIFS(T_Planning[Machines],"*M32*",T_Planning[Sem],BB3,T_Planning[PLANIF],"*PLANIF*",T_Planning[Année],BB$2)</f>
        <v>0</v>
      </c>
      <c r="BC53" s="70">
        <f ca="1">COUNTIFS(T_Planning[Machines],"*M32*",T_Planning[Sem],BC3,T_Planning[PLANIF],"*PLANIF*",T_Planning[Année],BC$2)</f>
        <v>0</v>
      </c>
      <c r="BD53" s="70">
        <f ca="1">COUNTIFS(T_Planning[Machines],"*M32*",T_Planning[Sem],BD3,T_Planning[PLANIF],"*PLANIF*",T_Planning[Année],BD$2)</f>
        <v>0</v>
      </c>
      <c r="BE53" s="70">
        <f ca="1">COUNTIFS(T_Planning[Machines],"*M32*",T_Planning[Sem],BE3,T_Planning[PLANIF],"*PLANIF*",T_Planning[Année],BE$2)</f>
        <v>0</v>
      </c>
      <c r="BF53" s="70">
        <f ca="1">COUNTIFS(T_Planning[Machines],"*M32*",T_Planning[Sem],BF3,T_Planning[PLANIF],"*PLANIF*",T_Planning[Année],BF$2)</f>
        <v>0</v>
      </c>
      <c r="BG53" s="70">
        <f ca="1">COUNTIFS(T_Planning[Machines],"*M32*",T_Planning[Sem],BG3,T_Planning[PLANIF],"*PLANIF*",T_Planning[Année],BG$2)</f>
        <v>0</v>
      </c>
      <c r="BH53" s="70">
        <f ca="1">COUNTIFS(T_Planning[Machines],"*M32*",T_Planning[Sem],BH3,T_Planning[PLANIF],"*PLANIF*",T_Planning[Année],BH$2)</f>
        <v>0</v>
      </c>
      <c r="BI53" s="70">
        <f ca="1">COUNTIFS(T_Planning[Machines],"*M32*",T_Planning[Sem],BI3,T_Planning[PLANIF],"*PLANIF*",T_Planning[Année],BI$2)</f>
        <v>0</v>
      </c>
      <c r="BJ53" s="70">
        <f ca="1">COUNTIFS(T_Planning[Machines],"*M32*",T_Planning[Sem],BJ3,T_Planning[PLANIF],"*PLANIF*",T_Planning[Année],BJ$2)</f>
        <v>0</v>
      </c>
      <c r="BK53" s="70">
        <f ca="1">COUNTIFS(T_Planning[Machines],"*M32*",T_Planning[Sem],BK3,T_Planning[PLANIF],"*PLANIF*",T_Planning[Année],BK$2)</f>
        <v>0</v>
      </c>
      <c r="BL53" s="70">
        <f ca="1">COUNTIFS(T_Planning[Machines],"*M32*",T_Planning[Sem],BL3,T_Planning[PLANIF],"*PLANIF*",T_Planning[Année],BL$2)</f>
        <v>0</v>
      </c>
      <c r="BM53" s="70">
        <f ca="1">COUNTIFS(T_Planning[Machines],"*M32*",T_Planning[Sem],BM3,T_Planning[PLANIF],"*PLANIF*",T_Planning[Année],BM$2)</f>
        <v>0</v>
      </c>
      <c r="BN53" s="70">
        <f ca="1">COUNTIFS(T_Planning[Machines],"*M32*",T_Planning[Sem],BN3,T_Planning[PLANIF],"*PLANIF*",T_Planning[Année],BN$2)</f>
        <v>0</v>
      </c>
      <c r="BO53" s="70">
        <f ca="1">COUNTIFS(T_Planning[Machines],"*M32*",T_Planning[Sem],BO3,T_Planning[PLANIF],"*PLANIF*",T_Planning[Année],BO$2)</f>
        <v>0</v>
      </c>
      <c r="BP53" s="70">
        <f ca="1">COUNTIFS(T_Planning[Machines],"*M32*",T_Planning[Sem],BP3,T_Planning[PLANIF],"*PLANIF*",T_Planning[Année],BP$2)</f>
        <v>0</v>
      </c>
      <c r="BQ53" s="70">
        <f ca="1">COUNTIFS(T_Planning[Machines],"*M32*",T_Planning[Sem],BQ3,T_Planning[PLANIF],"*PLANIF*",T_Planning[Année],BQ$2)</f>
        <v>0</v>
      </c>
      <c r="BR53" s="70">
        <f ca="1">COUNTIFS(T_Planning[Machines],"*M32*",T_Planning[Sem],BR3,T_Planning[PLANIF],"*PLANIF*",T_Planning[Année],BR$2)</f>
        <v>0</v>
      </c>
      <c r="BS53" s="70">
        <f ca="1">COUNTIFS(T_Planning[Machines],"*M32*",T_Planning[Sem],BS3,T_Planning[PLANIF],"*PLANIF*",T_Planning[Année],BS$2)</f>
        <v>0</v>
      </c>
      <c r="BT53" s="70">
        <f ca="1">COUNTIFS(T_Planning[Machines],"*M32*",T_Planning[Sem],BT3,T_Planning[PLANIF],"*PLANIF*",T_Planning[Année],BT$2)</f>
        <v>0</v>
      </c>
      <c r="BU53" s="70">
        <f ca="1">COUNTIFS(T_Planning[Machines],"*M32*",T_Planning[Sem],BU3,T_Planning[PLANIF],"*PLANIF*",T_Planning[Année],BU$2)</f>
        <v>0</v>
      </c>
      <c r="BV53" s="70">
        <f ca="1">COUNTIFS(T_Planning[Machines],"*M32*",T_Planning[Sem],BV3,T_Planning[PLANIF],"*PLANIF*",T_Planning[Année],BV$2)</f>
        <v>0</v>
      </c>
      <c r="BW53" s="70">
        <f ca="1">COUNTIFS(T_Planning[Machines],"*M32*",T_Planning[Sem],BW3,T_Planning[PLANIF],"*PLANIF*",T_Planning[Année],BW$2)</f>
        <v>0</v>
      </c>
      <c r="BX53" s="70">
        <f ca="1">COUNTIFS(T_Planning[Machines],"*M32*",T_Planning[Sem],BX3,T_Planning[PLANIF],"*PLANIF*",T_Planning[Année],BX$2)</f>
        <v>0</v>
      </c>
      <c r="BY53" s="70">
        <f ca="1">COUNTIFS(T_Planning[Machines],"*M32*",T_Planning[Sem],BY3,T_Planning[PLANIF],"*PLANIF*",T_Planning[Année],BY$2)</f>
        <v>0</v>
      </c>
      <c r="BZ53" s="70">
        <f ca="1">COUNTIFS(T_Planning[Machines],"*M32*",T_Planning[Sem],BZ3,T_Planning[PLANIF],"*PLANIF*",T_Planning[Année],BZ$2)</f>
        <v>0</v>
      </c>
      <c r="CA53" s="70">
        <f ca="1">COUNTIFS(T_Planning[Machines],"*M32*",T_Planning[Sem],CA3,T_Planning[PLANIF],"*PLANIF*",T_Planning[Année],CA$2)</f>
        <v>0</v>
      </c>
      <c r="CB53" s="70">
        <f ca="1">COUNTIFS(T_Planning[Machines],"*M32*",T_Planning[Sem],CB3,T_Planning[PLANIF],"*PLANIF*",T_Planning[Année],CB$2)</f>
        <v>0</v>
      </c>
      <c r="CC53" s="70">
        <f ca="1">COUNTIFS(T_Planning[Machines],"*M32*",T_Planning[Sem],CC3,T_Planning[PLANIF],"*PLANIF*",T_Planning[Année],CC$2)</f>
        <v>0</v>
      </c>
      <c r="CD53" s="70">
        <f ca="1">COUNTIFS(T_Planning[Machines],"*M32*",T_Planning[Sem],CD3,T_Planning[PLANIF],"*PLANIF*",T_Planning[Année],CD$2)</f>
        <v>0</v>
      </c>
      <c r="CE53" s="70">
        <f ca="1">COUNTIFS(T_Planning[Machines],"*M32*",T_Planning[Sem],CE3,T_Planning[PLANIF],"*PLANIF*",T_Planning[Année],CE$2)</f>
        <v>0</v>
      </c>
      <c r="CF53" s="70">
        <f ca="1">COUNTIFS(T_Planning[Machines],"*M32*",T_Planning[Sem],CF3,T_Planning[PLANIF],"*PLANIF*",T_Planning[Année],CF$2)</f>
        <v>0</v>
      </c>
      <c r="CG53" s="70">
        <f ca="1">COUNTIFS(T_Planning[Machines],"*M32*",T_Planning[Sem],CG3,T_Planning[PLANIF],"*PLANIF*",T_Planning[Année],CG$2)</f>
        <v>0</v>
      </c>
      <c r="CH53" s="70">
        <f ca="1">COUNTIFS(T_Planning[Machines],"*M32*",T_Planning[Sem],CH3,T_Planning[PLANIF],"*PLANIF*",T_Planning[Année],CH$2)</f>
        <v>0</v>
      </c>
      <c r="CI53" s="70">
        <f ca="1">COUNTIFS(T_Planning[Machines],"*M32*",T_Planning[Sem],CI3,T_Planning[PLANIF],"*PLANIF*",T_Planning[Année],CI$2)</f>
        <v>0</v>
      </c>
      <c r="CJ53" s="70">
        <f ca="1">COUNTIFS(T_Planning[Machines],"*M32*",T_Planning[Sem],CJ3,T_Planning[PLANIF],"*PLANIF*",T_Planning[Année],CJ$2)</f>
        <v>0</v>
      </c>
      <c r="CK53" s="70">
        <f ca="1">COUNTIFS(T_Planning[Machines],"*M32*",T_Planning[Sem],CK3,T_Planning[PLANIF],"*PLANIF*",T_Planning[Année],CK$2)</f>
        <v>0</v>
      </c>
      <c r="CL53" s="69"/>
      <c r="CM53" s="69"/>
      <c r="CN53" s="69"/>
      <c r="CO53" s="69"/>
      <c r="CP53" s="69"/>
      <c r="CQ53" s="69"/>
      <c r="CR53" s="69"/>
      <c r="CS53" s="69"/>
    </row>
    <row r="54" spans="1:97" x14ac:dyDescent="0.3">
      <c r="A54" s="70" t="s">
        <v>1940</v>
      </c>
      <c r="B54" s="70">
        <f ca="1">SUMIFS('Metteur en train'!37:37,'Metteur en train'!35:35,CAPAMETW15!B$3,'Metteur en train'!2:2,CAPAMETW15!B$2)</f>
        <v>0</v>
      </c>
      <c r="C54" s="70">
        <f ca="1">SUMIFS('Metteur en train'!37:37,'Metteur en train'!35:35,CAPAMETW15!C$3,'Metteur en train'!2:2,CAPAMETW15!C$2)</f>
        <v>0</v>
      </c>
      <c r="D54" s="70">
        <f ca="1">SUMIFS('Metteur en train'!37:37,'Metteur en train'!35:35,CAPAMETW15!D$3,'Metteur en train'!2:2,CAPAMETW15!D$2)</f>
        <v>0</v>
      </c>
      <c r="E54" s="70">
        <f ca="1">SUMIFS('Metteur en train'!37:37,'Metteur en train'!35:35,CAPAMETW15!E$3,'Metteur en train'!2:2,CAPAMETW15!E$2)</f>
        <v>0</v>
      </c>
      <c r="F54" s="70">
        <f ca="1">SUMIFS('Metteur en train'!37:37,'Metteur en train'!35:35,CAPAMETW15!F$3,'Metteur en train'!2:2,CAPAMETW15!F$2)</f>
        <v>0</v>
      </c>
      <c r="G54" s="70">
        <f ca="1">SUMIFS('Metteur en train'!37:37,'Metteur en train'!35:35,CAPAMETW15!G$3,'Metteur en train'!2:2,CAPAMETW15!G$2)</f>
        <v>0</v>
      </c>
      <c r="H54" s="70">
        <f ca="1">SUMIFS('Metteur en train'!37:37,'Metteur en train'!35:35,CAPAMETW15!H$3,'Metteur en train'!2:2,CAPAMETW15!H$2)</f>
        <v>0</v>
      </c>
      <c r="I54" s="70">
        <f ca="1">SUMIFS('Metteur en train'!37:37,'Metteur en train'!35:35,CAPAMETW15!I$3,'Metteur en train'!2:2,CAPAMETW15!I$2)</f>
        <v>0</v>
      </c>
      <c r="J54" s="70">
        <f ca="1">SUMIFS('Metteur en train'!37:37,'Metteur en train'!35:35,CAPAMETW15!J$3,'Metteur en train'!2:2,CAPAMETW15!J$2)</f>
        <v>0</v>
      </c>
      <c r="K54" s="70">
        <f ca="1">SUMIFS('Metteur en train'!37:37,'Metteur en train'!35:35,CAPAMETW15!K$3,'Metteur en train'!2:2,CAPAMETW15!K$2)</f>
        <v>0</v>
      </c>
      <c r="L54" s="70">
        <f ca="1">SUMIFS('Metteur en train'!37:37,'Metteur en train'!35:35,CAPAMETW15!L$3,'Metteur en train'!2:2,CAPAMETW15!L$2)</f>
        <v>0</v>
      </c>
      <c r="M54" s="70">
        <f ca="1">SUMIFS('Metteur en train'!37:37,'Metteur en train'!35:35,CAPAMETW15!M$3,'Metteur en train'!2:2,CAPAMETW15!M$2)</f>
        <v>0</v>
      </c>
      <c r="N54" s="70">
        <f ca="1">SUMIFS('Metteur en train'!37:37,'Metteur en train'!35:35,CAPAMETW15!N$3,'Metteur en train'!2:2,CAPAMETW15!N$2)</f>
        <v>0</v>
      </c>
      <c r="O54" s="70">
        <f ca="1">SUMIFS('Metteur en train'!37:37,'Metteur en train'!35:35,CAPAMETW15!O$3,'Metteur en train'!2:2,CAPAMETW15!O$2)</f>
        <v>0</v>
      </c>
      <c r="P54" s="70">
        <f ca="1">SUMIFS('Metteur en train'!37:37,'Metteur en train'!35:35,CAPAMETW15!P$3,'Metteur en train'!2:2,CAPAMETW15!P$2)</f>
        <v>0</v>
      </c>
      <c r="Q54" s="70">
        <f ca="1">SUMIFS('Metteur en train'!37:37,'Metteur en train'!35:35,CAPAMETW15!Q$3,'Metteur en train'!2:2,CAPAMETW15!Q$2)</f>
        <v>0</v>
      </c>
      <c r="R54" s="70">
        <f ca="1">SUMIFS('Metteur en train'!37:37,'Metteur en train'!35:35,CAPAMETW15!R$3,'Metteur en train'!2:2,CAPAMETW15!R$2)</f>
        <v>0</v>
      </c>
      <c r="S54" s="70">
        <f ca="1">SUMIFS('Metteur en train'!37:37,'Metteur en train'!35:35,CAPAMETW15!S$3,'Metteur en train'!2:2,CAPAMETW15!S$2)</f>
        <v>0</v>
      </c>
      <c r="T54" s="70">
        <f ca="1">SUMIFS('Metteur en train'!37:37,'Metteur en train'!35:35,CAPAMETW15!T$3,'Metteur en train'!2:2,CAPAMETW15!T$2)</f>
        <v>0</v>
      </c>
      <c r="U54" s="70">
        <f ca="1">SUMIFS('Metteur en train'!37:37,'Metteur en train'!35:35,CAPAMETW15!U$3,'Metteur en train'!2:2,CAPAMETW15!U$2)</f>
        <v>0</v>
      </c>
      <c r="V54" s="70">
        <f ca="1">SUMIFS('Metteur en train'!37:37,'Metteur en train'!35:35,CAPAMETW15!V$3,'Metteur en train'!2:2,CAPAMETW15!V$2)</f>
        <v>0</v>
      </c>
      <c r="W54" s="70">
        <f ca="1">SUMIFS('Metteur en train'!37:37,'Metteur en train'!35:35,CAPAMETW15!W$3,'Metteur en train'!2:2,CAPAMETW15!W$2)</f>
        <v>0</v>
      </c>
      <c r="X54" s="70">
        <f ca="1">SUMIFS('Metteur en train'!37:37,'Metteur en train'!35:35,CAPAMETW15!X$3,'Metteur en train'!2:2,CAPAMETW15!X$2)</f>
        <v>0</v>
      </c>
      <c r="Y54" s="70">
        <f ca="1">SUMIFS('Metteur en train'!37:37,'Metteur en train'!35:35,CAPAMETW15!Y$3,'Metteur en train'!2:2,CAPAMETW15!Y$2)</f>
        <v>0</v>
      </c>
      <c r="Z54" s="70">
        <f ca="1">SUMIFS('Metteur en train'!37:37,'Metteur en train'!35:35,CAPAMETW15!Z$3,'Metteur en train'!2:2,CAPAMETW15!Z$2)</f>
        <v>0</v>
      </c>
      <c r="AA54" s="70">
        <f ca="1">SUMIFS('Metteur en train'!37:37,'Metteur en train'!35:35,CAPAMETW15!AA$3,'Metteur en train'!2:2,CAPAMETW15!AA$2)</f>
        <v>0</v>
      </c>
      <c r="AB54" s="70">
        <f ca="1">SUMIFS('Metteur en train'!37:37,'Metteur en train'!35:35,CAPAMETW15!AB$3,'Metteur en train'!2:2,CAPAMETW15!AB$2)</f>
        <v>0</v>
      </c>
      <c r="AC54" s="70">
        <f ca="1">SUMIFS('Metteur en train'!37:37,'Metteur en train'!35:35,CAPAMETW15!AC$3,'Metteur en train'!2:2,CAPAMETW15!AC$2)</f>
        <v>0</v>
      </c>
      <c r="AD54" s="70">
        <f ca="1">SUMIFS('Metteur en train'!37:37,'Metteur en train'!35:35,CAPAMETW15!AD$3,'Metteur en train'!2:2,CAPAMETW15!AD$2)</f>
        <v>0</v>
      </c>
      <c r="AE54" s="70">
        <f ca="1">SUMIFS('Metteur en train'!37:37,'Metteur en train'!35:35,CAPAMETW15!AE$3,'Metteur en train'!2:2,CAPAMETW15!AE$2)</f>
        <v>0</v>
      </c>
      <c r="AF54" s="70">
        <f ca="1">SUMIFS('Metteur en train'!37:37,'Metteur en train'!35:35,CAPAMETW15!AF$3,'Metteur en train'!2:2,CAPAMETW15!AF$2)</f>
        <v>0</v>
      </c>
      <c r="AG54" s="70">
        <f ca="1">SUMIFS('Metteur en train'!37:37,'Metteur en train'!35:35,CAPAMETW15!AG$3,'Metteur en train'!2:2,CAPAMETW15!AG$2)</f>
        <v>0</v>
      </c>
      <c r="AH54" s="70">
        <f ca="1">SUMIFS('Metteur en train'!37:37,'Metteur en train'!35:35,CAPAMETW15!AH$3,'Metteur en train'!2:2,CAPAMETW15!AH$2)</f>
        <v>0</v>
      </c>
      <c r="AI54" s="70">
        <f ca="1">SUMIFS('Metteur en train'!37:37,'Metteur en train'!35:35,CAPAMETW15!AI$3,'Metteur en train'!2:2,CAPAMETW15!AI$2)</f>
        <v>0</v>
      </c>
      <c r="AJ54" s="70">
        <f ca="1">SUMIFS('Metteur en train'!37:37,'Metteur en train'!35:35,CAPAMETW15!AJ$3,'Metteur en train'!2:2,CAPAMETW15!AJ$2)</f>
        <v>0</v>
      </c>
      <c r="AK54" s="70">
        <f ca="1">SUMIFS('Metteur en train'!37:37,'Metteur en train'!35:35,CAPAMETW15!AK$3,'Metteur en train'!2:2,CAPAMETW15!AK$2)</f>
        <v>0</v>
      </c>
      <c r="AL54" s="70">
        <f ca="1">SUMIFS('Metteur en train'!37:37,'Metteur en train'!35:35,CAPAMETW15!AL$3,'Metteur en train'!2:2,CAPAMETW15!AL$2)</f>
        <v>0</v>
      </c>
      <c r="AM54" s="70">
        <f ca="1">SUMIFS('Metteur en train'!37:37,'Metteur en train'!35:35,CAPAMETW15!AM$3,'Metteur en train'!2:2,CAPAMETW15!AM$2)</f>
        <v>0</v>
      </c>
      <c r="AN54" s="70">
        <f ca="1">SUMIFS('Metteur en train'!37:37,'Metteur en train'!35:35,CAPAMETW15!AN$3,'Metteur en train'!2:2,CAPAMETW15!AN$2)</f>
        <v>0</v>
      </c>
      <c r="AO54" s="70">
        <f ca="1">SUMIFS('Metteur en train'!37:37,'Metteur en train'!35:35,CAPAMETW15!AO$3,'Metteur en train'!2:2,CAPAMETW15!AO$2)</f>
        <v>0</v>
      </c>
      <c r="AP54" s="70">
        <f ca="1">SUMIFS('Metteur en train'!37:37,'Metteur en train'!35:35,CAPAMETW15!AP$3,'Metteur en train'!2:2,CAPAMETW15!AP$2)</f>
        <v>0</v>
      </c>
      <c r="AQ54" s="70">
        <f ca="1">SUMIFS('Metteur en train'!37:37,'Metteur en train'!35:35,CAPAMETW15!AQ$3,'Metteur en train'!2:2,CAPAMETW15!AQ$2)</f>
        <v>0</v>
      </c>
      <c r="AR54" s="70">
        <f ca="1">SUMIFS('Metteur en train'!37:37,'Metteur en train'!35:35,CAPAMETW15!AR$3,'Metteur en train'!2:2,CAPAMETW15!AR$2)</f>
        <v>0</v>
      </c>
      <c r="AS54" s="70">
        <f ca="1">SUMIFS('Metteur en train'!37:37,'Metteur en train'!35:35,CAPAMETW15!AS$3,'Metteur en train'!2:2,CAPAMETW15!AS$2)</f>
        <v>0</v>
      </c>
      <c r="AT54" s="70">
        <f ca="1">SUMIFS('Metteur en train'!37:37,'Metteur en train'!35:35,CAPAMETW15!AT$3,'Metteur en train'!2:2,CAPAMETW15!AT$2)</f>
        <v>0</v>
      </c>
      <c r="AU54" s="70">
        <f ca="1">SUMIFS('Metteur en train'!37:37,'Metteur en train'!35:35,CAPAMETW15!AU$3,'Metteur en train'!2:2,CAPAMETW15!AU$2)</f>
        <v>0</v>
      </c>
      <c r="AV54" s="70">
        <f ca="1">SUMIFS('Metteur en train'!37:37,'Metteur en train'!35:35,CAPAMETW15!AV$3,'Metteur en train'!2:2,CAPAMETW15!AV$2)</f>
        <v>0</v>
      </c>
      <c r="AW54" s="70">
        <f ca="1">SUMIFS('Metteur en train'!37:37,'Metteur en train'!35:35,CAPAMETW15!AW$3,'Metteur en train'!2:2,CAPAMETW15!AW$2)</f>
        <v>0</v>
      </c>
      <c r="AX54" s="70">
        <f ca="1">SUMIFS('Metteur en train'!37:37,'Metteur en train'!35:35,CAPAMETW15!AX$3,'Metteur en train'!2:2,CAPAMETW15!AX$2)</f>
        <v>0</v>
      </c>
      <c r="AY54" s="70">
        <f ca="1">SUMIFS('Metteur en train'!37:37,'Metteur en train'!35:35,CAPAMETW15!AY$3,'Metteur en train'!2:2,CAPAMETW15!AY$2)</f>
        <v>0</v>
      </c>
      <c r="AZ54" s="70">
        <f ca="1">SUMIFS('Metteur en train'!37:37,'Metteur en train'!35:35,CAPAMETW15!AZ$3,'Metteur en train'!2:2,CAPAMETW15!AZ$2)</f>
        <v>0</v>
      </c>
      <c r="BA54" s="70">
        <f ca="1">SUMIFS('Metteur en train'!37:37,'Metteur en train'!35:35,CAPAMETW15!BA$3,'Metteur en train'!2:2,CAPAMETW15!BA$2)</f>
        <v>0</v>
      </c>
      <c r="BB54" s="70">
        <f ca="1">SUMIFS('Metteur en train'!37:37,'Metteur en train'!35:35,CAPAMETW15!BB$3,'Metteur en train'!2:2,CAPAMETW15!BB$2)</f>
        <v>0</v>
      </c>
      <c r="BC54" s="70">
        <f ca="1">SUMIFS('Metteur en train'!37:37,'Metteur en train'!35:35,CAPAMETW15!BC$3,'Metteur en train'!2:2,CAPAMETW15!BC$2)</f>
        <v>0</v>
      </c>
      <c r="BD54" s="70">
        <f ca="1">SUMIFS('Metteur en train'!37:37,'Metteur en train'!35:35,CAPAMETW15!BD$3,'Metteur en train'!2:2,CAPAMETW15!BD$2)</f>
        <v>0</v>
      </c>
      <c r="BE54" s="70">
        <f ca="1">SUMIFS('Metteur en train'!37:37,'Metteur en train'!35:35,CAPAMETW15!BE$3,'Metteur en train'!2:2,CAPAMETW15!BE$2)</f>
        <v>0</v>
      </c>
      <c r="BF54" s="70">
        <f ca="1">SUMIFS('Metteur en train'!37:37,'Metteur en train'!35:35,CAPAMETW15!BF$3,'Metteur en train'!2:2,CAPAMETW15!BF$2)</f>
        <v>0</v>
      </c>
      <c r="BG54" s="70">
        <f ca="1">SUMIFS('Metteur en train'!37:37,'Metteur en train'!35:35,CAPAMETW15!BG$3,'Metteur en train'!2:2,CAPAMETW15!BG$2)</f>
        <v>0</v>
      </c>
      <c r="BH54" s="70">
        <f ca="1">SUMIFS('Metteur en train'!37:37,'Metteur en train'!35:35,CAPAMETW15!BH$3,'Metteur en train'!2:2,CAPAMETW15!BH$2)</f>
        <v>0</v>
      </c>
      <c r="BI54" s="70">
        <f ca="1">SUMIFS('Metteur en train'!37:37,'Metteur en train'!35:35,CAPAMETW15!BI$3,'Metteur en train'!2:2,CAPAMETW15!BI$2)</f>
        <v>0</v>
      </c>
      <c r="BJ54" s="70">
        <f ca="1">SUMIFS('Metteur en train'!37:37,'Metteur en train'!35:35,CAPAMETW15!BJ$3,'Metteur en train'!2:2,CAPAMETW15!BJ$2)</f>
        <v>0</v>
      </c>
      <c r="BK54" s="70">
        <f ca="1">SUMIFS('Metteur en train'!37:37,'Metteur en train'!35:35,CAPAMETW15!BK$3,'Metteur en train'!2:2,CAPAMETW15!BK$2)</f>
        <v>0</v>
      </c>
      <c r="BL54" s="70">
        <f ca="1">SUMIFS('Metteur en train'!37:37,'Metteur en train'!35:35,CAPAMETW15!BL$3,'Metteur en train'!2:2,CAPAMETW15!BL$2)</f>
        <v>0</v>
      </c>
      <c r="BM54" s="70">
        <f ca="1">SUMIFS('Metteur en train'!37:37,'Metteur en train'!35:35,CAPAMETW15!BM$3,'Metteur en train'!2:2,CAPAMETW15!BM$2)</f>
        <v>0</v>
      </c>
      <c r="BN54" s="70">
        <f ca="1">SUMIFS('Metteur en train'!37:37,'Metteur en train'!35:35,CAPAMETW15!BN$3,'Metteur en train'!2:2,CAPAMETW15!BN$2)</f>
        <v>0</v>
      </c>
      <c r="BO54" s="70">
        <f ca="1">SUMIFS('Metteur en train'!37:37,'Metteur en train'!35:35,CAPAMETW15!BO$3,'Metteur en train'!2:2,CAPAMETW15!BO$2)</f>
        <v>0</v>
      </c>
      <c r="BP54" s="70">
        <f ca="1">SUMIFS('Metteur en train'!37:37,'Metteur en train'!35:35,CAPAMETW15!BP$3,'Metteur en train'!2:2,CAPAMETW15!BP$2)</f>
        <v>0</v>
      </c>
      <c r="BQ54" s="70">
        <f ca="1">SUMIFS('Metteur en train'!37:37,'Metteur en train'!35:35,CAPAMETW15!BQ$3,'Metteur en train'!2:2,CAPAMETW15!BQ$2)</f>
        <v>0</v>
      </c>
      <c r="BR54" s="70">
        <f ca="1">SUMIFS('Metteur en train'!37:37,'Metteur en train'!35:35,CAPAMETW15!BR$3,'Metteur en train'!2:2,CAPAMETW15!BR$2)</f>
        <v>0</v>
      </c>
      <c r="BS54" s="70">
        <f ca="1">SUMIFS('Metteur en train'!37:37,'Metteur en train'!35:35,CAPAMETW15!BS$3,'Metteur en train'!2:2,CAPAMETW15!BS$2)</f>
        <v>0</v>
      </c>
      <c r="BT54" s="70">
        <f ca="1">SUMIFS('Metteur en train'!37:37,'Metteur en train'!35:35,CAPAMETW15!BT$3,'Metteur en train'!2:2,CAPAMETW15!BT$2)</f>
        <v>0</v>
      </c>
      <c r="BU54" s="70">
        <f ca="1">SUMIFS('Metteur en train'!37:37,'Metteur en train'!35:35,CAPAMETW15!BU$3,'Metteur en train'!2:2,CAPAMETW15!BU$2)</f>
        <v>0</v>
      </c>
      <c r="BV54" s="70">
        <f ca="1">SUMIFS('Metteur en train'!37:37,'Metteur en train'!35:35,CAPAMETW15!BV$3,'Metteur en train'!2:2,CAPAMETW15!BV$2)</f>
        <v>0</v>
      </c>
      <c r="BW54" s="70">
        <f ca="1">SUMIFS('Metteur en train'!37:37,'Metteur en train'!35:35,CAPAMETW15!BW$3,'Metteur en train'!2:2,CAPAMETW15!BW$2)</f>
        <v>0</v>
      </c>
      <c r="BX54" s="70">
        <f ca="1">SUMIFS('Metteur en train'!37:37,'Metteur en train'!35:35,CAPAMETW15!BX$3,'Metteur en train'!2:2,CAPAMETW15!BX$2)</f>
        <v>0</v>
      </c>
      <c r="BY54" s="70">
        <f ca="1">SUMIFS('Metteur en train'!37:37,'Metteur en train'!35:35,CAPAMETW15!BY$3,'Metteur en train'!2:2,CAPAMETW15!BY$2)</f>
        <v>0</v>
      </c>
      <c r="BZ54" s="70">
        <f ca="1">SUMIFS('Metteur en train'!37:37,'Metteur en train'!35:35,CAPAMETW15!BZ$3,'Metteur en train'!2:2,CAPAMETW15!BZ$2)</f>
        <v>0</v>
      </c>
      <c r="CA54" s="70">
        <f ca="1">SUMIFS('Metteur en train'!37:37,'Metteur en train'!35:35,CAPAMETW15!CA$3,'Metteur en train'!2:2,CAPAMETW15!CA$2)</f>
        <v>0</v>
      </c>
      <c r="CB54" s="70">
        <f ca="1">SUMIFS('Metteur en train'!37:37,'Metteur en train'!35:35,CAPAMETW15!CB$3,'Metteur en train'!2:2,CAPAMETW15!CB$2)</f>
        <v>0</v>
      </c>
      <c r="CC54" s="70">
        <f ca="1">SUMIFS('Metteur en train'!37:37,'Metteur en train'!35:35,CAPAMETW15!CC$3,'Metteur en train'!2:2,CAPAMETW15!CC$2)</f>
        <v>0</v>
      </c>
      <c r="CD54" s="70">
        <f ca="1">SUMIFS('Metteur en train'!37:37,'Metteur en train'!35:35,CAPAMETW15!CD$3,'Metteur en train'!2:2,CAPAMETW15!CD$2)</f>
        <v>0</v>
      </c>
      <c r="CE54" s="70">
        <f ca="1">SUMIFS('Metteur en train'!37:37,'Metteur en train'!35:35,CAPAMETW15!CE$3,'Metteur en train'!2:2,CAPAMETW15!CE$2)</f>
        <v>0</v>
      </c>
      <c r="CF54" s="70">
        <f ca="1">SUMIFS('Metteur en train'!37:37,'Metteur en train'!35:35,CAPAMETW15!CF$3,'Metteur en train'!2:2,CAPAMETW15!CF$2)</f>
        <v>0</v>
      </c>
      <c r="CG54" s="70">
        <f ca="1">SUMIFS('Metteur en train'!37:37,'Metteur en train'!35:35,CAPAMETW15!CG$3,'Metteur en train'!2:2,CAPAMETW15!CG$2)</f>
        <v>0</v>
      </c>
      <c r="CH54" s="70">
        <f ca="1">SUMIFS('Metteur en train'!37:37,'Metteur en train'!35:35,CAPAMETW15!CH$3,'Metteur en train'!2:2,CAPAMETW15!CH$2)</f>
        <v>0</v>
      </c>
      <c r="CI54" s="70">
        <f ca="1">SUMIFS('Metteur en train'!37:37,'Metteur en train'!35:35,CAPAMETW15!CI$3,'Metteur en train'!2:2,CAPAMETW15!CI$2)</f>
        <v>0</v>
      </c>
      <c r="CJ54" s="70">
        <f ca="1">SUMIFS('Metteur en train'!37:37,'Metteur en train'!35:35,CAPAMETW15!CJ$3,'Metteur en train'!2:2,CAPAMETW15!CJ$2)</f>
        <v>0</v>
      </c>
      <c r="CK54" s="70">
        <f ca="1">SUMIFS('Metteur en train'!37:37,'Metteur en train'!35:35,CAPAMETW15!CK$3,'Metteur en train'!2:2,CAPAMETW15!CK$2)</f>
        <v>0</v>
      </c>
      <c r="CL54" s="69"/>
      <c r="CM54" s="69"/>
      <c r="CN54" s="69"/>
      <c r="CO54" s="69"/>
      <c r="CP54" s="69"/>
      <c r="CQ54" s="69"/>
      <c r="CR54" s="69"/>
      <c r="CS54" s="69"/>
    </row>
    <row r="55" spans="1:97" x14ac:dyDescent="0.3">
      <c r="A55" s="71" t="s">
        <v>1941</v>
      </c>
      <c r="B55" s="72">
        <f ca="1">IFERROR(IF(B53+A55-B54&lt;=0,0,IF(B52&lt;=$A$1,B53+A55,B53+A55-B54)),0)</f>
        <v>0</v>
      </c>
      <c r="C55" s="72">
        <f ca="1">IFERROR(IF(C53+B55-C54&lt;=0,0,C53+B55-C54),0)</f>
        <v>0</v>
      </c>
      <c r="D55" s="72">
        <f t="shared" ref="D55:AX55" ca="1" si="165">IFERROR(IF(D53+C55-D54&lt;=0,0,D53+C55-D54),0)</f>
        <v>0</v>
      </c>
      <c r="E55" s="72">
        <f t="shared" ca="1" si="165"/>
        <v>0</v>
      </c>
      <c r="F55" s="72">
        <f t="shared" ca="1" si="165"/>
        <v>0</v>
      </c>
      <c r="G55" s="72">
        <f t="shared" ca="1" si="165"/>
        <v>0</v>
      </c>
      <c r="H55" s="72">
        <f t="shared" ca="1" si="165"/>
        <v>0</v>
      </c>
      <c r="I55" s="72">
        <f t="shared" ca="1" si="165"/>
        <v>0</v>
      </c>
      <c r="J55" s="72">
        <f t="shared" ca="1" si="165"/>
        <v>0</v>
      </c>
      <c r="K55" s="72">
        <f t="shared" ca="1" si="165"/>
        <v>0</v>
      </c>
      <c r="L55" s="72">
        <f t="shared" ca="1" si="165"/>
        <v>0</v>
      </c>
      <c r="M55" s="72">
        <f t="shared" ca="1" si="165"/>
        <v>0</v>
      </c>
      <c r="N55" s="72">
        <f t="shared" ca="1" si="165"/>
        <v>0</v>
      </c>
      <c r="O55" s="72">
        <f t="shared" ca="1" si="165"/>
        <v>0</v>
      </c>
      <c r="P55" s="72">
        <f t="shared" ca="1" si="165"/>
        <v>0</v>
      </c>
      <c r="Q55" s="72">
        <f t="shared" ca="1" si="165"/>
        <v>0</v>
      </c>
      <c r="R55" s="72">
        <f t="shared" ca="1" si="165"/>
        <v>0</v>
      </c>
      <c r="S55" s="72">
        <f ca="1">IFERROR(IF(S53+R55-S54&lt;=0,0,S53+R55-S54),0)</f>
        <v>0</v>
      </c>
      <c r="T55" s="72">
        <f t="shared" ca="1" si="165"/>
        <v>0</v>
      </c>
      <c r="U55" s="72">
        <f t="shared" ca="1" si="165"/>
        <v>0</v>
      </c>
      <c r="V55" s="72">
        <f t="shared" ca="1" si="165"/>
        <v>0</v>
      </c>
      <c r="W55" s="72">
        <f t="shared" ca="1" si="165"/>
        <v>0</v>
      </c>
      <c r="X55" s="72">
        <f t="shared" ca="1" si="165"/>
        <v>0</v>
      </c>
      <c r="Y55" s="72">
        <f t="shared" ca="1" si="165"/>
        <v>0</v>
      </c>
      <c r="Z55" s="72">
        <f t="shared" ca="1" si="165"/>
        <v>0</v>
      </c>
      <c r="AA55" s="72">
        <f t="shared" ca="1" si="165"/>
        <v>0</v>
      </c>
      <c r="AB55" s="72">
        <f t="shared" ca="1" si="165"/>
        <v>0</v>
      </c>
      <c r="AC55" s="72">
        <f t="shared" ca="1" si="165"/>
        <v>0</v>
      </c>
      <c r="AD55" s="72">
        <f t="shared" ca="1" si="165"/>
        <v>0</v>
      </c>
      <c r="AE55" s="72">
        <f t="shared" ca="1" si="165"/>
        <v>0</v>
      </c>
      <c r="AF55" s="72">
        <f t="shared" ca="1" si="165"/>
        <v>0</v>
      </c>
      <c r="AG55" s="72">
        <f t="shared" ca="1" si="165"/>
        <v>0</v>
      </c>
      <c r="AH55" s="72">
        <f t="shared" ca="1" si="165"/>
        <v>0</v>
      </c>
      <c r="AI55" s="72">
        <f t="shared" ca="1" si="165"/>
        <v>0</v>
      </c>
      <c r="AJ55" s="72">
        <f t="shared" ca="1" si="165"/>
        <v>0</v>
      </c>
      <c r="AK55" s="72">
        <f t="shared" ca="1" si="165"/>
        <v>0</v>
      </c>
      <c r="AL55" s="72">
        <f t="shared" ca="1" si="165"/>
        <v>0</v>
      </c>
      <c r="AM55" s="72">
        <f t="shared" ca="1" si="165"/>
        <v>0</v>
      </c>
      <c r="AN55" s="72">
        <f t="shared" ca="1" si="165"/>
        <v>0</v>
      </c>
      <c r="AO55" s="72">
        <f t="shared" ca="1" si="165"/>
        <v>0</v>
      </c>
      <c r="AP55" s="72">
        <f t="shared" ca="1" si="165"/>
        <v>0</v>
      </c>
      <c r="AQ55" s="72">
        <f t="shared" ca="1" si="165"/>
        <v>0</v>
      </c>
      <c r="AR55" s="72">
        <f t="shared" ca="1" si="165"/>
        <v>0</v>
      </c>
      <c r="AS55" s="72">
        <f t="shared" ca="1" si="165"/>
        <v>0</v>
      </c>
      <c r="AT55" s="72">
        <f ca="1">IFERROR(IF(AT53+AS55-AT54&lt;=0,0,AT53+AS55-AT54),0)</f>
        <v>0</v>
      </c>
      <c r="AU55" s="72">
        <f t="shared" ca="1" si="165"/>
        <v>0</v>
      </c>
      <c r="AV55" s="72">
        <f t="shared" ca="1" si="165"/>
        <v>0</v>
      </c>
      <c r="AW55" s="72">
        <f t="shared" ca="1" si="165"/>
        <v>0</v>
      </c>
      <c r="AX55" s="72">
        <f t="shared" ca="1" si="165"/>
        <v>0</v>
      </c>
      <c r="AY55" s="72">
        <f t="shared" ref="AY55" ca="1" si="166">IFERROR(IF(AY53+AX55-AY54&lt;=0,0,AY53+AX55-AY54),0)</f>
        <v>0</v>
      </c>
      <c r="AZ55" s="72">
        <f t="shared" ref="AZ55" ca="1" si="167">IFERROR(IF(AZ53+AY55-AZ54&lt;=0,0,AZ53+AY55-AZ54),0)</f>
        <v>0</v>
      </c>
      <c r="BA55" s="72">
        <f t="shared" ref="BA55" ca="1" si="168">IFERROR(IF(BA53+AZ55-BA54&lt;=0,0,BA53+AZ55-BA54),0)</f>
        <v>0</v>
      </c>
      <c r="BB55" s="72">
        <f t="shared" ref="BB55" ca="1" si="169">IFERROR(IF(BB53+BA55-BB54&lt;=0,0,BB53+BA55-BB54),0)</f>
        <v>0</v>
      </c>
      <c r="BC55" s="72">
        <f t="shared" ref="BC55" ca="1" si="170">IFERROR(IF(BC53+BB55-BC54&lt;=0,0,BC53+BB55-BC54),0)</f>
        <v>0</v>
      </c>
      <c r="BD55" s="72">
        <f t="shared" ref="BD55" ca="1" si="171">IFERROR(IF(BD53+BC55-BD54&lt;=0,0,BD53+BC55-BD54),0)</f>
        <v>0</v>
      </c>
      <c r="BE55" s="72">
        <f t="shared" ref="BE55" ca="1" si="172">IFERROR(IF(BE53+BD55-BE54&lt;=0,0,BE53+BD55-BE54),0)</f>
        <v>0</v>
      </c>
      <c r="BF55" s="72">
        <f t="shared" ref="BF55" ca="1" si="173">IFERROR(IF(BF53+BE55-BF54&lt;=0,0,BF53+BE55-BF54),0)</f>
        <v>0</v>
      </c>
      <c r="BG55" s="72">
        <f t="shared" ref="BG55" ca="1" si="174">IFERROR(IF(BG53+BF55-BG54&lt;=0,0,BG53+BF55-BG54),0)</f>
        <v>0</v>
      </c>
      <c r="BH55" s="72">
        <f t="shared" ref="BH55" ca="1" si="175">IFERROR(IF(BH53+BG55-BH54&lt;=0,0,BH53+BG55-BH54),0)</f>
        <v>0</v>
      </c>
      <c r="BI55" s="72">
        <f t="shared" ref="BI55" ca="1" si="176">IFERROR(IF(BI53+BH55-BI54&lt;=0,0,BI53+BH55-BI54),0)</f>
        <v>0</v>
      </c>
      <c r="BJ55" s="72">
        <f t="shared" ref="BJ55" ca="1" si="177">IFERROR(IF(BJ53+BI55-BJ54&lt;=0,0,BJ53+BI55-BJ54),0)</f>
        <v>0</v>
      </c>
      <c r="BK55" s="72">
        <f t="shared" ref="BK55" ca="1" si="178">IFERROR(IF(BK53+BJ55-BK54&lt;=0,0,BK53+BJ55-BK54),0)</f>
        <v>0</v>
      </c>
      <c r="BL55" s="72">
        <f t="shared" ref="BL55" ca="1" si="179">IFERROR(IF(BL53+BK55-BL54&lt;=0,0,BL53+BK55-BL54),0)</f>
        <v>0</v>
      </c>
      <c r="BM55" s="72">
        <f t="shared" ref="BM55" ca="1" si="180">IFERROR(IF(BM53+BL55-BM54&lt;=0,0,BM53+BL55-BM54),0)</f>
        <v>0</v>
      </c>
      <c r="BN55" s="72">
        <f t="shared" ref="BN55" ca="1" si="181">IFERROR(IF(BN53+BM55-BN54&lt;=0,0,BN53+BM55-BN54),0)</f>
        <v>0</v>
      </c>
      <c r="BO55" s="72">
        <f t="shared" ref="BO55" ca="1" si="182">IFERROR(IF(BO53+BN55-BO54&lt;=0,0,BO53+BN55-BO54),0)</f>
        <v>0</v>
      </c>
      <c r="BP55" s="72">
        <f t="shared" ref="BP55" ca="1" si="183">IFERROR(IF(BP53+BO55-BP54&lt;=0,0,BP53+BO55-BP54),0)</f>
        <v>0</v>
      </c>
      <c r="BQ55" s="72">
        <f t="shared" ref="BQ55" ca="1" si="184">IFERROR(IF(BQ53+BP55-BQ54&lt;=0,0,BQ53+BP55-BQ54),0)</f>
        <v>0</v>
      </c>
      <c r="BR55" s="72">
        <f t="shared" ref="BR55" ca="1" si="185">IFERROR(IF(BR53+BQ55-BR54&lt;=0,0,BR53+BQ55-BR54),0)</f>
        <v>0</v>
      </c>
      <c r="BS55" s="72">
        <f t="shared" ref="BS55" ca="1" si="186">IFERROR(IF(BS53+BR55-BS54&lt;=0,0,BS53+BR55-BS54),0)</f>
        <v>0</v>
      </c>
      <c r="BT55" s="72">
        <f t="shared" ref="BT55" ca="1" si="187">IFERROR(IF(BT53+BS55-BT54&lt;=0,0,BT53+BS55-BT54),0)</f>
        <v>0</v>
      </c>
      <c r="BU55" s="72">
        <f t="shared" ref="BU55" ca="1" si="188">IFERROR(IF(BU53+BT55-BU54&lt;=0,0,BU53+BT55-BU54),0)</f>
        <v>0</v>
      </c>
      <c r="BV55" s="72">
        <f t="shared" ref="BV55" ca="1" si="189">IFERROR(IF(BV53+BU55-BV54&lt;=0,0,BV53+BU55-BV54),0)</f>
        <v>0</v>
      </c>
      <c r="BW55" s="72">
        <f t="shared" ref="BW55" ca="1" si="190">IFERROR(IF(BW53+BV55-BW54&lt;=0,0,BW53+BV55-BW54),0)</f>
        <v>0</v>
      </c>
      <c r="BX55" s="72">
        <f t="shared" ref="BX55" ca="1" si="191">IFERROR(IF(BX53+BW55-BX54&lt;=0,0,BX53+BW55-BX54),0)</f>
        <v>0</v>
      </c>
      <c r="BY55" s="72">
        <f t="shared" ref="BY55" ca="1" si="192">IFERROR(IF(BY53+BX55-BY54&lt;=0,0,BY53+BX55-BY54),0)</f>
        <v>0</v>
      </c>
      <c r="BZ55" s="72">
        <f t="shared" ref="BZ55" ca="1" si="193">IFERROR(IF(BZ53+BY55-BZ54&lt;=0,0,BZ53+BY55-BZ54),0)</f>
        <v>0</v>
      </c>
      <c r="CA55" s="72">
        <f t="shared" ref="CA55" ca="1" si="194">IFERROR(IF(CA53+BZ55-CA54&lt;=0,0,CA53+BZ55-CA54),0)</f>
        <v>0</v>
      </c>
      <c r="CB55" s="72">
        <f t="shared" ref="CB55" ca="1" si="195">IFERROR(IF(CB53+CA55-CB54&lt;=0,0,CB53+CA55-CB54),0)</f>
        <v>0</v>
      </c>
      <c r="CC55" s="72">
        <f t="shared" ref="CC55" ca="1" si="196">IFERROR(IF(CC53+CB55-CC54&lt;=0,0,CC53+CB55-CC54),0)</f>
        <v>0</v>
      </c>
      <c r="CD55" s="72">
        <f t="shared" ref="CD55" ca="1" si="197">IFERROR(IF(CD53+CC55-CD54&lt;=0,0,CD53+CC55-CD54),0)</f>
        <v>0</v>
      </c>
      <c r="CE55" s="72">
        <f t="shared" ref="CE55" ca="1" si="198">IFERROR(IF(CE53+CD55-CE54&lt;=0,0,CE53+CD55-CE54),0)</f>
        <v>0</v>
      </c>
      <c r="CF55" s="72">
        <f t="shared" ref="CF55" ca="1" si="199">IFERROR(IF(CF53+CE55-CF54&lt;=0,0,CF53+CE55-CF54),0)</f>
        <v>0</v>
      </c>
      <c r="CG55" s="72">
        <f t="shared" ref="CG55" ca="1" si="200">IFERROR(IF(CG53+CF55-CG54&lt;=0,0,CG53+CF55-CG54),0)</f>
        <v>0</v>
      </c>
      <c r="CH55" s="72">
        <f t="shared" ref="CH55" ca="1" si="201">IFERROR(IF(CH53+CG55-CH54&lt;=0,0,CH53+CG55-CH54),0)</f>
        <v>0</v>
      </c>
      <c r="CI55" s="72">
        <f t="shared" ref="CI55" ca="1" si="202">IFERROR(IF(CI53+CH55-CI54&lt;=0,0,CI53+CH55-CI54),0)</f>
        <v>0</v>
      </c>
      <c r="CJ55" s="72">
        <f t="shared" ref="CJ55" ca="1" si="203">IFERROR(IF(CJ53+CI55-CJ54&lt;=0,0,CJ53+CI55-CJ54),0)</f>
        <v>0</v>
      </c>
      <c r="CK55" s="72">
        <f t="shared" ref="CK55" ca="1" si="204">IFERROR(IF(CK53+CJ55-CK54&lt;=0,0,CK53+CJ55-CK54),0)</f>
        <v>0</v>
      </c>
      <c r="CL55" s="69"/>
      <c r="CM55" s="69"/>
      <c r="CN55" s="82" t="s">
        <v>2419</v>
      </c>
      <c r="CO55" s="82" t="s">
        <v>2420</v>
      </c>
      <c r="CP55" s="69"/>
      <c r="CQ55" s="69"/>
      <c r="CR55" s="69"/>
      <c r="CS55" s="69"/>
    </row>
    <row r="56" spans="1:97" x14ac:dyDescent="0.3">
      <c r="A56" s="71" t="s">
        <v>1991</v>
      </c>
      <c r="B56" s="72">
        <f ca="1">COUNTIFS(T_Planning[Machines],"*M32*",T_Planning[Sem],B3,T_Planning[Etat Machine],"*MET*",T_Planning[Année],B$2)</f>
        <v>0</v>
      </c>
      <c r="C56" s="72">
        <v>0</v>
      </c>
      <c r="D56" s="72">
        <v>0</v>
      </c>
      <c r="E56" s="72">
        <v>0</v>
      </c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0</v>
      </c>
      <c r="L56" s="72">
        <v>0</v>
      </c>
      <c r="M56" s="72">
        <v>0</v>
      </c>
      <c r="N56" s="72">
        <v>0</v>
      </c>
      <c r="O56" s="72">
        <v>0</v>
      </c>
      <c r="P56" s="72">
        <v>0</v>
      </c>
      <c r="Q56" s="72">
        <v>0</v>
      </c>
      <c r="R56" s="72">
        <v>0</v>
      </c>
      <c r="S56" s="72">
        <v>0</v>
      </c>
      <c r="T56" s="72">
        <v>0</v>
      </c>
      <c r="U56" s="72">
        <v>0</v>
      </c>
      <c r="V56" s="72">
        <v>0</v>
      </c>
      <c r="W56" s="72">
        <v>0</v>
      </c>
      <c r="X56" s="72">
        <v>0</v>
      </c>
      <c r="Y56" s="72">
        <v>0</v>
      </c>
      <c r="Z56" s="72">
        <v>0</v>
      </c>
      <c r="AA56" s="72">
        <v>0</v>
      </c>
      <c r="AB56" s="72">
        <v>0</v>
      </c>
      <c r="AC56" s="72">
        <v>0</v>
      </c>
      <c r="AD56" s="72">
        <v>0</v>
      </c>
      <c r="AE56" s="72">
        <v>0</v>
      </c>
      <c r="AF56" s="72">
        <v>0</v>
      </c>
      <c r="AG56" s="72">
        <v>0</v>
      </c>
      <c r="AH56" s="72">
        <v>0</v>
      </c>
      <c r="AI56" s="72">
        <v>0</v>
      </c>
      <c r="AJ56" s="72">
        <v>0</v>
      </c>
      <c r="AK56" s="72">
        <v>0</v>
      </c>
      <c r="AL56" s="72">
        <v>0</v>
      </c>
      <c r="AM56" s="72">
        <v>0</v>
      </c>
      <c r="AN56" s="72">
        <v>0</v>
      </c>
      <c r="AO56" s="72">
        <v>0</v>
      </c>
      <c r="AP56" s="72">
        <v>0</v>
      </c>
      <c r="AQ56" s="72">
        <v>0</v>
      </c>
      <c r="AR56" s="72">
        <v>0</v>
      </c>
      <c r="AS56" s="72">
        <v>0</v>
      </c>
      <c r="AT56" s="72">
        <v>0</v>
      </c>
      <c r="AU56" s="72">
        <v>0</v>
      </c>
      <c r="AV56" s="72">
        <v>0</v>
      </c>
      <c r="AW56" s="72">
        <v>0</v>
      </c>
      <c r="AX56" s="72">
        <v>0</v>
      </c>
      <c r="AY56" s="72">
        <v>0</v>
      </c>
      <c r="AZ56" s="72">
        <v>0</v>
      </c>
      <c r="BA56" s="72">
        <v>0</v>
      </c>
      <c r="BB56" s="72">
        <v>0</v>
      </c>
      <c r="BC56" s="72">
        <v>0</v>
      </c>
      <c r="BD56" s="72">
        <v>0</v>
      </c>
      <c r="BE56" s="72">
        <v>0</v>
      </c>
      <c r="BF56" s="72">
        <v>0</v>
      </c>
      <c r="BG56" s="72">
        <v>0</v>
      </c>
      <c r="BH56" s="72">
        <v>0</v>
      </c>
      <c r="BI56" s="72">
        <v>0</v>
      </c>
      <c r="BJ56" s="72">
        <v>0</v>
      </c>
      <c r="BK56" s="72">
        <v>0</v>
      </c>
      <c r="BL56" s="72">
        <v>0</v>
      </c>
      <c r="BM56" s="72">
        <v>0</v>
      </c>
      <c r="BN56" s="72">
        <v>0</v>
      </c>
      <c r="BO56" s="72">
        <v>0</v>
      </c>
      <c r="BP56" s="72">
        <v>0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69"/>
      <c r="CM56" s="69"/>
      <c r="CN56" s="70">
        <v>2</v>
      </c>
      <c r="CO56" s="71">
        <f>COUNTIF(CQ63:CQ64,"PROD")+COUNTIF(CQ60:CQ63,"MET")</f>
        <v>1</v>
      </c>
      <c r="CP56" s="69"/>
      <c r="CQ56" s="69"/>
      <c r="CR56" s="69"/>
      <c r="CS56" s="69"/>
    </row>
    <row r="57" spans="1:97" x14ac:dyDescent="0.3">
      <c r="A57" s="73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69"/>
      <c r="CM57" s="69"/>
      <c r="CN57" s="69"/>
      <c r="CO57" s="69"/>
      <c r="CP57" s="69"/>
      <c r="CQ57" s="69"/>
      <c r="CR57" s="69"/>
      <c r="CS57" s="69"/>
    </row>
    <row r="58" spans="1:97" x14ac:dyDescent="0.3">
      <c r="A58" s="73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69"/>
      <c r="CM58" s="69"/>
      <c r="CN58" s="69"/>
      <c r="CO58" s="69"/>
      <c r="CP58" s="69"/>
      <c r="CQ58" s="69"/>
      <c r="CR58" s="69"/>
      <c r="CS58" s="69"/>
    </row>
    <row r="59" spans="1:97" x14ac:dyDescent="0.3">
      <c r="A59" s="73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69"/>
      <c r="CM59" s="69"/>
      <c r="CN59" s="69"/>
      <c r="CO59" s="69"/>
      <c r="CP59" s="69"/>
      <c r="CQ59" s="69"/>
      <c r="CR59" s="69"/>
      <c r="CS59" s="69"/>
    </row>
    <row r="60" spans="1:97" x14ac:dyDescent="0.3">
      <c r="A60" s="73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69"/>
      <c r="CM60" s="69"/>
      <c r="CN60" s="69"/>
      <c r="CO60" s="69"/>
      <c r="CP60" s="69"/>
      <c r="CQ60" s="69"/>
      <c r="CR60" s="69"/>
      <c r="CS60" s="69"/>
    </row>
    <row r="61" spans="1:97" x14ac:dyDescent="0.3">
      <c r="A61" s="73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69"/>
      <c r="CM61" s="69"/>
      <c r="CN61" s="69"/>
      <c r="CO61" s="69"/>
      <c r="CP61" s="69"/>
      <c r="CQ61" s="69"/>
      <c r="CR61" s="69"/>
      <c r="CS61" s="69"/>
    </row>
    <row r="62" spans="1:97" x14ac:dyDescent="0.3">
      <c r="A62" s="73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69"/>
      <c r="CM62" s="69"/>
      <c r="CN62" s="69"/>
      <c r="CO62" s="69"/>
      <c r="CP62" s="69"/>
      <c r="CQ62" s="82" t="s">
        <v>2426</v>
      </c>
      <c r="CR62" s="82" t="s">
        <v>2427</v>
      </c>
      <c r="CS62" s="69"/>
    </row>
    <row r="63" spans="1:97" x14ac:dyDescent="0.3">
      <c r="A63" s="73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69"/>
      <c r="CM63" s="69"/>
      <c r="CN63" s="332" t="s">
        <v>2430</v>
      </c>
      <c r="CO63" s="332" t="s">
        <v>2431</v>
      </c>
      <c r="CP63" s="82">
        <v>13001</v>
      </c>
      <c r="CQ63" s="82" t="str">
        <f>INDEX(ListMach!$A:$B,MATCH(CP63,ListMach!$B:$B,0),1)</f>
        <v>PAUSE</v>
      </c>
      <c r="CR63" s="82">
        <f>COUNTIF(ListMach!B:B,CP63)</f>
        <v>1</v>
      </c>
      <c r="CS63" s="69"/>
    </row>
    <row r="64" spans="1:97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69"/>
      <c r="BO64" s="69"/>
      <c r="BP64" s="69"/>
      <c r="BQ64" s="69"/>
      <c r="BR64" s="69"/>
      <c r="BS64" s="69"/>
      <c r="BT64" s="69"/>
      <c r="BU64" s="69"/>
      <c r="BV64" s="69"/>
      <c r="BW64" s="69"/>
      <c r="BX64" s="69"/>
      <c r="BY64" s="69"/>
      <c r="BZ64" s="69"/>
      <c r="CA64" s="69"/>
      <c r="CB64" s="69"/>
      <c r="CC64" s="69"/>
      <c r="CD64" s="69"/>
      <c r="CE64" s="69"/>
      <c r="CF64" s="69"/>
      <c r="CG64" s="69"/>
      <c r="CH64" s="69"/>
      <c r="CI64" s="69"/>
      <c r="CJ64" s="69"/>
      <c r="CK64" s="69"/>
      <c r="CL64" s="69"/>
      <c r="CM64" s="69"/>
      <c r="CN64" s="333"/>
      <c r="CO64" s="333"/>
      <c r="CP64" s="82">
        <v>13002</v>
      </c>
      <c r="CQ64" s="82" t="str">
        <f>INDEX(ListMach!$A:$B,MATCH(CP64,ListMach!$B:$B,0),1)</f>
        <v>PROD</v>
      </c>
      <c r="CR64" s="82">
        <f>COUNTIF(ListMach!B:B,CP64)</f>
        <v>1</v>
      </c>
      <c r="CS64" s="69"/>
    </row>
    <row r="65" spans="1:97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  <c r="BR65" s="69"/>
      <c r="BS65" s="69"/>
      <c r="BT65" s="69"/>
      <c r="BU65" s="69"/>
      <c r="BV65" s="69"/>
      <c r="BW65" s="69"/>
      <c r="BX65" s="69"/>
      <c r="BY65" s="69"/>
      <c r="BZ65" s="69"/>
      <c r="CA65" s="69"/>
      <c r="CB65" s="69"/>
      <c r="CC65" s="69"/>
      <c r="CD65" s="69"/>
      <c r="CE65" s="69"/>
      <c r="CF65" s="69"/>
      <c r="CG65" s="69"/>
      <c r="CH65" s="69"/>
      <c r="CI65" s="69"/>
      <c r="CJ65" s="69"/>
      <c r="CK65" s="69"/>
      <c r="CL65" s="69"/>
      <c r="CM65" s="69"/>
      <c r="CN65" s="69"/>
      <c r="CO65" s="69"/>
      <c r="CP65" s="69"/>
      <c r="CQ65" s="69"/>
      <c r="CR65" s="69"/>
      <c r="CS65" s="69"/>
    </row>
    <row r="66" spans="1:97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69"/>
      <c r="BS66" s="69"/>
      <c r="BT66" s="69"/>
      <c r="BU66" s="69"/>
      <c r="BV66" s="69"/>
      <c r="BW66" s="69"/>
      <c r="BX66" s="69"/>
      <c r="BY66" s="69"/>
      <c r="BZ66" s="69"/>
      <c r="CA66" s="69"/>
      <c r="CB66" s="69"/>
      <c r="CC66" s="69"/>
      <c r="CD66" s="69"/>
      <c r="CE66" s="69"/>
      <c r="CF66" s="69"/>
      <c r="CG66" s="69"/>
      <c r="CH66" s="69"/>
      <c r="CI66" s="69"/>
      <c r="CJ66" s="69"/>
      <c r="CK66" s="69"/>
      <c r="CL66" s="69"/>
      <c r="CM66" s="69"/>
      <c r="CN66" s="69"/>
      <c r="CO66" s="69"/>
      <c r="CP66" s="69"/>
      <c r="CQ66" s="69"/>
      <c r="CR66" s="69"/>
      <c r="CS66" s="69"/>
    </row>
    <row r="67" spans="1:97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69"/>
      <c r="BS67" s="69"/>
      <c r="BT67" s="69"/>
      <c r="BU67" s="69"/>
      <c r="BV67" s="69"/>
      <c r="BW67" s="69"/>
      <c r="BX67" s="69"/>
      <c r="BY67" s="69"/>
      <c r="BZ67" s="69"/>
      <c r="CA67" s="69"/>
      <c r="CB67" s="69"/>
      <c r="CC67" s="69"/>
      <c r="CD67" s="69"/>
      <c r="CE67" s="69"/>
      <c r="CF67" s="69"/>
      <c r="CG67" s="69"/>
      <c r="CH67" s="69"/>
      <c r="CI67" s="69"/>
      <c r="CJ67" s="69"/>
      <c r="CK67" s="69"/>
      <c r="CL67" s="69"/>
      <c r="CM67" s="69"/>
      <c r="CN67" s="69"/>
      <c r="CO67" s="69"/>
      <c r="CP67" s="69"/>
      <c r="CQ67" s="69"/>
      <c r="CR67" s="69"/>
      <c r="CS67" s="69"/>
    </row>
    <row r="68" spans="1:97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69"/>
      <c r="BS68" s="69"/>
      <c r="BT68" s="69"/>
      <c r="BU68" s="69"/>
      <c r="BV68" s="69"/>
      <c r="BW68" s="69"/>
      <c r="BX68" s="69"/>
      <c r="BY68" s="69"/>
      <c r="BZ68" s="69"/>
      <c r="CA68" s="69"/>
      <c r="CB68" s="69"/>
      <c r="CC68" s="69"/>
      <c r="CD68" s="69"/>
      <c r="CE68" s="69"/>
      <c r="CF68" s="69"/>
      <c r="CG68" s="69"/>
      <c r="CH68" s="69"/>
      <c r="CI68" s="69"/>
      <c r="CJ68" s="69"/>
      <c r="CK68" s="69"/>
      <c r="CL68" s="69"/>
      <c r="CM68" s="69"/>
      <c r="CN68" s="69"/>
      <c r="CO68" s="69"/>
      <c r="CP68" s="69"/>
      <c r="CQ68" s="69"/>
      <c r="CR68" s="69"/>
      <c r="CS68" s="69"/>
    </row>
    <row r="69" spans="1:97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69"/>
      <c r="BS69" s="69"/>
      <c r="BT69" s="69"/>
      <c r="BU69" s="69"/>
      <c r="BV69" s="69"/>
      <c r="BW69" s="69"/>
      <c r="BX69" s="69"/>
      <c r="BY69" s="69"/>
      <c r="BZ69" s="69"/>
      <c r="CA69" s="69"/>
      <c r="CB69" s="69"/>
      <c r="CC69" s="69"/>
      <c r="CD69" s="69"/>
      <c r="CE69" s="69"/>
      <c r="CF69" s="69"/>
      <c r="CG69" s="69"/>
      <c r="CH69" s="69"/>
      <c r="CI69" s="69"/>
      <c r="CJ69" s="69"/>
      <c r="CK69" s="69"/>
      <c r="CL69" s="69"/>
      <c r="CM69" s="69"/>
      <c r="CN69" s="69"/>
      <c r="CO69" s="69"/>
      <c r="CP69" s="69"/>
      <c r="CQ69" s="69"/>
      <c r="CR69" s="69"/>
      <c r="CS69" s="69"/>
    </row>
    <row r="70" spans="1:97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69"/>
      <c r="BS70" s="69"/>
      <c r="BT70" s="69"/>
      <c r="BU70" s="69"/>
      <c r="BV70" s="69"/>
      <c r="BW70" s="69"/>
      <c r="BX70" s="69"/>
      <c r="BY70" s="69"/>
      <c r="BZ70" s="69"/>
      <c r="CA70" s="69"/>
      <c r="CB70" s="69"/>
      <c r="CC70" s="69"/>
      <c r="CD70" s="69"/>
      <c r="CE70" s="69"/>
      <c r="CF70" s="69"/>
      <c r="CG70" s="69"/>
      <c r="CH70" s="69"/>
      <c r="CI70" s="69"/>
      <c r="CJ70" s="69"/>
      <c r="CK70" s="69"/>
      <c r="CL70" s="69"/>
      <c r="CM70" s="69"/>
      <c r="CN70" s="69"/>
      <c r="CO70" s="69"/>
      <c r="CP70" s="69"/>
      <c r="CQ70" s="69"/>
      <c r="CR70" s="69"/>
      <c r="CS70" s="69"/>
    </row>
    <row r="71" spans="1:97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69"/>
      <c r="BS71" s="69"/>
      <c r="BT71" s="69"/>
      <c r="BU71" s="69"/>
      <c r="BV71" s="69"/>
      <c r="BW71" s="69"/>
      <c r="BX71" s="69"/>
      <c r="BY71" s="69"/>
      <c r="BZ71" s="69"/>
      <c r="CA71" s="69"/>
      <c r="CB71" s="69"/>
      <c r="CC71" s="69"/>
      <c r="CD71" s="69"/>
      <c r="CE71" s="69"/>
      <c r="CF71" s="69"/>
      <c r="CG71" s="69"/>
      <c r="CH71" s="69"/>
      <c r="CI71" s="69"/>
      <c r="CJ71" s="69"/>
      <c r="CK71" s="69"/>
      <c r="CL71" s="69"/>
      <c r="CM71" s="69"/>
      <c r="CN71" s="69"/>
      <c r="CO71" s="69"/>
      <c r="CP71" s="69"/>
      <c r="CQ71" s="69"/>
      <c r="CR71" s="69"/>
      <c r="CS71" s="69"/>
    </row>
    <row r="72" spans="1:97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  <c r="BX72" s="69"/>
      <c r="BY72" s="69"/>
      <c r="BZ72" s="69"/>
      <c r="CA72" s="69"/>
      <c r="CB72" s="69"/>
      <c r="CC72" s="69"/>
      <c r="CD72" s="69"/>
      <c r="CE72" s="69"/>
      <c r="CF72" s="69"/>
      <c r="CG72" s="69"/>
      <c r="CH72" s="69"/>
      <c r="CI72" s="69"/>
      <c r="CJ72" s="69"/>
      <c r="CK72" s="69"/>
      <c r="CL72" s="69"/>
      <c r="CM72" s="69"/>
      <c r="CN72" s="69"/>
      <c r="CO72" s="69"/>
      <c r="CP72" s="69"/>
      <c r="CQ72" s="69"/>
      <c r="CR72" s="69"/>
      <c r="CS72" s="69"/>
    </row>
    <row r="73" spans="1:97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69"/>
      <c r="BS73" s="69"/>
      <c r="BT73" s="69"/>
      <c r="BU73" s="69"/>
      <c r="BV73" s="69"/>
      <c r="BW73" s="69"/>
      <c r="BX73" s="69"/>
      <c r="BY73" s="69"/>
      <c r="BZ73" s="69"/>
      <c r="CA73" s="69"/>
      <c r="CB73" s="69"/>
      <c r="CC73" s="69"/>
      <c r="CD73" s="69"/>
      <c r="CE73" s="69"/>
      <c r="CF73" s="69"/>
      <c r="CG73" s="69"/>
      <c r="CH73" s="69"/>
      <c r="CI73" s="69"/>
      <c r="CJ73" s="69"/>
      <c r="CK73" s="69"/>
      <c r="CL73" s="69"/>
      <c r="CM73" s="69"/>
      <c r="CN73" s="69"/>
      <c r="CO73" s="69"/>
      <c r="CP73" s="69"/>
      <c r="CQ73" s="69"/>
      <c r="CR73" s="69"/>
      <c r="CS73" s="69"/>
    </row>
    <row r="74" spans="1:97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69"/>
      <c r="BS74" s="69"/>
      <c r="BT74" s="69"/>
      <c r="BU74" s="69"/>
      <c r="BV74" s="69"/>
      <c r="BW74" s="69"/>
      <c r="BX74" s="69"/>
      <c r="BY74" s="69"/>
      <c r="BZ74" s="69"/>
      <c r="CA74" s="69"/>
      <c r="CB74" s="69"/>
      <c r="CC74" s="69"/>
      <c r="CD74" s="69"/>
      <c r="CE74" s="69"/>
      <c r="CF74" s="69"/>
      <c r="CG74" s="69"/>
      <c r="CH74" s="69"/>
      <c r="CI74" s="69"/>
      <c r="CJ74" s="69"/>
      <c r="CK74" s="69"/>
      <c r="CL74" s="69"/>
      <c r="CM74" s="69"/>
      <c r="CN74" s="69"/>
      <c r="CO74" s="69"/>
      <c r="CP74" s="69"/>
      <c r="CQ74" s="69"/>
      <c r="CR74" s="69"/>
      <c r="CS74" s="69"/>
    </row>
    <row r="75" spans="1:97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69"/>
      <c r="BS75" s="69"/>
      <c r="BT75" s="69"/>
      <c r="BU75" s="69"/>
      <c r="BV75" s="69"/>
      <c r="BW75" s="69"/>
      <c r="BX75" s="69"/>
      <c r="BY75" s="69"/>
      <c r="BZ75" s="69"/>
      <c r="CA75" s="69"/>
      <c r="CB75" s="69"/>
      <c r="CC75" s="69"/>
      <c r="CD75" s="69"/>
      <c r="CE75" s="69"/>
      <c r="CF75" s="69"/>
      <c r="CG75" s="69"/>
      <c r="CH75" s="69"/>
      <c r="CI75" s="69"/>
      <c r="CJ75" s="69"/>
      <c r="CK75" s="69"/>
      <c r="CL75" s="69"/>
      <c r="CM75" s="69"/>
      <c r="CN75" s="69"/>
      <c r="CO75" s="69"/>
      <c r="CP75" s="69"/>
      <c r="CQ75" s="69"/>
      <c r="CR75" s="69"/>
      <c r="CS75" s="69"/>
    </row>
    <row r="76" spans="1:97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69"/>
      <c r="BS76" s="69"/>
      <c r="BT76" s="69"/>
      <c r="BU76" s="69"/>
      <c r="BV76" s="69"/>
      <c r="BW76" s="69"/>
      <c r="BX76" s="69"/>
      <c r="BY76" s="69"/>
      <c r="BZ76" s="69"/>
      <c r="CA76" s="69"/>
      <c r="CB76" s="69"/>
      <c r="CC76" s="69"/>
      <c r="CD76" s="69"/>
      <c r="CE76" s="69"/>
      <c r="CF76" s="69"/>
      <c r="CG76" s="69"/>
      <c r="CH76" s="69"/>
      <c r="CI76" s="69"/>
      <c r="CJ76" s="69"/>
      <c r="CK76" s="69"/>
      <c r="CL76" s="69"/>
      <c r="CM76" s="69"/>
      <c r="CN76" s="69"/>
      <c r="CO76" s="69"/>
      <c r="CP76" s="69"/>
      <c r="CQ76" s="69"/>
      <c r="CR76" s="69"/>
      <c r="CS76" s="69"/>
    </row>
    <row r="77" spans="1:97" x14ac:dyDescent="0.3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</row>
    <row r="78" spans="1:97" x14ac:dyDescent="0.3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</row>
    <row r="79" spans="1:97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69"/>
      <c r="BS79" s="69"/>
      <c r="BT79" s="69"/>
      <c r="BU79" s="69"/>
      <c r="BV79" s="69"/>
      <c r="BW79" s="69"/>
      <c r="BX79" s="69"/>
      <c r="BY79" s="69"/>
      <c r="BZ79" s="69"/>
      <c r="CA79" s="69"/>
      <c r="CB79" s="69"/>
      <c r="CC79" s="69"/>
      <c r="CD79" s="69"/>
      <c r="CE79" s="69"/>
      <c r="CF79" s="69"/>
      <c r="CG79" s="69"/>
      <c r="CH79" s="69"/>
      <c r="CI79" s="69"/>
      <c r="CJ79" s="69"/>
      <c r="CK79" s="69"/>
      <c r="CL79" s="69"/>
      <c r="CM79" s="69"/>
      <c r="CN79" s="69"/>
      <c r="CO79" s="69"/>
      <c r="CP79" s="69"/>
      <c r="CQ79" s="69"/>
      <c r="CR79" s="69"/>
      <c r="CS79" s="69"/>
    </row>
    <row r="80" spans="1:97" x14ac:dyDescent="0.3">
      <c r="A80" s="70" t="s">
        <v>1938</v>
      </c>
      <c r="B80" s="70">
        <f t="shared" ref="B80:AG80" si="205">B52</f>
        <v>1</v>
      </c>
      <c r="C80" s="70">
        <f t="shared" si="205"/>
        <v>2</v>
      </c>
      <c r="D80" s="70">
        <f t="shared" si="205"/>
        <v>3</v>
      </c>
      <c r="E80" s="70">
        <f t="shared" si="205"/>
        <v>4</v>
      </c>
      <c r="F80" s="70">
        <f t="shared" si="205"/>
        <v>5</v>
      </c>
      <c r="G80" s="70">
        <f t="shared" si="205"/>
        <v>6</v>
      </c>
      <c r="H80" s="70">
        <f t="shared" si="205"/>
        <v>7</v>
      </c>
      <c r="I80" s="70">
        <f t="shared" si="205"/>
        <v>8</v>
      </c>
      <c r="J80" s="70">
        <f t="shared" si="205"/>
        <v>9</v>
      </c>
      <c r="K80" s="70">
        <f t="shared" si="205"/>
        <v>10</v>
      </c>
      <c r="L80" s="70">
        <f t="shared" si="205"/>
        <v>11</v>
      </c>
      <c r="M80" s="70">
        <f t="shared" si="205"/>
        <v>12</v>
      </c>
      <c r="N80" s="70">
        <f t="shared" si="205"/>
        <v>13</v>
      </c>
      <c r="O80" s="70">
        <f t="shared" si="205"/>
        <v>14</v>
      </c>
      <c r="P80" s="70">
        <f t="shared" si="205"/>
        <v>15</v>
      </c>
      <c r="Q80" s="70">
        <f t="shared" si="205"/>
        <v>16</v>
      </c>
      <c r="R80" s="70">
        <f t="shared" si="205"/>
        <v>17</v>
      </c>
      <c r="S80" s="70">
        <f t="shared" si="205"/>
        <v>18</v>
      </c>
      <c r="T80" s="70">
        <f t="shared" si="205"/>
        <v>19</v>
      </c>
      <c r="U80" s="70">
        <f t="shared" si="205"/>
        <v>20</v>
      </c>
      <c r="V80" s="70">
        <f t="shared" si="205"/>
        <v>21</v>
      </c>
      <c r="W80" s="70">
        <f t="shared" si="205"/>
        <v>22</v>
      </c>
      <c r="X80" s="70">
        <f t="shared" si="205"/>
        <v>23</v>
      </c>
      <c r="Y80" s="70">
        <f t="shared" si="205"/>
        <v>24</v>
      </c>
      <c r="Z80" s="70">
        <f t="shared" si="205"/>
        <v>25</v>
      </c>
      <c r="AA80" s="70">
        <f t="shared" si="205"/>
        <v>26</v>
      </c>
      <c r="AB80" s="70">
        <f t="shared" si="205"/>
        <v>27</v>
      </c>
      <c r="AC80" s="70">
        <f t="shared" si="205"/>
        <v>28</v>
      </c>
      <c r="AD80" s="70">
        <f t="shared" si="205"/>
        <v>29</v>
      </c>
      <c r="AE80" s="70">
        <f t="shared" si="205"/>
        <v>30</v>
      </c>
      <c r="AF80" s="70">
        <f t="shared" si="205"/>
        <v>31</v>
      </c>
      <c r="AG80" s="70">
        <f t="shared" si="205"/>
        <v>32</v>
      </c>
      <c r="AH80" s="70">
        <f t="shared" ref="AH80:BM80" si="206">AH52</f>
        <v>33</v>
      </c>
      <c r="AI80" s="70">
        <f t="shared" si="206"/>
        <v>34</v>
      </c>
      <c r="AJ80" s="70">
        <f t="shared" si="206"/>
        <v>35</v>
      </c>
      <c r="AK80" s="70">
        <f t="shared" si="206"/>
        <v>36</v>
      </c>
      <c r="AL80" s="70">
        <f t="shared" si="206"/>
        <v>37</v>
      </c>
      <c r="AM80" s="70">
        <f t="shared" si="206"/>
        <v>38</v>
      </c>
      <c r="AN80" s="70">
        <f t="shared" si="206"/>
        <v>39</v>
      </c>
      <c r="AO80" s="70">
        <f t="shared" si="206"/>
        <v>40</v>
      </c>
      <c r="AP80" s="70">
        <f t="shared" si="206"/>
        <v>41</v>
      </c>
      <c r="AQ80" s="70">
        <f t="shared" si="206"/>
        <v>42</v>
      </c>
      <c r="AR80" s="70">
        <f t="shared" si="206"/>
        <v>43</v>
      </c>
      <c r="AS80" s="70">
        <f t="shared" si="206"/>
        <v>44</v>
      </c>
      <c r="AT80" s="70">
        <f t="shared" si="206"/>
        <v>45</v>
      </c>
      <c r="AU80" s="70">
        <f t="shared" si="206"/>
        <v>46</v>
      </c>
      <c r="AV80" s="70">
        <f t="shared" si="206"/>
        <v>47</v>
      </c>
      <c r="AW80" s="70">
        <f t="shared" si="206"/>
        <v>48</v>
      </c>
      <c r="AX80" s="70">
        <f t="shared" si="206"/>
        <v>49</v>
      </c>
      <c r="AY80" s="70">
        <f t="shared" si="206"/>
        <v>50</v>
      </c>
      <c r="AZ80" s="70">
        <f t="shared" si="206"/>
        <v>51</v>
      </c>
      <c r="BA80" s="70">
        <f t="shared" si="206"/>
        <v>52</v>
      </c>
      <c r="BB80" s="70">
        <f t="shared" si="206"/>
        <v>1</v>
      </c>
      <c r="BC80" s="70">
        <f t="shared" si="206"/>
        <v>2</v>
      </c>
      <c r="BD80" s="70">
        <f t="shared" si="206"/>
        <v>3</v>
      </c>
      <c r="BE80" s="70">
        <f t="shared" si="206"/>
        <v>4</v>
      </c>
      <c r="BF80" s="70">
        <f t="shared" si="206"/>
        <v>5</v>
      </c>
      <c r="BG80" s="70">
        <f t="shared" si="206"/>
        <v>6</v>
      </c>
      <c r="BH80" s="70">
        <f t="shared" si="206"/>
        <v>7</v>
      </c>
      <c r="BI80" s="70">
        <f t="shared" si="206"/>
        <v>8</v>
      </c>
      <c r="BJ80" s="70">
        <f t="shared" si="206"/>
        <v>9</v>
      </c>
      <c r="BK80" s="70">
        <f t="shared" si="206"/>
        <v>10</v>
      </c>
      <c r="BL80" s="70">
        <f t="shared" si="206"/>
        <v>11</v>
      </c>
      <c r="BM80" s="70">
        <f t="shared" si="206"/>
        <v>12</v>
      </c>
      <c r="BN80" s="70">
        <f t="shared" ref="BN80:CK80" si="207">BN52</f>
        <v>13</v>
      </c>
      <c r="BO80" s="70">
        <f t="shared" si="207"/>
        <v>14</v>
      </c>
      <c r="BP80" s="70">
        <f t="shared" si="207"/>
        <v>15</v>
      </c>
      <c r="BQ80" s="70">
        <f t="shared" si="207"/>
        <v>16</v>
      </c>
      <c r="BR80" s="70">
        <f t="shared" si="207"/>
        <v>17</v>
      </c>
      <c r="BS80" s="70">
        <f t="shared" si="207"/>
        <v>18</v>
      </c>
      <c r="BT80" s="70">
        <f t="shared" si="207"/>
        <v>19</v>
      </c>
      <c r="BU80" s="70">
        <f t="shared" si="207"/>
        <v>20</v>
      </c>
      <c r="BV80" s="70">
        <f t="shared" si="207"/>
        <v>21</v>
      </c>
      <c r="BW80" s="70">
        <f t="shared" si="207"/>
        <v>22</v>
      </c>
      <c r="BX80" s="70">
        <f t="shared" si="207"/>
        <v>23</v>
      </c>
      <c r="BY80" s="70">
        <f t="shared" si="207"/>
        <v>24</v>
      </c>
      <c r="BZ80" s="70">
        <f t="shared" si="207"/>
        <v>25</v>
      </c>
      <c r="CA80" s="70">
        <f t="shared" si="207"/>
        <v>26</v>
      </c>
      <c r="CB80" s="70">
        <f t="shared" si="207"/>
        <v>27</v>
      </c>
      <c r="CC80" s="70">
        <f t="shared" si="207"/>
        <v>28</v>
      </c>
      <c r="CD80" s="70">
        <f t="shared" si="207"/>
        <v>29</v>
      </c>
      <c r="CE80" s="70">
        <f t="shared" si="207"/>
        <v>30</v>
      </c>
      <c r="CF80" s="70">
        <f t="shared" si="207"/>
        <v>31</v>
      </c>
      <c r="CG80" s="70">
        <f t="shared" si="207"/>
        <v>32</v>
      </c>
      <c r="CH80" s="70">
        <f t="shared" si="207"/>
        <v>33</v>
      </c>
      <c r="CI80" s="70">
        <f t="shared" si="207"/>
        <v>34</v>
      </c>
      <c r="CJ80" s="70">
        <f t="shared" si="207"/>
        <v>35</v>
      </c>
      <c r="CK80" s="70">
        <f t="shared" si="207"/>
        <v>36</v>
      </c>
      <c r="CL80" s="69"/>
      <c r="CM80" s="69"/>
      <c r="CN80" s="69"/>
      <c r="CO80" s="69"/>
      <c r="CP80" s="69"/>
      <c r="CQ80" s="69"/>
      <c r="CR80" s="69"/>
      <c r="CS80" s="69"/>
    </row>
    <row r="81" spans="1:97" x14ac:dyDescent="0.3">
      <c r="A81" s="70" t="s">
        <v>1939</v>
      </c>
      <c r="B81" s="70">
        <f ca="1">COUNTIFS(T_Planning[Machines],"*déco*",T_Planning[Sem],B3,T_Planning[PLANIF],"*PLANIF*",T_Planning[Année],B$2)</f>
        <v>0</v>
      </c>
      <c r="C81" s="70">
        <f ca="1">COUNTIFS(T_Planning[Machines],"*déco*",T_Planning[Sem],C3,T_Planning[PLANIF],"*PLANIF*",T_Planning[Année],C$2)</f>
        <v>0</v>
      </c>
      <c r="D81" s="70">
        <f ca="1">COUNTIFS(T_Planning[Machines],"*déco*",T_Planning[Sem],D3,T_Planning[PLANIF],"*PLANIF*",T_Planning[Année],D$2)</f>
        <v>0</v>
      </c>
      <c r="E81" s="70">
        <f ca="1">COUNTIFS(T_Planning[Machines],"*déco*",T_Planning[Sem],E3,T_Planning[PLANIF],"*PLANIF*",T_Planning[Année],E$2)</f>
        <v>0</v>
      </c>
      <c r="F81" s="70">
        <f ca="1">COUNTIFS(T_Planning[Machines],"*déco*",T_Planning[Sem],F3,T_Planning[PLANIF],"*PLANIF*",T_Planning[Année],F$2)</f>
        <v>0</v>
      </c>
      <c r="G81" s="70">
        <f ca="1">COUNTIFS(T_Planning[Machines],"*déco*",T_Planning[Sem],G3,T_Planning[PLANIF],"*PLANIF*",T_Planning[Année],G$2)</f>
        <v>0</v>
      </c>
      <c r="H81" s="70">
        <f ca="1">COUNTIFS(T_Planning[Machines],"*déco*",T_Planning[Sem],H3,T_Planning[PLANIF],"*PLANIF*",T_Planning[Année],H$2)</f>
        <v>0</v>
      </c>
      <c r="I81" s="70">
        <f ca="1">COUNTIFS(T_Planning[Machines],"*déco*",T_Planning[Sem],I3,T_Planning[PLANIF],"*PLANIF*",T_Planning[Année],I$2)</f>
        <v>0</v>
      </c>
      <c r="J81" s="70">
        <f ca="1">COUNTIFS(T_Planning[Machines],"*déco*",T_Planning[Sem],J3,T_Planning[PLANIF],"*PLANIF*",T_Planning[Année],J$2)</f>
        <v>0</v>
      </c>
      <c r="K81" s="70">
        <f ca="1">COUNTIFS(T_Planning[Machines],"*déco*",T_Planning[Sem],K3,T_Planning[PLANIF],"*PLANIF*",T_Planning[Année],K$2)</f>
        <v>0</v>
      </c>
      <c r="L81" s="70">
        <f ca="1">COUNTIFS(T_Planning[Machines],"*déco*",T_Planning[Sem],L3,T_Planning[PLANIF],"*PLANIF*",T_Planning[Année],L$2)</f>
        <v>0</v>
      </c>
      <c r="M81" s="70">
        <f ca="1">COUNTIFS(T_Planning[Machines],"*déco*",T_Planning[Sem],M3,T_Planning[PLANIF],"*PLANIF*",T_Planning[Année],M$2)</f>
        <v>0</v>
      </c>
      <c r="N81" s="70">
        <f ca="1">COUNTIFS(T_Planning[Machines],"*déco*",T_Planning[Sem],N3,T_Planning[PLANIF],"*PLANIF*",T_Planning[Année],N$2)</f>
        <v>0</v>
      </c>
      <c r="O81" s="70">
        <f ca="1">COUNTIFS(T_Planning[Machines],"*déco*",T_Planning[Sem],O3,T_Planning[PLANIF],"*PLANIF*",T_Planning[Année],O$2)</f>
        <v>0</v>
      </c>
      <c r="P81" s="70">
        <f ca="1">COUNTIFS(T_Planning[Machines],"*déco*",T_Planning[Sem],P3,T_Planning[PLANIF],"*PLANIF*",T_Planning[Année],P$2)</f>
        <v>0</v>
      </c>
      <c r="Q81" s="70">
        <f ca="1">COUNTIFS(T_Planning[Machines],"*déco*",T_Planning[Sem],Q3,T_Planning[PLANIF],"*PLANIF*",T_Planning[Année],Q$2)</f>
        <v>0</v>
      </c>
      <c r="R81" s="70">
        <f ca="1">COUNTIFS(T_Planning[Machines],"*déco*",T_Planning[Sem],R3,T_Planning[PLANIF],"*PLANIF*",T_Planning[Année],R$2)</f>
        <v>0</v>
      </c>
      <c r="S81" s="70">
        <f ca="1">COUNTIFS(T_Planning[Machines],"*déco*",T_Planning[Sem],S3,T_Planning[PLANIF],"*PLANIF*",T_Planning[Année],S$2)</f>
        <v>0</v>
      </c>
      <c r="T81" s="70">
        <f ca="1">COUNTIFS(T_Planning[Machines],"*déco*",T_Planning[Sem],T3,T_Planning[PLANIF],"*PLANIF*",T_Planning[Année],T$2)</f>
        <v>0</v>
      </c>
      <c r="U81" s="70">
        <f ca="1">COUNTIFS(T_Planning[Machines],"*déco*",T_Planning[Sem],U3,T_Planning[PLANIF],"*PLANIF*",T_Planning[Année],U$2)</f>
        <v>0</v>
      </c>
      <c r="V81" s="70">
        <f ca="1">COUNTIFS(T_Planning[Machines],"*déco*",T_Planning[Sem],V3,T_Planning[PLANIF],"*PLANIF*",T_Planning[Année],V$2)</f>
        <v>0</v>
      </c>
      <c r="W81" s="70">
        <f ca="1">COUNTIFS(T_Planning[Machines],"*déco*",T_Planning[Sem],W3,T_Planning[PLANIF],"*PLANIF*",T_Planning[Année],W$2)</f>
        <v>0</v>
      </c>
      <c r="X81" s="70">
        <f ca="1">COUNTIFS(T_Planning[Machines],"*déco*",T_Planning[Sem],X3,T_Planning[PLANIF],"*PLANIF*",T_Planning[Année],X$2)</f>
        <v>0</v>
      </c>
      <c r="Y81" s="70">
        <f ca="1">COUNTIFS(T_Planning[Machines],"*déco*",T_Planning[Sem],Y3,T_Planning[PLANIF],"*PLANIF*",T_Planning[Année],Y$2)</f>
        <v>0</v>
      </c>
      <c r="Z81" s="70">
        <f ca="1">COUNTIFS(T_Planning[Machines],"*déco*",T_Planning[Sem],Z3,T_Planning[PLANIF],"*PLANIF*",T_Planning[Année],Z$2)</f>
        <v>0</v>
      </c>
      <c r="AA81" s="70">
        <f ca="1">COUNTIFS(T_Planning[Machines],"*déco*",T_Planning[Sem],AA3,T_Planning[PLANIF],"*PLANIF*",T_Planning[Année],AA$2)</f>
        <v>0</v>
      </c>
      <c r="AB81" s="70">
        <f ca="1">COUNTIFS(T_Planning[Machines],"*déco*",T_Planning[Sem],AB3,T_Planning[PLANIF],"*PLANIF*",T_Planning[Année],AB$2)</f>
        <v>0</v>
      </c>
      <c r="AC81" s="70">
        <f ca="1">COUNTIFS(T_Planning[Machines],"*déco*",T_Planning[Sem],AC3,T_Planning[PLANIF],"*PLANIF*",T_Planning[Année],AC$2)</f>
        <v>0</v>
      </c>
      <c r="AD81" s="70">
        <f ca="1">COUNTIFS(T_Planning[Machines],"*déco*",T_Planning[Sem],AD3,T_Planning[PLANIF],"*PLANIF*",T_Planning[Année],AD$2)</f>
        <v>0</v>
      </c>
      <c r="AE81" s="70">
        <f ca="1">COUNTIFS(T_Planning[Machines],"*déco*",T_Planning[Sem],AE3,T_Planning[PLANIF],"*PLANIF*",T_Planning[Année],AE$2)</f>
        <v>0</v>
      </c>
      <c r="AF81" s="70">
        <f ca="1">COUNTIFS(T_Planning[Machines],"*déco*",T_Planning[Sem],AF3,T_Planning[PLANIF],"*PLANIF*",T_Planning[Année],AF$2)</f>
        <v>0</v>
      </c>
      <c r="AG81" s="70">
        <f ca="1">COUNTIFS(T_Planning[Machines],"*déco*",T_Planning[Sem],AG3,T_Planning[PLANIF],"*PLANIF*",T_Planning[Année],AG$2)</f>
        <v>0</v>
      </c>
      <c r="AH81" s="70">
        <f ca="1">COUNTIFS(T_Planning[Machines],"*déco*",T_Planning[Sem],AH3,T_Planning[PLANIF],"*PLANIF*",T_Planning[Année],AH$2)</f>
        <v>0</v>
      </c>
      <c r="AI81" s="70">
        <f ca="1">COUNTIFS(T_Planning[Machines],"*déco*",T_Planning[Sem],AI3,T_Planning[PLANIF],"*PLANIF*",T_Planning[Année],AI$2)</f>
        <v>0</v>
      </c>
      <c r="AJ81" s="70">
        <f ca="1">COUNTIFS(T_Planning[Machines],"*déco*",T_Planning[Sem],AJ3,T_Planning[PLANIF],"*PLANIF*",T_Planning[Année],AJ$2)</f>
        <v>0</v>
      </c>
      <c r="AK81" s="70">
        <f ca="1">COUNTIFS(T_Planning[Machines],"*déco*",T_Planning[Sem],AK3,T_Planning[PLANIF],"*PLANIF*",T_Planning[Année],AK$2)</f>
        <v>0</v>
      </c>
      <c r="AL81" s="70">
        <f ca="1">COUNTIFS(T_Planning[Machines],"*déco*",T_Planning[Sem],AL3,T_Planning[PLANIF],"*PLANIF*",T_Planning[Année],AL$2)</f>
        <v>0</v>
      </c>
      <c r="AM81" s="70">
        <f ca="1">COUNTIFS(T_Planning[Machines],"*déco*",T_Planning[Sem],AM3,T_Planning[PLANIF],"*PLANIF*",T_Planning[Année],AM$2)</f>
        <v>0</v>
      </c>
      <c r="AN81" s="70">
        <f ca="1">COUNTIFS(T_Planning[Machines],"*déco*",T_Planning[Sem],AN3,T_Planning[PLANIF],"*PLANIF*",T_Planning[Année],AN$2)</f>
        <v>0</v>
      </c>
      <c r="AO81" s="70">
        <f ca="1">COUNTIFS(T_Planning[Machines],"*déco*",T_Planning[Sem],AO3,T_Planning[PLANIF],"*PLANIF*",T_Planning[Année],AO$2)</f>
        <v>0</v>
      </c>
      <c r="AP81" s="70">
        <f ca="1">COUNTIFS(T_Planning[Machines],"*déco*",T_Planning[Sem],AP3,T_Planning[PLANIF],"*PLANIF*",T_Planning[Année],AP$2)</f>
        <v>0</v>
      </c>
      <c r="AQ81" s="70">
        <f ca="1">COUNTIFS(T_Planning[Machines],"*déco*",T_Planning[Sem],AQ3,T_Planning[PLANIF],"*PLANIF*",T_Planning[Année],AQ$2)</f>
        <v>0</v>
      </c>
      <c r="AR81" s="70">
        <f ca="1">COUNTIFS(T_Planning[Machines],"*déco*",T_Planning[Sem],AR3,T_Planning[PLANIF],"*PLANIF*",T_Planning[Année],AR$2)</f>
        <v>0</v>
      </c>
      <c r="AS81" s="70">
        <f ca="1">COUNTIFS(T_Planning[Machines],"*déco*",T_Planning[Sem],AS3,T_Planning[PLANIF],"*PLANIF*",T_Planning[Année],AS$2)</f>
        <v>0</v>
      </c>
      <c r="AT81" s="70">
        <f ca="1">COUNTIFS(T_Planning[Machines],"*déco*",T_Planning[Sem],AT3,T_Planning[PLANIF],"*PLANIF*",T_Planning[Année],AT$2)</f>
        <v>0</v>
      </c>
      <c r="AU81" s="70">
        <f ca="1">COUNTIFS(T_Planning[Machines],"*déco*",T_Planning[Sem],AU3,T_Planning[PLANIF],"*PLANIF*",T_Planning[Année],AU$2)</f>
        <v>0</v>
      </c>
      <c r="AV81" s="70">
        <f ca="1">COUNTIFS(T_Planning[Machines],"*déco*",T_Planning[Sem],AV3,T_Planning[PLANIF],"*PLANIF*",T_Planning[Année],AV$2)</f>
        <v>0</v>
      </c>
      <c r="AW81" s="70">
        <f ca="1">COUNTIFS(T_Planning[Machines],"*déco*",T_Planning[Sem],AW3,T_Planning[PLANIF],"*PLANIF*",T_Planning[Année],AW$2)</f>
        <v>0</v>
      </c>
      <c r="AX81" s="70">
        <f ca="1">COUNTIFS(T_Planning[Machines],"*déco*",T_Planning[Sem],AX3,T_Planning[PLANIF],"*PLANIF*",T_Planning[Année],AX$2)</f>
        <v>0</v>
      </c>
      <c r="AY81" s="70">
        <f ca="1">COUNTIFS(T_Planning[Machines],"*déco*",T_Planning[Sem],AY3,T_Planning[PLANIF],"*PLANIF*",T_Planning[Année],AY$2)</f>
        <v>0</v>
      </c>
      <c r="AZ81" s="70">
        <f ca="1">COUNTIFS(T_Planning[Machines],"*déco*",T_Planning[Sem],AZ3,T_Planning[PLANIF],"*PLANIF*",T_Planning[Année],AZ$2)</f>
        <v>0</v>
      </c>
      <c r="BA81" s="70">
        <f ca="1">COUNTIFS(T_Planning[Machines],"*déco*",T_Planning[Sem],BA3,T_Planning[PLANIF],"*PLANIF*",T_Planning[Année],BA$2)</f>
        <v>0</v>
      </c>
      <c r="BB81" s="70">
        <f ca="1">COUNTIFS(T_Planning[Machines],"*déco*",T_Planning[Sem],BB3,T_Planning[PLANIF],"*PLANIF*",T_Planning[Année],BB$2)</f>
        <v>0</v>
      </c>
      <c r="BC81" s="70">
        <f ca="1">COUNTIFS(T_Planning[Machines],"*déco*",T_Planning[Sem],BC3,T_Planning[PLANIF],"*PLANIF*",T_Planning[Année],BC$2)</f>
        <v>0</v>
      </c>
      <c r="BD81" s="70">
        <f ca="1">COUNTIFS(T_Planning[Machines],"*déco*",T_Planning[Sem],BD3,T_Planning[PLANIF],"*PLANIF*",T_Planning[Année],BD$2)</f>
        <v>0</v>
      </c>
      <c r="BE81" s="70">
        <f ca="1">COUNTIFS(T_Planning[Machines],"*déco*",T_Planning[Sem],BE3,T_Planning[PLANIF],"*PLANIF*",T_Planning[Année],BE$2)</f>
        <v>0</v>
      </c>
      <c r="BF81" s="70">
        <f ca="1">COUNTIFS(T_Planning[Machines],"*déco*",T_Planning[Sem],BF3,T_Planning[PLANIF],"*PLANIF*",T_Planning[Année],BF$2)</f>
        <v>0</v>
      </c>
      <c r="BG81" s="70">
        <f ca="1">COUNTIFS(T_Planning[Machines],"*déco*",T_Planning[Sem],BG3,T_Planning[PLANIF],"*PLANIF*",T_Planning[Année],BG$2)</f>
        <v>0</v>
      </c>
      <c r="BH81" s="70">
        <f ca="1">COUNTIFS(T_Planning[Machines],"*déco*",T_Planning[Sem],BH3,T_Planning[PLANIF],"*PLANIF*",T_Planning[Année],BH$2)</f>
        <v>0</v>
      </c>
      <c r="BI81" s="70">
        <f ca="1">COUNTIFS(T_Planning[Machines],"*déco*",T_Planning[Sem],BI3,T_Planning[PLANIF],"*PLANIF*",T_Planning[Année],BI$2)</f>
        <v>0</v>
      </c>
      <c r="BJ81" s="70">
        <f ca="1">COUNTIFS(T_Planning[Machines],"*déco*",T_Planning[Sem],BJ3,T_Planning[PLANIF],"*PLANIF*",T_Planning[Année],BJ$2)</f>
        <v>0</v>
      </c>
      <c r="BK81" s="70">
        <f ca="1">COUNTIFS(T_Planning[Machines],"*déco*",T_Planning[Sem],BK3,T_Planning[PLANIF],"*PLANIF*",T_Planning[Année],BK$2)</f>
        <v>0</v>
      </c>
      <c r="BL81" s="70">
        <f ca="1">COUNTIFS(T_Planning[Machines],"*déco*",T_Planning[Sem],BL3,T_Planning[PLANIF],"*PLANIF*",T_Planning[Année],BL$2)</f>
        <v>0</v>
      </c>
      <c r="BM81" s="70">
        <f ca="1">COUNTIFS(T_Planning[Machines],"*déco*",T_Planning[Sem],BM3,T_Planning[PLANIF],"*PLANIF*",T_Planning[Année],BM$2)</f>
        <v>0</v>
      </c>
      <c r="BN81" s="70">
        <f ca="1">COUNTIFS(T_Planning[Machines],"*déco*",T_Planning[Sem],BN3,T_Planning[PLANIF],"*PLANIF*",T_Planning[Année],BN$2)</f>
        <v>0</v>
      </c>
      <c r="BO81" s="70">
        <f ca="1">COUNTIFS(T_Planning[Machines],"*déco*",T_Planning[Sem],BO3,T_Planning[PLANIF],"*PLANIF*",T_Planning[Année],BO$2)</f>
        <v>0</v>
      </c>
      <c r="BP81" s="70">
        <f ca="1">COUNTIFS(T_Planning[Machines],"*déco*",T_Planning[Sem],BP3,T_Planning[PLANIF],"*PLANIF*",T_Planning[Année],BP$2)</f>
        <v>0</v>
      </c>
      <c r="BQ81" s="70">
        <f ca="1">COUNTIFS(T_Planning[Machines],"*déco*",T_Planning[Sem],BQ3,T_Planning[PLANIF],"*PLANIF*",T_Planning[Année],BQ$2)</f>
        <v>0</v>
      </c>
      <c r="BR81" s="70">
        <f ca="1">COUNTIFS(T_Planning[Machines],"*déco*",T_Planning[Sem],BR3,T_Planning[PLANIF],"*PLANIF*",T_Planning[Année],BR$2)</f>
        <v>0</v>
      </c>
      <c r="BS81" s="70">
        <f ca="1">COUNTIFS(T_Planning[Machines],"*déco*",T_Planning[Sem],BS3,T_Planning[PLANIF],"*PLANIF*",T_Planning[Année],BS$2)</f>
        <v>0</v>
      </c>
      <c r="BT81" s="70">
        <f ca="1">COUNTIFS(T_Planning[Machines],"*déco*",T_Planning[Sem],BT3,T_Planning[PLANIF],"*PLANIF*",T_Planning[Année],BT$2)</f>
        <v>0</v>
      </c>
      <c r="BU81" s="70">
        <f ca="1">COUNTIFS(T_Planning[Machines],"*déco*",T_Planning[Sem],BU3,T_Planning[PLANIF],"*PLANIF*",T_Planning[Année],BU$2)</f>
        <v>0</v>
      </c>
      <c r="BV81" s="70">
        <f ca="1">COUNTIFS(T_Planning[Machines],"*déco*",T_Planning[Sem],BV3,T_Planning[PLANIF],"*PLANIF*",T_Planning[Année],BV$2)</f>
        <v>0</v>
      </c>
      <c r="BW81" s="70">
        <f ca="1">COUNTIFS(T_Planning[Machines],"*déco*",T_Planning[Sem],BW3,T_Planning[PLANIF],"*PLANIF*",T_Planning[Année],BW$2)</f>
        <v>0</v>
      </c>
      <c r="BX81" s="70">
        <f ca="1">COUNTIFS(T_Planning[Machines],"*déco*",T_Planning[Sem],BX3,T_Planning[PLANIF],"*PLANIF*",T_Planning[Année],BX$2)</f>
        <v>0</v>
      </c>
      <c r="BY81" s="70">
        <f ca="1">COUNTIFS(T_Planning[Machines],"*déco*",T_Planning[Sem],BY3,T_Planning[PLANIF],"*PLANIF*",T_Planning[Année],BY$2)</f>
        <v>0</v>
      </c>
      <c r="BZ81" s="70">
        <f ca="1">COUNTIFS(T_Planning[Machines],"*déco*",T_Planning[Sem],BZ3,T_Planning[PLANIF],"*PLANIF*",T_Planning[Année],BZ$2)</f>
        <v>0</v>
      </c>
      <c r="CA81" s="70">
        <f ca="1">COUNTIFS(T_Planning[Machines],"*déco*",T_Planning[Sem],CA3,T_Planning[PLANIF],"*PLANIF*",T_Planning[Année],CA$2)</f>
        <v>0</v>
      </c>
      <c r="CB81" s="70">
        <f ca="1">COUNTIFS(T_Planning[Machines],"*déco*",T_Planning[Sem],CB3,T_Planning[PLANIF],"*PLANIF*",T_Planning[Année],CB$2)</f>
        <v>0</v>
      </c>
      <c r="CC81" s="70">
        <f ca="1">COUNTIFS(T_Planning[Machines],"*déco*",T_Planning[Sem],CC3,T_Planning[PLANIF],"*PLANIF*",T_Planning[Année],CC$2)</f>
        <v>0</v>
      </c>
      <c r="CD81" s="70">
        <f ca="1">COUNTIFS(T_Planning[Machines],"*déco*",T_Planning[Sem],CD3,T_Planning[PLANIF],"*PLANIF*",T_Planning[Année],CD$2)</f>
        <v>0</v>
      </c>
      <c r="CE81" s="70">
        <f ca="1">COUNTIFS(T_Planning[Machines],"*déco*",T_Planning[Sem],CE3,T_Planning[PLANIF],"*PLANIF*",T_Planning[Année],CE$2)</f>
        <v>0</v>
      </c>
      <c r="CF81" s="70">
        <f ca="1">COUNTIFS(T_Planning[Machines],"*déco*",T_Planning[Sem],CF3,T_Planning[PLANIF],"*PLANIF*",T_Planning[Année],CF$2)</f>
        <v>0</v>
      </c>
      <c r="CG81" s="70">
        <f ca="1">COUNTIFS(T_Planning[Machines],"*déco*",T_Planning[Sem],CG3,T_Planning[PLANIF],"*PLANIF*",T_Planning[Année],CG$2)</f>
        <v>0</v>
      </c>
      <c r="CH81" s="70">
        <f ca="1">COUNTIFS(T_Planning[Machines],"*déco*",T_Planning[Sem],CH3,T_Planning[PLANIF],"*PLANIF*",T_Planning[Année],CH$2)</f>
        <v>0</v>
      </c>
      <c r="CI81" s="70">
        <f ca="1">COUNTIFS(T_Planning[Machines],"*déco*",T_Planning[Sem],CI3,T_Planning[PLANIF],"*PLANIF*",T_Planning[Année],CI$2)</f>
        <v>0</v>
      </c>
      <c r="CJ81" s="70">
        <f ca="1">COUNTIFS(T_Planning[Machines],"*déco*",T_Planning[Sem],CJ3,T_Planning[PLANIF],"*PLANIF*",T_Planning[Année],CJ$2)</f>
        <v>0</v>
      </c>
      <c r="CK81" s="70">
        <f ca="1">COUNTIFS(T_Planning[Machines],"*déco*",T_Planning[Sem],CK3,T_Planning[PLANIF],"*PLANIF*",T_Planning[Année],CK$2)</f>
        <v>0</v>
      </c>
      <c r="CL81" s="69"/>
      <c r="CM81" s="69"/>
      <c r="CN81" s="69"/>
      <c r="CO81" s="69"/>
      <c r="CP81" s="69"/>
      <c r="CQ81" s="69"/>
      <c r="CR81" s="69"/>
      <c r="CS81" s="69"/>
    </row>
    <row r="82" spans="1:97" x14ac:dyDescent="0.3">
      <c r="A82" s="70" t="s">
        <v>2028</v>
      </c>
      <c r="B82" s="70">
        <f ca="1">SUMIFS('Metteur en train'!52:52,'Metteur en train'!48:48,CAPAMETW15!B$3,'Metteur en train'!2:2,CAPAMETW15!B$2)</f>
        <v>0</v>
      </c>
      <c r="C82" s="70">
        <f ca="1">SUMIFS('Metteur en train'!52:52,'Metteur en train'!48:48,CAPAMETW15!C$3,'Metteur en train'!2:2,CAPAMETW15!C$2)</f>
        <v>0</v>
      </c>
      <c r="D82" s="70">
        <f ca="1">SUMIFS('Metteur en train'!52:52,'Metteur en train'!48:48,CAPAMETW15!D$3,'Metteur en train'!2:2,CAPAMETW15!D$2)</f>
        <v>0</v>
      </c>
      <c r="E82" s="70">
        <f ca="1">SUMIFS('Metteur en train'!52:52,'Metteur en train'!48:48,CAPAMETW15!E$3,'Metteur en train'!2:2,CAPAMETW15!E$2)</f>
        <v>0</v>
      </c>
      <c r="F82" s="70">
        <f ca="1">SUMIFS('Metteur en train'!52:52,'Metteur en train'!48:48,CAPAMETW15!F$3,'Metteur en train'!2:2,CAPAMETW15!F$2)</f>
        <v>0</v>
      </c>
      <c r="G82" s="70">
        <f ca="1">SUMIFS('Metteur en train'!52:52,'Metteur en train'!48:48,CAPAMETW15!G$3,'Metteur en train'!2:2,CAPAMETW15!G$2)</f>
        <v>0</v>
      </c>
      <c r="H82" s="70">
        <f ca="1">SUMIFS('Metteur en train'!52:52,'Metteur en train'!48:48,CAPAMETW15!H$3,'Metteur en train'!2:2,CAPAMETW15!H$2)</f>
        <v>0</v>
      </c>
      <c r="I82" s="70">
        <f ca="1">SUMIFS('Metteur en train'!52:52,'Metteur en train'!48:48,CAPAMETW15!I$3,'Metteur en train'!2:2,CAPAMETW15!I$2)</f>
        <v>0</v>
      </c>
      <c r="J82" s="70">
        <f ca="1">SUMIFS('Metteur en train'!52:52,'Metteur en train'!48:48,CAPAMETW15!J$3,'Metteur en train'!2:2,CAPAMETW15!J$2)</f>
        <v>0</v>
      </c>
      <c r="K82" s="70">
        <f ca="1">SUMIFS('Metteur en train'!52:52,'Metteur en train'!48:48,CAPAMETW15!K$3,'Metteur en train'!2:2,CAPAMETW15!K$2)</f>
        <v>0</v>
      </c>
      <c r="L82" s="70">
        <f ca="1">SUMIFS('Metteur en train'!52:52,'Metteur en train'!48:48,CAPAMETW15!L$3,'Metteur en train'!2:2,CAPAMETW15!L$2)</f>
        <v>0</v>
      </c>
      <c r="M82" s="70">
        <f ca="1">SUMIFS('Metteur en train'!52:52,'Metteur en train'!48:48,CAPAMETW15!M$3,'Metteur en train'!2:2,CAPAMETW15!M$2)</f>
        <v>0</v>
      </c>
      <c r="N82" s="70">
        <f ca="1">SUMIFS('Metteur en train'!52:52,'Metteur en train'!48:48,CAPAMETW15!N$3,'Metteur en train'!2:2,CAPAMETW15!N$2)</f>
        <v>0</v>
      </c>
      <c r="O82" s="70">
        <f ca="1">SUMIFS('Metteur en train'!52:52,'Metteur en train'!48:48,CAPAMETW15!O$3,'Metteur en train'!2:2,CAPAMETW15!O$2)</f>
        <v>0</v>
      </c>
      <c r="P82" s="70">
        <f ca="1">SUMIFS('Metteur en train'!52:52,'Metteur en train'!48:48,CAPAMETW15!P$3,'Metteur en train'!2:2,CAPAMETW15!P$2)</f>
        <v>0</v>
      </c>
      <c r="Q82" s="70">
        <f ca="1">SUMIFS('Metteur en train'!52:52,'Metteur en train'!48:48,CAPAMETW15!Q$3,'Metteur en train'!2:2,CAPAMETW15!Q$2)</f>
        <v>0</v>
      </c>
      <c r="R82" s="70">
        <f ca="1">SUMIFS('Metteur en train'!52:52,'Metteur en train'!48:48,CAPAMETW15!R$3,'Metteur en train'!2:2,CAPAMETW15!R$2)</f>
        <v>0</v>
      </c>
      <c r="S82" s="70">
        <f ca="1">SUMIFS('Metteur en train'!52:52,'Metteur en train'!48:48,CAPAMETW15!S$3,'Metteur en train'!2:2,CAPAMETW15!S$2)</f>
        <v>0</v>
      </c>
      <c r="T82" s="70">
        <f ca="1">SUMIFS('Metteur en train'!52:52,'Metteur en train'!48:48,CAPAMETW15!T$3,'Metteur en train'!2:2,CAPAMETW15!T$2)</f>
        <v>0</v>
      </c>
      <c r="U82" s="70">
        <f ca="1">SUMIFS('Metteur en train'!52:52,'Metteur en train'!48:48,CAPAMETW15!U$3,'Metteur en train'!2:2,CAPAMETW15!U$2)</f>
        <v>0</v>
      </c>
      <c r="V82" s="70">
        <f ca="1">SUMIFS('Metteur en train'!52:52,'Metteur en train'!48:48,CAPAMETW15!V$3,'Metteur en train'!2:2,CAPAMETW15!V$2)</f>
        <v>0</v>
      </c>
      <c r="W82" s="70">
        <f ca="1">SUMIFS('Metteur en train'!52:52,'Metteur en train'!48:48,CAPAMETW15!W$3,'Metteur en train'!2:2,CAPAMETW15!W$2)</f>
        <v>0</v>
      </c>
      <c r="X82" s="70">
        <f ca="1">SUMIFS('Metteur en train'!52:52,'Metteur en train'!48:48,CAPAMETW15!X$3,'Metteur en train'!2:2,CAPAMETW15!X$2)</f>
        <v>0</v>
      </c>
      <c r="Y82" s="70">
        <f ca="1">SUMIFS('Metteur en train'!52:52,'Metteur en train'!48:48,CAPAMETW15!Y$3,'Metteur en train'!2:2,CAPAMETW15!Y$2)</f>
        <v>0</v>
      </c>
      <c r="Z82" s="70">
        <f ca="1">SUMIFS('Metteur en train'!52:52,'Metteur en train'!48:48,CAPAMETW15!Z$3,'Metteur en train'!2:2,CAPAMETW15!Z$2)</f>
        <v>0</v>
      </c>
      <c r="AA82" s="70">
        <f ca="1">SUMIFS('Metteur en train'!52:52,'Metteur en train'!48:48,CAPAMETW15!AA$3,'Metteur en train'!2:2,CAPAMETW15!AA$2)</f>
        <v>0</v>
      </c>
      <c r="AB82" s="70">
        <f ca="1">SUMIFS('Metteur en train'!52:52,'Metteur en train'!48:48,CAPAMETW15!AB$3,'Metteur en train'!2:2,CAPAMETW15!AB$2)</f>
        <v>0</v>
      </c>
      <c r="AC82" s="70">
        <f ca="1">SUMIFS('Metteur en train'!52:52,'Metteur en train'!48:48,CAPAMETW15!AC$3,'Metteur en train'!2:2,CAPAMETW15!AC$2)</f>
        <v>0</v>
      </c>
      <c r="AD82" s="70">
        <f ca="1">SUMIFS('Metteur en train'!52:52,'Metteur en train'!48:48,CAPAMETW15!AD$3,'Metteur en train'!2:2,CAPAMETW15!AD$2)</f>
        <v>0</v>
      </c>
      <c r="AE82" s="70">
        <f ca="1">SUMIFS('Metteur en train'!52:52,'Metteur en train'!48:48,CAPAMETW15!AE$3,'Metteur en train'!2:2,CAPAMETW15!AE$2)</f>
        <v>0</v>
      </c>
      <c r="AF82" s="70">
        <f ca="1">SUMIFS('Metteur en train'!52:52,'Metteur en train'!48:48,CAPAMETW15!AF$3,'Metteur en train'!2:2,CAPAMETW15!AF$2)</f>
        <v>0</v>
      </c>
      <c r="AG82" s="70">
        <f ca="1">SUMIFS('Metteur en train'!52:52,'Metteur en train'!48:48,CAPAMETW15!AG$3,'Metteur en train'!2:2,CAPAMETW15!AG$2)</f>
        <v>0</v>
      </c>
      <c r="AH82" s="70">
        <f ca="1">SUMIFS('Metteur en train'!52:52,'Metteur en train'!48:48,CAPAMETW15!AH$3,'Metteur en train'!2:2,CAPAMETW15!AH$2)</f>
        <v>0</v>
      </c>
      <c r="AI82" s="70">
        <f ca="1">SUMIFS('Metteur en train'!52:52,'Metteur en train'!48:48,CAPAMETW15!AI$3,'Metteur en train'!2:2,CAPAMETW15!AI$2)</f>
        <v>0</v>
      </c>
      <c r="AJ82" s="70">
        <f ca="1">SUMIFS('Metteur en train'!52:52,'Metteur en train'!48:48,CAPAMETW15!AJ$3,'Metteur en train'!2:2,CAPAMETW15!AJ$2)</f>
        <v>0</v>
      </c>
      <c r="AK82" s="70">
        <f ca="1">SUMIFS('Metteur en train'!52:52,'Metteur en train'!48:48,CAPAMETW15!AK$3,'Metteur en train'!2:2,CAPAMETW15!AK$2)</f>
        <v>0</v>
      </c>
      <c r="AL82" s="70">
        <f ca="1">SUMIFS('Metteur en train'!52:52,'Metteur en train'!48:48,CAPAMETW15!AL$3,'Metteur en train'!2:2,CAPAMETW15!AL$2)</f>
        <v>0</v>
      </c>
      <c r="AM82" s="70">
        <f ca="1">SUMIFS('Metteur en train'!52:52,'Metteur en train'!48:48,CAPAMETW15!AM$3,'Metteur en train'!2:2,CAPAMETW15!AM$2)</f>
        <v>0</v>
      </c>
      <c r="AN82" s="70">
        <f ca="1">SUMIFS('Metteur en train'!52:52,'Metteur en train'!48:48,CAPAMETW15!AN$3,'Metteur en train'!2:2,CAPAMETW15!AN$2)</f>
        <v>0</v>
      </c>
      <c r="AO82" s="70">
        <f ca="1">SUMIFS('Metteur en train'!52:52,'Metteur en train'!48:48,CAPAMETW15!AO$3,'Metteur en train'!2:2,CAPAMETW15!AO$2)</f>
        <v>0</v>
      </c>
      <c r="AP82" s="70">
        <f ca="1">SUMIFS('Metteur en train'!52:52,'Metteur en train'!48:48,CAPAMETW15!AP$3,'Metteur en train'!2:2,CAPAMETW15!AP$2)</f>
        <v>0</v>
      </c>
      <c r="AQ82" s="70">
        <f ca="1">SUMIFS('Metteur en train'!52:52,'Metteur en train'!48:48,CAPAMETW15!AQ$3,'Metteur en train'!2:2,CAPAMETW15!AQ$2)</f>
        <v>0</v>
      </c>
      <c r="AR82" s="70">
        <f ca="1">SUMIFS('Metteur en train'!52:52,'Metteur en train'!48:48,CAPAMETW15!AR$3,'Metteur en train'!2:2,CAPAMETW15!AR$2)</f>
        <v>0</v>
      </c>
      <c r="AS82" s="70">
        <f ca="1">SUMIFS('Metteur en train'!52:52,'Metteur en train'!48:48,CAPAMETW15!AS$3,'Metteur en train'!2:2,CAPAMETW15!AS$2)</f>
        <v>0</v>
      </c>
      <c r="AT82" s="70">
        <f ca="1">SUMIFS('Metteur en train'!52:52,'Metteur en train'!48:48,CAPAMETW15!AT$3,'Metteur en train'!2:2,CAPAMETW15!AT$2)</f>
        <v>0</v>
      </c>
      <c r="AU82" s="70">
        <f ca="1">SUMIFS('Metteur en train'!52:52,'Metteur en train'!48:48,CAPAMETW15!AU$3,'Metteur en train'!2:2,CAPAMETW15!AU$2)</f>
        <v>0</v>
      </c>
      <c r="AV82" s="70">
        <f ca="1">SUMIFS('Metteur en train'!52:52,'Metteur en train'!48:48,CAPAMETW15!AV$3,'Metteur en train'!2:2,CAPAMETW15!AV$2)</f>
        <v>0</v>
      </c>
      <c r="AW82" s="70">
        <f ca="1">SUMIFS('Metteur en train'!52:52,'Metteur en train'!48:48,CAPAMETW15!AW$3,'Metteur en train'!2:2,CAPAMETW15!AW$2)</f>
        <v>0</v>
      </c>
      <c r="AX82" s="70">
        <f ca="1">SUMIFS('Metteur en train'!52:52,'Metteur en train'!48:48,CAPAMETW15!AX$3,'Metteur en train'!2:2,CAPAMETW15!AX$2)</f>
        <v>0</v>
      </c>
      <c r="AY82" s="70">
        <f ca="1">SUMIFS('Metteur en train'!52:52,'Metteur en train'!48:48,CAPAMETW15!AY$3,'Metteur en train'!2:2,CAPAMETW15!AY$2)</f>
        <v>0</v>
      </c>
      <c r="AZ82" s="70">
        <f ca="1">SUMIFS('Metteur en train'!52:52,'Metteur en train'!48:48,CAPAMETW15!AZ$3,'Metteur en train'!2:2,CAPAMETW15!AZ$2)</f>
        <v>0</v>
      </c>
      <c r="BA82" s="70">
        <f ca="1">SUMIFS('Metteur en train'!52:52,'Metteur en train'!48:48,CAPAMETW15!BA$3,'Metteur en train'!2:2,CAPAMETW15!BA$2)</f>
        <v>0</v>
      </c>
      <c r="BB82" s="70">
        <f ca="1">SUMIFS('Metteur en train'!52:52,'Metteur en train'!48:48,CAPAMETW15!BB$3,'Metteur en train'!2:2,CAPAMETW15!BB$2)</f>
        <v>0</v>
      </c>
      <c r="BC82" s="70">
        <f ca="1">SUMIFS('Metteur en train'!52:52,'Metteur en train'!48:48,CAPAMETW15!BC$3,'Metteur en train'!2:2,CAPAMETW15!BC$2)</f>
        <v>0</v>
      </c>
      <c r="BD82" s="70">
        <f ca="1">SUMIFS('Metteur en train'!52:52,'Metteur en train'!48:48,CAPAMETW15!BD$3,'Metteur en train'!2:2,CAPAMETW15!BD$2)</f>
        <v>0</v>
      </c>
      <c r="BE82" s="70">
        <f ca="1">SUMIFS('Metteur en train'!52:52,'Metteur en train'!48:48,CAPAMETW15!BE$3,'Metteur en train'!2:2,CAPAMETW15!BE$2)</f>
        <v>0</v>
      </c>
      <c r="BF82" s="70">
        <f ca="1">SUMIFS('Metteur en train'!52:52,'Metteur en train'!48:48,CAPAMETW15!BF$3,'Metteur en train'!2:2,CAPAMETW15!BF$2)</f>
        <v>0</v>
      </c>
      <c r="BG82" s="70">
        <f ca="1">SUMIFS('Metteur en train'!52:52,'Metteur en train'!48:48,CAPAMETW15!BG$3,'Metteur en train'!2:2,CAPAMETW15!BG$2)</f>
        <v>0</v>
      </c>
      <c r="BH82" s="70">
        <f ca="1">SUMIFS('Metteur en train'!52:52,'Metteur en train'!48:48,CAPAMETW15!BH$3,'Metteur en train'!2:2,CAPAMETW15!BH$2)</f>
        <v>0</v>
      </c>
      <c r="BI82" s="70">
        <f ca="1">SUMIFS('Metteur en train'!52:52,'Metteur en train'!48:48,CAPAMETW15!BI$3,'Metteur en train'!2:2,CAPAMETW15!BI$2)</f>
        <v>0</v>
      </c>
      <c r="BJ82" s="70">
        <f ca="1">SUMIFS('Metteur en train'!52:52,'Metteur en train'!48:48,CAPAMETW15!BJ$3,'Metteur en train'!2:2,CAPAMETW15!BJ$2)</f>
        <v>0</v>
      </c>
      <c r="BK82" s="70">
        <f ca="1">SUMIFS('Metteur en train'!52:52,'Metteur en train'!48:48,CAPAMETW15!BK$3,'Metteur en train'!2:2,CAPAMETW15!BK$2)</f>
        <v>0</v>
      </c>
      <c r="BL82" s="70">
        <f ca="1">SUMIFS('Metteur en train'!52:52,'Metteur en train'!48:48,CAPAMETW15!BL$3,'Metteur en train'!2:2,CAPAMETW15!BL$2)</f>
        <v>0</v>
      </c>
      <c r="BM82" s="70">
        <f ca="1">SUMIFS('Metteur en train'!52:52,'Metteur en train'!48:48,CAPAMETW15!BM$3,'Metteur en train'!2:2,CAPAMETW15!BM$2)</f>
        <v>0</v>
      </c>
      <c r="BN82" s="70">
        <f ca="1">SUMIFS('Metteur en train'!52:52,'Metteur en train'!48:48,CAPAMETW15!BN$3,'Metteur en train'!2:2,CAPAMETW15!BN$2)</f>
        <v>0</v>
      </c>
      <c r="BO82" s="70">
        <f ca="1">SUMIFS('Metteur en train'!52:52,'Metteur en train'!48:48,CAPAMETW15!BO$3,'Metteur en train'!2:2,CAPAMETW15!BO$2)</f>
        <v>0</v>
      </c>
      <c r="BP82" s="70">
        <f ca="1">SUMIFS('Metteur en train'!52:52,'Metteur en train'!48:48,CAPAMETW15!BP$3,'Metteur en train'!2:2,CAPAMETW15!BP$2)</f>
        <v>0</v>
      </c>
      <c r="BQ82" s="70">
        <f ca="1">SUMIFS('Metteur en train'!52:52,'Metteur en train'!48:48,CAPAMETW15!BQ$3,'Metteur en train'!2:2,CAPAMETW15!BQ$2)</f>
        <v>0</v>
      </c>
      <c r="BR82" s="70">
        <f ca="1">SUMIFS('Metteur en train'!52:52,'Metteur en train'!48:48,CAPAMETW15!BR$3,'Metteur en train'!2:2,CAPAMETW15!BR$2)</f>
        <v>0</v>
      </c>
      <c r="BS82" s="70">
        <f ca="1">SUMIFS('Metteur en train'!52:52,'Metteur en train'!48:48,CAPAMETW15!BS$3,'Metteur en train'!2:2,CAPAMETW15!BS$2)</f>
        <v>0</v>
      </c>
      <c r="BT82" s="70">
        <f ca="1">SUMIFS('Metteur en train'!52:52,'Metteur en train'!48:48,CAPAMETW15!BT$3,'Metteur en train'!2:2,CAPAMETW15!BT$2)</f>
        <v>0</v>
      </c>
      <c r="BU82" s="70">
        <f ca="1">SUMIFS('Metteur en train'!52:52,'Metteur en train'!48:48,CAPAMETW15!BU$3,'Metteur en train'!2:2,CAPAMETW15!BU$2)</f>
        <v>0</v>
      </c>
      <c r="BV82" s="70">
        <f ca="1">SUMIFS('Metteur en train'!52:52,'Metteur en train'!48:48,CAPAMETW15!BV$3,'Metteur en train'!2:2,CAPAMETW15!BV$2)</f>
        <v>0</v>
      </c>
      <c r="BW82" s="70">
        <f ca="1">SUMIFS('Metteur en train'!52:52,'Metteur en train'!48:48,CAPAMETW15!BW$3,'Metteur en train'!2:2,CAPAMETW15!BW$2)</f>
        <v>0</v>
      </c>
      <c r="BX82" s="70">
        <f ca="1">SUMIFS('Metteur en train'!52:52,'Metteur en train'!48:48,CAPAMETW15!BX$3,'Metteur en train'!2:2,CAPAMETW15!BX$2)</f>
        <v>0</v>
      </c>
      <c r="BY82" s="70">
        <f ca="1">SUMIFS('Metteur en train'!52:52,'Metteur en train'!48:48,CAPAMETW15!BY$3,'Metteur en train'!2:2,CAPAMETW15!BY$2)</f>
        <v>0</v>
      </c>
      <c r="BZ82" s="70">
        <f ca="1">SUMIFS('Metteur en train'!52:52,'Metteur en train'!48:48,CAPAMETW15!BZ$3,'Metteur en train'!2:2,CAPAMETW15!BZ$2)</f>
        <v>0</v>
      </c>
      <c r="CA82" s="70">
        <f ca="1">SUMIFS('Metteur en train'!52:52,'Metteur en train'!48:48,CAPAMETW15!CA$3,'Metteur en train'!2:2,CAPAMETW15!CA$2)</f>
        <v>0</v>
      </c>
      <c r="CB82" s="70">
        <f ca="1">SUMIFS('Metteur en train'!52:52,'Metteur en train'!48:48,CAPAMETW15!CB$3,'Metteur en train'!2:2,CAPAMETW15!CB$2)</f>
        <v>0</v>
      </c>
      <c r="CC82" s="70">
        <f ca="1">SUMIFS('Metteur en train'!52:52,'Metteur en train'!48:48,CAPAMETW15!CC$3,'Metteur en train'!2:2,CAPAMETW15!CC$2)</f>
        <v>0</v>
      </c>
      <c r="CD82" s="70">
        <f ca="1">SUMIFS('Metteur en train'!52:52,'Metteur en train'!48:48,CAPAMETW15!CD$3,'Metteur en train'!2:2,CAPAMETW15!CD$2)</f>
        <v>0</v>
      </c>
      <c r="CE82" s="70">
        <f ca="1">SUMIFS('Metteur en train'!52:52,'Metteur en train'!48:48,CAPAMETW15!CE$3,'Metteur en train'!2:2,CAPAMETW15!CE$2)</f>
        <v>0</v>
      </c>
      <c r="CF82" s="70">
        <f ca="1">SUMIFS('Metteur en train'!52:52,'Metteur en train'!48:48,CAPAMETW15!CF$3,'Metteur en train'!2:2,CAPAMETW15!CF$2)</f>
        <v>0</v>
      </c>
      <c r="CG82" s="70">
        <f ca="1">SUMIFS('Metteur en train'!52:52,'Metteur en train'!48:48,CAPAMETW15!CG$3,'Metteur en train'!2:2,CAPAMETW15!CG$2)</f>
        <v>0</v>
      </c>
      <c r="CH82" s="70">
        <f ca="1">SUMIFS('Metteur en train'!52:52,'Metteur en train'!48:48,CAPAMETW15!CH$3,'Metteur en train'!2:2,CAPAMETW15!CH$2)</f>
        <v>0</v>
      </c>
      <c r="CI82" s="70">
        <f ca="1">SUMIFS('Metteur en train'!52:52,'Metteur en train'!48:48,CAPAMETW15!CI$3,'Metteur en train'!2:2,CAPAMETW15!CI$2)</f>
        <v>0</v>
      </c>
      <c r="CJ82" s="70">
        <f ca="1">SUMIFS('Metteur en train'!52:52,'Metteur en train'!48:48,CAPAMETW15!CJ$3,'Metteur en train'!2:2,CAPAMETW15!CJ$2)</f>
        <v>0</v>
      </c>
      <c r="CK82" s="70">
        <f ca="1">SUMIFS('Metteur en train'!52:52,'Metteur en train'!48:48,CAPAMETW15!CK$3,'Metteur en train'!2:2,CAPAMETW15!CK$2)</f>
        <v>0</v>
      </c>
      <c r="CL82" s="69"/>
      <c r="CM82" s="69"/>
      <c r="CN82" s="71" t="s">
        <v>2419</v>
      </c>
      <c r="CO82" s="71" t="s">
        <v>2420</v>
      </c>
      <c r="CP82" s="69"/>
      <c r="CQ82" s="69"/>
      <c r="CR82" s="69"/>
      <c r="CS82" s="69"/>
    </row>
    <row r="83" spans="1:97" x14ac:dyDescent="0.3">
      <c r="A83" s="71" t="s">
        <v>1941</v>
      </c>
      <c r="B83" s="72">
        <f ca="1">IFERROR(IF(B81+A83-B82&lt;=0,0,IF(B80&lt;=$A$1,B81+A83,B81+A83-B82)),0)</f>
        <v>0</v>
      </c>
      <c r="C83" s="72">
        <f t="shared" ref="C83:AX83" ca="1" si="208">IFERROR(IF(C81+B83-C82&lt;=0,0,IF(C80&lt;=$A$1,C81+B83,C81+B83-C82)),0)</f>
        <v>0</v>
      </c>
      <c r="D83" s="72">
        <f t="shared" ca="1" si="208"/>
        <v>0</v>
      </c>
      <c r="E83" s="72">
        <f t="shared" ca="1" si="208"/>
        <v>0</v>
      </c>
      <c r="F83" s="72">
        <f t="shared" ca="1" si="208"/>
        <v>0</v>
      </c>
      <c r="G83" s="72">
        <f t="shared" ca="1" si="208"/>
        <v>0</v>
      </c>
      <c r="H83" s="72">
        <f t="shared" ca="1" si="208"/>
        <v>0</v>
      </c>
      <c r="I83" s="72">
        <f t="shared" ca="1" si="208"/>
        <v>0</v>
      </c>
      <c r="J83" s="72">
        <f t="shared" ca="1" si="208"/>
        <v>0</v>
      </c>
      <c r="K83" s="72">
        <f t="shared" ca="1" si="208"/>
        <v>0</v>
      </c>
      <c r="L83" s="72">
        <f t="shared" ca="1" si="208"/>
        <v>0</v>
      </c>
      <c r="M83" s="72">
        <f t="shared" ca="1" si="208"/>
        <v>0</v>
      </c>
      <c r="N83" s="72">
        <f t="shared" ca="1" si="208"/>
        <v>0</v>
      </c>
      <c r="O83" s="72">
        <f t="shared" ca="1" si="208"/>
        <v>0</v>
      </c>
      <c r="P83" s="72">
        <f t="shared" ca="1" si="208"/>
        <v>0</v>
      </c>
      <c r="Q83" s="72">
        <f t="shared" ca="1" si="208"/>
        <v>0</v>
      </c>
      <c r="R83" s="72">
        <f t="shared" ca="1" si="208"/>
        <v>0</v>
      </c>
      <c r="S83" s="72">
        <f ca="1">IFERROR(IF(S81+R83-S82&lt;=0,0,IF(S80&lt;=$A$1,S81+R83,S81+R83-S82)),0)</f>
        <v>0</v>
      </c>
      <c r="T83" s="72">
        <f t="shared" ca="1" si="208"/>
        <v>0</v>
      </c>
      <c r="U83" s="72">
        <f t="shared" ca="1" si="208"/>
        <v>0</v>
      </c>
      <c r="V83" s="72">
        <f t="shared" ca="1" si="208"/>
        <v>0</v>
      </c>
      <c r="W83" s="72">
        <f t="shared" ca="1" si="208"/>
        <v>0</v>
      </c>
      <c r="X83" s="72">
        <f t="shared" ca="1" si="208"/>
        <v>0</v>
      </c>
      <c r="Y83" s="72">
        <f t="shared" ca="1" si="208"/>
        <v>0</v>
      </c>
      <c r="Z83" s="72">
        <f t="shared" ca="1" si="208"/>
        <v>0</v>
      </c>
      <c r="AA83" s="72">
        <f t="shared" ca="1" si="208"/>
        <v>0</v>
      </c>
      <c r="AB83" s="72">
        <f t="shared" ca="1" si="208"/>
        <v>0</v>
      </c>
      <c r="AC83" s="72">
        <f t="shared" ca="1" si="208"/>
        <v>0</v>
      </c>
      <c r="AD83" s="72">
        <f t="shared" ca="1" si="208"/>
        <v>0</v>
      </c>
      <c r="AE83" s="72">
        <f t="shared" ca="1" si="208"/>
        <v>0</v>
      </c>
      <c r="AF83" s="72">
        <f t="shared" ca="1" si="208"/>
        <v>0</v>
      </c>
      <c r="AG83" s="72">
        <f t="shared" ca="1" si="208"/>
        <v>0</v>
      </c>
      <c r="AH83" s="72">
        <f t="shared" ca="1" si="208"/>
        <v>0</v>
      </c>
      <c r="AI83" s="72">
        <f t="shared" ca="1" si="208"/>
        <v>0</v>
      </c>
      <c r="AJ83" s="72">
        <f t="shared" ca="1" si="208"/>
        <v>0</v>
      </c>
      <c r="AK83" s="72">
        <f t="shared" ca="1" si="208"/>
        <v>0</v>
      </c>
      <c r="AL83" s="72">
        <f t="shared" ca="1" si="208"/>
        <v>0</v>
      </c>
      <c r="AM83" s="72">
        <f t="shared" ca="1" si="208"/>
        <v>0</v>
      </c>
      <c r="AN83" s="72">
        <f t="shared" ca="1" si="208"/>
        <v>0</v>
      </c>
      <c r="AO83" s="72">
        <f t="shared" ca="1" si="208"/>
        <v>0</v>
      </c>
      <c r="AP83" s="72">
        <f t="shared" ca="1" si="208"/>
        <v>0</v>
      </c>
      <c r="AQ83" s="72">
        <f t="shared" ca="1" si="208"/>
        <v>0</v>
      </c>
      <c r="AR83" s="72">
        <f t="shared" ca="1" si="208"/>
        <v>0</v>
      </c>
      <c r="AS83" s="72">
        <f t="shared" ca="1" si="208"/>
        <v>0</v>
      </c>
      <c r="AT83" s="72">
        <f ca="1">IFERROR(IF(AT81+AS83-AT82&lt;=0,0,IF(AT80&lt;=$A$1,AT81+AS83,AT81+AS83-AT82)),0)</f>
        <v>0</v>
      </c>
      <c r="AU83" s="72">
        <f t="shared" ca="1" si="208"/>
        <v>0</v>
      </c>
      <c r="AV83" s="72">
        <f t="shared" ca="1" si="208"/>
        <v>0</v>
      </c>
      <c r="AW83" s="72">
        <f t="shared" ca="1" si="208"/>
        <v>0</v>
      </c>
      <c r="AX83" s="72">
        <f t="shared" ca="1" si="208"/>
        <v>0</v>
      </c>
      <c r="AY83" s="72">
        <f t="shared" ref="AY83" ca="1" si="209">IFERROR(IF(AY81+AX83-AY82&lt;=0,0,IF(AY80&lt;=$A$1,AY81+AX83,AY81+AX83-AY82)),0)</f>
        <v>0</v>
      </c>
      <c r="AZ83" s="72">
        <f t="shared" ref="AZ83" ca="1" si="210">IFERROR(IF(AZ81+AY83-AZ82&lt;=0,0,IF(AZ80&lt;=$A$1,AZ81+AY83,AZ81+AY83-AZ82)),0)</f>
        <v>0</v>
      </c>
      <c r="BA83" s="72">
        <f t="shared" ref="BA83" ca="1" si="211">IFERROR(IF(BA81+AZ83-BA82&lt;=0,0,IF(BA80&lt;=$A$1,BA81+AZ83,BA81+AZ83-BA82)),0)</f>
        <v>0</v>
      </c>
      <c r="BB83" s="72">
        <f t="shared" ref="BB83" ca="1" si="212">IFERROR(IF(BB81+BA83-BB82&lt;=0,0,IF(BB80&lt;=$A$1,BB81+BA83,BB81+BA83-BB82)),0)</f>
        <v>0</v>
      </c>
      <c r="BC83" s="72">
        <f t="shared" ref="BC83" ca="1" si="213">IFERROR(IF(BC81+BB83-BC82&lt;=0,0,IF(BC80&lt;=$A$1,BC81+BB83,BC81+BB83-BC82)),0)</f>
        <v>0</v>
      </c>
      <c r="BD83" s="72">
        <f t="shared" ref="BD83" ca="1" si="214">IFERROR(IF(BD81+BC83-BD82&lt;=0,0,IF(BD80&lt;=$A$1,BD81+BC83,BD81+BC83-BD82)),0)</f>
        <v>0</v>
      </c>
      <c r="BE83" s="72">
        <f t="shared" ref="BE83" ca="1" si="215">IFERROR(IF(BE81+BD83-BE82&lt;=0,0,IF(BE80&lt;=$A$1,BE81+BD83,BE81+BD83-BE82)),0)</f>
        <v>0</v>
      </c>
      <c r="BF83" s="72">
        <f t="shared" ref="BF83" ca="1" si="216">IFERROR(IF(BF81+BE83-BF82&lt;=0,0,IF(BF80&lt;=$A$1,BF81+BE83,BF81+BE83-BF82)),0)</f>
        <v>0</v>
      </c>
      <c r="BG83" s="72">
        <f t="shared" ref="BG83" ca="1" si="217">IFERROR(IF(BG81+BF83-BG82&lt;=0,0,IF(BG80&lt;=$A$1,BG81+BF83,BG81+BF83-BG82)),0)</f>
        <v>0</v>
      </c>
      <c r="BH83" s="72">
        <f t="shared" ref="BH83" ca="1" si="218">IFERROR(IF(BH81+BG83-BH82&lt;=0,0,IF(BH80&lt;=$A$1,BH81+BG83,BH81+BG83-BH82)),0)</f>
        <v>0</v>
      </c>
      <c r="BI83" s="72">
        <f t="shared" ref="BI83" ca="1" si="219">IFERROR(IF(BI81+BH83-BI82&lt;=0,0,IF(BI80&lt;=$A$1,BI81+BH83,BI81+BH83-BI82)),0)</f>
        <v>0</v>
      </c>
      <c r="BJ83" s="72">
        <f t="shared" ref="BJ83" ca="1" si="220">IFERROR(IF(BJ81+BI83-BJ82&lt;=0,0,IF(BJ80&lt;=$A$1,BJ81+BI83,BJ81+BI83-BJ82)),0)</f>
        <v>0</v>
      </c>
      <c r="BK83" s="72">
        <f t="shared" ref="BK83" ca="1" si="221">IFERROR(IF(BK81+BJ83-BK82&lt;=0,0,IF(BK80&lt;=$A$1,BK81+BJ83,BK81+BJ83-BK82)),0)</f>
        <v>0</v>
      </c>
      <c r="BL83" s="72">
        <f t="shared" ref="BL83" ca="1" si="222">IFERROR(IF(BL81+BK83-BL82&lt;=0,0,IF(BL80&lt;=$A$1,BL81+BK83,BL81+BK83-BL82)),0)</f>
        <v>0</v>
      </c>
      <c r="BM83" s="72">
        <f t="shared" ref="BM83" ca="1" si="223">IFERROR(IF(BM81+BL83-BM82&lt;=0,0,IF(BM80&lt;=$A$1,BM81+BL83,BM81+BL83-BM82)),0)</f>
        <v>0</v>
      </c>
      <c r="BN83" s="72">
        <f t="shared" ref="BN83" ca="1" si="224">IFERROR(IF(BN81+BM83-BN82&lt;=0,0,IF(BN80&lt;=$A$1,BN81+BM83,BN81+BM83-BN82)),0)</f>
        <v>0</v>
      </c>
      <c r="BO83" s="72">
        <f t="shared" ref="BO83" ca="1" si="225">IFERROR(IF(BO81+BN83-BO82&lt;=0,0,IF(BO80&lt;=$A$1,BO81+BN83,BO81+BN83-BO82)),0)</f>
        <v>0</v>
      </c>
      <c r="BP83" s="72">
        <f t="shared" ref="BP83" ca="1" si="226">IFERROR(IF(BP81+BO83-BP82&lt;=0,0,IF(BP80&lt;=$A$1,BP81+BO83,BP81+BO83-BP82)),0)</f>
        <v>0</v>
      </c>
      <c r="BQ83" s="72">
        <f t="shared" ref="BQ83" ca="1" si="227">IFERROR(IF(BQ81+BP83-BQ82&lt;=0,0,IF(BQ80&lt;=$A$1,BQ81+BP83,BQ81+BP83-BQ82)),0)</f>
        <v>0</v>
      </c>
      <c r="BR83" s="72">
        <f t="shared" ref="BR83" ca="1" si="228">IFERROR(IF(BR81+BQ83-BR82&lt;=0,0,IF(BR80&lt;=$A$1,BR81+BQ83,BR81+BQ83-BR82)),0)</f>
        <v>0</v>
      </c>
      <c r="BS83" s="72">
        <f t="shared" ref="BS83" ca="1" si="229">IFERROR(IF(BS81+BR83-BS82&lt;=0,0,IF(BS80&lt;=$A$1,BS81+BR83,BS81+BR83-BS82)),0)</f>
        <v>0</v>
      </c>
      <c r="BT83" s="72">
        <f t="shared" ref="BT83" ca="1" si="230">IFERROR(IF(BT81+BS83-BT82&lt;=0,0,IF(BT80&lt;=$A$1,BT81+BS83,BT81+BS83-BT82)),0)</f>
        <v>0</v>
      </c>
      <c r="BU83" s="72">
        <f t="shared" ref="BU83" ca="1" si="231">IFERROR(IF(BU81+BT83-BU82&lt;=0,0,IF(BU80&lt;=$A$1,BU81+BT83,BU81+BT83-BU82)),0)</f>
        <v>0</v>
      </c>
      <c r="BV83" s="72">
        <f t="shared" ref="BV83" ca="1" si="232">IFERROR(IF(BV81+BU83-BV82&lt;=0,0,IF(BV80&lt;=$A$1,BV81+BU83,BV81+BU83-BV82)),0)</f>
        <v>0</v>
      </c>
      <c r="BW83" s="72">
        <f t="shared" ref="BW83" ca="1" si="233">IFERROR(IF(BW81+BV83-BW82&lt;=0,0,IF(BW80&lt;=$A$1,BW81+BV83,BW81+BV83-BW82)),0)</f>
        <v>0</v>
      </c>
      <c r="BX83" s="72">
        <f t="shared" ref="BX83" ca="1" si="234">IFERROR(IF(BX81+BW83-BX82&lt;=0,0,IF(BX80&lt;=$A$1,BX81+BW83,BX81+BW83-BX82)),0)</f>
        <v>0</v>
      </c>
      <c r="BY83" s="72">
        <f t="shared" ref="BY83" ca="1" si="235">IFERROR(IF(BY81+BX83-BY82&lt;=0,0,IF(BY80&lt;=$A$1,BY81+BX83,BY81+BX83-BY82)),0)</f>
        <v>0</v>
      </c>
      <c r="BZ83" s="72">
        <f t="shared" ref="BZ83" ca="1" si="236">IFERROR(IF(BZ81+BY83-BZ82&lt;=0,0,IF(BZ80&lt;=$A$1,BZ81+BY83,BZ81+BY83-BZ82)),0)</f>
        <v>0</v>
      </c>
      <c r="CA83" s="72">
        <f t="shared" ref="CA83" ca="1" si="237">IFERROR(IF(CA81+BZ83-CA82&lt;=0,0,IF(CA80&lt;=$A$1,CA81+BZ83,CA81+BZ83-CA82)),0)</f>
        <v>0</v>
      </c>
      <c r="CB83" s="72">
        <f t="shared" ref="CB83" ca="1" si="238">IFERROR(IF(CB81+CA83-CB82&lt;=0,0,IF(CB80&lt;=$A$1,CB81+CA83,CB81+CA83-CB82)),0)</f>
        <v>0</v>
      </c>
      <c r="CC83" s="72">
        <f t="shared" ref="CC83" ca="1" si="239">IFERROR(IF(CC81+CB83-CC82&lt;=0,0,IF(CC80&lt;=$A$1,CC81+CB83,CC81+CB83-CC82)),0)</f>
        <v>0</v>
      </c>
      <c r="CD83" s="72">
        <f t="shared" ref="CD83" ca="1" si="240">IFERROR(IF(CD81+CC83-CD82&lt;=0,0,IF(CD80&lt;=$A$1,CD81+CC83,CD81+CC83-CD82)),0)</f>
        <v>0</v>
      </c>
      <c r="CE83" s="72">
        <f t="shared" ref="CE83" ca="1" si="241">IFERROR(IF(CE81+CD83-CE82&lt;=0,0,IF(CE80&lt;=$A$1,CE81+CD83,CE81+CD83-CE82)),0)</f>
        <v>0</v>
      </c>
      <c r="CF83" s="72">
        <f t="shared" ref="CF83" ca="1" si="242">IFERROR(IF(CF81+CE83-CF82&lt;=0,0,IF(CF80&lt;=$A$1,CF81+CE83,CF81+CE83-CF82)),0)</f>
        <v>0</v>
      </c>
      <c r="CG83" s="72">
        <f t="shared" ref="CG83" ca="1" si="243">IFERROR(IF(CG81+CF83-CG82&lt;=0,0,IF(CG80&lt;=$A$1,CG81+CF83,CG81+CF83-CG82)),0)</f>
        <v>0</v>
      </c>
      <c r="CH83" s="72">
        <f t="shared" ref="CH83" ca="1" si="244">IFERROR(IF(CH81+CG83-CH82&lt;=0,0,IF(CH80&lt;=$A$1,CH81+CG83,CH81+CG83-CH82)),0)</f>
        <v>0</v>
      </c>
      <c r="CI83" s="72">
        <f t="shared" ref="CI83" ca="1" si="245">IFERROR(IF(CI81+CH83-CI82&lt;=0,0,IF(CI80&lt;=$A$1,CI81+CH83,CI81+CH83-CI82)),0)</f>
        <v>0</v>
      </c>
      <c r="CJ83" s="72">
        <f t="shared" ref="CJ83" ca="1" si="246">IFERROR(IF(CJ81+CI83-CJ82&lt;=0,0,IF(CJ80&lt;=$A$1,CJ81+CI83,CJ81+CI83-CJ82)),0)</f>
        <v>0</v>
      </c>
      <c r="CK83" s="72">
        <f t="shared" ref="CK83" ca="1" si="247">IFERROR(IF(CK81+CJ83-CK82&lt;=0,0,IF(CK80&lt;=$A$1,CK81+CJ83,CK81+CJ83-CK82)),0)</f>
        <v>0</v>
      </c>
      <c r="CL83" s="69"/>
      <c r="CM83" s="69"/>
      <c r="CN83" s="71">
        <v>11</v>
      </c>
      <c r="CO83" s="71">
        <f>COUNTIF(CQ87:CQ97,"PROD")+COUNTIF(CQ87:CQ97,"MET")</f>
        <v>5</v>
      </c>
      <c r="CP83" s="69"/>
      <c r="CQ83" s="69"/>
      <c r="CR83" s="69"/>
      <c r="CS83" s="69"/>
    </row>
    <row r="84" spans="1:97" x14ac:dyDescent="0.3">
      <c r="A84" s="71" t="s">
        <v>1991</v>
      </c>
      <c r="B84" s="72">
        <f ca="1">COUNTIFS(T_Planning[Machines],"*déco*",T_Planning[Sem],B3,T_Planning[Etat Machine],"*MET*",T_Planning[Année],B$2)</f>
        <v>0</v>
      </c>
      <c r="C84" s="72">
        <f ca="1">COUNTIFS(T_Planning[Machines],"*déco*",T_Planning[Sem],C3,T_Planning[Etat Machine],"*MET*",T_Planning[Année],C$2)</f>
        <v>0</v>
      </c>
      <c r="D84" s="72">
        <f ca="1">COUNTIFS(T_Planning[Machines],"*déco*",T_Planning[Sem],D3,T_Planning[Etat Machine],"*MET*",T_Planning[Année],D$2)</f>
        <v>0</v>
      </c>
      <c r="E84" s="72">
        <f ca="1">COUNTIFS(T_Planning[Machines],"*déco*",T_Planning[Sem],E3,T_Planning[Etat Machine],"*MET*",T_Planning[Année],E$2)</f>
        <v>0</v>
      </c>
      <c r="F84" s="72">
        <f ca="1">COUNTIFS(T_Planning[Machines],"*déco*",T_Planning[Sem],F3,T_Planning[Etat Machine],"*MET*",T_Planning[Année],F$2)</f>
        <v>0</v>
      </c>
      <c r="G84" s="72">
        <f ca="1">COUNTIFS(T_Planning[Machines],"*déco*",T_Planning[Sem],G3,T_Planning[Etat Machine],"*MET*",T_Planning[Année],G$2)</f>
        <v>0</v>
      </c>
      <c r="H84" s="72">
        <f ca="1">COUNTIFS(T_Planning[Machines],"*déco*",T_Planning[Sem],H3,T_Planning[Etat Machine],"*MET*",T_Planning[Année],H$2)</f>
        <v>0</v>
      </c>
      <c r="I84" s="72">
        <f ca="1">COUNTIFS(T_Planning[Machines],"*déco*",T_Planning[Sem],I3,T_Planning[Etat Machine],"*MET*",T_Planning[Année],I$2)</f>
        <v>0</v>
      </c>
      <c r="J84" s="72">
        <f ca="1">COUNTIFS(T_Planning[Machines],"*déco*",T_Planning[Sem],J3,T_Planning[Etat Machine],"*MET*",T_Planning[Année],J$2)</f>
        <v>0</v>
      </c>
      <c r="K84" s="72">
        <f ca="1">COUNTIFS(T_Planning[Machines],"*déco*",T_Planning[Sem],K3,T_Planning[Etat Machine],"*MET*",T_Planning[Année],K$2)</f>
        <v>0</v>
      </c>
      <c r="L84" s="72">
        <f ca="1">COUNTIFS(T_Planning[Machines],"*déco*",T_Planning[Sem],L3,T_Planning[Etat Machine],"*MET*",T_Planning[Année],L$2)</f>
        <v>0</v>
      </c>
      <c r="M84" s="72">
        <f ca="1">COUNTIFS(T_Planning[Machines],"*déco*",T_Planning[Sem],M3,T_Planning[Etat Machine],"*MET*",T_Planning[Année],M$2)</f>
        <v>0</v>
      </c>
      <c r="N84" s="72">
        <f ca="1">COUNTIFS(T_Planning[Machines],"*déco*",T_Planning[Sem],N3,T_Planning[Etat Machine],"*MET*",T_Planning[Année],N$2)</f>
        <v>0</v>
      </c>
      <c r="O84" s="72">
        <f ca="1">COUNTIFS(T_Planning[Machines],"*déco*",T_Planning[Sem],O3,T_Planning[Etat Machine],"*MET*",T_Planning[Année],O$2)</f>
        <v>0</v>
      </c>
      <c r="P84" s="72">
        <f ca="1">COUNTIFS(T_Planning[Machines],"*déco*",T_Planning[Sem],P3,T_Planning[Etat Machine],"*MET*",T_Planning[Année],P$2)</f>
        <v>0</v>
      </c>
      <c r="Q84" s="72">
        <f ca="1">COUNTIFS(T_Planning[Machines],"*déco*",T_Planning[Sem],Q3,T_Planning[Etat Machine],"*MET*",T_Planning[Année],Q$2)</f>
        <v>0</v>
      </c>
      <c r="R84" s="72">
        <f ca="1">COUNTIFS(T_Planning[Machines],"*déco*",T_Planning[Sem],R3,T_Planning[Etat Machine],"*MET*",T_Planning[Année],R$2)</f>
        <v>0</v>
      </c>
      <c r="S84" s="72">
        <f ca="1">COUNTIFS(T_Planning[Machines],"*déco*",T_Planning[Sem],S3,T_Planning[Etat Machine],"*MET*",T_Planning[Année],S$2)</f>
        <v>0</v>
      </c>
      <c r="T84" s="72">
        <f ca="1">COUNTIFS(T_Planning[Machines],"*déco*",T_Planning[Sem],T3,T_Planning[Etat Machine],"*MET*",T_Planning[Année],T$2)</f>
        <v>0</v>
      </c>
      <c r="U84" s="72">
        <f ca="1">COUNTIFS(T_Planning[Machines],"*déco*",T_Planning[Sem],U3,T_Planning[Etat Machine],"*MET*",T_Planning[Année],U$2)</f>
        <v>0</v>
      </c>
      <c r="V84" s="72">
        <f ca="1">COUNTIFS(T_Planning[Machines],"*déco*",T_Planning[Sem],V3,T_Planning[Etat Machine],"*MET*",T_Planning[Année],V$2)</f>
        <v>0</v>
      </c>
      <c r="W84" s="72">
        <f ca="1">COUNTIFS(T_Planning[Machines],"*déco*",T_Planning[Sem],W3,T_Planning[Etat Machine],"*MET*",T_Planning[Année],W$2)</f>
        <v>0</v>
      </c>
      <c r="X84" s="72">
        <f ca="1">COUNTIFS(T_Planning[Machines],"*déco*",T_Planning[Sem],X3,T_Planning[Etat Machine],"*MET*",T_Planning[Année],X$2)</f>
        <v>0</v>
      </c>
      <c r="Y84" s="72">
        <f ca="1">COUNTIFS(T_Planning[Machines],"*déco*",T_Planning[Sem],Y3,T_Planning[Etat Machine],"*MET*",T_Planning[Année],Y$2)</f>
        <v>0</v>
      </c>
      <c r="Z84" s="72">
        <f ca="1">COUNTIFS(T_Planning[Machines],"*déco*",T_Planning[Sem],Z3,T_Planning[Etat Machine],"*MET*",T_Planning[Année],Z$2)</f>
        <v>0</v>
      </c>
      <c r="AA84" s="72">
        <f ca="1">COUNTIFS(T_Planning[Machines],"*déco*",T_Planning[Sem],AA3,T_Planning[Etat Machine],"*MET*",T_Planning[Année],AA$2)</f>
        <v>0</v>
      </c>
      <c r="AB84" s="72">
        <f ca="1">COUNTIFS(T_Planning[Machines],"*déco*",T_Planning[Sem],AB3,T_Planning[Etat Machine],"*MET*",T_Planning[Année],AB$2)</f>
        <v>0</v>
      </c>
      <c r="AC84" s="72">
        <f ca="1">COUNTIFS(T_Planning[Machines],"*déco*",T_Planning[Sem],AC3,T_Planning[Etat Machine],"*MET*",T_Planning[Année],AC$2)</f>
        <v>0</v>
      </c>
      <c r="AD84" s="72">
        <f ca="1">COUNTIFS(T_Planning[Machines],"*déco*",T_Planning[Sem],AD3,T_Planning[Etat Machine],"*MET*",T_Planning[Année],AD$2)</f>
        <v>0</v>
      </c>
      <c r="AE84" s="72">
        <f ca="1">COUNTIFS(T_Planning[Machines],"*déco*",T_Planning[Sem],AE3,T_Planning[Etat Machine],"*MET*",T_Planning[Année],AE$2)</f>
        <v>0</v>
      </c>
      <c r="AF84" s="72">
        <f ca="1">COUNTIFS(T_Planning[Machines],"*déco*",T_Planning[Sem],AF3,T_Planning[Etat Machine],"*MET*",T_Planning[Année],AF$2)</f>
        <v>0</v>
      </c>
      <c r="AG84" s="72">
        <f ca="1">COUNTIFS(T_Planning[Machines],"*déco*",T_Planning[Sem],AG3,T_Planning[Etat Machine],"*MET*",T_Planning[Année],AG$2)</f>
        <v>0</v>
      </c>
      <c r="AH84" s="72">
        <f ca="1">COUNTIFS(T_Planning[Machines],"*déco*",T_Planning[Sem],AH3,T_Planning[Etat Machine],"*MET*",T_Planning[Année],AH$2)</f>
        <v>0</v>
      </c>
      <c r="AI84" s="72">
        <f ca="1">COUNTIFS(T_Planning[Machines],"*déco*",T_Planning[Sem],AI3,T_Planning[Etat Machine],"*MET*",T_Planning[Année],AI$2)</f>
        <v>0</v>
      </c>
      <c r="AJ84" s="72">
        <f ca="1">COUNTIFS(T_Planning[Machines],"*déco*",T_Planning[Sem],AJ3,T_Planning[Etat Machine],"*MET*",T_Planning[Année],AJ$2)</f>
        <v>0</v>
      </c>
      <c r="AK84" s="72">
        <f ca="1">COUNTIFS(T_Planning[Machines],"*déco*",T_Planning[Sem],AK3,T_Planning[Etat Machine],"*MET*",T_Planning[Année],AK$2)</f>
        <v>0</v>
      </c>
      <c r="AL84" s="72">
        <f ca="1">COUNTIFS(T_Planning[Machines],"*déco*",T_Planning[Sem],AL3,T_Planning[Etat Machine],"*MET*",T_Planning[Année],AL$2)</f>
        <v>0</v>
      </c>
      <c r="AM84" s="72">
        <f ca="1">COUNTIFS(T_Planning[Machines],"*déco*",T_Planning[Sem],AM3,T_Planning[Etat Machine],"*MET*",T_Planning[Année],AM$2)</f>
        <v>0</v>
      </c>
      <c r="AN84" s="72">
        <f ca="1">COUNTIFS(T_Planning[Machines],"*déco*",T_Planning[Sem],AN3,T_Planning[Etat Machine],"*MET*",T_Planning[Année],AN$2)</f>
        <v>0</v>
      </c>
      <c r="AO84" s="72">
        <f ca="1">COUNTIFS(T_Planning[Machines],"*déco*",T_Planning[Sem],AO3,T_Planning[Etat Machine],"*MET*",T_Planning[Année],AO$2)</f>
        <v>0</v>
      </c>
      <c r="AP84" s="72">
        <f ca="1">COUNTIFS(T_Planning[Machines],"*déco*",T_Planning[Sem],AP3,T_Planning[Etat Machine],"*MET*",T_Planning[Année],AP$2)</f>
        <v>0</v>
      </c>
      <c r="AQ84" s="72">
        <f ca="1">COUNTIFS(T_Planning[Machines],"*déco*",T_Planning[Sem],AQ3,T_Planning[Etat Machine],"*MET*",T_Planning[Année],AQ$2)</f>
        <v>0</v>
      </c>
      <c r="AR84" s="72">
        <f ca="1">COUNTIFS(T_Planning[Machines],"*déco*",T_Planning[Sem],AR3,T_Planning[Etat Machine],"*MET*",T_Planning[Année],AR$2)</f>
        <v>0</v>
      </c>
      <c r="AS84" s="72">
        <f ca="1">COUNTIFS(T_Planning[Machines],"*déco*",T_Planning[Sem],AS3,T_Planning[Etat Machine],"*MET*",T_Planning[Année],AS$2)</f>
        <v>0</v>
      </c>
      <c r="AT84" s="72">
        <f ca="1">COUNTIFS(T_Planning[Machines],"*déco*",T_Planning[Sem],AT3,T_Planning[Etat Machine],"*MET*",T_Planning[Année],AT$2)</f>
        <v>0</v>
      </c>
      <c r="AU84" s="72">
        <f ca="1">COUNTIFS(T_Planning[Machines],"*déco*",T_Planning[Sem],AU3,T_Planning[Etat Machine],"*MET*",T_Planning[Année],AU$2)</f>
        <v>0</v>
      </c>
      <c r="AV84" s="72">
        <f ca="1">COUNTIFS(T_Planning[Machines],"*déco*",T_Planning[Sem],AV3,T_Planning[Etat Machine],"*MET*",T_Planning[Année],AV$2)</f>
        <v>0</v>
      </c>
      <c r="AW84" s="72">
        <f ca="1">COUNTIFS(T_Planning[Machines],"*déco*",T_Planning[Sem],AW3,T_Planning[Etat Machine],"*MET*",T_Planning[Année],AW$2)</f>
        <v>0</v>
      </c>
      <c r="AX84" s="72">
        <f ca="1">COUNTIFS(T_Planning[Machines],"*déco*",T_Planning[Sem],AX3,T_Planning[Etat Machine],"*MET*",T_Planning[Année],AX$2)</f>
        <v>0</v>
      </c>
      <c r="AY84" s="72">
        <f ca="1">COUNTIFS(T_Planning[Machines],"*déco*",T_Planning[Sem],AY3,T_Planning[Etat Machine],"*MET*",T_Planning[Année],AY$2)</f>
        <v>0</v>
      </c>
      <c r="AZ84" s="72">
        <f ca="1">COUNTIFS(T_Planning[Machines],"*déco*",T_Planning[Sem],AZ3,T_Planning[Etat Machine],"*MET*",T_Planning[Année],AZ$2)</f>
        <v>0</v>
      </c>
      <c r="BA84" s="72">
        <f ca="1">COUNTIFS(T_Planning[Machines],"*déco*",T_Planning[Sem],BA3,T_Planning[Etat Machine],"*MET*",T_Planning[Année],BA$2)</f>
        <v>0</v>
      </c>
      <c r="BB84" s="72">
        <f ca="1">COUNTIFS(T_Planning[Machines],"*déco*",T_Planning[Sem],BB3,T_Planning[Etat Machine],"*MET*",T_Planning[Année],BB$2)</f>
        <v>0</v>
      </c>
      <c r="BC84" s="72">
        <f ca="1">COUNTIFS(T_Planning[Machines],"*déco*",T_Planning[Sem],BC3,T_Planning[Etat Machine],"*MET*",T_Planning[Année],BC$2)</f>
        <v>0</v>
      </c>
      <c r="BD84" s="72">
        <f ca="1">COUNTIFS(T_Planning[Machines],"*déco*",T_Planning[Sem],BD3,T_Planning[Etat Machine],"*MET*",T_Planning[Année],BD$2)</f>
        <v>0</v>
      </c>
      <c r="BE84" s="72">
        <f ca="1">COUNTIFS(T_Planning[Machines],"*déco*",T_Planning[Sem],BE3,T_Planning[Etat Machine],"*MET*",T_Planning[Année],BE$2)</f>
        <v>0</v>
      </c>
      <c r="BF84" s="72">
        <f ca="1">COUNTIFS(T_Planning[Machines],"*déco*",T_Planning[Sem],BF3,T_Planning[Etat Machine],"*MET*",T_Planning[Année],BF$2)</f>
        <v>0</v>
      </c>
      <c r="BG84" s="72">
        <f ca="1">COUNTIFS(T_Planning[Machines],"*déco*",T_Planning[Sem],BG3,T_Planning[Etat Machine],"*MET*",T_Planning[Année],BG$2)</f>
        <v>0</v>
      </c>
      <c r="BH84" s="72">
        <f ca="1">COUNTIFS(T_Planning[Machines],"*déco*",T_Planning[Sem],BH3,T_Planning[Etat Machine],"*MET*",T_Planning[Année],BH$2)</f>
        <v>0</v>
      </c>
      <c r="BI84" s="72">
        <f ca="1">COUNTIFS(T_Planning[Machines],"*déco*",T_Planning[Sem],BI3,T_Planning[Etat Machine],"*MET*",T_Planning[Année],BI$2)</f>
        <v>0</v>
      </c>
      <c r="BJ84" s="72">
        <f ca="1">COUNTIFS(T_Planning[Machines],"*déco*",T_Planning[Sem],BJ3,T_Planning[Etat Machine],"*MET*",T_Planning[Année],BJ$2)</f>
        <v>0</v>
      </c>
      <c r="BK84" s="72">
        <f ca="1">COUNTIFS(T_Planning[Machines],"*déco*",T_Planning[Sem],BK3,T_Planning[Etat Machine],"*MET*",T_Planning[Année],BK$2)</f>
        <v>0</v>
      </c>
      <c r="BL84" s="72">
        <f ca="1">COUNTIFS(T_Planning[Machines],"*déco*",T_Planning[Sem],BL3,T_Planning[Etat Machine],"*MET*",T_Planning[Année],BL$2)</f>
        <v>0</v>
      </c>
      <c r="BM84" s="72">
        <f ca="1">COUNTIFS(T_Planning[Machines],"*déco*",T_Planning[Sem],BM3,T_Planning[Etat Machine],"*MET*",T_Planning[Année],BM$2)</f>
        <v>0</v>
      </c>
      <c r="BN84" s="72">
        <f ca="1">COUNTIFS(T_Planning[Machines],"*déco*",T_Planning[Sem],BN3,T_Planning[Etat Machine],"*MET*",T_Planning[Année],BN$2)</f>
        <v>0</v>
      </c>
      <c r="BO84" s="72">
        <f ca="1">COUNTIFS(T_Planning[Machines],"*déco*",T_Planning[Sem],BO3,T_Planning[Etat Machine],"*MET*",T_Planning[Année],BO$2)</f>
        <v>0</v>
      </c>
      <c r="BP84" s="72">
        <f ca="1">COUNTIFS(T_Planning[Machines],"*déco*",T_Planning[Sem],BP3,T_Planning[Etat Machine],"*MET*",T_Planning[Année],BP$2)</f>
        <v>0</v>
      </c>
      <c r="BQ84" s="72">
        <f ca="1">COUNTIFS(T_Planning[Machines],"*déco*",T_Planning[Sem],BQ3,T_Planning[Etat Machine],"*MET*",T_Planning[Année],BQ$2)</f>
        <v>0</v>
      </c>
      <c r="BR84" s="72">
        <f ca="1">COUNTIFS(T_Planning[Machines],"*déco*",T_Planning[Sem],BR3,T_Planning[Etat Machine],"*MET*",T_Planning[Année],BR$2)</f>
        <v>0</v>
      </c>
      <c r="BS84" s="72">
        <f ca="1">COUNTIFS(T_Planning[Machines],"*déco*",T_Planning[Sem],BS3,T_Planning[Etat Machine],"*MET*",T_Planning[Année],BS$2)</f>
        <v>0</v>
      </c>
      <c r="BT84" s="72">
        <f ca="1">COUNTIFS(T_Planning[Machines],"*déco*",T_Planning[Sem],BT3,T_Planning[Etat Machine],"*MET*",T_Planning[Année],BT$2)</f>
        <v>0</v>
      </c>
      <c r="BU84" s="72">
        <f ca="1">COUNTIFS(T_Planning[Machines],"*déco*",T_Planning[Sem],BU3,T_Planning[Etat Machine],"*MET*",T_Planning[Année],BU$2)</f>
        <v>0</v>
      </c>
      <c r="BV84" s="72">
        <f ca="1">COUNTIFS(T_Planning[Machines],"*déco*",T_Planning[Sem],BV3,T_Planning[Etat Machine],"*MET*",T_Planning[Année],BV$2)</f>
        <v>0</v>
      </c>
      <c r="BW84" s="72">
        <f ca="1">COUNTIFS(T_Planning[Machines],"*déco*",T_Planning[Sem],BW3,T_Planning[Etat Machine],"*MET*",T_Planning[Année],BW$2)</f>
        <v>0</v>
      </c>
      <c r="BX84" s="72">
        <f ca="1">COUNTIFS(T_Planning[Machines],"*déco*",T_Planning[Sem],BX3,T_Planning[Etat Machine],"*MET*",T_Planning[Année],BX$2)</f>
        <v>0</v>
      </c>
      <c r="BY84" s="72">
        <f ca="1">COUNTIFS(T_Planning[Machines],"*déco*",T_Planning[Sem],BY3,T_Planning[Etat Machine],"*MET*",T_Planning[Année],BY$2)</f>
        <v>0</v>
      </c>
      <c r="BZ84" s="72">
        <f ca="1">COUNTIFS(T_Planning[Machines],"*déco*",T_Planning[Sem],BZ3,T_Planning[Etat Machine],"*MET*",T_Planning[Année],BZ$2)</f>
        <v>0</v>
      </c>
      <c r="CA84" s="72">
        <f ca="1">COUNTIFS(T_Planning[Machines],"*déco*",T_Planning[Sem],CA3,T_Planning[Etat Machine],"*MET*",T_Planning[Année],CA$2)</f>
        <v>0</v>
      </c>
      <c r="CB84" s="72">
        <f ca="1">COUNTIFS(T_Planning[Machines],"*déco*",T_Planning[Sem],CB3,T_Planning[Etat Machine],"*MET*",T_Planning[Année],CB$2)</f>
        <v>0</v>
      </c>
      <c r="CC84" s="72">
        <f ca="1">COUNTIFS(T_Planning[Machines],"*déco*",T_Planning[Sem],CC3,T_Planning[Etat Machine],"*MET*",T_Planning[Année],CC$2)</f>
        <v>0</v>
      </c>
      <c r="CD84" s="72">
        <f ca="1">COUNTIFS(T_Planning[Machines],"*déco*",T_Planning[Sem],CD3,T_Planning[Etat Machine],"*MET*",T_Planning[Année],CD$2)</f>
        <v>0</v>
      </c>
      <c r="CE84" s="72">
        <f ca="1">COUNTIFS(T_Planning[Machines],"*déco*",T_Planning[Sem],CE3,T_Planning[Etat Machine],"*MET*",T_Planning[Année],CE$2)</f>
        <v>0</v>
      </c>
      <c r="CF84" s="72">
        <f ca="1">COUNTIFS(T_Planning[Machines],"*déco*",T_Planning[Sem],CF3,T_Planning[Etat Machine],"*MET*",T_Planning[Année],CF$2)</f>
        <v>0</v>
      </c>
      <c r="CG84" s="72">
        <f ca="1">COUNTIFS(T_Planning[Machines],"*déco*",T_Planning[Sem],CG3,T_Planning[Etat Machine],"*MET*",T_Planning[Année],CG$2)</f>
        <v>0</v>
      </c>
      <c r="CH84" s="72">
        <f ca="1">COUNTIFS(T_Planning[Machines],"*déco*",T_Planning[Sem],CH3,T_Planning[Etat Machine],"*MET*",T_Planning[Année],CH$2)</f>
        <v>0</v>
      </c>
      <c r="CI84" s="72">
        <f ca="1">COUNTIFS(T_Planning[Machines],"*déco*",T_Planning[Sem],CI3,T_Planning[Etat Machine],"*MET*",T_Planning[Année],CI$2)</f>
        <v>0</v>
      </c>
      <c r="CJ84" s="72">
        <f ca="1">COUNTIFS(T_Planning[Machines],"*déco*",T_Planning[Sem],CJ3,T_Planning[Etat Machine],"*MET*",T_Planning[Année],CJ$2)</f>
        <v>0</v>
      </c>
      <c r="CK84" s="72">
        <f ca="1">COUNTIFS(T_Planning[Machines],"*déco*",T_Planning[Sem],CK3,T_Planning[Etat Machine],"*MET*",T_Planning[Année],CK$2)</f>
        <v>0</v>
      </c>
      <c r="CL84" s="69"/>
      <c r="CM84" s="69"/>
      <c r="CN84" s="69"/>
      <c r="CO84" s="69"/>
      <c r="CP84" s="69"/>
      <c r="CQ84" s="69"/>
      <c r="CR84" s="69"/>
      <c r="CS84" s="69"/>
    </row>
    <row r="85" spans="1:97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69"/>
      <c r="BS85" s="69"/>
      <c r="BT85" s="69"/>
      <c r="BU85" s="69"/>
      <c r="BV85" s="69"/>
      <c r="BW85" s="69"/>
      <c r="BX85" s="69"/>
      <c r="BY85" s="69"/>
      <c r="BZ85" s="69"/>
      <c r="CA85" s="69"/>
      <c r="CB85" s="69"/>
      <c r="CC85" s="69"/>
      <c r="CD85" s="69"/>
      <c r="CE85" s="69"/>
      <c r="CF85" s="69"/>
      <c r="CG85" s="69"/>
      <c r="CH85" s="69"/>
      <c r="CI85" s="69"/>
      <c r="CJ85" s="69"/>
      <c r="CK85" s="69"/>
      <c r="CL85" s="69"/>
      <c r="CM85" s="69"/>
      <c r="CN85" s="69"/>
      <c r="CO85" s="69"/>
      <c r="CP85" s="69"/>
      <c r="CQ85" s="69"/>
      <c r="CR85" s="69"/>
      <c r="CS85" s="69"/>
    </row>
    <row r="86" spans="1:97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  <c r="BR86" s="69"/>
      <c r="BS86" s="69"/>
      <c r="BT86" s="69"/>
      <c r="BU86" s="69"/>
      <c r="BV86" s="69"/>
      <c r="BW86" s="69"/>
      <c r="BX86" s="69"/>
      <c r="BY86" s="69"/>
      <c r="BZ86" s="69"/>
      <c r="CA86" s="69"/>
      <c r="CB86" s="69"/>
      <c r="CC86" s="69"/>
      <c r="CD86" s="69"/>
      <c r="CE86" s="69"/>
      <c r="CF86" s="69"/>
      <c r="CG86" s="69"/>
      <c r="CH86" s="69"/>
      <c r="CI86" s="69"/>
      <c r="CJ86" s="69"/>
      <c r="CK86" s="69"/>
      <c r="CL86" s="69"/>
      <c r="CM86" s="69"/>
      <c r="CN86" s="69"/>
      <c r="CO86" s="69"/>
      <c r="CP86" s="69"/>
      <c r="CQ86" s="82" t="s">
        <v>2426</v>
      </c>
      <c r="CR86" s="82" t="s">
        <v>2427</v>
      </c>
      <c r="CS86" s="69"/>
    </row>
    <row r="87" spans="1:97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69"/>
      <c r="BS87" s="69"/>
      <c r="BT87" s="69"/>
      <c r="BU87" s="69"/>
      <c r="BV87" s="69"/>
      <c r="BW87" s="69"/>
      <c r="BX87" s="69"/>
      <c r="BY87" s="69"/>
      <c r="BZ87" s="69"/>
      <c r="CA87" s="69"/>
      <c r="CB87" s="69"/>
      <c r="CC87" s="69"/>
      <c r="CD87" s="69"/>
      <c r="CE87" s="69"/>
      <c r="CF87" s="69"/>
      <c r="CG87" s="69"/>
      <c r="CH87" s="69"/>
      <c r="CI87" s="69"/>
      <c r="CJ87" s="69"/>
      <c r="CK87" s="69"/>
      <c r="CL87" s="69"/>
      <c r="CM87" s="69"/>
      <c r="CN87" s="69"/>
      <c r="CO87" s="337" t="s">
        <v>771</v>
      </c>
      <c r="CP87" s="71">
        <v>708</v>
      </c>
      <c r="CQ87" s="82" t="str">
        <f>INDEX(ListMach!$A:$B,MATCH(CP87,ListMach!$B:$B,0),1)</f>
        <v>RH</v>
      </c>
      <c r="CR87" s="82">
        <f>COUNTIF(ListMach!B:B,CP87)</f>
        <v>1</v>
      </c>
      <c r="CS87" s="69"/>
    </row>
    <row r="88" spans="1:97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69"/>
      <c r="CJ88" s="69"/>
      <c r="CK88" s="69"/>
      <c r="CL88" s="69"/>
      <c r="CM88" s="69"/>
      <c r="CN88" s="69"/>
      <c r="CO88" s="337"/>
      <c r="CP88" s="71">
        <v>709</v>
      </c>
      <c r="CQ88" s="82" t="str">
        <f>INDEX(ListMach!$A:$B,MATCH(CP88,ListMach!$B:$B,0),1)</f>
        <v>MET</v>
      </c>
      <c r="CR88" s="82">
        <f>COUNTIF(ListMach!B:B,CP88)</f>
        <v>1</v>
      </c>
      <c r="CS88" s="69"/>
    </row>
    <row r="89" spans="1:97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BN89" s="69"/>
      <c r="BO89" s="69"/>
      <c r="BP89" s="69"/>
      <c r="BQ89" s="69"/>
      <c r="BR89" s="69"/>
      <c r="BS89" s="69"/>
      <c r="BT89" s="69"/>
      <c r="BU89" s="69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69"/>
      <c r="CJ89" s="69"/>
      <c r="CK89" s="69"/>
      <c r="CL89" s="69"/>
      <c r="CM89" s="69"/>
      <c r="CN89" s="69"/>
      <c r="CO89" s="337"/>
      <c r="CP89" s="71">
        <v>710</v>
      </c>
      <c r="CQ89" s="82" t="str">
        <f>INDEX(ListMach!$A:$B,MATCH(CP89,ListMach!$B:$B,0),1)</f>
        <v>STOP</v>
      </c>
      <c r="CR89" s="82">
        <f>COUNTIF(ListMach!B:B,CP89)</f>
        <v>1</v>
      </c>
      <c r="CS89" s="69"/>
    </row>
    <row r="90" spans="1:97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69"/>
      <c r="CB90" s="69"/>
      <c r="CC90" s="69"/>
      <c r="CD90" s="69"/>
      <c r="CE90" s="69"/>
      <c r="CF90" s="69"/>
      <c r="CG90" s="69"/>
      <c r="CH90" s="69"/>
      <c r="CI90" s="69"/>
      <c r="CJ90" s="69"/>
      <c r="CK90" s="69"/>
      <c r="CL90" s="69"/>
      <c r="CM90" s="69"/>
      <c r="CN90" s="69"/>
      <c r="CO90" s="337"/>
      <c r="CP90" s="71">
        <v>711</v>
      </c>
      <c r="CQ90" s="82" t="str">
        <f>INDEX(ListMach!$A:$B,MATCH(CP90,ListMach!$B:$B,0),1)</f>
        <v>RH</v>
      </c>
      <c r="CR90" s="82">
        <f>COUNTIF(ListMach!B:B,CP90)</f>
        <v>1</v>
      </c>
      <c r="CS90" s="69"/>
    </row>
    <row r="91" spans="1:97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69"/>
      <c r="BT91" s="69"/>
      <c r="BU91" s="69"/>
      <c r="BV91" s="69"/>
      <c r="BW91" s="69"/>
      <c r="BX91" s="69"/>
      <c r="BY91" s="69"/>
      <c r="BZ91" s="69"/>
      <c r="CA91" s="69"/>
      <c r="CB91" s="69"/>
      <c r="CC91" s="69"/>
      <c r="CD91" s="69"/>
      <c r="CE91" s="69"/>
      <c r="CF91" s="69"/>
      <c r="CG91" s="69"/>
      <c r="CH91" s="69"/>
      <c r="CI91" s="69"/>
      <c r="CJ91" s="69"/>
      <c r="CK91" s="69"/>
      <c r="CL91" s="69"/>
      <c r="CM91" s="69"/>
      <c r="CN91" s="69"/>
      <c r="CO91" s="337"/>
      <c r="CP91" s="71">
        <v>712</v>
      </c>
      <c r="CQ91" s="82" t="str">
        <f>INDEX(ListMach!$A:$B,MATCH(CP91,ListMach!$B:$B,0),1)</f>
        <v>RH</v>
      </c>
      <c r="CR91" s="82">
        <f>COUNTIF(ListMach!B:B,CP91)</f>
        <v>1</v>
      </c>
      <c r="CS91" s="69"/>
    </row>
    <row r="92" spans="1:97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69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69"/>
      <c r="CG92" s="69"/>
      <c r="CH92" s="69"/>
      <c r="CI92" s="69"/>
      <c r="CJ92" s="69"/>
      <c r="CK92" s="69"/>
      <c r="CL92" s="69"/>
      <c r="CM92" s="69"/>
      <c r="CN92" s="69"/>
      <c r="CO92" s="337"/>
      <c r="CP92" s="71">
        <v>713</v>
      </c>
      <c r="CQ92" s="82" t="str">
        <f>INDEX(ListMach!$A:$B,MATCH(CP92,ListMach!$B:$B,0),1)</f>
        <v>RH</v>
      </c>
      <c r="CR92" s="82">
        <f>COUNTIF(ListMach!B:B,CP92)</f>
        <v>1</v>
      </c>
      <c r="CS92" s="69"/>
    </row>
    <row r="93" spans="1:97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BN93" s="69"/>
      <c r="BO93" s="69"/>
      <c r="BP93" s="69"/>
      <c r="BQ93" s="69"/>
      <c r="BR93" s="69"/>
      <c r="BS93" s="69"/>
      <c r="BT93" s="69"/>
      <c r="BU93" s="69"/>
      <c r="BV93" s="69"/>
      <c r="BW93" s="69"/>
      <c r="BX93" s="69"/>
      <c r="BY93" s="69"/>
      <c r="BZ93" s="69"/>
      <c r="CA93" s="69"/>
      <c r="CB93" s="69"/>
      <c r="CC93" s="69"/>
      <c r="CD93" s="69"/>
      <c r="CE93" s="69"/>
      <c r="CF93" s="69"/>
      <c r="CG93" s="69"/>
      <c r="CH93" s="69"/>
      <c r="CI93" s="69"/>
      <c r="CJ93" s="69"/>
      <c r="CK93" s="69"/>
      <c r="CL93" s="69"/>
      <c r="CM93" s="69"/>
      <c r="CN93" s="69"/>
      <c r="CO93" s="337"/>
      <c r="CP93" s="71">
        <v>714</v>
      </c>
      <c r="CQ93" s="82" t="str">
        <f>INDEX(ListMach!$A:$B,MATCH(CP93,ListMach!$B:$B,0),1)</f>
        <v>PROD</v>
      </c>
      <c r="CR93" s="82">
        <f>COUNTIF(ListMach!B:B,CP93)</f>
        <v>1</v>
      </c>
      <c r="CS93" s="69"/>
    </row>
    <row r="94" spans="1:97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337"/>
      <c r="CP94" s="71">
        <v>715</v>
      </c>
      <c r="CQ94" s="82" t="str">
        <f>INDEX(ListMach!$A:$B,MATCH(CP94,ListMach!$B:$B,0),1)</f>
        <v>MET</v>
      </c>
      <c r="CR94" s="82">
        <f>COUNTIF(ListMach!B:B,CP94)</f>
        <v>1</v>
      </c>
      <c r="CS94" s="69"/>
    </row>
    <row r="95" spans="1:97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337"/>
      <c r="CP95" s="71">
        <v>716</v>
      </c>
      <c r="CQ95" s="82" t="str">
        <f>INDEX(ListMach!$A:$B,MATCH(CP95,ListMach!$B:$B,0),1)</f>
        <v>PROD</v>
      </c>
      <c r="CR95" s="82">
        <f>COUNTIF(ListMach!B:B,CP95)</f>
        <v>1</v>
      </c>
      <c r="CS95" s="69"/>
    </row>
    <row r="96" spans="1:97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BN96" s="69"/>
      <c r="BO96" s="69"/>
      <c r="BP96" s="69"/>
      <c r="BQ96" s="69"/>
      <c r="BR96" s="69"/>
      <c r="BS96" s="69"/>
      <c r="BT96" s="69"/>
      <c r="BU96" s="69"/>
      <c r="BV96" s="69"/>
      <c r="BW96" s="69"/>
      <c r="BX96" s="69"/>
      <c r="BY96" s="69"/>
      <c r="BZ96" s="69"/>
      <c r="CA96" s="69"/>
      <c r="CB96" s="69"/>
      <c r="CC96" s="69"/>
      <c r="CD96" s="69"/>
      <c r="CE96" s="69"/>
      <c r="CF96" s="69"/>
      <c r="CG96" s="69"/>
      <c r="CH96" s="69"/>
      <c r="CI96" s="69"/>
      <c r="CJ96" s="69"/>
      <c r="CK96" s="69"/>
      <c r="CL96" s="69"/>
      <c r="CM96" s="69"/>
      <c r="CN96" s="69"/>
      <c r="CO96" s="337"/>
      <c r="CP96" s="71">
        <v>717</v>
      </c>
      <c r="CQ96" s="82" t="str">
        <f>INDEX(ListMach!$A:$B,MATCH(CP96,ListMach!$B:$B,0),1)</f>
        <v>PROD</v>
      </c>
      <c r="CR96" s="82">
        <f>COUNTIF(ListMach!B:B,CP96)</f>
        <v>1</v>
      </c>
      <c r="CS96" s="69"/>
    </row>
    <row r="97" spans="1:97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337"/>
      <c r="CP97" s="71">
        <v>718</v>
      </c>
      <c r="CQ97" s="82" t="str">
        <f>INDEX(ListMach!$A:$B,MATCH(CP97,ListMach!$B:$B,0),1)</f>
        <v>STOP</v>
      </c>
      <c r="CR97" s="82">
        <f>COUNTIF(ListMach!B:B,CP97)</f>
        <v>1</v>
      </c>
      <c r="CS97" s="69"/>
    </row>
    <row r="98" spans="1:97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  <c r="BX98" s="69"/>
      <c r="BY98" s="69"/>
      <c r="BZ98" s="69"/>
      <c r="CA98" s="69"/>
      <c r="CB98" s="69"/>
      <c r="CC98" s="69"/>
      <c r="CD98" s="69"/>
      <c r="CE98" s="69"/>
      <c r="CF98" s="69"/>
      <c r="CG98" s="69"/>
      <c r="CH98" s="69"/>
      <c r="CI98" s="69"/>
      <c r="CJ98" s="69"/>
      <c r="CK98" s="69"/>
      <c r="CL98" s="69"/>
      <c r="CM98" s="69"/>
      <c r="CN98" s="69"/>
      <c r="CO98" s="69"/>
      <c r="CP98" s="69"/>
      <c r="CQ98" s="69"/>
      <c r="CR98" s="69"/>
      <c r="CS98" s="69"/>
    </row>
    <row r="99" spans="1:97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</row>
    <row r="100" spans="1:97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</row>
    <row r="101" spans="1:97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</row>
    <row r="102" spans="1:97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</row>
    <row r="103" spans="1:97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</row>
    <row r="104" spans="1:97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</row>
    <row r="105" spans="1:97" x14ac:dyDescent="0.3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</row>
    <row r="106" spans="1:97" x14ac:dyDescent="0.3">
      <c r="A106" s="76" t="s">
        <v>1938</v>
      </c>
      <c r="B106" s="70">
        <f>B3</f>
        <v>1</v>
      </c>
      <c r="C106" s="70">
        <f t="shared" ref="C106:BN106" si="248">C3</f>
        <v>2</v>
      </c>
      <c r="D106" s="70">
        <f t="shared" si="248"/>
        <v>3</v>
      </c>
      <c r="E106" s="70">
        <f t="shared" si="248"/>
        <v>4</v>
      </c>
      <c r="F106" s="70">
        <f t="shared" si="248"/>
        <v>5</v>
      </c>
      <c r="G106" s="70">
        <f t="shared" si="248"/>
        <v>6</v>
      </c>
      <c r="H106" s="70">
        <f t="shared" si="248"/>
        <v>7</v>
      </c>
      <c r="I106" s="70">
        <f t="shared" si="248"/>
        <v>8</v>
      </c>
      <c r="J106" s="70">
        <f t="shared" si="248"/>
        <v>9</v>
      </c>
      <c r="K106" s="70">
        <f t="shared" si="248"/>
        <v>10</v>
      </c>
      <c r="L106" s="70">
        <f t="shared" si="248"/>
        <v>11</v>
      </c>
      <c r="M106" s="70">
        <f t="shared" si="248"/>
        <v>12</v>
      </c>
      <c r="N106" s="70">
        <f t="shared" si="248"/>
        <v>13</v>
      </c>
      <c r="O106" s="70">
        <f t="shared" si="248"/>
        <v>14</v>
      </c>
      <c r="P106" s="70">
        <f t="shared" si="248"/>
        <v>15</v>
      </c>
      <c r="Q106" s="70">
        <f t="shared" si="248"/>
        <v>16</v>
      </c>
      <c r="R106" s="70">
        <f t="shared" si="248"/>
        <v>17</v>
      </c>
      <c r="S106" s="70">
        <f t="shared" si="248"/>
        <v>18</v>
      </c>
      <c r="T106" s="70">
        <f t="shared" si="248"/>
        <v>19</v>
      </c>
      <c r="U106" s="70">
        <f t="shared" si="248"/>
        <v>20</v>
      </c>
      <c r="V106" s="70">
        <f t="shared" si="248"/>
        <v>21</v>
      </c>
      <c r="W106" s="70">
        <f t="shared" si="248"/>
        <v>22</v>
      </c>
      <c r="X106" s="70">
        <f t="shared" si="248"/>
        <v>23</v>
      </c>
      <c r="Y106" s="70">
        <f t="shared" si="248"/>
        <v>24</v>
      </c>
      <c r="Z106" s="70">
        <f t="shared" si="248"/>
        <v>25</v>
      </c>
      <c r="AA106" s="70">
        <f t="shared" si="248"/>
        <v>26</v>
      </c>
      <c r="AB106" s="70">
        <f t="shared" si="248"/>
        <v>27</v>
      </c>
      <c r="AC106" s="70">
        <f t="shared" si="248"/>
        <v>28</v>
      </c>
      <c r="AD106" s="70">
        <f t="shared" si="248"/>
        <v>29</v>
      </c>
      <c r="AE106" s="70">
        <f t="shared" si="248"/>
        <v>30</v>
      </c>
      <c r="AF106" s="70">
        <f t="shared" si="248"/>
        <v>31</v>
      </c>
      <c r="AG106" s="70">
        <f t="shared" si="248"/>
        <v>32</v>
      </c>
      <c r="AH106" s="70">
        <f t="shared" si="248"/>
        <v>33</v>
      </c>
      <c r="AI106" s="70">
        <f t="shared" si="248"/>
        <v>34</v>
      </c>
      <c r="AJ106" s="70">
        <f t="shared" si="248"/>
        <v>35</v>
      </c>
      <c r="AK106" s="70">
        <f t="shared" si="248"/>
        <v>36</v>
      </c>
      <c r="AL106" s="70">
        <f t="shared" si="248"/>
        <v>37</v>
      </c>
      <c r="AM106" s="70">
        <f t="shared" si="248"/>
        <v>38</v>
      </c>
      <c r="AN106" s="70">
        <f t="shared" si="248"/>
        <v>39</v>
      </c>
      <c r="AO106" s="70">
        <f t="shared" si="248"/>
        <v>40</v>
      </c>
      <c r="AP106" s="70">
        <f t="shared" si="248"/>
        <v>41</v>
      </c>
      <c r="AQ106" s="70">
        <f t="shared" si="248"/>
        <v>42</v>
      </c>
      <c r="AR106" s="70">
        <f t="shared" si="248"/>
        <v>43</v>
      </c>
      <c r="AS106" s="70">
        <f t="shared" si="248"/>
        <v>44</v>
      </c>
      <c r="AT106" s="70">
        <f t="shared" si="248"/>
        <v>45</v>
      </c>
      <c r="AU106" s="70">
        <f t="shared" si="248"/>
        <v>46</v>
      </c>
      <c r="AV106" s="70">
        <f t="shared" si="248"/>
        <v>47</v>
      </c>
      <c r="AW106" s="70">
        <f t="shared" si="248"/>
        <v>48</v>
      </c>
      <c r="AX106" s="70">
        <f t="shared" si="248"/>
        <v>49</v>
      </c>
      <c r="AY106" s="70">
        <f t="shared" si="248"/>
        <v>50</v>
      </c>
      <c r="AZ106" s="70">
        <f t="shared" si="248"/>
        <v>51</v>
      </c>
      <c r="BA106" s="70">
        <f t="shared" si="248"/>
        <v>52</v>
      </c>
      <c r="BB106" s="70">
        <f t="shared" si="248"/>
        <v>1</v>
      </c>
      <c r="BC106" s="70">
        <f t="shared" si="248"/>
        <v>2</v>
      </c>
      <c r="BD106" s="70">
        <f t="shared" si="248"/>
        <v>3</v>
      </c>
      <c r="BE106" s="70">
        <f t="shared" si="248"/>
        <v>4</v>
      </c>
      <c r="BF106" s="70">
        <f t="shared" si="248"/>
        <v>5</v>
      </c>
      <c r="BG106" s="70">
        <f t="shared" si="248"/>
        <v>6</v>
      </c>
      <c r="BH106" s="70">
        <f t="shared" si="248"/>
        <v>7</v>
      </c>
      <c r="BI106" s="70">
        <f t="shared" si="248"/>
        <v>8</v>
      </c>
      <c r="BJ106" s="70">
        <f t="shared" si="248"/>
        <v>9</v>
      </c>
      <c r="BK106" s="70">
        <f t="shared" si="248"/>
        <v>10</v>
      </c>
      <c r="BL106" s="70">
        <f t="shared" si="248"/>
        <v>11</v>
      </c>
      <c r="BM106" s="70">
        <f t="shared" si="248"/>
        <v>12</v>
      </c>
      <c r="BN106" s="70">
        <f t="shared" si="248"/>
        <v>13</v>
      </c>
      <c r="BO106" s="70">
        <f t="shared" ref="BO106:CK106" si="249">BO3</f>
        <v>14</v>
      </c>
      <c r="BP106" s="70">
        <f t="shared" si="249"/>
        <v>15</v>
      </c>
      <c r="BQ106" s="70">
        <f t="shared" si="249"/>
        <v>16</v>
      </c>
      <c r="BR106" s="70">
        <f t="shared" si="249"/>
        <v>17</v>
      </c>
      <c r="BS106" s="70">
        <f t="shared" si="249"/>
        <v>18</v>
      </c>
      <c r="BT106" s="70">
        <f t="shared" si="249"/>
        <v>19</v>
      </c>
      <c r="BU106" s="70">
        <f t="shared" si="249"/>
        <v>20</v>
      </c>
      <c r="BV106" s="70">
        <f t="shared" si="249"/>
        <v>21</v>
      </c>
      <c r="BW106" s="70">
        <f t="shared" si="249"/>
        <v>22</v>
      </c>
      <c r="BX106" s="70">
        <f t="shared" si="249"/>
        <v>23</v>
      </c>
      <c r="BY106" s="70">
        <f t="shared" si="249"/>
        <v>24</v>
      </c>
      <c r="BZ106" s="70">
        <f t="shared" si="249"/>
        <v>25</v>
      </c>
      <c r="CA106" s="70">
        <f t="shared" si="249"/>
        <v>26</v>
      </c>
      <c r="CB106" s="70">
        <f t="shared" si="249"/>
        <v>27</v>
      </c>
      <c r="CC106" s="70">
        <f t="shared" si="249"/>
        <v>28</v>
      </c>
      <c r="CD106" s="70">
        <f t="shared" si="249"/>
        <v>29</v>
      </c>
      <c r="CE106" s="70">
        <f t="shared" si="249"/>
        <v>30</v>
      </c>
      <c r="CF106" s="70">
        <f t="shared" si="249"/>
        <v>31</v>
      </c>
      <c r="CG106" s="70">
        <f t="shared" si="249"/>
        <v>32</v>
      </c>
      <c r="CH106" s="70">
        <f t="shared" si="249"/>
        <v>33</v>
      </c>
      <c r="CI106" s="70">
        <f t="shared" si="249"/>
        <v>34</v>
      </c>
      <c r="CJ106" s="70">
        <f t="shared" si="249"/>
        <v>35</v>
      </c>
      <c r="CK106" s="70">
        <f t="shared" si="249"/>
        <v>36</v>
      </c>
      <c r="CL106" s="75"/>
      <c r="CM106" s="75"/>
      <c r="CN106" s="75"/>
      <c r="CO106" s="75"/>
      <c r="CP106" s="75"/>
      <c r="CQ106" s="75"/>
      <c r="CR106" s="75"/>
      <c r="CS106" s="75"/>
    </row>
    <row r="107" spans="1:97" x14ac:dyDescent="0.3">
      <c r="A107" s="76" t="s">
        <v>1939</v>
      </c>
      <c r="B107" s="76">
        <f ca="1">COUNTIFS(T_Planning[Machines],"*Star*",T_Planning[Sem],B3,T_Planning[PLANIF],"*PLANIF*",T_Planning[Année],B$2)</f>
        <v>0</v>
      </c>
      <c r="C107" s="76">
        <f ca="1">COUNTIFS(T_Planning[Machines],"*Star*",T_Planning[Sem],C3,T_Planning[PLANIF],"*PLANIF*",T_Planning[Année],C$2)</f>
        <v>0</v>
      </c>
      <c r="D107" s="76">
        <f ca="1">COUNTIFS(T_Planning[Machines],"*Star*",T_Planning[Sem],D3,T_Planning[PLANIF],"*PLANIF*",T_Planning[Année],D$2)</f>
        <v>0</v>
      </c>
      <c r="E107" s="76">
        <f ca="1">COUNTIFS(T_Planning[Machines],"*Star*",T_Planning[Sem],E3,T_Planning[PLANIF],"*PLANIF*",T_Planning[Année],E$2)</f>
        <v>0</v>
      </c>
      <c r="F107" s="76">
        <f ca="1">COUNTIFS(T_Planning[Machines],"*Star*",T_Planning[Sem],F3,T_Planning[PLANIF],"*PLANIF*",T_Planning[Année],F$2)</f>
        <v>0</v>
      </c>
      <c r="G107" s="76">
        <f ca="1">COUNTIFS(T_Planning[Machines],"*Star*",T_Planning[Sem],G3,T_Planning[PLANIF],"*PLANIF*",T_Planning[Année],G$2)</f>
        <v>0</v>
      </c>
      <c r="H107" s="76">
        <f ca="1">COUNTIFS(T_Planning[Machines],"*Star*",T_Planning[Sem],H3,T_Planning[PLANIF],"*PLANIF*",T_Planning[Année],H$2)</f>
        <v>0</v>
      </c>
      <c r="I107" s="76">
        <f ca="1">COUNTIFS(T_Planning[Machines],"*Star*",T_Planning[Sem],I3,T_Planning[PLANIF],"*PLANIF*",T_Planning[Année],I$2)</f>
        <v>0</v>
      </c>
      <c r="J107" s="76">
        <f ca="1">COUNTIFS(T_Planning[Machines],"*Star*",T_Planning[Sem],J3,T_Planning[PLANIF],"*PLANIF*",T_Planning[Année],J$2)</f>
        <v>0</v>
      </c>
      <c r="K107" s="76">
        <f ca="1">COUNTIFS(T_Planning[Machines],"*Star*",T_Planning[Sem],K3,T_Planning[PLANIF],"*PLANIF*",T_Planning[Année],K$2)</f>
        <v>0</v>
      </c>
      <c r="L107" s="76">
        <f ca="1">COUNTIFS(T_Planning[Machines],"*Star*",T_Planning[Sem],L3,T_Planning[PLANIF],"*PLANIF*",T_Planning[Année],L$2)</f>
        <v>0</v>
      </c>
      <c r="M107" s="76">
        <f ca="1">COUNTIFS(T_Planning[Machines],"*Star*",T_Planning[Sem],M3,T_Planning[PLANIF],"*PLANIF*",T_Planning[Année],M$2)</f>
        <v>0</v>
      </c>
      <c r="N107" s="76">
        <f ca="1">COUNTIFS(T_Planning[Machines],"*Star*",T_Planning[Sem],N3,T_Planning[PLANIF],"*PLANIF*",T_Planning[Année],N$2)</f>
        <v>0</v>
      </c>
      <c r="O107" s="76">
        <f ca="1">COUNTIFS(T_Planning[Machines],"*Star*",T_Planning[Sem],O3,T_Planning[PLANIF],"*PLANIF*",T_Planning[Année],O$2)</f>
        <v>0</v>
      </c>
      <c r="P107" s="76">
        <f ca="1">COUNTIFS(T_Planning[Machines],"*Star*",T_Planning[Sem],P3,T_Planning[PLANIF],"*PLANIF*",T_Planning[Année],P$2)</f>
        <v>0</v>
      </c>
      <c r="Q107" s="76">
        <f ca="1">COUNTIFS(T_Planning[Machines],"*Star*",T_Planning[Sem],Q3,T_Planning[PLANIF],"*PLANIF*",T_Planning[Année],Q$2)</f>
        <v>0</v>
      </c>
      <c r="R107" s="76">
        <f ca="1">COUNTIFS(T_Planning[Machines],"*Star*",T_Planning[Sem],R3,T_Planning[PLANIF],"*PLANIF*",T_Planning[Année],R$2)</f>
        <v>0</v>
      </c>
      <c r="S107" s="76">
        <f ca="1">COUNTIFS(T_Planning[Machines],"*Star*",T_Planning[Sem],S3,T_Planning[PLANIF],"*PLANIF*",T_Planning[Année],S$2)</f>
        <v>0</v>
      </c>
      <c r="T107" s="76">
        <f ca="1">COUNTIFS(T_Planning[Machines],"*Star*",T_Planning[Sem],T3,T_Planning[PLANIF],"*PLANIF*",T_Planning[Année],T$2)</f>
        <v>0</v>
      </c>
      <c r="U107" s="76">
        <f ca="1">COUNTIFS(T_Planning[Machines],"*Star*",T_Planning[Sem],U3,T_Planning[PLANIF],"*PLANIF*",T_Planning[Année],U$2)</f>
        <v>0</v>
      </c>
      <c r="V107" s="76">
        <f ca="1">COUNTIFS(T_Planning[Machines],"*Star*",T_Planning[Sem],V3,T_Planning[PLANIF],"*PLANIF*",T_Planning[Année],V$2)</f>
        <v>0</v>
      </c>
      <c r="W107" s="76">
        <f ca="1">COUNTIFS(T_Planning[Machines],"*Star*",T_Planning[Sem],W3,T_Planning[PLANIF],"*PLANIF*",T_Planning[Année],W$2)</f>
        <v>0</v>
      </c>
      <c r="X107" s="76">
        <f ca="1">COUNTIFS(T_Planning[Machines],"*Star*",T_Planning[Sem],X3,T_Planning[PLANIF],"*PLANIF*",T_Planning[Année],X$2)</f>
        <v>0</v>
      </c>
      <c r="Y107" s="76">
        <f ca="1">COUNTIFS(T_Planning[Machines],"*Star*",T_Planning[Sem],Y3,T_Planning[PLANIF],"*PLANIF*",T_Planning[Année],Y$2)</f>
        <v>0</v>
      </c>
      <c r="Z107" s="76">
        <f ca="1">COUNTIFS(T_Planning[Machines],"*Star*",T_Planning[Sem],Z3,T_Planning[PLANIF],"*PLANIF*",T_Planning[Année],Z$2)</f>
        <v>0</v>
      </c>
      <c r="AA107" s="76">
        <f ca="1">COUNTIFS(T_Planning[Machines],"*Star*",T_Planning[Sem],AA3,T_Planning[PLANIF],"*PLANIF*",T_Planning[Année],AA$2)</f>
        <v>0</v>
      </c>
      <c r="AB107" s="76">
        <f ca="1">COUNTIFS(T_Planning[Machines],"*Star*",T_Planning[Sem],AB3,T_Planning[PLANIF],"*PLANIF*",T_Planning[Année],AB$2)</f>
        <v>0</v>
      </c>
      <c r="AC107" s="76">
        <f ca="1">COUNTIFS(T_Planning[Machines],"*Star*",T_Planning[Sem],AC3,T_Planning[PLANIF],"*PLANIF*",T_Planning[Année],AC$2)</f>
        <v>0</v>
      </c>
      <c r="AD107" s="76">
        <f ca="1">COUNTIFS(T_Planning[Machines],"*Star*",T_Planning[Sem],AD3,T_Planning[PLANIF],"*PLANIF*",T_Planning[Année],AD$2)</f>
        <v>0</v>
      </c>
      <c r="AE107" s="76">
        <f ca="1">COUNTIFS(T_Planning[Machines],"*Star*",T_Planning[Sem],AE3,T_Planning[PLANIF],"*PLANIF*",T_Planning[Année],AE$2)</f>
        <v>0</v>
      </c>
      <c r="AF107" s="76">
        <f ca="1">COUNTIFS(T_Planning[Machines],"*Star*",T_Planning[Sem],AF3,T_Planning[PLANIF],"*PLANIF*",T_Planning[Année],AF$2)</f>
        <v>0</v>
      </c>
      <c r="AG107" s="76">
        <f ca="1">COUNTIFS(T_Planning[Machines],"*Star*",T_Planning[Sem],AG3,T_Planning[PLANIF],"*PLANIF*",T_Planning[Année],AG$2)</f>
        <v>0</v>
      </c>
      <c r="AH107" s="76">
        <f ca="1">COUNTIFS(T_Planning[Machines],"*Star*",T_Planning[Sem],AH3,T_Planning[PLANIF],"*PLANIF*",T_Planning[Année],AH$2)</f>
        <v>0</v>
      </c>
      <c r="AI107" s="76">
        <f ca="1">COUNTIFS(T_Planning[Machines],"*Star*",T_Planning[Sem],AI3,T_Planning[PLANIF],"*PLANIF*",T_Planning[Année],AI$2)</f>
        <v>0</v>
      </c>
      <c r="AJ107" s="76">
        <f ca="1">COUNTIFS(T_Planning[Machines],"*Star*",T_Planning[Sem],AJ3,T_Planning[PLANIF],"*PLANIF*",T_Planning[Année],AJ$2)</f>
        <v>0</v>
      </c>
      <c r="AK107" s="76">
        <f ca="1">COUNTIFS(T_Planning[Machines],"*Star*",T_Planning[Sem],AK3,T_Planning[PLANIF],"*PLANIF*",T_Planning[Année],AK$2)</f>
        <v>0</v>
      </c>
      <c r="AL107" s="76">
        <f ca="1">COUNTIFS(T_Planning[Machines],"*Star*",T_Planning[Sem],AL3,T_Planning[PLANIF],"*PLANIF*",T_Planning[Année],AL$2)</f>
        <v>0</v>
      </c>
      <c r="AM107" s="76">
        <f ca="1">COUNTIFS(T_Planning[Machines],"*Star*",T_Planning[Sem],AM3,T_Planning[PLANIF],"*PLANIF*",T_Planning[Année],AM$2)</f>
        <v>0</v>
      </c>
      <c r="AN107" s="76">
        <f ca="1">COUNTIFS(T_Planning[Machines],"*Star*",T_Planning[Sem],AN3,T_Planning[PLANIF],"*PLANIF*",T_Planning[Année],AN$2)</f>
        <v>0</v>
      </c>
      <c r="AO107" s="76">
        <f ca="1">COUNTIFS(T_Planning[Machines],"*Star*",T_Planning[Sem],AO3,T_Planning[PLANIF],"*PLANIF*",T_Planning[Année],AO$2)</f>
        <v>0</v>
      </c>
      <c r="AP107" s="76">
        <f ca="1">COUNTIFS(T_Planning[Machines],"*Star*",T_Planning[Sem],AP3,T_Planning[PLANIF],"*PLANIF*",T_Planning[Année],AP$2)</f>
        <v>0</v>
      </c>
      <c r="AQ107" s="76">
        <f ca="1">COUNTIFS(T_Planning[Machines],"*Star*",T_Planning[Sem],AQ3,T_Planning[PLANIF],"*PLANIF*",T_Planning[Année],AQ$2)</f>
        <v>0</v>
      </c>
      <c r="AR107" s="76">
        <f ca="1">COUNTIFS(T_Planning[Machines],"*Star*",T_Planning[Sem],AR3,T_Planning[PLANIF],"*PLANIF*",T_Planning[Année],AR$2)</f>
        <v>0</v>
      </c>
      <c r="AS107" s="76">
        <f ca="1">COUNTIFS(T_Planning[Machines],"*Star*",T_Planning[Sem],AS3,T_Planning[PLANIF],"*PLANIF*",T_Planning[Année],AS$2)</f>
        <v>0</v>
      </c>
      <c r="AT107" s="76">
        <f ca="1">COUNTIFS(T_Planning[Machines],"*Star*",T_Planning[Sem],AT3,T_Planning[PLANIF],"*PLANIF*",T_Planning[Année],AT$2)</f>
        <v>0</v>
      </c>
      <c r="AU107" s="76">
        <f ca="1">COUNTIFS(T_Planning[Machines],"*Star*",T_Planning[Sem],AU3,T_Planning[PLANIF],"*PLANIF*",T_Planning[Année],AU$2)</f>
        <v>0</v>
      </c>
      <c r="AV107" s="76">
        <f ca="1">COUNTIFS(T_Planning[Machines],"*Star*",T_Planning[Sem],AV3,T_Planning[PLANIF],"*PLANIF*",T_Planning[Année],AV$2)</f>
        <v>0</v>
      </c>
      <c r="AW107" s="76">
        <f ca="1">COUNTIFS(T_Planning[Machines],"*Star*",T_Planning[Sem],AW3,T_Planning[PLANIF],"*PLANIF*",T_Planning[Année],AW$2)</f>
        <v>0</v>
      </c>
      <c r="AX107" s="76">
        <f ca="1">COUNTIFS(T_Planning[Machines],"*Star*",T_Planning[Sem],AX3,T_Planning[PLANIF],"*PLANIF*",T_Planning[Année],AX$2)</f>
        <v>0</v>
      </c>
      <c r="AY107" s="76">
        <f ca="1">COUNTIFS(T_Planning[Machines],"*Star*",T_Planning[Sem],AY3,T_Planning[PLANIF],"*PLANIF*",T_Planning[Année],AY$2)</f>
        <v>0</v>
      </c>
      <c r="AZ107" s="76">
        <f ca="1">COUNTIFS(T_Planning[Machines],"*Star*",T_Planning[Sem],AZ3,T_Planning[PLANIF],"*PLANIF*",T_Planning[Année],AZ$2)</f>
        <v>0</v>
      </c>
      <c r="BA107" s="76">
        <f ca="1">COUNTIFS(T_Planning[Machines],"*Star*",T_Planning[Sem],BA3,T_Planning[PLANIF],"*PLANIF*",T_Planning[Année],BA$2)</f>
        <v>0</v>
      </c>
      <c r="BB107" s="76">
        <f ca="1">COUNTIFS(T_Planning[Machines],"*Star*",T_Planning[Sem],BB3,T_Planning[PLANIF],"*PLANIF*",T_Planning[Année],BB$2)</f>
        <v>0</v>
      </c>
      <c r="BC107" s="76">
        <f ca="1">COUNTIFS(T_Planning[Machines],"*Star*",T_Planning[Sem],BC3,T_Planning[PLANIF],"*PLANIF*",T_Planning[Année],BC$2)</f>
        <v>0</v>
      </c>
      <c r="BD107" s="76">
        <f ca="1">COUNTIFS(T_Planning[Machines],"*Star*",T_Planning[Sem],BD3,T_Planning[PLANIF],"*PLANIF*",T_Planning[Année],BD$2)</f>
        <v>0</v>
      </c>
      <c r="BE107" s="76">
        <f ca="1">COUNTIFS(T_Planning[Machines],"*Star*",T_Planning[Sem],BE3,T_Planning[PLANIF],"*PLANIF*",T_Planning[Année],BE$2)</f>
        <v>0</v>
      </c>
      <c r="BF107" s="76">
        <f ca="1">COUNTIFS(T_Planning[Machines],"*Star*",T_Planning[Sem],BF3,T_Planning[PLANIF],"*PLANIF*",T_Planning[Année],BF$2)</f>
        <v>0</v>
      </c>
      <c r="BG107" s="76">
        <f ca="1">COUNTIFS(T_Planning[Machines],"*Star*",T_Planning[Sem],BG3,T_Planning[PLANIF],"*PLANIF*",T_Planning[Année],BG$2)</f>
        <v>0</v>
      </c>
      <c r="BH107" s="76">
        <f ca="1">COUNTIFS(T_Planning[Machines],"*Star*",T_Planning[Sem],BH3,T_Planning[PLANIF],"*PLANIF*",T_Planning[Année],BH$2)</f>
        <v>0</v>
      </c>
      <c r="BI107" s="76">
        <f ca="1">COUNTIFS(T_Planning[Machines],"*Star*",T_Planning[Sem],BI3,T_Planning[PLANIF],"*PLANIF*",T_Planning[Année],BI$2)</f>
        <v>0</v>
      </c>
      <c r="BJ107" s="76">
        <f ca="1">COUNTIFS(T_Planning[Machines],"*Star*",T_Planning[Sem],BJ3,T_Planning[PLANIF],"*PLANIF*",T_Planning[Année],BJ$2)</f>
        <v>0</v>
      </c>
      <c r="BK107" s="76">
        <f ca="1">COUNTIFS(T_Planning[Machines],"*Star*",T_Planning[Sem],BK3,T_Planning[PLANIF],"*PLANIF*",T_Planning[Année],BK$2)</f>
        <v>0</v>
      </c>
      <c r="BL107" s="76">
        <f ca="1">COUNTIFS(T_Planning[Machines],"*Star*",T_Planning[Sem],BL3,T_Planning[PLANIF],"*PLANIF*",T_Planning[Année],BL$2)</f>
        <v>0</v>
      </c>
      <c r="BM107" s="76">
        <f ca="1">COUNTIFS(T_Planning[Machines],"*Star*",T_Planning[Sem],BM3,T_Planning[PLANIF],"*PLANIF*",T_Planning[Année],BM$2)</f>
        <v>0</v>
      </c>
      <c r="BN107" s="76">
        <f ca="1">COUNTIFS(T_Planning[Machines],"*Star*",T_Planning[Sem],BN3,T_Planning[PLANIF],"*PLANIF*",T_Planning[Année],BN$2)</f>
        <v>0</v>
      </c>
      <c r="BO107" s="76">
        <f ca="1">COUNTIFS(T_Planning[Machines],"*Star*",T_Planning[Sem],BO3,T_Planning[PLANIF],"*PLANIF*",T_Planning[Année],BO$2)</f>
        <v>0</v>
      </c>
      <c r="BP107" s="76">
        <f ca="1">COUNTIFS(T_Planning[Machines],"*Star*",T_Planning[Sem],BP3,T_Planning[PLANIF],"*PLANIF*",T_Planning[Année],BP$2)</f>
        <v>0</v>
      </c>
      <c r="BQ107" s="76">
        <f ca="1">COUNTIFS(T_Planning[Machines],"*Star*",T_Planning[Sem],BQ3,T_Planning[PLANIF],"*PLANIF*",T_Planning[Année],BQ$2)</f>
        <v>0</v>
      </c>
      <c r="BR107" s="76">
        <f ca="1">COUNTIFS(T_Planning[Machines],"*Star*",T_Planning[Sem],BR3,T_Planning[PLANIF],"*PLANIF*",T_Planning[Année],BR$2)</f>
        <v>0</v>
      </c>
      <c r="BS107" s="76">
        <f ca="1">COUNTIFS(T_Planning[Machines],"*Star*",T_Planning[Sem],BS3,T_Planning[PLANIF],"*PLANIF*",T_Planning[Année],BS$2)</f>
        <v>0</v>
      </c>
      <c r="BT107" s="76">
        <f ca="1">COUNTIFS(T_Planning[Machines],"*Star*",T_Planning[Sem],BT3,T_Planning[PLANIF],"*PLANIF*",T_Planning[Année],BT$2)</f>
        <v>0</v>
      </c>
      <c r="BU107" s="76">
        <f ca="1">COUNTIFS(T_Planning[Machines],"*Star*",T_Planning[Sem],BU3,T_Planning[PLANIF],"*PLANIF*",T_Planning[Année],BU$2)</f>
        <v>0</v>
      </c>
      <c r="BV107" s="76">
        <f ca="1">COUNTIFS(T_Planning[Machines],"*Star*",T_Planning[Sem],BV3,T_Planning[PLANIF],"*PLANIF*",T_Planning[Année],BV$2)</f>
        <v>0</v>
      </c>
      <c r="BW107" s="76">
        <f ca="1">COUNTIFS(T_Planning[Machines],"*Star*",T_Planning[Sem],BW3,T_Planning[PLANIF],"*PLANIF*",T_Planning[Année],BW$2)</f>
        <v>0</v>
      </c>
      <c r="BX107" s="76">
        <f ca="1">COUNTIFS(T_Planning[Machines],"*Star*",T_Planning[Sem],BX3,T_Planning[PLANIF],"*PLANIF*",T_Planning[Année],BX$2)</f>
        <v>0</v>
      </c>
      <c r="BY107" s="76">
        <f ca="1">COUNTIFS(T_Planning[Machines],"*Star*",T_Planning[Sem],BY3,T_Planning[PLANIF],"*PLANIF*",T_Planning[Année],BY$2)</f>
        <v>0</v>
      </c>
      <c r="BZ107" s="76">
        <f ca="1">COUNTIFS(T_Planning[Machines],"*Star*",T_Planning[Sem],BZ3,T_Planning[PLANIF],"*PLANIF*",T_Planning[Année],BZ$2)</f>
        <v>0</v>
      </c>
      <c r="CA107" s="76">
        <f ca="1">COUNTIFS(T_Planning[Machines],"*Star*",T_Planning[Sem],CA3,T_Planning[PLANIF],"*PLANIF*",T_Planning[Année],CA$2)</f>
        <v>0</v>
      </c>
      <c r="CB107" s="76">
        <f ca="1">COUNTIFS(T_Planning[Machines],"*Star*",T_Planning[Sem],CB3,T_Planning[PLANIF],"*PLANIF*",T_Planning[Année],CB$2)</f>
        <v>0</v>
      </c>
      <c r="CC107" s="76">
        <f ca="1">COUNTIFS(T_Planning[Machines],"*Star*",T_Planning[Sem],CC3,T_Planning[PLANIF],"*PLANIF*",T_Planning[Année],CC$2)</f>
        <v>0</v>
      </c>
      <c r="CD107" s="76">
        <f ca="1">COUNTIFS(T_Planning[Machines],"*Star*",T_Planning[Sem],CD3,T_Planning[PLANIF],"*PLANIF*",T_Planning[Année],CD$2)</f>
        <v>0</v>
      </c>
      <c r="CE107" s="76">
        <f ca="1">COUNTIFS(T_Planning[Machines],"*Star*",T_Planning[Sem],CE3,T_Planning[PLANIF],"*PLANIF*",T_Planning[Année],CE$2)</f>
        <v>0</v>
      </c>
      <c r="CF107" s="76">
        <f ca="1">COUNTIFS(T_Planning[Machines],"*Star*",T_Planning[Sem],CF3,T_Planning[PLANIF],"*PLANIF*",T_Planning[Année],CF$2)</f>
        <v>0</v>
      </c>
      <c r="CG107" s="76">
        <f ca="1">COUNTIFS(T_Planning[Machines],"*Star*",T_Planning[Sem],CG3,T_Planning[PLANIF],"*PLANIF*",T_Planning[Année],CG$2)</f>
        <v>0</v>
      </c>
      <c r="CH107" s="76">
        <f ca="1">COUNTIFS(T_Planning[Machines],"*Star*",T_Planning[Sem],CH3,T_Planning[PLANIF],"*PLANIF*",T_Planning[Année],CH$2)</f>
        <v>0</v>
      </c>
      <c r="CI107" s="76">
        <f ca="1">COUNTIFS(T_Planning[Machines],"*Star*",T_Planning[Sem],CI3,T_Planning[PLANIF],"*PLANIF*",T_Planning[Année],CI$2)</f>
        <v>0</v>
      </c>
      <c r="CJ107" s="76">
        <f ca="1">COUNTIFS(T_Planning[Machines],"*Star*",T_Planning[Sem],CJ3,T_Planning[PLANIF],"*PLANIF*",T_Planning[Année],CJ$2)</f>
        <v>0</v>
      </c>
      <c r="CK107" s="76">
        <f ca="1">COUNTIFS(T_Planning[Machines],"*Star*",T_Planning[Sem],CK3,T_Planning[PLANIF],"*PLANIF*",T_Planning[Année],CK$2)</f>
        <v>0</v>
      </c>
      <c r="CL107" s="75"/>
      <c r="CM107" s="75"/>
      <c r="CN107" s="75"/>
      <c r="CO107" s="75"/>
      <c r="CP107" s="75"/>
      <c r="CQ107" s="75"/>
      <c r="CR107" s="75"/>
      <c r="CS107" s="75"/>
    </row>
    <row r="108" spans="1:97" x14ac:dyDescent="0.3">
      <c r="A108" s="76" t="s">
        <v>2028</v>
      </c>
      <c r="B108" s="76">
        <f ca="1">SUMIFS('Metteur en train'!46:46,'Metteur en train'!43:43,CAPAMETW15!B$3,'Metteur en train'!2:2,CAPAMETW15!B$2)</f>
        <v>0</v>
      </c>
      <c r="C108" s="76">
        <f ca="1">SUMIFS('Metteur en train'!46:46,'Metteur en train'!43:43,CAPAMETW15!C$3,'Metteur en train'!2:2,CAPAMETW15!C$2)</f>
        <v>0</v>
      </c>
      <c r="D108" s="76">
        <f ca="1">SUMIFS('Metteur en train'!46:46,'Metteur en train'!43:43,CAPAMETW15!D$3,'Metteur en train'!2:2,CAPAMETW15!D$2)</f>
        <v>0</v>
      </c>
      <c r="E108" s="76">
        <f ca="1">SUMIFS('Metteur en train'!46:46,'Metteur en train'!43:43,CAPAMETW15!E$3,'Metteur en train'!2:2,CAPAMETW15!E$2)</f>
        <v>0</v>
      </c>
      <c r="F108" s="76">
        <f ca="1">SUMIFS('Metteur en train'!46:46,'Metteur en train'!43:43,CAPAMETW15!F$3,'Metteur en train'!2:2,CAPAMETW15!F$2)</f>
        <v>0</v>
      </c>
      <c r="G108" s="76">
        <f ca="1">SUMIFS('Metteur en train'!46:46,'Metteur en train'!43:43,CAPAMETW15!G$3,'Metteur en train'!2:2,CAPAMETW15!G$2)</f>
        <v>0</v>
      </c>
      <c r="H108" s="76">
        <f ca="1">SUMIFS('Metteur en train'!46:46,'Metteur en train'!43:43,CAPAMETW15!H$3,'Metteur en train'!2:2,CAPAMETW15!H$2)</f>
        <v>0</v>
      </c>
      <c r="I108" s="76">
        <f ca="1">SUMIFS('Metteur en train'!46:46,'Metteur en train'!43:43,CAPAMETW15!I$3,'Metteur en train'!2:2,CAPAMETW15!I$2)</f>
        <v>0</v>
      </c>
      <c r="J108" s="76">
        <f ca="1">SUMIFS('Metteur en train'!46:46,'Metteur en train'!43:43,CAPAMETW15!J$3,'Metteur en train'!2:2,CAPAMETW15!J$2)</f>
        <v>0</v>
      </c>
      <c r="K108" s="76">
        <f ca="1">SUMIFS('Metteur en train'!46:46,'Metteur en train'!43:43,CAPAMETW15!K$3,'Metteur en train'!2:2,CAPAMETW15!K$2)</f>
        <v>0</v>
      </c>
      <c r="L108" s="76">
        <f ca="1">SUMIFS('Metteur en train'!46:46,'Metteur en train'!43:43,CAPAMETW15!L$3,'Metteur en train'!2:2,CAPAMETW15!L$2)</f>
        <v>0</v>
      </c>
      <c r="M108" s="76">
        <f ca="1">SUMIFS('Metteur en train'!46:46,'Metteur en train'!43:43,CAPAMETW15!M$3,'Metteur en train'!2:2,CAPAMETW15!M$2)</f>
        <v>0</v>
      </c>
      <c r="N108" s="76">
        <f ca="1">SUMIFS('Metteur en train'!46:46,'Metteur en train'!43:43,CAPAMETW15!N$3,'Metteur en train'!2:2,CAPAMETW15!N$2)</f>
        <v>0</v>
      </c>
      <c r="O108" s="76">
        <f ca="1">SUMIFS('Metteur en train'!46:46,'Metteur en train'!43:43,CAPAMETW15!O$3,'Metteur en train'!2:2,CAPAMETW15!O$2)</f>
        <v>0</v>
      </c>
      <c r="P108" s="76">
        <f ca="1">SUMIFS('Metteur en train'!46:46,'Metteur en train'!43:43,CAPAMETW15!P$3,'Metteur en train'!2:2,CAPAMETW15!P$2)</f>
        <v>0</v>
      </c>
      <c r="Q108" s="76">
        <f ca="1">SUMIFS('Metteur en train'!46:46,'Metteur en train'!43:43,CAPAMETW15!Q$3,'Metteur en train'!2:2,CAPAMETW15!Q$2)</f>
        <v>0</v>
      </c>
      <c r="R108" s="76">
        <f ca="1">SUMIFS('Metteur en train'!46:46,'Metteur en train'!43:43,CAPAMETW15!R$3,'Metteur en train'!2:2,CAPAMETW15!R$2)</f>
        <v>0</v>
      </c>
      <c r="S108" s="76">
        <f ca="1">SUMIFS('Metteur en train'!46:46,'Metteur en train'!43:43,CAPAMETW15!S$3,'Metteur en train'!2:2,CAPAMETW15!S$2)</f>
        <v>0</v>
      </c>
      <c r="T108" s="76">
        <f ca="1">SUMIFS('Metteur en train'!46:46,'Metteur en train'!43:43,CAPAMETW15!T$3,'Metteur en train'!2:2,CAPAMETW15!T$2)</f>
        <v>0</v>
      </c>
      <c r="U108" s="76">
        <f ca="1">SUMIFS('Metteur en train'!46:46,'Metteur en train'!43:43,CAPAMETW15!U$3,'Metteur en train'!2:2,CAPAMETW15!U$2)</f>
        <v>0</v>
      </c>
      <c r="V108" s="76">
        <f ca="1">SUMIFS('Metteur en train'!46:46,'Metteur en train'!43:43,CAPAMETW15!V$3,'Metteur en train'!2:2,CAPAMETW15!V$2)</f>
        <v>0</v>
      </c>
      <c r="W108" s="76">
        <f ca="1">SUMIFS('Metteur en train'!46:46,'Metteur en train'!43:43,CAPAMETW15!W$3,'Metteur en train'!2:2,CAPAMETW15!W$2)</f>
        <v>0</v>
      </c>
      <c r="X108" s="76">
        <f ca="1">SUMIFS('Metteur en train'!46:46,'Metteur en train'!43:43,CAPAMETW15!X$3,'Metteur en train'!2:2,CAPAMETW15!X$2)</f>
        <v>0</v>
      </c>
      <c r="Y108" s="76">
        <f ca="1">SUMIFS('Metteur en train'!46:46,'Metteur en train'!43:43,CAPAMETW15!Y$3,'Metteur en train'!2:2,CAPAMETW15!Y$2)</f>
        <v>0</v>
      </c>
      <c r="Z108" s="76">
        <f ca="1">SUMIFS('Metteur en train'!46:46,'Metteur en train'!43:43,CAPAMETW15!Z$3,'Metteur en train'!2:2,CAPAMETW15!Z$2)</f>
        <v>0</v>
      </c>
      <c r="AA108" s="76">
        <f ca="1">SUMIFS('Metteur en train'!46:46,'Metteur en train'!43:43,CAPAMETW15!AA$3,'Metteur en train'!2:2,CAPAMETW15!AA$2)</f>
        <v>0</v>
      </c>
      <c r="AB108" s="76">
        <f ca="1">SUMIFS('Metteur en train'!46:46,'Metteur en train'!43:43,CAPAMETW15!AB$3,'Metteur en train'!2:2,CAPAMETW15!AB$2)</f>
        <v>0</v>
      </c>
      <c r="AC108" s="76">
        <f ca="1">SUMIFS('Metteur en train'!46:46,'Metteur en train'!43:43,CAPAMETW15!AC$3,'Metteur en train'!2:2,CAPAMETW15!AC$2)</f>
        <v>0</v>
      </c>
      <c r="AD108" s="76">
        <f ca="1">SUMIFS('Metteur en train'!46:46,'Metteur en train'!43:43,CAPAMETW15!AD$3,'Metteur en train'!2:2,CAPAMETW15!AD$2)</f>
        <v>0</v>
      </c>
      <c r="AE108" s="76">
        <f ca="1">SUMIFS('Metteur en train'!46:46,'Metteur en train'!43:43,CAPAMETW15!AE$3,'Metteur en train'!2:2,CAPAMETW15!AE$2)</f>
        <v>0</v>
      </c>
      <c r="AF108" s="76">
        <f ca="1">SUMIFS('Metteur en train'!46:46,'Metteur en train'!43:43,CAPAMETW15!AF$3,'Metteur en train'!2:2,CAPAMETW15!AF$2)</f>
        <v>0</v>
      </c>
      <c r="AG108" s="76">
        <f ca="1">SUMIFS('Metteur en train'!46:46,'Metteur en train'!43:43,CAPAMETW15!AG$3,'Metteur en train'!2:2,CAPAMETW15!AG$2)</f>
        <v>0</v>
      </c>
      <c r="AH108" s="76">
        <f ca="1">SUMIFS('Metteur en train'!46:46,'Metteur en train'!43:43,CAPAMETW15!AH$3,'Metteur en train'!2:2,CAPAMETW15!AH$2)</f>
        <v>0</v>
      </c>
      <c r="AI108" s="76">
        <f ca="1">SUMIFS('Metteur en train'!46:46,'Metteur en train'!43:43,CAPAMETW15!AI$3,'Metteur en train'!2:2,CAPAMETW15!AI$2)</f>
        <v>0</v>
      </c>
      <c r="AJ108" s="76">
        <f ca="1">SUMIFS('Metteur en train'!46:46,'Metteur en train'!43:43,CAPAMETW15!AJ$3,'Metteur en train'!2:2,CAPAMETW15!AJ$2)</f>
        <v>0</v>
      </c>
      <c r="AK108" s="76">
        <f ca="1">SUMIFS('Metteur en train'!46:46,'Metteur en train'!43:43,CAPAMETW15!AK$3,'Metteur en train'!2:2,CAPAMETW15!AK$2)</f>
        <v>0</v>
      </c>
      <c r="AL108" s="76">
        <f ca="1">SUMIFS('Metteur en train'!46:46,'Metteur en train'!43:43,CAPAMETW15!AL$3,'Metteur en train'!2:2,CAPAMETW15!AL$2)</f>
        <v>0</v>
      </c>
      <c r="AM108" s="76">
        <f ca="1">SUMIFS('Metteur en train'!46:46,'Metteur en train'!43:43,CAPAMETW15!AM$3,'Metteur en train'!2:2,CAPAMETW15!AM$2)</f>
        <v>0</v>
      </c>
      <c r="AN108" s="76">
        <f ca="1">SUMIFS('Metteur en train'!46:46,'Metteur en train'!43:43,CAPAMETW15!AN$3,'Metteur en train'!2:2,CAPAMETW15!AN$2)</f>
        <v>0</v>
      </c>
      <c r="AO108" s="76">
        <f ca="1">SUMIFS('Metteur en train'!46:46,'Metteur en train'!43:43,CAPAMETW15!AO$3,'Metteur en train'!2:2,CAPAMETW15!AO$2)</f>
        <v>0</v>
      </c>
      <c r="AP108" s="76">
        <f ca="1">SUMIFS('Metteur en train'!46:46,'Metteur en train'!43:43,CAPAMETW15!AP$3,'Metteur en train'!2:2,CAPAMETW15!AP$2)</f>
        <v>0</v>
      </c>
      <c r="AQ108" s="76">
        <f ca="1">SUMIFS('Metteur en train'!46:46,'Metteur en train'!43:43,CAPAMETW15!AQ$3,'Metteur en train'!2:2,CAPAMETW15!AQ$2)</f>
        <v>0</v>
      </c>
      <c r="AR108" s="76">
        <f ca="1">SUMIFS('Metteur en train'!46:46,'Metteur en train'!43:43,CAPAMETW15!AR$3,'Metteur en train'!2:2,CAPAMETW15!AR$2)</f>
        <v>0</v>
      </c>
      <c r="AS108" s="76">
        <f ca="1">SUMIFS('Metteur en train'!46:46,'Metteur en train'!43:43,CAPAMETW15!AS$3,'Metteur en train'!2:2,CAPAMETW15!AS$2)</f>
        <v>0</v>
      </c>
      <c r="AT108" s="76">
        <f ca="1">SUMIFS('Metteur en train'!46:46,'Metteur en train'!43:43,CAPAMETW15!AT$3,'Metteur en train'!2:2,CAPAMETW15!AT$2)</f>
        <v>0</v>
      </c>
      <c r="AU108" s="76">
        <f ca="1">SUMIFS('Metteur en train'!46:46,'Metteur en train'!43:43,CAPAMETW15!AU$3,'Metteur en train'!2:2,CAPAMETW15!AU$2)</f>
        <v>0</v>
      </c>
      <c r="AV108" s="76">
        <f ca="1">SUMIFS('Metteur en train'!46:46,'Metteur en train'!43:43,CAPAMETW15!AV$3,'Metteur en train'!2:2,CAPAMETW15!AV$2)</f>
        <v>0</v>
      </c>
      <c r="AW108" s="76">
        <f ca="1">SUMIFS('Metteur en train'!46:46,'Metteur en train'!43:43,CAPAMETW15!AW$3,'Metteur en train'!2:2,CAPAMETW15!AW$2)</f>
        <v>0</v>
      </c>
      <c r="AX108" s="76">
        <f ca="1">SUMIFS('Metteur en train'!46:46,'Metteur en train'!43:43,CAPAMETW15!AX$3,'Metteur en train'!2:2,CAPAMETW15!AX$2)</f>
        <v>0</v>
      </c>
      <c r="AY108" s="76">
        <f ca="1">SUMIFS('Metteur en train'!46:46,'Metteur en train'!43:43,CAPAMETW15!AY$3,'Metteur en train'!2:2,CAPAMETW15!AY$2)</f>
        <v>0</v>
      </c>
      <c r="AZ108" s="76">
        <f ca="1">SUMIFS('Metteur en train'!46:46,'Metteur en train'!43:43,CAPAMETW15!AZ$3,'Metteur en train'!2:2,CAPAMETW15!AZ$2)</f>
        <v>0</v>
      </c>
      <c r="BA108" s="76">
        <f ca="1">SUMIFS('Metteur en train'!46:46,'Metteur en train'!43:43,CAPAMETW15!BA$3,'Metteur en train'!2:2,CAPAMETW15!BA$2)</f>
        <v>0</v>
      </c>
      <c r="BB108" s="76">
        <f ca="1">SUMIFS('Metteur en train'!46:46,'Metteur en train'!43:43,CAPAMETW15!BB$3,'Metteur en train'!2:2,CAPAMETW15!BB$2)</f>
        <v>0</v>
      </c>
      <c r="BC108" s="76">
        <f ca="1">SUMIFS('Metteur en train'!46:46,'Metteur en train'!43:43,CAPAMETW15!BC$3,'Metteur en train'!2:2,CAPAMETW15!BC$2)</f>
        <v>0</v>
      </c>
      <c r="BD108" s="76">
        <f ca="1">SUMIFS('Metteur en train'!46:46,'Metteur en train'!43:43,CAPAMETW15!BD$3,'Metteur en train'!2:2,CAPAMETW15!BD$2)</f>
        <v>0</v>
      </c>
      <c r="BE108" s="76">
        <f ca="1">SUMIFS('Metteur en train'!46:46,'Metteur en train'!43:43,CAPAMETW15!BE$3,'Metteur en train'!2:2,CAPAMETW15!BE$2)</f>
        <v>0</v>
      </c>
      <c r="BF108" s="76">
        <f ca="1">SUMIFS('Metteur en train'!46:46,'Metteur en train'!43:43,CAPAMETW15!BF$3,'Metteur en train'!2:2,CAPAMETW15!BF$2)</f>
        <v>0</v>
      </c>
      <c r="BG108" s="76">
        <f ca="1">SUMIFS('Metteur en train'!46:46,'Metteur en train'!43:43,CAPAMETW15!BG$3,'Metteur en train'!2:2,CAPAMETW15!BG$2)</f>
        <v>0</v>
      </c>
      <c r="BH108" s="76">
        <f ca="1">SUMIFS('Metteur en train'!46:46,'Metteur en train'!43:43,CAPAMETW15!BH$3,'Metteur en train'!2:2,CAPAMETW15!BH$2)</f>
        <v>0</v>
      </c>
      <c r="BI108" s="76">
        <f ca="1">SUMIFS('Metteur en train'!46:46,'Metteur en train'!43:43,CAPAMETW15!BI$3,'Metteur en train'!2:2,CAPAMETW15!BI$2)</f>
        <v>0</v>
      </c>
      <c r="BJ108" s="76">
        <f ca="1">SUMIFS('Metteur en train'!46:46,'Metteur en train'!43:43,CAPAMETW15!BJ$3,'Metteur en train'!2:2,CAPAMETW15!BJ$2)</f>
        <v>0</v>
      </c>
      <c r="BK108" s="76">
        <f ca="1">SUMIFS('Metteur en train'!46:46,'Metteur en train'!43:43,CAPAMETW15!BK$3,'Metteur en train'!2:2,CAPAMETW15!BK$2)</f>
        <v>0</v>
      </c>
      <c r="BL108" s="76">
        <f ca="1">SUMIFS('Metteur en train'!46:46,'Metteur en train'!43:43,CAPAMETW15!BL$3,'Metteur en train'!2:2,CAPAMETW15!BL$2)</f>
        <v>0</v>
      </c>
      <c r="BM108" s="76">
        <f ca="1">SUMIFS('Metteur en train'!46:46,'Metteur en train'!43:43,CAPAMETW15!BM$3,'Metteur en train'!2:2,CAPAMETW15!BM$2)</f>
        <v>0</v>
      </c>
      <c r="BN108" s="76">
        <f ca="1">SUMIFS('Metteur en train'!46:46,'Metteur en train'!43:43,CAPAMETW15!BN$3,'Metteur en train'!2:2,CAPAMETW15!BN$2)</f>
        <v>0</v>
      </c>
      <c r="BO108" s="76">
        <f ca="1">SUMIFS('Metteur en train'!46:46,'Metteur en train'!43:43,CAPAMETW15!BO$3,'Metteur en train'!2:2,CAPAMETW15!BO$2)</f>
        <v>0</v>
      </c>
      <c r="BP108" s="76">
        <f ca="1">SUMIFS('Metteur en train'!46:46,'Metteur en train'!43:43,CAPAMETW15!BP$3,'Metteur en train'!2:2,CAPAMETW15!BP$2)</f>
        <v>0</v>
      </c>
      <c r="BQ108" s="76">
        <f ca="1">SUMIFS('Metteur en train'!46:46,'Metteur en train'!43:43,CAPAMETW15!BQ$3,'Metteur en train'!2:2,CAPAMETW15!BQ$2)</f>
        <v>0</v>
      </c>
      <c r="BR108" s="76">
        <f ca="1">SUMIFS('Metteur en train'!46:46,'Metteur en train'!43:43,CAPAMETW15!BR$3,'Metteur en train'!2:2,CAPAMETW15!BR$2)</f>
        <v>0</v>
      </c>
      <c r="BS108" s="76">
        <f ca="1">SUMIFS('Metteur en train'!46:46,'Metteur en train'!43:43,CAPAMETW15!BS$3,'Metteur en train'!2:2,CAPAMETW15!BS$2)</f>
        <v>0</v>
      </c>
      <c r="BT108" s="76">
        <f ca="1">SUMIFS('Metteur en train'!46:46,'Metteur en train'!43:43,CAPAMETW15!BT$3,'Metteur en train'!2:2,CAPAMETW15!BT$2)</f>
        <v>0</v>
      </c>
      <c r="BU108" s="76">
        <f ca="1">SUMIFS('Metteur en train'!46:46,'Metteur en train'!43:43,CAPAMETW15!BU$3,'Metteur en train'!2:2,CAPAMETW15!BU$2)</f>
        <v>0</v>
      </c>
      <c r="BV108" s="76">
        <f ca="1">SUMIFS('Metteur en train'!46:46,'Metteur en train'!43:43,CAPAMETW15!BV$3,'Metteur en train'!2:2,CAPAMETW15!BV$2)</f>
        <v>0</v>
      </c>
      <c r="BW108" s="76">
        <f ca="1">SUMIFS('Metteur en train'!46:46,'Metteur en train'!43:43,CAPAMETW15!BW$3,'Metteur en train'!2:2,CAPAMETW15!BW$2)</f>
        <v>0</v>
      </c>
      <c r="BX108" s="76">
        <f ca="1">SUMIFS('Metteur en train'!46:46,'Metteur en train'!43:43,CAPAMETW15!BX$3,'Metteur en train'!2:2,CAPAMETW15!BX$2)</f>
        <v>0</v>
      </c>
      <c r="BY108" s="76">
        <f ca="1">SUMIFS('Metteur en train'!46:46,'Metteur en train'!43:43,CAPAMETW15!BY$3,'Metteur en train'!2:2,CAPAMETW15!BY$2)</f>
        <v>0</v>
      </c>
      <c r="BZ108" s="76">
        <f ca="1">SUMIFS('Metteur en train'!46:46,'Metteur en train'!43:43,CAPAMETW15!BZ$3,'Metteur en train'!2:2,CAPAMETW15!BZ$2)</f>
        <v>0</v>
      </c>
      <c r="CA108" s="76">
        <f ca="1">SUMIFS('Metteur en train'!46:46,'Metteur en train'!43:43,CAPAMETW15!CA$3,'Metteur en train'!2:2,CAPAMETW15!CA$2)</f>
        <v>0</v>
      </c>
      <c r="CB108" s="76">
        <f ca="1">SUMIFS('Metteur en train'!46:46,'Metteur en train'!43:43,CAPAMETW15!CB$3,'Metteur en train'!2:2,CAPAMETW15!CB$2)</f>
        <v>0</v>
      </c>
      <c r="CC108" s="76">
        <f ca="1">SUMIFS('Metteur en train'!46:46,'Metteur en train'!43:43,CAPAMETW15!CC$3,'Metteur en train'!2:2,CAPAMETW15!CC$2)</f>
        <v>0</v>
      </c>
      <c r="CD108" s="76">
        <f ca="1">SUMIFS('Metteur en train'!46:46,'Metteur en train'!43:43,CAPAMETW15!CD$3,'Metteur en train'!2:2,CAPAMETW15!CD$2)</f>
        <v>0</v>
      </c>
      <c r="CE108" s="76">
        <f ca="1">SUMIFS('Metteur en train'!46:46,'Metteur en train'!43:43,CAPAMETW15!CE$3,'Metteur en train'!2:2,CAPAMETW15!CE$2)</f>
        <v>0</v>
      </c>
      <c r="CF108" s="76">
        <f ca="1">SUMIFS('Metteur en train'!46:46,'Metteur en train'!43:43,CAPAMETW15!CF$3,'Metteur en train'!2:2,CAPAMETW15!CF$2)</f>
        <v>0</v>
      </c>
      <c r="CG108" s="76">
        <f ca="1">SUMIFS('Metteur en train'!46:46,'Metteur en train'!43:43,CAPAMETW15!CG$3,'Metteur en train'!2:2,CAPAMETW15!CG$2)</f>
        <v>0</v>
      </c>
      <c r="CH108" s="76">
        <f ca="1">SUMIFS('Metteur en train'!46:46,'Metteur en train'!43:43,CAPAMETW15!CH$3,'Metteur en train'!2:2,CAPAMETW15!CH$2)</f>
        <v>0</v>
      </c>
      <c r="CI108" s="76">
        <f ca="1">SUMIFS('Metteur en train'!46:46,'Metteur en train'!43:43,CAPAMETW15!CI$3,'Metteur en train'!2:2,CAPAMETW15!CI$2)</f>
        <v>0</v>
      </c>
      <c r="CJ108" s="76">
        <f ca="1">SUMIFS('Metteur en train'!46:46,'Metteur en train'!43:43,CAPAMETW15!CJ$3,'Metteur en train'!2:2,CAPAMETW15!CJ$2)</f>
        <v>0</v>
      </c>
      <c r="CK108" s="76">
        <f ca="1">SUMIFS('Metteur en train'!46:46,'Metteur en train'!43:43,CAPAMETW15!CK$3,'Metteur en train'!2:2,CAPAMETW15!CK$2)</f>
        <v>0</v>
      </c>
      <c r="CL108" s="75"/>
      <c r="CM108" s="75"/>
      <c r="CN108" s="77" t="s">
        <v>2419</v>
      </c>
      <c r="CO108" s="77" t="s">
        <v>2420</v>
      </c>
      <c r="CP108" s="75"/>
      <c r="CQ108" s="75"/>
      <c r="CR108" s="75"/>
      <c r="CS108" s="75"/>
    </row>
    <row r="109" spans="1:97" x14ac:dyDescent="0.3">
      <c r="A109" s="77" t="s">
        <v>1941</v>
      </c>
      <c r="B109" s="72">
        <f ca="1">IFERROR(IF(B107+A109-B108&lt;=0,0,IF(B106&lt;=$A$1,B107+A109,B107+A109-B108)),0)</f>
        <v>0</v>
      </c>
      <c r="C109" s="72">
        <f t="shared" ref="C109:AX109" ca="1" si="250">IFERROR(IF(C107+B109-C108&lt;=0,0,IF(C106&lt;=$A$1,C107+B109,C107+B109-C108)),0)</f>
        <v>0</v>
      </c>
      <c r="D109" s="72">
        <f t="shared" ca="1" si="250"/>
        <v>0</v>
      </c>
      <c r="E109" s="72">
        <f t="shared" ca="1" si="250"/>
        <v>0</v>
      </c>
      <c r="F109" s="72">
        <f t="shared" ca="1" si="250"/>
        <v>0</v>
      </c>
      <c r="G109" s="72">
        <f t="shared" ca="1" si="250"/>
        <v>0</v>
      </c>
      <c r="H109" s="72">
        <f t="shared" ca="1" si="250"/>
        <v>0</v>
      </c>
      <c r="I109" s="72">
        <f t="shared" ca="1" si="250"/>
        <v>0</v>
      </c>
      <c r="J109" s="72">
        <f t="shared" ca="1" si="250"/>
        <v>0</v>
      </c>
      <c r="K109" s="72">
        <f t="shared" ca="1" si="250"/>
        <v>0</v>
      </c>
      <c r="L109" s="72">
        <f t="shared" ca="1" si="250"/>
        <v>0</v>
      </c>
      <c r="M109" s="72">
        <f t="shared" ca="1" si="250"/>
        <v>0</v>
      </c>
      <c r="N109" s="72">
        <f t="shared" ca="1" si="250"/>
        <v>0</v>
      </c>
      <c r="O109" s="72">
        <f t="shared" ca="1" si="250"/>
        <v>0</v>
      </c>
      <c r="P109" s="72">
        <f t="shared" ca="1" si="250"/>
        <v>0</v>
      </c>
      <c r="Q109" s="72">
        <f t="shared" ca="1" si="250"/>
        <v>0</v>
      </c>
      <c r="R109" s="72">
        <f t="shared" ca="1" si="250"/>
        <v>0</v>
      </c>
      <c r="S109" s="72">
        <f t="shared" ca="1" si="250"/>
        <v>0</v>
      </c>
      <c r="T109" s="72">
        <f t="shared" ca="1" si="250"/>
        <v>0</v>
      </c>
      <c r="U109" s="72">
        <f t="shared" ca="1" si="250"/>
        <v>0</v>
      </c>
      <c r="V109" s="72">
        <f t="shared" ca="1" si="250"/>
        <v>0</v>
      </c>
      <c r="W109" s="72">
        <f t="shared" ca="1" si="250"/>
        <v>0</v>
      </c>
      <c r="X109" s="72">
        <f t="shared" ca="1" si="250"/>
        <v>0</v>
      </c>
      <c r="Y109" s="72">
        <f t="shared" ca="1" si="250"/>
        <v>0</v>
      </c>
      <c r="Z109" s="72">
        <f t="shared" ca="1" si="250"/>
        <v>0</v>
      </c>
      <c r="AA109" s="72">
        <f t="shared" ca="1" si="250"/>
        <v>0</v>
      </c>
      <c r="AB109" s="72">
        <f t="shared" ca="1" si="250"/>
        <v>0</v>
      </c>
      <c r="AC109" s="72">
        <f t="shared" ca="1" si="250"/>
        <v>0</v>
      </c>
      <c r="AD109" s="72">
        <f t="shared" ca="1" si="250"/>
        <v>0</v>
      </c>
      <c r="AE109" s="72">
        <f t="shared" ca="1" si="250"/>
        <v>0</v>
      </c>
      <c r="AF109" s="72">
        <f t="shared" ca="1" si="250"/>
        <v>0</v>
      </c>
      <c r="AG109" s="72">
        <f t="shared" ca="1" si="250"/>
        <v>0</v>
      </c>
      <c r="AH109" s="72">
        <f t="shared" ca="1" si="250"/>
        <v>0</v>
      </c>
      <c r="AI109" s="72">
        <f t="shared" ca="1" si="250"/>
        <v>0</v>
      </c>
      <c r="AJ109" s="72">
        <f t="shared" ca="1" si="250"/>
        <v>0</v>
      </c>
      <c r="AK109" s="72">
        <f t="shared" ca="1" si="250"/>
        <v>0</v>
      </c>
      <c r="AL109" s="72">
        <f t="shared" ca="1" si="250"/>
        <v>0</v>
      </c>
      <c r="AM109" s="72">
        <f t="shared" ca="1" si="250"/>
        <v>0</v>
      </c>
      <c r="AN109" s="72">
        <f t="shared" ca="1" si="250"/>
        <v>0</v>
      </c>
      <c r="AO109" s="72">
        <f t="shared" ca="1" si="250"/>
        <v>0</v>
      </c>
      <c r="AP109" s="72">
        <f t="shared" ca="1" si="250"/>
        <v>0</v>
      </c>
      <c r="AQ109" s="72">
        <f t="shared" ca="1" si="250"/>
        <v>0</v>
      </c>
      <c r="AR109" s="72">
        <f t="shared" ca="1" si="250"/>
        <v>0</v>
      </c>
      <c r="AS109" s="72">
        <f t="shared" ca="1" si="250"/>
        <v>0</v>
      </c>
      <c r="AT109" s="72">
        <f ca="1">IFERROR(IF(AT107+AS109-AT108&lt;=0,0,IF(AT106&lt;=$A$1,AT107+AS109,AT107+AS109-AT108)),0)</f>
        <v>0</v>
      </c>
      <c r="AU109" s="72">
        <f t="shared" ca="1" si="250"/>
        <v>0</v>
      </c>
      <c r="AV109" s="72">
        <f t="shared" ca="1" si="250"/>
        <v>0</v>
      </c>
      <c r="AW109" s="72">
        <f t="shared" ca="1" si="250"/>
        <v>0</v>
      </c>
      <c r="AX109" s="72">
        <f t="shared" ca="1" si="250"/>
        <v>0</v>
      </c>
      <c r="AY109" s="72">
        <f t="shared" ref="AY109" ca="1" si="251">IFERROR(IF(AY107+AX109-AY108&lt;=0,0,IF(AY106&lt;=$A$1,AY107+AX109,AY107+AX109-AY108)),0)</f>
        <v>0</v>
      </c>
      <c r="AZ109" s="72">
        <f t="shared" ref="AZ109" ca="1" si="252">IFERROR(IF(AZ107+AY109-AZ108&lt;=0,0,IF(AZ106&lt;=$A$1,AZ107+AY109,AZ107+AY109-AZ108)),0)</f>
        <v>0</v>
      </c>
      <c r="BA109" s="72">
        <f t="shared" ref="BA109" ca="1" si="253">IFERROR(IF(BA107+AZ109-BA108&lt;=0,0,IF(BA106&lt;=$A$1,BA107+AZ109,BA107+AZ109-BA108)),0)</f>
        <v>0</v>
      </c>
      <c r="BB109" s="72">
        <f t="shared" ref="BB109" ca="1" si="254">IFERROR(IF(BB107+BA109-BB108&lt;=0,0,IF(BB106&lt;=$A$1,BB107+BA109,BB107+BA109-BB108)),0)</f>
        <v>0</v>
      </c>
      <c r="BC109" s="72">
        <f t="shared" ref="BC109" ca="1" si="255">IFERROR(IF(BC107+BB109-BC108&lt;=0,0,IF(BC106&lt;=$A$1,BC107+BB109,BC107+BB109-BC108)),0)</f>
        <v>0</v>
      </c>
      <c r="BD109" s="72">
        <f t="shared" ref="BD109" ca="1" si="256">IFERROR(IF(BD107+BC109-BD108&lt;=0,0,IF(BD106&lt;=$A$1,BD107+BC109,BD107+BC109-BD108)),0)</f>
        <v>0</v>
      </c>
      <c r="BE109" s="72">
        <f t="shared" ref="BE109" ca="1" si="257">IFERROR(IF(BE107+BD109-BE108&lt;=0,0,IF(BE106&lt;=$A$1,BE107+BD109,BE107+BD109-BE108)),0)</f>
        <v>0</v>
      </c>
      <c r="BF109" s="72">
        <f t="shared" ref="BF109" ca="1" si="258">IFERROR(IF(BF107+BE109-BF108&lt;=0,0,IF(BF106&lt;=$A$1,BF107+BE109,BF107+BE109-BF108)),0)</f>
        <v>0</v>
      </c>
      <c r="BG109" s="72">
        <f t="shared" ref="BG109" ca="1" si="259">IFERROR(IF(BG107+BF109-BG108&lt;=0,0,IF(BG106&lt;=$A$1,BG107+BF109,BG107+BF109-BG108)),0)</f>
        <v>0</v>
      </c>
      <c r="BH109" s="72">
        <f t="shared" ref="BH109" ca="1" si="260">IFERROR(IF(BH107+BG109-BH108&lt;=0,0,IF(BH106&lt;=$A$1,BH107+BG109,BH107+BG109-BH108)),0)</f>
        <v>0</v>
      </c>
      <c r="BI109" s="72">
        <f t="shared" ref="BI109" ca="1" si="261">IFERROR(IF(BI107+BH109-BI108&lt;=0,0,IF(BI106&lt;=$A$1,BI107+BH109,BI107+BH109-BI108)),0)</f>
        <v>0</v>
      </c>
      <c r="BJ109" s="72">
        <f t="shared" ref="BJ109" ca="1" si="262">IFERROR(IF(BJ107+BI109-BJ108&lt;=0,0,IF(BJ106&lt;=$A$1,BJ107+BI109,BJ107+BI109-BJ108)),0)</f>
        <v>0</v>
      </c>
      <c r="BK109" s="72">
        <f t="shared" ref="BK109" ca="1" si="263">IFERROR(IF(BK107+BJ109-BK108&lt;=0,0,IF(BK106&lt;=$A$1,BK107+BJ109,BK107+BJ109-BK108)),0)</f>
        <v>0</v>
      </c>
      <c r="BL109" s="72">
        <f t="shared" ref="BL109" ca="1" si="264">IFERROR(IF(BL107+BK109-BL108&lt;=0,0,IF(BL106&lt;=$A$1,BL107+BK109,BL107+BK109-BL108)),0)</f>
        <v>0</v>
      </c>
      <c r="BM109" s="72">
        <f t="shared" ref="BM109" ca="1" si="265">IFERROR(IF(BM107+BL109-BM108&lt;=0,0,IF(BM106&lt;=$A$1,BM107+BL109,BM107+BL109-BM108)),0)</f>
        <v>0</v>
      </c>
      <c r="BN109" s="72">
        <f t="shared" ref="BN109" ca="1" si="266">IFERROR(IF(BN107+BM109-BN108&lt;=0,0,IF(BN106&lt;=$A$1,BN107+BM109,BN107+BM109-BN108)),0)</f>
        <v>0</v>
      </c>
      <c r="BO109" s="72">
        <f t="shared" ref="BO109" ca="1" si="267">IFERROR(IF(BO107+BN109-BO108&lt;=0,0,IF(BO106&lt;=$A$1,BO107+BN109,BO107+BN109-BO108)),0)</f>
        <v>0</v>
      </c>
      <c r="BP109" s="72">
        <f t="shared" ref="BP109" ca="1" si="268">IFERROR(IF(BP107+BO109-BP108&lt;=0,0,IF(BP106&lt;=$A$1,BP107+BO109,BP107+BO109-BP108)),0)</f>
        <v>0</v>
      </c>
      <c r="BQ109" s="72">
        <f t="shared" ref="BQ109" ca="1" si="269">IFERROR(IF(BQ107+BP109-BQ108&lt;=0,0,IF(BQ106&lt;=$A$1,BQ107+BP109,BQ107+BP109-BQ108)),0)</f>
        <v>0</v>
      </c>
      <c r="BR109" s="72">
        <f t="shared" ref="BR109" ca="1" si="270">IFERROR(IF(BR107+BQ109-BR108&lt;=0,0,IF(BR106&lt;=$A$1,BR107+BQ109,BR107+BQ109-BR108)),0)</f>
        <v>0</v>
      </c>
      <c r="BS109" s="72">
        <f t="shared" ref="BS109" ca="1" si="271">IFERROR(IF(BS107+BR109-BS108&lt;=0,0,IF(BS106&lt;=$A$1,BS107+BR109,BS107+BR109-BS108)),0)</f>
        <v>0</v>
      </c>
      <c r="BT109" s="72">
        <f t="shared" ref="BT109" ca="1" si="272">IFERROR(IF(BT107+BS109-BT108&lt;=0,0,IF(BT106&lt;=$A$1,BT107+BS109,BT107+BS109-BT108)),0)</f>
        <v>0</v>
      </c>
      <c r="BU109" s="72">
        <f t="shared" ref="BU109" ca="1" si="273">IFERROR(IF(BU107+BT109-BU108&lt;=0,0,IF(BU106&lt;=$A$1,BU107+BT109,BU107+BT109-BU108)),0)</f>
        <v>0</v>
      </c>
      <c r="BV109" s="72">
        <f t="shared" ref="BV109" ca="1" si="274">IFERROR(IF(BV107+BU109-BV108&lt;=0,0,IF(BV106&lt;=$A$1,BV107+BU109,BV107+BU109-BV108)),0)</f>
        <v>0</v>
      </c>
      <c r="BW109" s="72">
        <f t="shared" ref="BW109" ca="1" si="275">IFERROR(IF(BW107+BV109-BW108&lt;=0,0,IF(BW106&lt;=$A$1,BW107+BV109,BW107+BV109-BW108)),0)</f>
        <v>0</v>
      </c>
      <c r="BX109" s="72">
        <f t="shared" ref="BX109" ca="1" si="276">IFERROR(IF(BX107+BW109-BX108&lt;=0,0,IF(BX106&lt;=$A$1,BX107+BW109,BX107+BW109-BX108)),0)</f>
        <v>0</v>
      </c>
      <c r="BY109" s="72">
        <f t="shared" ref="BY109" ca="1" si="277">IFERROR(IF(BY107+BX109-BY108&lt;=0,0,IF(BY106&lt;=$A$1,BY107+BX109,BY107+BX109-BY108)),0)</f>
        <v>0</v>
      </c>
      <c r="BZ109" s="72">
        <f t="shared" ref="BZ109" ca="1" si="278">IFERROR(IF(BZ107+BY109-BZ108&lt;=0,0,IF(BZ106&lt;=$A$1,BZ107+BY109,BZ107+BY109-BZ108)),0)</f>
        <v>0</v>
      </c>
      <c r="CA109" s="72">
        <f t="shared" ref="CA109" ca="1" si="279">IFERROR(IF(CA107+BZ109-CA108&lt;=0,0,IF(CA106&lt;=$A$1,CA107+BZ109,CA107+BZ109-CA108)),0)</f>
        <v>0</v>
      </c>
      <c r="CB109" s="72">
        <f t="shared" ref="CB109" ca="1" si="280">IFERROR(IF(CB107+CA109-CB108&lt;=0,0,IF(CB106&lt;=$A$1,CB107+CA109,CB107+CA109-CB108)),0)</f>
        <v>0</v>
      </c>
      <c r="CC109" s="72">
        <f t="shared" ref="CC109" ca="1" si="281">IFERROR(IF(CC107+CB109-CC108&lt;=0,0,IF(CC106&lt;=$A$1,CC107+CB109,CC107+CB109-CC108)),0)</f>
        <v>0</v>
      </c>
      <c r="CD109" s="72">
        <f t="shared" ref="CD109" ca="1" si="282">IFERROR(IF(CD107+CC109-CD108&lt;=0,0,IF(CD106&lt;=$A$1,CD107+CC109,CD107+CC109-CD108)),0)</f>
        <v>0</v>
      </c>
      <c r="CE109" s="72">
        <f t="shared" ref="CE109" ca="1" si="283">IFERROR(IF(CE107+CD109-CE108&lt;=0,0,IF(CE106&lt;=$A$1,CE107+CD109,CE107+CD109-CE108)),0)</f>
        <v>0</v>
      </c>
      <c r="CF109" s="72">
        <f t="shared" ref="CF109" ca="1" si="284">IFERROR(IF(CF107+CE109-CF108&lt;=0,0,IF(CF106&lt;=$A$1,CF107+CE109,CF107+CE109-CF108)),0)</f>
        <v>0</v>
      </c>
      <c r="CG109" s="72">
        <f t="shared" ref="CG109" ca="1" si="285">IFERROR(IF(CG107+CF109-CG108&lt;=0,0,IF(CG106&lt;=$A$1,CG107+CF109,CG107+CF109-CG108)),0)</f>
        <v>0</v>
      </c>
      <c r="CH109" s="72">
        <f t="shared" ref="CH109" ca="1" si="286">IFERROR(IF(CH107+CG109-CH108&lt;=0,0,IF(CH106&lt;=$A$1,CH107+CG109,CH107+CG109-CH108)),0)</f>
        <v>0</v>
      </c>
      <c r="CI109" s="72">
        <f t="shared" ref="CI109" ca="1" si="287">IFERROR(IF(CI107+CH109-CI108&lt;=0,0,IF(CI106&lt;=$A$1,CI107+CH109,CI107+CH109-CI108)),0)</f>
        <v>0</v>
      </c>
      <c r="CJ109" s="72">
        <f t="shared" ref="CJ109" ca="1" si="288">IFERROR(IF(CJ107+CI109-CJ108&lt;=0,0,IF(CJ106&lt;=$A$1,CJ107+CI109,CJ107+CI109-CJ108)),0)</f>
        <v>0</v>
      </c>
      <c r="CK109" s="72">
        <f t="shared" ref="CK109" ca="1" si="289">IFERROR(IF(CK107+CJ109-CK108&lt;=0,0,IF(CK106&lt;=$A$1,CK107+CJ109,CK107+CJ109-CK108)),0)</f>
        <v>0</v>
      </c>
      <c r="CL109" s="75"/>
      <c r="CM109" s="75"/>
      <c r="CN109" s="77">
        <v>7</v>
      </c>
      <c r="CO109" s="77">
        <f>COUNTIF(CQ113:CQ119,"PROD")+COUNTIF(CQ113:CQ119,"MET")</f>
        <v>6</v>
      </c>
      <c r="CP109" s="75"/>
      <c r="CQ109" s="75"/>
      <c r="CR109" s="75"/>
      <c r="CS109" s="75"/>
    </row>
    <row r="110" spans="1:97" x14ac:dyDescent="0.3">
      <c r="A110" s="77" t="s">
        <v>1991</v>
      </c>
      <c r="B110" s="78">
        <f ca="1">COUNTIFS(T_Planning[Machines],"*Star*",T_Planning[Sem],B3,T_Planning[Etat Machine],"*MET*",T_Planning[Année],B$2)</f>
        <v>0</v>
      </c>
      <c r="C110" s="78">
        <f ca="1">COUNTIFS(T_Planning[Machines],"*Star*",T_Planning[Sem],C3,T_Planning[Etat Machine],"*MET*",T_Planning[Année],C$2)</f>
        <v>0</v>
      </c>
      <c r="D110" s="78">
        <f ca="1">COUNTIFS(T_Planning[Machines],"*Star*",T_Planning[Sem],D3,T_Planning[Etat Machine],"*MET*",T_Planning[Année],D$2)</f>
        <v>0</v>
      </c>
      <c r="E110" s="78">
        <f ca="1">COUNTIFS(T_Planning[Machines],"*Star*",T_Planning[Sem],E3,T_Planning[Etat Machine],"*MET*",T_Planning[Année],E$2)</f>
        <v>0</v>
      </c>
      <c r="F110" s="78">
        <f ca="1">COUNTIFS(T_Planning[Machines],"*Star*",T_Planning[Sem],F3,T_Planning[Etat Machine],"*MET*",T_Planning[Année],F$2)</f>
        <v>0</v>
      </c>
      <c r="G110" s="78">
        <f ca="1">COUNTIFS(T_Planning[Machines],"*Star*",T_Planning[Sem],G3,T_Planning[Etat Machine],"*MET*",T_Planning[Année],G$2)</f>
        <v>0</v>
      </c>
      <c r="H110" s="78">
        <f ca="1">COUNTIFS(T_Planning[Machines],"*Star*",T_Planning[Sem],H3,T_Planning[Etat Machine],"*MET*",T_Planning[Année],H$2)</f>
        <v>0</v>
      </c>
      <c r="I110" s="78">
        <f ca="1">COUNTIFS(T_Planning[Machines],"*Star*",T_Planning[Sem],I3,T_Planning[Etat Machine],"*MET*",T_Planning[Année],I$2)</f>
        <v>0</v>
      </c>
      <c r="J110" s="78">
        <f ca="1">COUNTIFS(T_Planning[Machines],"*Star*",T_Planning[Sem],J3,T_Planning[Etat Machine],"*MET*",T_Planning[Année],J$2)</f>
        <v>0</v>
      </c>
      <c r="K110" s="78">
        <f ca="1">COUNTIFS(T_Planning[Machines],"*Star*",T_Planning[Sem],K3,T_Planning[Etat Machine],"*MET*",T_Planning[Année],K$2)</f>
        <v>0</v>
      </c>
      <c r="L110" s="78">
        <f ca="1">COUNTIFS(T_Planning[Machines],"*Star*",T_Planning[Sem],L3,T_Planning[Etat Machine],"*MET*",T_Planning[Année],L$2)</f>
        <v>0</v>
      </c>
      <c r="M110" s="78">
        <f ca="1">COUNTIFS(T_Planning[Machines],"*Star*",T_Planning[Sem],M3,T_Planning[Etat Machine],"*MET*",T_Planning[Année],M$2)</f>
        <v>0</v>
      </c>
      <c r="N110" s="78">
        <f ca="1">COUNTIFS(T_Planning[Machines],"*Star*",T_Planning[Sem],N3,T_Planning[Etat Machine],"*MET*",T_Planning[Année],N$2)</f>
        <v>0</v>
      </c>
      <c r="O110" s="78">
        <f ca="1">COUNTIFS(T_Planning[Machines],"*Star*",T_Planning[Sem],O3,T_Planning[Etat Machine],"*MET*",T_Planning[Année],O$2)</f>
        <v>0</v>
      </c>
      <c r="P110" s="78">
        <f ca="1">COUNTIFS(T_Planning[Machines],"*Star*",T_Planning[Sem],P3,T_Planning[Etat Machine],"*MET*",T_Planning[Année],P$2)</f>
        <v>0</v>
      </c>
      <c r="Q110" s="78">
        <f ca="1">COUNTIFS(T_Planning[Machines],"*Star*",T_Planning[Sem],Q3,T_Planning[Etat Machine],"*MET*",T_Planning[Année],Q$2)</f>
        <v>0</v>
      </c>
      <c r="R110" s="78">
        <f ca="1">COUNTIFS(T_Planning[Machines],"*Star*",T_Planning[Sem],R3,T_Planning[Etat Machine],"*MET*",T_Planning[Année],R$2)</f>
        <v>0</v>
      </c>
      <c r="S110" s="78">
        <f ca="1">COUNTIFS(T_Planning[Machines],"*Star*",T_Planning[Sem],S3,T_Planning[Etat Machine],"*MET*",T_Planning[Année],S$2)</f>
        <v>0</v>
      </c>
      <c r="T110" s="78">
        <f ca="1">COUNTIFS(T_Planning[Machines],"*Star*",T_Planning[Sem],T3,T_Planning[Etat Machine],"*MET*",T_Planning[Année],T$2)</f>
        <v>0</v>
      </c>
      <c r="U110" s="78">
        <f ca="1">COUNTIFS(T_Planning[Machines],"*Star*",T_Planning[Sem],U3,T_Planning[Etat Machine],"*MET*",T_Planning[Année],U$2)</f>
        <v>0</v>
      </c>
      <c r="V110" s="78">
        <f ca="1">COUNTIFS(T_Planning[Machines],"*Star*",T_Planning[Sem],V3,T_Planning[Etat Machine],"*MET*",T_Planning[Année],V$2)</f>
        <v>0</v>
      </c>
      <c r="W110" s="78">
        <f ca="1">COUNTIFS(T_Planning[Machines],"*Star*",T_Planning[Sem],W3,T_Planning[Etat Machine],"*MET*",T_Planning[Année],W$2)</f>
        <v>0</v>
      </c>
      <c r="X110" s="78">
        <f ca="1">COUNTIFS(T_Planning[Machines],"*Star*",T_Planning[Sem],X3,T_Planning[Etat Machine],"*MET*",T_Planning[Année],X$2)</f>
        <v>0</v>
      </c>
      <c r="Y110" s="78">
        <f ca="1">COUNTIFS(T_Planning[Machines],"*Star*",T_Planning[Sem],Y3,T_Planning[Etat Machine],"*MET*",T_Planning[Année],Y$2)</f>
        <v>0</v>
      </c>
      <c r="Z110" s="78">
        <f ca="1">COUNTIFS(T_Planning[Machines],"*Star*",T_Planning[Sem],Z3,T_Planning[Etat Machine],"*MET*",T_Planning[Année],Z$2)</f>
        <v>0</v>
      </c>
      <c r="AA110" s="78">
        <f ca="1">COUNTIFS(T_Planning[Machines],"*Star*",T_Planning[Sem],AA3,T_Planning[Etat Machine],"*MET*",T_Planning[Année],AA$2)</f>
        <v>0</v>
      </c>
      <c r="AB110" s="78">
        <f ca="1">COUNTIFS(T_Planning[Machines],"*Star*",T_Planning[Sem],AB3,T_Planning[Etat Machine],"*MET*",T_Planning[Année],AB$2)</f>
        <v>0</v>
      </c>
      <c r="AC110" s="78">
        <f ca="1">COUNTIFS(T_Planning[Machines],"*Star*",T_Planning[Sem],AC3,T_Planning[Etat Machine],"*MET*",T_Planning[Année],AC$2)</f>
        <v>0</v>
      </c>
      <c r="AD110" s="78">
        <f ca="1">COUNTIFS(T_Planning[Machines],"*Star*",T_Planning[Sem],AD3,T_Planning[Etat Machine],"*MET*",T_Planning[Année],AD$2)</f>
        <v>0</v>
      </c>
      <c r="AE110" s="78">
        <f ca="1">COUNTIFS(T_Planning[Machines],"*Star*",T_Planning[Sem],AE3,T_Planning[Etat Machine],"*MET*",T_Planning[Année],AE$2)</f>
        <v>0</v>
      </c>
      <c r="AF110" s="78">
        <f ca="1">COUNTIFS(T_Planning[Machines],"*Star*",T_Planning[Sem],AF3,T_Planning[Etat Machine],"*MET*",T_Planning[Année],AF$2)</f>
        <v>0</v>
      </c>
      <c r="AG110" s="78">
        <f ca="1">COUNTIFS(T_Planning[Machines],"*Star*",T_Planning[Sem],AG3,T_Planning[Etat Machine],"*MET*",T_Planning[Année],AG$2)</f>
        <v>0</v>
      </c>
      <c r="AH110" s="78">
        <f ca="1">COUNTIFS(T_Planning[Machines],"*Star*",T_Planning[Sem],AH3,T_Planning[Etat Machine],"*MET*",T_Planning[Année],AH$2)</f>
        <v>0</v>
      </c>
      <c r="AI110" s="78">
        <f ca="1">COUNTIFS(T_Planning[Machines],"*Star*",T_Planning[Sem],AI3,T_Planning[Etat Machine],"*MET*",T_Planning[Année],AI$2)</f>
        <v>0</v>
      </c>
      <c r="AJ110" s="78">
        <f ca="1">COUNTIFS(T_Planning[Machines],"*Star*",T_Planning[Sem],AJ3,T_Planning[Etat Machine],"*MET*",T_Planning[Année],AJ$2)</f>
        <v>0</v>
      </c>
      <c r="AK110" s="78">
        <f ca="1">COUNTIFS(T_Planning[Machines],"*Star*",T_Planning[Sem],AK3,T_Planning[Etat Machine],"*MET*",T_Planning[Année],AK$2)</f>
        <v>0</v>
      </c>
      <c r="AL110" s="78">
        <f ca="1">COUNTIFS(T_Planning[Machines],"*Star*",T_Planning[Sem],AL3,T_Planning[Etat Machine],"*MET*",T_Planning[Année],AL$2)</f>
        <v>0</v>
      </c>
      <c r="AM110" s="78">
        <f ca="1">COUNTIFS(T_Planning[Machines],"*Star*",T_Planning[Sem],AM3,T_Planning[Etat Machine],"*MET*",T_Planning[Année],AM$2)</f>
        <v>0</v>
      </c>
      <c r="AN110" s="78">
        <f ca="1">COUNTIFS(T_Planning[Machines],"*Star*",T_Planning[Sem],AN3,T_Planning[Etat Machine],"*MET*",T_Planning[Année],AN$2)</f>
        <v>0</v>
      </c>
      <c r="AO110" s="78">
        <f ca="1">COUNTIFS(T_Planning[Machines],"*Star*",T_Planning[Sem],AO3,T_Planning[Etat Machine],"*MET*",T_Planning[Année],AO$2)</f>
        <v>0</v>
      </c>
      <c r="AP110" s="78">
        <f ca="1">COUNTIFS(T_Planning[Machines],"*Star*",T_Planning[Sem],AP3,T_Planning[Etat Machine],"*MET*",T_Planning[Année],AP$2)</f>
        <v>0</v>
      </c>
      <c r="AQ110" s="78">
        <f ca="1">COUNTIFS(T_Planning[Machines],"*Star*",T_Planning[Sem],AQ3,T_Planning[Etat Machine],"*MET*",T_Planning[Année],AQ$2)</f>
        <v>0</v>
      </c>
      <c r="AR110" s="78">
        <f ca="1">COUNTIFS(T_Planning[Machines],"*Star*",T_Planning[Sem],AR3,T_Planning[Etat Machine],"*MET*",T_Planning[Année],AR$2)</f>
        <v>0</v>
      </c>
      <c r="AS110" s="78">
        <f ca="1">COUNTIFS(T_Planning[Machines],"*Star*",T_Planning[Sem],AS3,T_Planning[Etat Machine],"*MET*",T_Planning[Année],AS$2)</f>
        <v>0</v>
      </c>
      <c r="AT110" s="78">
        <f ca="1">COUNTIFS(T_Planning[Machines],"*Star*",T_Planning[Sem],AT3,T_Planning[Etat Machine],"*MET*",T_Planning[Année],AT$2)</f>
        <v>0</v>
      </c>
      <c r="AU110" s="78">
        <f ca="1">COUNTIFS(T_Planning[Machines],"*Star*",T_Planning[Sem],AU3,T_Planning[Etat Machine],"*MET*",T_Planning[Année],AU$2)</f>
        <v>0</v>
      </c>
      <c r="AV110" s="78">
        <f ca="1">COUNTIFS(T_Planning[Machines],"*Star*",T_Planning[Sem],AV3,T_Planning[Etat Machine],"*MET*",T_Planning[Année],AV$2)</f>
        <v>0</v>
      </c>
      <c r="AW110" s="78">
        <f ca="1">COUNTIFS(T_Planning[Machines],"*Star*",T_Planning[Sem],AW3,T_Planning[Etat Machine],"*MET*",T_Planning[Année],AW$2)</f>
        <v>0</v>
      </c>
      <c r="AX110" s="78">
        <f ca="1">COUNTIFS(T_Planning[Machines],"*Star*",T_Planning[Sem],AX3,T_Planning[Etat Machine],"*MET*",T_Planning[Année],AX$2)</f>
        <v>0</v>
      </c>
      <c r="AY110" s="78">
        <f ca="1">COUNTIFS(T_Planning[Machines],"*Star*",T_Planning[Sem],AY3,T_Planning[Etat Machine],"*MET*",T_Planning[Année],AY$2)</f>
        <v>0</v>
      </c>
      <c r="AZ110" s="78">
        <f ca="1">COUNTIFS(T_Planning[Machines],"*Star*",T_Planning[Sem],AZ3,T_Planning[Etat Machine],"*MET*",T_Planning[Année],AZ$2)</f>
        <v>0</v>
      </c>
      <c r="BA110" s="78">
        <f ca="1">COUNTIFS(T_Planning[Machines],"*Star*",T_Planning[Sem],BA3,T_Planning[Etat Machine],"*MET*",T_Planning[Année],BA$2)</f>
        <v>0</v>
      </c>
      <c r="BB110" s="78">
        <f ca="1">COUNTIFS(T_Planning[Machines],"*Star*",T_Planning[Sem],BB3,T_Planning[Etat Machine],"*MET*",T_Planning[Année],BB$2)</f>
        <v>0</v>
      </c>
      <c r="BC110" s="78">
        <f ca="1">COUNTIFS(T_Planning[Machines],"*Star*",T_Planning[Sem],BC3,T_Planning[Etat Machine],"*MET*",T_Planning[Année],BC$2)</f>
        <v>0</v>
      </c>
      <c r="BD110" s="78">
        <f ca="1">COUNTIFS(T_Planning[Machines],"*Star*",T_Planning[Sem],BD3,T_Planning[Etat Machine],"*MET*",T_Planning[Année],BD$2)</f>
        <v>0</v>
      </c>
      <c r="BE110" s="78">
        <f ca="1">COUNTIFS(T_Planning[Machines],"*Star*",T_Planning[Sem],BE3,T_Planning[Etat Machine],"*MET*",T_Planning[Année],BE$2)</f>
        <v>0</v>
      </c>
      <c r="BF110" s="78">
        <f ca="1">COUNTIFS(T_Planning[Machines],"*Star*",T_Planning[Sem],BF3,T_Planning[Etat Machine],"*MET*",T_Planning[Année],BF$2)</f>
        <v>0</v>
      </c>
      <c r="BG110" s="78">
        <f ca="1">COUNTIFS(T_Planning[Machines],"*Star*",T_Planning[Sem],BG3,T_Planning[Etat Machine],"*MET*",T_Planning[Année],BG$2)</f>
        <v>0</v>
      </c>
      <c r="BH110" s="78">
        <f ca="1">COUNTIFS(T_Planning[Machines],"*Star*",T_Planning[Sem],BH3,T_Planning[Etat Machine],"*MET*",T_Planning[Année],BH$2)</f>
        <v>0</v>
      </c>
      <c r="BI110" s="78">
        <f ca="1">COUNTIFS(T_Planning[Machines],"*Star*",T_Planning[Sem],BI3,T_Planning[Etat Machine],"*MET*",T_Planning[Année],BI$2)</f>
        <v>0</v>
      </c>
      <c r="BJ110" s="78">
        <f ca="1">COUNTIFS(T_Planning[Machines],"*Star*",T_Planning[Sem],BJ3,T_Planning[Etat Machine],"*MET*",T_Planning[Année],BJ$2)</f>
        <v>0</v>
      </c>
      <c r="BK110" s="78">
        <f ca="1">COUNTIFS(T_Planning[Machines],"*Star*",T_Planning[Sem],BK3,T_Planning[Etat Machine],"*MET*",T_Planning[Année],BK$2)</f>
        <v>0</v>
      </c>
      <c r="BL110" s="78">
        <f ca="1">COUNTIFS(T_Planning[Machines],"*Star*",T_Planning[Sem],BL3,T_Planning[Etat Machine],"*MET*",T_Planning[Année],BL$2)</f>
        <v>0</v>
      </c>
      <c r="BM110" s="78">
        <f ca="1">COUNTIFS(T_Planning[Machines],"*Star*",T_Planning[Sem],BM3,T_Planning[Etat Machine],"*MET*",T_Planning[Année],BM$2)</f>
        <v>0</v>
      </c>
      <c r="BN110" s="78">
        <f ca="1">COUNTIFS(T_Planning[Machines],"*Star*",T_Planning[Sem],BN3,T_Planning[Etat Machine],"*MET*",T_Planning[Année],BN$2)</f>
        <v>0</v>
      </c>
      <c r="BO110" s="78">
        <f ca="1">COUNTIFS(T_Planning[Machines],"*Star*",T_Planning[Sem],BO3,T_Planning[Etat Machine],"*MET*",T_Planning[Année],BO$2)</f>
        <v>0</v>
      </c>
      <c r="BP110" s="78">
        <f ca="1">COUNTIFS(T_Planning[Machines],"*Star*",T_Planning[Sem],BP3,T_Planning[Etat Machine],"*MET*",T_Planning[Année],BP$2)</f>
        <v>0</v>
      </c>
      <c r="BQ110" s="78">
        <f ca="1">COUNTIFS(T_Planning[Machines],"*Star*",T_Planning[Sem],BQ3,T_Planning[Etat Machine],"*MET*",T_Planning[Année],BQ$2)</f>
        <v>0</v>
      </c>
      <c r="BR110" s="78">
        <f ca="1">COUNTIFS(T_Planning[Machines],"*Star*",T_Planning[Sem],BR3,T_Planning[Etat Machine],"*MET*",T_Planning[Année],BR$2)</f>
        <v>0</v>
      </c>
      <c r="BS110" s="78">
        <f ca="1">COUNTIFS(T_Planning[Machines],"*Star*",T_Planning[Sem],BS3,T_Planning[Etat Machine],"*MET*",T_Planning[Année],BS$2)</f>
        <v>0</v>
      </c>
      <c r="BT110" s="78">
        <f ca="1">COUNTIFS(T_Planning[Machines],"*Star*",T_Planning[Sem],BT3,T_Planning[Etat Machine],"*MET*",T_Planning[Année],BT$2)</f>
        <v>0</v>
      </c>
      <c r="BU110" s="78">
        <f ca="1">COUNTIFS(T_Planning[Machines],"*Star*",T_Planning[Sem],BU3,T_Planning[Etat Machine],"*MET*",T_Planning[Année],BU$2)</f>
        <v>0</v>
      </c>
      <c r="BV110" s="78">
        <f ca="1">COUNTIFS(T_Planning[Machines],"*Star*",T_Planning[Sem],BV3,T_Planning[Etat Machine],"*MET*",T_Planning[Année],BV$2)</f>
        <v>0</v>
      </c>
      <c r="BW110" s="78">
        <f ca="1">COUNTIFS(T_Planning[Machines],"*Star*",T_Planning[Sem],BW3,T_Planning[Etat Machine],"*MET*",T_Planning[Année],BW$2)</f>
        <v>0</v>
      </c>
      <c r="BX110" s="78">
        <f ca="1">COUNTIFS(T_Planning[Machines],"*Star*",T_Planning[Sem],BX3,T_Planning[Etat Machine],"*MET*",T_Planning[Année],BX$2)</f>
        <v>0</v>
      </c>
      <c r="BY110" s="78">
        <f ca="1">COUNTIFS(T_Planning[Machines],"*Star*",T_Planning[Sem],BY3,T_Planning[Etat Machine],"*MET*",T_Planning[Année],BY$2)</f>
        <v>0</v>
      </c>
      <c r="BZ110" s="78">
        <f ca="1">COUNTIFS(T_Planning[Machines],"*Star*",T_Planning[Sem],BZ3,T_Planning[Etat Machine],"*MET*",T_Planning[Année],BZ$2)</f>
        <v>0</v>
      </c>
      <c r="CA110" s="78">
        <f ca="1">COUNTIFS(T_Planning[Machines],"*Star*",T_Planning[Sem],CA3,T_Planning[Etat Machine],"*MET*",T_Planning[Année],CA$2)</f>
        <v>0</v>
      </c>
      <c r="CB110" s="78">
        <f ca="1">COUNTIFS(T_Planning[Machines],"*Star*",T_Planning[Sem],CB3,T_Planning[Etat Machine],"*MET*",T_Planning[Année],CB$2)</f>
        <v>0</v>
      </c>
      <c r="CC110" s="78">
        <f ca="1">COUNTIFS(T_Planning[Machines],"*Star*",T_Planning[Sem],CC3,T_Planning[Etat Machine],"*MET*",T_Planning[Année],CC$2)</f>
        <v>0</v>
      </c>
      <c r="CD110" s="78">
        <f ca="1">COUNTIFS(T_Planning[Machines],"*Star*",T_Planning[Sem],CD3,T_Planning[Etat Machine],"*MET*",T_Planning[Année],CD$2)</f>
        <v>0</v>
      </c>
      <c r="CE110" s="78">
        <f ca="1">COUNTIFS(T_Planning[Machines],"*Star*",T_Planning[Sem],CE3,T_Planning[Etat Machine],"*MET*",T_Planning[Année],CE$2)</f>
        <v>0</v>
      </c>
      <c r="CF110" s="78">
        <f ca="1">COUNTIFS(T_Planning[Machines],"*Star*",T_Planning[Sem],CF3,T_Planning[Etat Machine],"*MET*",T_Planning[Année],CF$2)</f>
        <v>0</v>
      </c>
      <c r="CG110" s="78">
        <f ca="1">COUNTIFS(T_Planning[Machines],"*Star*",T_Planning[Sem],CG3,T_Planning[Etat Machine],"*MET*",T_Planning[Année],CG$2)</f>
        <v>0</v>
      </c>
      <c r="CH110" s="78">
        <f ca="1">COUNTIFS(T_Planning[Machines],"*Star*",T_Planning[Sem],CH3,T_Planning[Etat Machine],"*MET*",T_Planning[Année],CH$2)</f>
        <v>0</v>
      </c>
      <c r="CI110" s="78">
        <f ca="1">COUNTIFS(T_Planning[Machines],"*Star*",T_Planning[Sem],CI3,T_Planning[Etat Machine],"*MET*",T_Planning[Année],CI$2)</f>
        <v>0</v>
      </c>
      <c r="CJ110" s="78">
        <f ca="1">COUNTIFS(T_Planning[Machines],"*Star*",T_Planning[Sem],CJ3,T_Planning[Etat Machine],"*MET*",T_Planning[Année],CJ$2)</f>
        <v>0</v>
      </c>
      <c r="CK110" s="78">
        <f ca="1">COUNTIFS(T_Planning[Machines],"*Star*",T_Planning[Sem],CK3,T_Planning[Etat Machine],"*MET*",T_Planning[Année],CK$2)</f>
        <v>0</v>
      </c>
      <c r="CL110" s="75"/>
      <c r="CM110" s="75"/>
      <c r="CN110" s="75"/>
      <c r="CO110" s="75"/>
      <c r="CP110" s="75"/>
      <c r="CQ110" s="75"/>
      <c r="CR110" s="75"/>
      <c r="CS110" s="75"/>
    </row>
    <row r="111" spans="1:97" x14ac:dyDescent="0.3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</row>
    <row r="112" spans="1:97" x14ac:dyDescent="0.3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94" t="s">
        <v>2426</v>
      </c>
      <c r="CR112" s="94" t="s">
        <v>2427</v>
      </c>
      <c r="CS112" s="75"/>
    </row>
    <row r="113" spans="1:97" x14ac:dyDescent="0.3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338" t="s">
        <v>776</v>
      </c>
      <c r="CP113" s="77">
        <v>701</v>
      </c>
      <c r="CQ113" s="94" t="str">
        <f>INDEX(ListMach!$A:$B,MATCH(CP113,ListMach!$B:$B,0),1)</f>
        <v>RH</v>
      </c>
      <c r="CR113" s="94">
        <f>COUNTIF(ListMach!B:B,CP113)</f>
        <v>1</v>
      </c>
      <c r="CS113" s="75"/>
    </row>
    <row r="114" spans="1:97" x14ac:dyDescent="0.3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338"/>
      <c r="CP114" s="77">
        <v>702</v>
      </c>
      <c r="CQ114" s="94" t="str">
        <f>INDEX(ListMach!$A:$B,MATCH(CP114,ListMach!$B:$B,0),1)</f>
        <v>PROD</v>
      </c>
      <c r="CR114" s="94">
        <f>COUNTIF(ListMach!B:B,CP114)</f>
        <v>1</v>
      </c>
      <c r="CS114" s="75"/>
    </row>
    <row r="115" spans="1:97" x14ac:dyDescent="0.3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338"/>
      <c r="CP115" s="77">
        <v>703</v>
      </c>
      <c r="CQ115" s="94" t="str">
        <f>INDEX(ListMach!$A:$B,MATCH(CP115,ListMach!$B:$B,0),1)</f>
        <v>PROD</v>
      </c>
      <c r="CR115" s="94">
        <f>COUNTIF(ListMach!B:B,CP115)</f>
        <v>1</v>
      </c>
      <c r="CS115" s="75"/>
    </row>
    <row r="116" spans="1:97" x14ac:dyDescent="0.3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338"/>
      <c r="CP116" s="77">
        <v>704</v>
      </c>
      <c r="CQ116" s="94" t="str">
        <f>INDEX(ListMach!$A:$B,MATCH(CP116,ListMach!$B:$B,0),1)</f>
        <v>PROD</v>
      </c>
      <c r="CR116" s="94">
        <f>COUNTIF(ListMach!B:B,CP116)</f>
        <v>1</v>
      </c>
      <c r="CS116" s="75"/>
    </row>
    <row r="117" spans="1:97" x14ac:dyDescent="0.3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338"/>
      <c r="CP117" s="77">
        <v>705</v>
      </c>
      <c r="CQ117" s="94" t="str">
        <f>INDEX(ListMach!$A:$B,MATCH(CP117,ListMach!$B:$B,0),1)</f>
        <v>PROD</v>
      </c>
      <c r="CR117" s="94">
        <f>COUNTIF(ListMach!B:B,CP117)</f>
        <v>1</v>
      </c>
      <c r="CS117" s="75"/>
    </row>
    <row r="118" spans="1:97" x14ac:dyDescent="0.3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338"/>
      <c r="CP118" s="77">
        <v>706</v>
      </c>
      <c r="CQ118" s="94" t="str">
        <f>INDEX(ListMach!$A:$B,MATCH(CP118,ListMach!$B:$B,0),1)</f>
        <v>PROD</v>
      </c>
      <c r="CR118" s="94">
        <f>COUNTIF(ListMach!B:B,CP118)</f>
        <v>1</v>
      </c>
      <c r="CS118" s="75"/>
    </row>
    <row r="119" spans="1:97" x14ac:dyDescent="0.3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338"/>
      <c r="CP119" s="77">
        <v>707</v>
      </c>
      <c r="CQ119" s="94" t="str">
        <f>INDEX(ListMach!$A:$B,MATCH(CP119,ListMach!$B:$B,0),1)</f>
        <v>PROD</v>
      </c>
      <c r="CR119" s="94">
        <f>COUNTIF(ListMach!B:B,CP119)</f>
        <v>1</v>
      </c>
      <c r="CS119" s="75"/>
    </row>
    <row r="120" spans="1:97" x14ac:dyDescent="0.3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</row>
    <row r="121" spans="1:97" x14ac:dyDescent="0.3">
      <c r="A121" s="75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</row>
    <row r="122" spans="1:97" x14ac:dyDescent="0.3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</row>
    <row r="123" spans="1:97" x14ac:dyDescent="0.3">
      <c r="A123" s="75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</row>
    <row r="124" spans="1:97" x14ac:dyDescent="0.3">
      <c r="A124" s="75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</row>
    <row r="125" spans="1:97" x14ac:dyDescent="0.3">
      <c r="A125" s="75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</row>
    <row r="126" spans="1:97" x14ac:dyDescent="0.3">
      <c r="A126" s="75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</row>
    <row r="127" spans="1:97" x14ac:dyDescent="0.3">
      <c r="A127" s="75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</row>
    <row r="128" spans="1:97" x14ac:dyDescent="0.3">
      <c r="A128" s="75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</row>
    <row r="129" spans="1:97" x14ac:dyDescent="0.3">
      <c r="A129" s="75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</row>
    <row r="130" spans="1:97" x14ac:dyDescent="0.3">
      <c r="A130" s="75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</row>
  </sheetData>
  <mergeCells count="9">
    <mergeCell ref="CN9:CN10"/>
    <mergeCell ref="CO9:CO10"/>
    <mergeCell ref="CN11:CN15"/>
    <mergeCell ref="CO87:CO97"/>
    <mergeCell ref="CO113:CO119"/>
    <mergeCell ref="CN63:CN64"/>
    <mergeCell ref="CO63:CO64"/>
    <mergeCell ref="CN34:CN37"/>
    <mergeCell ref="CO34:CO37"/>
  </mergeCells>
  <conditionalFormatting sqref="B6:CK6">
    <cfRule type="colorScale" priority="8">
      <colorScale>
        <cfvo type="num" val="2"/>
        <cfvo type="num" val="3"/>
        <cfvo type="num" val="4"/>
        <color theme="9"/>
        <color theme="5"/>
        <color rgb="FFC00000"/>
      </colorScale>
    </cfRule>
  </conditionalFormatting>
  <conditionalFormatting sqref="B4:CK4 B53:CK53 B28:CK28">
    <cfRule type="expression" dxfId="56" priority="7">
      <formula>AND(B$3&lt;$A$1,B$4&gt;0)</formula>
    </cfRule>
  </conditionalFormatting>
  <conditionalFormatting sqref="A55:CK55 A30:CK30">
    <cfRule type="colorScale" priority="6">
      <colorScale>
        <cfvo type="num" val="0"/>
        <cfvo type="num" val="0.5"/>
        <cfvo type="num" val="1"/>
        <color theme="9"/>
        <color theme="5"/>
        <color rgb="FFC00000"/>
      </colorScale>
    </cfRule>
  </conditionalFormatting>
  <conditionalFormatting sqref="B83:CK83">
    <cfRule type="colorScale" priority="2">
      <colorScale>
        <cfvo type="num" val="0"/>
        <cfvo type="num" val="0.5"/>
        <cfvo type="num" val="1"/>
        <color theme="9"/>
        <color theme="5"/>
        <color rgb="FFC00000"/>
      </colorScale>
    </cfRule>
  </conditionalFormatting>
  <conditionalFormatting sqref="B109:CK109">
    <cfRule type="colorScale" priority="1">
      <colorScale>
        <cfvo type="num" val="0"/>
        <cfvo type="num" val="0.5"/>
        <cfvo type="num" val="1"/>
        <color theme="9"/>
        <color theme="5"/>
        <color rgb="FFC00000"/>
      </colorScale>
    </cfRule>
  </conditionalFormatting>
  <conditionalFormatting sqref="B107:CK107 B81:CK81">
    <cfRule type="expression" dxfId="55" priority="98553">
      <formula>AND(B$80&lt;$A$1,B$81&gt;0)</formula>
    </cfRule>
  </conditionalFormatting>
  <pageMargins left="0.7" right="0.7" top="0.75" bottom="0.75" header="0.3" footer="0.3"/>
  <pageSetup paperSize="9" orientation="portrait" r:id="rId1"/>
  <customProperties>
    <customPr name="_pios_i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/>
  <dimension ref="A2:BH52"/>
  <sheetViews>
    <sheetView topLeftCell="A17" zoomScale="115" zoomScaleNormal="115" workbookViewId="0">
      <selection activeCell="X33" sqref="X33"/>
    </sheetView>
  </sheetViews>
  <sheetFormatPr baseColWidth="10" defaultColWidth="10.88671875" defaultRowHeight="15.05" x14ac:dyDescent="0.3"/>
  <cols>
    <col min="1" max="1" width="25.44140625" bestFit="1" customWidth="1"/>
    <col min="2" max="60" width="5.88671875" customWidth="1"/>
  </cols>
  <sheetData>
    <row r="2" spans="1:60" x14ac:dyDescent="0.3">
      <c r="A2">
        <f ca="1">YEAR(TODAY())</f>
        <v>2026</v>
      </c>
      <c r="B2">
        <v>2025</v>
      </c>
      <c r="C2">
        <v>2025</v>
      </c>
      <c r="D2">
        <v>2025</v>
      </c>
      <c r="E2">
        <v>2025</v>
      </c>
      <c r="F2">
        <v>2025</v>
      </c>
      <c r="G2">
        <v>2025</v>
      </c>
      <c r="H2">
        <v>2025</v>
      </c>
      <c r="I2">
        <v>2026</v>
      </c>
      <c r="J2">
        <v>2026</v>
      </c>
      <c r="K2">
        <v>2026</v>
      </c>
      <c r="L2">
        <v>2026</v>
      </c>
      <c r="M2">
        <v>2026</v>
      </c>
      <c r="N2">
        <v>2026</v>
      </c>
      <c r="O2">
        <v>2026</v>
      </c>
      <c r="P2">
        <v>2026</v>
      </c>
      <c r="Q2">
        <v>2026</v>
      </c>
      <c r="R2">
        <v>2026</v>
      </c>
      <c r="S2">
        <v>2026</v>
      </c>
      <c r="T2">
        <v>2026</v>
      </c>
      <c r="U2">
        <v>2026</v>
      </c>
      <c r="V2">
        <v>2026</v>
      </c>
      <c r="W2">
        <v>2026</v>
      </c>
      <c r="X2">
        <v>2026</v>
      </c>
      <c r="Y2">
        <v>2026</v>
      </c>
      <c r="Z2">
        <v>2026</v>
      </c>
      <c r="AA2">
        <v>2026</v>
      </c>
      <c r="AB2">
        <v>2026</v>
      </c>
      <c r="AC2">
        <v>2026</v>
      </c>
      <c r="AD2">
        <v>2026</v>
      </c>
      <c r="AE2">
        <v>2026</v>
      </c>
      <c r="AF2">
        <v>2026</v>
      </c>
      <c r="AG2">
        <v>2026</v>
      </c>
      <c r="AH2">
        <v>2026</v>
      </c>
      <c r="AI2">
        <v>2026</v>
      </c>
      <c r="AJ2">
        <v>2026</v>
      </c>
      <c r="AK2">
        <v>2026</v>
      </c>
      <c r="AL2">
        <v>2026</v>
      </c>
      <c r="AM2">
        <v>2026</v>
      </c>
      <c r="AN2">
        <v>2026</v>
      </c>
      <c r="AO2">
        <v>2026</v>
      </c>
      <c r="AP2">
        <v>2026</v>
      </c>
      <c r="AQ2">
        <v>2026</v>
      </c>
      <c r="AR2">
        <v>2026</v>
      </c>
      <c r="AS2">
        <v>2026</v>
      </c>
      <c r="AT2">
        <v>2026</v>
      </c>
      <c r="AU2">
        <v>2026</v>
      </c>
      <c r="AV2">
        <v>2026</v>
      </c>
      <c r="AW2">
        <v>2026</v>
      </c>
      <c r="AX2">
        <v>2026</v>
      </c>
      <c r="AY2">
        <v>2026</v>
      </c>
      <c r="AZ2">
        <v>2026</v>
      </c>
      <c r="BA2">
        <v>2026</v>
      </c>
      <c r="BB2">
        <v>2026</v>
      </c>
      <c r="BC2">
        <v>2026</v>
      </c>
      <c r="BD2">
        <v>2026</v>
      </c>
      <c r="BE2">
        <v>2026</v>
      </c>
      <c r="BF2">
        <v>2026</v>
      </c>
      <c r="BG2">
        <v>2026</v>
      </c>
      <c r="BH2">
        <v>2026</v>
      </c>
    </row>
    <row r="3" spans="1:60" x14ac:dyDescent="0.3">
      <c r="A3" s="81" t="s">
        <v>2107</v>
      </c>
      <c r="B3" s="82">
        <v>46</v>
      </c>
      <c r="C3" s="82">
        <v>47</v>
      </c>
      <c r="D3" s="82">
        <v>48</v>
      </c>
      <c r="E3" s="82">
        <v>49</v>
      </c>
      <c r="F3" s="82">
        <v>50</v>
      </c>
      <c r="G3" s="82">
        <v>51</v>
      </c>
      <c r="H3" s="82">
        <v>52</v>
      </c>
      <c r="I3" s="82">
        <v>1</v>
      </c>
      <c r="J3" s="82">
        <v>2</v>
      </c>
      <c r="K3" s="82">
        <v>3</v>
      </c>
      <c r="L3" s="82">
        <v>4</v>
      </c>
      <c r="M3" s="82">
        <v>5</v>
      </c>
      <c r="N3" s="82">
        <v>6</v>
      </c>
      <c r="O3" s="82">
        <v>7</v>
      </c>
      <c r="P3" s="82">
        <v>8</v>
      </c>
      <c r="Q3" s="82">
        <v>9</v>
      </c>
      <c r="R3" s="82">
        <v>10</v>
      </c>
      <c r="S3" s="82">
        <v>11</v>
      </c>
      <c r="T3" s="82">
        <v>12</v>
      </c>
      <c r="U3" s="82">
        <v>13</v>
      </c>
      <c r="V3" s="82">
        <v>14</v>
      </c>
      <c r="W3" s="82">
        <v>15</v>
      </c>
      <c r="X3" s="82">
        <v>16</v>
      </c>
      <c r="Y3" s="82">
        <v>17</v>
      </c>
      <c r="Z3" s="82">
        <v>18</v>
      </c>
      <c r="AA3" s="82">
        <v>19</v>
      </c>
      <c r="AB3" s="82">
        <v>20</v>
      </c>
      <c r="AC3" s="82">
        <v>21</v>
      </c>
      <c r="AD3" s="82">
        <v>22</v>
      </c>
      <c r="AE3" s="82">
        <v>23</v>
      </c>
      <c r="AF3" s="82">
        <v>24</v>
      </c>
      <c r="AG3" s="82">
        <v>25</v>
      </c>
      <c r="AH3" s="82">
        <v>26</v>
      </c>
      <c r="AI3" s="82">
        <v>27</v>
      </c>
      <c r="AJ3" s="82">
        <v>28</v>
      </c>
      <c r="AK3" s="82">
        <v>29</v>
      </c>
      <c r="AL3" s="82">
        <v>30</v>
      </c>
      <c r="AM3" s="82">
        <v>31</v>
      </c>
      <c r="AN3" s="82">
        <v>32</v>
      </c>
      <c r="AO3" s="82">
        <v>33</v>
      </c>
      <c r="AP3" s="82">
        <v>34</v>
      </c>
      <c r="AQ3" s="82">
        <v>35</v>
      </c>
      <c r="AR3" s="82">
        <v>36</v>
      </c>
      <c r="AS3" s="82">
        <v>37</v>
      </c>
      <c r="AT3" s="82">
        <v>38</v>
      </c>
      <c r="AU3" s="82">
        <v>39</v>
      </c>
      <c r="AV3" s="82">
        <v>40</v>
      </c>
      <c r="AW3" s="82">
        <v>41</v>
      </c>
      <c r="AX3" s="82">
        <v>42</v>
      </c>
      <c r="AY3" s="82">
        <v>43</v>
      </c>
      <c r="AZ3" s="82">
        <v>44</v>
      </c>
      <c r="BA3" s="82">
        <v>45</v>
      </c>
      <c r="BB3" s="82">
        <v>46</v>
      </c>
      <c r="BC3" s="82">
        <v>47</v>
      </c>
      <c r="BD3" s="82">
        <v>48</v>
      </c>
      <c r="BE3" s="82">
        <v>49</v>
      </c>
      <c r="BF3" s="82">
        <v>50</v>
      </c>
      <c r="BG3" s="82">
        <v>51</v>
      </c>
      <c r="BH3" s="82">
        <v>52</v>
      </c>
    </row>
    <row r="4" spans="1:60" x14ac:dyDescent="0.3">
      <c r="A4" s="79" t="s">
        <v>726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  <c r="G4" s="50">
        <v>0</v>
      </c>
      <c r="H4" s="50">
        <v>0</v>
      </c>
      <c r="I4" s="50">
        <v>0</v>
      </c>
      <c r="J4" s="50">
        <v>1</v>
      </c>
      <c r="K4" s="50">
        <v>1</v>
      </c>
      <c r="L4" s="50">
        <v>1</v>
      </c>
      <c r="M4" s="50">
        <v>1</v>
      </c>
      <c r="N4" s="50">
        <v>1</v>
      </c>
      <c r="O4" s="50">
        <v>1</v>
      </c>
      <c r="P4" s="50">
        <v>1</v>
      </c>
      <c r="Q4" s="50">
        <v>1</v>
      </c>
      <c r="R4" s="50">
        <v>1</v>
      </c>
      <c r="S4" s="50">
        <v>1</v>
      </c>
      <c r="T4" s="50">
        <v>1</v>
      </c>
      <c r="U4" s="50">
        <v>1</v>
      </c>
      <c r="V4" s="50">
        <v>1</v>
      </c>
      <c r="W4" s="50">
        <v>1</v>
      </c>
      <c r="X4" s="50">
        <v>1</v>
      </c>
      <c r="Y4" s="50">
        <v>1</v>
      </c>
      <c r="Z4" s="50">
        <v>1</v>
      </c>
      <c r="AA4" s="50">
        <v>1</v>
      </c>
      <c r="AB4" s="50">
        <v>1</v>
      </c>
      <c r="AC4" s="50">
        <v>1</v>
      </c>
      <c r="AD4" s="50">
        <v>1</v>
      </c>
      <c r="AE4" s="50">
        <v>1</v>
      </c>
      <c r="AF4" s="50">
        <v>1</v>
      </c>
      <c r="AG4" s="50">
        <v>1</v>
      </c>
      <c r="AH4" s="50">
        <v>1</v>
      </c>
      <c r="AI4" s="50">
        <v>1</v>
      </c>
      <c r="AJ4" s="50">
        <v>1</v>
      </c>
      <c r="AK4" s="50">
        <v>1</v>
      </c>
      <c r="AL4" s="50">
        <v>0</v>
      </c>
      <c r="AM4" s="50">
        <v>0</v>
      </c>
      <c r="AN4" s="50">
        <v>0</v>
      </c>
      <c r="AO4" s="50">
        <v>0</v>
      </c>
      <c r="AP4" s="50">
        <v>1</v>
      </c>
      <c r="AQ4" s="50">
        <v>1</v>
      </c>
      <c r="AR4" s="50">
        <v>1</v>
      </c>
      <c r="AS4" s="50">
        <v>1</v>
      </c>
      <c r="AT4" s="50">
        <v>1</v>
      </c>
      <c r="AU4" s="50">
        <v>1</v>
      </c>
      <c r="AV4" s="50">
        <v>1</v>
      </c>
      <c r="AW4" s="50">
        <v>1</v>
      </c>
      <c r="AX4" s="50">
        <v>1</v>
      </c>
      <c r="AY4" s="50">
        <v>1</v>
      </c>
      <c r="AZ4" s="50">
        <v>1</v>
      </c>
      <c r="BA4" s="50">
        <v>1</v>
      </c>
      <c r="BB4" s="50">
        <v>1</v>
      </c>
      <c r="BC4" s="50">
        <v>1</v>
      </c>
      <c r="BD4" s="50">
        <v>1</v>
      </c>
      <c r="BE4" s="50">
        <v>1</v>
      </c>
      <c r="BF4" s="50">
        <v>1</v>
      </c>
      <c r="BG4" s="50">
        <v>0</v>
      </c>
      <c r="BH4" s="50">
        <v>0</v>
      </c>
    </row>
    <row r="5" spans="1:60" x14ac:dyDescent="0.3">
      <c r="A5" s="79" t="s">
        <v>1937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  <c r="G5" s="50">
        <v>0</v>
      </c>
      <c r="H5" s="50">
        <v>0</v>
      </c>
      <c r="I5" s="50">
        <v>0</v>
      </c>
      <c r="J5" s="50">
        <v>1</v>
      </c>
      <c r="K5" s="50">
        <v>1</v>
      </c>
      <c r="L5" s="50">
        <v>1</v>
      </c>
      <c r="M5" s="50">
        <v>1</v>
      </c>
      <c r="N5" s="50">
        <v>1</v>
      </c>
      <c r="O5" s="50">
        <v>1</v>
      </c>
      <c r="P5" s="50">
        <v>1</v>
      </c>
      <c r="Q5" s="50">
        <v>1</v>
      </c>
      <c r="R5" s="50">
        <v>1</v>
      </c>
      <c r="S5" s="50">
        <v>1</v>
      </c>
      <c r="T5" s="50">
        <v>1</v>
      </c>
      <c r="U5" s="50">
        <v>1</v>
      </c>
      <c r="V5" s="50">
        <v>1</v>
      </c>
      <c r="W5" s="50">
        <v>1</v>
      </c>
      <c r="X5" s="50">
        <v>1</v>
      </c>
      <c r="Y5" s="50">
        <v>1</v>
      </c>
      <c r="Z5" s="50">
        <v>1</v>
      </c>
      <c r="AA5" s="50">
        <v>1</v>
      </c>
      <c r="AB5" s="50">
        <v>1</v>
      </c>
      <c r="AC5" s="50">
        <v>1</v>
      </c>
      <c r="AD5" s="50">
        <v>1</v>
      </c>
      <c r="AE5" s="50">
        <v>1</v>
      </c>
      <c r="AF5" s="50">
        <v>1</v>
      </c>
      <c r="AG5" s="50">
        <v>1</v>
      </c>
      <c r="AH5" s="50">
        <v>1</v>
      </c>
      <c r="AI5" s="50">
        <v>1</v>
      </c>
      <c r="AJ5" s="50">
        <v>1</v>
      </c>
      <c r="AK5" s="50">
        <v>1</v>
      </c>
      <c r="AL5" s="50">
        <v>0</v>
      </c>
      <c r="AM5" s="50">
        <v>0</v>
      </c>
      <c r="AN5" s="50">
        <v>0</v>
      </c>
      <c r="AO5" s="50">
        <v>0</v>
      </c>
      <c r="AP5" s="50">
        <v>1</v>
      </c>
      <c r="AQ5" s="50">
        <v>1</v>
      </c>
      <c r="AR5" s="50">
        <v>1</v>
      </c>
      <c r="AS5" s="50">
        <v>1</v>
      </c>
      <c r="AT5" s="50">
        <v>1</v>
      </c>
      <c r="AU5" s="50">
        <v>1</v>
      </c>
      <c r="AV5" s="50">
        <v>1</v>
      </c>
      <c r="AW5" s="50">
        <v>1</v>
      </c>
      <c r="AX5" s="50">
        <v>1</v>
      </c>
      <c r="AY5" s="50">
        <v>1</v>
      </c>
      <c r="AZ5" s="50">
        <v>1</v>
      </c>
      <c r="BA5" s="50">
        <v>1</v>
      </c>
      <c r="BB5" s="50">
        <v>1</v>
      </c>
      <c r="BC5" s="50">
        <v>1</v>
      </c>
      <c r="BD5" s="50">
        <v>1</v>
      </c>
      <c r="BE5" s="50">
        <v>1</v>
      </c>
      <c r="BF5" s="50">
        <v>1</v>
      </c>
      <c r="BG5" s="50">
        <v>0</v>
      </c>
      <c r="BH5" s="50">
        <v>0</v>
      </c>
    </row>
    <row r="6" spans="1:60" x14ac:dyDescent="0.3">
      <c r="A6" s="79" t="s">
        <v>790</v>
      </c>
      <c r="B6" s="50">
        <v>0</v>
      </c>
      <c r="C6" s="50">
        <v>0</v>
      </c>
      <c r="D6" s="50">
        <v>1</v>
      </c>
      <c r="E6" s="50">
        <v>0</v>
      </c>
      <c r="F6" s="50">
        <v>0</v>
      </c>
      <c r="G6" s="50">
        <v>0</v>
      </c>
      <c r="H6" s="50">
        <v>0</v>
      </c>
      <c r="I6" s="50">
        <v>0</v>
      </c>
      <c r="J6" s="50">
        <v>0</v>
      </c>
      <c r="K6" s="50">
        <v>0</v>
      </c>
      <c r="L6" s="50">
        <v>0</v>
      </c>
      <c r="M6" s="50">
        <v>0</v>
      </c>
      <c r="N6" s="50">
        <v>0</v>
      </c>
      <c r="O6" s="50">
        <v>0</v>
      </c>
      <c r="P6" s="50">
        <v>0</v>
      </c>
      <c r="Q6" s="50">
        <v>0</v>
      </c>
      <c r="R6" s="50">
        <v>0</v>
      </c>
      <c r="S6" s="50">
        <v>0</v>
      </c>
      <c r="T6" s="50">
        <v>0</v>
      </c>
      <c r="U6" s="50">
        <v>0</v>
      </c>
      <c r="V6" s="50">
        <v>0</v>
      </c>
      <c r="W6" s="50">
        <v>0</v>
      </c>
      <c r="X6" s="50">
        <v>0</v>
      </c>
      <c r="Y6" s="50">
        <v>0</v>
      </c>
      <c r="Z6" s="50">
        <v>0</v>
      </c>
      <c r="AA6" s="50">
        <v>0</v>
      </c>
      <c r="AB6" s="50">
        <v>0</v>
      </c>
      <c r="AC6" s="50">
        <v>0</v>
      </c>
      <c r="AD6" s="50">
        <v>0</v>
      </c>
      <c r="AE6" s="50">
        <v>0</v>
      </c>
      <c r="AF6" s="50">
        <v>0</v>
      </c>
      <c r="AG6" s="50">
        <v>0</v>
      </c>
      <c r="AH6" s="50">
        <v>0</v>
      </c>
      <c r="AI6" s="50">
        <v>0</v>
      </c>
      <c r="AJ6" s="50">
        <v>0</v>
      </c>
      <c r="AK6" s="50">
        <v>0</v>
      </c>
      <c r="AL6" s="50">
        <v>0</v>
      </c>
      <c r="AM6" s="50">
        <v>0</v>
      </c>
      <c r="AN6" s="50">
        <v>0</v>
      </c>
      <c r="AO6" s="50">
        <v>0</v>
      </c>
      <c r="AP6" s="50">
        <v>0</v>
      </c>
      <c r="AQ6" s="50">
        <v>0</v>
      </c>
      <c r="AR6" s="50">
        <v>0</v>
      </c>
      <c r="AS6" s="50">
        <v>0</v>
      </c>
      <c r="AT6" s="50">
        <v>0</v>
      </c>
      <c r="AU6" s="50">
        <v>0</v>
      </c>
      <c r="AV6" s="50">
        <v>0</v>
      </c>
      <c r="AW6" s="50">
        <v>0</v>
      </c>
      <c r="AX6" s="50">
        <v>0</v>
      </c>
      <c r="AY6" s="50">
        <v>0</v>
      </c>
      <c r="AZ6" s="50">
        <v>0</v>
      </c>
      <c r="BA6" s="50">
        <v>0</v>
      </c>
      <c r="BB6" s="50">
        <v>0</v>
      </c>
      <c r="BC6" s="50">
        <v>0</v>
      </c>
      <c r="BD6" s="50">
        <v>0</v>
      </c>
      <c r="BE6" s="50">
        <v>0</v>
      </c>
      <c r="BF6" s="50">
        <v>0</v>
      </c>
      <c r="BG6" s="50">
        <v>0</v>
      </c>
      <c r="BH6" s="50">
        <v>0</v>
      </c>
    </row>
    <row r="7" spans="1:60" x14ac:dyDescent="0.3">
      <c r="A7" s="7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</row>
    <row r="8" spans="1:60" x14ac:dyDescent="0.3">
      <c r="A8" s="79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</row>
    <row r="9" spans="1:60" x14ac:dyDescent="0.3">
      <c r="A9" s="83" t="s">
        <v>2106</v>
      </c>
      <c r="B9" s="80">
        <f t="shared" ref="B9:H9" si="0">SUM(B4:B8)</f>
        <v>2</v>
      </c>
      <c r="C9" s="80">
        <f t="shared" si="0"/>
        <v>2</v>
      </c>
      <c r="D9" s="80">
        <f t="shared" si="0"/>
        <v>3</v>
      </c>
      <c r="E9" s="80">
        <f t="shared" si="0"/>
        <v>2</v>
      </c>
      <c r="F9" s="80">
        <f t="shared" si="0"/>
        <v>2</v>
      </c>
      <c r="G9" s="80">
        <f t="shared" si="0"/>
        <v>0</v>
      </c>
      <c r="H9" s="80">
        <f t="shared" si="0"/>
        <v>0</v>
      </c>
      <c r="I9" s="80">
        <f t="shared" ref="I9:N9" si="1">SUM(I4:I8)</f>
        <v>0</v>
      </c>
      <c r="J9" s="80">
        <f t="shared" si="1"/>
        <v>2</v>
      </c>
      <c r="K9" s="80">
        <f t="shared" si="1"/>
        <v>2</v>
      </c>
      <c r="L9" s="80">
        <f t="shared" si="1"/>
        <v>2</v>
      </c>
      <c r="M9" s="80">
        <f t="shared" si="1"/>
        <v>2</v>
      </c>
      <c r="N9" s="80">
        <f t="shared" si="1"/>
        <v>2</v>
      </c>
      <c r="O9" s="80">
        <f t="shared" ref="O9:BH9" si="2">SUM(O4:O8)</f>
        <v>2</v>
      </c>
      <c r="P9" s="80">
        <f t="shared" si="2"/>
        <v>2</v>
      </c>
      <c r="Q9" s="80">
        <f t="shared" si="2"/>
        <v>2</v>
      </c>
      <c r="R9" s="80">
        <f t="shared" si="2"/>
        <v>2</v>
      </c>
      <c r="S9" s="80">
        <f t="shared" si="2"/>
        <v>2</v>
      </c>
      <c r="T9" s="80">
        <f t="shared" si="2"/>
        <v>2</v>
      </c>
      <c r="U9" s="80">
        <f t="shared" si="2"/>
        <v>2</v>
      </c>
      <c r="V9" s="80">
        <f t="shared" si="2"/>
        <v>2</v>
      </c>
      <c r="W9" s="80">
        <f t="shared" si="2"/>
        <v>2</v>
      </c>
      <c r="X9" s="80">
        <f t="shared" si="2"/>
        <v>2</v>
      </c>
      <c r="Y9" s="80">
        <f t="shared" si="2"/>
        <v>2</v>
      </c>
      <c r="Z9" s="80">
        <f t="shared" si="2"/>
        <v>2</v>
      </c>
      <c r="AA9" s="80">
        <f t="shared" si="2"/>
        <v>2</v>
      </c>
      <c r="AB9" s="80">
        <f t="shared" si="2"/>
        <v>2</v>
      </c>
      <c r="AC9" s="80">
        <f t="shared" si="2"/>
        <v>2</v>
      </c>
      <c r="AD9" s="80">
        <f t="shared" si="2"/>
        <v>2</v>
      </c>
      <c r="AE9" s="80">
        <f t="shared" si="2"/>
        <v>2</v>
      </c>
      <c r="AF9" s="80">
        <f t="shared" si="2"/>
        <v>2</v>
      </c>
      <c r="AG9" s="80">
        <f t="shared" si="2"/>
        <v>2</v>
      </c>
      <c r="AH9" s="80">
        <f t="shared" si="2"/>
        <v>2</v>
      </c>
      <c r="AI9" s="80">
        <f t="shared" si="2"/>
        <v>2</v>
      </c>
      <c r="AJ9" s="80">
        <f t="shared" si="2"/>
        <v>2</v>
      </c>
      <c r="AK9" s="80">
        <f t="shared" si="2"/>
        <v>2</v>
      </c>
      <c r="AL9" s="80">
        <f t="shared" si="2"/>
        <v>0</v>
      </c>
      <c r="AM9" s="80">
        <f t="shared" si="2"/>
        <v>0</v>
      </c>
      <c r="AN9" s="80">
        <f t="shared" si="2"/>
        <v>0</v>
      </c>
      <c r="AO9" s="80">
        <f t="shared" si="2"/>
        <v>0</v>
      </c>
      <c r="AP9" s="80">
        <f t="shared" si="2"/>
        <v>2</v>
      </c>
      <c r="AQ9" s="80">
        <f t="shared" si="2"/>
        <v>2</v>
      </c>
      <c r="AR9" s="80">
        <f t="shared" si="2"/>
        <v>2</v>
      </c>
      <c r="AS9" s="80">
        <f t="shared" si="2"/>
        <v>2</v>
      </c>
      <c r="AT9" s="80">
        <f t="shared" si="2"/>
        <v>2</v>
      </c>
      <c r="AU9" s="80">
        <f t="shared" si="2"/>
        <v>2</v>
      </c>
      <c r="AV9" s="80">
        <f t="shared" si="2"/>
        <v>2</v>
      </c>
      <c r="AW9" s="80">
        <f t="shared" si="2"/>
        <v>2</v>
      </c>
      <c r="AX9" s="80">
        <f t="shared" si="2"/>
        <v>2</v>
      </c>
      <c r="AY9" s="80">
        <f t="shared" si="2"/>
        <v>2</v>
      </c>
      <c r="AZ9" s="80">
        <f t="shared" si="2"/>
        <v>2</v>
      </c>
      <c r="BA9" s="80">
        <f t="shared" si="2"/>
        <v>2</v>
      </c>
      <c r="BB9" s="80">
        <f t="shared" si="2"/>
        <v>2</v>
      </c>
      <c r="BC9" s="80">
        <f t="shared" si="2"/>
        <v>2</v>
      </c>
      <c r="BD9" s="80">
        <f t="shared" si="2"/>
        <v>2</v>
      </c>
      <c r="BE9" s="80">
        <f t="shared" si="2"/>
        <v>2</v>
      </c>
      <c r="BF9" s="80">
        <f t="shared" si="2"/>
        <v>2</v>
      </c>
      <c r="BG9" s="80">
        <f t="shared" si="2"/>
        <v>0</v>
      </c>
      <c r="BH9" s="80">
        <f t="shared" si="2"/>
        <v>0</v>
      </c>
    </row>
    <row r="11" spans="1:60" x14ac:dyDescent="0.3">
      <c r="A11" s="81" t="s">
        <v>2108</v>
      </c>
      <c r="B11" s="82">
        <v>46</v>
      </c>
      <c r="C11" s="82">
        <v>47</v>
      </c>
      <c r="D11" s="82">
        <v>48</v>
      </c>
      <c r="E11" s="82">
        <v>49</v>
      </c>
      <c r="F11" s="82">
        <v>50</v>
      </c>
      <c r="G11" s="82">
        <v>51</v>
      </c>
      <c r="H11" s="82">
        <v>52</v>
      </c>
      <c r="I11" s="82">
        <v>1</v>
      </c>
      <c r="J11" s="82">
        <v>2</v>
      </c>
      <c r="K11" s="82">
        <v>3</v>
      </c>
      <c r="L11" s="82">
        <v>4</v>
      </c>
      <c r="M11" s="82">
        <v>5</v>
      </c>
      <c r="N11" s="82">
        <v>6</v>
      </c>
      <c r="O11" s="82">
        <v>7</v>
      </c>
      <c r="P11" s="82">
        <v>8</v>
      </c>
      <c r="Q11" s="82">
        <v>9</v>
      </c>
      <c r="R11" s="82">
        <v>10</v>
      </c>
      <c r="S11" s="82">
        <v>11</v>
      </c>
      <c r="T11" s="82">
        <v>12</v>
      </c>
      <c r="U11" s="82">
        <v>13</v>
      </c>
      <c r="V11" s="82">
        <v>14</v>
      </c>
      <c r="W11" s="82">
        <v>15</v>
      </c>
      <c r="X11" s="82">
        <v>16</v>
      </c>
      <c r="Y11" s="82">
        <v>17</v>
      </c>
      <c r="Z11" s="82">
        <v>18</v>
      </c>
      <c r="AA11" s="82">
        <v>19</v>
      </c>
      <c r="AB11" s="82">
        <v>20</v>
      </c>
      <c r="AC11" s="82">
        <v>21</v>
      </c>
      <c r="AD11" s="82">
        <v>22</v>
      </c>
      <c r="AE11" s="82">
        <v>23</v>
      </c>
      <c r="AF11" s="82">
        <v>24</v>
      </c>
      <c r="AG11" s="82">
        <v>25</v>
      </c>
      <c r="AH11" s="82">
        <v>26</v>
      </c>
      <c r="AI11" s="82">
        <v>27</v>
      </c>
      <c r="AJ11" s="82">
        <v>28</v>
      </c>
      <c r="AK11" s="82">
        <v>29</v>
      </c>
      <c r="AL11" s="82">
        <v>30</v>
      </c>
      <c r="AM11" s="82">
        <v>31</v>
      </c>
      <c r="AN11" s="82">
        <v>32</v>
      </c>
      <c r="AO11" s="82">
        <v>33</v>
      </c>
      <c r="AP11" s="82">
        <v>34</v>
      </c>
      <c r="AQ11" s="82">
        <v>35</v>
      </c>
      <c r="AR11" s="82">
        <v>36</v>
      </c>
      <c r="AS11" s="82">
        <v>37</v>
      </c>
      <c r="AT11" s="82">
        <v>38</v>
      </c>
      <c r="AU11" s="82">
        <v>39</v>
      </c>
      <c r="AV11" s="82">
        <v>40</v>
      </c>
      <c r="AW11" s="82">
        <v>41</v>
      </c>
      <c r="AX11" s="82">
        <v>42</v>
      </c>
      <c r="AY11" s="82">
        <v>43</v>
      </c>
      <c r="AZ11" s="82">
        <v>44</v>
      </c>
      <c r="BA11" s="82">
        <v>45</v>
      </c>
      <c r="BB11" s="82">
        <v>46</v>
      </c>
      <c r="BC11" s="82">
        <v>47</v>
      </c>
      <c r="BD11" s="82">
        <v>48</v>
      </c>
      <c r="BE11" s="82">
        <v>49</v>
      </c>
      <c r="BF11" s="82">
        <v>50</v>
      </c>
      <c r="BG11" s="82">
        <v>51</v>
      </c>
      <c r="BH11" s="82">
        <v>52</v>
      </c>
    </row>
    <row r="12" spans="1:60" x14ac:dyDescent="0.3">
      <c r="A12" s="50" t="s">
        <v>2981</v>
      </c>
      <c r="B12" s="137">
        <v>1</v>
      </c>
      <c r="C12" s="137">
        <v>1</v>
      </c>
      <c r="D12" s="137">
        <v>1</v>
      </c>
      <c r="E12" s="137">
        <v>1</v>
      </c>
      <c r="F12" s="137">
        <v>1</v>
      </c>
      <c r="G12" s="137">
        <v>0</v>
      </c>
      <c r="H12" s="137">
        <v>0</v>
      </c>
      <c r="I12" s="137">
        <v>1</v>
      </c>
      <c r="J12" s="137">
        <v>1</v>
      </c>
      <c r="K12" s="137">
        <v>1</v>
      </c>
      <c r="L12" s="137">
        <v>1</v>
      </c>
      <c r="M12" s="137">
        <v>1</v>
      </c>
      <c r="N12" s="137">
        <v>1</v>
      </c>
      <c r="O12" s="137">
        <v>1</v>
      </c>
      <c r="P12" s="137">
        <v>1</v>
      </c>
      <c r="Q12" s="137">
        <v>1</v>
      </c>
      <c r="R12" s="137">
        <v>1</v>
      </c>
      <c r="S12" s="137">
        <v>1</v>
      </c>
      <c r="T12" s="137">
        <v>1</v>
      </c>
      <c r="U12" s="137">
        <v>1</v>
      </c>
      <c r="V12" s="137">
        <v>1</v>
      </c>
      <c r="W12" s="137">
        <v>1</v>
      </c>
      <c r="X12" s="137">
        <v>1</v>
      </c>
      <c r="Y12" s="137">
        <v>1</v>
      </c>
      <c r="Z12" s="137">
        <v>1</v>
      </c>
      <c r="AA12" s="137">
        <v>1</v>
      </c>
      <c r="AB12" s="137">
        <v>1</v>
      </c>
      <c r="AC12" s="137">
        <v>1</v>
      </c>
      <c r="AD12" s="137">
        <v>1</v>
      </c>
      <c r="AE12" s="137">
        <v>1</v>
      </c>
      <c r="AF12" s="137">
        <v>1</v>
      </c>
      <c r="AG12" s="137">
        <v>1</v>
      </c>
      <c r="AH12" s="137">
        <v>1</v>
      </c>
      <c r="AI12" s="137">
        <v>1</v>
      </c>
      <c r="AJ12" s="137">
        <v>1</v>
      </c>
      <c r="AK12" s="137">
        <v>0</v>
      </c>
      <c r="AL12" s="137">
        <v>0</v>
      </c>
      <c r="AM12" s="137">
        <v>0</v>
      </c>
      <c r="AN12" s="137">
        <v>0</v>
      </c>
      <c r="AO12" s="137">
        <v>1</v>
      </c>
      <c r="AP12" s="137">
        <v>1</v>
      </c>
      <c r="AQ12" s="137">
        <v>1</v>
      </c>
      <c r="AR12" s="137">
        <v>1</v>
      </c>
      <c r="AS12" s="137">
        <v>1</v>
      </c>
      <c r="AT12" s="137">
        <v>1</v>
      </c>
      <c r="AU12" s="137">
        <v>1</v>
      </c>
      <c r="AV12" s="137">
        <v>1</v>
      </c>
      <c r="AW12" s="137">
        <v>1</v>
      </c>
      <c r="AX12" s="137">
        <v>1</v>
      </c>
      <c r="AY12" s="137">
        <v>1</v>
      </c>
      <c r="AZ12" s="137">
        <v>1</v>
      </c>
      <c r="BA12" s="137">
        <v>1</v>
      </c>
      <c r="BB12" s="137">
        <v>1</v>
      </c>
      <c r="BC12" s="137">
        <v>1</v>
      </c>
      <c r="BD12" s="137">
        <v>1</v>
      </c>
      <c r="BE12" s="137">
        <v>1</v>
      </c>
      <c r="BF12" s="137">
        <v>1</v>
      </c>
      <c r="BG12" s="137">
        <v>0</v>
      </c>
      <c r="BH12" s="137">
        <v>0</v>
      </c>
    </row>
    <row r="13" spans="1:60" x14ac:dyDescent="0.3">
      <c r="A13" s="50" t="s">
        <v>2886</v>
      </c>
      <c r="B13" s="137">
        <v>1</v>
      </c>
      <c r="C13" s="137">
        <v>1</v>
      </c>
      <c r="D13" s="137">
        <v>1</v>
      </c>
      <c r="E13" s="137">
        <v>1</v>
      </c>
      <c r="F13" s="137">
        <v>1</v>
      </c>
      <c r="G13" s="137">
        <v>0</v>
      </c>
      <c r="H13" s="137">
        <v>0</v>
      </c>
      <c r="I13" s="137">
        <v>1</v>
      </c>
      <c r="J13" s="137">
        <v>1</v>
      </c>
      <c r="K13" s="137">
        <v>1</v>
      </c>
      <c r="L13" s="137">
        <v>1</v>
      </c>
      <c r="M13" s="137">
        <v>1</v>
      </c>
      <c r="N13" s="137">
        <v>1</v>
      </c>
      <c r="O13" s="137">
        <v>1</v>
      </c>
      <c r="P13" s="137">
        <v>1</v>
      </c>
      <c r="Q13" s="137">
        <v>1</v>
      </c>
      <c r="R13" s="137">
        <v>1</v>
      </c>
      <c r="S13" s="137">
        <v>1</v>
      </c>
      <c r="T13" s="137">
        <v>1</v>
      </c>
      <c r="U13" s="137">
        <v>1</v>
      </c>
      <c r="V13" s="137">
        <v>1</v>
      </c>
      <c r="W13" s="137">
        <v>1</v>
      </c>
      <c r="X13" s="137">
        <v>1</v>
      </c>
      <c r="Y13" s="137">
        <v>1</v>
      </c>
      <c r="Z13" s="137">
        <v>1</v>
      </c>
      <c r="AA13" s="137">
        <v>1</v>
      </c>
      <c r="AB13" s="137">
        <v>1</v>
      </c>
      <c r="AC13" s="137">
        <v>1</v>
      </c>
      <c r="AD13" s="137">
        <v>1</v>
      </c>
      <c r="AE13" s="137">
        <v>1</v>
      </c>
      <c r="AF13" s="137">
        <v>1</v>
      </c>
      <c r="AG13" s="137">
        <v>1</v>
      </c>
      <c r="AH13" s="137">
        <v>1</v>
      </c>
      <c r="AI13" s="137">
        <v>1</v>
      </c>
      <c r="AJ13" s="137">
        <v>1</v>
      </c>
      <c r="AK13" s="137">
        <v>0</v>
      </c>
      <c r="AL13" s="137">
        <v>0</v>
      </c>
      <c r="AM13" s="137">
        <v>0</v>
      </c>
      <c r="AN13" s="137">
        <v>0</v>
      </c>
      <c r="AO13" s="137">
        <v>1</v>
      </c>
      <c r="AP13" s="137">
        <v>1</v>
      </c>
      <c r="AQ13" s="137">
        <v>1</v>
      </c>
      <c r="AR13" s="137">
        <v>1</v>
      </c>
      <c r="AS13" s="137">
        <v>1</v>
      </c>
      <c r="AT13" s="137">
        <v>1</v>
      </c>
      <c r="AU13" s="137">
        <v>1</v>
      </c>
      <c r="AV13" s="137">
        <v>1</v>
      </c>
      <c r="AW13" s="137">
        <v>1</v>
      </c>
      <c r="AX13" s="137">
        <v>1</v>
      </c>
      <c r="AY13" s="137">
        <v>1</v>
      </c>
      <c r="AZ13" s="137">
        <v>1</v>
      </c>
      <c r="BA13" s="137">
        <v>1</v>
      </c>
      <c r="BB13" s="137">
        <v>1</v>
      </c>
      <c r="BC13" s="137">
        <v>1</v>
      </c>
      <c r="BD13" s="137">
        <v>1</v>
      </c>
      <c r="BE13" s="137">
        <v>1</v>
      </c>
      <c r="BF13" s="137">
        <v>1</v>
      </c>
      <c r="BG13" s="137">
        <v>0</v>
      </c>
      <c r="BH13" s="137">
        <v>0</v>
      </c>
    </row>
    <row r="14" spans="1:60" x14ac:dyDescent="0.3">
      <c r="A14" s="50" t="s">
        <v>1957</v>
      </c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</row>
    <row r="15" spans="1:60" x14ac:dyDescent="0.3">
      <c r="A15" s="83" t="s">
        <v>2106</v>
      </c>
      <c r="B15" s="138">
        <f t="shared" ref="B15:H15" si="3">SUM(B12:B14)</f>
        <v>2</v>
      </c>
      <c r="C15" s="138">
        <f t="shared" si="3"/>
        <v>2</v>
      </c>
      <c r="D15" s="138">
        <f t="shared" si="3"/>
        <v>2</v>
      </c>
      <c r="E15" s="138">
        <f t="shared" si="3"/>
        <v>2</v>
      </c>
      <c r="F15" s="138">
        <f t="shared" si="3"/>
        <v>2</v>
      </c>
      <c r="G15" s="138">
        <f t="shared" si="3"/>
        <v>0</v>
      </c>
      <c r="H15" s="138">
        <f t="shared" si="3"/>
        <v>0</v>
      </c>
      <c r="I15" s="138">
        <f t="shared" ref="I15:N15" si="4">SUM(I12:I14)</f>
        <v>2</v>
      </c>
      <c r="J15" s="138">
        <f t="shared" si="4"/>
        <v>2</v>
      </c>
      <c r="K15" s="138">
        <f t="shared" si="4"/>
        <v>2</v>
      </c>
      <c r="L15" s="138">
        <f t="shared" si="4"/>
        <v>2</v>
      </c>
      <c r="M15" s="138">
        <f t="shared" si="4"/>
        <v>2</v>
      </c>
      <c r="N15" s="138">
        <f t="shared" si="4"/>
        <v>2</v>
      </c>
      <c r="O15" s="138">
        <f t="shared" ref="O15:BH15" si="5">SUM(O12:O14)</f>
        <v>2</v>
      </c>
      <c r="P15" s="138">
        <f t="shared" si="5"/>
        <v>2</v>
      </c>
      <c r="Q15" s="138">
        <f t="shared" si="5"/>
        <v>2</v>
      </c>
      <c r="R15" s="138">
        <f t="shared" si="5"/>
        <v>2</v>
      </c>
      <c r="S15" s="138">
        <f t="shared" si="5"/>
        <v>2</v>
      </c>
      <c r="T15" s="138">
        <f t="shared" si="5"/>
        <v>2</v>
      </c>
      <c r="U15" s="138">
        <f t="shared" si="5"/>
        <v>2</v>
      </c>
      <c r="V15" s="138">
        <f t="shared" si="5"/>
        <v>2</v>
      </c>
      <c r="W15" s="138">
        <f t="shared" si="5"/>
        <v>2</v>
      </c>
      <c r="X15" s="138">
        <f t="shared" si="5"/>
        <v>2</v>
      </c>
      <c r="Y15" s="138">
        <f t="shared" si="5"/>
        <v>2</v>
      </c>
      <c r="Z15" s="138">
        <f t="shared" si="5"/>
        <v>2</v>
      </c>
      <c r="AA15" s="138">
        <f t="shared" si="5"/>
        <v>2</v>
      </c>
      <c r="AB15" s="138">
        <f t="shared" si="5"/>
        <v>2</v>
      </c>
      <c r="AC15" s="138">
        <f t="shared" si="5"/>
        <v>2</v>
      </c>
      <c r="AD15" s="138">
        <f t="shared" si="5"/>
        <v>2</v>
      </c>
      <c r="AE15" s="138">
        <f t="shared" si="5"/>
        <v>2</v>
      </c>
      <c r="AF15" s="138">
        <f t="shared" si="5"/>
        <v>2</v>
      </c>
      <c r="AG15" s="138">
        <f t="shared" si="5"/>
        <v>2</v>
      </c>
      <c r="AH15" s="138">
        <f t="shared" si="5"/>
        <v>2</v>
      </c>
      <c r="AI15" s="138">
        <f t="shared" si="5"/>
        <v>2</v>
      </c>
      <c r="AJ15" s="138">
        <f t="shared" si="5"/>
        <v>2</v>
      </c>
      <c r="AK15" s="138">
        <f t="shared" si="5"/>
        <v>0</v>
      </c>
      <c r="AL15" s="138">
        <f t="shared" si="5"/>
        <v>0</v>
      </c>
      <c r="AM15" s="138">
        <f t="shared" si="5"/>
        <v>0</v>
      </c>
      <c r="AN15" s="138">
        <f t="shared" si="5"/>
        <v>0</v>
      </c>
      <c r="AO15" s="138">
        <f t="shared" si="5"/>
        <v>2</v>
      </c>
      <c r="AP15" s="138">
        <f t="shared" si="5"/>
        <v>2</v>
      </c>
      <c r="AQ15" s="138">
        <f t="shared" si="5"/>
        <v>2</v>
      </c>
      <c r="AR15" s="138">
        <f t="shared" si="5"/>
        <v>2</v>
      </c>
      <c r="AS15" s="138">
        <f t="shared" si="5"/>
        <v>2</v>
      </c>
      <c r="AT15" s="138">
        <f t="shared" si="5"/>
        <v>2</v>
      </c>
      <c r="AU15" s="138">
        <f t="shared" si="5"/>
        <v>2</v>
      </c>
      <c r="AV15" s="138">
        <f t="shared" si="5"/>
        <v>2</v>
      </c>
      <c r="AW15" s="138">
        <f t="shared" si="5"/>
        <v>2</v>
      </c>
      <c r="AX15" s="138">
        <f t="shared" si="5"/>
        <v>2</v>
      </c>
      <c r="AY15" s="138">
        <f t="shared" si="5"/>
        <v>2</v>
      </c>
      <c r="AZ15" s="138">
        <f t="shared" si="5"/>
        <v>2</v>
      </c>
      <c r="BA15" s="138">
        <f t="shared" si="5"/>
        <v>2</v>
      </c>
      <c r="BB15" s="138">
        <f t="shared" si="5"/>
        <v>2</v>
      </c>
      <c r="BC15" s="138">
        <f t="shared" si="5"/>
        <v>2</v>
      </c>
      <c r="BD15" s="138">
        <f t="shared" si="5"/>
        <v>2</v>
      </c>
      <c r="BE15" s="138">
        <f t="shared" si="5"/>
        <v>2</v>
      </c>
      <c r="BF15" s="138">
        <f t="shared" si="5"/>
        <v>2</v>
      </c>
      <c r="BG15" s="138">
        <f t="shared" si="5"/>
        <v>0</v>
      </c>
      <c r="BH15" s="138">
        <f t="shared" si="5"/>
        <v>0</v>
      </c>
    </row>
    <row r="17" spans="1:60" x14ac:dyDescent="0.3">
      <c r="A17" s="81" t="s">
        <v>2109</v>
      </c>
      <c r="B17" s="82">
        <v>46</v>
      </c>
      <c r="C17" s="82">
        <v>47</v>
      </c>
      <c r="D17" s="82">
        <v>48</v>
      </c>
      <c r="E17" s="82">
        <v>49</v>
      </c>
      <c r="F17" s="82">
        <v>50</v>
      </c>
      <c r="G17" s="82">
        <v>51</v>
      </c>
      <c r="H17" s="82">
        <v>52</v>
      </c>
      <c r="I17" s="82">
        <v>1</v>
      </c>
      <c r="J17" s="82">
        <v>2</v>
      </c>
      <c r="K17" s="82">
        <v>3</v>
      </c>
      <c r="L17" s="82">
        <v>4</v>
      </c>
      <c r="M17" s="82">
        <v>5</v>
      </c>
      <c r="N17" s="82">
        <v>6</v>
      </c>
      <c r="O17" s="82">
        <v>7</v>
      </c>
      <c r="P17" s="82">
        <v>8</v>
      </c>
      <c r="Q17" s="82">
        <v>9</v>
      </c>
      <c r="R17" s="82">
        <v>10</v>
      </c>
      <c r="S17" s="82">
        <v>11</v>
      </c>
      <c r="T17" s="82">
        <v>12</v>
      </c>
      <c r="U17" s="82">
        <v>13</v>
      </c>
      <c r="V17" s="82">
        <v>14</v>
      </c>
      <c r="W17" s="82">
        <v>15</v>
      </c>
      <c r="X17" s="82">
        <v>16</v>
      </c>
      <c r="Y17" s="82">
        <v>17</v>
      </c>
      <c r="Z17" s="82">
        <v>18</v>
      </c>
      <c r="AA17" s="82">
        <v>19</v>
      </c>
      <c r="AB17" s="82">
        <v>20</v>
      </c>
      <c r="AC17" s="82">
        <v>21</v>
      </c>
      <c r="AD17" s="82">
        <v>22</v>
      </c>
      <c r="AE17" s="82">
        <v>23</v>
      </c>
      <c r="AF17" s="82">
        <v>24</v>
      </c>
      <c r="AG17" s="82">
        <v>25</v>
      </c>
      <c r="AH17" s="82">
        <v>26</v>
      </c>
      <c r="AI17" s="82">
        <v>27</v>
      </c>
      <c r="AJ17" s="82">
        <v>28</v>
      </c>
      <c r="AK17" s="82">
        <v>29</v>
      </c>
      <c r="AL17" s="82">
        <v>30</v>
      </c>
      <c r="AM17" s="82">
        <v>31</v>
      </c>
      <c r="AN17" s="82">
        <v>32</v>
      </c>
      <c r="AO17" s="82">
        <v>33</v>
      </c>
      <c r="AP17" s="82">
        <v>34</v>
      </c>
      <c r="AQ17" s="82">
        <v>35</v>
      </c>
      <c r="AR17" s="82">
        <v>36</v>
      </c>
      <c r="AS17" s="82">
        <v>37</v>
      </c>
      <c r="AT17" s="82">
        <v>38</v>
      </c>
      <c r="AU17" s="82">
        <v>39</v>
      </c>
      <c r="AV17" s="82">
        <v>40</v>
      </c>
      <c r="AW17" s="82">
        <v>41</v>
      </c>
      <c r="AX17" s="82">
        <v>42</v>
      </c>
      <c r="AY17" s="82">
        <v>43</v>
      </c>
      <c r="AZ17" s="82">
        <v>44</v>
      </c>
      <c r="BA17" s="82">
        <v>45</v>
      </c>
      <c r="BB17" s="82">
        <v>46</v>
      </c>
      <c r="BC17" s="82">
        <v>47</v>
      </c>
      <c r="BD17" s="82">
        <v>48</v>
      </c>
      <c r="BE17" s="82">
        <v>49</v>
      </c>
      <c r="BF17" s="82">
        <v>50</v>
      </c>
      <c r="BG17" s="82">
        <v>51</v>
      </c>
      <c r="BH17" s="82">
        <v>52</v>
      </c>
    </row>
    <row r="18" spans="1:60" x14ac:dyDescent="0.3">
      <c r="A18" s="50" t="s">
        <v>1957</v>
      </c>
      <c r="B18" s="50">
        <v>1</v>
      </c>
      <c r="C18" s="50">
        <v>1</v>
      </c>
      <c r="D18" s="50">
        <v>1</v>
      </c>
      <c r="E18" s="50">
        <v>1</v>
      </c>
      <c r="F18" s="50">
        <v>1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50">
        <v>0</v>
      </c>
      <c r="U18" s="50">
        <v>0</v>
      </c>
      <c r="V18" s="50">
        <v>0</v>
      </c>
      <c r="W18" s="50">
        <v>0</v>
      </c>
      <c r="X18" s="50">
        <v>0</v>
      </c>
      <c r="Y18" s="50">
        <v>0</v>
      </c>
      <c r="Z18" s="50">
        <v>0</v>
      </c>
      <c r="AA18" s="50">
        <v>0</v>
      </c>
      <c r="AB18" s="50">
        <v>0</v>
      </c>
      <c r="AC18" s="50">
        <v>0</v>
      </c>
      <c r="AD18" s="50">
        <v>0</v>
      </c>
      <c r="AE18" s="50">
        <v>0</v>
      </c>
      <c r="AF18" s="50">
        <v>0</v>
      </c>
      <c r="AG18" s="50">
        <v>0</v>
      </c>
      <c r="AH18" s="50">
        <v>0</v>
      </c>
      <c r="AI18" s="50">
        <v>0</v>
      </c>
      <c r="AJ18" s="50">
        <v>0</v>
      </c>
      <c r="AK18" s="50">
        <v>0</v>
      </c>
      <c r="AL18" s="50">
        <v>0</v>
      </c>
      <c r="AM18" s="50">
        <v>0</v>
      </c>
      <c r="AN18" s="50">
        <v>0</v>
      </c>
      <c r="AO18" s="50">
        <v>0</v>
      </c>
      <c r="AP18" s="50">
        <v>0</v>
      </c>
      <c r="AQ18" s="50">
        <v>0</v>
      </c>
      <c r="AR18" s="50">
        <v>0</v>
      </c>
      <c r="AS18" s="50">
        <v>0</v>
      </c>
      <c r="AT18" s="50">
        <v>0</v>
      </c>
      <c r="AU18" s="50">
        <v>0</v>
      </c>
      <c r="AV18" s="50">
        <v>0</v>
      </c>
      <c r="AW18" s="50">
        <v>0</v>
      </c>
      <c r="AX18" s="50">
        <v>0</v>
      </c>
      <c r="AY18" s="50">
        <v>0</v>
      </c>
      <c r="AZ18" s="50">
        <v>0</v>
      </c>
      <c r="BA18" s="50">
        <v>0</v>
      </c>
      <c r="BB18" s="50">
        <v>0</v>
      </c>
      <c r="BC18" s="50">
        <v>0</v>
      </c>
      <c r="BD18" s="50">
        <v>0</v>
      </c>
      <c r="BE18" s="50">
        <v>0</v>
      </c>
      <c r="BF18" s="50">
        <v>0</v>
      </c>
      <c r="BG18" s="50">
        <v>0</v>
      </c>
      <c r="BH18" s="50">
        <v>0</v>
      </c>
    </row>
    <row r="19" spans="1:60" x14ac:dyDescent="0.3">
      <c r="A19" s="83" t="s">
        <v>2106</v>
      </c>
      <c r="B19" s="80">
        <f t="shared" ref="B19:H19" si="6">B18</f>
        <v>1</v>
      </c>
      <c r="C19" s="80">
        <f t="shared" si="6"/>
        <v>1</v>
      </c>
      <c r="D19" s="80">
        <f t="shared" si="6"/>
        <v>1</v>
      </c>
      <c r="E19" s="80">
        <f t="shared" si="6"/>
        <v>1</v>
      </c>
      <c r="F19" s="80">
        <f t="shared" si="6"/>
        <v>1</v>
      </c>
      <c r="G19" s="80">
        <f t="shared" si="6"/>
        <v>0</v>
      </c>
      <c r="H19" s="80">
        <f t="shared" si="6"/>
        <v>0</v>
      </c>
      <c r="I19" s="80">
        <f t="shared" ref="I19:N19" si="7">I18</f>
        <v>0</v>
      </c>
      <c r="J19" s="80">
        <f t="shared" si="7"/>
        <v>0</v>
      </c>
      <c r="K19" s="80">
        <f t="shared" si="7"/>
        <v>0</v>
      </c>
      <c r="L19" s="80">
        <f t="shared" si="7"/>
        <v>0</v>
      </c>
      <c r="M19" s="80">
        <f t="shared" si="7"/>
        <v>0</v>
      </c>
      <c r="N19" s="80">
        <f t="shared" si="7"/>
        <v>0</v>
      </c>
      <c r="O19" s="80">
        <f t="shared" ref="O19:BH19" si="8">O18</f>
        <v>0</v>
      </c>
      <c r="P19" s="80">
        <f t="shared" si="8"/>
        <v>0</v>
      </c>
      <c r="Q19" s="80">
        <f t="shared" si="8"/>
        <v>0</v>
      </c>
      <c r="R19" s="80">
        <f t="shared" si="8"/>
        <v>0</v>
      </c>
      <c r="S19" s="80">
        <f t="shared" si="8"/>
        <v>0</v>
      </c>
      <c r="T19" s="80">
        <f t="shared" si="8"/>
        <v>0</v>
      </c>
      <c r="U19" s="80">
        <f t="shared" si="8"/>
        <v>0</v>
      </c>
      <c r="V19" s="80">
        <f t="shared" si="8"/>
        <v>0</v>
      </c>
      <c r="W19" s="80">
        <f t="shared" si="8"/>
        <v>0</v>
      </c>
      <c r="X19" s="80">
        <f t="shared" si="8"/>
        <v>0</v>
      </c>
      <c r="Y19" s="80">
        <f t="shared" si="8"/>
        <v>0</v>
      </c>
      <c r="Z19" s="80">
        <f t="shared" si="8"/>
        <v>0</v>
      </c>
      <c r="AA19" s="80">
        <f t="shared" si="8"/>
        <v>0</v>
      </c>
      <c r="AB19" s="80">
        <f t="shared" si="8"/>
        <v>0</v>
      </c>
      <c r="AC19" s="80">
        <f t="shared" si="8"/>
        <v>0</v>
      </c>
      <c r="AD19" s="80">
        <f t="shared" si="8"/>
        <v>0</v>
      </c>
      <c r="AE19" s="80">
        <f t="shared" si="8"/>
        <v>0</v>
      </c>
      <c r="AF19" s="80">
        <f t="shared" si="8"/>
        <v>0</v>
      </c>
      <c r="AG19" s="80">
        <f t="shared" si="8"/>
        <v>0</v>
      </c>
      <c r="AH19" s="80">
        <f t="shared" si="8"/>
        <v>0</v>
      </c>
      <c r="AI19" s="80">
        <f t="shared" si="8"/>
        <v>0</v>
      </c>
      <c r="AJ19" s="80">
        <f t="shared" si="8"/>
        <v>0</v>
      </c>
      <c r="AK19" s="80">
        <f t="shared" si="8"/>
        <v>0</v>
      </c>
      <c r="AL19" s="80">
        <f t="shared" si="8"/>
        <v>0</v>
      </c>
      <c r="AM19" s="80">
        <f t="shared" si="8"/>
        <v>0</v>
      </c>
      <c r="AN19" s="80">
        <f t="shared" si="8"/>
        <v>0</v>
      </c>
      <c r="AO19" s="80">
        <f t="shared" si="8"/>
        <v>0</v>
      </c>
      <c r="AP19" s="80">
        <f t="shared" si="8"/>
        <v>0</v>
      </c>
      <c r="AQ19" s="80">
        <f t="shared" si="8"/>
        <v>0</v>
      </c>
      <c r="AR19" s="80">
        <f t="shared" si="8"/>
        <v>0</v>
      </c>
      <c r="AS19" s="80">
        <f t="shared" si="8"/>
        <v>0</v>
      </c>
      <c r="AT19" s="80">
        <f t="shared" si="8"/>
        <v>0</v>
      </c>
      <c r="AU19" s="80">
        <f t="shared" si="8"/>
        <v>0</v>
      </c>
      <c r="AV19" s="80">
        <f t="shared" si="8"/>
        <v>0</v>
      </c>
      <c r="AW19" s="80">
        <f t="shared" si="8"/>
        <v>0</v>
      </c>
      <c r="AX19" s="80">
        <f t="shared" si="8"/>
        <v>0</v>
      </c>
      <c r="AY19" s="80">
        <f t="shared" si="8"/>
        <v>0</v>
      </c>
      <c r="AZ19" s="80">
        <f t="shared" si="8"/>
        <v>0</v>
      </c>
      <c r="BA19" s="80">
        <f t="shared" si="8"/>
        <v>0</v>
      </c>
      <c r="BB19" s="80">
        <f t="shared" si="8"/>
        <v>0</v>
      </c>
      <c r="BC19" s="80">
        <f t="shared" si="8"/>
        <v>0</v>
      </c>
      <c r="BD19" s="80">
        <f t="shared" si="8"/>
        <v>0</v>
      </c>
      <c r="BE19" s="80">
        <f t="shared" si="8"/>
        <v>0</v>
      </c>
      <c r="BF19" s="80">
        <f t="shared" si="8"/>
        <v>0</v>
      </c>
      <c r="BG19" s="80">
        <f t="shared" si="8"/>
        <v>0</v>
      </c>
      <c r="BH19" s="80">
        <f t="shared" si="8"/>
        <v>0</v>
      </c>
    </row>
    <row r="22" spans="1:60" x14ac:dyDescent="0.3">
      <c r="A22" s="84" t="s">
        <v>2930</v>
      </c>
    </row>
    <row r="25" spans="1:60" x14ac:dyDescent="0.3">
      <c r="A25" s="82" t="s">
        <v>2406</v>
      </c>
      <c r="B25" s="82">
        <v>46</v>
      </c>
      <c r="C25" s="82">
        <v>47</v>
      </c>
      <c r="D25" s="82">
        <v>48</v>
      </c>
      <c r="E25" s="82">
        <v>49</v>
      </c>
      <c r="F25" s="82">
        <v>50</v>
      </c>
      <c r="G25" s="82">
        <v>51</v>
      </c>
      <c r="H25" s="82">
        <v>52</v>
      </c>
      <c r="I25" s="82">
        <v>1</v>
      </c>
      <c r="J25" s="82">
        <v>2</v>
      </c>
      <c r="K25" s="82">
        <v>3</v>
      </c>
      <c r="L25" s="82">
        <v>4</v>
      </c>
      <c r="M25" s="82">
        <v>5</v>
      </c>
      <c r="N25" s="82">
        <v>6</v>
      </c>
      <c r="O25" s="82">
        <v>7</v>
      </c>
      <c r="P25" s="82">
        <v>8</v>
      </c>
      <c r="Q25" s="82">
        <v>9</v>
      </c>
      <c r="R25" s="82">
        <v>10</v>
      </c>
      <c r="S25" s="82">
        <v>11</v>
      </c>
      <c r="T25" s="82">
        <v>12</v>
      </c>
      <c r="U25" s="82">
        <v>13</v>
      </c>
      <c r="V25" s="82">
        <v>14</v>
      </c>
      <c r="W25" s="82">
        <v>15</v>
      </c>
      <c r="X25" s="82">
        <v>16</v>
      </c>
      <c r="Y25" s="82">
        <v>17</v>
      </c>
      <c r="Z25" s="82">
        <v>18</v>
      </c>
      <c r="AA25" s="82">
        <v>19</v>
      </c>
      <c r="AB25" s="82">
        <v>20</v>
      </c>
      <c r="AC25" s="82">
        <v>21</v>
      </c>
      <c r="AD25" s="82">
        <v>22</v>
      </c>
      <c r="AE25" s="82">
        <v>23</v>
      </c>
      <c r="AF25" s="82">
        <v>24</v>
      </c>
      <c r="AG25" s="82">
        <v>25</v>
      </c>
      <c r="AH25" s="82">
        <v>26</v>
      </c>
      <c r="AI25" s="82">
        <v>27</v>
      </c>
      <c r="AJ25" s="82">
        <v>28</v>
      </c>
      <c r="AK25" s="82">
        <v>29</v>
      </c>
      <c r="AL25" s="82">
        <v>30</v>
      </c>
      <c r="AM25" s="82">
        <v>31</v>
      </c>
      <c r="AN25" s="82">
        <v>32</v>
      </c>
      <c r="AO25" s="82">
        <v>33</v>
      </c>
      <c r="AP25" s="82">
        <v>34</v>
      </c>
      <c r="AQ25" s="82">
        <v>35</v>
      </c>
      <c r="AR25" s="82">
        <v>36</v>
      </c>
      <c r="AS25" s="82">
        <v>37</v>
      </c>
      <c r="AT25" s="82">
        <v>38</v>
      </c>
      <c r="AU25" s="82">
        <v>39</v>
      </c>
      <c r="AV25" s="82">
        <v>40</v>
      </c>
      <c r="AW25" s="82">
        <v>41</v>
      </c>
      <c r="AX25" s="82">
        <v>42</v>
      </c>
      <c r="AY25" s="82">
        <v>43</v>
      </c>
      <c r="AZ25" s="82">
        <v>44</v>
      </c>
      <c r="BA25" s="82">
        <v>45</v>
      </c>
      <c r="BB25" s="82">
        <v>46</v>
      </c>
      <c r="BC25" s="82">
        <v>47</v>
      </c>
      <c r="BD25" s="82">
        <v>48</v>
      </c>
      <c r="BE25" s="82">
        <v>49</v>
      </c>
      <c r="BF25" s="82">
        <v>50</v>
      </c>
      <c r="BG25" s="82">
        <v>51</v>
      </c>
      <c r="BH25" s="82">
        <v>52</v>
      </c>
    </row>
    <row r="26" spans="1:60" x14ac:dyDescent="0.3">
      <c r="A26" s="50" t="s">
        <v>826</v>
      </c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</row>
    <row r="27" spans="1:60" x14ac:dyDescent="0.3">
      <c r="A27" s="50" t="s">
        <v>2909</v>
      </c>
      <c r="B27" s="50">
        <v>0.5</v>
      </c>
      <c r="C27" s="50">
        <v>0.5</v>
      </c>
      <c r="D27" s="50">
        <v>0.5</v>
      </c>
      <c r="E27" s="50">
        <v>0.5</v>
      </c>
      <c r="F27" s="50">
        <v>0.5</v>
      </c>
      <c r="G27" s="50">
        <v>0</v>
      </c>
      <c r="H27" s="50">
        <v>0</v>
      </c>
      <c r="I27" s="50">
        <v>0</v>
      </c>
      <c r="J27" s="50">
        <v>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50">
        <v>0</v>
      </c>
      <c r="AA27" s="50">
        <v>0</v>
      </c>
      <c r="AB27" s="50">
        <v>0</v>
      </c>
      <c r="AC27" s="50">
        <v>0</v>
      </c>
      <c r="AD27" s="50">
        <v>0</v>
      </c>
      <c r="AE27" s="50">
        <v>0</v>
      </c>
      <c r="AF27" s="50">
        <v>0</v>
      </c>
      <c r="AG27" s="50">
        <v>0</v>
      </c>
      <c r="AH27" s="50">
        <v>0</v>
      </c>
      <c r="AI27" s="50">
        <v>0</v>
      </c>
      <c r="AJ27" s="50">
        <v>0</v>
      </c>
      <c r="AK27" s="50">
        <v>0</v>
      </c>
      <c r="AL27" s="50">
        <v>0</v>
      </c>
      <c r="AM27" s="50">
        <v>0</v>
      </c>
      <c r="AN27" s="50">
        <v>0</v>
      </c>
      <c r="AO27" s="50">
        <v>0</v>
      </c>
      <c r="AP27" s="50">
        <v>0</v>
      </c>
      <c r="AQ27" s="50">
        <v>0</v>
      </c>
      <c r="AR27" s="50">
        <v>0</v>
      </c>
      <c r="AS27" s="50">
        <v>0</v>
      </c>
      <c r="AT27" s="50">
        <v>0</v>
      </c>
      <c r="AU27" s="50">
        <v>0</v>
      </c>
      <c r="AV27" s="50">
        <v>0</v>
      </c>
      <c r="AW27" s="50">
        <v>0</v>
      </c>
      <c r="AX27" s="50">
        <v>0</v>
      </c>
      <c r="AY27" s="50">
        <v>0</v>
      </c>
      <c r="AZ27" s="50">
        <v>0</v>
      </c>
      <c r="BA27" s="50">
        <v>0</v>
      </c>
      <c r="BB27" s="50">
        <v>0</v>
      </c>
      <c r="BC27" s="50">
        <v>0</v>
      </c>
      <c r="BD27" s="50">
        <v>0</v>
      </c>
      <c r="BE27" s="50">
        <v>0</v>
      </c>
      <c r="BF27" s="50">
        <v>0</v>
      </c>
      <c r="BG27" s="50">
        <v>0</v>
      </c>
      <c r="BH27" s="50">
        <v>0</v>
      </c>
    </row>
    <row r="28" spans="1:60" x14ac:dyDescent="0.3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</row>
    <row r="29" spans="1:60" x14ac:dyDescent="0.3">
      <c r="A29" s="50" t="s">
        <v>2106</v>
      </c>
      <c r="B29" s="50">
        <f t="shared" ref="B29:H29" si="9">SUM(B26:B28)</f>
        <v>0.5</v>
      </c>
      <c r="C29" s="50">
        <f t="shared" si="9"/>
        <v>0.5</v>
      </c>
      <c r="D29" s="50">
        <f t="shared" si="9"/>
        <v>0.5</v>
      </c>
      <c r="E29" s="50">
        <f t="shared" si="9"/>
        <v>0.5</v>
      </c>
      <c r="F29" s="50">
        <f t="shared" si="9"/>
        <v>0.5</v>
      </c>
      <c r="G29" s="50">
        <f t="shared" si="9"/>
        <v>0</v>
      </c>
      <c r="H29" s="50">
        <f t="shared" si="9"/>
        <v>0</v>
      </c>
      <c r="I29" s="50">
        <f t="shared" ref="I29:N29" si="10">SUM(I26:I28)</f>
        <v>0</v>
      </c>
      <c r="J29" s="50">
        <f t="shared" si="10"/>
        <v>0</v>
      </c>
      <c r="K29" s="50">
        <f t="shared" si="10"/>
        <v>0</v>
      </c>
      <c r="L29" s="50">
        <f t="shared" si="10"/>
        <v>0</v>
      </c>
      <c r="M29" s="50">
        <f t="shared" si="10"/>
        <v>0</v>
      </c>
      <c r="N29" s="50">
        <f t="shared" si="10"/>
        <v>0</v>
      </c>
      <c r="O29" s="50">
        <f t="shared" ref="O29:BH29" si="11">SUM(O26:O28)</f>
        <v>0</v>
      </c>
      <c r="P29" s="50">
        <f t="shared" si="11"/>
        <v>0</v>
      </c>
      <c r="Q29" s="50">
        <f t="shared" si="11"/>
        <v>0</v>
      </c>
      <c r="R29" s="50">
        <f t="shared" si="11"/>
        <v>0</v>
      </c>
      <c r="S29" s="50">
        <f t="shared" si="11"/>
        <v>0</v>
      </c>
      <c r="T29" s="50">
        <f t="shared" si="11"/>
        <v>0</v>
      </c>
      <c r="U29" s="50">
        <f t="shared" si="11"/>
        <v>0</v>
      </c>
      <c r="V29" s="50">
        <f t="shared" si="11"/>
        <v>0</v>
      </c>
      <c r="W29" s="50">
        <f t="shared" si="11"/>
        <v>0</v>
      </c>
      <c r="X29" s="50">
        <v>0</v>
      </c>
      <c r="Y29" s="50">
        <f t="shared" si="11"/>
        <v>0</v>
      </c>
      <c r="Z29" s="50">
        <f t="shared" si="11"/>
        <v>0</v>
      </c>
      <c r="AA29" s="50">
        <f t="shared" si="11"/>
        <v>0</v>
      </c>
      <c r="AB29" s="50">
        <f t="shared" si="11"/>
        <v>0</v>
      </c>
      <c r="AC29" s="50">
        <f t="shared" si="11"/>
        <v>0</v>
      </c>
      <c r="AD29" s="50">
        <f t="shared" si="11"/>
        <v>0</v>
      </c>
      <c r="AE29" s="50">
        <f t="shared" si="11"/>
        <v>0</v>
      </c>
      <c r="AF29" s="50">
        <f t="shared" si="11"/>
        <v>0</v>
      </c>
      <c r="AG29" s="50">
        <f t="shared" si="11"/>
        <v>0</v>
      </c>
      <c r="AH29" s="50">
        <f t="shared" si="11"/>
        <v>0</v>
      </c>
      <c r="AI29" s="50">
        <f t="shared" si="11"/>
        <v>0</v>
      </c>
      <c r="AJ29" s="50">
        <f t="shared" si="11"/>
        <v>0</v>
      </c>
      <c r="AK29" s="50">
        <f t="shared" si="11"/>
        <v>0</v>
      </c>
      <c r="AL29" s="50">
        <f t="shared" si="11"/>
        <v>0</v>
      </c>
      <c r="AM29" s="50">
        <f t="shared" si="11"/>
        <v>0</v>
      </c>
      <c r="AN29" s="50">
        <f t="shared" si="11"/>
        <v>0</v>
      </c>
      <c r="AO29" s="50">
        <f t="shared" si="11"/>
        <v>0</v>
      </c>
      <c r="AP29" s="50">
        <f t="shared" si="11"/>
        <v>0</v>
      </c>
      <c r="AQ29" s="50">
        <f t="shared" si="11"/>
        <v>0</v>
      </c>
      <c r="AR29" s="50">
        <f t="shared" si="11"/>
        <v>0</v>
      </c>
      <c r="AS29" s="50">
        <f t="shared" si="11"/>
        <v>0</v>
      </c>
      <c r="AT29" s="50">
        <f t="shared" si="11"/>
        <v>0</v>
      </c>
      <c r="AU29" s="50">
        <f t="shared" si="11"/>
        <v>0</v>
      </c>
      <c r="AV29" s="50">
        <f t="shared" si="11"/>
        <v>0</v>
      </c>
      <c r="AW29" s="50">
        <f t="shared" si="11"/>
        <v>0</v>
      </c>
      <c r="AX29" s="50">
        <f t="shared" si="11"/>
        <v>0</v>
      </c>
      <c r="AY29" s="50">
        <f t="shared" si="11"/>
        <v>0</v>
      </c>
      <c r="AZ29" s="50">
        <f t="shared" si="11"/>
        <v>0</v>
      </c>
      <c r="BA29" s="50">
        <f t="shared" si="11"/>
        <v>0</v>
      </c>
      <c r="BB29" s="50">
        <f t="shared" si="11"/>
        <v>0</v>
      </c>
      <c r="BC29" s="50">
        <f t="shared" si="11"/>
        <v>0</v>
      </c>
      <c r="BD29" s="50">
        <f t="shared" si="11"/>
        <v>0</v>
      </c>
      <c r="BE29" s="50">
        <f t="shared" si="11"/>
        <v>0</v>
      </c>
      <c r="BF29" s="50">
        <f t="shared" si="11"/>
        <v>0</v>
      </c>
      <c r="BG29" s="50">
        <f t="shared" si="11"/>
        <v>0</v>
      </c>
      <c r="BH29" s="50">
        <f t="shared" si="11"/>
        <v>0</v>
      </c>
    </row>
    <row r="31" spans="1:60" x14ac:dyDescent="0.3">
      <c r="A31" s="82" t="s">
        <v>1329</v>
      </c>
      <c r="B31" s="82">
        <v>46</v>
      </c>
      <c r="C31" s="82">
        <v>47</v>
      </c>
      <c r="D31" s="82">
        <v>48</v>
      </c>
      <c r="E31" s="82">
        <v>49</v>
      </c>
      <c r="F31" s="82">
        <v>50</v>
      </c>
      <c r="G31" s="82">
        <v>51</v>
      </c>
      <c r="H31" s="82">
        <v>52</v>
      </c>
      <c r="I31" s="82">
        <v>1</v>
      </c>
      <c r="J31" s="82">
        <v>2</v>
      </c>
      <c r="K31" s="82">
        <v>3</v>
      </c>
      <c r="L31" s="82">
        <v>4</v>
      </c>
      <c r="M31" s="82">
        <v>5</v>
      </c>
      <c r="N31" s="82">
        <v>6</v>
      </c>
      <c r="O31" s="82">
        <v>7</v>
      </c>
      <c r="P31" s="82">
        <v>8</v>
      </c>
      <c r="Q31" s="82">
        <v>9</v>
      </c>
      <c r="R31" s="82">
        <v>10</v>
      </c>
      <c r="S31" s="82">
        <v>11</v>
      </c>
      <c r="T31" s="82">
        <v>12</v>
      </c>
      <c r="U31" s="82">
        <v>13</v>
      </c>
      <c r="V31" s="82">
        <v>14</v>
      </c>
      <c r="W31" s="82">
        <v>15</v>
      </c>
      <c r="X31" s="82">
        <v>16</v>
      </c>
      <c r="Y31" s="82">
        <v>17</v>
      </c>
      <c r="Z31" s="82">
        <v>18</v>
      </c>
      <c r="AA31" s="82">
        <v>19</v>
      </c>
      <c r="AB31" s="82">
        <v>20</v>
      </c>
      <c r="AC31" s="82">
        <v>21</v>
      </c>
      <c r="AD31" s="82">
        <v>22</v>
      </c>
      <c r="AE31" s="82">
        <v>23</v>
      </c>
      <c r="AF31" s="82">
        <v>24</v>
      </c>
      <c r="AG31" s="82">
        <v>25</v>
      </c>
      <c r="AH31" s="82">
        <v>26</v>
      </c>
      <c r="AI31" s="82">
        <v>27</v>
      </c>
      <c r="AJ31" s="82">
        <v>28</v>
      </c>
      <c r="AK31" s="82">
        <v>29</v>
      </c>
      <c r="AL31" s="82">
        <v>30</v>
      </c>
      <c r="AM31" s="82">
        <v>31</v>
      </c>
      <c r="AN31" s="82">
        <v>32</v>
      </c>
      <c r="AO31" s="82">
        <v>33</v>
      </c>
      <c r="AP31" s="82">
        <v>34</v>
      </c>
      <c r="AQ31" s="82">
        <v>35</v>
      </c>
      <c r="AR31" s="82">
        <v>36</v>
      </c>
      <c r="AS31" s="82">
        <v>37</v>
      </c>
      <c r="AT31" s="82">
        <v>38</v>
      </c>
      <c r="AU31" s="82">
        <v>39</v>
      </c>
      <c r="AV31" s="82">
        <v>40</v>
      </c>
      <c r="AW31" s="82">
        <v>41</v>
      </c>
      <c r="AX31" s="82">
        <v>42</v>
      </c>
      <c r="AY31" s="82">
        <v>43</v>
      </c>
      <c r="AZ31" s="82">
        <v>44</v>
      </c>
      <c r="BA31" s="82">
        <v>45</v>
      </c>
      <c r="BB31" s="82">
        <v>46</v>
      </c>
      <c r="BC31" s="82">
        <v>47</v>
      </c>
      <c r="BD31" s="82">
        <v>48</v>
      </c>
      <c r="BE31" s="82">
        <v>49</v>
      </c>
      <c r="BF31" s="82">
        <v>50</v>
      </c>
      <c r="BG31" s="82">
        <v>51</v>
      </c>
      <c r="BH31" s="82">
        <v>52</v>
      </c>
    </row>
    <row r="32" spans="1:60" x14ac:dyDescent="0.3">
      <c r="A32" s="50" t="s">
        <v>2407</v>
      </c>
      <c r="B32" s="50">
        <v>0.5</v>
      </c>
      <c r="C32" s="50">
        <v>0.5</v>
      </c>
      <c r="D32" s="50">
        <v>0.5</v>
      </c>
      <c r="E32" s="50">
        <v>0.5</v>
      </c>
      <c r="F32" s="50">
        <v>0.5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50">
        <v>0</v>
      </c>
      <c r="AB32" s="50">
        <v>0</v>
      </c>
      <c r="AC32" s="50">
        <v>0</v>
      </c>
      <c r="AD32" s="50">
        <v>0</v>
      </c>
      <c r="AE32" s="50">
        <v>0</v>
      </c>
      <c r="AF32" s="50">
        <v>0</v>
      </c>
      <c r="AG32" s="50">
        <v>0</v>
      </c>
      <c r="AH32" s="50">
        <v>0</v>
      </c>
      <c r="AI32" s="50">
        <v>0</v>
      </c>
      <c r="AJ32" s="50">
        <v>0</v>
      </c>
      <c r="AK32" s="50">
        <v>0</v>
      </c>
      <c r="AL32" s="50">
        <v>0</v>
      </c>
      <c r="AM32" s="50">
        <v>0</v>
      </c>
      <c r="AN32" s="50">
        <v>0</v>
      </c>
      <c r="AO32" s="50">
        <v>0</v>
      </c>
      <c r="AP32" s="50">
        <v>0</v>
      </c>
      <c r="AQ32" s="50">
        <v>0</v>
      </c>
      <c r="AR32" s="50">
        <v>0</v>
      </c>
      <c r="AS32" s="50">
        <v>0</v>
      </c>
      <c r="AT32" s="50">
        <v>0</v>
      </c>
      <c r="AU32" s="50">
        <v>0</v>
      </c>
      <c r="AV32" s="50">
        <v>0</v>
      </c>
      <c r="AW32" s="50">
        <v>0</v>
      </c>
      <c r="AX32" s="50">
        <v>0</v>
      </c>
      <c r="AY32" s="50">
        <v>0</v>
      </c>
      <c r="AZ32" s="50">
        <v>0</v>
      </c>
      <c r="BA32" s="50">
        <v>0</v>
      </c>
      <c r="BB32" s="50">
        <v>0</v>
      </c>
      <c r="BC32" s="50">
        <v>0</v>
      </c>
      <c r="BD32" s="50">
        <v>0</v>
      </c>
      <c r="BE32" s="50">
        <v>0</v>
      </c>
      <c r="BF32" s="50">
        <v>0</v>
      </c>
      <c r="BG32" s="50">
        <v>0</v>
      </c>
      <c r="BH32" s="50">
        <v>0</v>
      </c>
    </row>
    <row r="33" spans="1:60" x14ac:dyDescent="0.3">
      <c r="A33" s="50" t="s">
        <v>2106</v>
      </c>
      <c r="B33" s="50">
        <f t="shared" ref="B33:H33" si="12">SUM(B32)</f>
        <v>0.5</v>
      </c>
      <c r="C33" s="50">
        <f t="shared" si="12"/>
        <v>0.5</v>
      </c>
      <c r="D33" s="50">
        <f t="shared" si="12"/>
        <v>0.5</v>
      </c>
      <c r="E33" s="50">
        <f t="shared" si="12"/>
        <v>0.5</v>
      </c>
      <c r="F33" s="50">
        <f t="shared" si="12"/>
        <v>0.5</v>
      </c>
      <c r="G33" s="50">
        <f t="shared" si="12"/>
        <v>0</v>
      </c>
      <c r="H33" s="50">
        <f t="shared" si="12"/>
        <v>0</v>
      </c>
      <c r="I33" s="50">
        <f t="shared" ref="I33:N33" si="13">SUM(I32)</f>
        <v>0</v>
      </c>
      <c r="J33" s="50">
        <f t="shared" si="13"/>
        <v>0</v>
      </c>
      <c r="K33" s="50">
        <f t="shared" si="13"/>
        <v>0</v>
      </c>
      <c r="L33" s="50">
        <f t="shared" si="13"/>
        <v>0</v>
      </c>
      <c r="M33" s="50">
        <f t="shared" si="13"/>
        <v>0</v>
      </c>
      <c r="N33" s="50">
        <f t="shared" si="13"/>
        <v>0</v>
      </c>
      <c r="O33" s="50">
        <f t="shared" ref="O33:BH33" si="14">SUM(O32)</f>
        <v>0</v>
      </c>
      <c r="P33" s="50">
        <f t="shared" si="14"/>
        <v>0</v>
      </c>
      <c r="Q33" s="50">
        <f t="shared" si="14"/>
        <v>0</v>
      </c>
      <c r="R33" s="50">
        <f t="shared" si="14"/>
        <v>0</v>
      </c>
      <c r="S33" s="50">
        <f t="shared" si="14"/>
        <v>0</v>
      </c>
      <c r="T33" s="50">
        <f t="shared" si="14"/>
        <v>0</v>
      </c>
      <c r="U33" s="50">
        <f t="shared" si="14"/>
        <v>0</v>
      </c>
      <c r="V33" s="50">
        <f t="shared" si="14"/>
        <v>0</v>
      </c>
      <c r="W33" s="50">
        <f t="shared" si="14"/>
        <v>0</v>
      </c>
      <c r="X33" s="50">
        <f t="shared" si="14"/>
        <v>0</v>
      </c>
      <c r="Y33" s="50">
        <f t="shared" si="14"/>
        <v>0</v>
      </c>
      <c r="Z33" s="50">
        <f t="shared" si="14"/>
        <v>0</v>
      </c>
      <c r="AA33" s="50">
        <f t="shared" si="14"/>
        <v>0</v>
      </c>
      <c r="AB33" s="50">
        <f t="shared" si="14"/>
        <v>0</v>
      </c>
      <c r="AC33" s="50">
        <f t="shared" si="14"/>
        <v>0</v>
      </c>
      <c r="AD33" s="50">
        <f t="shared" si="14"/>
        <v>0</v>
      </c>
      <c r="AE33" s="50">
        <f t="shared" si="14"/>
        <v>0</v>
      </c>
      <c r="AF33" s="50">
        <f t="shared" si="14"/>
        <v>0</v>
      </c>
      <c r="AG33" s="50">
        <f t="shared" si="14"/>
        <v>0</v>
      </c>
      <c r="AH33" s="50">
        <f t="shared" si="14"/>
        <v>0</v>
      </c>
      <c r="AI33" s="50">
        <f t="shared" si="14"/>
        <v>0</v>
      </c>
      <c r="AJ33" s="50">
        <f t="shared" si="14"/>
        <v>0</v>
      </c>
      <c r="AK33" s="50">
        <f t="shared" si="14"/>
        <v>0</v>
      </c>
      <c r="AL33" s="50">
        <f t="shared" si="14"/>
        <v>0</v>
      </c>
      <c r="AM33" s="50">
        <f t="shared" si="14"/>
        <v>0</v>
      </c>
      <c r="AN33" s="50">
        <f t="shared" si="14"/>
        <v>0</v>
      </c>
      <c r="AO33" s="50">
        <f t="shared" si="14"/>
        <v>0</v>
      </c>
      <c r="AP33" s="50">
        <f t="shared" si="14"/>
        <v>0</v>
      </c>
      <c r="AQ33" s="50">
        <f t="shared" si="14"/>
        <v>0</v>
      </c>
      <c r="AR33" s="50">
        <f t="shared" si="14"/>
        <v>0</v>
      </c>
      <c r="AS33" s="50">
        <f t="shared" si="14"/>
        <v>0</v>
      </c>
      <c r="AT33" s="50">
        <f t="shared" si="14"/>
        <v>0</v>
      </c>
      <c r="AU33" s="50">
        <f t="shared" si="14"/>
        <v>0</v>
      </c>
      <c r="AV33" s="50">
        <f t="shared" si="14"/>
        <v>0</v>
      </c>
      <c r="AW33" s="50">
        <f t="shared" si="14"/>
        <v>0</v>
      </c>
      <c r="AX33" s="50">
        <f t="shared" si="14"/>
        <v>0</v>
      </c>
      <c r="AY33" s="50">
        <f t="shared" si="14"/>
        <v>0</v>
      </c>
      <c r="AZ33" s="50">
        <f t="shared" si="14"/>
        <v>0</v>
      </c>
      <c r="BA33" s="50">
        <f t="shared" si="14"/>
        <v>0</v>
      </c>
      <c r="BB33" s="50">
        <f t="shared" si="14"/>
        <v>0</v>
      </c>
      <c r="BC33" s="50">
        <f t="shared" si="14"/>
        <v>0</v>
      </c>
      <c r="BD33" s="50">
        <f t="shared" si="14"/>
        <v>0</v>
      </c>
      <c r="BE33" s="50">
        <f t="shared" si="14"/>
        <v>0</v>
      </c>
      <c r="BF33" s="50">
        <f t="shared" si="14"/>
        <v>0</v>
      </c>
      <c r="BG33" s="50">
        <f t="shared" si="14"/>
        <v>0</v>
      </c>
      <c r="BH33" s="50">
        <f t="shared" si="14"/>
        <v>0</v>
      </c>
    </row>
    <row r="35" spans="1:60" x14ac:dyDescent="0.3">
      <c r="A35" s="82" t="s">
        <v>2408</v>
      </c>
      <c r="B35" s="82">
        <v>46</v>
      </c>
      <c r="C35" s="82">
        <v>47</v>
      </c>
      <c r="D35" s="82">
        <v>48</v>
      </c>
      <c r="E35" s="82">
        <v>49</v>
      </c>
      <c r="F35" s="82">
        <v>50</v>
      </c>
      <c r="G35" s="82">
        <v>51</v>
      </c>
      <c r="H35" s="82">
        <v>52</v>
      </c>
      <c r="I35" s="82">
        <v>1</v>
      </c>
      <c r="J35" s="82">
        <v>2</v>
      </c>
      <c r="K35" s="82">
        <v>3</v>
      </c>
      <c r="L35" s="82">
        <v>4</v>
      </c>
      <c r="M35" s="82">
        <v>5</v>
      </c>
      <c r="N35" s="82">
        <v>6</v>
      </c>
      <c r="O35" s="82">
        <v>7</v>
      </c>
      <c r="P35" s="82">
        <v>8</v>
      </c>
      <c r="Q35" s="82">
        <v>9</v>
      </c>
      <c r="R35" s="82">
        <v>10</v>
      </c>
      <c r="S35" s="82">
        <v>11</v>
      </c>
      <c r="T35" s="82">
        <v>12</v>
      </c>
      <c r="U35" s="82">
        <v>13</v>
      </c>
      <c r="V35" s="82">
        <v>14</v>
      </c>
      <c r="W35" s="82">
        <v>15</v>
      </c>
      <c r="X35" s="82">
        <v>16</v>
      </c>
      <c r="Y35" s="82">
        <v>17</v>
      </c>
      <c r="Z35" s="82">
        <v>18</v>
      </c>
      <c r="AA35" s="82">
        <v>19</v>
      </c>
      <c r="AB35" s="82">
        <v>20</v>
      </c>
      <c r="AC35" s="82">
        <v>21</v>
      </c>
      <c r="AD35" s="82">
        <v>22</v>
      </c>
      <c r="AE35" s="82">
        <v>23</v>
      </c>
      <c r="AF35" s="82">
        <v>24</v>
      </c>
      <c r="AG35" s="82">
        <v>25</v>
      </c>
      <c r="AH35" s="82">
        <v>26</v>
      </c>
      <c r="AI35" s="82">
        <v>27</v>
      </c>
      <c r="AJ35" s="82">
        <v>28</v>
      </c>
      <c r="AK35" s="82">
        <v>29</v>
      </c>
      <c r="AL35" s="82">
        <v>30</v>
      </c>
      <c r="AM35" s="82">
        <v>31</v>
      </c>
      <c r="AN35" s="82">
        <v>32</v>
      </c>
      <c r="AO35" s="82">
        <v>33</v>
      </c>
      <c r="AP35" s="82">
        <v>34</v>
      </c>
      <c r="AQ35" s="82">
        <v>35</v>
      </c>
      <c r="AR35" s="82">
        <v>36</v>
      </c>
      <c r="AS35" s="82">
        <v>37</v>
      </c>
      <c r="AT35" s="82">
        <v>38</v>
      </c>
      <c r="AU35" s="82">
        <v>39</v>
      </c>
      <c r="AV35" s="82">
        <v>40</v>
      </c>
      <c r="AW35" s="82">
        <v>41</v>
      </c>
      <c r="AX35" s="82">
        <v>42</v>
      </c>
      <c r="AY35" s="82">
        <v>43</v>
      </c>
      <c r="AZ35" s="82">
        <v>44</v>
      </c>
      <c r="BA35" s="82">
        <v>45</v>
      </c>
      <c r="BB35" s="82">
        <v>46</v>
      </c>
      <c r="BC35" s="82">
        <v>47</v>
      </c>
      <c r="BD35" s="82">
        <v>48</v>
      </c>
      <c r="BE35" s="82">
        <v>49</v>
      </c>
      <c r="BF35" s="82">
        <v>50</v>
      </c>
      <c r="BG35" s="82">
        <v>51</v>
      </c>
      <c r="BH35" s="82">
        <v>52</v>
      </c>
    </row>
    <row r="36" spans="1:60" x14ac:dyDescent="0.3">
      <c r="A36" s="50" t="s">
        <v>826</v>
      </c>
      <c r="B36" s="50">
        <v>0.3</v>
      </c>
      <c r="C36" s="50">
        <v>0.3</v>
      </c>
      <c r="D36" s="50">
        <v>0.3</v>
      </c>
      <c r="E36" s="50">
        <v>0.3</v>
      </c>
      <c r="F36" s="50">
        <v>0.3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0">
        <v>0</v>
      </c>
      <c r="AA36" s="50">
        <v>0</v>
      </c>
      <c r="AB36" s="50">
        <v>0</v>
      </c>
      <c r="AC36" s="50">
        <v>0</v>
      </c>
      <c r="AD36" s="50">
        <v>0</v>
      </c>
      <c r="AE36" s="50">
        <v>0</v>
      </c>
      <c r="AF36" s="50">
        <v>0</v>
      </c>
      <c r="AG36" s="50">
        <v>0</v>
      </c>
      <c r="AH36" s="50">
        <v>0</v>
      </c>
      <c r="AI36" s="50">
        <v>0</v>
      </c>
      <c r="AJ36" s="50">
        <v>0</v>
      </c>
      <c r="AK36" s="50">
        <v>0</v>
      </c>
      <c r="AL36" s="50">
        <v>0</v>
      </c>
      <c r="AM36" s="50">
        <v>0</v>
      </c>
      <c r="AN36" s="50">
        <v>0</v>
      </c>
      <c r="AO36" s="50">
        <v>0</v>
      </c>
      <c r="AP36" s="50">
        <v>0</v>
      </c>
      <c r="AQ36" s="50">
        <v>0</v>
      </c>
      <c r="AR36" s="50">
        <v>0</v>
      </c>
      <c r="AS36" s="50">
        <v>0</v>
      </c>
      <c r="AT36" s="50">
        <v>0</v>
      </c>
      <c r="AU36" s="50">
        <v>0</v>
      </c>
      <c r="AV36" s="50">
        <v>0</v>
      </c>
      <c r="AW36" s="50">
        <v>0</v>
      </c>
      <c r="AX36" s="50">
        <v>0</v>
      </c>
      <c r="AY36" s="50">
        <v>0</v>
      </c>
      <c r="AZ36" s="50">
        <v>0</v>
      </c>
      <c r="BA36" s="50">
        <v>0</v>
      </c>
      <c r="BB36" s="50">
        <v>0</v>
      </c>
      <c r="BC36" s="50">
        <v>0</v>
      </c>
      <c r="BD36" s="50">
        <v>0</v>
      </c>
      <c r="BE36" s="50">
        <v>0</v>
      </c>
      <c r="BF36" s="50">
        <v>0</v>
      </c>
      <c r="BG36" s="50">
        <v>0</v>
      </c>
      <c r="BH36" s="50">
        <v>0</v>
      </c>
    </row>
    <row r="37" spans="1:60" x14ac:dyDescent="0.3">
      <c r="A37" s="50" t="s">
        <v>2106</v>
      </c>
      <c r="B37" s="50">
        <f t="shared" ref="B37:H37" si="15">SUM(B36)</f>
        <v>0.3</v>
      </c>
      <c r="C37" s="50">
        <f t="shared" si="15"/>
        <v>0.3</v>
      </c>
      <c r="D37" s="50">
        <f t="shared" si="15"/>
        <v>0.3</v>
      </c>
      <c r="E37" s="50">
        <f t="shared" si="15"/>
        <v>0.3</v>
      </c>
      <c r="F37" s="50">
        <f t="shared" si="15"/>
        <v>0.3</v>
      </c>
      <c r="G37" s="50">
        <f t="shared" si="15"/>
        <v>0</v>
      </c>
      <c r="H37" s="50">
        <f t="shared" si="15"/>
        <v>0</v>
      </c>
      <c r="I37" s="50">
        <f t="shared" ref="I37:N37" si="16">SUM(I36)</f>
        <v>0</v>
      </c>
      <c r="J37" s="50">
        <f t="shared" si="16"/>
        <v>0</v>
      </c>
      <c r="K37" s="50">
        <f t="shared" si="16"/>
        <v>0</v>
      </c>
      <c r="L37" s="50">
        <f t="shared" si="16"/>
        <v>0</v>
      </c>
      <c r="M37" s="50">
        <f t="shared" si="16"/>
        <v>0</v>
      </c>
      <c r="N37" s="50">
        <f t="shared" si="16"/>
        <v>0</v>
      </c>
      <c r="O37" s="50">
        <f t="shared" ref="O37:BH37" si="17">SUM(O36)</f>
        <v>0</v>
      </c>
      <c r="P37" s="50">
        <f t="shared" si="17"/>
        <v>0</v>
      </c>
      <c r="Q37" s="50">
        <f t="shared" si="17"/>
        <v>0</v>
      </c>
      <c r="R37" s="50">
        <f t="shared" si="17"/>
        <v>0</v>
      </c>
      <c r="S37" s="50">
        <f t="shared" si="17"/>
        <v>0</v>
      </c>
      <c r="T37" s="50">
        <f t="shared" si="17"/>
        <v>0</v>
      </c>
      <c r="U37" s="50">
        <f t="shared" si="17"/>
        <v>0</v>
      </c>
      <c r="V37" s="50">
        <f t="shared" si="17"/>
        <v>0</v>
      </c>
      <c r="W37" s="50">
        <f t="shared" si="17"/>
        <v>0</v>
      </c>
      <c r="X37" s="50">
        <f t="shared" si="17"/>
        <v>0</v>
      </c>
      <c r="Y37" s="50">
        <f t="shared" si="17"/>
        <v>0</v>
      </c>
      <c r="Z37" s="50">
        <f t="shared" si="17"/>
        <v>0</v>
      </c>
      <c r="AA37" s="50">
        <f t="shared" si="17"/>
        <v>0</v>
      </c>
      <c r="AB37" s="50">
        <f t="shared" si="17"/>
        <v>0</v>
      </c>
      <c r="AC37" s="50">
        <f t="shared" si="17"/>
        <v>0</v>
      </c>
      <c r="AD37" s="50">
        <f t="shared" si="17"/>
        <v>0</v>
      </c>
      <c r="AE37" s="50">
        <f t="shared" si="17"/>
        <v>0</v>
      </c>
      <c r="AF37" s="50">
        <f t="shared" si="17"/>
        <v>0</v>
      </c>
      <c r="AG37" s="50">
        <f t="shared" si="17"/>
        <v>0</v>
      </c>
      <c r="AH37" s="50">
        <f t="shared" si="17"/>
        <v>0</v>
      </c>
      <c r="AI37" s="50">
        <f t="shared" si="17"/>
        <v>0</v>
      </c>
      <c r="AJ37" s="50">
        <f t="shared" si="17"/>
        <v>0</v>
      </c>
      <c r="AK37" s="50">
        <f t="shared" si="17"/>
        <v>0</v>
      </c>
      <c r="AL37" s="50">
        <f t="shared" si="17"/>
        <v>0</v>
      </c>
      <c r="AM37" s="50">
        <f t="shared" si="17"/>
        <v>0</v>
      </c>
      <c r="AN37" s="50">
        <f t="shared" si="17"/>
        <v>0</v>
      </c>
      <c r="AO37" s="50">
        <f t="shared" si="17"/>
        <v>0</v>
      </c>
      <c r="AP37" s="50">
        <f t="shared" si="17"/>
        <v>0</v>
      </c>
      <c r="AQ37" s="50">
        <f t="shared" si="17"/>
        <v>0</v>
      </c>
      <c r="AR37" s="50">
        <f t="shared" si="17"/>
        <v>0</v>
      </c>
      <c r="AS37" s="50">
        <f t="shared" si="17"/>
        <v>0</v>
      </c>
      <c r="AT37" s="50">
        <f t="shared" si="17"/>
        <v>0</v>
      </c>
      <c r="AU37" s="50">
        <f t="shared" si="17"/>
        <v>0</v>
      </c>
      <c r="AV37" s="50">
        <f t="shared" si="17"/>
        <v>0</v>
      </c>
      <c r="AW37" s="50">
        <f t="shared" si="17"/>
        <v>0</v>
      </c>
      <c r="AX37" s="50">
        <f t="shared" si="17"/>
        <v>0</v>
      </c>
      <c r="AY37" s="50">
        <f t="shared" si="17"/>
        <v>0</v>
      </c>
      <c r="AZ37" s="50">
        <f t="shared" si="17"/>
        <v>0</v>
      </c>
      <c r="BA37" s="50">
        <f t="shared" si="17"/>
        <v>0</v>
      </c>
      <c r="BB37" s="50">
        <f t="shared" si="17"/>
        <v>0</v>
      </c>
      <c r="BC37" s="50">
        <f t="shared" si="17"/>
        <v>0</v>
      </c>
      <c r="BD37" s="50">
        <f t="shared" si="17"/>
        <v>0</v>
      </c>
      <c r="BE37" s="50">
        <f t="shared" si="17"/>
        <v>0</v>
      </c>
      <c r="BF37" s="50">
        <f t="shared" si="17"/>
        <v>0</v>
      </c>
      <c r="BG37" s="50">
        <f t="shared" si="17"/>
        <v>0</v>
      </c>
      <c r="BH37" s="50">
        <f t="shared" si="17"/>
        <v>0</v>
      </c>
    </row>
    <row r="39" spans="1:60" x14ac:dyDescent="0.3">
      <c r="A39" s="82" t="s">
        <v>1326</v>
      </c>
      <c r="B39" s="82">
        <v>46</v>
      </c>
      <c r="C39" s="82">
        <v>47</v>
      </c>
      <c r="D39" s="82">
        <v>48</v>
      </c>
      <c r="E39" s="82">
        <v>49</v>
      </c>
      <c r="F39" s="82">
        <v>50</v>
      </c>
      <c r="G39" s="82">
        <v>51</v>
      </c>
      <c r="H39" s="82">
        <v>52</v>
      </c>
      <c r="I39" s="82">
        <v>1</v>
      </c>
      <c r="J39" s="82">
        <v>2</v>
      </c>
      <c r="K39" s="82">
        <v>3</v>
      </c>
      <c r="L39" s="82">
        <v>4</v>
      </c>
      <c r="M39" s="82">
        <v>5</v>
      </c>
      <c r="N39" s="82">
        <v>6</v>
      </c>
      <c r="O39" s="82">
        <v>7</v>
      </c>
      <c r="P39" s="82">
        <v>8</v>
      </c>
      <c r="Q39" s="82">
        <v>9</v>
      </c>
      <c r="R39" s="82">
        <v>10</v>
      </c>
      <c r="S39" s="82">
        <v>11</v>
      </c>
      <c r="T39" s="82">
        <v>12</v>
      </c>
      <c r="U39" s="82">
        <v>13</v>
      </c>
      <c r="V39" s="82">
        <v>14</v>
      </c>
      <c r="W39" s="82">
        <v>15</v>
      </c>
      <c r="X39" s="82">
        <v>16</v>
      </c>
      <c r="Y39" s="82">
        <v>17</v>
      </c>
      <c r="Z39" s="82">
        <v>18</v>
      </c>
      <c r="AA39" s="82">
        <v>19</v>
      </c>
      <c r="AB39" s="82">
        <v>20</v>
      </c>
      <c r="AC39" s="82">
        <v>21</v>
      </c>
      <c r="AD39" s="82">
        <v>22</v>
      </c>
      <c r="AE39" s="82">
        <v>23</v>
      </c>
      <c r="AF39" s="82">
        <v>24</v>
      </c>
      <c r="AG39" s="82">
        <v>25</v>
      </c>
      <c r="AH39" s="82">
        <v>26</v>
      </c>
      <c r="AI39" s="82">
        <v>27</v>
      </c>
      <c r="AJ39" s="82">
        <v>28</v>
      </c>
      <c r="AK39" s="82">
        <v>29</v>
      </c>
      <c r="AL39" s="82">
        <v>30</v>
      </c>
      <c r="AM39" s="82">
        <v>31</v>
      </c>
      <c r="AN39" s="82">
        <v>32</v>
      </c>
      <c r="AO39" s="82">
        <v>33</v>
      </c>
      <c r="AP39" s="82">
        <v>34</v>
      </c>
      <c r="AQ39" s="82">
        <v>35</v>
      </c>
      <c r="AR39" s="82">
        <v>36</v>
      </c>
      <c r="AS39" s="82">
        <v>37</v>
      </c>
      <c r="AT39" s="82">
        <v>38</v>
      </c>
      <c r="AU39" s="82">
        <v>39</v>
      </c>
      <c r="AV39" s="82">
        <v>40</v>
      </c>
      <c r="AW39" s="82">
        <v>41</v>
      </c>
      <c r="AX39" s="82">
        <v>42</v>
      </c>
      <c r="AY39" s="82">
        <v>43</v>
      </c>
      <c r="AZ39" s="82">
        <v>44</v>
      </c>
      <c r="BA39" s="82">
        <v>45</v>
      </c>
      <c r="BB39" s="82">
        <v>46</v>
      </c>
      <c r="BC39" s="82">
        <v>47</v>
      </c>
      <c r="BD39" s="82">
        <v>48</v>
      </c>
      <c r="BE39" s="82">
        <v>49</v>
      </c>
      <c r="BF39" s="82">
        <v>50</v>
      </c>
      <c r="BG39" s="82">
        <v>51</v>
      </c>
      <c r="BH39" s="82">
        <v>52</v>
      </c>
    </row>
    <row r="40" spans="1:60" x14ac:dyDescent="0.3">
      <c r="A40" s="50" t="s">
        <v>826</v>
      </c>
      <c r="B40" s="50">
        <v>0.3</v>
      </c>
      <c r="C40" s="50">
        <v>0.3</v>
      </c>
      <c r="D40" s="50">
        <v>0.3</v>
      </c>
      <c r="E40" s="50">
        <v>0.3</v>
      </c>
      <c r="F40" s="50">
        <v>0.3</v>
      </c>
      <c r="G40" s="50">
        <v>0</v>
      </c>
      <c r="H40" s="50">
        <v>0</v>
      </c>
      <c r="I40" s="50">
        <v>0</v>
      </c>
      <c r="J40" s="50">
        <v>0</v>
      </c>
      <c r="K40" s="50">
        <v>0</v>
      </c>
      <c r="L40" s="50">
        <v>0</v>
      </c>
      <c r="M40" s="50">
        <v>0</v>
      </c>
      <c r="N40" s="50">
        <v>0</v>
      </c>
      <c r="O40" s="50">
        <v>0</v>
      </c>
      <c r="P40" s="50">
        <v>0</v>
      </c>
      <c r="Q40" s="50">
        <v>0</v>
      </c>
      <c r="R40" s="50">
        <v>0</v>
      </c>
      <c r="S40" s="50">
        <v>0</v>
      </c>
      <c r="T40" s="50">
        <v>0</v>
      </c>
      <c r="U40" s="50">
        <v>0</v>
      </c>
      <c r="V40" s="50">
        <v>0</v>
      </c>
      <c r="W40" s="50">
        <v>0</v>
      </c>
      <c r="X40" s="50">
        <v>0</v>
      </c>
      <c r="Y40" s="50">
        <v>0</v>
      </c>
      <c r="Z40" s="50">
        <v>0</v>
      </c>
      <c r="AA40" s="50">
        <v>0</v>
      </c>
      <c r="AB40" s="50">
        <v>0</v>
      </c>
      <c r="AC40" s="50">
        <v>0</v>
      </c>
      <c r="AD40" s="50">
        <v>0</v>
      </c>
      <c r="AE40" s="50">
        <v>0</v>
      </c>
      <c r="AF40" s="50">
        <v>0</v>
      </c>
      <c r="AG40" s="50">
        <v>0</v>
      </c>
      <c r="AH40" s="50">
        <v>0</v>
      </c>
      <c r="AI40" s="50">
        <v>0</v>
      </c>
      <c r="AJ40" s="50">
        <v>0</v>
      </c>
      <c r="AK40" s="50">
        <v>0</v>
      </c>
      <c r="AL40" s="50">
        <v>0</v>
      </c>
      <c r="AM40" s="50">
        <v>0</v>
      </c>
      <c r="AN40" s="50">
        <v>0</v>
      </c>
      <c r="AO40" s="50">
        <v>0</v>
      </c>
      <c r="AP40" s="50">
        <v>0</v>
      </c>
      <c r="AQ40" s="50">
        <v>0</v>
      </c>
      <c r="AR40" s="50">
        <v>0</v>
      </c>
      <c r="AS40" s="50">
        <v>0</v>
      </c>
      <c r="AT40" s="50">
        <v>0</v>
      </c>
      <c r="AU40" s="50">
        <v>0</v>
      </c>
      <c r="AV40" s="50">
        <v>0</v>
      </c>
      <c r="AW40" s="50">
        <v>0</v>
      </c>
      <c r="AX40" s="50">
        <v>0</v>
      </c>
      <c r="AY40" s="50">
        <v>0</v>
      </c>
      <c r="AZ40" s="50">
        <v>0</v>
      </c>
      <c r="BA40" s="50">
        <v>0</v>
      </c>
      <c r="BB40" s="50">
        <v>0</v>
      </c>
      <c r="BC40" s="50">
        <v>0</v>
      </c>
      <c r="BD40" s="50">
        <v>0</v>
      </c>
      <c r="BE40" s="50">
        <v>0</v>
      </c>
      <c r="BF40" s="50">
        <v>0</v>
      </c>
      <c r="BG40" s="50">
        <v>0</v>
      </c>
      <c r="BH40" s="50">
        <v>0</v>
      </c>
    </row>
    <row r="41" spans="1:60" x14ac:dyDescent="0.3">
      <c r="A41" s="50" t="s">
        <v>2106</v>
      </c>
      <c r="B41" s="50">
        <f t="shared" ref="B41:H41" si="18">SUM(B40)</f>
        <v>0.3</v>
      </c>
      <c r="C41" s="50">
        <f t="shared" si="18"/>
        <v>0.3</v>
      </c>
      <c r="D41" s="50">
        <f t="shared" si="18"/>
        <v>0.3</v>
      </c>
      <c r="E41" s="50">
        <f t="shared" si="18"/>
        <v>0.3</v>
      </c>
      <c r="F41" s="50">
        <f t="shared" si="18"/>
        <v>0.3</v>
      </c>
      <c r="G41" s="50">
        <f t="shared" si="18"/>
        <v>0</v>
      </c>
      <c r="H41" s="50">
        <f t="shared" si="18"/>
        <v>0</v>
      </c>
      <c r="I41" s="50">
        <f t="shared" ref="I41:N41" si="19">SUM(I40)</f>
        <v>0</v>
      </c>
      <c r="J41" s="50">
        <f t="shared" si="19"/>
        <v>0</v>
      </c>
      <c r="K41" s="50">
        <f t="shared" si="19"/>
        <v>0</v>
      </c>
      <c r="L41" s="50">
        <f t="shared" si="19"/>
        <v>0</v>
      </c>
      <c r="M41" s="50">
        <f t="shared" si="19"/>
        <v>0</v>
      </c>
      <c r="N41" s="50">
        <f t="shared" si="19"/>
        <v>0</v>
      </c>
      <c r="O41" s="50">
        <f t="shared" ref="O41:BH41" si="20">SUM(O40)</f>
        <v>0</v>
      </c>
      <c r="P41" s="50">
        <f t="shared" si="20"/>
        <v>0</v>
      </c>
      <c r="Q41" s="50">
        <f t="shared" si="20"/>
        <v>0</v>
      </c>
      <c r="R41" s="50">
        <f t="shared" si="20"/>
        <v>0</v>
      </c>
      <c r="S41" s="50">
        <f t="shared" si="20"/>
        <v>0</v>
      </c>
      <c r="T41" s="50">
        <f t="shared" si="20"/>
        <v>0</v>
      </c>
      <c r="U41" s="50">
        <f t="shared" si="20"/>
        <v>0</v>
      </c>
      <c r="V41" s="50">
        <f t="shared" si="20"/>
        <v>0</v>
      </c>
      <c r="W41" s="50">
        <f t="shared" si="20"/>
        <v>0</v>
      </c>
      <c r="X41" s="50">
        <f t="shared" si="20"/>
        <v>0</v>
      </c>
      <c r="Y41" s="50">
        <f t="shared" si="20"/>
        <v>0</v>
      </c>
      <c r="Z41" s="50">
        <f t="shared" si="20"/>
        <v>0</v>
      </c>
      <c r="AA41" s="50">
        <f t="shared" si="20"/>
        <v>0</v>
      </c>
      <c r="AB41" s="50">
        <f t="shared" si="20"/>
        <v>0</v>
      </c>
      <c r="AC41" s="50">
        <f t="shared" si="20"/>
        <v>0</v>
      </c>
      <c r="AD41" s="50">
        <f t="shared" si="20"/>
        <v>0</v>
      </c>
      <c r="AE41" s="50">
        <f t="shared" si="20"/>
        <v>0</v>
      </c>
      <c r="AF41" s="50">
        <f t="shared" si="20"/>
        <v>0</v>
      </c>
      <c r="AG41" s="50">
        <f t="shared" si="20"/>
        <v>0</v>
      </c>
      <c r="AH41" s="50">
        <f t="shared" si="20"/>
        <v>0</v>
      </c>
      <c r="AI41" s="50">
        <f t="shared" si="20"/>
        <v>0</v>
      </c>
      <c r="AJ41" s="50">
        <f t="shared" si="20"/>
        <v>0</v>
      </c>
      <c r="AK41" s="50">
        <f t="shared" si="20"/>
        <v>0</v>
      </c>
      <c r="AL41" s="50">
        <f t="shared" si="20"/>
        <v>0</v>
      </c>
      <c r="AM41" s="50">
        <f t="shared" si="20"/>
        <v>0</v>
      </c>
      <c r="AN41" s="50">
        <f t="shared" si="20"/>
        <v>0</v>
      </c>
      <c r="AO41" s="50">
        <f t="shared" si="20"/>
        <v>0</v>
      </c>
      <c r="AP41" s="50">
        <f t="shared" si="20"/>
        <v>0</v>
      </c>
      <c r="AQ41" s="50">
        <f t="shared" si="20"/>
        <v>0</v>
      </c>
      <c r="AR41" s="50">
        <f t="shared" si="20"/>
        <v>0</v>
      </c>
      <c r="AS41" s="50">
        <f t="shared" si="20"/>
        <v>0</v>
      </c>
      <c r="AT41" s="50">
        <f t="shared" si="20"/>
        <v>0</v>
      </c>
      <c r="AU41" s="50">
        <f t="shared" si="20"/>
        <v>0</v>
      </c>
      <c r="AV41" s="50">
        <f t="shared" si="20"/>
        <v>0</v>
      </c>
      <c r="AW41" s="50">
        <f t="shared" si="20"/>
        <v>0</v>
      </c>
      <c r="AX41" s="50">
        <f t="shared" si="20"/>
        <v>0</v>
      </c>
      <c r="AY41" s="50">
        <f t="shared" si="20"/>
        <v>0</v>
      </c>
      <c r="AZ41" s="50">
        <f t="shared" si="20"/>
        <v>0</v>
      </c>
      <c r="BA41" s="50">
        <f t="shared" si="20"/>
        <v>0</v>
      </c>
      <c r="BB41" s="50">
        <f t="shared" si="20"/>
        <v>0</v>
      </c>
      <c r="BC41" s="50">
        <f t="shared" si="20"/>
        <v>0</v>
      </c>
      <c r="BD41" s="50">
        <f t="shared" si="20"/>
        <v>0</v>
      </c>
      <c r="BE41" s="50">
        <f t="shared" si="20"/>
        <v>0</v>
      </c>
      <c r="BF41" s="50">
        <f t="shared" si="20"/>
        <v>0</v>
      </c>
      <c r="BG41" s="50">
        <f t="shared" si="20"/>
        <v>0</v>
      </c>
      <c r="BH41" s="50">
        <f t="shared" si="20"/>
        <v>0</v>
      </c>
    </row>
    <row r="43" spans="1:60" x14ac:dyDescent="0.3">
      <c r="A43" s="82" t="s">
        <v>2409</v>
      </c>
      <c r="B43" s="82">
        <v>46</v>
      </c>
      <c r="C43" s="82">
        <v>47</v>
      </c>
      <c r="D43" s="82">
        <v>48</v>
      </c>
      <c r="E43" s="82">
        <v>49</v>
      </c>
      <c r="F43" s="82">
        <v>50</v>
      </c>
      <c r="G43" s="82">
        <v>51</v>
      </c>
      <c r="H43" s="82">
        <v>52</v>
      </c>
      <c r="I43" s="82">
        <v>1</v>
      </c>
      <c r="J43" s="82">
        <v>2</v>
      </c>
      <c r="K43" s="82">
        <v>3</v>
      </c>
      <c r="L43" s="82">
        <v>4</v>
      </c>
      <c r="M43" s="82">
        <v>5</v>
      </c>
      <c r="N43" s="82">
        <v>6</v>
      </c>
      <c r="O43" s="82">
        <v>7</v>
      </c>
      <c r="P43" s="82">
        <v>8</v>
      </c>
      <c r="Q43" s="82">
        <v>9</v>
      </c>
      <c r="R43" s="82">
        <v>10</v>
      </c>
      <c r="S43" s="82">
        <v>11</v>
      </c>
      <c r="T43" s="82">
        <v>12</v>
      </c>
      <c r="U43" s="82">
        <v>13</v>
      </c>
      <c r="V43" s="82">
        <v>14</v>
      </c>
      <c r="W43" s="82">
        <v>15</v>
      </c>
      <c r="X43" s="82">
        <v>16</v>
      </c>
      <c r="Y43" s="82">
        <v>17</v>
      </c>
      <c r="Z43" s="82">
        <v>18</v>
      </c>
      <c r="AA43" s="82">
        <v>19</v>
      </c>
      <c r="AB43" s="82">
        <v>20</v>
      </c>
      <c r="AC43" s="82">
        <v>21</v>
      </c>
      <c r="AD43" s="82">
        <v>22</v>
      </c>
      <c r="AE43" s="82">
        <v>23</v>
      </c>
      <c r="AF43" s="82">
        <v>24</v>
      </c>
      <c r="AG43" s="82">
        <v>25</v>
      </c>
      <c r="AH43" s="82">
        <v>26</v>
      </c>
      <c r="AI43" s="82">
        <v>27</v>
      </c>
      <c r="AJ43" s="82">
        <v>28</v>
      </c>
      <c r="AK43" s="82">
        <v>29</v>
      </c>
      <c r="AL43" s="82">
        <v>30</v>
      </c>
      <c r="AM43" s="82">
        <v>31</v>
      </c>
      <c r="AN43" s="82">
        <v>32</v>
      </c>
      <c r="AO43" s="82">
        <v>33</v>
      </c>
      <c r="AP43" s="82">
        <v>34</v>
      </c>
      <c r="AQ43" s="82">
        <v>35</v>
      </c>
      <c r="AR43" s="82">
        <v>36</v>
      </c>
      <c r="AS43" s="82">
        <v>37</v>
      </c>
      <c r="AT43" s="82">
        <v>38</v>
      </c>
      <c r="AU43" s="82">
        <v>39</v>
      </c>
      <c r="AV43" s="82">
        <v>40</v>
      </c>
      <c r="AW43" s="82">
        <v>41</v>
      </c>
      <c r="AX43" s="82">
        <v>42</v>
      </c>
      <c r="AY43" s="82">
        <v>43</v>
      </c>
      <c r="AZ43" s="82">
        <v>44</v>
      </c>
      <c r="BA43" s="82">
        <v>45</v>
      </c>
      <c r="BB43" s="82">
        <v>46</v>
      </c>
      <c r="BC43" s="82">
        <v>47</v>
      </c>
      <c r="BD43" s="82">
        <v>48</v>
      </c>
      <c r="BE43" s="82">
        <v>49</v>
      </c>
      <c r="BF43" s="82">
        <v>50</v>
      </c>
      <c r="BG43" s="82">
        <v>51</v>
      </c>
      <c r="BH43" s="82">
        <v>52</v>
      </c>
    </row>
    <row r="44" spans="1:60" x14ac:dyDescent="0.3">
      <c r="A44" s="50" t="s">
        <v>3006</v>
      </c>
      <c r="B44" s="50">
        <v>0.5</v>
      </c>
      <c r="C44" s="50">
        <v>0.5</v>
      </c>
      <c r="D44" s="50">
        <v>0.5</v>
      </c>
      <c r="E44" s="50">
        <v>0.5</v>
      </c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</row>
    <row r="45" spans="1:60" x14ac:dyDescent="0.3">
      <c r="A45" s="50" t="s">
        <v>2410</v>
      </c>
      <c r="B45" s="50">
        <v>0</v>
      </c>
      <c r="C45" s="50">
        <v>0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0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50">
        <v>0</v>
      </c>
      <c r="Y45" s="50">
        <v>0</v>
      </c>
      <c r="Z45" s="50">
        <v>0</v>
      </c>
      <c r="AA45" s="50">
        <v>0</v>
      </c>
      <c r="AB45" s="50">
        <v>0</v>
      </c>
      <c r="AC45" s="50">
        <v>0</v>
      </c>
      <c r="AD45" s="50">
        <v>0</v>
      </c>
      <c r="AE45" s="50">
        <v>0</v>
      </c>
      <c r="AF45" s="50">
        <v>0</v>
      </c>
      <c r="AG45" s="50">
        <v>0</v>
      </c>
      <c r="AH45" s="50">
        <v>0</v>
      </c>
      <c r="AI45" s="50">
        <v>0</v>
      </c>
      <c r="AJ45" s="50">
        <v>0</v>
      </c>
      <c r="AK45" s="50">
        <v>0</v>
      </c>
      <c r="AL45" s="50">
        <v>0</v>
      </c>
      <c r="AM45" s="50">
        <v>0</v>
      </c>
      <c r="AN45" s="50">
        <v>0</v>
      </c>
      <c r="AO45" s="50">
        <v>0</v>
      </c>
      <c r="AP45" s="50">
        <v>0</v>
      </c>
      <c r="AQ45" s="50">
        <v>0</v>
      </c>
      <c r="AR45" s="50">
        <v>0</v>
      </c>
      <c r="AS45" s="50">
        <v>0</v>
      </c>
      <c r="AT45" s="50">
        <v>0</v>
      </c>
      <c r="AU45" s="50">
        <v>0</v>
      </c>
      <c r="AV45" s="50">
        <v>0</v>
      </c>
      <c r="AW45" s="50">
        <v>0</v>
      </c>
      <c r="AX45" s="50">
        <v>0</v>
      </c>
      <c r="AY45" s="50">
        <v>0</v>
      </c>
      <c r="AZ45" s="50">
        <v>0</v>
      </c>
      <c r="BA45" s="50">
        <v>0</v>
      </c>
      <c r="BB45" s="50">
        <v>0</v>
      </c>
      <c r="BC45" s="50">
        <v>0</v>
      </c>
      <c r="BD45" s="50">
        <v>0</v>
      </c>
      <c r="BE45" s="50">
        <v>0</v>
      </c>
      <c r="BF45" s="50">
        <v>0</v>
      </c>
      <c r="BG45" s="50">
        <v>0</v>
      </c>
      <c r="BH45" s="50">
        <v>0</v>
      </c>
    </row>
    <row r="46" spans="1:60" x14ac:dyDescent="0.3">
      <c r="A46" s="50" t="s">
        <v>2106</v>
      </c>
      <c r="B46" s="50">
        <f t="shared" ref="B46:H46" si="21">SUM(B44:B45)</f>
        <v>0.5</v>
      </c>
      <c r="C46" s="50">
        <f t="shared" si="21"/>
        <v>0.5</v>
      </c>
      <c r="D46" s="50">
        <f t="shared" si="21"/>
        <v>0.5</v>
      </c>
      <c r="E46" s="50">
        <f t="shared" si="21"/>
        <v>0.5</v>
      </c>
      <c r="F46" s="50">
        <f t="shared" si="21"/>
        <v>0</v>
      </c>
      <c r="G46" s="50">
        <f t="shared" si="21"/>
        <v>0</v>
      </c>
      <c r="H46" s="50">
        <f t="shared" si="21"/>
        <v>0</v>
      </c>
      <c r="I46" s="50">
        <f t="shared" ref="I46:N46" si="22">SUM(I44:I45)</f>
        <v>0</v>
      </c>
      <c r="J46" s="50">
        <f t="shared" si="22"/>
        <v>0</v>
      </c>
      <c r="K46" s="50">
        <f t="shared" si="22"/>
        <v>0</v>
      </c>
      <c r="L46" s="50">
        <f t="shared" si="22"/>
        <v>0</v>
      </c>
      <c r="M46" s="50">
        <f t="shared" si="22"/>
        <v>0</v>
      </c>
      <c r="N46" s="50">
        <f t="shared" si="22"/>
        <v>0</v>
      </c>
      <c r="O46" s="50">
        <f t="shared" ref="O46:BH46" si="23">SUM(O44:O45)</f>
        <v>0</v>
      </c>
      <c r="P46" s="50">
        <f t="shared" si="23"/>
        <v>0</v>
      </c>
      <c r="Q46" s="50">
        <f t="shared" si="23"/>
        <v>0</v>
      </c>
      <c r="R46" s="50">
        <f t="shared" si="23"/>
        <v>0</v>
      </c>
      <c r="S46" s="50">
        <f t="shared" si="23"/>
        <v>0</v>
      </c>
      <c r="T46" s="50">
        <f t="shared" si="23"/>
        <v>0</v>
      </c>
      <c r="U46" s="50">
        <f t="shared" si="23"/>
        <v>0</v>
      </c>
      <c r="V46" s="50">
        <f t="shared" si="23"/>
        <v>0</v>
      </c>
      <c r="W46" s="50">
        <f t="shared" si="23"/>
        <v>0</v>
      </c>
      <c r="X46" s="50">
        <f t="shared" si="23"/>
        <v>0</v>
      </c>
      <c r="Y46" s="50">
        <f t="shared" si="23"/>
        <v>0</v>
      </c>
      <c r="Z46" s="50">
        <f t="shared" si="23"/>
        <v>0</v>
      </c>
      <c r="AA46" s="50">
        <f t="shared" si="23"/>
        <v>0</v>
      </c>
      <c r="AB46" s="50">
        <f t="shared" si="23"/>
        <v>0</v>
      </c>
      <c r="AC46" s="50">
        <f t="shared" si="23"/>
        <v>0</v>
      </c>
      <c r="AD46" s="50">
        <f t="shared" si="23"/>
        <v>0</v>
      </c>
      <c r="AE46" s="50">
        <f t="shared" si="23"/>
        <v>0</v>
      </c>
      <c r="AF46" s="50">
        <f t="shared" si="23"/>
        <v>0</v>
      </c>
      <c r="AG46" s="50">
        <f t="shared" si="23"/>
        <v>0</v>
      </c>
      <c r="AH46" s="50">
        <f t="shared" si="23"/>
        <v>0</v>
      </c>
      <c r="AI46" s="50">
        <f t="shared" si="23"/>
        <v>0</v>
      </c>
      <c r="AJ46" s="50">
        <f t="shared" si="23"/>
        <v>0</v>
      </c>
      <c r="AK46" s="50">
        <f t="shared" si="23"/>
        <v>0</v>
      </c>
      <c r="AL46" s="50">
        <f t="shared" si="23"/>
        <v>0</v>
      </c>
      <c r="AM46" s="50">
        <f t="shared" si="23"/>
        <v>0</v>
      </c>
      <c r="AN46" s="50">
        <f t="shared" si="23"/>
        <v>0</v>
      </c>
      <c r="AO46" s="50">
        <f t="shared" si="23"/>
        <v>0</v>
      </c>
      <c r="AP46" s="50">
        <f t="shared" si="23"/>
        <v>0</v>
      </c>
      <c r="AQ46" s="50">
        <f t="shared" si="23"/>
        <v>0</v>
      </c>
      <c r="AR46" s="50">
        <f t="shared" si="23"/>
        <v>0</v>
      </c>
      <c r="AS46" s="50">
        <f t="shared" si="23"/>
        <v>0</v>
      </c>
      <c r="AT46" s="50">
        <f t="shared" si="23"/>
        <v>0</v>
      </c>
      <c r="AU46" s="50">
        <f t="shared" si="23"/>
        <v>0</v>
      </c>
      <c r="AV46" s="50">
        <f t="shared" si="23"/>
        <v>0</v>
      </c>
      <c r="AW46" s="50">
        <f t="shared" si="23"/>
        <v>0</v>
      </c>
      <c r="AX46" s="50">
        <f t="shared" si="23"/>
        <v>0</v>
      </c>
      <c r="AY46" s="50">
        <f t="shared" si="23"/>
        <v>0</v>
      </c>
      <c r="AZ46" s="50">
        <f t="shared" si="23"/>
        <v>0</v>
      </c>
      <c r="BA46" s="50">
        <f t="shared" si="23"/>
        <v>0</v>
      </c>
      <c r="BB46" s="50">
        <f t="shared" si="23"/>
        <v>0</v>
      </c>
      <c r="BC46" s="50">
        <f t="shared" si="23"/>
        <v>0</v>
      </c>
      <c r="BD46" s="50">
        <f t="shared" si="23"/>
        <v>0</v>
      </c>
      <c r="BE46" s="50">
        <f t="shared" si="23"/>
        <v>0</v>
      </c>
      <c r="BF46" s="50">
        <f t="shared" si="23"/>
        <v>0</v>
      </c>
      <c r="BG46" s="50">
        <f t="shared" si="23"/>
        <v>0</v>
      </c>
      <c r="BH46" s="50">
        <f t="shared" si="23"/>
        <v>0</v>
      </c>
    </row>
    <row r="48" spans="1:60" x14ac:dyDescent="0.3">
      <c r="A48" s="82" t="s">
        <v>2411</v>
      </c>
      <c r="B48" s="82">
        <v>46</v>
      </c>
      <c r="C48" s="82">
        <v>47</v>
      </c>
      <c r="D48" s="82">
        <v>48</v>
      </c>
      <c r="E48" s="82">
        <v>49</v>
      </c>
      <c r="F48" s="82">
        <v>50</v>
      </c>
      <c r="G48" s="82">
        <v>51</v>
      </c>
      <c r="H48" s="82">
        <v>52</v>
      </c>
      <c r="I48" s="82">
        <v>1</v>
      </c>
      <c r="J48" s="82">
        <v>2</v>
      </c>
      <c r="K48" s="82">
        <v>3</v>
      </c>
      <c r="L48" s="82">
        <v>4</v>
      </c>
      <c r="M48" s="82">
        <v>5</v>
      </c>
      <c r="N48" s="82">
        <v>6</v>
      </c>
      <c r="O48" s="82">
        <v>7</v>
      </c>
      <c r="P48" s="82">
        <v>8</v>
      </c>
      <c r="Q48" s="82">
        <v>9</v>
      </c>
      <c r="R48" s="82">
        <v>10</v>
      </c>
      <c r="S48" s="82">
        <v>11</v>
      </c>
      <c r="T48" s="82">
        <v>12</v>
      </c>
      <c r="U48" s="82">
        <v>13</v>
      </c>
      <c r="V48" s="82">
        <v>14</v>
      </c>
      <c r="W48" s="82">
        <v>15</v>
      </c>
      <c r="X48" s="82">
        <v>16</v>
      </c>
      <c r="Y48" s="82">
        <v>17</v>
      </c>
      <c r="Z48" s="82">
        <v>18</v>
      </c>
      <c r="AA48" s="82">
        <v>19</v>
      </c>
      <c r="AB48" s="82">
        <v>20</v>
      </c>
      <c r="AC48" s="82">
        <v>21</v>
      </c>
      <c r="AD48" s="82">
        <v>22</v>
      </c>
      <c r="AE48" s="82">
        <v>23</v>
      </c>
      <c r="AF48" s="82">
        <v>24</v>
      </c>
      <c r="AG48" s="82">
        <v>25</v>
      </c>
      <c r="AH48" s="82">
        <v>26</v>
      </c>
      <c r="AI48" s="82">
        <v>27</v>
      </c>
      <c r="AJ48" s="82">
        <v>28</v>
      </c>
      <c r="AK48" s="82">
        <v>29</v>
      </c>
      <c r="AL48" s="82">
        <v>30</v>
      </c>
      <c r="AM48" s="82">
        <v>31</v>
      </c>
      <c r="AN48" s="82">
        <v>32</v>
      </c>
      <c r="AO48" s="82">
        <v>33</v>
      </c>
      <c r="AP48" s="82">
        <v>34</v>
      </c>
      <c r="AQ48" s="82">
        <v>35</v>
      </c>
      <c r="AR48" s="82">
        <v>36</v>
      </c>
      <c r="AS48" s="82">
        <v>37</v>
      </c>
      <c r="AT48" s="82">
        <v>38</v>
      </c>
      <c r="AU48" s="82">
        <v>39</v>
      </c>
      <c r="AV48" s="82">
        <v>40</v>
      </c>
      <c r="AW48" s="82">
        <v>41</v>
      </c>
      <c r="AX48" s="82">
        <v>42</v>
      </c>
      <c r="AY48" s="82">
        <v>43</v>
      </c>
      <c r="AZ48" s="82">
        <v>44</v>
      </c>
      <c r="BA48" s="82">
        <v>45</v>
      </c>
      <c r="BB48" s="82">
        <v>46</v>
      </c>
      <c r="BC48" s="82">
        <v>47</v>
      </c>
      <c r="BD48" s="82">
        <v>48</v>
      </c>
      <c r="BE48" s="82">
        <v>49</v>
      </c>
      <c r="BF48" s="82">
        <v>50</v>
      </c>
      <c r="BG48" s="82">
        <v>51</v>
      </c>
      <c r="BH48" s="82">
        <v>52</v>
      </c>
    </row>
    <row r="49" spans="1:60" x14ac:dyDescent="0.3">
      <c r="A49" s="50" t="s">
        <v>3005</v>
      </c>
      <c r="B49" s="50">
        <v>0.5</v>
      </c>
      <c r="C49" s="50">
        <v>0.5</v>
      </c>
      <c r="D49" s="50">
        <v>0.5</v>
      </c>
      <c r="E49" s="50">
        <v>0.5</v>
      </c>
      <c r="F49" s="50">
        <v>0.5</v>
      </c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</row>
    <row r="50" spans="1:60" x14ac:dyDescent="0.3">
      <c r="A50" s="50" t="s">
        <v>2410</v>
      </c>
      <c r="B50" s="50">
        <v>0</v>
      </c>
      <c r="C50" s="50">
        <v>0.5</v>
      </c>
      <c r="D50" s="50">
        <v>0.5</v>
      </c>
      <c r="E50" s="50">
        <v>0.5</v>
      </c>
      <c r="F50" s="50">
        <v>0.5</v>
      </c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</row>
    <row r="51" spans="1:60" x14ac:dyDescent="0.3">
      <c r="A51" s="146"/>
      <c r="B51" s="50">
        <v>0</v>
      </c>
      <c r="C51" s="50">
        <v>0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50">
        <v>0</v>
      </c>
      <c r="Y51" s="50">
        <v>0</v>
      </c>
      <c r="Z51" s="50">
        <v>0</v>
      </c>
      <c r="AA51" s="50">
        <v>0</v>
      </c>
      <c r="AB51" s="50">
        <v>0</v>
      </c>
      <c r="AC51" s="50">
        <v>0</v>
      </c>
      <c r="AD51" s="50">
        <v>0</v>
      </c>
      <c r="AE51" s="50">
        <v>0</v>
      </c>
      <c r="AF51" s="50">
        <v>0</v>
      </c>
      <c r="AG51" s="50">
        <v>0</v>
      </c>
      <c r="AH51" s="50">
        <v>0</v>
      </c>
      <c r="AI51" s="50">
        <v>0</v>
      </c>
      <c r="AJ51" s="50">
        <v>0</v>
      </c>
      <c r="AK51" s="50">
        <v>0</v>
      </c>
      <c r="AL51" s="50">
        <v>0</v>
      </c>
      <c r="AM51" s="50">
        <v>0</v>
      </c>
      <c r="AN51" s="50">
        <v>0</v>
      </c>
      <c r="AO51" s="50">
        <v>0</v>
      </c>
      <c r="AP51" s="50">
        <v>0</v>
      </c>
      <c r="AQ51" s="50">
        <v>0</v>
      </c>
      <c r="AR51" s="50">
        <v>0</v>
      </c>
      <c r="AS51" s="50">
        <v>0</v>
      </c>
      <c r="AT51" s="50">
        <v>0</v>
      </c>
      <c r="AU51" s="50">
        <v>0</v>
      </c>
      <c r="AV51" s="50">
        <v>0</v>
      </c>
      <c r="AW51" s="50">
        <v>0</v>
      </c>
      <c r="AX51" s="50">
        <v>0</v>
      </c>
      <c r="AY51" s="50">
        <v>0</v>
      </c>
      <c r="AZ51" s="50">
        <v>0</v>
      </c>
      <c r="BA51" s="50">
        <v>0</v>
      </c>
      <c r="BB51" s="50">
        <v>0</v>
      </c>
      <c r="BC51" s="50">
        <v>0</v>
      </c>
      <c r="BD51" s="50">
        <v>0</v>
      </c>
      <c r="BE51" s="50">
        <v>0</v>
      </c>
      <c r="BF51" s="50">
        <v>0</v>
      </c>
      <c r="BG51" s="50">
        <v>0</v>
      </c>
      <c r="BH51" s="50">
        <v>0</v>
      </c>
    </row>
    <row r="52" spans="1:60" x14ac:dyDescent="0.3">
      <c r="A52" s="50" t="s">
        <v>2106</v>
      </c>
      <c r="B52" s="50">
        <f t="shared" ref="B52:H52" si="24">SUM(B49:B51)</f>
        <v>0.5</v>
      </c>
      <c r="C52" s="50">
        <f t="shared" si="24"/>
        <v>1</v>
      </c>
      <c r="D52" s="50">
        <f t="shared" si="24"/>
        <v>1</v>
      </c>
      <c r="E52" s="50">
        <f t="shared" si="24"/>
        <v>1</v>
      </c>
      <c r="F52" s="50">
        <f t="shared" si="24"/>
        <v>1</v>
      </c>
      <c r="G52" s="50">
        <f t="shared" si="24"/>
        <v>0</v>
      </c>
      <c r="H52" s="50">
        <f t="shared" si="24"/>
        <v>0</v>
      </c>
      <c r="I52" s="50">
        <f t="shared" ref="I52:N52" si="25">SUM(I49:I51)</f>
        <v>0</v>
      </c>
      <c r="J52" s="50">
        <f t="shared" si="25"/>
        <v>0</v>
      </c>
      <c r="K52" s="50">
        <f t="shared" si="25"/>
        <v>0</v>
      </c>
      <c r="L52" s="50">
        <f t="shared" si="25"/>
        <v>0</v>
      </c>
      <c r="M52" s="50">
        <f t="shared" si="25"/>
        <v>0</v>
      </c>
      <c r="N52" s="50">
        <f t="shared" si="25"/>
        <v>0</v>
      </c>
      <c r="O52" s="50">
        <f t="shared" ref="O52:BH52" si="26">SUM(O49:O51)</f>
        <v>0</v>
      </c>
      <c r="P52" s="50">
        <f t="shared" si="26"/>
        <v>0</v>
      </c>
      <c r="Q52" s="50">
        <f t="shared" si="26"/>
        <v>0</v>
      </c>
      <c r="R52" s="50">
        <f t="shared" si="26"/>
        <v>0</v>
      </c>
      <c r="S52" s="50">
        <f t="shared" si="26"/>
        <v>0</v>
      </c>
      <c r="T52" s="50">
        <f t="shared" si="26"/>
        <v>0</v>
      </c>
      <c r="U52" s="50">
        <f t="shared" si="26"/>
        <v>0</v>
      </c>
      <c r="V52" s="50">
        <f t="shared" si="26"/>
        <v>0</v>
      </c>
      <c r="W52" s="50">
        <f t="shared" si="26"/>
        <v>0</v>
      </c>
      <c r="X52" s="50">
        <f t="shared" si="26"/>
        <v>0</v>
      </c>
      <c r="Y52" s="50">
        <f t="shared" si="26"/>
        <v>0</v>
      </c>
      <c r="Z52" s="50">
        <f t="shared" si="26"/>
        <v>0</v>
      </c>
      <c r="AA52" s="50">
        <f t="shared" si="26"/>
        <v>0</v>
      </c>
      <c r="AB52" s="50">
        <f t="shared" si="26"/>
        <v>0</v>
      </c>
      <c r="AC52" s="50">
        <f t="shared" si="26"/>
        <v>0</v>
      </c>
      <c r="AD52" s="50">
        <f t="shared" si="26"/>
        <v>0</v>
      </c>
      <c r="AE52" s="50">
        <f t="shared" si="26"/>
        <v>0</v>
      </c>
      <c r="AF52" s="50">
        <f t="shared" si="26"/>
        <v>0</v>
      </c>
      <c r="AG52" s="50">
        <f t="shared" si="26"/>
        <v>0</v>
      </c>
      <c r="AH52" s="50">
        <f t="shared" si="26"/>
        <v>0</v>
      </c>
      <c r="AI52" s="50">
        <f t="shared" si="26"/>
        <v>0</v>
      </c>
      <c r="AJ52" s="50">
        <f t="shared" si="26"/>
        <v>0</v>
      </c>
      <c r="AK52" s="50">
        <f t="shared" si="26"/>
        <v>0</v>
      </c>
      <c r="AL52" s="50">
        <f t="shared" si="26"/>
        <v>0</v>
      </c>
      <c r="AM52" s="50">
        <f t="shared" si="26"/>
        <v>0</v>
      </c>
      <c r="AN52" s="50">
        <f t="shared" si="26"/>
        <v>0</v>
      </c>
      <c r="AO52" s="50">
        <f t="shared" si="26"/>
        <v>0</v>
      </c>
      <c r="AP52" s="50">
        <f t="shared" si="26"/>
        <v>0</v>
      </c>
      <c r="AQ52" s="50">
        <f t="shared" si="26"/>
        <v>0</v>
      </c>
      <c r="AR52" s="50">
        <f t="shared" si="26"/>
        <v>0</v>
      </c>
      <c r="AS52" s="50">
        <f t="shared" si="26"/>
        <v>0</v>
      </c>
      <c r="AT52" s="50">
        <f t="shared" si="26"/>
        <v>0</v>
      </c>
      <c r="AU52" s="50">
        <f t="shared" si="26"/>
        <v>0</v>
      </c>
      <c r="AV52" s="50">
        <f t="shared" si="26"/>
        <v>0</v>
      </c>
      <c r="AW52" s="50">
        <f t="shared" si="26"/>
        <v>0</v>
      </c>
      <c r="AX52" s="50">
        <f t="shared" si="26"/>
        <v>0</v>
      </c>
      <c r="AY52" s="50">
        <f t="shared" si="26"/>
        <v>0</v>
      </c>
      <c r="AZ52" s="50">
        <f t="shared" si="26"/>
        <v>0</v>
      </c>
      <c r="BA52" s="50">
        <f t="shared" si="26"/>
        <v>0</v>
      </c>
      <c r="BB52" s="50">
        <f t="shared" si="26"/>
        <v>0</v>
      </c>
      <c r="BC52" s="50">
        <f t="shared" si="26"/>
        <v>0</v>
      </c>
      <c r="BD52" s="50">
        <f t="shared" si="26"/>
        <v>0</v>
      </c>
      <c r="BE52" s="50">
        <f t="shared" si="26"/>
        <v>0</v>
      </c>
      <c r="BF52" s="50">
        <f t="shared" si="26"/>
        <v>0</v>
      </c>
      <c r="BG52" s="50">
        <f t="shared" si="26"/>
        <v>0</v>
      </c>
      <c r="BH52" s="50">
        <f t="shared" si="26"/>
        <v>0</v>
      </c>
    </row>
  </sheetData>
  <conditionalFormatting sqref="A4:A9 B15:BH15 A19:BH19">
    <cfRule type="containsErrors" dxfId="54" priority="21">
      <formula>ISERROR(A4)</formula>
    </cfRule>
    <cfRule type="expression" dxfId="53" priority="10785">
      <formula>AND($A4="PROD",#REF!="")</formula>
    </cfRule>
  </conditionalFormatting>
  <conditionalFormatting sqref="A15">
    <cfRule type="containsErrors" dxfId="52" priority="17">
      <formula>ISERROR(A15)</formula>
    </cfRule>
    <cfRule type="expression" dxfId="51" priority="18">
      <formula>AND($A15="PROD",#REF!="")</formula>
    </cfRule>
  </conditionalFormatting>
  <conditionalFormatting sqref="B12:F13">
    <cfRule type="colorScale" priority="88538">
      <colorScale>
        <cfvo type="min"/>
        <cfvo type="num" val="1"/>
        <color rgb="FFFF0000"/>
        <color theme="9"/>
      </colorScale>
    </cfRule>
  </conditionalFormatting>
  <conditionalFormatting sqref="B18:F18">
    <cfRule type="colorScale" priority="88539">
      <colorScale>
        <cfvo type="min"/>
        <cfvo type="num" val="1"/>
        <color rgb="FFFF0000"/>
        <color theme="9"/>
      </colorScale>
    </cfRule>
  </conditionalFormatting>
  <conditionalFormatting sqref="B4:F6 B7:BH8">
    <cfRule type="colorScale" priority="88540">
      <colorScale>
        <cfvo type="min"/>
        <cfvo type="num" val="1"/>
        <color rgb="FFFF0000"/>
        <color theme="9"/>
      </colorScale>
    </cfRule>
  </conditionalFormatting>
  <conditionalFormatting sqref="B14:BH14">
    <cfRule type="colorScale" priority="88542">
      <colorScale>
        <cfvo type="min"/>
        <cfvo type="num" val="1"/>
        <color rgb="FFFF0000"/>
        <color theme="9"/>
      </colorScale>
    </cfRule>
  </conditionalFormatting>
  <hyperlinks>
    <hyperlink ref="A22" r:id="rId1" xr:uid="{00000000-0004-0000-0B00-000000000000}"/>
  </hyperlinks>
  <pageMargins left="0.7" right="0.7" top="0.75" bottom="0.75" header="0.3" footer="0.3"/>
  <pageSetup paperSize="9" orientation="portrait" r:id="rId2"/>
  <customProperties>
    <customPr name="_pios_id" r:id="rId3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4">
    <tabColor theme="1" tint="0.14999847407452621"/>
  </sheetPr>
  <dimension ref="A3:X50"/>
  <sheetViews>
    <sheetView workbookViewId="0">
      <selection activeCell="A10" sqref="A10"/>
    </sheetView>
  </sheetViews>
  <sheetFormatPr baseColWidth="10" defaultColWidth="11.44140625" defaultRowHeight="12.55" x14ac:dyDescent="0.2"/>
  <cols>
    <col min="1" max="1" width="17.5546875" style="5" bestFit="1" customWidth="1"/>
    <col min="2" max="2" width="11.44140625" style="5"/>
    <col min="3" max="3" width="47.5546875" style="5" bestFit="1" customWidth="1"/>
    <col min="4" max="4" width="86" style="5" customWidth="1"/>
    <col min="5" max="5" width="9" style="5" bestFit="1" customWidth="1"/>
    <col min="6" max="12" width="11.44140625" style="5"/>
    <col min="13" max="13" width="5.88671875" style="5" customWidth="1"/>
    <col min="14" max="22" width="11.44140625" style="5"/>
    <col min="23" max="23" width="18.88671875" style="5" customWidth="1"/>
    <col min="24" max="24" width="14.88671875" style="5" customWidth="1"/>
    <col min="25" max="16384" width="11.44140625" style="5"/>
  </cols>
  <sheetData>
    <row r="3" spans="1:24" ht="13.15" x14ac:dyDescent="0.25">
      <c r="C3" s="4" t="s">
        <v>59</v>
      </c>
      <c r="H3" s="4" t="s">
        <v>60</v>
      </c>
      <c r="M3" s="109" t="s">
        <v>2833</v>
      </c>
      <c r="R3" s="124" t="s">
        <v>2915</v>
      </c>
      <c r="U3" s="136" t="s">
        <v>3182</v>
      </c>
      <c r="W3" s="136" t="s">
        <v>3199</v>
      </c>
    </row>
    <row r="4" spans="1:24" ht="13.15" x14ac:dyDescent="0.25">
      <c r="A4" s="4" t="s">
        <v>63</v>
      </c>
      <c r="C4" s="21" t="s">
        <v>8</v>
      </c>
      <c r="D4" s="21" t="s">
        <v>84</v>
      </c>
      <c r="M4" s="110" t="s">
        <v>2836</v>
      </c>
      <c r="N4" s="110" t="s">
        <v>2837</v>
      </c>
      <c r="R4" s="5">
        <v>3</v>
      </c>
      <c r="S4" s="124" t="s">
        <v>2916</v>
      </c>
      <c r="U4" s="136" t="s">
        <v>3183</v>
      </c>
      <c r="W4" s="5" t="s">
        <v>2070</v>
      </c>
      <c r="X4" s="136" t="s">
        <v>827</v>
      </c>
    </row>
    <row r="5" spans="1:24" x14ac:dyDescent="0.2">
      <c r="A5" s="52" t="s">
        <v>1597</v>
      </c>
      <c r="C5" s="5" t="s">
        <v>61</v>
      </c>
      <c r="D5" s="5" t="s">
        <v>7482</v>
      </c>
      <c r="H5" s="6">
        <v>0</v>
      </c>
      <c r="I5" s="6">
        <v>5</v>
      </c>
      <c r="J5" s="6">
        <v>15</v>
      </c>
      <c r="M5" s="111" t="s">
        <v>2839</v>
      </c>
      <c r="N5" s="111" t="s">
        <v>2840</v>
      </c>
      <c r="R5" s="5">
        <v>2</v>
      </c>
      <c r="S5" s="124" t="s">
        <v>2917</v>
      </c>
      <c r="U5" s="136" t="s">
        <v>3184</v>
      </c>
      <c r="W5" s="5" t="s">
        <v>762</v>
      </c>
      <c r="X5" s="136" t="s">
        <v>670</v>
      </c>
    </row>
    <row r="6" spans="1:24" ht="15.05" x14ac:dyDescent="0.3">
      <c r="A6" s="5" t="s">
        <v>65</v>
      </c>
      <c r="C6" s="42" t="s">
        <v>1331</v>
      </c>
      <c r="D6" s="43" t="s">
        <v>1615</v>
      </c>
      <c r="H6" s="7"/>
      <c r="I6" s="8"/>
      <c r="J6" s="9"/>
      <c r="M6" s="111" t="s">
        <v>2841</v>
      </c>
      <c r="N6" s="111" t="s">
        <v>2842</v>
      </c>
      <c r="R6" s="5">
        <v>1</v>
      </c>
      <c r="S6" s="124" t="s">
        <v>2918</v>
      </c>
      <c r="U6" s="136" t="s">
        <v>3186</v>
      </c>
      <c r="W6" s="5" t="s">
        <v>753</v>
      </c>
      <c r="X6" s="136" t="s">
        <v>670</v>
      </c>
    </row>
    <row r="7" spans="1:24" x14ac:dyDescent="0.2">
      <c r="A7" s="52" t="s">
        <v>1530</v>
      </c>
      <c r="C7" s="5" t="s">
        <v>62</v>
      </c>
      <c r="D7" s="26" t="s">
        <v>7483</v>
      </c>
      <c r="M7" s="111" t="s">
        <v>2844</v>
      </c>
      <c r="N7" s="111" t="s">
        <v>2845</v>
      </c>
      <c r="U7" s="136" t="s">
        <v>52</v>
      </c>
      <c r="W7" s="5" t="s">
        <v>790</v>
      </c>
      <c r="X7" s="136" t="s">
        <v>670</v>
      </c>
    </row>
    <row r="8" spans="1:24" x14ac:dyDescent="0.2">
      <c r="A8" s="5" t="s">
        <v>66</v>
      </c>
      <c r="C8" s="42" t="s">
        <v>85</v>
      </c>
      <c r="D8" s="53" t="s">
        <v>1616</v>
      </c>
      <c r="M8" s="113" t="s">
        <v>2864</v>
      </c>
      <c r="N8" s="113" t="s">
        <v>2865</v>
      </c>
      <c r="U8" s="136" t="s">
        <v>3185</v>
      </c>
      <c r="W8" s="5" t="s">
        <v>2436</v>
      </c>
      <c r="X8" s="136" t="s">
        <v>1327</v>
      </c>
    </row>
    <row r="9" spans="1:24" ht="13.15" x14ac:dyDescent="0.25">
      <c r="A9" s="136" t="s">
        <v>8354</v>
      </c>
      <c r="C9" s="4"/>
      <c r="D9" s="4"/>
      <c r="H9" s="4" t="s">
        <v>64</v>
      </c>
      <c r="U9" s="136" t="s">
        <v>3461</v>
      </c>
      <c r="W9" s="5" t="s">
        <v>2909</v>
      </c>
      <c r="X9" s="136" t="s">
        <v>889</v>
      </c>
    </row>
    <row r="10" spans="1:24" x14ac:dyDescent="0.2">
      <c r="A10" s="49" t="s">
        <v>1532</v>
      </c>
      <c r="U10" s="136" t="s">
        <v>3683</v>
      </c>
      <c r="W10" s="5" t="s">
        <v>1957</v>
      </c>
      <c r="X10" s="136" t="s">
        <v>3567</v>
      </c>
    </row>
    <row r="11" spans="1:24" x14ac:dyDescent="0.2">
      <c r="A11" s="136" t="s">
        <v>3593</v>
      </c>
      <c r="H11" s="6">
        <v>-2</v>
      </c>
      <c r="I11" s="6">
        <v>-1</v>
      </c>
      <c r="J11" s="6">
        <v>0</v>
      </c>
      <c r="W11" s="5" t="s">
        <v>828</v>
      </c>
      <c r="X11" s="136" t="s">
        <v>827</v>
      </c>
    </row>
    <row r="12" spans="1:24" ht="34.450000000000003" customHeight="1" x14ac:dyDescent="0.2">
      <c r="A12" s="5" t="s">
        <v>67</v>
      </c>
      <c r="H12" s="7"/>
      <c r="I12" s="8"/>
      <c r="J12" s="9"/>
      <c r="W12" s="5" t="s">
        <v>2877</v>
      </c>
      <c r="X12" s="136" t="s">
        <v>1327</v>
      </c>
    </row>
    <row r="13" spans="1:24" x14ac:dyDescent="0.2">
      <c r="A13" s="5" t="s">
        <v>69</v>
      </c>
      <c r="W13" s="147" t="s">
        <v>2092</v>
      </c>
      <c r="X13" s="148" t="s">
        <v>827</v>
      </c>
    </row>
    <row r="14" spans="1:24" x14ac:dyDescent="0.2">
      <c r="A14" s="5" t="s">
        <v>70</v>
      </c>
      <c r="W14" s="5" t="s">
        <v>2929</v>
      </c>
      <c r="X14" s="136" t="s">
        <v>827</v>
      </c>
    </row>
    <row r="15" spans="1:24" ht="13.15" x14ac:dyDescent="0.25">
      <c r="A15" s="5" t="s">
        <v>71</v>
      </c>
      <c r="D15" s="10"/>
      <c r="E15" s="11"/>
      <c r="H15" s="4" t="s">
        <v>68</v>
      </c>
      <c r="W15" s="5" t="s">
        <v>1937</v>
      </c>
      <c r="X15" s="136" t="s">
        <v>670</v>
      </c>
    </row>
    <row r="16" spans="1:24" x14ac:dyDescent="0.2">
      <c r="A16" s="52" t="s">
        <v>96</v>
      </c>
      <c r="W16" s="5" t="s">
        <v>2471</v>
      </c>
      <c r="X16" s="136" t="s">
        <v>1327</v>
      </c>
    </row>
    <row r="17" spans="1:24" x14ac:dyDescent="0.2">
      <c r="A17" s="5" t="s">
        <v>72</v>
      </c>
      <c r="H17" s="6">
        <v>3</v>
      </c>
      <c r="I17" s="6">
        <v>1</v>
      </c>
      <c r="J17" s="6">
        <v>0</v>
      </c>
      <c r="W17" s="147" t="s">
        <v>1618</v>
      </c>
      <c r="X17" s="147"/>
    </row>
    <row r="18" spans="1:24" ht="37.75" customHeight="1" x14ac:dyDescent="0.2">
      <c r="A18" s="130" t="s">
        <v>2784</v>
      </c>
      <c r="H18" s="7"/>
      <c r="I18" s="8"/>
      <c r="J18" s="9"/>
      <c r="W18" s="5" t="s">
        <v>3151</v>
      </c>
      <c r="X18" s="136" t="s">
        <v>670</v>
      </c>
    </row>
    <row r="19" spans="1:24" x14ac:dyDescent="0.2">
      <c r="A19" s="49" t="s">
        <v>1531</v>
      </c>
      <c r="W19" s="5" t="s">
        <v>826</v>
      </c>
      <c r="X19" s="136" t="s">
        <v>889</v>
      </c>
    </row>
    <row r="20" spans="1:24" ht="13.15" x14ac:dyDescent="0.25">
      <c r="A20" s="136" t="s">
        <v>3002</v>
      </c>
      <c r="H20" s="4" t="s">
        <v>73</v>
      </c>
      <c r="W20" s="5" t="s">
        <v>719</v>
      </c>
      <c r="X20" s="136" t="s">
        <v>670</v>
      </c>
    </row>
    <row r="21" spans="1:24" x14ac:dyDescent="0.2">
      <c r="A21" s="5" t="s">
        <v>74</v>
      </c>
      <c r="W21" s="5" t="s">
        <v>2799</v>
      </c>
      <c r="X21" s="136" t="s">
        <v>1327</v>
      </c>
    </row>
    <row r="22" spans="1:24" x14ac:dyDescent="0.2">
      <c r="A22" s="52" t="s">
        <v>1595</v>
      </c>
      <c r="H22" s="6">
        <v>3</v>
      </c>
      <c r="I22" s="6">
        <v>1</v>
      </c>
      <c r="J22" s="6">
        <v>0</v>
      </c>
      <c r="W22" s="5" t="s">
        <v>2874</v>
      </c>
      <c r="X22" s="136" t="s">
        <v>827</v>
      </c>
    </row>
    <row r="23" spans="1:24" ht="39" customHeight="1" x14ac:dyDescent="0.2">
      <c r="A23" s="5" t="s">
        <v>75</v>
      </c>
      <c r="H23" s="7"/>
      <c r="I23" s="8"/>
      <c r="J23" s="9"/>
      <c r="N23" s="144"/>
      <c r="W23" s="5" t="s">
        <v>726</v>
      </c>
      <c r="X23" s="136" t="s">
        <v>670</v>
      </c>
    </row>
    <row r="24" spans="1:24" x14ac:dyDescent="0.2">
      <c r="A24" s="5" t="s">
        <v>76</v>
      </c>
      <c r="N24" s="126"/>
      <c r="W24" s="5" t="s">
        <v>3164</v>
      </c>
      <c r="X24" s="136" t="s">
        <v>1327</v>
      </c>
    </row>
    <row r="25" spans="1:24" ht="15.05" x14ac:dyDescent="0.2">
      <c r="A25" s="5" t="s">
        <v>77</v>
      </c>
      <c r="N25" s="145"/>
      <c r="W25" s="5" t="s">
        <v>787</v>
      </c>
      <c r="X25" s="136" t="s">
        <v>1327</v>
      </c>
    </row>
    <row r="26" spans="1:24" x14ac:dyDescent="0.2">
      <c r="A26" s="86" t="s">
        <v>2178</v>
      </c>
      <c r="W26" s="136" t="s">
        <v>3262</v>
      </c>
      <c r="X26" s="136" t="s">
        <v>1327</v>
      </c>
    </row>
    <row r="27" spans="1:24" x14ac:dyDescent="0.2">
      <c r="A27" s="86" t="s">
        <v>2179</v>
      </c>
      <c r="W27" s="136" t="s">
        <v>3273</v>
      </c>
      <c r="X27" s="136" t="s">
        <v>670</v>
      </c>
    </row>
    <row r="28" spans="1:24" x14ac:dyDescent="0.2">
      <c r="A28" s="5" t="s">
        <v>78</v>
      </c>
      <c r="W28" s="136" t="s">
        <v>3263</v>
      </c>
    </row>
    <row r="29" spans="1:24" x14ac:dyDescent="0.2">
      <c r="A29" s="136" t="s">
        <v>3592</v>
      </c>
      <c r="W29" s="136" t="s">
        <v>3217</v>
      </c>
      <c r="X29" s="136" t="s">
        <v>670</v>
      </c>
    </row>
    <row r="30" spans="1:24" x14ac:dyDescent="0.2">
      <c r="A30" s="52" t="s">
        <v>1518</v>
      </c>
      <c r="W30" s="5" t="s">
        <v>807</v>
      </c>
    </row>
    <row r="31" spans="1:24" x14ac:dyDescent="0.2">
      <c r="A31" s="5" t="s">
        <v>80</v>
      </c>
    </row>
    <row r="32" spans="1:24" x14ac:dyDescent="0.2">
      <c r="A32" s="52" t="s">
        <v>1596</v>
      </c>
    </row>
    <row r="33" spans="1:17" x14ac:dyDescent="0.2">
      <c r="A33" s="5" t="s">
        <v>79</v>
      </c>
    </row>
    <row r="34" spans="1:17" x14ac:dyDescent="0.2">
      <c r="A34" s="136" t="s">
        <v>3451</v>
      </c>
    </row>
    <row r="35" spans="1:17" x14ac:dyDescent="0.2">
      <c r="A35" s="136" t="s">
        <v>3452</v>
      </c>
      <c r="Q35" s="125"/>
    </row>
    <row r="36" spans="1:17" x14ac:dyDescent="0.2">
      <c r="A36" s="5" t="s">
        <v>79</v>
      </c>
      <c r="Q36" s="125"/>
    </row>
    <row r="37" spans="1:17" x14ac:dyDescent="0.2">
      <c r="A37" s="135" t="s">
        <v>2973</v>
      </c>
      <c r="P37" s="127"/>
      <c r="Q37" s="125"/>
    </row>
    <row r="38" spans="1:17" x14ac:dyDescent="0.2">
      <c r="A38" s="136" t="s">
        <v>3453</v>
      </c>
      <c r="P38" s="128"/>
      <c r="Q38" s="125"/>
    </row>
    <row r="39" spans="1:17" ht="15.05" x14ac:dyDescent="0.2">
      <c r="P39" s="129"/>
      <c r="Q39" s="125"/>
    </row>
    <row r="40" spans="1:17" x14ac:dyDescent="0.2">
      <c r="P40" s="126"/>
      <c r="Q40" s="125"/>
    </row>
    <row r="41" spans="1:17" x14ac:dyDescent="0.2">
      <c r="Q41" s="125"/>
    </row>
    <row r="42" spans="1:17" x14ac:dyDescent="0.2">
      <c r="Q42" s="125"/>
    </row>
    <row r="43" spans="1:17" x14ac:dyDescent="0.2">
      <c r="Q43" s="125"/>
    </row>
    <row r="44" spans="1:17" x14ac:dyDescent="0.2">
      <c r="Q44" s="125"/>
    </row>
    <row r="45" spans="1:17" ht="15.05" x14ac:dyDescent="0.2">
      <c r="O45" s="68"/>
      <c r="Q45" s="125"/>
    </row>
    <row r="46" spans="1:17" x14ac:dyDescent="0.2">
      <c r="Q46" s="125"/>
    </row>
    <row r="47" spans="1:17" x14ac:dyDescent="0.2">
      <c r="Q47" s="125"/>
    </row>
    <row r="48" spans="1:17" x14ac:dyDescent="0.2">
      <c r="Q48" s="125"/>
    </row>
    <row r="49" spans="17:17" x14ac:dyDescent="0.2">
      <c r="Q49" s="125"/>
    </row>
    <row r="50" spans="17:17" x14ac:dyDescent="0.2">
      <c r="Q50" s="125"/>
    </row>
  </sheetData>
  <hyperlinks>
    <hyperlink ref="D6" r:id="rId1" xr:uid="{00000000-0004-0000-0C00-000000000000}"/>
  </hyperlinks>
  <pageMargins left="0.7" right="0.7" top="0.75" bottom="0.75" header="0.3" footer="0.3"/>
  <pageSetup orientation="portrait" r:id="rId2"/>
  <customProperties>
    <customPr name="_pios_id" r:id="rId3"/>
  </customProperties>
  <drawing r:id="rId4"/>
  <tableParts count="2"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6">
    <tabColor rgb="FFFFC000"/>
  </sheetPr>
  <dimension ref="A2:H21"/>
  <sheetViews>
    <sheetView workbookViewId="0"/>
  </sheetViews>
  <sheetFormatPr baseColWidth="10" defaultColWidth="10.88671875" defaultRowHeight="15.05" x14ac:dyDescent="0.3"/>
  <cols>
    <col min="2" max="2" width="54.44140625" customWidth="1"/>
    <col min="3" max="3" width="76.5546875" customWidth="1"/>
    <col min="8" max="8" width="94.88671875" customWidth="1"/>
  </cols>
  <sheetData>
    <row r="2" spans="1:8" ht="15.65" x14ac:dyDescent="0.3">
      <c r="A2" s="50" t="s">
        <v>1584</v>
      </c>
      <c r="B2" s="50" t="s">
        <v>1585</v>
      </c>
      <c r="C2" s="50" t="s">
        <v>1587</v>
      </c>
      <c r="D2" s="50" t="s">
        <v>1588</v>
      </c>
      <c r="E2" s="50" t="s">
        <v>1589</v>
      </c>
      <c r="H2" s="87" t="s">
        <v>2196</v>
      </c>
    </row>
    <row r="3" spans="1:8" ht="15.65" x14ac:dyDescent="0.3">
      <c r="A3" s="51">
        <v>44550</v>
      </c>
      <c r="B3" s="50" t="s">
        <v>1586</v>
      </c>
      <c r="C3" s="50" t="s">
        <v>1590</v>
      </c>
      <c r="D3" s="50"/>
      <c r="E3" s="50"/>
      <c r="H3" s="87" t="s">
        <v>2197</v>
      </c>
    </row>
    <row r="4" spans="1:8" ht="15.65" x14ac:dyDescent="0.3">
      <c r="A4" s="51">
        <v>44550</v>
      </c>
      <c r="B4" s="50" t="s">
        <v>1591</v>
      </c>
      <c r="C4" s="50" t="s">
        <v>1599</v>
      </c>
      <c r="D4" s="50" t="s">
        <v>1592</v>
      </c>
      <c r="E4" s="50"/>
      <c r="H4" s="87" t="s">
        <v>2198</v>
      </c>
    </row>
    <row r="5" spans="1:8" ht="15.65" x14ac:dyDescent="0.3">
      <c r="A5" s="51">
        <v>44552</v>
      </c>
      <c r="B5" s="50" t="s">
        <v>1598</v>
      </c>
      <c r="C5" s="50" t="s">
        <v>1934</v>
      </c>
      <c r="D5" s="50" t="s">
        <v>1592</v>
      </c>
      <c r="E5" s="50"/>
      <c r="H5" s="87" t="s">
        <v>2199</v>
      </c>
    </row>
    <row r="6" spans="1:8" ht="15.65" x14ac:dyDescent="0.3">
      <c r="A6" s="51">
        <v>44628</v>
      </c>
      <c r="B6" s="50" t="s">
        <v>1935</v>
      </c>
      <c r="C6" s="50" t="s">
        <v>1936</v>
      </c>
      <c r="D6" s="50"/>
      <c r="E6" s="50"/>
      <c r="H6" s="87" t="s">
        <v>2200</v>
      </c>
    </row>
    <row r="7" spans="1:8" ht="15.65" x14ac:dyDescent="0.3">
      <c r="A7" s="50"/>
      <c r="B7" s="50"/>
      <c r="C7" s="50"/>
      <c r="D7" s="50"/>
      <c r="E7" s="50"/>
      <c r="H7" s="87" t="s">
        <v>2201</v>
      </c>
    </row>
    <row r="8" spans="1:8" x14ac:dyDescent="0.3">
      <c r="A8" s="50"/>
      <c r="B8" s="50"/>
      <c r="C8" s="50"/>
      <c r="D8" s="50"/>
      <c r="E8" s="50"/>
    </row>
    <row r="9" spans="1:8" x14ac:dyDescent="0.3">
      <c r="A9" s="50"/>
      <c r="B9" s="50"/>
      <c r="C9" s="50"/>
      <c r="D9" s="50"/>
      <c r="E9" s="50"/>
    </row>
    <row r="10" spans="1:8" x14ac:dyDescent="0.3">
      <c r="A10" s="50"/>
      <c r="B10" s="50"/>
      <c r="C10" s="50"/>
      <c r="D10" s="50"/>
      <c r="E10" s="50"/>
    </row>
    <row r="11" spans="1:8" x14ac:dyDescent="0.3">
      <c r="A11" s="50"/>
      <c r="B11" s="50"/>
      <c r="C11" s="50"/>
      <c r="D11" s="50"/>
      <c r="E11" s="50"/>
    </row>
    <row r="12" spans="1:8" x14ac:dyDescent="0.3">
      <c r="A12" s="50"/>
      <c r="B12" s="50"/>
      <c r="C12" s="50"/>
      <c r="D12" s="50"/>
      <c r="E12" s="50"/>
    </row>
    <row r="13" spans="1:8" x14ac:dyDescent="0.3">
      <c r="A13" s="50"/>
      <c r="B13" s="50"/>
      <c r="C13" s="50"/>
      <c r="D13" s="50"/>
      <c r="E13" s="50"/>
    </row>
    <row r="14" spans="1:8" x14ac:dyDescent="0.3">
      <c r="A14" s="50"/>
      <c r="B14" s="50"/>
      <c r="C14" s="50"/>
      <c r="D14" s="50"/>
      <c r="E14" s="50"/>
    </row>
    <row r="15" spans="1:8" x14ac:dyDescent="0.3">
      <c r="A15" s="50"/>
      <c r="B15" s="50"/>
      <c r="C15" s="50"/>
      <c r="D15" s="50"/>
      <c r="E15" s="50"/>
    </row>
    <row r="16" spans="1:8" x14ac:dyDescent="0.3">
      <c r="A16" s="50"/>
      <c r="B16" s="50"/>
      <c r="C16" s="50"/>
      <c r="D16" s="50"/>
      <c r="E16" s="50"/>
    </row>
    <row r="17" spans="1:5" x14ac:dyDescent="0.3">
      <c r="A17" s="50"/>
      <c r="B17" s="50"/>
      <c r="C17" s="50"/>
      <c r="D17" s="50"/>
      <c r="E17" s="50"/>
    </row>
    <row r="18" spans="1:5" x14ac:dyDescent="0.3">
      <c r="A18" s="50"/>
      <c r="B18" s="50"/>
      <c r="C18" s="50"/>
      <c r="D18" s="50"/>
      <c r="E18" s="50"/>
    </row>
    <row r="19" spans="1:5" x14ac:dyDescent="0.3">
      <c r="A19" s="50"/>
      <c r="B19" s="50"/>
      <c r="C19" s="50"/>
      <c r="D19" s="50"/>
      <c r="E19" s="50"/>
    </row>
    <row r="20" spans="1:5" x14ac:dyDescent="0.3">
      <c r="A20" s="50"/>
      <c r="B20" s="50"/>
      <c r="C20" s="50"/>
      <c r="D20" s="50"/>
      <c r="E20" s="50"/>
    </row>
    <row r="21" spans="1:5" x14ac:dyDescent="0.3">
      <c r="A21" s="50"/>
      <c r="B21" s="50"/>
      <c r="C21" s="50"/>
      <c r="D21" s="50"/>
      <c r="E21" s="50"/>
    </row>
  </sheetData>
  <pageMargins left="0.7" right="0.7" top="0.75" bottom="0.75" header="0.3" footer="0.3"/>
  <customProperties>
    <customPr name="_pios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1C39-87EF-4B05-8835-6369ECFEF4C3}">
  <sheetPr codeName="Feuil14"/>
  <dimension ref="A1:G177"/>
  <sheetViews>
    <sheetView workbookViewId="0">
      <selection activeCell="A33" sqref="A33:G33"/>
    </sheetView>
  </sheetViews>
  <sheetFormatPr baseColWidth="10" defaultRowHeight="15.05" x14ac:dyDescent="0.3"/>
  <cols>
    <col min="1" max="1" width="15.5546875" customWidth="1"/>
    <col min="2" max="2" width="28" customWidth="1"/>
    <col min="3" max="3" width="26.88671875" bestFit="1" customWidth="1"/>
    <col min="4" max="4" width="35.88671875" bestFit="1" customWidth="1"/>
    <col min="5" max="5" width="6.109375" bestFit="1" customWidth="1"/>
    <col min="6" max="6" width="6.109375" customWidth="1"/>
    <col min="7" max="7" width="10.88671875" customWidth="1"/>
  </cols>
  <sheetData>
    <row r="1" spans="1:7" x14ac:dyDescent="0.3">
      <c r="A1" s="207" t="s">
        <v>7404</v>
      </c>
      <c r="B1" s="207" t="s">
        <v>7405</v>
      </c>
      <c r="C1" s="207" t="s">
        <v>7406</v>
      </c>
      <c r="D1" s="207" t="s">
        <v>7407</v>
      </c>
      <c r="E1" s="207" t="s">
        <v>7408</v>
      </c>
      <c r="F1" s="207" t="s">
        <v>7409</v>
      </c>
      <c r="G1" s="207" t="s">
        <v>7410</v>
      </c>
    </row>
    <row r="2" spans="1:7" x14ac:dyDescent="0.3">
      <c r="A2" s="215">
        <v>46106.638773148145</v>
      </c>
      <c r="B2" t="s">
        <v>72</v>
      </c>
      <c r="C2" t="s">
        <v>72</v>
      </c>
      <c r="D2" t="s">
        <v>7426</v>
      </c>
      <c r="E2" t="s">
        <v>7427</v>
      </c>
      <c r="F2">
        <v>3.0699999332427979</v>
      </c>
      <c r="G2">
        <v>240</v>
      </c>
    </row>
    <row r="3" spans="1:7" x14ac:dyDescent="0.3">
      <c r="A3" s="215">
        <v>46106.638784722221</v>
      </c>
      <c r="B3" t="s">
        <v>7431</v>
      </c>
      <c r="C3" t="s">
        <v>7431</v>
      </c>
      <c r="D3" t="s">
        <v>7432</v>
      </c>
      <c r="E3" t="s">
        <v>7427</v>
      </c>
      <c r="F3">
        <v>1.0299999713897705</v>
      </c>
      <c r="G3">
        <v>803</v>
      </c>
    </row>
    <row r="4" spans="1:7" x14ac:dyDescent="0.3">
      <c r="A4" s="215">
        <v>46106.638819444444</v>
      </c>
      <c r="B4" t="s">
        <v>7433</v>
      </c>
      <c r="C4" t="s">
        <v>7434</v>
      </c>
      <c r="D4" t="s">
        <v>7435</v>
      </c>
      <c r="E4" t="s">
        <v>7427</v>
      </c>
      <c r="F4">
        <v>2.2799999713897705</v>
      </c>
      <c r="G4">
        <v>789</v>
      </c>
    </row>
    <row r="5" spans="1:7" x14ac:dyDescent="0.3">
      <c r="A5" s="215">
        <v>46106.638819444444</v>
      </c>
      <c r="B5" t="s">
        <v>7436</v>
      </c>
      <c r="C5" t="s">
        <v>7436</v>
      </c>
      <c r="D5" t="s">
        <v>7437</v>
      </c>
      <c r="E5" t="s">
        <v>7427</v>
      </c>
      <c r="F5">
        <v>5.9999998658895493E-2</v>
      </c>
      <c r="G5">
        <v>1499</v>
      </c>
    </row>
    <row r="6" spans="1:7" x14ac:dyDescent="0.3">
      <c r="A6" s="215">
        <v>46106.638831018521</v>
      </c>
      <c r="B6" t="s">
        <v>7438</v>
      </c>
      <c r="C6" t="s">
        <v>7438</v>
      </c>
      <c r="D6" t="s">
        <v>7439</v>
      </c>
      <c r="E6" t="s">
        <v>7427</v>
      </c>
      <c r="F6">
        <v>0.73000001907348633</v>
      </c>
      <c r="G6">
        <v>3347</v>
      </c>
    </row>
    <row r="7" spans="1:7" x14ac:dyDescent="0.3">
      <c r="A7" s="215">
        <v>46106.638854166667</v>
      </c>
      <c r="B7" t="s">
        <v>7475</v>
      </c>
      <c r="C7" t="s">
        <v>7475</v>
      </c>
      <c r="D7" t="s">
        <v>7476</v>
      </c>
      <c r="E7" t="s">
        <v>7427</v>
      </c>
      <c r="F7">
        <v>1.8999999761581421</v>
      </c>
      <c r="G7">
        <v>1080</v>
      </c>
    </row>
    <row r="8" spans="1:7" x14ac:dyDescent="0.3">
      <c r="A8" s="215">
        <v>46106.638865740744</v>
      </c>
      <c r="B8" t="s">
        <v>7477</v>
      </c>
      <c r="C8" t="s">
        <v>7477</v>
      </c>
      <c r="D8" t="s">
        <v>7478</v>
      </c>
      <c r="E8" t="s">
        <v>7427</v>
      </c>
      <c r="F8">
        <v>0.4699999988079071</v>
      </c>
      <c r="G8">
        <v>403</v>
      </c>
    </row>
    <row r="9" spans="1:7" x14ac:dyDescent="0.3">
      <c r="A9" s="215">
        <v>46106.638877314814</v>
      </c>
      <c r="B9" t="s">
        <v>7479</v>
      </c>
      <c r="C9" t="s">
        <v>7480</v>
      </c>
      <c r="D9" t="s">
        <v>7481</v>
      </c>
      <c r="E9" t="s">
        <v>7427</v>
      </c>
      <c r="F9">
        <v>0.62999999523162842</v>
      </c>
      <c r="G9">
        <v>751</v>
      </c>
    </row>
    <row r="10" spans="1:7" x14ac:dyDescent="0.3">
      <c r="A10" s="215">
        <v>46106.639363425929</v>
      </c>
      <c r="B10" t="s">
        <v>72</v>
      </c>
      <c r="C10" t="s">
        <v>72</v>
      </c>
      <c r="D10" t="s">
        <v>7426</v>
      </c>
      <c r="E10" t="s">
        <v>7427</v>
      </c>
      <c r="F10">
        <v>3</v>
      </c>
      <c r="G10">
        <v>240</v>
      </c>
    </row>
    <row r="11" spans="1:7" x14ac:dyDescent="0.3">
      <c r="A11" s="215">
        <v>46106.639374999999</v>
      </c>
      <c r="B11" t="s">
        <v>7431</v>
      </c>
      <c r="C11" t="s">
        <v>7431</v>
      </c>
      <c r="D11" t="s">
        <v>7432</v>
      </c>
      <c r="E11" t="s">
        <v>7427</v>
      </c>
      <c r="F11">
        <v>0.68999999761581421</v>
      </c>
      <c r="G11">
        <v>803</v>
      </c>
    </row>
    <row r="12" spans="1:7" x14ac:dyDescent="0.3">
      <c r="A12" s="215">
        <v>46106.639409722222</v>
      </c>
      <c r="B12" t="s">
        <v>7433</v>
      </c>
      <c r="C12" t="s">
        <v>7434</v>
      </c>
      <c r="D12" t="s">
        <v>7435</v>
      </c>
      <c r="E12" t="s">
        <v>7427</v>
      </c>
      <c r="F12">
        <v>2.2699999809265137</v>
      </c>
      <c r="G12">
        <v>789</v>
      </c>
    </row>
    <row r="13" spans="1:7" x14ac:dyDescent="0.3">
      <c r="A13" s="215">
        <v>46106.639409722222</v>
      </c>
      <c r="B13" t="s">
        <v>7436</v>
      </c>
      <c r="C13" t="s">
        <v>7436</v>
      </c>
      <c r="D13" t="s">
        <v>7437</v>
      </c>
      <c r="E13" t="s">
        <v>7427</v>
      </c>
      <c r="F13">
        <v>5.9999998658895493E-2</v>
      </c>
      <c r="G13">
        <v>1499</v>
      </c>
    </row>
    <row r="14" spans="1:7" x14ac:dyDescent="0.3">
      <c r="A14" s="215">
        <v>46106.639421296299</v>
      </c>
      <c r="B14" t="s">
        <v>7438</v>
      </c>
      <c r="C14" t="s">
        <v>7438</v>
      </c>
      <c r="D14" t="s">
        <v>7439</v>
      </c>
      <c r="E14" t="s">
        <v>7427</v>
      </c>
      <c r="F14">
        <v>0.69999998807907104</v>
      </c>
      <c r="G14">
        <v>3347</v>
      </c>
    </row>
    <row r="15" spans="1:7" x14ac:dyDescent="0.3">
      <c r="A15" s="215">
        <v>46106.639444444445</v>
      </c>
      <c r="B15" t="s">
        <v>7475</v>
      </c>
      <c r="C15" t="s">
        <v>7475</v>
      </c>
      <c r="D15" t="s">
        <v>7476</v>
      </c>
      <c r="E15" t="s">
        <v>7427</v>
      </c>
      <c r="F15">
        <v>1.9600000381469727</v>
      </c>
      <c r="G15">
        <v>1080</v>
      </c>
    </row>
    <row r="16" spans="1:7" x14ac:dyDescent="0.3">
      <c r="A16" s="215">
        <v>46106.639456018522</v>
      </c>
      <c r="B16" t="s">
        <v>7477</v>
      </c>
      <c r="C16" t="s">
        <v>7477</v>
      </c>
      <c r="D16" t="s">
        <v>7478</v>
      </c>
      <c r="E16" t="s">
        <v>7427</v>
      </c>
      <c r="F16">
        <v>0.44999998807907104</v>
      </c>
      <c r="G16">
        <v>403</v>
      </c>
    </row>
    <row r="17" spans="1:7" x14ac:dyDescent="0.3">
      <c r="A17" s="215">
        <v>46106.639456018522</v>
      </c>
      <c r="B17" t="s">
        <v>7479</v>
      </c>
      <c r="C17" t="s">
        <v>7480</v>
      </c>
      <c r="D17" t="s">
        <v>7481</v>
      </c>
      <c r="E17" t="s">
        <v>7427</v>
      </c>
      <c r="F17">
        <v>0.55000001192092896</v>
      </c>
      <c r="G17">
        <v>751</v>
      </c>
    </row>
    <row r="18" spans="1:7" x14ac:dyDescent="0.3">
      <c r="A18" s="215">
        <v>46106.642372685186</v>
      </c>
      <c r="B18" t="s">
        <v>72</v>
      </c>
      <c r="C18" t="s">
        <v>72</v>
      </c>
      <c r="D18" t="s">
        <v>7426</v>
      </c>
      <c r="E18" t="s">
        <v>7427</v>
      </c>
      <c r="F18">
        <v>2.940000057220459</v>
      </c>
      <c r="G18">
        <v>240</v>
      </c>
    </row>
    <row r="19" spans="1:7" x14ac:dyDescent="0.3">
      <c r="A19" s="215">
        <v>46106.642384259256</v>
      </c>
      <c r="B19" t="s">
        <v>7431</v>
      </c>
      <c r="C19" t="s">
        <v>7431</v>
      </c>
      <c r="D19" t="s">
        <v>7432</v>
      </c>
      <c r="E19" t="s">
        <v>7427</v>
      </c>
      <c r="F19">
        <v>0.79000002145767212</v>
      </c>
      <c r="G19">
        <v>803</v>
      </c>
    </row>
    <row r="20" spans="1:7" x14ac:dyDescent="0.3">
      <c r="A20" s="215">
        <v>46106.642407407409</v>
      </c>
      <c r="B20" t="s">
        <v>7433</v>
      </c>
      <c r="C20" t="s">
        <v>7434</v>
      </c>
      <c r="D20" t="s">
        <v>7435</v>
      </c>
      <c r="E20" t="s">
        <v>7427</v>
      </c>
      <c r="F20">
        <v>2.2999999523162842</v>
      </c>
      <c r="G20">
        <v>789</v>
      </c>
    </row>
    <row r="21" spans="1:7" x14ac:dyDescent="0.3">
      <c r="A21" s="215">
        <v>46106.642418981479</v>
      </c>
      <c r="B21" t="s">
        <v>7436</v>
      </c>
      <c r="C21" t="s">
        <v>7436</v>
      </c>
      <c r="D21" t="s">
        <v>7437</v>
      </c>
      <c r="E21" t="s">
        <v>7427</v>
      </c>
      <c r="F21">
        <v>0.10999999940395355</v>
      </c>
      <c r="G21">
        <v>1499</v>
      </c>
    </row>
    <row r="22" spans="1:7" x14ac:dyDescent="0.3">
      <c r="A22" s="215">
        <v>46106.642430555556</v>
      </c>
      <c r="B22" t="s">
        <v>7438</v>
      </c>
      <c r="C22" t="s">
        <v>7438</v>
      </c>
      <c r="D22" t="s">
        <v>7439</v>
      </c>
      <c r="E22" t="s">
        <v>7427</v>
      </c>
      <c r="F22">
        <v>0.80000001192092896</v>
      </c>
      <c r="G22">
        <v>3347</v>
      </c>
    </row>
    <row r="23" spans="1:7" x14ac:dyDescent="0.3">
      <c r="A23" s="215">
        <v>46106.642453703702</v>
      </c>
      <c r="B23" t="s">
        <v>7475</v>
      </c>
      <c r="C23" t="s">
        <v>7475</v>
      </c>
      <c r="D23" t="s">
        <v>7476</v>
      </c>
      <c r="E23" t="s">
        <v>7427</v>
      </c>
      <c r="F23">
        <v>1.690000057220459</v>
      </c>
      <c r="G23">
        <v>1080</v>
      </c>
    </row>
    <row r="24" spans="1:7" x14ac:dyDescent="0.3">
      <c r="A24" s="215">
        <v>46106.642453703702</v>
      </c>
      <c r="B24" t="s">
        <v>7477</v>
      </c>
      <c r="C24" t="s">
        <v>7477</v>
      </c>
      <c r="D24" t="s">
        <v>7478</v>
      </c>
      <c r="E24" t="s">
        <v>7427</v>
      </c>
      <c r="F24">
        <v>0.63999998569488525</v>
      </c>
      <c r="G24">
        <v>403</v>
      </c>
    </row>
    <row r="25" spans="1:7" x14ac:dyDescent="0.3">
      <c r="A25" s="215">
        <v>46106.642488425925</v>
      </c>
      <c r="B25" t="s">
        <v>7479</v>
      </c>
      <c r="C25" t="s">
        <v>7480</v>
      </c>
      <c r="D25" t="s">
        <v>7481</v>
      </c>
      <c r="E25" t="s">
        <v>7427</v>
      </c>
      <c r="F25">
        <v>2.4300000667572021</v>
      </c>
      <c r="G25">
        <v>751</v>
      </c>
    </row>
    <row r="26" spans="1:7" x14ac:dyDescent="0.3">
      <c r="A26" s="215">
        <v>46106.643287037034</v>
      </c>
      <c r="B26" t="s">
        <v>72</v>
      </c>
      <c r="C26" t="s">
        <v>72</v>
      </c>
      <c r="D26" t="s">
        <v>7426</v>
      </c>
      <c r="E26" t="s">
        <v>7427</v>
      </c>
      <c r="F26">
        <v>2.7799999713897705</v>
      </c>
      <c r="G26">
        <v>240</v>
      </c>
    </row>
    <row r="27" spans="1:7" x14ac:dyDescent="0.3">
      <c r="A27" s="215">
        <v>46106.64329861111</v>
      </c>
      <c r="B27" t="s">
        <v>7431</v>
      </c>
      <c r="C27" t="s">
        <v>7431</v>
      </c>
      <c r="D27" t="s">
        <v>7432</v>
      </c>
      <c r="E27" t="s">
        <v>7427</v>
      </c>
      <c r="F27">
        <v>0.74000000953674316</v>
      </c>
      <c r="G27">
        <v>803</v>
      </c>
    </row>
    <row r="28" spans="1:7" x14ac:dyDescent="0.3">
      <c r="A28" s="215">
        <v>46106.643333333333</v>
      </c>
      <c r="B28" t="s">
        <v>7433</v>
      </c>
      <c r="C28" t="s">
        <v>7434</v>
      </c>
      <c r="D28" t="s">
        <v>7435</v>
      </c>
      <c r="E28" t="s">
        <v>7427</v>
      </c>
      <c r="F28">
        <v>2.4100000858306885</v>
      </c>
      <c r="G28">
        <v>789</v>
      </c>
    </row>
    <row r="29" spans="1:7" x14ac:dyDescent="0.3">
      <c r="A29" s="215">
        <v>46106.643333333333</v>
      </c>
      <c r="B29" t="s">
        <v>7436</v>
      </c>
      <c r="C29" t="s">
        <v>7436</v>
      </c>
      <c r="D29" t="s">
        <v>7437</v>
      </c>
      <c r="E29" t="s">
        <v>7427</v>
      </c>
      <c r="F29">
        <v>0.23000000417232513</v>
      </c>
      <c r="G29">
        <v>1499</v>
      </c>
    </row>
    <row r="30" spans="1:7" x14ac:dyDescent="0.3">
      <c r="A30" s="215">
        <v>46106.643368055556</v>
      </c>
      <c r="B30" t="s">
        <v>7438</v>
      </c>
      <c r="C30" t="s">
        <v>7438</v>
      </c>
      <c r="D30" t="s">
        <v>7439</v>
      </c>
      <c r="E30" t="s">
        <v>7427</v>
      </c>
      <c r="F30">
        <v>2.3199999332427979</v>
      </c>
      <c r="G30">
        <v>3347</v>
      </c>
    </row>
    <row r="31" spans="1:7" x14ac:dyDescent="0.3">
      <c r="A31" s="215">
        <v>46106.643391203703</v>
      </c>
      <c r="B31" t="s">
        <v>7475</v>
      </c>
      <c r="C31" t="s">
        <v>7475</v>
      </c>
      <c r="D31" t="s">
        <v>7476</v>
      </c>
      <c r="E31" t="s">
        <v>7427</v>
      </c>
      <c r="F31">
        <v>1.7799999713897705</v>
      </c>
      <c r="G31">
        <v>1080</v>
      </c>
    </row>
    <row r="32" spans="1:7" x14ac:dyDescent="0.3">
      <c r="A32" s="215">
        <v>46106.64340277778</v>
      </c>
      <c r="B32" t="s">
        <v>7477</v>
      </c>
      <c r="C32" t="s">
        <v>7477</v>
      </c>
      <c r="D32" t="s">
        <v>7478</v>
      </c>
      <c r="E32" t="s">
        <v>7427</v>
      </c>
      <c r="F32">
        <v>0.47999998927116394</v>
      </c>
      <c r="G32">
        <v>403</v>
      </c>
    </row>
    <row r="33" spans="1:7" x14ac:dyDescent="0.3">
      <c r="A33" s="215">
        <v>46106.64340277778</v>
      </c>
      <c r="B33" t="s">
        <v>7479</v>
      </c>
      <c r="C33" t="s">
        <v>7480</v>
      </c>
      <c r="D33" t="s">
        <v>7481</v>
      </c>
      <c r="E33" t="s">
        <v>7427</v>
      </c>
      <c r="F33">
        <v>0.46000000834465027</v>
      </c>
      <c r="G33">
        <v>751</v>
      </c>
    </row>
    <row r="34" spans="1:7" x14ac:dyDescent="0.3">
      <c r="A34" s="215">
        <v>46106.644421296296</v>
      </c>
      <c r="B34" t="s">
        <v>72</v>
      </c>
      <c r="C34" t="s">
        <v>72</v>
      </c>
      <c r="D34" t="s">
        <v>7426</v>
      </c>
      <c r="E34" t="s">
        <v>7427</v>
      </c>
      <c r="F34">
        <v>2.8900001049041748</v>
      </c>
      <c r="G34">
        <v>240</v>
      </c>
    </row>
    <row r="35" spans="1:7" x14ac:dyDescent="0.3">
      <c r="A35" s="215">
        <v>46106.644421296296</v>
      </c>
      <c r="B35" t="s">
        <v>7431</v>
      </c>
      <c r="C35" t="s">
        <v>7431</v>
      </c>
      <c r="D35" t="s">
        <v>7432</v>
      </c>
      <c r="E35" t="s">
        <v>7427</v>
      </c>
      <c r="F35">
        <v>0.73000001907348633</v>
      </c>
      <c r="G35">
        <v>803</v>
      </c>
    </row>
    <row r="36" spans="1:7" x14ac:dyDescent="0.3">
      <c r="A36" s="215">
        <v>46106.644456018519</v>
      </c>
      <c r="B36" t="s">
        <v>7433</v>
      </c>
      <c r="C36" t="s">
        <v>7434</v>
      </c>
      <c r="D36" t="s">
        <v>7435</v>
      </c>
      <c r="E36" t="s">
        <v>7427</v>
      </c>
      <c r="F36">
        <v>2.1600000858306885</v>
      </c>
      <c r="G36">
        <v>789</v>
      </c>
    </row>
    <row r="37" spans="1:7" x14ac:dyDescent="0.3">
      <c r="A37" s="215">
        <v>46106.644456018519</v>
      </c>
      <c r="B37" t="s">
        <v>7436</v>
      </c>
      <c r="C37" t="s">
        <v>7436</v>
      </c>
      <c r="D37" t="s">
        <v>7437</v>
      </c>
      <c r="E37" t="s">
        <v>7427</v>
      </c>
      <c r="F37">
        <v>0.30000001192092896</v>
      </c>
      <c r="G37">
        <v>1499</v>
      </c>
    </row>
    <row r="38" spans="1:7" x14ac:dyDescent="0.3">
      <c r="A38" s="215">
        <v>46106.644490740742</v>
      </c>
      <c r="B38" t="s">
        <v>7438</v>
      </c>
      <c r="C38" t="s">
        <v>7438</v>
      </c>
      <c r="D38" t="s">
        <v>7439</v>
      </c>
      <c r="E38" t="s">
        <v>7427</v>
      </c>
      <c r="F38">
        <v>2.1700000762939453</v>
      </c>
      <c r="G38">
        <v>3347</v>
      </c>
    </row>
    <row r="39" spans="1:7" x14ac:dyDescent="0.3">
      <c r="A39" s="215">
        <v>46106.644502314812</v>
      </c>
      <c r="B39" t="s">
        <v>7475</v>
      </c>
      <c r="C39" t="s">
        <v>7475</v>
      </c>
      <c r="D39" t="s">
        <v>7476</v>
      </c>
      <c r="E39" t="s">
        <v>7427</v>
      </c>
      <c r="F39">
        <v>1.1499999761581421</v>
      </c>
      <c r="G39">
        <v>1080</v>
      </c>
    </row>
    <row r="40" spans="1:7" x14ac:dyDescent="0.3">
      <c r="A40" s="215">
        <v>46106.644513888888</v>
      </c>
      <c r="B40" t="s">
        <v>7477</v>
      </c>
      <c r="C40" t="s">
        <v>7477</v>
      </c>
      <c r="D40" t="s">
        <v>7478</v>
      </c>
      <c r="E40" t="s">
        <v>7427</v>
      </c>
      <c r="F40">
        <v>0.5</v>
      </c>
      <c r="G40">
        <v>403</v>
      </c>
    </row>
    <row r="41" spans="1:7" x14ac:dyDescent="0.3">
      <c r="A41" s="215">
        <v>46106.644525462965</v>
      </c>
      <c r="B41" t="s">
        <v>7479</v>
      </c>
      <c r="C41" t="s">
        <v>7480</v>
      </c>
      <c r="D41" t="s">
        <v>7481</v>
      </c>
      <c r="E41" t="s">
        <v>7427</v>
      </c>
      <c r="F41">
        <v>0.72000002861022949</v>
      </c>
      <c r="G41">
        <v>751</v>
      </c>
    </row>
    <row r="42" spans="1:7" x14ac:dyDescent="0.3">
      <c r="A42" s="215">
        <v>46106.646365740744</v>
      </c>
      <c r="B42" t="s">
        <v>72</v>
      </c>
      <c r="C42" t="s">
        <v>72</v>
      </c>
      <c r="D42" t="s">
        <v>7426</v>
      </c>
      <c r="E42" t="s">
        <v>7427</v>
      </c>
      <c r="F42">
        <v>2.7699999809265137</v>
      </c>
      <c r="G42">
        <v>240</v>
      </c>
    </row>
    <row r="43" spans="1:7" x14ac:dyDescent="0.3">
      <c r="A43" s="215">
        <v>46106.64640046296</v>
      </c>
      <c r="B43" t="s">
        <v>7431</v>
      </c>
      <c r="C43" t="s">
        <v>7431</v>
      </c>
      <c r="D43" t="s">
        <v>7432</v>
      </c>
      <c r="E43" t="s">
        <v>7427</v>
      </c>
      <c r="F43">
        <v>2.2999999523162842</v>
      </c>
      <c r="G43">
        <v>803</v>
      </c>
    </row>
    <row r="44" spans="1:7" x14ac:dyDescent="0.3">
      <c r="A44" s="215">
        <v>46106.646423611113</v>
      </c>
      <c r="B44" t="s">
        <v>7433</v>
      </c>
      <c r="C44" t="s">
        <v>7434</v>
      </c>
      <c r="D44" t="s">
        <v>7435</v>
      </c>
      <c r="E44" t="s">
        <v>7427</v>
      </c>
      <c r="F44">
        <v>2.3599998950958252</v>
      </c>
      <c r="G44">
        <v>789</v>
      </c>
    </row>
    <row r="45" spans="1:7" x14ac:dyDescent="0.3">
      <c r="A45" s="215">
        <v>46106.646435185183</v>
      </c>
      <c r="B45" t="s">
        <v>7436</v>
      </c>
      <c r="C45" t="s">
        <v>7436</v>
      </c>
      <c r="D45" t="s">
        <v>7437</v>
      </c>
      <c r="E45" t="s">
        <v>7427</v>
      </c>
      <c r="F45">
        <v>0.17000000178813934</v>
      </c>
      <c r="G45">
        <v>1499</v>
      </c>
    </row>
    <row r="46" spans="1:7" x14ac:dyDescent="0.3">
      <c r="A46" s="215">
        <v>46106.64644675926</v>
      </c>
      <c r="B46" t="s">
        <v>7438</v>
      </c>
      <c r="C46" t="s">
        <v>7438</v>
      </c>
      <c r="D46" t="s">
        <v>7439</v>
      </c>
      <c r="E46" t="s">
        <v>7427</v>
      </c>
      <c r="F46">
        <v>0.73000001907348633</v>
      </c>
      <c r="G46">
        <v>3347</v>
      </c>
    </row>
    <row r="47" spans="1:7" x14ac:dyDescent="0.3">
      <c r="A47" s="215">
        <v>46106.646458333336</v>
      </c>
      <c r="B47" t="s">
        <v>7475</v>
      </c>
      <c r="C47" t="s">
        <v>7475</v>
      </c>
      <c r="D47" t="s">
        <v>7476</v>
      </c>
      <c r="E47" t="s">
        <v>7427</v>
      </c>
      <c r="F47">
        <v>1.6100000143051147</v>
      </c>
      <c r="G47">
        <v>1080</v>
      </c>
    </row>
    <row r="48" spans="1:7" x14ac:dyDescent="0.3">
      <c r="A48" s="215">
        <v>46106.646469907406</v>
      </c>
      <c r="B48" t="s">
        <v>7477</v>
      </c>
      <c r="C48" t="s">
        <v>7477</v>
      </c>
      <c r="D48" t="s">
        <v>7478</v>
      </c>
      <c r="E48" t="s">
        <v>7427</v>
      </c>
      <c r="F48">
        <v>0.55000001192092896</v>
      </c>
      <c r="G48">
        <v>403</v>
      </c>
    </row>
    <row r="49" spans="1:7" x14ac:dyDescent="0.3">
      <c r="A49" s="215">
        <v>46106.646504629629</v>
      </c>
      <c r="B49" t="s">
        <v>7479</v>
      </c>
      <c r="C49" t="s">
        <v>7480</v>
      </c>
      <c r="D49" t="s">
        <v>7481</v>
      </c>
      <c r="E49" t="s">
        <v>7427</v>
      </c>
      <c r="F49">
        <v>2.380000114440918</v>
      </c>
      <c r="G49">
        <v>751</v>
      </c>
    </row>
    <row r="50" spans="1:7" x14ac:dyDescent="0.3">
      <c r="A50" s="215">
        <v>46112.484803240739</v>
      </c>
      <c r="B50" t="s">
        <v>72</v>
      </c>
      <c r="C50" t="s">
        <v>72</v>
      </c>
      <c r="D50" t="s">
        <v>7426</v>
      </c>
      <c r="E50" t="s">
        <v>7427</v>
      </c>
      <c r="F50">
        <v>4.6599998474121094</v>
      </c>
      <c r="G50">
        <v>240</v>
      </c>
    </row>
    <row r="51" spans="1:7" x14ac:dyDescent="0.3">
      <c r="A51" s="215">
        <v>46112.484814814816</v>
      </c>
      <c r="B51" t="s">
        <v>7431</v>
      </c>
      <c r="C51" t="s">
        <v>7431</v>
      </c>
      <c r="D51" t="s">
        <v>7432</v>
      </c>
      <c r="E51" t="s">
        <v>7427</v>
      </c>
      <c r="F51">
        <v>0.5899999737739563</v>
      </c>
      <c r="G51">
        <v>803</v>
      </c>
    </row>
    <row r="52" spans="1:7" x14ac:dyDescent="0.3">
      <c r="A52" s="215">
        <v>46112.484837962962</v>
      </c>
      <c r="B52" t="s">
        <v>7433</v>
      </c>
      <c r="C52" t="s">
        <v>7434</v>
      </c>
      <c r="D52" t="s">
        <v>7435</v>
      </c>
      <c r="E52" t="s">
        <v>7427</v>
      </c>
      <c r="F52">
        <v>2.0299999713897705</v>
      </c>
      <c r="G52">
        <v>797</v>
      </c>
    </row>
    <row r="53" spans="1:7" x14ac:dyDescent="0.3">
      <c r="A53" s="215">
        <v>46112.484849537039</v>
      </c>
      <c r="B53" t="s">
        <v>7436</v>
      </c>
      <c r="C53" t="s">
        <v>7436</v>
      </c>
      <c r="D53" t="s">
        <v>7437</v>
      </c>
      <c r="E53" t="s">
        <v>7427</v>
      </c>
      <c r="F53">
        <v>0.28999999165534973</v>
      </c>
      <c r="G53">
        <v>1499</v>
      </c>
    </row>
    <row r="54" spans="1:7" x14ac:dyDescent="0.3">
      <c r="A54" s="215">
        <v>46112.484872685185</v>
      </c>
      <c r="B54" t="s">
        <v>7438</v>
      </c>
      <c r="C54" t="s">
        <v>7438</v>
      </c>
      <c r="D54" t="s">
        <v>7439</v>
      </c>
      <c r="E54" t="s">
        <v>7427</v>
      </c>
      <c r="F54">
        <v>2.4800000190734863</v>
      </c>
      <c r="G54">
        <v>3801</v>
      </c>
    </row>
    <row r="55" spans="1:7" x14ac:dyDescent="0.3">
      <c r="A55" s="215">
        <v>46112.484895833331</v>
      </c>
      <c r="B55" t="s">
        <v>7475</v>
      </c>
      <c r="C55" t="s">
        <v>7475</v>
      </c>
      <c r="D55" t="s">
        <v>7476</v>
      </c>
      <c r="E55" t="s">
        <v>7427</v>
      </c>
      <c r="F55">
        <v>1.4800000190734863</v>
      </c>
      <c r="G55">
        <v>1086</v>
      </c>
    </row>
    <row r="56" spans="1:7" x14ac:dyDescent="0.3">
      <c r="A56" s="215">
        <v>46112.484907407408</v>
      </c>
      <c r="B56" t="s">
        <v>7477</v>
      </c>
      <c r="C56" t="s">
        <v>7477</v>
      </c>
      <c r="D56" t="s">
        <v>7478</v>
      </c>
      <c r="E56" t="s">
        <v>7427</v>
      </c>
      <c r="F56">
        <v>0.41999998688697815</v>
      </c>
      <c r="G56">
        <v>408</v>
      </c>
    </row>
    <row r="57" spans="1:7" x14ac:dyDescent="0.3">
      <c r="A57" s="215">
        <v>46112.484930555554</v>
      </c>
      <c r="B57" t="s">
        <v>7479</v>
      </c>
      <c r="C57" t="s">
        <v>7480</v>
      </c>
      <c r="D57" t="s">
        <v>7481</v>
      </c>
      <c r="E57" t="s">
        <v>7427</v>
      </c>
      <c r="F57">
        <v>2.6400001049041748</v>
      </c>
      <c r="G57">
        <v>1127</v>
      </c>
    </row>
    <row r="58" spans="1:7" x14ac:dyDescent="0.3">
      <c r="A58" s="215">
        <v>46113.424687500003</v>
      </c>
      <c r="B58" t="s">
        <v>72</v>
      </c>
      <c r="C58" t="s">
        <v>72</v>
      </c>
      <c r="D58" t="s">
        <v>7426</v>
      </c>
      <c r="E58" t="s">
        <v>7427</v>
      </c>
      <c r="F58">
        <v>9.2600002288818359</v>
      </c>
      <c r="G58">
        <v>240</v>
      </c>
    </row>
    <row r="59" spans="1:7" x14ac:dyDescent="0.3">
      <c r="A59" s="215">
        <v>46113.424699074072</v>
      </c>
      <c r="B59" t="s">
        <v>7431</v>
      </c>
      <c r="C59" t="s">
        <v>7431</v>
      </c>
      <c r="D59" t="s">
        <v>7432</v>
      </c>
      <c r="E59" t="s">
        <v>7427</v>
      </c>
      <c r="F59">
        <v>0.9100000262260437</v>
      </c>
      <c r="G59">
        <v>1257</v>
      </c>
    </row>
    <row r="60" spans="1:7" x14ac:dyDescent="0.3">
      <c r="A60" s="215">
        <v>46113.424722222226</v>
      </c>
      <c r="B60" t="s">
        <v>7433</v>
      </c>
      <c r="C60" t="s">
        <v>7434</v>
      </c>
      <c r="D60" t="s">
        <v>7435</v>
      </c>
      <c r="E60" t="s">
        <v>7427</v>
      </c>
      <c r="F60">
        <v>1.8600000143051147</v>
      </c>
      <c r="G60">
        <v>797</v>
      </c>
    </row>
    <row r="61" spans="1:7" x14ac:dyDescent="0.3">
      <c r="A61" s="215">
        <v>46113.424722222226</v>
      </c>
      <c r="B61" t="s">
        <v>7436</v>
      </c>
      <c r="C61" t="s">
        <v>7436</v>
      </c>
      <c r="D61" t="s">
        <v>7437</v>
      </c>
      <c r="E61" t="s">
        <v>7427</v>
      </c>
      <c r="F61">
        <v>7.0000000298023224E-2</v>
      </c>
      <c r="G61">
        <v>1499</v>
      </c>
    </row>
    <row r="62" spans="1:7" x14ac:dyDescent="0.3">
      <c r="A62" s="215">
        <v>46113.424733796295</v>
      </c>
      <c r="B62" t="s">
        <v>7438</v>
      </c>
      <c r="C62" t="s">
        <v>7438</v>
      </c>
      <c r="D62" t="s">
        <v>7439</v>
      </c>
      <c r="E62" t="s">
        <v>7427</v>
      </c>
      <c r="F62">
        <v>0.67000001668930054</v>
      </c>
      <c r="G62">
        <v>3801</v>
      </c>
    </row>
    <row r="63" spans="1:7" x14ac:dyDescent="0.3">
      <c r="A63" s="215">
        <v>46113.424768518518</v>
      </c>
      <c r="B63" t="s">
        <v>7475</v>
      </c>
      <c r="C63" t="s">
        <v>7475</v>
      </c>
      <c r="D63" t="s">
        <v>7476</v>
      </c>
      <c r="E63" t="s">
        <v>7427</v>
      </c>
      <c r="F63">
        <v>2.3599998950958252</v>
      </c>
      <c r="G63">
        <v>1081</v>
      </c>
    </row>
    <row r="64" spans="1:7" x14ac:dyDescent="0.3">
      <c r="A64" s="215">
        <v>46113.424768518518</v>
      </c>
      <c r="B64" t="s">
        <v>7477</v>
      </c>
      <c r="C64" t="s">
        <v>7477</v>
      </c>
      <c r="D64" t="s">
        <v>7478</v>
      </c>
      <c r="E64" t="s">
        <v>7427</v>
      </c>
      <c r="F64">
        <v>0.33000001311302185</v>
      </c>
      <c r="G64">
        <v>413</v>
      </c>
    </row>
    <row r="65" spans="1:7" x14ac:dyDescent="0.3">
      <c r="A65" s="215">
        <v>46113.424780092595</v>
      </c>
      <c r="B65" t="s">
        <v>7479</v>
      </c>
      <c r="C65" t="s">
        <v>7480</v>
      </c>
      <c r="D65" t="s">
        <v>7481</v>
      </c>
      <c r="E65" t="s">
        <v>7427</v>
      </c>
      <c r="F65">
        <v>0.88999998569488525</v>
      </c>
      <c r="G65">
        <v>1127</v>
      </c>
    </row>
    <row r="66" spans="1:7" x14ac:dyDescent="0.3">
      <c r="A66" s="215">
        <v>46113.558113425926</v>
      </c>
      <c r="B66" t="s">
        <v>72</v>
      </c>
      <c r="C66" t="s">
        <v>72</v>
      </c>
      <c r="D66" t="s">
        <v>7426</v>
      </c>
      <c r="E66" t="s">
        <v>7427</v>
      </c>
      <c r="F66">
        <v>8.6099996566772461</v>
      </c>
      <c r="G66">
        <v>240</v>
      </c>
    </row>
    <row r="67" spans="1:7" x14ac:dyDescent="0.3">
      <c r="A67" s="215">
        <v>46113.558125000003</v>
      </c>
      <c r="B67" t="s">
        <v>7431</v>
      </c>
      <c r="C67" t="s">
        <v>7431</v>
      </c>
      <c r="D67" t="s">
        <v>7432</v>
      </c>
      <c r="E67" t="s">
        <v>7427</v>
      </c>
      <c r="F67">
        <v>0.86000001430511475</v>
      </c>
      <c r="G67">
        <v>1257</v>
      </c>
    </row>
    <row r="68" spans="1:7" x14ac:dyDescent="0.3">
      <c r="A68" s="215">
        <v>46113.558136574073</v>
      </c>
      <c r="B68" t="s">
        <v>7433</v>
      </c>
      <c r="C68" t="s">
        <v>7434</v>
      </c>
      <c r="D68" t="s">
        <v>7435</v>
      </c>
      <c r="E68" t="s">
        <v>7427</v>
      </c>
      <c r="F68">
        <v>1.3400000333786011</v>
      </c>
      <c r="G68">
        <v>797</v>
      </c>
    </row>
    <row r="69" spans="1:7" x14ac:dyDescent="0.3">
      <c r="A69" s="215">
        <v>46113.558148148149</v>
      </c>
      <c r="B69" t="s">
        <v>7436</v>
      </c>
      <c r="C69" t="s">
        <v>7436</v>
      </c>
      <c r="D69" t="s">
        <v>7437</v>
      </c>
      <c r="E69" t="s">
        <v>7427</v>
      </c>
      <c r="F69">
        <v>0.43000000715255737</v>
      </c>
      <c r="G69">
        <v>1499</v>
      </c>
    </row>
    <row r="70" spans="1:7" x14ac:dyDescent="0.3">
      <c r="A70" s="215">
        <v>46113.558171296296</v>
      </c>
      <c r="B70" t="s">
        <v>7438</v>
      </c>
      <c r="C70" t="s">
        <v>7438</v>
      </c>
      <c r="D70" t="s">
        <v>7439</v>
      </c>
      <c r="E70" t="s">
        <v>7427</v>
      </c>
      <c r="F70">
        <v>2.1700000762939453</v>
      </c>
      <c r="G70">
        <v>3801</v>
      </c>
    </row>
    <row r="71" spans="1:7" x14ac:dyDescent="0.3">
      <c r="A71" s="215">
        <v>46113.558206018519</v>
      </c>
      <c r="B71" t="s">
        <v>7475</v>
      </c>
      <c r="C71" t="s">
        <v>7475</v>
      </c>
      <c r="D71" t="s">
        <v>7476</v>
      </c>
      <c r="E71" t="s">
        <v>7427</v>
      </c>
      <c r="F71">
        <v>2.559999942779541</v>
      </c>
      <c r="G71">
        <v>1081</v>
      </c>
    </row>
    <row r="72" spans="1:7" x14ac:dyDescent="0.3">
      <c r="A72" s="215">
        <v>46113.558217592596</v>
      </c>
      <c r="B72" t="s">
        <v>7477</v>
      </c>
      <c r="C72" t="s">
        <v>7477</v>
      </c>
      <c r="D72" t="s">
        <v>7478</v>
      </c>
      <c r="E72" t="s">
        <v>7427</v>
      </c>
      <c r="F72">
        <v>0.31000000238418579</v>
      </c>
      <c r="G72">
        <v>413</v>
      </c>
    </row>
    <row r="73" spans="1:7" x14ac:dyDescent="0.3">
      <c r="A73" s="215">
        <v>46113.558229166665</v>
      </c>
      <c r="B73" t="s">
        <v>7479</v>
      </c>
      <c r="C73" t="s">
        <v>7480</v>
      </c>
      <c r="D73" t="s">
        <v>7481</v>
      </c>
      <c r="E73" t="s">
        <v>7427</v>
      </c>
      <c r="F73">
        <v>0.8399999737739563</v>
      </c>
      <c r="G73">
        <v>1127</v>
      </c>
    </row>
    <row r="74" spans="1:7" x14ac:dyDescent="0.3">
      <c r="A74" s="215">
        <v>46113.648506944446</v>
      </c>
      <c r="B74" t="s">
        <v>72</v>
      </c>
      <c r="C74" t="s">
        <v>72</v>
      </c>
      <c r="D74" t="s">
        <v>7426</v>
      </c>
      <c r="E74" t="s">
        <v>7427</v>
      </c>
      <c r="F74">
        <v>3.7100000381469727</v>
      </c>
      <c r="G74">
        <v>240</v>
      </c>
    </row>
    <row r="75" spans="1:7" x14ac:dyDescent="0.3">
      <c r="A75" s="215">
        <v>46113.648518518516</v>
      </c>
      <c r="B75" t="s">
        <v>7431</v>
      </c>
      <c r="C75" t="s">
        <v>7431</v>
      </c>
      <c r="D75" t="s">
        <v>7432</v>
      </c>
      <c r="E75" t="s">
        <v>7427</v>
      </c>
      <c r="F75">
        <v>0.81000000238418579</v>
      </c>
      <c r="G75">
        <v>1257</v>
      </c>
    </row>
    <row r="76" spans="1:7" x14ac:dyDescent="0.3">
      <c r="A76" s="215">
        <v>46113.648541666669</v>
      </c>
      <c r="B76" t="s">
        <v>7433</v>
      </c>
      <c r="C76" t="s">
        <v>7434</v>
      </c>
      <c r="D76" t="s">
        <v>7435</v>
      </c>
      <c r="E76" t="s">
        <v>7427</v>
      </c>
      <c r="F76">
        <v>1.6000000238418579</v>
      </c>
      <c r="G76">
        <v>797</v>
      </c>
    </row>
    <row r="77" spans="1:7" x14ac:dyDescent="0.3">
      <c r="A77" s="215">
        <v>46113.648541666669</v>
      </c>
      <c r="B77" t="s">
        <v>7436</v>
      </c>
      <c r="C77" t="s">
        <v>7436</v>
      </c>
      <c r="D77" t="s">
        <v>7437</v>
      </c>
      <c r="E77" t="s">
        <v>7427</v>
      </c>
      <c r="F77">
        <v>5.000000074505806E-2</v>
      </c>
      <c r="G77">
        <v>1499</v>
      </c>
    </row>
    <row r="78" spans="1:7" x14ac:dyDescent="0.3">
      <c r="A78" s="215">
        <v>46113.648553240739</v>
      </c>
      <c r="B78" t="s">
        <v>7438</v>
      </c>
      <c r="C78" t="s">
        <v>7438</v>
      </c>
      <c r="D78" t="s">
        <v>7439</v>
      </c>
      <c r="E78" t="s">
        <v>7427</v>
      </c>
      <c r="F78">
        <v>0.85000002384185791</v>
      </c>
      <c r="G78">
        <v>3801</v>
      </c>
    </row>
    <row r="79" spans="1:7" x14ac:dyDescent="0.3">
      <c r="A79" s="215">
        <v>46113.648576388892</v>
      </c>
      <c r="B79" t="s">
        <v>7475</v>
      </c>
      <c r="C79" t="s">
        <v>7475</v>
      </c>
      <c r="D79" t="s">
        <v>7476</v>
      </c>
      <c r="E79" t="s">
        <v>7427</v>
      </c>
      <c r="F79">
        <v>2.3299999237060547</v>
      </c>
      <c r="G79">
        <v>1081</v>
      </c>
    </row>
    <row r="80" spans="1:7" x14ac:dyDescent="0.3">
      <c r="A80" s="215">
        <v>46113.648587962962</v>
      </c>
      <c r="B80" t="s">
        <v>7477</v>
      </c>
      <c r="C80" t="s">
        <v>7477</v>
      </c>
      <c r="D80" t="s">
        <v>7478</v>
      </c>
      <c r="E80" t="s">
        <v>7427</v>
      </c>
      <c r="F80">
        <v>0.30000001192092896</v>
      </c>
      <c r="G80">
        <v>413</v>
      </c>
    </row>
    <row r="81" spans="1:7" x14ac:dyDescent="0.3">
      <c r="A81" s="215">
        <v>46113.648599537039</v>
      </c>
      <c r="B81" t="s">
        <v>7479</v>
      </c>
      <c r="C81" t="s">
        <v>7480</v>
      </c>
      <c r="D81" t="s">
        <v>7481</v>
      </c>
      <c r="E81" t="s">
        <v>7427</v>
      </c>
      <c r="F81">
        <v>0.75999999046325684</v>
      </c>
      <c r="G81">
        <v>1127</v>
      </c>
    </row>
    <row r="82" spans="1:7" x14ac:dyDescent="0.3">
      <c r="A82" s="215">
        <v>46114.620185185187</v>
      </c>
      <c r="B82" t="s">
        <v>72</v>
      </c>
      <c r="C82" t="s">
        <v>72</v>
      </c>
      <c r="D82" t="s">
        <v>7426</v>
      </c>
      <c r="E82" t="s">
        <v>7427</v>
      </c>
      <c r="F82">
        <v>7.2600002288818359</v>
      </c>
      <c r="G82">
        <v>240</v>
      </c>
    </row>
    <row r="83" spans="1:7" x14ac:dyDescent="0.3">
      <c r="A83" s="215">
        <v>46114.620196759257</v>
      </c>
      <c r="B83" t="s">
        <v>7431</v>
      </c>
      <c r="C83" t="s">
        <v>7431</v>
      </c>
      <c r="D83" t="s">
        <v>7432</v>
      </c>
      <c r="E83" t="s">
        <v>7427</v>
      </c>
      <c r="F83">
        <v>0.93000000715255737</v>
      </c>
      <c r="G83">
        <v>992</v>
      </c>
    </row>
    <row r="84" spans="1:7" x14ac:dyDescent="0.3">
      <c r="A84" s="215">
        <v>46114.620219907411</v>
      </c>
      <c r="B84" t="s">
        <v>7433</v>
      </c>
      <c r="C84" t="s">
        <v>7434</v>
      </c>
      <c r="D84" t="s">
        <v>7435</v>
      </c>
      <c r="E84" t="s">
        <v>7427</v>
      </c>
      <c r="F84">
        <v>2.119999885559082</v>
      </c>
      <c r="G84">
        <v>797</v>
      </c>
    </row>
    <row r="85" spans="1:7" x14ac:dyDescent="0.3">
      <c r="A85" s="215">
        <v>46114.62023148148</v>
      </c>
      <c r="B85" t="s">
        <v>7436</v>
      </c>
      <c r="C85" t="s">
        <v>7436</v>
      </c>
      <c r="D85" t="s">
        <v>7437</v>
      </c>
      <c r="E85" t="s">
        <v>7427</v>
      </c>
      <c r="F85">
        <v>0.15999999642372131</v>
      </c>
      <c r="G85">
        <v>1499</v>
      </c>
    </row>
    <row r="86" spans="1:7" x14ac:dyDescent="0.3">
      <c r="A86" s="215">
        <v>46114.620254629626</v>
      </c>
      <c r="B86" t="s">
        <v>7438</v>
      </c>
      <c r="C86" t="s">
        <v>7438</v>
      </c>
      <c r="D86" t="s">
        <v>7439</v>
      </c>
      <c r="E86" t="s">
        <v>7427</v>
      </c>
      <c r="F86">
        <v>2.4500000476837158</v>
      </c>
      <c r="G86">
        <v>3801</v>
      </c>
    </row>
    <row r="87" spans="1:7" x14ac:dyDescent="0.3">
      <c r="A87" s="215">
        <v>46114.620324074072</v>
      </c>
      <c r="B87" t="s">
        <v>7475</v>
      </c>
      <c r="C87" t="s">
        <v>7475</v>
      </c>
      <c r="D87" t="s">
        <v>7476</v>
      </c>
      <c r="E87" t="s">
        <v>7427</v>
      </c>
      <c r="F87">
        <v>5.3600001335144043</v>
      </c>
      <c r="G87">
        <v>947</v>
      </c>
    </row>
    <row r="88" spans="1:7" x14ac:dyDescent="0.3">
      <c r="A88" s="215">
        <v>46114.620347222219</v>
      </c>
      <c r="B88" t="s">
        <v>7477</v>
      </c>
      <c r="C88" t="s">
        <v>7477</v>
      </c>
      <c r="D88" t="s">
        <v>7478</v>
      </c>
      <c r="E88" t="s">
        <v>7427</v>
      </c>
      <c r="F88">
        <v>0.94999998807907104</v>
      </c>
      <c r="G88">
        <v>413</v>
      </c>
    </row>
    <row r="89" spans="1:7" x14ac:dyDescent="0.3">
      <c r="A89" s="215">
        <v>46114.620381944442</v>
      </c>
      <c r="B89" t="s">
        <v>7479</v>
      </c>
      <c r="C89" t="s">
        <v>7480</v>
      </c>
      <c r="D89" t="s">
        <v>7481</v>
      </c>
      <c r="E89" t="s">
        <v>7427</v>
      </c>
      <c r="F89">
        <v>3.3299999237060547</v>
      </c>
      <c r="G89">
        <v>1127</v>
      </c>
    </row>
    <row r="90" spans="1:7" x14ac:dyDescent="0.3">
      <c r="A90" s="215">
        <v>46120.58525462963</v>
      </c>
      <c r="B90" t="s">
        <v>72</v>
      </c>
      <c r="C90" t="s">
        <v>72</v>
      </c>
      <c r="D90" t="s">
        <v>7426</v>
      </c>
      <c r="E90" t="s">
        <v>7427</v>
      </c>
      <c r="F90">
        <v>3.5</v>
      </c>
      <c r="G90">
        <v>240</v>
      </c>
    </row>
    <row r="91" spans="1:7" x14ac:dyDescent="0.3">
      <c r="A91" s="215">
        <v>46120.585266203707</v>
      </c>
      <c r="B91" t="s">
        <v>7431</v>
      </c>
      <c r="C91" t="s">
        <v>7431</v>
      </c>
      <c r="D91" t="s">
        <v>7432</v>
      </c>
      <c r="E91" t="s">
        <v>7427</v>
      </c>
      <c r="F91">
        <v>0.80000001192092896</v>
      </c>
      <c r="G91">
        <v>992</v>
      </c>
    </row>
    <row r="92" spans="1:7" x14ac:dyDescent="0.3">
      <c r="A92" s="215">
        <v>46120.585289351853</v>
      </c>
      <c r="B92" t="s">
        <v>7433</v>
      </c>
      <c r="C92" t="s">
        <v>7434</v>
      </c>
      <c r="D92" t="s">
        <v>7435</v>
      </c>
      <c r="E92" t="s">
        <v>7427</v>
      </c>
      <c r="F92">
        <v>1.6499999761581421</v>
      </c>
      <c r="G92">
        <v>798</v>
      </c>
    </row>
    <row r="93" spans="1:7" x14ac:dyDescent="0.3">
      <c r="A93" s="215">
        <v>46120.585289351853</v>
      </c>
      <c r="B93" t="s">
        <v>7436</v>
      </c>
      <c r="C93" t="s">
        <v>7436</v>
      </c>
      <c r="D93" t="s">
        <v>7437</v>
      </c>
      <c r="E93" t="s">
        <v>7427</v>
      </c>
      <c r="F93">
        <v>5.9999998658895493E-2</v>
      </c>
      <c r="G93">
        <v>1499</v>
      </c>
    </row>
    <row r="94" spans="1:7" x14ac:dyDescent="0.3">
      <c r="A94" s="215">
        <v>46120.585300925923</v>
      </c>
      <c r="B94" t="s">
        <v>7438</v>
      </c>
      <c r="C94" t="s">
        <v>7438</v>
      </c>
      <c r="D94" t="s">
        <v>7439</v>
      </c>
      <c r="E94" t="s">
        <v>7427</v>
      </c>
      <c r="F94">
        <v>0.68000000715255737</v>
      </c>
      <c r="G94">
        <v>3295</v>
      </c>
    </row>
    <row r="95" spans="1:7" x14ac:dyDescent="0.3">
      <c r="A95" s="215">
        <v>46120.585312499999</v>
      </c>
      <c r="B95" t="s">
        <v>7475</v>
      </c>
      <c r="C95" t="s">
        <v>7475</v>
      </c>
      <c r="D95" t="s">
        <v>7476</v>
      </c>
      <c r="E95" t="s">
        <v>7427</v>
      </c>
      <c r="F95">
        <v>1.0399999618530273</v>
      </c>
      <c r="G95">
        <v>947</v>
      </c>
    </row>
    <row r="96" spans="1:7" x14ac:dyDescent="0.3">
      <c r="A96" s="215">
        <v>46120.585312499999</v>
      </c>
      <c r="B96" t="s">
        <v>7477</v>
      </c>
      <c r="C96" t="s">
        <v>7477</v>
      </c>
      <c r="D96" t="s">
        <v>7478</v>
      </c>
      <c r="E96" t="s">
        <v>7427</v>
      </c>
      <c r="F96">
        <v>0.33000001311302185</v>
      </c>
      <c r="G96">
        <v>407</v>
      </c>
    </row>
    <row r="97" spans="1:7" x14ac:dyDescent="0.3">
      <c r="A97" s="215">
        <v>46120.585324074076</v>
      </c>
      <c r="B97" t="s">
        <v>7479</v>
      </c>
      <c r="C97" t="s">
        <v>7480</v>
      </c>
      <c r="D97" t="s">
        <v>7481</v>
      </c>
      <c r="E97" t="s">
        <v>7427</v>
      </c>
      <c r="F97">
        <v>0.8399999737739563</v>
      </c>
      <c r="G97">
        <v>740</v>
      </c>
    </row>
    <row r="98" spans="1:7" x14ac:dyDescent="0.3">
      <c r="A98" s="215">
        <v>46120.628449074073</v>
      </c>
      <c r="B98" t="s">
        <v>72</v>
      </c>
      <c r="C98" t="s">
        <v>72</v>
      </c>
      <c r="D98" t="s">
        <v>7426</v>
      </c>
      <c r="E98" t="s">
        <v>7427</v>
      </c>
      <c r="F98">
        <v>8.6499996185302734</v>
      </c>
      <c r="G98">
        <v>240</v>
      </c>
    </row>
    <row r="99" spans="1:7" x14ac:dyDescent="0.3">
      <c r="A99" s="215">
        <v>46120.628460648149</v>
      </c>
      <c r="B99" t="s">
        <v>7431</v>
      </c>
      <c r="C99" t="s">
        <v>7431</v>
      </c>
      <c r="D99" t="s">
        <v>7432</v>
      </c>
      <c r="E99" t="s">
        <v>7427</v>
      </c>
      <c r="F99">
        <v>1.5399999618530273</v>
      </c>
      <c r="G99">
        <v>992</v>
      </c>
    </row>
    <row r="100" spans="1:7" x14ac:dyDescent="0.3">
      <c r="A100" s="215">
        <v>46120.628506944442</v>
      </c>
      <c r="B100" t="s">
        <v>7433</v>
      </c>
      <c r="C100" t="s">
        <v>7434</v>
      </c>
      <c r="D100" t="s">
        <v>7435</v>
      </c>
      <c r="E100" t="s">
        <v>7427</v>
      </c>
      <c r="F100">
        <v>3.3599998950958252</v>
      </c>
      <c r="G100">
        <v>798</v>
      </c>
    </row>
    <row r="101" spans="1:7" x14ac:dyDescent="0.3">
      <c r="A101" s="215">
        <v>46120.628506944442</v>
      </c>
      <c r="B101" t="s">
        <v>7436</v>
      </c>
      <c r="C101" t="s">
        <v>7436</v>
      </c>
      <c r="D101" t="s">
        <v>7437</v>
      </c>
      <c r="E101" t="s">
        <v>7427</v>
      </c>
      <c r="F101">
        <v>7.9999998211860657E-2</v>
      </c>
      <c r="G101">
        <v>1499</v>
      </c>
    </row>
    <row r="102" spans="1:7" x14ac:dyDescent="0.3">
      <c r="A102" s="215">
        <v>46120.628506944442</v>
      </c>
      <c r="B102" t="s">
        <v>7438</v>
      </c>
      <c r="C102" t="s">
        <v>7438</v>
      </c>
      <c r="D102" t="s">
        <v>7439</v>
      </c>
      <c r="E102" t="s">
        <v>7427</v>
      </c>
      <c r="F102">
        <v>0.41999998688697815</v>
      </c>
      <c r="G102">
        <v>3295</v>
      </c>
    </row>
    <row r="103" spans="1:7" x14ac:dyDescent="0.3">
      <c r="A103" s="215">
        <v>46120.628518518519</v>
      </c>
      <c r="B103" t="s">
        <v>7475</v>
      </c>
      <c r="C103" t="s">
        <v>7475</v>
      </c>
      <c r="D103" t="s">
        <v>7476</v>
      </c>
      <c r="E103" t="s">
        <v>7427</v>
      </c>
      <c r="F103">
        <v>0.8399999737739563</v>
      </c>
      <c r="G103">
        <v>947</v>
      </c>
    </row>
    <row r="104" spans="1:7" x14ac:dyDescent="0.3">
      <c r="A104" s="215">
        <v>46120.628530092596</v>
      </c>
      <c r="B104" t="s">
        <v>7477</v>
      </c>
      <c r="C104" t="s">
        <v>7477</v>
      </c>
      <c r="D104" t="s">
        <v>7478</v>
      </c>
      <c r="E104" t="s">
        <v>7427</v>
      </c>
      <c r="F104">
        <v>0.2800000011920929</v>
      </c>
      <c r="G104">
        <v>407</v>
      </c>
    </row>
    <row r="105" spans="1:7" x14ac:dyDescent="0.3">
      <c r="A105" s="215">
        <v>46120.628530092596</v>
      </c>
      <c r="B105" t="s">
        <v>7479</v>
      </c>
      <c r="C105" t="s">
        <v>7480</v>
      </c>
      <c r="D105" t="s">
        <v>7481</v>
      </c>
      <c r="E105" t="s">
        <v>7427</v>
      </c>
      <c r="F105">
        <v>0.60000002384185791</v>
      </c>
      <c r="G105">
        <v>740</v>
      </c>
    </row>
    <row r="106" spans="1:7" x14ac:dyDescent="0.3">
      <c r="A106" s="215">
        <v>46121.648148148146</v>
      </c>
      <c r="B106" t="s">
        <v>72</v>
      </c>
      <c r="C106" t="s">
        <v>72</v>
      </c>
      <c r="D106" t="s">
        <v>7426</v>
      </c>
      <c r="E106" t="s">
        <v>7427</v>
      </c>
      <c r="F106">
        <v>4.2199997901916504</v>
      </c>
      <c r="G106">
        <v>240</v>
      </c>
    </row>
    <row r="107" spans="1:7" x14ac:dyDescent="0.3">
      <c r="A107" s="215">
        <v>46121.648159722223</v>
      </c>
      <c r="B107" t="s">
        <v>7431</v>
      </c>
      <c r="C107" t="s">
        <v>7431</v>
      </c>
      <c r="D107" t="s">
        <v>7432</v>
      </c>
      <c r="E107" t="s">
        <v>7427</v>
      </c>
      <c r="F107">
        <v>0.67000001668930054</v>
      </c>
      <c r="G107">
        <v>997</v>
      </c>
    </row>
    <row r="108" spans="1:7" x14ac:dyDescent="0.3">
      <c r="A108" s="215">
        <v>46121.6481712963</v>
      </c>
      <c r="B108" t="s">
        <v>7433</v>
      </c>
      <c r="C108" t="s">
        <v>7434</v>
      </c>
      <c r="D108" t="s">
        <v>7435</v>
      </c>
      <c r="E108" t="s">
        <v>7427</v>
      </c>
      <c r="F108">
        <v>1.3799999952316284</v>
      </c>
      <c r="G108">
        <v>803</v>
      </c>
    </row>
    <row r="109" spans="1:7" x14ac:dyDescent="0.3">
      <c r="A109" s="215">
        <v>46121.6481712963</v>
      </c>
      <c r="B109" t="s">
        <v>7436</v>
      </c>
      <c r="C109" t="s">
        <v>7436</v>
      </c>
      <c r="D109" t="s">
        <v>7437</v>
      </c>
      <c r="E109" t="s">
        <v>7427</v>
      </c>
      <c r="F109">
        <v>5.000000074505806E-2</v>
      </c>
      <c r="G109">
        <v>1499</v>
      </c>
    </row>
    <row r="110" spans="1:7" x14ac:dyDescent="0.3">
      <c r="A110" s="215">
        <v>46121.648182870369</v>
      </c>
      <c r="B110" t="s">
        <v>7438</v>
      </c>
      <c r="C110" t="s">
        <v>7438</v>
      </c>
      <c r="D110" t="s">
        <v>7439</v>
      </c>
      <c r="E110" t="s">
        <v>7427</v>
      </c>
      <c r="F110">
        <v>0.57999998331069946</v>
      </c>
      <c r="G110">
        <v>3295</v>
      </c>
    </row>
    <row r="111" spans="1:7" x14ac:dyDescent="0.3">
      <c r="A111" s="215">
        <v>46121.648194444446</v>
      </c>
      <c r="B111" t="s">
        <v>7475</v>
      </c>
      <c r="C111" t="s">
        <v>7475</v>
      </c>
      <c r="D111" t="s">
        <v>7476</v>
      </c>
      <c r="E111" t="s">
        <v>7427</v>
      </c>
      <c r="F111">
        <v>0.86000001430511475</v>
      </c>
      <c r="G111">
        <v>952</v>
      </c>
    </row>
    <row r="112" spans="1:7" x14ac:dyDescent="0.3">
      <c r="A112" s="215">
        <v>46121.648194444446</v>
      </c>
      <c r="B112" t="s">
        <v>7477</v>
      </c>
      <c r="C112" t="s">
        <v>7477</v>
      </c>
      <c r="D112" t="s">
        <v>7478</v>
      </c>
      <c r="E112" t="s">
        <v>7427</v>
      </c>
      <c r="F112">
        <v>0.68999999761581421</v>
      </c>
      <c r="G112">
        <v>403</v>
      </c>
    </row>
    <row r="113" spans="1:7" x14ac:dyDescent="0.3">
      <c r="A113" s="215">
        <v>46121.648217592592</v>
      </c>
      <c r="B113" t="s">
        <v>7479</v>
      </c>
      <c r="C113" t="s">
        <v>7480</v>
      </c>
      <c r="D113" t="s">
        <v>7481</v>
      </c>
      <c r="E113" t="s">
        <v>7427</v>
      </c>
      <c r="F113">
        <v>2.130000114440918</v>
      </c>
      <c r="G113">
        <v>740</v>
      </c>
    </row>
    <row r="114" spans="1:7" x14ac:dyDescent="0.3">
      <c r="A114" s="215">
        <v>46126.47755787037</v>
      </c>
      <c r="B114" t="s">
        <v>72</v>
      </c>
      <c r="C114" t="s">
        <v>72</v>
      </c>
      <c r="D114" t="s">
        <v>7426</v>
      </c>
      <c r="E114" t="s">
        <v>7427</v>
      </c>
      <c r="F114">
        <v>9.5500001907348633</v>
      </c>
      <c r="G114">
        <v>240</v>
      </c>
    </row>
    <row r="115" spans="1:7" x14ac:dyDescent="0.3">
      <c r="A115" s="215">
        <v>46126.477569444447</v>
      </c>
      <c r="B115" t="s">
        <v>7431</v>
      </c>
      <c r="C115" t="s">
        <v>7431</v>
      </c>
      <c r="D115" t="s">
        <v>7432</v>
      </c>
      <c r="E115" t="s">
        <v>7427</v>
      </c>
      <c r="F115">
        <v>1.0900000333786011</v>
      </c>
      <c r="G115">
        <v>999</v>
      </c>
    </row>
    <row r="116" spans="1:7" x14ac:dyDescent="0.3">
      <c r="A116" s="215">
        <v>46126.477581018517</v>
      </c>
      <c r="B116" t="s">
        <v>7433</v>
      </c>
      <c r="C116" t="s">
        <v>7434</v>
      </c>
      <c r="D116" t="s">
        <v>7435</v>
      </c>
      <c r="E116" t="s">
        <v>7427</v>
      </c>
      <c r="F116">
        <v>1.6100000143051147</v>
      </c>
      <c r="G116">
        <v>803</v>
      </c>
    </row>
    <row r="117" spans="1:7" x14ac:dyDescent="0.3">
      <c r="A117" s="215">
        <v>46126.477592592593</v>
      </c>
      <c r="B117" t="s">
        <v>7436</v>
      </c>
      <c r="C117" t="s">
        <v>7436</v>
      </c>
      <c r="D117" t="s">
        <v>7437</v>
      </c>
      <c r="E117" t="s">
        <v>7427</v>
      </c>
      <c r="F117">
        <v>0.10999999940395355</v>
      </c>
      <c r="G117">
        <v>1499</v>
      </c>
    </row>
    <row r="118" spans="1:7" x14ac:dyDescent="0.3">
      <c r="A118" s="215">
        <v>46126.477592592593</v>
      </c>
      <c r="B118" t="s">
        <v>7438</v>
      </c>
      <c r="C118" t="s">
        <v>7438</v>
      </c>
      <c r="D118" t="s">
        <v>7439</v>
      </c>
      <c r="E118" t="s">
        <v>7427</v>
      </c>
      <c r="F118">
        <v>0.50999999046325684</v>
      </c>
      <c r="G118">
        <v>2768</v>
      </c>
    </row>
    <row r="119" spans="1:7" x14ac:dyDescent="0.3">
      <c r="A119" s="215">
        <v>46126.47760416667</v>
      </c>
      <c r="B119" t="s">
        <v>7475</v>
      </c>
      <c r="C119" t="s">
        <v>7475</v>
      </c>
      <c r="D119" t="s">
        <v>7476</v>
      </c>
      <c r="E119" t="s">
        <v>7427</v>
      </c>
      <c r="F119">
        <v>1.0700000524520874</v>
      </c>
      <c r="G119">
        <v>953</v>
      </c>
    </row>
    <row r="120" spans="1:7" x14ac:dyDescent="0.3">
      <c r="A120" s="215">
        <v>46126.47761574074</v>
      </c>
      <c r="B120" t="s">
        <v>7477</v>
      </c>
      <c r="C120" t="s">
        <v>7477</v>
      </c>
      <c r="D120" t="s">
        <v>7478</v>
      </c>
      <c r="E120" t="s">
        <v>7427</v>
      </c>
      <c r="F120">
        <v>0.40000000596046448</v>
      </c>
      <c r="G120">
        <v>405</v>
      </c>
    </row>
    <row r="121" spans="1:7" x14ac:dyDescent="0.3">
      <c r="A121" s="215">
        <v>46126.477638888886</v>
      </c>
      <c r="B121" t="s">
        <v>7479</v>
      </c>
      <c r="C121" t="s">
        <v>7480</v>
      </c>
      <c r="D121" t="s">
        <v>7481</v>
      </c>
      <c r="E121" t="s">
        <v>7427</v>
      </c>
      <c r="F121">
        <v>2.3399999141693115</v>
      </c>
      <c r="G121">
        <v>525</v>
      </c>
    </row>
    <row r="122" spans="1:7" x14ac:dyDescent="0.3">
      <c r="A122" s="215">
        <v>46126.62599537037</v>
      </c>
      <c r="B122" t="s">
        <v>72</v>
      </c>
      <c r="C122" t="s">
        <v>72</v>
      </c>
      <c r="D122" t="s">
        <v>7426</v>
      </c>
      <c r="E122" t="s">
        <v>7427</v>
      </c>
      <c r="F122">
        <v>9.6099996566772461</v>
      </c>
      <c r="G122">
        <v>240</v>
      </c>
    </row>
    <row r="123" spans="1:7" x14ac:dyDescent="0.3">
      <c r="A123" s="215">
        <v>46126.626006944447</v>
      </c>
      <c r="B123" t="s">
        <v>7431</v>
      </c>
      <c r="C123" t="s">
        <v>7431</v>
      </c>
      <c r="D123" t="s">
        <v>7432</v>
      </c>
      <c r="E123" t="s">
        <v>7427</v>
      </c>
      <c r="F123">
        <v>1.2699999809265137</v>
      </c>
      <c r="G123">
        <v>999</v>
      </c>
    </row>
    <row r="124" spans="1:7" x14ac:dyDescent="0.3">
      <c r="A124" s="215">
        <v>46126.62604166667</v>
      </c>
      <c r="B124" t="s">
        <v>7433</v>
      </c>
      <c r="C124" t="s">
        <v>7434</v>
      </c>
      <c r="D124" t="s">
        <v>7435</v>
      </c>
      <c r="E124" t="s">
        <v>7427</v>
      </c>
      <c r="F124">
        <v>2.1600000858306885</v>
      </c>
      <c r="G124">
        <v>803</v>
      </c>
    </row>
    <row r="125" spans="1:7" x14ac:dyDescent="0.3">
      <c r="A125" s="215">
        <v>46126.62604166667</v>
      </c>
      <c r="B125" t="s">
        <v>7436</v>
      </c>
      <c r="C125" t="s">
        <v>7436</v>
      </c>
      <c r="D125" t="s">
        <v>7437</v>
      </c>
      <c r="E125" t="s">
        <v>7427</v>
      </c>
      <c r="F125">
        <v>7.9999998211860657E-2</v>
      </c>
      <c r="G125">
        <v>1499</v>
      </c>
    </row>
    <row r="126" spans="1:7" x14ac:dyDescent="0.3">
      <c r="A126" s="215">
        <v>46126.62605324074</v>
      </c>
      <c r="B126" t="s">
        <v>7438</v>
      </c>
      <c r="C126" t="s">
        <v>7438</v>
      </c>
      <c r="D126" t="s">
        <v>7439</v>
      </c>
      <c r="E126" t="s">
        <v>7427</v>
      </c>
      <c r="F126">
        <v>0.69999998807907104</v>
      </c>
      <c r="G126">
        <v>2768</v>
      </c>
    </row>
    <row r="127" spans="1:7" x14ac:dyDescent="0.3">
      <c r="A127" s="215">
        <v>46126.626064814816</v>
      </c>
      <c r="B127" t="s">
        <v>7475</v>
      </c>
      <c r="C127" t="s">
        <v>7475</v>
      </c>
      <c r="D127" t="s">
        <v>7476</v>
      </c>
      <c r="E127" t="s">
        <v>7427</v>
      </c>
      <c r="F127">
        <v>1.7000000476837158</v>
      </c>
      <c r="G127">
        <v>953</v>
      </c>
    </row>
    <row r="128" spans="1:7" x14ac:dyDescent="0.3">
      <c r="A128" s="215">
        <v>46126.626076388886</v>
      </c>
      <c r="B128" t="s">
        <v>7477</v>
      </c>
      <c r="C128" t="s">
        <v>7477</v>
      </c>
      <c r="D128" t="s">
        <v>7478</v>
      </c>
      <c r="E128" t="s">
        <v>7427</v>
      </c>
      <c r="F128">
        <v>0.31000000238418579</v>
      </c>
      <c r="G128">
        <v>405</v>
      </c>
    </row>
    <row r="129" spans="1:7" x14ac:dyDescent="0.3">
      <c r="A129" s="215">
        <v>46126.626087962963</v>
      </c>
      <c r="B129" t="s">
        <v>7479</v>
      </c>
      <c r="C129" t="s">
        <v>7480</v>
      </c>
      <c r="D129" t="s">
        <v>7481</v>
      </c>
      <c r="E129" t="s">
        <v>7427</v>
      </c>
      <c r="F129">
        <v>0.86000001430511475</v>
      </c>
      <c r="G129">
        <v>677</v>
      </c>
    </row>
    <row r="130" spans="1:7" x14ac:dyDescent="0.3">
      <c r="A130" s="215">
        <v>46126.6327662037</v>
      </c>
      <c r="B130" t="s">
        <v>72</v>
      </c>
      <c r="C130" t="s">
        <v>72</v>
      </c>
      <c r="D130" t="s">
        <v>7426</v>
      </c>
      <c r="E130" t="s">
        <v>7427</v>
      </c>
      <c r="F130">
        <v>4.6999998092651367</v>
      </c>
      <c r="G130">
        <v>240</v>
      </c>
    </row>
    <row r="131" spans="1:7" x14ac:dyDescent="0.3">
      <c r="A131" s="215">
        <v>46126.6327662037</v>
      </c>
      <c r="B131" t="s">
        <v>7431</v>
      </c>
      <c r="C131" t="s">
        <v>7431</v>
      </c>
      <c r="D131" t="s">
        <v>7432</v>
      </c>
      <c r="E131" t="s">
        <v>7427</v>
      </c>
      <c r="F131">
        <v>0.77999997138977051</v>
      </c>
      <c r="G131">
        <v>999</v>
      </c>
    </row>
    <row r="132" spans="1:7" x14ac:dyDescent="0.3">
      <c r="A132" s="215">
        <v>46126.632789351854</v>
      </c>
      <c r="B132" t="s">
        <v>7433</v>
      </c>
      <c r="C132" t="s">
        <v>7434</v>
      </c>
      <c r="D132" t="s">
        <v>7435</v>
      </c>
      <c r="E132" t="s">
        <v>7427</v>
      </c>
      <c r="F132">
        <v>1.3899999856948853</v>
      </c>
      <c r="G132">
        <v>803</v>
      </c>
    </row>
    <row r="133" spans="1:7" x14ac:dyDescent="0.3">
      <c r="A133" s="215">
        <v>46126.632789351854</v>
      </c>
      <c r="B133" t="s">
        <v>7436</v>
      </c>
      <c r="C133" t="s">
        <v>7436</v>
      </c>
      <c r="D133" t="s">
        <v>7437</v>
      </c>
      <c r="E133" t="s">
        <v>7427</v>
      </c>
      <c r="F133">
        <v>5.000000074505806E-2</v>
      </c>
      <c r="G133">
        <v>1499</v>
      </c>
    </row>
    <row r="134" spans="1:7" x14ac:dyDescent="0.3">
      <c r="A134" s="215">
        <v>46126.632800925923</v>
      </c>
      <c r="B134" t="s">
        <v>7438</v>
      </c>
      <c r="C134" t="s">
        <v>7438</v>
      </c>
      <c r="D134" t="s">
        <v>7439</v>
      </c>
      <c r="E134" t="s">
        <v>7427</v>
      </c>
      <c r="F134">
        <v>0.51999998092651367</v>
      </c>
      <c r="G134">
        <v>2768</v>
      </c>
    </row>
    <row r="135" spans="1:7" x14ac:dyDescent="0.3">
      <c r="A135" s="215">
        <v>46126.6328125</v>
      </c>
      <c r="B135" t="s">
        <v>7475</v>
      </c>
      <c r="C135" t="s">
        <v>7475</v>
      </c>
      <c r="D135" t="s">
        <v>7476</v>
      </c>
      <c r="E135" t="s">
        <v>7427</v>
      </c>
      <c r="F135">
        <v>1.059999942779541</v>
      </c>
      <c r="G135">
        <v>953</v>
      </c>
    </row>
    <row r="136" spans="1:7" x14ac:dyDescent="0.3">
      <c r="A136" s="215">
        <v>46126.6328125</v>
      </c>
      <c r="B136" t="s">
        <v>7477</v>
      </c>
      <c r="C136" t="s">
        <v>7477</v>
      </c>
      <c r="D136" t="s">
        <v>7478</v>
      </c>
      <c r="E136" t="s">
        <v>7427</v>
      </c>
      <c r="F136">
        <v>0.27000001072883606</v>
      </c>
      <c r="G136">
        <v>405</v>
      </c>
    </row>
    <row r="137" spans="1:7" x14ac:dyDescent="0.3">
      <c r="A137" s="215">
        <v>46126.632824074077</v>
      </c>
      <c r="B137" t="s">
        <v>7479</v>
      </c>
      <c r="C137" t="s">
        <v>7480</v>
      </c>
      <c r="D137" t="s">
        <v>7481</v>
      </c>
      <c r="E137" t="s">
        <v>7427</v>
      </c>
      <c r="F137">
        <v>0.62000000476837158</v>
      </c>
      <c r="G137">
        <v>677</v>
      </c>
    </row>
    <row r="138" spans="1:7" x14ac:dyDescent="0.3">
      <c r="A138" s="215">
        <v>46126.645671296297</v>
      </c>
      <c r="B138" t="s">
        <v>72</v>
      </c>
      <c r="C138" t="s">
        <v>72</v>
      </c>
      <c r="D138" t="s">
        <v>7426</v>
      </c>
      <c r="E138" t="s">
        <v>7427</v>
      </c>
      <c r="F138">
        <v>4.5199999809265137</v>
      </c>
      <c r="G138">
        <v>240</v>
      </c>
    </row>
    <row r="139" spans="1:7" x14ac:dyDescent="0.3">
      <c r="A139" s="215">
        <v>46126.645682870374</v>
      </c>
      <c r="B139" t="s">
        <v>7431</v>
      </c>
      <c r="C139" t="s">
        <v>7431</v>
      </c>
      <c r="D139" t="s">
        <v>7432</v>
      </c>
      <c r="E139" t="s">
        <v>7427</v>
      </c>
      <c r="F139">
        <v>0.81000000238418579</v>
      </c>
      <c r="G139">
        <v>999</v>
      </c>
    </row>
    <row r="140" spans="1:7" x14ac:dyDescent="0.3">
      <c r="A140" s="215">
        <v>46126.645694444444</v>
      </c>
      <c r="B140" t="s">
        <v>7433</v>
      </c>
      <c r="C140" t="s">
        <v>7434</v>
      </c>
      <c r="D140" t="s">
        <v>7435</v>
      </c>
      <c r="E140" t="s">
        <v>7427</v>
      </c>
      <c r="F140">
        <v>1.3400000333786011</v>
      </c>
      <c r="G140">
        <v>803</v>
      </c>
    </row>
    <row r="141" spans="1:7" x14ac:dyDescent="0.3">
      <c r="A141" s="215">
        <v>46126.645694444444</v>
      </c>
      <c r="B141" t="s">
        <v>7436</v>
      </c>
      <c r="C141" t="s">
        <v>7436</v>
      </c>
      <c r="D141" t="s">
        <v>7437</v>
      </c>
      <c r="E141" t="s">
        <v>7427</v>
      </c>
      <c r="F141">
        <v>3.9999999105930328E-2</v>
      </c>
      <c r="G141">
        <v>1499</v>
      </c>
    </row>
    <row r="142" spans="1:7" x14ac:dyDescent="0.3">
      <c r="A142" s="215">
        <v>46126.64570601852</v>
      </c>
      <c r="B142" t="s">
        <v>7438</v>
      </c>
      <c r="C142" t="s">
        <v>7438</v>
      </c>
      <c r="D142" t="s">
        <v>7439</v>
      </c>
      <c r="E142" t="s">
        <v>7427</v>
      </c>
      <c r="F142">
        <v>0.5</v>
      </c>
      <c r="G142">
        <v>2768</v>
      </c>
    </row>
    <row r="143" spans="1:7" x14ac:dyDescent="0.3">
      <c r="A143" s="215">
        <v>46126.64571759259</v>
      </c>
      <c r="B143" t="s">
        <v>7475</v>
      </c>
      <c r="C143" t="s">
        <v>7475</v>
      </c>
      <c r="D143" t="s">
        <v>7476</v>
      </c>
      <c r="E143" t="s">
        <v>7427</v>
      </c>
      <c r="F143">
        <v>0.94999998807907104</v>
      </c>
      <c r="G143">
        <v>953</v>
      </c>
    </row>
    <row r="144" spans="1:7" x14ac:dyDescent="0.3">
      <c r="A144" s="215">
        <v>46126.64571759259</v>
      </c>
      <c r="B144" t="s">
        <v>7477</v>
      </c>
      <c r="C144" t="s">
        <v>7477</v>
      </c>
      <c r="D144" t="s">
        <v>7478</v>
      </c>
      <c r="E144" t="s">
        <v>7427</v>
      </c>
      <c r="F144">
        <v>0.34000000357627869</v>
      </c>
      <c r="G144">
        <v>405</v>
      </c>
    </row>
    <row r="145" spans="1:7" x14ac:dyDescent="0.3">
      <c r="A145" s="215">
        <v>46126.645729166667</v>
      </c>
      <c r="B145" t="s">
        <v>7479</v>
      </c>
      <c r="C145" t="s">
        <v>7480</v>
      </c>
      <c r="D145" t="s">
        <v>7481</v>
      </c>
      <c r="E145" t="s">
        <v>7427</v>
      </c>
      <c r="F145">
        <v>0.62000000476837158</v>
      </c>
      <c r="G145">
        <v>677</v>
      </c>
    </row>
    <row r="146" spans="1:7" x14ac:dyDescent="0.3">
      <c r="A146" s="215">
        <v>46133.41988425926</v>
      </c>
      <c r="B146" t="s">
        <v>72</v>
      </c>
      <c r="C146" t="s">
        <v>72</v>
      </c>
      <c r="D146" t="s">
        <v>7426</v>
      </c>
      <c r="E146" t="s">
        <v>7427</v>
      </c>
      <c r="F146">
        <v>9.5799999237060547</v>
      </c>
      <c r="G146">
        <v>240</v>
      </c>
    </row>
    <row r="147" spans="1:7" x14ac:dyDescent="0.3">
      <c r="A147" s="215">
        <v>46133.419895833336</v>
      </c>
      <c r="B147" t="s">
        <v>7431</v>
      </c>
      <c r="C147" t="s">
        <v>7431</v>
      </c>
      <c r="D147" t="s">
        <v>7432</v>
      </c>
      <c r="E147" t="s">
        <v>7427</v>
      </c>
      <c r="F147">
        <v>1.5499999523162842</v>
      </c>
      <c r="G147">
        <v>999</v>
      </c>
    </row>
    <row r="148" spans="1:7" x14ac:dyDescent="0.3">
      <c r="A148" s="215">
        <v>46133.419930555552</v>
      </c>
      <c r="B148" t="s">
        <v>7433</v>
      </c>
      <c r="C148" t="s">
        <v>7434</v>
      </c>
      <c r="D148" t="s">
        <v>7435</v>
      </c>
      <c r="E148" t="s">
        <v>7427</v>
      </c>
      <c r="F148">
        <v>3.1700000762939453</v>
      </c>
      <c r="G148">
        <v>803</v>
      </c>
    </row>
    <row r="149" spans="1:7" x14ac:dyDescent="0.3">
      <c r="A149" s="215">
        <v>46133.419942129629</v>
      </c>
      <c r="B149" t="s">
        <v>7436</v>
      </c>
      <c r="C149" t="s">
        <v>7436</v>
      </c>
      <c r="D149" t="s">
        <v>7437</v>
      </c>
      <c r="E149" t="s">
        <v>7427</v>
      </c>
      <c r="F149">
        <v>0.2199999988079071</v>
      </c>
      <c r="G149">
        <v>1499</v>
      </c>
    </row>
    <row r="150" spans="1:7" x14ac:dyDescent="0.3">
      <c r="A150" s="215">
        <v>46133.419965277775</v>
      </c>
      <c r="B150" t="s">
        <v>7438</v>
      </c>
      <c r="C150" t="s">
        <v>7438</v>
      </c>
      <c r="D150" t="s">
        <v>7439</v>
      </c>
      <c r="E150" t="s">
        <v>7427</v>
      </c>
      <c r="F150">
        <v>2.440000057220459</v>
      </c>
      <c r="G150">
        <v>3157</v>
      </c>
    </row>
    <row r="151" spans="1:7" x14ac:dyDescent="0.3">
      <c r="A151" s="215">
        <v>46133.419976851852</v>
      </c>
      <c r="B151" t="s">
        <v>7475</v>
      </c>
      <c r="C151" t="s">
        <v>7475</v>
      </c>
      <c r="D151" t="s">
        <v>7476</v>
      </c>
      <c r="E151" t="s">
        <v>7427</v>
      </c>
      <c r="F151">
        <v>0.98000001907348633</v>
      </c>
      <c r="G151">
        <v>953</v>
      </c>
    </row>
    <row r="152" spans="1:7" x14ac:dyDescent="0.3">
      <c r="A152" s="215">
        <v>46133.419988425929</v>
      </c>
      <c r="B152" t="s">
        <v>7477</v>
      </c>
      <c r="C152" t="s">
        <v>7477</v>
      </c>
      <c r="D152" t="s">
        <v>7478</v>
      </c>
      <c r="E152" t="s">
        <v>7427</v>
      </c>
      <c r="F152">
        <v>0.44999998807907104</v>
      </c>
      <c r="G152">
        <v>401</v>
      </c>
    </row>
    <row r="153" spans="1:7" x14ac:dyDescent="0.3">
      <c r="A153" s="215">
        <v>46133.420023148145</v>
      </c>
      <c r="B153" t="s">
        <v>7479</v>
      </c>
      <c r="C153" t="s">
        <v>7480</v>
      </c>
      <c r="D153" t="s">
        <v>7481</v>
      </c>
      <c r="E153" t="s">
        <v>7427</v>
      </c>
      <c r="F153">
        <v>2.869999885559082</v>
      </c>
      <c r="G153">
        <v>677</v>
      </c>
    </row>
    <row r="154" spans="1:7" x14ac:dyDescent="0.3">
      <c r="A154" s="215">
        <v>46133.620868055557</v>
      </c>
      <c r="B154" t="s">
        <v>72</v>
      </c>
      <c r="C154" t="s">
        <v>72</v>
      </c>
      <c r="D154" t="s">
        <v>7426</v>
      </c>
      <c r="E154" t="s">
        <v>7427</v>
      </c>
      <c r="F154">
        <v>11.939999580383301</v>
      </c>
      <c r="G154">
        <v>240</v>
      </c>
    </row>
    <row r="155" spans="1:7" x14ac:dyDescent="0.3">
      <c r="A155" s="215">
        <v>46133.620879629627</v>
      </c>
      <c r="B155" t="s">
        <v>7431</v>
      </c>
      <c r="C155" t="s">
        <v>7431</v>
      </c>
      <c r="D155" t="s">
        <v>7432</v>
      </c>
      <c r="E155" t="s">
        <v>7427</v>
      </c>
      <c r="F155">
        <v>0.87999999523162842</v>
      </c>
      <c r="G155">
        <v>999</v>
      </c>
    </row>
    <row r="156" spans="1:7" x14ac:dyDescent="0.3">
      <c r="A156" s="215">
        <v>46133.62090277778</v>
      </c>
      <c r="B156" t="s">
        <v>7433</v>
      </c>
      <c r="C156" t="s">
        <v>7434</v>
      </c>
      <c r="D156" t="s">
        <v>7435</v>
      </c>
      <c r="E156" t="s">
        <v>7427</v>
      </c>
      <c r="F156">
        <v>1.5800000429153442</v>
      </c>
      <c r="G156">
        <v>803</v>
      </c>
    </row>
    <row r="157" spans="1:7" x14ac:dyDescent="0.3">
      <c r="A157" s="215">
        <v>46133.62090277778</v>
      </c>
      <c r="B157" t="s">
        <v>7436</v>
      </c>
      <c r="C157" t="s">
        <v>7436</v>
      </c>
      <c r="D157" t="s">
        <v>7437</v>
      </c>
      <c r="E157" t="s">
        <v>7427</v>
      </c>
      <c r="F157">
        <v>0.10000000149011612</v>
      </c>
      <c r="G157">
        <v>1499</v>
      </c>
    </row>
    <row r="158" spans="1:7" x14ac:dyDescent="0.3">
      <c r="A158" s="215">
        <v>46133.62090277778</v>
      </c>
      <c r="B158" t="s">
        <v>7438</v>
      </c>
      <c r="C158" t="s">
        <v>7438</v>
      </c>
      <c r="D158" t="s">
        <v>7439</v>
      </c>
      <c r="E158" t="s">
        <v>7427</v>
      </c>
      <c r="F158">
        <v>0.63999998569488525</v>
      </c>
      <c r="G158">
        <v>3157</v>
      </c>
    </row>
    <row r="159" spans="1:7" x14ac:dyDescent="0.3">
      <c r="A159" s="215">
        <v>46133.620925925927</v>
      </c>
      <c r="B159" t="s">
        <v>7475</v>
      </c>
      <c r="C159" t="s">
        <v>7475</v>
      </c>
      <c r="D159" t="s">
        <v>7476</v>
      </c>
      <c r="E159" t="s">
        <v>7427</v>
      </c>
      <c r="F159">
        <v>1.2000000476837158</v>
      </c>
      <c r="G159">
        <v>953</v>
      </c>
    </row>
    <row r="160" spans="1:7" x14ac:dyDescent="0.3">
      <c r="A160" s="215">
        <v>46133.620925925927</v>
      </c>
      <c r="B160" t="s">
        <v>7477</v>
      </c>
      <c r="C160" t="s">
        <v>7477</v>
      </c>
      <c r="D160" t="s">
        <v>7478</v>
      </c>
      <c r="E160" t="s">
        <v>7427</v>
      </c>
      <c r="F160">
        <v>0.33000001311302185</v>
      </c>
      <c r="G160">
        <v>401</v>
      </c>
    </row>
    <row r="161" spans="1:7" x14ac:dyDescent="0.3">
      <c r="A161" s="215">
        <v>46133.620937500003</v>
      </c>
      <c r="B161" t="s">
        <v>7479</v>
      </c>
      <c r="C161" t="s">
        <v>7480</v>
      </c>
      <c r="D161" t="s">
        <v>7481</v>
      </c>
      <c r="E161" t="s">
        <v>7427</v>
      </c>
      <c r="F161">
        <v>1.1100000143051147</v>
      </c>
      <c r="G161">
        <v>677</v>
      </c>
    </row>
    <row r="162" spans="1:7" x14ac:dyDescent="0.3">
      <c r="A162" s="215">
        <v>46133.622291666667</v>
      </c>
      <c r="B162" t="s">
        <v>72</v>
      </c>
      <c r="C162" t="s">
        <v>72</v>
      </c>
      <c r="D162" t="s">
        <v>7426</v>
      </c>
      <c r="E162" t="s">
        <v>7427</v>
      </c>
      <c r="F162">
        <v>6.940000057220459</v>
      </c>
      <c r="G162">
        <v>240</v>
      </c>
    </row>
    <row r="163" spans="1:7" x14ac:dyDescent="0.3">
      <c r="A163" s="215">
        <v>46133.622291666667</v>
      </c>
      <c r="B163" t="s">
        <v>7431</v>
      </c>
      <c r="C163" t="s">
        <v>7431</v>
      </c>
      <c r="D163" t="s">
        <v>7432</v>
      </c>
      <c r="E163" t="s">
        <v>7427</v>
      </c>
      <c r="F163">
        <v>0.76999998092651367</v>
      </c>
      <c r="G163">
        <v>999</v>
      </c>
    </row>
    <row r="164" spans="1:7" x14ac:dyDescent="0.3">
      <c r="A164" s="215">
        <v>46133.622314814813</v>
      </c>
      <c r="B164" t="s">
        <v>7433</v>
      </c>
      <c r="C164" t="s">
        <v>7434</v>
      </c>
      <c r="D164" t="s">
        <v>7435</v>
      </c>
      <c r="E164" t="s">
        <v>7427</v>
      </c>
      <c r="F164">
        <v>1.3300000429153442</v>
      </c>
      <c r="G164">
        <v>803</v>
      </c>
    </row>
    <row r="165" spans="1:7" x14ac:dyDescent="0.3">
      <c r="A165" s="215">
        <v>46133.622314814813</v>
      </c>
      <c r="B165" t="s">
        <v>7436</v>
      </c>
      <c r="C165" t="s">
        <v>7436</v>
      </c>
      <c r="D165" t="s">
        <v>7437</v>
      </c>
      <c r="E165" t="s">
        <v>7427</v>
      </c>
      <c r="F165">
        <v>5.000000074505806E-2</v>
      </c>
      <c r="G165">
        <v>1499</v>
      </c>
    </row>
    <row r="166" spans="1:7" x14ac:dyDescent="0.3">
      <c r="A166" s="215">
        <v>46133.62232638889</v>
      </c>
      <c r="B166" t="s">
        <v>7438</v>
      </c>
      <c r="C166" t="s">
        <v>7438</v>
      </c>
      <c r="D166" t="s">
        <v>7439</v>
      </c>
      <c r="E166" t="s">
        <v>7427</v>
      </c>
      <c r="F166">
        <v>0.54000002145767212</v>
      </c>
      <c r="G166">
        <v>3157</v>
      </c>
    </row>
    <row r="167" spans="1:7" x14ac:dyDescent="0.3">
      <c r="A167" s="215">
        <v>46133.622337962966</v>
      </c>
      <c r="B167" t="s">
        <v>7475</v>
      </c>
      <c r="C167" t="s">
        <v>7475</v>
      </c>
      <c r="D167" t="s">
        <v>7476</v>
      </c>
      <c r="E167" t="s">
        <v>7427</v>
      </c>
      <c r="F167">
        <v>1.1000000238418579</v>
      </c>
      <c r="G167">
        <v>953</v>
      </c>
    </row>
    <row r="168" spans="1:7" x14ac:dyDescent="0.3">
      <c r="A168" s="215">
        <v>46133.622337962966</v>
      </c>
      <c r="B168" t="s">
        <v>7477</v>
      </c>
      <c r="C168" t="s">
        <v>7477</v>
      </c>
      <c r="D168" t="s">
        <v>7478</v>
      </c>
      <c r="E168" t="s">
        <v>7427</v>
      </c>
      <c r="F168">
        <v>0.57999998331069946</v>
      </c>
      <c r="G168">
        <v>401</v>
      </c>
    </row>
    <row r="169" spans="1:7" x14ac:dyDescent="0.3">
      <c r="A169" s="215">
        <v>46133.622349537036</v>
      </c>
      <c r="B169" t="s">
        <v>7479</v>
      </c>
      <c r="C169" t="s">
        <v>7480</v>
      </c>
      <c r="D169" t="s">
        <v>7481</v>
      </c>
      <c r="E169" t="s">
        <v>7427</v>
      </c>
      <c r="F169">
        <v>1</v>
      </c>
      <c r="G169">
        <v>677</v>
      </c>
    </row>
    <row r="170" spans="1:7" x14ac:dyDescent="0.3">
      <c r="A170" s="215">
        <v>46134.589074074072</v>
      </c>
      <c r="B170" t="s">
        <v>72</v>
      </c>
      <c r="C170" t="s">
        <v>72</v>
      </c>
      <c r="D170" t="s">
        <v>7426</v>
      </c>
      <c r="E170" t="s">
        <v>7427</v>
      </c>
      <c r="F170">
        <v>11.119999885559082</v>
      </c>
      <c r="G170">
        <v>240</v>
      </c>
    </row>
    <row r="171" spans="1:7" x14ac:dyDescent="0.3">
      <c r="A171" s="215">
        <v>46134.589108796295</v>
      </c>
      <c r="B171" t="s">
        <v>7431</v>
      </c>
      <c r="C171" t="s">
        <v>7431</v>
      </c>
      <c r="D171" t="s">
        <v>7432</v>
      </c>
      <c r="E171" t="s">
        <v>7427</v>
      </c>
      <c r="F171">
        <v>2.5999999046325684</v>
      </c>
      <c r="G171">
        <v>999</v>
      </c>
    </row>
    <row r="172" spans="1:7" x14ac:dyDescent="0.3">
      <c r="A172" s="215">
        <v>46134.589155092595</v>
      </c>
      <c r="B172" t="s">
        <v>7433</v>
      </c>
      <c r="C172" t="s">
        <v>7434</v>
      </c>
      <c r="D172" t="s">
        <v>7435</v>
      </c>
      <c r="E172" t="s">
        <v>7427</v>
      </c>
      <c r="F172">
        <v>4.5199999809265137</v>
      </c>
      <c r="G172">
        <v>803</v>
      </c>
    </row>
    <row r="173" spans="1:7" x14ac:dyDescent="0.3">
      <c r="A173" s="215">
        <v>46134.589166666665</v>
      </c>
      <c r="B173" t="s">
        <v>7436</v>
      </c>
      <c r="C173" t="s">
        <v>7436</v>
      </c>
      <c r="D173" t="s">
        <v>7437</v>
      </c>
      <c r="E173" t="s">
        <v>7427</v>
      </c>
      <c r="F173">
        <v>5.000000074505806E-2</v>
      </c>
      <c r="G173">
        <v>1499</v>
      </c>
    </row>
    <row r="174" spans="1:7" x14ac:dyDescent="0.3">
      <c r="A174" s="215">
        <v>46134.589178240742</v>
      </c>
      <c r="B174" t="s">
        <v>7438</v>
      </c>
      <c r="C174" t="s">
        <v>7438</v>
      </c>
      <c r="D174" t="s">
        <v>7439</v>
      </c>
      <c r="E174" t="s">
        <v>7427</v>
      </c>
      <c r="F174">
        <v>0.99000000953674316</v>
      </c>
      <c r="G174">
        <v>3157</v>
      </c>
    </row>
    <row r="175" spans="1:7" x14ac:dyDescent="0.3">
      <c r="A175" s="215">
        <v>46134.589212962965</v>
      </c>
      <c r="B175" t="s">
        <v>7475</v>
      </c>
      <c r="C175" t="s">
        <v>7475</v>
      </c>
      <c r="D175" t="s">
        <v>7476</v>
      </c>
      <c r="E175" t="s">
        <v>7427</v>
      </c>
      <c r="F175">
        <v>3.2699999809265137</v>
      </c>
      <c r="G175">
        <v>953</v>
      </c>
    </row>
    <row r="176" spans="1:7" x14ac:dyDescent="0.3">
      <c r="A176" s="215">
        <v>46134.589212962965</v>
      </c>
      <c r="B176" t="s">
        <v>7477</v>
      </c>
      <c r="C176" t="s">
        <v>7477</v>
      </c>
      <c r="D176" t="s">
        <v>7478</v>
      </c>
      <c r="E176" t="s">
        <v>7427</v>
      </c>
      <c r="F176">
        <v>0.40999999642372131</v>
      </c>
      <c r="G176">
        <v>401</v>
      </c>
    </row>
    <row r="177" spans="1:7" x14ac:dyDescent="0.3">
      <c r="A177" s="215">
        <v>46134.589259259257</v>
      </c>
      <c r="B177" t="s">
        <v>7479</v>
      </c>
      <c r="C177" t="s">
        <v>7480</v>
      </c>
      <c r="D177" t="s">
        <v>7481</v>
      </c>
      <c r="E177" t="s">
        <v>7427</v>
      </c>
      <c r="F177">
        <v>3.630000114440918</v>
      </c>
      <c r="G177">
        <v>677</v>
      </c>
    </row>
  </sheetData>
  <pageMargins left="0.7" right="0.7" top="0.75" bottom="0.75" header="0.3" footer="0.3"/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4A55-90FB-4EB5-9C68-83D6889E7E16}">
  <sheetPr codeName="Feuil13"/>
  <dimension ref="A1:I2488"/>
  <sheetViews>
    <sheetView workbookViewId="0">
      <selection activeCell="E10" sqref="E10"/>
    </sheetView>
  </sheetViews>
  <sheetFormatPr baseColWidth="10" defaultRowHeight="15.05" x14ac:dyDescent="0.3"/>
  <cols>
    <col min="1" max="1" width="8.77734375" bestFit="1" customWidth="1"/>
    <col min="2" max="2" width="26.33203125" bestFit="1" customWidth="1"/>
    <col min="3" max="3" width="25.109375" bestFit="1" customWidth="1"/>
    <col min="4" max="4" width="14.6640625" bestFit="1" customWidth="1"/>
    <col min="5" max="5" width="80.88671875" bestFit="1" customWidth="1"/>
    <col min="6" max="6" width="9.109375" bestFit="1" customWidth="1"/>
    <col min="7" max="7" width="14.33203125" bestFit="1" customWidth="1"/>
    <col min="8" max="8" width="13.21875" style="57" bestFit="1" customWidth="1"/>
    <col min="9" max="9" width="16.44140625" bestFit="1" customWidth="1"/>
  </cols>
  <sheetData>
    <row r="1" spans="1:9" x14ac:dyDescent="0.3">
      <c r="A1" t="s">
        <v>2405</v>
      </c>
      <c r="B1" t="s">
        <v>3978</v>
      </c>
      <c r="C1" t="s">
        <v>3979</v>
      </c>
      <c r="D1" t="s">
        <v>1</v>
      </c>
      <c r="E1" t="s">
        <v>6</v>
      </c>
      <c r="F1" t="s">
        <v>7</v>
      </c>
      <c r="G1" t="s">
        <v>7114</v>
      </c>
      <c r="H1" s="57" t="s">
        <v>7115</v>
      </c>
      <c r="I1" t="s">
        <v>7117</v>
      </c>
    </row>
    <row r="2" spans="1:9" x14ac:dyDescent="0.3">
      <c r="A2">
        <v>-18</v>
      </c>
      <c r="B2">
        <v>0</v>
      </c>
      <c r="C2">
        <v>0</v>
      </c>
      <c r="D2" t="s">
        <v>3567</v>
      </c>
      <c r="F2" t="s">
        <v>7621</v>
      </c>
      <c r="G2" s="85">
        <v>46146</v>
      </c>
      <c r="H2" s="57">
        <v>19</v>
      </c>
      <c r="I2" t="s">
        <v>8442</v>
      </c>
    </row>
    <row r="3" spans="1:9" x14ac:dyDescent="0.3">
      <c r="A3">
        <v>-6</v>
      </c>
      <c r="B3">
        <v>0</v>
      </c>
      <c r="C3">
        <v>0</v>
      </c>
      <c r="D3" t="s">
        <v>3567</v>
      </c>
      <c r="E3" t="s">
        <v>7963</v>
      </c>
      <c r="F3" t="s">
        <v>7959</v>
      </c>
      <c r="G3" s="85">
        <v>46146</v>
      </c>
      <c r="H3" s="57">
        <v>19</v>
      </c>
      <c r="I3" t="s">
        <v>8443</v>
      </c>
    </row>
    <row r="4" spans="1:9" x14ac:dyDescent="0.3">
      <c r="A4">
        <v>-5</v>
      </c>
      <c r="B4">
        <v>0</v>
      </c>
      <c r="C4">
        <v>0</v>
      </c>
      <c r="D4" t="s">
        <v>3567</v>
      </c>
      <c r="E4" t="s">
        <v>7962</v>
      </c>
      <c r="F4" t="s">
        <v>7961</v>
      </c>
      <c r="G4" s="85">
        <v>46146</v>
      </c>
      <c r="H4" s="57">
        <v>19</v>
      </c>
      <c r="I4" t="s">
        <v>8444</v>
      </c>
    </row>
    <row r="5" spans="1:9" x14ac:dyDescent="0.3">
      <c r="A5">
        <v>10</v>
      </c>
      <c r="B5">
        <v>0</v>
      </c>
      <c r="C5">
        <v>0</v>
      </c>
      <c r="D5">
        <v>900</v>
      </c>
      <c r="E5" t="s">
        <v>8086</v>
      </c>
      <c r="F5">
        <v>679115</v>
      </c>
      <c r="G5" s="85">
        <v>46146</v>
      </c>
      <c r="H5" s="57">
        <v>19</v>
      </c>
      <c r="I5" t="s">
        <v>8445</v>
      </c>
    </row>
    <row r="6" spans="1:9" x14ac:dyDescent="0.3">
      <c r="A6">
        <v>0</v>
      </c>
      <c r="B6">
        <v>0</v>
      </c>
      <c r="C6">
        <v>0</v>
      </c>
      <c r="D6" t="s">
        <v>3567</v>
      </c>
      <c r="F6" t="s">
        <v>7955</v>
      </c>
      <c r="G6" s="85">
        <v>46146</v>
      </c>
      <c r="H6" s="57">
        <v>19</v>
      </c>
      <c r="I6" t="s">
        <v>8446</v>
      </c>
    </row>
    <row r="7" spans="1:9" x14ac:dyDescent="0.3">
      <c r="A7">
        <v>30</v>
      </c>
      <c r="D7">
        <v>0</v>
      </c>
      <c r="E7" t="s">
        <v>8385</v>
      </c>
      <c r="F7">
        <v>865542</v>
      </c>
      <c r="G7" s="85">
        <v>46146</v>
      </c>
      <c r="H7" s="57">
        <v>19</v>
      </c>
      <c r="I7" t="s">
        <v>8447</v>
      </c>
    </row>
    <row r="8" spans="1:9" x14ac:dyDescent="0.3">
      <c r="A8">
        <v>4</v>
      </c>
      <c r="B8">
        <v>0</v>
      </c>
      <c r="C8">
        <v>0</v>
      </c>
      <c r="D8">
        <v>2800</v>
      </c>
      <c r="E8" t="s">
        <v>3921</v>
      </c>
      <c r="F8">
        <v>655264</v>
      </c>
      <c r="G8" s="85">
        <v>46146</v>
      </c>
      <c r="H8" s="57">
        <v>19</v>
      </c>
      <c r="I8" t="s">
        <v>8448</v>
      </c>
    </row>
    <row r="9" spans="1:9" x14ac:dyDescent="0.3">
      <c r="A9">
        <v>2</v>
      </c>
      <c r="B9">
        <v>0</v>
      </c>
      <c r="C9">
        <v>0</v>
      </c>
      <c r="D9">
        <v>1700</v>
      </c>
      <c r="E9" t="s">
        <v>7982</v>
      </c>
      <c r="F9">
        <v>170241</v>
      </c>
      <c r="G9" s="85">
        <v>46146</v>
      </c>
      <c r="H9" s="57">
        <v>19</v>
      </c>
      <c r="I9" t="s">
        <v>8449</v>
      </c>
    </row>
    <row r="10" spans="1:9" x14ac:dyDescent="0.3">
      <c r="A10">
        <v>4</v>
      </c>
      <c r="B10">
        <v>0</v>
      </c>
      <c r="C10">
        <v>0</v>
      </c>
      <c r="D10">
        <v>2800</v>
      </c>
      <c r="E10" t="s">
        <v>7991</v>
      </c>
      <c r="F10">
        <v>758008</v>
      </c>
      <c r="G10" s="85">
        <v>46146</v>
      </c>
      <c r="H10" s="57">
        <v>19</v>
      </c>
      <c r="I10" t="s">
        <v>8450</v>
      </c>
    </row>
    <row r="11" spans="1:9" x14ac:dyDescent="0.3">
      <c r="A11">
        <v>9</v>
      </c>
      <c r="C11">
        <v>0</v>
      </c>
      <c r="D11">
        <v>1200</v>
      </c>
      <c r="E11" t="s">
        <v>8389</v>
      </c>
      <c r="F11">
        <v>765423</v>
      </c>
      <c r="G11" s="85">
        <v>46146</v>
      </c>
      <c r="H11" s="57">
        <v>19</v>
      </c>
      <c r="I11" t="s">
        <v>8451</v>
      </c>
    </row>
    <row r="12" spans="1:9" x14ac:dyDescent="0.3">
      <c r="A12">
        <v>6</v>
      </c>
      <c r="B12">
        <v>0</v>
      </c>
      <c r="C12">
        <v>0</v>
      </c>
      <c r="D12">
        <v>5000</v>
      </c>
      <c r="E12" t="s">
        <v>8452</v>
      </c>
      <c r="F12">
        <v>859307</v>
      </c>
      <c r="G12" s="85">
        <v>46146</v>
      </c>
      <c r="H12" s="57">
        <v>19</v>
      </c>
      <c r="I12" t="s">
        <v>8453</v>
      </c>
    </row>
    <row r="13" spans="1:9" x14ac:dyDescent="0.3">
      <c r="A13">
        <v>1</v>
      </c>
      <c r="B13">
        <v>0</v>
      </c>
      <c r="C13">
        <v>0</v>
      </c>
      <c r="D13">
        <v>4900</v>
      </c>
      <c r="E13" t="s">
        <v>7998</v>
      </c>
      <c r="F13">
        <v>84671</v>
      </c>
      <c r="G13" s="85">
        <v>46146</v>
      </c>
      <c r="H13" s="57">
        <v>19</v>
      </c>
      <c r="I13" t="s">
        <v>8454</v>
      </c>
    </row>
    <row r="14" spans="1:9" x14ac:dyDescent="0.3">
      <c r="A14">
        <v>8</v>
      </c>
      <c r="C14">
        <v>0</v>
      </c>
      <c r="D14">
        <v>600</v>
      </c>
      <c r="E14" t="s">
        <v>7991</v>
      </c>
      <c r="F14">
        <v>759362</v>
      </c>
      <c r="G14" s="85">
        <v>46146</v>
      </c>
      <c r="H14" s="57">
        <v>19</v>
      </c>
      <c r="I14" t="s">
        <v>8455</v>
      </c>
    </row>
    <row r="15" spans="1:9" x14ac:dyDescent="0.3">
      <c r="A15">
        <v>1</v>
      </c>
      <c r="B15">
        <v>0</v>
      </c>
      <c r="C15">
        <v>0</v>
      </c>
      <c r="D15">
        <v>6800</v>
      </c>
      <c r="E15" t="s">
        <v>8456</v>
      </c>
      <c r="F15">
        <v>137271</v>
      </c>
      <c r="G15" s="85">
        <v>46146</v>
      </c>
      <c r="H15" s="57">
        <v>19</v>
      </c>
      <c r="I15" t="s">
        <v>8457</v>
      </c>
    </row>
    <row r="16" spans="1:9" x14ac:dyDescent="0.3">
      <c r="A16">
        <v>0</v>
      </c>
      <c r="B16">
        <v>0</v>
      </c>
      <c r="C16">
        <v>0</v>
      </c>
      <c r="D16">
        <v>8800</v>
      </c>
      <c r="E16" t="s">
        <v>8387</v>
      </c>
      <c r="F16">
        <v>648552</v>
      </c>
      <c r="G16" s="85">
        <v>46146</v>
      </c>
      <c r="H16" s="57">
        <v>19</v>
      </c>
      <c r="I16" t="s">
        <v>8458</v>
      </c>
    </row>
    <row r="17" spans="1:9" x14ac:dyDescent="0.3">
      <c r="A17">
        <v>7</v>
      </c>
      <c r="B17">
        <v>0</v>
      </c>
      <c r="C17">
        <v>0</v>
      </c>
      <c r="D17">
        <v>1100</v>
      </c>
      <c r="E17" t="s">
        <v>8001</v>
      </c>
      <c r="F17">
        <v>712893</v>
      </c>
      <c r="G17" s="85">
        <v>46146</v>
      </c>
      <c r="H17" s="57">
        <v>19</v>
      </c>
      <c r="I17" t="s">
        <v>8459</v>
      </c>
    </row>
    <row r="18" spans="1:9" x14ac:dyDescent="0.3">
      <c r="A18">
        <v>9</v>
      </c>
      <c r="B18">
        <v>0</v>
      </c>
      <c r="C18">
        <v>0</v>
      </c>
      <c r="D18">
        <v>1100</v>
      </c>
      <c r="E18" t="s">
        <v>7992</v>
      </c>
      <c r="F18">
        <v>416307</v>
      </c>
      <c r="G18" s="85">
        <v>46146</v>
      </c>
      <c r="H18" s="57">
        <v>19</v>
      </c>
      <c r="I18" t="s">
        <v>8460</v>
      </c>
    </row>
    <row r="19" spans="1:9" x14ac:dyDescent="0.3">
      <c r="A19">
        <v>0</v>
      </c>
      <c r="B19">
        <v>0</v>
      </c>
      <c r="C19">
        <v>0</v>
      </c>
      <c r="D19">
        <v>2500</v>
      </c>
      <c r="E19" t="s">
        <v>8386</v>
      </c>
      <c r="F19">
        <v>817128</v>
      </c>
      <c r="G19" s="85">
        <v>46146</v>
      </c>
      <c r="H19" s="57">
        <v>19</v>
      </c>
      <c r="I19" t="s">
        <v>8461</v>
      </c>
    </row>
    <row r="20" spans="1:9" x14ac:dyDescent="0.3">
      <c r="A20">
        <v>0</v>
      </c>
      <c r="C20">
        <v>0</v>
      </c>
      <c r="D20">
        <v>7500</v>
      </c>
      <c r="E20" t="s">
        <v>4059</v>
      </c>
      <c r="F20">
        <v>845415</v>
      </c>
      <c r="G20" s="85">
        <v>46146</v>
      </c>
      <c r="H20" s="57">
        <v>19</v>
      </c>
      <c r="I20" t="s">
        <v>8462</v>
      </c>
    </row>
    <row r="21" spans="1:9" x14ac:dyDescent="0.3">
      <c r="A21">
        <v>0</v>
      </c>
      <c r="B21">
        <v>0</v>
      </c>
      <c r="C21">
        <v>0</v>
      </c>
      <c r="D21">
        <v>300</v>
      </c>
      <c r="E21" t="s">
        <v>8463</v>
      </c>
      <c r="F21">
        <v>166802</v>
      </c>
      <c r="G21" s="85">
        <v>46146</v>
      </c>
      <c r="H21" s="57">
        <v>19</v>
      </c>
      <c r="I21" t="s">
        <v>8464</v>
      </c>
    </row>
    <row r="22" spans="1:9" x14ac:dyDescent="0.3">
      <c r="A22">
        <v>2</v>
      </c>
      <c r="B22">
        <v>0</v>
      </c>
      <c r="C22">
        <v>0</v>
      </c>
      <c r="D22">
        <v>3800</v>
      </c>
      <c r="E22" t="s">
        <v>8388</v>
      </c>
      <c r="F22">
        <v>859337</v>
      </c>
      <c r="G22" s="85">
        <v>46146</v>
      </c>
      <c r="H22" s="57">
        <v>19</v>
      </c>
      <c r="I22" t="s">
        <v>8465</v>
      </c>
    </row>
    <row r="23" spans="1:9" x14ac:dyDescent="0.3">
      <c r="A23">
        <v>5</v>
      </c>
      <c r="B23">
        <v>0</v>
      </c>
      <c r="C23">
        <v>0</v>
      </c>
      <c r="D23">
        <v>4000</v>
      </c>
      <c r="E23" t="s">
        <v>8002</v>
      </c>
      <c r="F23">
        <v>859341</v>
      </c>
      <c r="G23" s="85">
        <v>46146</v>
      </c>
      <c r="H23" s="57">
        <v>19</v>
      </c>
      <c r="I23" t="s">
        <v>8466</v>
      </c>
    </row>
    <row r="24" spans="1:9" x14ac:dyDescent="0.3">
      <c r="A24">
        <v>7</v>
      </c>
      <c r="B24">
        <v>0</v>
      </c>
      <c r="C24">
        <v>0</v>
      </c>
      <c r="D24">
        <v>2700</v>
      </c>
      <c r="E24" t="s">
        <v>8008</v>
      </c>
      <c r="F24">
        <v>859484</v>
      </c>
      <c r="G24" s="85">
        <v>46146</v>
      </c>
      <c r="H24" s="57">
        <v>19</v>
      </c>
      <c r="I24" t="s">
        <v>8467</v>
      </c>
    </row>
    <row r="25" spans="1:9" x14ac:dyDescent="0.3">
      <c r="A25">
        <v>7</v>
      </c>
      <c r="B25">
        <v>0</v>
      </c>
      <c r="C25">
        <v>0</v>
      </c>
      <c r="D25">
        <v>1500</v>
      </c>
      <c r="E25" t="s">
        <v>8040</v>
      </c>
      <c r="F25">
        <v>859510</v>
      </c>
      <c r="G25" s="85">
        <v>46146</v>
      </c>
      <c r="H25" s="57">
        <v>19</v>
      </c>
      <c r="I25" t="s">
        <v>8468</v>
      </c>
    </row>
    <row r="26" spans="1:9" x14ac:dyDescent="0.3">
      <c r="A26">
        <v>0</v>
      </c>
      <c r="B26">
        <v>0</v>
      </c>
      <c r="C26">
        <v>0</v>
      </c>
      <c r="D26">
        <v>1100</v>
      </c>
      <c r="E26" t="s">
        <v>7988</v>
      </c>
      <c r="F26">
        <v>703592</v>
      </c>
      <c r="G26" s="85">
        <v>46146</v>
      </c>
      <c r="H26" s="57">
        <v>19</v>
      </c>
      <c r="I26" t="s">
        <v>8469</v>
      </c>
    </row>
    <row r="27" spans="1:9" x14ac:dyDescent="0.3">
      <c r="A27">
        <v>0</v>
      </c>
      <c r="B27">
        <v>0</v>
      </c>
      <c r="C27">
        <v>0</v>
      </c>
      <c r="D27">
        <v>3500</v>
      </c>
      <c r="E27" t="s">
        <v>7997</v>
      </c>
      <c r="F27">
        <v>855296</v>
      </c>
      <c r="G27" s="85">
        <v>46146</v>
      </c>
      <c r="H27" s="57">
        <v>19</v>
      </c>
      <c r="I27" t="s">
        <v>8470</v>
      </c>
    </row>
    <row r="28" spans="1:9" x14ac:dyDescent="0.3">
      <c r="A28">
        <v>0</v>
      </c>
      <c r="B28">
        <v>0</v>
      </c>
      <c r="C28">
        <v>0</v>
      </c>
      <c r="D28">
        <v>1400</v>
      </c>
      <c r="E28" t="s">
        <v>8000</v>
      </c>
      <c r="F28">
        <v>653788</v>
      </c>
      <c r="G28" s="85">
        <v>46146</v>
      </c>
      <c r="H28" s="57">
        <v>19</v>
      </c>
      <c r="I28" t="s">
        <v>8471</v>
      </c>
    </row>
    <row r="29" spans="1:9" x14ac:dyDescent="0.3">
      <c r="A29">
        <v>0</v>
      </c>
      <c r="B29">
        <v>0</v>
      </c>
      <c r="C29">
        <v>0</v>
      </c>
      <c r="D29">
        <v>2700</v>
      </c>
      <c r="E29" t="s">
        <v>8006</v>
      </c>
      <c r="F29">
        <v>865594</v>
      </c>
      <c r="G29" s="85">
        <v>46146</v>
      </c>
      <c r="H29" s="57">
        <v>19</v>
      </c>
      <c r="I29" t="s">
        <v>8472</v>
      </c>
    </row>
    <row r="30" spans="1:9" x14ac:dyDescent="0.3">
      <c r="A30">
        <v>2</v>
      </c>
      <c r="B30">
        <v>0</v>
      </c>
      <c r="C30">
        <v>0</v>
      </c>
      <c r="D30">
        <v>500</v>
      </c>
      <c r="E30" t="s">
        <v>8395</v>
      </c>
      <c r="F30">
        <v>761566</v>
      </c>
      <c r="G30" s="85">
        <v>46146</v>
      </c>
      <c r="H30" s="57">
        <v>19</v>
      </c>
      <c r="I30" t="s">
        <v>8473</v>
      </c>
    </row>
    <row r="31" spans="1:9" x14ac:dyDescent="0.3">
      <c r="A31">
        <v>0</v>
      </c>
      <c r="B31">
        <v>0</v>
      </c>
      <c r="C31">
        <v>0</v>
      </c>
      <c r="D31">
        <v>9800</v>
      </c>
      <c r="E31" t="s">
        <v>3676</v>
      </c>
      <c r="F31">
        <v>859387</v>
      </c>
      <c r="G31" s="85">
        <v>46146</v>
      </c>
      <c r="H31" s="57">
        <v>19</v>
      </c>
      <c r="I31" t="s">
        <v>8474</v>
      </c>
    </row>
    <row r="32" spans="1:9" x14ac:dyDescent="0.3">
      <c r="A32">
        <v>0</v>
      </c>
      <c r="B32">
        <v>0</v>
      </c>
      <c r="C32">
        <v>0</v>
      </c>
      <c r="D32">
        <v>9800</v>
      </c>
      <c r="E32" t="s">
        <v>8039</v>
      </c>
      <c r="F32">
        <v>859387</v>
      </c>
      <c r="G32" s="85">
        <v>46146</v>
      </c>
      <c r="H32" s="57">
        <v>19</v>
      </c>
      <c r="I32" t="s">
        <v>8474</v>
      </c>
    </row>
    <row r="33" spans="1:9" x14ac:dyDescent="0.3">
      <c r="A33">
        <v>5</v>
      </c>
      <c r="B33">
        <v>0</v>
      </c>
      <c r="C33">
        <v>0</v>
      </c>
      <c r="D33">
        <v>3900</v>
      </c>
      <c r="F33">
        <v>672199</v>
      </c>
      <c r="G33" s="85">
        <v>46146</v>
      </c>
      <c r="H33" s="57">
        <v>19</v>
      </c>
      <c r="I33" t="s">
        <v>8475</v>
      </c>
    </row>
    <row r="34" spans="1:9" x14ac:dyDescent="0.3">
      <c r="A34">
        <v>5</v>
      </c>
      <c r="B34">
        <v>0</v>
      </c>
      <c r="C34">
        <v>0</v>
      </c>
      <c r="D34">
        <v>200</v>
      </c>
      <c r="E34" t="s">
        <v>3934</v>
      </c>
      <c r="F34">
        <v>319314</v>
      </c>
      <c r="G34" s="85">
        <v>46146</v>
      </c>
      <c r="H34" s="57">
        <v>19</v>
      </c>
      <c r="I34" t="s">
        <v>8476</v>
      </c>
    </row>
    <row r="35" spans="1:9" x14ac:dyDescent="0.3">
      <c r="A35">
        <v>0</v>
      </c>
      <c r="B35">
        <v>0</v>
      </c>
      <c r="C35">
        <v>0</v>
      </c>
      <c r="D35">
        <v>6200</v>
      </c>
      <c r="E35" t="s">
        <v>8390</v>
      </c>
      <c r="F35">
        <v>859358</v>
      </c>
      <c r="G35" s="85">
        <v>46146</v>
      </c>
      <c r="H35" s="57">
        <v>19</v>
      </c>
      <c r="I35" t="s">
        <v>8477</v>
      </c>
    </row>
    <row r="36" spans="1:9" x14ac:dyDescent="0.3">
      <c r="A36">
        <v>4</v>
      </c>
      <c r="B36">
        <v>1</v>
      </c>
      <c r="C36">
        <v>0</v>
      </c>
      <c r="D36">
        <v>500</v>
      </c>
      <c r="E36" t="s">
        <v>8392</v>
      </c>
      <c r="F36">
        <v>84675</v>
      </c>
      <c r="G36" s="85">
        <v>46146</v>
      </c>
      <c r="H36" s="57">
        <v>19</v>
      </c>
      <c r="I36" t="s">
        <v>8478</v>
      </c>
    </row>
    <row r="37" spans="1:9" x14ac:dyDescent="0.3">
      <c r="A37">
        <v>0</v>
      </c>
      <c r="B37">
        <v>0</v>
      </c>
      <c r="C37">
        <v>0</v>
      </c>
      <c r="D37">
        <v>1200</v>
      </c>
      <c r="E37" t="s">
        <v>8068</v>
      </c>
      <c r="F37">
        <v>762106</v>
      </c>
      <c r="G37" s="85">
        <v>46146</v>
      </c>
      <c r="H37" s="57">
        <v>19</v>
      </c>
      <c r="I37" t="s">
        <v>8479</v>
      </c>
    </row>
    <row r="38" spans="1:9" x14ac:dyDescent="0.3">
      <c r="A38">
        <v>0</v>
      </c>
      <c r="B38">
        <v>0</v>
      </c>
      <c r="C38">
        <v>0</v>
      </c>
      <c r="D38">
        <v>200</v>
      </c>
      <c r="E38" t="s">
        <v>8072</v>
      </c>
      <c r="F38">
        <v>709889</v>
      </c>
      <c r="G38" s="85">
        <v>46146</v>
      </c>
      <c r="H38" s="57">
        <v>19</v>
      </c>
      <c r="I38" t="s">
        <v>8480</v>
      </c>
    </row>
    <row r="39" spans="1:9" x14ac:dyDescent="0.3">
      <c r="A39">
        <v>0</v>
      </c>
      <c r="B39">
        <v>0</v>
      </c>
      <c r="C39">
        <v>0</v>
      </c>
      <c r="D39">
        <v>100</v>
      </c>
      <c r="E39" t="s">
        <v>8075</v>
      </c>
      <c r="F39">
        <v>553397</v>
      </c>
      <c r="G39" s="85">
        <v>46146</v>
      </c>
      <c r="H39" s="57">
        <v>19</v>
      </c>
      <c r="I39" t="s">
        <v>8481</v>
      </c>
    </row>
    <row r="40" spans="1:9" x14ac:dyDescent="0.3">
      <c r="A40">
        <v>0</v>
      </c>
      <c r="B40">
        <v>0</v>
      </c>
      <c r="C40">
        <v>0</v>
      </c>
      <c r="D40">
        <v>100</v>
      </c>
      <c r="E40" t="s">
        <v>8075</v>
      </c>
      <c r="F40">
        <v>536276</v>
      </c>
      <c r="G40" s="85">
        <v>46146</v>
      </c>
      <c r="H40" s="57">
        <v>19</v>
      </c>
      <c r="I40" t="s">
        <v>8482</v>
      </c>
    </row>
    <row r="41" spans="1:9" x14ac:dyDescent="0.3">
      <c r="A41">
        <v>0</v>
      </c>
      <c r="B41">
        <v>0</v>
      </c>
      <c r="C41">
        <v>0</v>
      </c>
      <c r="D41">
        <v>100</v>
      </c>
      <c r="E41" t="s">
        <v>8075</v>
      </c>
      <c r="F41">
        <v>452082</v>
      </c>
      <c r="G41" s="85">
        <v>46146</v>
      </c>
      <c r="H41" s="57">
        <v>19</v>
      </c>
      <c r="I41" t="s">
        <v>8483</v>
      </c>
    </row>
    <row r="42" spans="1:9" x14ac:dyDescent="0.3">
      <c r="A42">
        <v>0</v>
      </c>
      <c r="B42">
        <v>0</v>
      </c>
      <c r="C42">
        <v>0</v>
      </c>
      <c r="D42">
        <v>100</v>
      </c>
      <c r="E42" t="s">
        <v>8075</v>
      </c>
      <c r="F42">
        <v>164812</v>
      </c>
      <c r="G42" s="85">
        <v>46146</v>
      </c>
      <c r="H42" s="57">
        <v>19</v>
      </c>
      <c r="I42" t="s">
        <v>8484</v>
      </c>
    </row>
    <row r="43" spans="1:9" x14ac:dyDescent="0.3">
      <c r="A43">
        <v>0</v>
      </c>
      <c r="B43">
        <v>0</v>
      </c>
      <c r="C43">
        <v>0</v>
      </c>
      <c r="D43">
        <v>800</v>
      </c>
      <c r="E43" t="s">
        <v>7994</v>
      </c>
      <c r="F43">
        <v>859973</v>
      </c>
      <c r="G43" s="85">
        <v>46146</v>
      </c>
      <c r="H43" s="57">
        <v>19</v>
      </c>
      <c r="I43" t="s">
        <v>8485</v>
      </c>
    </row>
    <row r="44" spans="1:9" x14ac:dyDescent="0.3">
      <c r="A44">
        <v>7</v>
      </c>
      <c r="B44">
        <v>1</v>
      </c>
      <c r="C44">
        <v>0</v>
      </c>
      <c r="D44">
        <v>4000</v>
      </c>
      <c r="E44" t="s">
        <v>8003</v>
      </c>
      <c r="F44">
        <v>482455</v>
      </c>
      <c r="G44" s="85">
        <v>46146</v>
      </c>
      <c r="H44" s="57">
        <v>19</v>
      </c>
      <c r="I44" t="s">
        <v>8486</v>
      </c>
    </row>
    <row r="45" spans="1:9" x14ac:dyDescent="0.3">
      <c r="A45">
        <v>0</v>
      </c>
      <c r="B45">
        <v>0</v>
      </c>
      <c r="C45">
        <v>0</v>
      </c>
      <c r="D45">
        <v>1300</v>
      </c>
      <c r="E45" t="s">
        <v>8012</v>
      </c>
      <c r="F45">
        <v>862665</v>
      </c>
      <c r="G45" s="85">
        <v>46146</v>
      </c>
      <c r="H45" s="57">
        <v>19</v>
      </c>
      <c r="I45" t="s">
        <v>8487</v>
      </c>
    </row>
    <row r="46" spans="1:9" x14ac:dyDescent="0.3">
      <c r="A46">
        <v>6</v>
      </c>
      <c r="B46">
        <v>1</v>
      </c>
      <c r="C46">
        <v>0</v>
      </c>
      <c r="D46">
        <v>1200</v>
      </c>
      <c r="E46" t="s">
        <v>8398</v>
      </c>
      <c r="F46">
        <v>513739</v>
      </c>
      <c r="G46" s="85">
        <v>46146</v>
      </c>
      <c r="H46" s="57">
        <v>19</v>
      </c>
      <c r="I46" t="s">
        <v>8488</v>
      </c>
    </row>
    <row r="47" spans="1:9" x14ac:dyDescent="0.3">
      <c r="A47">
        <v>1</v>
      </c>
      <c r="B47">
        <v>0</v>
      </c>
      <c r="C47">
        <v>0</v>
      </c>
      <c r="D47">
        <v>4400</v>
      </c>
      <c r="E47" t="s">
        <v>3169</v>
      </c>
      <c r="F47">
        <v>794770</v>
      </c>
      <c r="G47" s="85">
        <v>46146</v>
      </c>
      <c r="H47" s="57">
        <v>19</v>
      </c>
      <c r="I47" t="s">
        <v>8489</v>
      </c>
    </row>
    <row r="48" spans="1:9" x14ac:dyDescent="0.3">
      <c r="A48">
        <v>5</v>
      </c>
      <c r="B48">
        <v>1</v>
      </c>
      <c r="C48">
        <v>0</v>
      </c>
      <c r="D48">
        <v>1400</v>
      </c>
      <c r="E48" t="s">
        <v>8024</v>
      </c>
      <c r="F48">
        <v>653775</v>
      </c>
      <c r="G48" s="85">
        <v>46146</v>
      </c>
      <c r="H48" s="57">
        <v>19</v>
      </c>
      <c r="I48" t="s">
        <v>8490</v>
      </c>
    </row>
    <row r="49" spans="1:9" x14ac:dyDescent="0.3">
      <c r="A49">
        <v>2</v>
      </c>
      <c r="B49">
        <v>0</v>
      </c>
      <c r="C49">
        <v>0</v>
      </c>
      <c r="D49">
        <v>16700</v>
      </c>
      <c r="F49">
        <v>732762</v>
      </c>
      <c r="G49" s="85">
        <v>46146</v>
      </c>
      <c r="H49" s="57">
        <v>19</v>
      </c>
      <c r="I49" t="s">
        <v>8491</v>
      </c>
    </row>
    <row r="50" spans="1:9" x14ac:dyDescent="0.3">
      <c r="A50">
        <v>0</v>
      </c>
      <c r="B50">
        <v>0</v>
      </c>
      <c r="C50">
        <v>0</v>
      </c>
      <c r="D50">
        <v>800</v>
      </c>
      <c r="E50" t="s">
        <v>8013</v>
      </c>
      <c r="F50">
        <v>859524</v>
      </c>
      <c r="G50" s="85">
        <v>46146</v>
      </c>
      <c r="H50" s="57">
        <v>19</v>
      </c>
      <c r="I50" t="s">
        <v>8492</v>
      </c>
    </row>
    <row r="51" spans="1:9" x14ac:dyDescent="0.3">
      <c r="A51">
        <v>7</v>
      </c>
      <c r="B51">
        <v>1</v>
      </c>
      <c r="C51">
        <v>0</v>
      </c>
      <c r="D51">
        <v>15500</v>
      </c>
      <c r="E51" t="s">
        <v>8005</v>
      </c>
      <c r="F51">
        <v>779233</v>
      </c>
      <c r="G51" s="85">
        <v>46146</v>
      </c>
      <c r="H51" s="57">
        <v>19</v>
      </c>
      <c r="I51" t="s">
        <v>8493</v>
      </c>
    </row>
    <row r="52" spans="1:9" x14ac:dyDescent="0.3">
      <c r="A52">
        <v>11</v>
      </c>
      <c r="B52">
        <v>1</v>
      </c>
      <c r="C52">
        <v>0</v>
      </c>
      <c r="D52">
        <v>400</v>
      </c>
      <c r="E52" t="s">
        <v>8079</v>
      </c>
      <c r="F52">
        <v>85061</v>
      </c>
      <c r="G52" s="85">
        <v>46146</v>
      </c>
      <c r="H52" s="57">
        <v>19</v>
      </c>
      <c r="I52" t="s">
        <v>8494</v>
      </c>
    </row>
    <row r="53" spans="1:9" x14ac:dyDescent="0.3">
      <c r="A53">
        <v>8</v>
      </c>
      <c r="B53">
        <v>0</v>
      </c>
      <c r="C53">
        <v>0</v>
      </c>
      <c r="D53">
        <v>1400</v>
      </c>
      <c r="E53" t="s">
        <v>8393</v>
      </c>
      <c r="F53">
        <v>703478</v>
      </c>
      <c r="G53" s="85">
        <v>46146</v>
      </c>
      <c r="H53" s="57">
        <v>19</v>
      </c>
      <c r="I53" t="s">
        <v>8495</v>
      </c>
    </row>
    <row r="54" spans="1:9" x14ac:dyDescent="0.3">
      <c r="A54">
        <v>3</v>
      </c>
      <c r="B54">
        <v>0</v>
      </c>
      <c r="C54">
        <v>0</v>
      </c>
      <c r="D54" t="s">
        <v>3567</v>
      </c>
      <c r="F54" t="s">
        <v>7082</v>
      </c>
      <c r="G54" s="85">
        <v>46146</v>
      </c>
      <c r="H54" s="57">
        <v>19</v>
      </c>
      <c r="I54" t="s">
        <v>8496</v>
      </c>
    </row>
    <row r="55" spans="1:9" x14ac:dyDescent="0.3">
      <c r="A55">
        <v>0</v>
      </c>
      <c r="B55">
        <v>0</v>
      </c>
      <c r="C55">
        <v>0</v>
      </c>
      <c r="D55">
        <v>600</v>
      </c>
      <c r="E55" t="s">
        <v>8010</v>
      </c>
      <c r="F55">
        <v>679123</v>
      </c>
      <c r="G55" s="85">
        <v>46146</v>
      </c>
      <c r="H55" s="57">
        <v>19</v>
      </c>
      <c r="I55" t="s">
        <v>8497</v>
      </c>
    </row>
    <row r="56" spans="1:9" x14ac:dyDescent="0.3">
      <c r="A56">
        <v>3</v>
      </c>
      <c r="B56">
        <v>1</v>
      </c>
      <c r="C56">
        <v>0</v>
      </c>
      <c r="D56">
        <v>800</v>
      </c>
      <c r="E56" t="s">
        <v>8082</v>
      </c>
      <c r="F56">
        <v>653784</v>
      </c>
      <c r="G56" s="85">
        <v>46146</v>
      </c>
      <c r="H56" s="57">
        <v>19</v>
      </c>
      <c r="I56" t="s">
        <v>8498</v>
      </c>
    </row>
    <row r="57" spans="1:9" x14ac:dyDescent="0.3">
      <c r="A57">
        <v>3</v>
      </c>
      <c r="B57">
        <v>1</v>
      </c>
      <c r="C57">
        <v>0</v>
      </c>
      <c r="D57">
        <v>8100</v>
      </c>
      <c r="F57">
        <v>766773</v>
      </c>
      <c r="G57" s="85">
        <v>46146</v>
      </c>
      <c r="H57" s="57">
        <v>19</v>
      </c>
      <c r="I57" t="s">
        <v>8499</v>
      </c>
    </row>
    <row r="58" spans="1:9" x14ac:dyDescent="0.3">
      <c r="A58">
        <v>3</v>
      </c>
      <c r="B58">
        <v>0</v>
      </c>
      <c r="C58">
        <v>0</v>
      </c>
      <c r="D58">
        <v>1800</v>
      </c>
      <c r="E58" t="s">
        <v>7989</v>
      </c>
      <c r="F58">
        <v>653769</v>
      </c>
      <c r="G58" s="85">
        <v>46146</v>
      </c>
      <c r="H58" s="57">
        <v>19</v>
      </c>
      <c r="I58" t="s">
        <v>8500</v>
      </c>
    </row>
    <row r="59" spans="1:9" x14ac:dyDescent="0.3">
      <c r="A59">
        <v>3</v>
      </c>
      <c r="B59">
        <v>0</v>
      </c>
      <c r="C59">
        <v>0</v>
      </c>
      <c r="D59">
        <v>20000</v>
      </c>
      <c r="E59" t="s">
        <v>7980</v>
      </c>
      <c r="F59">
        <v>861258</v>
      </c>
      <c r="G59" s="85">
        <v>46146</v>
      </c>
      <c r="H59" s="57">
        <v>19</v>
      </c>
      <c r="I59" t="s">
        <v>8501</v>
      </c>
    </row>
    <row r="60" spans="1:9" x14ac:dyDescent="0.3">
      <c r="A60">
        <v>3</v>
      </c>
      <c r="B60">
        <v>0</v>
      </c>
      <c r="C60">
        <v>0</v>
      </c>
      <c r="D60">
        <v>1300</v>
      </c>
      <c r="E60" t="s">
        <v>8381</v>
      </c>
      <c r="F60">
        <v>774167</v>
      </c>
      <c r="G60" s="85">
        <v>46146</v>
      </c>
      <c r="H60" s="57">
        <v>19</v>
      </c>
      <c r="I60" t="s">
        <v>8502</v>
      </c>
    </row>
    <row r="61" spans="1:9" x14ac:dyDescent="0.3">
      <c r="A61">
        <v>3</v>
      </c>
      <c r="B61">
        <v>0</v>
      </c>
      <c r="C61">
        <v>0</v>
      </c>
      <c r="D61">
        <v>3200</v>
      </c>
      <c r="E61" t="s">
        <v>4309</v>
      </c>
      <c r="F61">
        <v>667305</v>
      </c>
      <c r="G61" s="85">
        <v>46146</v>
      </c>
      <c r="H61" s="57">
        <v>19</v>
      </c>
      <c r="I61" t="s">
        <v>8503</v>
      </c>
    </row>
    <row r="62" spans="1:9" x14ac:dyDescent="0.3">
      <c r="A62">
        <v>3</v>
      </c>
      <c r="B62">
        <v>0</v>
      </c>
      <c r="C62">
        <v>0</v>
      </c>
      <c r="D62">
        <v>15400</v>
      </c>
      <c r="E62" t="s">
        <v>7956</v>
      </c>
      <c r="F62">
        <v>859327</v>
      </c>
      <c r="G62" s="85">
        <v>46146</v>
      </c>
      <c r="H62" s="57">
        <v>19</v>
      </c>
      <c r="I62" t="s">
        <v>8504</v>
      </c>
    </row>
    <row r="63" spans="1:9" x14ac:dyDescent="0.3">
      <c r="A63">
        <v>2</v>
      </c>
      <c r="B63">
        <v>0</v>
      </c>
      <c r="C63">
        <v>0</v>
      </c>
      <c r="D63">
        <v>1200</v>
      </c>
      <c r="E63" t="s">
        <v>8397</v>
      </c>
      <c r="F63">
        <v>84672</v>
      </c>
      <c r="G63" s="85">
        <v>46146</v>
      </c>
      <c r="H63" s="57">
        <v>19</v>
      </c>
      <c r="I63" t="s">
        <v>8505</v>
      </c>
    </row>
    <row r="64" spans="1:9" x14ac:dyDescent="0.3">
      <c r="A64">
        <v>3</v>
      </c>
      <c r="B64">
        <v>1</v>
      </c>
      <c r="C64">
        <v>0</v>
      </c>
      <c r="D64">
        <v>3400</v>
      </c>
      <c r="E64" t="s">
        <v>3888</v>
      </c>
      <c r="F64">
        <v>710585</v>
      </c>
      <c r="G64" s="85">
        <v>46146</v>
      </c>
      <c r="H64" s="57">
        <v>19</v>
      </c>
      <c r="I64" t="s">
        <v>8506</v>
      </c>
    </row>
    <row r="65" spans="1:9" x14ac:dyDescent="0.3">
      <c r="A65">
        <v>6</v>
      </c>
      <c r="B65">
        <v>1</v>
      </c>
      <c r="C65">
        <v>0</v>
      </c>
      <c r="D65">
        <v>4800</v>
      </c>
      <c r="E65" t="s">
        <v>8403</v>
      </c>
      <c r="F65">
        <v>794706</v>
      </c>
      <c r="G65" s="85">
        <v>46146</v>
      </c>
      <c r="H65" s="57">
        <v>19</v>
      </c>
      <c r="I65" t="s">
        <v>8507</v>
      </c>
    </row>
    <row r="66" spans="1:9" x14ac:dyDescent="0.3">
      <c r="A66">
        <v>0</v>
      </c>
      <c r="C66">
        <v>0</v>
      </c>
      <c r="D66">
        <v>100</v>
      </c>
      <c r="E66" t="s">
        <v>8035</v>
      </c>
      <c r="F66">
        <v>818917</v>
      </c>
      <c r="G66" s="85">
        <v>46146</v>
      </c>
      <c r="H66" s="57">
        <v>19</v>
      </c>
      <c r="I66" t="s">
        <v>8508</v>
      </c>
    </row>
    <row r="67" spans="1:9" x14ac:dyDescent="0.3">
      <c r="A67">
        <v>3</v>
      </c>
      <c r="B67">
        <v>0</v>
      </c>
      <c r="C67">
        <v>0</v>
      </c>
      <c r="D67">
        <v>2100</v>
      </c>
      <c r="E67" t="s">
        <v>8391</v>
      </c>
      <c r="F67">
        <v>97950</v>
      </c>
      <c r="G67" s="85">
        <v>46146</v>
      </c>
      <c r="H67" s="57">
        <v>19</v>
      </c>
      <c r="I67" t="s">
        <v>8509</v>
      </c>
    </row>
    <row r="68" spans="1:9" x14ac:dyDescent="0.3">
      <c r="A68">
        <v>4</v>
      </c>
      <c r="B68">
        <v>0</v>
      </c>
      <c r="C68">
        <v>0</v>
      </c>
      <c r="D68">
        <v>8200</v>
      </c>
      <c r="E68" t="s">
        <v>7976</v>
      </c>
      <c r="F68">
        <v>859500</v>
      </c>
      <c r="G68" s="85">
        <v>46146</v>
      </c>
      <c r="H68" s="57">
        <v>19</v>
      </c>
      <c r="I68" t="s">
        <v>8510</v>
      </c>
    </row>
    <row r="69" spans="1:9" x14ac:dyDescent="0.3">
      <c r="A69">
        <v>4</v>
      </c>
      <c r="B69">
        <v>0</v>
      </c>
      <c r="C69">
        <v>0</v>
      </c>
      <c r="D69">
        <v>2700</v>
      </c>
      <c r="E69" t="s">
        <v>7969</v>
      </c>
      <c r="F69">
        <v>767870</v>
      </c>
      <c r="G69" s="85">
        <v>46146</v>
      </c>
      <c r="H69" s="57">
        <v>19</v>
      </c>
      <c r="I69" t="s">
        <v>8511</v>
      </c>
    </row>
    <row r="70" spans="1:9" x14ac:dyDescent="0.3">
      <c r="A70">
        <v>4</v>
      </c>
      <c r="B70">
        <v>1</v>
      </c>
      <c r="C70">
        <v>0</v>
      </c>
      <c r="D70">
        <v>2100</v>
      </c>
      <c r="E70" t="s">
        <v>7965</v>
      </c>
      <c r="F70">
        <v>758003</v>
      </c>
      <c r="G70" s="85">
        <v>46146</v>
      </c>
      <c r="H70" s="57">
        <v>19</v>
      </c>
      <c r="I70" t="s">
        <v>8512</v>
      </c>
    </row>
    <row r="71" spans="1:9" x14ac:dyDescent="0.3">
      <c r="A71">
        <v>4</v>
      </c>
      <c r="B71">
        <v>0</v>
      </c>
      <c r="C71">
        <v>0</v>
      </c>
      <c r="D71">
        <v>5000</v>
      </c>
      <c r="E71" t="s">
        <v>7978</v>
      </c>
      <c r="F71">
        <v>859329</v>
      </c>
      <c r="G71" s="85">
        <v>46146</v>
      </c>
      <c r="H71" s="57">
        <v>19</v>
      </c>
      <c r="I71" t="s">
        <v>8513</v>
      </c>
    </row>
    <row r="72" spans="1:9" x14ac:dyDescent="0.3">
      <c r="A72">
        <v>0</v>
      </c>
      <c r="B72">
        <v>0</v>
      </c>
      <c r="C72">
        <v>0</v>
      </c>
      <c r="D72">
        <v>1000</v>
      </c>
      <c r="E72" t="s">
        <v>8400</v>
      </c>
      <c r="F72">
        <v>860832</v>
      </c>
      <c r="G72" s="85">
        <v>46146</v>
      </c>
      <c r="H72" s="57">
        <v>19</v>
      </c>
      <c r="I72" t="s">
        <v>8514</v>
      </c>
    </row>
    <row r="73" spans="1:9" x14ac:dyDescent="0.3">
      <c r="A73">
        <v>4</v>
      </c>
      <c r="B73">
        <v>1</v>
      </c>
      <c r="C73">
        <v>0</v>
      </c>
      <c r="D73">
        <v>37400</v>
      </c>
      <c r="F73">
        <v>732761</v>
      </c>
      <c r="G73" s="85">
        <v>46146</v>
      </c>
      <c r="H73" s="57">
        <v>19</v>
      </c>
      <c r="I73" t="s">
        <v>8515</v>
      </c>
    </row>
    <row r="74" spans="1:9" x14ac:dyDescent="0.3">
      <c r="A74">
        <v>0</v>
      </c>
      <c r="B74">
        <v>0</v>
      </c>
      <c r="C74">
        <v>0</v>
      </c>
      <c r="D74">
        <v>8200</v>
      </c>
      <c r="E74" t="s">
        <v>8037</v>
      </c>
      <c r="F74">
        <v>860198</v>
      </c>
      <c r="G74" s="85">
        <v>46146</v>
      </c>
      <c r="H74" s="57">
        <v>19</v>
      </c>
      <c r="I74" t="s">
        <v>8516</v>
      </c>
    </row>
    <row r="75" spans="1:9" x14ac:dyDescent="0.3">
      <c r="A75">
        <v>5</v>
      </c>
      <c r="B75">
        <v>1</v>
      </c>
      <c r="C75">
        <v>0</v>
      </c>
      <c r="D75">
        <v>22000</v>
      </c>
      <c r="F75">
        <v>565912</v>
      </c>
      <c r="G75" s="85">
        <v>46146</v>
      </c>
      <c r="H75" s="57">
        <v>19</v>
      </c>
      <c r="I75" t="s">
        <v>8517</v>
      </c>
    </row>
    <row r="76" spans="1:9" x14ac:dyDescent="0.3">
      <c r="A76">
        <v>5</v>
      </c>
      <c r="B76">
        <v>1</v>
      </c>
      <c r="C76">
        <v>0</v>
      </c>
      <c r="D76">
        <v>22000</v>
      </c>
      <c r="F76">
        <v>565912</v>
      </c>
      <c r="G76" s="85">
        <v>46146</v>
      </c>
      <c r="H76" s="57">
        <v>19</v>
      </c>
      <c r="I76" t="s">
        <v>8517</v>
      </c>
    </row>
    <row r="77" spans="1:9" x14ac:dyDescent="0.3">
      <c r="A77">
        <v>5</v>
      </c>
      <c r="B77">
        <v>1</v>
      </c>
      <c r="C77">
        <v>0</v>
      </c>
      <c r="D77">
        <v>22000</v>
      </c>
      <c r="F77">
        <v>565912</v>
      </c>
      <c r="G77" s="85">
        <v>46146</v>
      </c>
      <c r="H77" s="57">
        <v>19</v>
      </c>
      <c r="I77" t="s">
        <v>8517</v>
      </c>
    </row>
    <row r="78" spans="1:9" x14ac:dyDescent="0.3">
      <c r="A78">
        <v>5</v>
      </c>
      <c r="B78">
        <v>1</v>
      </c>
      <c r="C78">
        <v>0</v>
      </c>
      <c r="D78">
        <v>22000</v>
      </c>
      <c r="F78">
        <v>565912</v>
      </c>
      <c r="G78" s="85">
        <v>46146</v>
      </c>
      <c r="H78" s="57">
        <v>19</v>
      </c>
      <c r="I78" t="s">
        <v>8517</v>
      </c>
    </row>
    <row r="79" spans="1:9" x14ac:dyDescent="0.3">
      <c r="A79">
        <v>5</v>
      </c>
      <c r="B79">
        <v>1</v>
      </c>
      <c r="C79">
        <v>0</v>
      </c>
      <c r="D79">
        <v>7600</v>
      </c>
      <c r="E79" t="s">
        <v>3485</v>
      </c>
      <c r="F79">
        <v>824270</v>
      </c>
      <c r="G79" s="85">
        <v>46146</v>
      </c>
      <c r="H79" s="57">
        <v>19</v>
      </c>
      <c r="I79" t="s">
        <v>8518</v>
      </c>
    </row>
    <row r="80" spans="1:9" x14ac:dyDescent="0.3">
      <c r="A80">
        <v>0</v>
      </c>
      <c r="B80">
        <v>0</v>
      </c>
      <c r="C80">
        <v>0</v>
      </c>
      <c r="D80">
        <v>8200</v>
      </c>
      <c r="E80" t="s">
        <v>7985</v>
      </c>
      <c r="F80">
        <v>860198</v>
      </c>
      <c r="G80" s="85">
        <v>46146</v>
      </c>
      <c r="H80" s="57">
        <v>19</v>
      </c>
      <c r="I80" t="s">
        <v>8516</v>
      </c>
    </row>
    <row r="81" spans="1:9" x14ac:dyDescent="0.3">
      <c r="A81">
        <v>17</v>
      </c>
      <c r="B81">
        <v>1</v>
      </c>
      <c r="C81">
        <v>0</v>
      </c>
      <c r="D81">
        <v>1600</v>
      </c>
      <c r="E81" t="s">
        <v>8034</v>
      </c>
      <c r="F81">
        <v>703459</v>
      </c>
      <c r="G81" s="85">
        <v>46146</v>
      </c>
      <c r="H81" s="57">
        <v>19</v>
      </c>
      <c r="I81" t="s">
        <v>8519</v>
      </c>
    </row>
    <row r="82" spans="1:9" x14ac:dyDescent="0.3">
      <c r="A82">
        <v>4</v>
      </c>
      <c r="B82">
        <v>0</v>
      </c>
      <c r="C82">
        <v>0</v>
      </c>
      <c r="D82">
        <v>600</v>
      </c>
      <c r="E82" t="s">
        <v>8404</v>
      </c>
      <c r="F82">
        <v>319553</v>
      </c>
      <c r="G82" s="85">
        <v>46146</v>
      </c>
      <c r="H82" s="57">
        <v>19</v>
      </c>
      <c r="I82" t="s">
        <v>8520</v>
      </c>
    </row>
    <row r="83" spans="1:9" x14ac:dyDescent="0.3">
      <c r="A83">
        <v>5</v>
      </c>
      <c r="B83">
        <v>0</v>
      </c>
      <c r="C83">
        <v>0</v>
      </c>
      <c r="D83">
        <v>3900</v>
      </c>
      <c r="E83" t="s">
        <v>7987</v>
      </c>
      <c r="F83">
        <v>672199</v>
      </c>
      <c r="G83" s="85">
        <v>46146</v>
      </c>
      <c r="H83" s="57">
        <v>19</v>
      </c>
      <c r="I83" t="s">
        <v>8475</v>
      </c>
    </row>
    <row r="84" spans="1:9" x14ac:dyDescent="0.3">
      <c r="A84">
        <v>5</v>
      </c>
      <c r="B84">
        <v>0</v>
      </c>
      <c r="C84">
        <v>0</v>
      </c>
      <c r="D84">
        <v>3900</v>
      </c>
      <c r="E84" t="s">
        <v>3602</v>
      </c>
      <c r="F84">
        <v>859486</v>
      </c>
      <c r="G84" s="85">
        <v>46146</v>
      </c>
      <c r="H84" s="57">
        <v>19</v>
      </c>
      <c r="I84" t="s">
        <v>8521</v>
      </c>
    </row>
    <row r="85" spans="1:9" x14ac:dyDescent="0.3">
      <c r="A85">
        <v>0</v>
      </c>
      <c r="C85">
        <v>0</v>
      </c>
      <c r="D85">
        <v>1000</v>
      </c>
      <c r="E85" t="s">
        <v>8394</v>
      </c>
      <c r="F85">
        <v>653773</v>
      </c>
      <c r="G85" s="85">
        <v>46146</v>
      </c>
      <c r="H85" s="57">
        <v>19</v>
      </c>
      <c r="I85" t="s">
        <v>8522</v>
      </c>
    </row>
    <row r="86" spans="1:9" x14ac:dyDescent="0.3">
      <c r="A86">
        <v>5</v>
      </c>
      <c r="B86">
        <v>0</v>
      </c>
      <c r="C86">
        <v>0</v>
      </c>
      <c r="D86">
        <v>3900</v>
      </c>
      <c r="E86" t="s">
        <v>3602</v>
      </c>
      <c r="F86">
        <v>859486</v>
      </c>
      <c r="G86" s="85">
        <v>46146</v>
      </c>
      <c r="H86" s="57">
        <v>19</v>
      </c>
      <c r="I86" t="s">
        <v>8521</v>
      </c>
    </row>
    <row r="87" spans="1:9" x14ac:dyDescent="0.3">
      <c r="A87">
        <v>5</v>
      </c>
      <c r="B87">
        <v>1</v>
      </c>
      <c r="C87">
        <v>0</v>
      </c>
      <c r="D87">
        <v>200</v>
      </c>
      <c r="E87" t="s">
        <v>8072</v>
      </c>
      <c r="F87">
        <v>709635</v>
      </c>
      <c r="G87" s="85">
        <v>46146</v>
      </c>
      <c r="H87" s="57">
        <v>19</v>
      </c>
      <c r="I87" t="s">
        <v>8523</v>
      </c>
    </row>
    <row r="88" spans="1:9" x14ac:dyDescent="0.3">
      <c r="A88">
        <v>5</v>
      </c>
      <c r="B88">
        <v>1</v>
      </c>
      <c r="C88">
        <v>0</v>
      </c>
      <c r="D88">
        <v>16900</v>
      </c>
      <c r="F88">
        <v>214331</v>
      </c>
      <c r="G88" s="85">
        <v>46146</v>
      </c>
      <c r="H88" s="57">
        <v>19</v>
      </c>
      <c r="I88" t="s">
        <v>8524</v>
      </c>
    </row>
    <row r="89" spans="1:9" x14ac:dyDescent="0.3">
      <c r="A89">
        <v>5</v>
      </c>
      <c r="B89">
        <v>1</v>
      </c>
      <c r="C89">
        <v>0</v>
      </c>
      <c r="D89">
        <v>16900</v>
      </c>
      <c r="F89">
        <v>214331</v>
      </c>
      <c r="G89" s="85">
        <v>46146</v>
      </c>
      <c r="H89" s="57">
        <v>19</v>
      </c>
      <c r="I89" t="s">
        <v>8524</v>
      </c>
    </row>
    <row r="90" spans="1:9" x14ac:dyDescent="0.3">
      <c r="A90">
        <v>13</v>
      </c>
      <c r="B90">
        <v>1</v>
      </c>
      <c r="C90">
        <v>0</v>
      </c>
      <c r="D90">
        <v>600</v>
      </c>
      <c r="E90" t="s">
        <v>8396</v>
      </c>
      <c r="F90">
        <v>824736</v>
      </c>
      <c r="G90" s="85">
        <v>46146</v>
      </c>
      <c r="H90" s="57">
        <v>19</v>
      </c>
      <c r="I90" t="s">
        <v>8525</v>
      </c>
    </row>
    <row r="91" spans="1:9" x14ac:dyDescent="0.3">
      <c r="A91">
        <v>0</v>
      </c>
      <c r="B91">
        <v>0</v>
      </c>
      <c r="C91">
        <v>0</v>
      </c>
      <c r="D91">
        <v>1300</v>
      </c>
      <c r="E91" t="s">
        <v>8399</v>
      </c>
      <c r="F91">
        <v>4227</v>
      </c>
      <c r="G91" s="85">
        <v>46146</v>
      </c>
      <c r="H91" s="57">
        <v>19</v>
      </c>
      <c r="I91" t="s">
        <v>8526</v>
      </c>
    </row>
    <row r="92" spans="1:9" x14ac:dyDescent="0.3">
      <c r="A92">
        <v>8</v>
      </c>
      <c r="B92">
        <v>0</v>
      </c>
      <c r="C92">
        <v>0</v>
      </c>
      <c r="D92">
        <v>1300</v>
      </c>
      <c r="E92" t="s">
        <v>8085</v>
      </c>
      <c r="F92">
        <v>859372</v>
      </c>
      <c r="G92" s="85">
        <v>46146</v>
      </c>
      <c r="H92" s="57">
        <v>19</v>
      </c>
      <c r="I92" t="s">
        <v>8527</v>
      </c>
    </row>
    <row r="93" spans="1:9" x14ac:dyDescent="0.3">
      <c r="A93">
        <v>0</v>
      </c>
      <c r="B93">
        <v>0</v>
      </c>
      <c r="C93">
        <v>0</v>
      </c>
      <c r="D93">
        <v>1400</v>
      </c>
      <c r="E93" t="s">
        <v>8405</v>
      </c>
      <c r="F93">
        <v>859361</v>
      </c>
      <c r="G93" s="85">
        <v>46146</v>
      </c>
      <c r="H93" s="57">
        <v>19</v>
      </c>
      <c r="I93" t="s">
        <v>8528</v>
      </c>
    </row>
    <row r="94" spans="1:9" x14ac:dyDescent="0.3">
      <c r="A94">
        <v>6</v>
      </c>
      <c r="B94">
        <v>0</v>
      </c>
      <c r="C94">
        <v>0</v>
      </c>
      <c r="D94">
        <v>600</v>
      </c>
      <c r="E94" t="s">
        <v>7968</v>
      </c>
      <c r="F94">
        <v>785791</v>
      </c>
      <c r="G94" s="85">
        <v>46146</v>
      </c>
      <c r="H94" s="57">
        <v>19</v>
      </c>
      <c r="I94" t="s">
        <v>8529</v>
      </c>
    </row>
    <row r="95" spans="1:9" x14ac:dyDescent="0.3">
      <c r="A95">
        <v>16</v>
      </c>
      <c r="C95">
        <v>0</v>
      </c>
      <c r="D95">
        <v>900</v>
      </c>
      <c r="E95" t="s">
        <v>8411</v>
      </c>
      <c r="F95">
        <v>675960</v>
      </c>
      <c r="G95" s="85">
        <v>46146</v>
      </c>
      <c r="H95" s="57">
        <v>19</v>
      </c>
      <c r="I95" t="s">
        <v>8530</v>
      </c>
    </row>
    <row r="96" spans="1:9" x14ac:dyDescent="0.3">
      <c r="A96">
        <v>2</v>
      </c>
      <c r="B96">
        <v>1</v>
      </c>
      <c r="C96">
        <v>0</v>
      </c>
      <c r="D96">
        <v>100</v>
      </c>
      <c r="E96" t="s">
        <v>7999</v>
      </c>
      <c r="F96">
        <v>511671</v>
      </c>
      <c r="G96" s="85">
        <v>46146</v>
      </c>
      <c r="H96" s="57">
        <v>19</v>
      </c>
      <c r="I96" t="s">
        <v>8531</v>
      </c>
    </row>
    <row r="97" spans="1:9" x14ac:dyDescent="0.3">
      <c r="A97">
        <v>8</v>
      </c>
      <c r="C97">
        <v>0</v>
      </c>
      <c r="D97">
        <v>200</v>
      </c>
      <c r="E97" t="s">
        <v>8406</v>
      </c>
      <c r="F97">
        <v>304102</v>
      </c>
      <c r="G97" s="85">
        <v>46146</v>
      </c>
      <c r="H97" s="57">
        <v>19</v>
      </c>
      <c r="I97" t="s">
        <v>8532</v>
      </c>
    </row>
    <row r="98" spans="1:9" x14ac:dyDescent="0.3">
      <c r="A98">
        <v>7</v>
      </c>
      <c r="C98">
        <v>0</v>
      </c>
      <c r="D98">
        <v>1200</v>
      </c>
      <c r="F98">
        <v>794704</v>
      </c>
      <c r="G98" s="85">
        <v>46146</v>
      </c>
      <c r="H98" s="57">
        <v>19</v>
      </c>
      <c r="I98" t="s">
        <v>8533</v>
      </c>
    </row>
    <row r="99" spans="1:9" x14ac:dyDescent="0.3">
      <c r="A99">
        <v>0</v>
      </c>
      <c r="B99">
        <v>0</v>
      </c>
      <c r="C99">
        <v>0</v>
      </c>
      <c r="D99">
        <v>200</v>
      </c>
      <c r="E99" t="s">
        <v>8402</v>
      </c>
      <c r="F99">
        <v>841968</v>
      </c>
      <c r="G99" s="85">
        <v>46146</v>
      </c>
      <c r="H99" s="57">
        <v>19</v>
      </c>
      <c r="I99" t="s">
        <v>8534</v>
      </c>
    </row>
    <row r="100" spans="1:9" x14ac:dyDescent="0.3">
      <c r="A100">
        <v>0</v>
      </c>
      <c r="B100">
        <v>0</v>
      </c>
      <c r="C100">
        <v>0</v>
      </c>
      <c r="D100">
        <v>200</v>
      </c>
      <c r="E100" t="s">
        <v>8067</v>
      </c>
      <c r="F100">
        <v>765419</v>
      </c>
      <c r="G100" s="85">
        <v>46146</v>
      </c>
      <c r="H100" s="57">
        <v>19</v>
      </c>
      <c r="I100" t="s">
        <v>8535</v>
      </c>
    </row>
    <row r="101" spans="1:9" x14ac:dyDescent="0.3">
      <c r="A101">
        <v>7</v>
      </c>
      <c r="B101">
        <v>1</v>
      </c>
      <c r="C101">
        <v>0</v>
      </c>
      <c r="D101">
        <v>15500</v>
      </c>
      <c r="E101" t="s">
        <v>8004</v>
      </c>
      <c r="F101">
        <v>779233</v>
      </c>
      <c r="G101" s="85">
        <v>46146</v>
      </c>
      <c r="H101" s="57">
        <v>19</v>
      </c>
      <c r="I101" t="s">
        <v>8493</v>
      </c>
    </row>
    <row r="102" spans="1:9" x14ac:dyDescent="0.3">
      <c r="A102">
        <v>0</v>
      </c>
      <c r="B102">
        <v>0</v>
      </c>
      <c r="C102">
        <v>0</v>
      </c>
      <c r="D102">
        <v>100</v>
      </c>
      <c r="E102" t="s">
        <v>8074</v>
      </c>
      <c r="F102">
        <v>660807</v>
      </c>
      <c r="G102" s="85">
        <v>46146</v>
      </c>
      <c r="H102" s="57">
        <v>19</v>
      </c>
      <c r="I102" t="s">
        <v>8536</v>
      </c>
    </row>
    <row r="103" spans="1:9" x14ac:dyDescent="0.3">
      <c r="A103">
        <v>8</v>
      </c>
      <c r="B103">
        <v>0</v>
      </c>
      <c r="C103">
        <v>0</v>
      </c>
      <c r="D103">
        <v>1800</v>
      </c>
      <c r="E103" t="s">
        <v>7966</v>
      </c>
      <c r="F103">
        <v>860840</v>
      </c>
      <c r="G103" s="85">
        <v>46146</v>
      </c>
      <c r="H103" s="57">
        <v>19</v>
      </c>
      <c r="I103" t="s">
        <v>8537</v>
      </c>
    </row>
    <row r="104" spans="1:9" x14ac:dyDescent="0.3">
      <c r="A104">
        <v>14</v>
      </c>
      <c r="B104">
        <v>1</v>
      </c>
      <c r="C104">
        <v>0</v>
      </c>
      <c r="D104">
        <v>9800</v>
      </c>
      <c r="E104" t="s">
        <v>8401</v>
      </c>
      <c r="F104">
        <v>721917</v>
      </c>
      <c r="G104" s="85">
        <v>46146</v>
      </c>
      <c r="H104" s="57">
        <v>19</v>
      </c>
      <c r="I104" t="s">
        <v>8538</v>
      </c>
    </row>
    <row r="105" spans="1:9" x14ac:dyDescent="0.3">
      <c r="A105">
        <v>8</v>
      </c>
      <c r="B105">
        <v>1</v>
      </c>
      <c r="C105">
        <v>0</v>
      </c>
      <c r="D105">
        <v>3000</v>
      </c>
      <c r="E105" t="s">
        <v>7986</v>
      </c>
      <c r="F105">
        <v>859378</v>
      </c>
      <c r="G105" s="85">
        <v>46146</v>
      </c>
      <c r="H105" s="57">
        <v>19</v>
      </c>
      <c r="I105" t="s">
        <v>8539</v>
      </c>
    </row>
    <row r="106" spans="1:9" x14ac:dyDescent="0.3">
      <c r="A106">
        <v>0</v>
      </c>
      <c r="B106">
        <v>0</v>
      </c>
      <c r="C106">
        <v>0</v>
      </c>
      <c r="D106">
        <v>100</v>
      </c>
      <c r="E106" t="s">
        <v>8019</v>
      </c>
      <c r="F106">
        <v>713263</v>
      </c>
      <c r="G106" s="85">
        <v>46146</v>
      </c>
      <c r="H106" s="57">
        <v>19</v>
      </c>
      <c r="I106" t="s">
        <v>8540</v>
      </c>
    </row>
    <row r="107" spans="1:9" x14ac:dyDescent="0.3">
      <c r="A107">
        <v>0</v>
      </c>
      <c r="B107">
        <v>0</v>
      </c>
      <c r="C107">
        <v>0</v>
      </c>
      <c r="D107">
        <v>300</v>
      </c>
      <c r="E107" t="s">
        <v>8078</v>
      </c>
      <c r="F107">
        <v>4016</v>
      </c>
      <c r="G107" s="85">
        <v>46146</v>
      </c>
      <c r="H107" s="57">
        <v>19</v>
      </c>
      <c r="I107" t="s">
        <v>8541</v>
      </c>
    </row>
    <row r="108" spans="1:9" x14ac:dyDescent="0.3">
      <c r="A108">
        <v>8</v>
      </c>
      <c r="B108">
        <v>1</v>
      </c>
      <c r="C108">
        <v>0</v>
      </c>
      <c r="D108">
        <v>3000</v>
      </c>
      <c r="E108" t="s">
        <v>8383</v>
      </c>
      <c r="F108">
        <v>796386</v>
      </c>
      <c r="G108" s="85">
        <v>46146</v>
      </c>
      <c r="H108" s="57">
        <v>19</v>
      </c>
      <c r="I108" t="s">
        <v>8542</v>
      </c>
    </row>
    <row r="109" spans="1:9" x14ac:dyDescent="0.3">
      <c r="A109">
        <v>8</v>
      </c>
      <c r="B109">
        <v>1</v>
      </c>
      <c r="C109">
        <v>0</v>
      </c>
      <c r="D109">
        <v>6700</v>
      </c>
      <c r="E109" t="s">
        <v>3237</v>
      </c>
      <c r="F109">
        <v>851082</v>
      </c>
      <c r="G109" s="85">
        <v>46146</v>
      </c>
      <c r="H109" s="57">
        <v>19</v>
      </c>
      <c r="I109" t="s">
        <v>8543</v>
      </c>
    </row>
    <row r="110" spans="1:9" x14ac:dyDescent="0.3">
      <c r="A110">
        <v>0</v>
      </c>
      <c r="B110">
        <v>0</v>
      </c>
      <c r="C110">
        <v>0</v>
      </c>
      <c r="D110">
        <v>100</v>
      </c>
      <c r="E110" t="s">
        <v>8078</v>
      </c>
      <c r="F110">
        <v>142554</v>
      </c>
      <c r="G110" s="85">
        <v>46146</v>
      </c>
      <c r="H110" s="57">
        <v>19</v>
      </c>
      <c r="I110" t="s">
        <v>8544</v>
      </c>
    </row>
    <row r="111" spans="1:9" x14ac:dyDescent="0.3">
      <c r="A111">
        <v>14</v>
      </c>
      <c r="B111">
        <v>1</v>
      </c>
      <c r="C111">
        <v>0</v>
      </c>
      <c r="D111">
        <v>6300</v>
      </c>
      <c r="E111" t="s">
        <v>8407</v>
      </c>
      <c r="F111">
        <v>488713</v>
      </c>
      <c r="G111" s="85">
        <v>46146</v>
      </c>
      <c r="H111" s="57">
        <v>19</v>
      </c>
      <c r="I111" t="s">
        <v>8545</v>
      </c>
    </row>
    <row r="112" spans="1:9" x14ac:dyDescent="0.3">
      <c r="A112">
        <v>9</v>
      </c>
      <c r="B112">
        <v>1</v>
      </c>
      <c r="C112">
        <v>0</v>
      </c>
      <c r="D112">
        <v>900</v>
      </c>
      <c r="E112" t="s">
        <v>3932</v>
      </c>
      <c r="F112">
        <v>860011</v>
      </c>
      <c r="G112" s="85">
        <v>46146</v>
      </c>
      <c r="H112" s="57">
        <v>19</v>
      </c>
      <c r="I112" t="s">
        <v>8546</v>
      </c>
    </row>
    <row r="113" spans="1:9" x14ac:dyDescent="0.3">
      <c r="A113">
        <v>0</v>
      </c>
      <c r="B113">
        <v>0</v>
      </c>
      <c r="C113">
        <v>0</v>
      </c>
      <c r="D113">
        <v>1200</v>
      </c>
      <c r="E113" t="s">
        <v>8025</v>
      </c>
      <c r="F113">
        <v>859356</v>
      </c>
      <c r="G113" s="85">
        <v>46146</v>
      </c>
      <c r="H113" s="57">
        <v>19</v>
      </c>
      <c r="I113" t="s">
        <v>8547</v>
      </c>
    </row>
    <row r="114" spans="1:9" x14ac:dyDescent="0.3">
      <c r="A114">
        <v>0</v>
      </c>
      <c r="C114">
        <v>0</v>
      </c>
      <c r="D114">
        <v>100</v>
      </c>
      <c r="E114" t="s">
        <v>8021</v>
      </c>
      <c r="F114">
        <v>708951</v>
      </c>
      <c r="G114" s="85">
        <v>46146</v>
      </c>
      <c r="H114" s="57">
        <v>19</v>
      </c>
      <c r="I114" t="s">
        <v>8548</v>
      </c>
    </row>
    <row r="115" spans="1:9" x14ac:dyDescent="0.3">
      <c r="A115">
        <v>10</v>
      </c>
      <c r="B115">
        <v>1</v>
      </c>
      <c r="C115">
        <v>0</v>
      </c>
      <c r="D115">
        <v>300</v>
      </c>
      <c r="E115" t="s">
        <v>8071</v>
      </c>
      <c r="F115">
        <v>712576</v>
      </c>
      <c r="G115" s="85">
        <v>46146</v>
      </c>
      <c r="H115" s="57">
        <v>19</v>
      </c>
      <c r="I115" t="s">
        <v>8549</v>
      </c>
    </row>
    <row r="116" spans="1:9" x14ac:dyDescent="0.3">
      <c r="A116">
        <v>30</v>
      </c>
      <c r="B116">
        <v>1</v>
      </c>
      <c r="C116">
        <v>1</v>
      </c>
      <c r="D116">
        <v>1400</v>
      </c>
      <c r="E116" t="s">
        <v>8408</v>
      </c>
      <c r="F116">
        <v>738793</v>
      </c>
      <c r="G116" s="85">
        <v>46146</v>
      </c>
      <c r="H116" s="57">
        <v>19</v>
      </c>
      <c r="I116" t="s">
        <v>8550</v>
      </c>
    </row>
    <row r="117" spans="1:9" x14ac:dyDescent="0.3">
      <c r="A117">
        <v>10</v>
      </c>
      <c r="B117">
        <v>1</v>
      </c>
      <c r="C117">
        <v>0</v>
      </c>
      <c r="D117">
        <v>5900</v>
      </c>
      <c r="E117" t="s">
        <v>7979</v>
      </c>
      <c r="F117">
        <v>708890</v>
      </c>
      <c r="G117" s="85">
        <v>46146</v>
      </c>
      <c r="H117" s="57">
        <v>19</v>
      </c>
      <c r="I117" t="s">
        <v>8551</v>
      </c>
    </row>
    <row r="118" spans="1:9" x14ac:dyDescent="0.3">
      <c r="A118">
        <v>15</v>
      </c>
      <c r="B118">
        <v>1</v>
      </c>
      <c r="C118">
        <v>1</v>
      </c>
      <c r="D118">
        <v>4800</v>
      </c>
      <c r="E118" t="s">
        <v>8030</v>
      </c>
      <c r="F118">
        <v>794702</v>
      </c>
      <c r="G118" s="85">
        <v>46146</v>
      </c>
      <c r="H118" s="57">
        <v>19</v>
      </c>
      <c r="I118" t="s">
        <v>8552</v>
      </c>
    </row>
    <row r="119" spans="1:9" x14ac:dyDescent="0.3">
      <c r="A119">
        <v>11</v>
      </c>
      <c r="B119">
        <v>0</v>
      </c>
      <c r="C119">
        <v>0</v>
      </c>
      <c r="D119">
        <v>3600</v>
      </c>
      <c r="E119" t="s">
        <v>7974</v>
      </c>
      <c r="F119">
        <v>860839</v>
      </c>
      <c r="G119" s="85">
        <v>46146</v>
      </c>
      <c r="H119" s="57">
        <v>19</v>
      </c>
      <c r="I119" t="s">
        <v>8553</v>
      </c>
    </row>
    <row r="120" spans="1:9" x14ac:dyDescent="0.3">
      <c r="A120">
        <v>0</v>
      </c>
      <c r="B120">
        <v>0</v>
      </c>
      <c r="C120">
        <v>0</v>
      </c>
      <c r="D120">
        <v>800</v>
      </c>
      <c r="E120" t="s">
        <v>8409</v>
      </c>
      <c r="F120">
        <v>859362</v>
      </c>
      <c r="G120" s="85">
        <v>46146</v>
      </c>
      <c r="H120" s="57">
        <v>19</v>
      </c>
      <c r="I120" t="s">
        <v>8554</v>
      </c>
    </row>
    <row r="121" spans="1:9" x14ac:dyDescent="0.3">
      <c r="A121">
        <v>11</v>
      </c>
      <c r="B121">
        <v>1</v>
      </c>
      <c r="C121">
        <v>0</v>
      </c>
      <c r="D121">
        <v>15500</v>
      </c>
      <c r="F121">
        <v>696684</v>
      </c>
      <c r="G121" s="85">
        <v>46146</v>
      </c>
      <c r="H121" s="57">
        <v>19</v>
      </c>
      <c r="I121" t="s">
        <v>8555</v>
      </c>
    </row>
    <row r="122" spans="1:9" x14ac:dyDescent="0.3">
      <c r="A122">
        <v>11</v>
      </c>
      <c r="B122">
        <v>1</v>
      </c>
      <c r="C122">
        <v>0</v>
      </c>
      <c r="D122">
        <v>1700</v>
      </c>
      <c r="E122" t="s">
        <v>7977</v>
      </c>
      <c r="F122">
        <v>645196</v>
      </c>
      <c r="G122" s="85">
        <v>46146</v>
      </c>
      <c r="H122" s="57">
        <v>19</v>
      </c>
      <c r="I122" t="s">
        <v>8556</v>
      </c>
    </row>
    <row r="123" spans="1:9" x14ac:dyDescent="0.3">
      <c r="A123">
        <v>12</v>
      </c>
      <c r="B123">
        <v>1</v>
      </c>
      <c r="C123">
        <v>0</v>
      </c>
      <c r="D123">
        <v>4000</v>
      </c>
      <c r="E123" t="s">
        <v>3413</v>
      </c>
      <c r="F123">
        <v>732113</v>
      </c>
      <c r="G123" s="85">
        <v>46146</v>
      </c>
      <c r="H123" s="57">
        <v>19</v>
      </c>
      <c r="I123" t="s">
        <v>8557</v>
      </c>
    </row>
    <row r="124" spans="1:9" x14ac:dyDescent="0.3">
      <c r="A124">
        <v>12</v>
      </c>
      <c r="B124">
        <v>1</v>
      </c>
      <c r="C124">
        <v>0</v>
      </c>
      <c r="D124">
        <v>600</v>
      </c>
      <c r="E124" t="s">
        <v>7984</v>
      </c>
      <c r="F124">
        <v>780942</v>
      </c>
      <c r="G124" s="85">
        <v>46146</v>
      </c>
      <c r="H124" s="57">
        <v>19</v>
      </c>
      <c r="I124" t="s">
        <v>8558</v>
      </c>
    </row>
    <row r="125" spans="1:9" x14ac:dyDescent="0.3">
      <c r="A125">
        <v>23</v>
      </c>
      <c r="B125">
        <v>1</v>
      </c>
      <c r="C125">
        <v>1</v>
      </c>
      <c r="D125">
        <v>1100</v>
      </c>
      <c r="E125" t="s">
        <v>8069</v>
      </c>
      <c r="F125">
        <v>734398</v>
      </c>
      <c r="G125" s="85">
        <v>46146</v>
      </c>
      <c r="H125" s="57">
        <v>19</v>
      </c>
      <c r="I125" t="s">
        <v>8559</v>
      </c>
    </row>
    <row r="126" spans="1:9" x14ac:dyDescent="0.3">
      <c r="A126">
        <v>13</v>
      </c>
      <c r="B126">
        <v>1</v>
      </c>
      <c r="C126">
        <v>0</v>
      </c>
      <c r="D126">
        <v>26300</v>
      </c>
      <c r="E126" t="s">
        <v>3226</v>
      </c>
      <c r="F126">
        <v>703456</v>
      </c>
      <c r="G126" s="85">
        <v>46146</v>
      </c>
      <c r="H126" s="57">
        <v>19</v>
      </c>
      <c r="I126" t="s">
        <v>8560</v>
      </c>
    </row>
    <row r="127" spans="1:9" x14ac:dyDescent="0.3">
      <c r="A127">
        <v>14</v>
      </c>
      <c r="C127">
        <v>0</v>
      </c>
      <c r="D127">
        <v>1200</v>
      </c>
      <c r="E127" t="s">
        <v>3608</v>
      </c>
      <c r="F127">
        <v>799639</v>
      </c>
      <c r="G127" s="85">
        <v>46146</v>
      </c>
      <c r="H127" s="57">
        <v>19</v>
      </c>
      <c r="I127" t="s">
        <v>8561</v>
      </c>
    </row>
    <row r="128" spans="1:9" x14ac:dyDescent="0.3">
      <c r="A128">
        <v>14</v>
      </c>
      <c r="B128">
        <v>1</v>
      </c>
      <c r="C128">
        <v>0</v>
      </c>
      <c r="D128">
        <v>300</v>
      </c>
      <c r="E128" t="s">
        <v>8027</v>
      </c>
      <c r="F128">
        <v>841966</v>
      </c>
      <c r="G128" s="85">
        <v>46146</v>
      </c>
      <c r="H128" s="57">
        <v>19</v>
      </c>
      <c r="I128" t="s">
        <v>8562</v>
      </c>
    </row>
    <row r="129" spans="1:9" x14ac:dyDescent="0.3">
      <c r="A129">
        <v>14</v>
      </c>
      <c r="C129">
        <v>1</v>
      </c>
      <c r="D129">
        <v>1000</v>
      </c>
      <c r="E129" t="s">
        <v>7996</v>
      </c>
      <c r="F129">
        <v>448807</v>
      </c>
      <c r="G129" s="85">
        <v>46146</v>
      </c>
      <c r="H129" s="57">
        <v>19</v>
      </c>
      <c r="I129" t="s">
        <v>8563</v>
      </c>
    </row>
    <row r="130" spans="1:9" x14ac:dyDescent="0.3">
      <c r="A130">
        <v>20</v>
      </c>
      <c r="B130">
        <v>1</v>
      </c>
      <c r="C130">
        <v>1</v>
      </c>
      <c r="D130">
        <v>200</v>
      </c>
      <c r="E130" t="s">
        <v>8083</v>
      </c>
      <c r="F130">
        <v>816256</v>
      </c>
      <c r="G130" s="85">
        <v>46146</v>
      </c>
      <c r="H130" s="57">
        <v>19</v>
      </c>
      <c r="I130" t="s">
        <v>8564</v>
      </c>
    </row>
    <row r="131" spans="1:9" x14ac:dyDescent="0.3">
      <c r="A131">
        <v>24</v>
      </c>
      <c r="B131">
        <v>1</v>
      </c>
      <c r="C131">
        <v>0</v>
      </c>
      <c r="D131">
        <v>700</v>
      </c>
      <c r="E131" t="s">
        <v>8410</v>
      </c>
      <c r="F131">
        <v>771407</v>
      </c>
      <c r="G131" s="85">
        <v>46146</v>
      </c>
      <c r="H131" s="57">
        <v>19</v>
      </c>
      <c r="I131" t="s">
        <v>8565</v>
      </c>
    </row>
    <row r="132" spans="1:9" x14ac:dyDescent="0.3">
      <c r="A132">
        <v>30</v>
      </c>
      <c r="B132">
        <v>1</v>
      </c>
      <c r="C132">
        <v>1</v>
      </c>
      <c r="D132">
        <v>2000</v>
      </c>
      <c r="E132" t="s">
        <v>8011</v>
      </c>
      <c r="F132">
        <v>1565</v>
      </c>
      <c r="G132" s="85">
        <v>46146</v>
      </c>
      <c r="H132" s="57">
        <v>19</v>
      </c>
      <c r="I132" t="s">
        <v>8566</v>
      </c>
    </row>
    <row r="133" spans="1:9" x14ac:dyDescent="0.3">
      <c r="A133">
        <v>0</v>
      </c>
      <c r="B133">
        <v>0</v>
      </c>
      <c r="C133">
        <v>0</v>
      </c>
      <c r="D133">
        <v>300</v>
      </c>
      <c r="E133" t="s">
        <v>8087</v>
      </c>
      <c r="F133">
        <v>786407</v>
      </c>
      <c r="G133" s="85">
        <v>46146</v>
      </c>
      <c r="H133" s="57">
        <v>19</v>
      </c>
      <c r="I133" t="s">
        <v>8567</v>
      </c>
    </row>
    <row r="134" spans="1:9" x14ac:dyDescent="0.3">
      <c r="A134">
        <v>0</v>
      </c>
      <c r="B134">
        <v>0</v>
      </c>
      <c r="C134">
        <v>0</v>
      </c>
      <c r="D134">
        <v>400</v>
      </c>
      <c r="E134" t="s">
        <v>3940</v>
      </c>
      <c r="F134">
        <v>653403</v>
      </c>
      <c r="G134" s="85">
        <v>46146</v>
      </c>
      <c r="H134" s="57">
        <v>19</v>
      </c>
      <c r="I134" t="s">
        <v>8568</v>
      </c>
    </row>
    <row r="135" spans="1:9" x14ac:dyDescent="0.3">
      <c r="A135">
        <v>19</v>
      </c>
      <c r="B135">
        <v>1</v>
      </c>
      <c r="C135">
        <v>1</v>
      </c>
      <c r="D135">
        <v>3900</v>
      </c>
      <c r="E135" t="s">
        <v>7995</v>
      </c>
      <c r="F135">
        <v>2029</v>
      </c>
      <c r="G135" s="85">
        <v>46146</v>
      </c>
      <c r="H135" s="57">
        <v>19</v>
      </c>
      <c r="I135" t="s">
        <v>8569</v>
      </c>
    </row>
    <row r="136" spans="1:9" x14ac:dyDescent="0.3">
      <c r="A136">
        <v>0</v>
      </c>
      <c r="B136">
        <v>0</v>
      </c>
      <c r="C136">
        <v>0</v>
      </c>
      <c r="D136">
        <v>800</v>
      </c>
      <c r="E136" t="s">
        <v>3939</v>
      </c>
      <c r="F136">
        <v>653429</v>
      </c>
      <c r="G136" s="85">
        <v>46146</v>
      </c>
      <c r="H136" s="57">
        <v>19</v>
      </c>
      <c r="I136" t="s">
        <v>8570</v>
      </c>
    </row>
    <row r="137" spans="1:9" x14ac:dyDescent="0.3">
      <c r="A137">
        <v>20</v>
      </c>
      <c r="B137">
        <v>1</v>
      </c>
      <c r="C137">
        <v>0</v>
      </c>
      <c r="D137">
        <v>3100</v>
      </c>
      <c r="E137" t="s">
        <v>7964</v>
      </c>
      <c r="F137">
        <v>3567</v>
      </c>
      <c r="G137" s="85">
        <v>46146</v>
      </c>
      <c r="H137" s="57">
        <v>19</v>
      </c>
      <c r="I137" t="s">
        <v>8571</v>
      </c>
    </row>
    <row r="138" spans="1:9" x14ac:dyDescent="0.3">
      <c r="A138">
        <v>21</v>
      </c>
      <c r="B138">
        <v>1</v>
      </c>
      <c r="C138">
        <v>0</v>
      </c>
      <c r="D138">
        <v>2700</v>
      </c>
      <c r="E138" t="s">
        <v>3484</v>
      </c>
      <c r="F138">
        <v>207827</v>
      </c>
      <c r="G138" s="85">
        <v>46146</v>
      </c>
      <c r="H138" s="57">
        <v>19</v>
      </c>
      <c r="I138" t="s">
        <v>8572</v>
      </c>
    </row>
    <row r="139" spans="1:9" x14ac:dyDescent="0.3">
      <c r="A139">
        <v>21</v>
      </c>
      <c r="B139">
        <v>1</v>
      </c>
      <c r="C139">
        <v>1</v>
      </c>
      <c r="D139">
        <v>3800</v>
      </c>
      <c r="E139" t="s">
        <v>7967</v>
      </c>
      <c r="F139">
        <v>4670</v>
      </c>
      <c r="G139" s="85">
        <v>46146</v>
      </c>
      <c r="H139" s="57">
        <v>19</v>
      </c>
      <c r="I139" t="s">
        <v>8573</v>
      </c>
    </row>
    <row r="140" spans="1:9" x14ac:dyDescent="0.3">
      <c r="A140">
        <v>1</v>
      </c>
      <c r="B140">
        <v>0</v>
      </c>
      <c r="C140">
        <v>0</v>
      </c>
      <c r="D140">
        <v>3500</v>
      </c>
      <c r="E140" t="s">
        <v>3686</v>
      </c>
      <c r="F140">
        <v>703480</v>
      </c>
      <c r="G140" s="85">
        <v>46146</v>
      </c>
      <c r="H140" s="57">
        <v>19</v>
      </c>
      <c r="I140" t="s">
        <v>8574</v>
      </c>
    </row>
    <row r="141" spans="1:9" x14ac:dyDescent="0.3">
      <c r="A141">
        <v>1</v>
      </c>
      <c r="B141">
        <v>0</v>
      </c>
      <c r="C141">
        <v>0</v>
      </c>
      <c r="D141">
        <v>5600</v>
      </c>
      <c r="E141" t="s">
        <v>8070</v>
      </c>
      <c r="F141">
        <v>732763</v>
      </c>
      <c r="G141" s="85">
        <v>46146</v>
      </c>
      <c r="H141" s="57">
        <v>19</v>
      </c>
      <c r="I141" t="s">
        <v>8575</v>
      </c>
    </row>
    <row r="142" spans="1:9" x14ac:dyDescent="0.3">
      <c r="A142">
        <v>3</v>
      </c>
      <c r="B142">
        <v>1</v>
      </c>
      <c r="C142">
        <v>0</v>
      </c>
      <c r="D142">
        <v>700</v>
      </c>
      <c r="E142" t="s">
        <v>3583</v>
      </c>
      <c r="F142">
        <v>653434</v>
      </c>
      <c r="G142" s="85">
        <v>46146</v>
      </c>
      <c r="H142" s="57">
        <v>19</v>
      </c>
      <c r="I142" t="s">
        <v>8576</v>
      </c>
    </row>
    <row r="143" spans="1:9" x14ac:dyDescent="0.3">
      <c r="A143">
        <v>25</v>
      </c>
      <c r="B143">
        <v>1</v>
      </c>
      <c r="C143">
        <v>1</v>
      </c>
      <c r="D143">
        <v>400</v>
      </c>
      <c r="E143" t="s">
        <v>8072</v>
      </c>
      <c r="F143">
        <v>705260</v>
      </c>
      <c r="G143" s="85">
        <v>46146</v>
      </c>
      <c r="H143" s="57">
        <v>19</v>
      </c>
      <c r="I143" t="s">
        <v>8577</v>
      </c>
    </row>
    <row r="144" spans="1:9" x14ac:dyDescent="0.3">
      <c r="A144">
        <v>28</v>
      </c>
      <c r="B144">
        <v>1</v>
      </c>
      <c r="C144">
        <v>1</v>
      </c>
      <c r="D144">
        <v>1300</v>
      </c>
      <c r="E144" t="s">
        <v>8072</v>
      </c>
      <c r="F144">
        <v>502860</v>
      </c>
      <c r="G144" s="85">
        <v>46146</v>
      </c>
      <c r="H144" s="57">
        <v>19</v>
      </c>
      <c r="I144" t="s">
        <v>8578</v>
      </c>
    </row>
    <row r="145" spans="1:9" x14ac:dyDescent="0.3">
      <c r="A145">
        <v>30</v>
      </c>
      <c r="B145">
        <v>1</v>
      </c>
      <c r="C145">
        <v>1</v>
      </c>
      <c r="D145">
        <v>500</v>
      </c>
      <c r="E145" t="s">
        <v>3887</v>
      </c>
      <c r="F145">
        <v>520943</v>
      </c>
      <c r="G145" s="85">
        <v>46146</v>
      </c>
      <c r="H145" s="57">
        <v>19</v>
      </c>
      <c r="I145" t="s">
        <v>8579</v>
      </c>
    </row>
    <row r="146" spans="1:9" x14ac:dyDescent="0.3">
      <c r="A146">
        <v>30</v>
      </c>
      <c r="B146">
        <v>1</v>
      </c>
      <c r="C146">
        <v>1</v>
      </c>
      <c r="D146">
        <v>500</v>
      </c>
      <c r="E146" t="s">
        <v>7981</v>
      </c>
      <c r="F146">
        <v>653423</v>
      </c>
      <c r="G146" s="85">
        <v>46146</v>
      </c>
      <c r="H146" s="57">
        <v>19</v>
      </c>
      <c r="I146" t="s">
        <v>8580</v>
      </c>
    </row>
    <row r="147" spans="1:9" x14ac:dyDescent="0.3">
      <c r="A147">
        <v>30</v>
      </c>
      <c r="B147">
        <v>1</v>
      </c>
      <c r="C147">
        <v>1</v>
      </c>
      <c r="D147">
        <v>300</v>
      </c>
      <c r="E147" t="s">
        <v>3276</v>
      </c>
      <c r="F147">
        <v>773542</v>
      </c>
      <c r="G147" s="85">
        <v>46146</v>
      </c>
      <c r="H147" s="57">
        <v>19</v>
      </c>
      <c r="I147" t="s">
        <v>8581</v>
      </c>
    </row>
    <row r="148" spans="1:9" x14ac:dyDescent="0.3">
      <c r="A148">
        <v>4</v>
      </c>
      <c r="C148">
        <v>0</v>
      </c>
      <c r="D148">
        <v>3600</v>
      </c>
      <c r="E148" t="s">
        <v>3896</v>
      </c>
      <c r="F148">
        <v>794723</v>
      </c>
      <c r="G148" s="85">
        <v>46146</v>
      </c>
      <c r="H148" s="57">
        <v>19</v>
      </c>
      <c r="I148" t="s">
        <v>8582</v>
      </c>
    </row>
    <row r="149" spans="1:9" x14ac:dyDescent="0.3">
      <c r="A149">
        <v>30</v>
      </c>
      <c r="B149">
        <v>1</v>
      </c>
      <c r="C149">
        <v>1</v>
      </c>
      <c r="D149">
        <v>0</v>
      </c>
      <c r="E149" t="s">
        <v>7973</v>
      </c>
      <c r="F149">
        <v>261483</v>
      </c>
      <c r="G149" s="85">
        <v>46146</v>
      </c>
      <c r="H149" s="57">
        <v>19</v>
      </c>
      <c r="I149" t="s">
        <v>8583</v>
      </c>
    </row>
    <row r="150" spans="1:9" x14ac:dyDescent="0.3">
      <c r="A150">
        <v>7</v>
      </c>
      <c r="B150">
        <v>1</v>
      </c>
      <c r="C150">
        <v>0</v>
      </c>
      <c r="D150">
        <v>1600</v>
      </c>
      <c r="F150">
        <v>645199</v>
      </c>
      <c r="G150" s="85">
        <v>46146</v>
      </c>
      <c r="H150" s="57">
        <v>19</v>
      </c>
      <c r="I150" t="s">
        <v>8584</v>
      </c>
    </row>
    <row r="151" spans="1:9" x14ac:dyDescent="0.3">
      <c r="A151">
        <v>30</v>
      </c>
      <c r="B151">
        <v>1</v>
      </c>
      <c r="C151">
        <v>1</v>
      </c>
      <c r="D151">
        <v>100</v>
      </c>
      <c r="E151" t="s">
        <v>8036</v>
      </c>
      <c r="F151">
        <v>426609</v>
      </c>
      <c r="G151" s="85">
        <v>46146</v>
      </c>
      <c r="H151" s="57">
        <v>19</v>
      </c>
      <c r="I151" t="s">
        <v>8585</v>
      </c>
    </row>
    <row r="152" spans="1:9" x14ac:dyDescent="0.3">
      <c r="A152">
        <v>30</v>
      </c>
      <c r="B152">
        <v>1</v>
      </c>
      <c r="C152">
        <v>1</v>
      </c>
      <c r="D152">
        <v>2400</v>
      </c>
      <c r="E152" t="s">
        <v>7990</v>
      </c>
      <c r="F152">
        <v>761755</v>
      </c>
      <c r="G152" s="85">
        <v>46146</v>
      </c>
      <c r="H152" s="57">
        <v>19</v>
      </c>
      <c r="I152" t="s">
        <v>8586</v>
      </c>
    </row>
    <row r="153" spans="1:9" x14ac:dyDescent="0.3">
      <c r="A153">
        <v>30</v>
      </c>
      <c r="B153">
        <v>1</v>
      </c>
      <c r="C153">
        <v>1</v>
      </c>
      <c r="D153">
        <v>3500</v>
      </c>
      <c r="E153" t="s">
        <v>7971</v>
      </c>
      <c r="F153">
        <v>3738</v>
      </c>
      <c r="G153" s="85">
        <v>46146</v>
      </c>
      <c r="H153" s="57">
        <v>19</v>
      </c>
      <c r="I153" t="s">
        <v>8587</v>
      </c>
    </row>
    <row r="154" spans="1:9" x14ac:dyDescent="0.3">
      <c r="A154">
        <v>30</v>
      </c>
      <c r="B154">
        <v>0</v>
      </c>
      <c r="C154">
        <v>0</v>
      </c>
      <c r="D154">
        <v>0</v>
      </c>
      <c r="E154" t="s">
        <v>3999</v>
      </c>
      <c r="F154" t="s">
        <v>4208</v>
      </c>
      <c r="G154" s="85">
        <v>46146</v>
      </c>
      <c r="H154" s="57">
        <v>19</v>
      </c>
      <c r="I154" t="s">
        <v>8588</v>
      </c>
    </row>
    <row r="155" spans="1:9" x14ac:dyDescent="0.3">
      <c r="A155">
        <v>30</v>
      </c>
      <c r="B155">
        <v>0</v>
      </c>
      <c r="C155">
        <v>0</v>
      </c>
      <c r="D155">
        <v>0</v>
      </c>
      <c r="E155" t="s">
        <v>3468</v>
      </c>
      <c r="F155" t="s">
        <v>3263</v>
      </c>
      <c r="G155" s="85">
        <v>46146</v>
      </c>
      <c r="H155" s="57">
        <v>19</v>
      </c>
      <c r="I155" t="s">
        <v>8589</v>
      </c>
    </row>
    <row r="156" spans="1:9" x14ac:dyDescent="0.3">
      <c r="A156">
        <v>30</v>
      </c>
      <c r="D156">
        <v>0</v>
      </c>
      <c r="E156" t="s">
        <v>8384</v>
      </c>
      <c r="F156">
        <v>865549</v>
      </c>
      <c r="G156" s="85">
        <v>46146</v>
      </c>
      <c r="H156" s="57">
        <v>19</v>
      </c>
      <c r="I156" t="s">
        <v>8590</v>
      </c>
    </row>
    <row r="157" spans="1:9" x14ac:dyDescent="0.3">
      <c r="A157">
        <v>9</v>
      </c>
      <c r="C157">
        <v>1</v>
      </c>
      <c r="D157">
        <v>1100</v>
      </c>
      <c r="E157" t="s">
        <v>3894</v>
      </c>
      <c r="F157">
        <v>653426</v>
      </c>
      <c r="G157" s="85">
        <v>46146</v>
      </c>
      <c r="H157" s="57">
        <v>19</v>
      </c>
      <c r="I157" t="s">
        <v>8591</v>
      </c>
    </row>
    <row r="158" spans="1:9" x14ac:dyDescent="0.3">
      <c r="A158">
        <v>0</v>
      </c>
      <c r="B158">
        <v>0</v>
      </c>
      <c r="C158">
        <v>0</v>
      </c>
      <c r="D158">
        <v>1300</v>
      </c>
      <c r="F158">
        <v>862665</v>
      </c>
      <c r="G158" s="85">
        <v>46146</v>
      </c>
      <c r="H158" s="57">
        <v>19</v>
      </c>
      <c r="I158" t="s">
        <v>8487</v>
      </c>
    </row>
    <row r="159" spans="1:9" x14ac:dyDescent="0.3">
      <c r="A159">
        <v>5</v>
      </c>
      <c r="B159">
        <v>1</v>
      </c>
      <c r="C159">
        <v>0</v>
      </c>
      <c r="D159">
        <v>22000</v>
      </c>
      <c r="F159">
        <v>565912</v>
      </c>
      <c r="G159" s="85">
        <v>46147</v>
      </c>
      <c r="H159" s="57">
        <v>19</v>
      </c>
      <c r="I159" t="s">
        <v>8517</v>
      </c>
    </row>
    <row r="160" spans="1:9" x14ac:dyDescent="0.3">
      <c r="A160">
        <v>5</v>
      </c>
      <c r="B160">
        <v>0</v>
      </c>
      <c r="C160">
        <v>0</v>
      </c>
      <c r="D160">
        <v>3900</v>
      </c>
      <c r="E160" t="s">
        <v>3602</v>
      </c>
      <c r="F160">
        <v>859486</v>
      </c>
      <c r="G160" s="85">
        <v>46147</v>
      </c>
      <c r="H160" s="57">
        <v>19</v>
      </c>
      <c r="I160" t="s">
        <v>8521</v>
      </c>
    </row>
    <row r="161" spans="1:9" x14ac:dyDescent="0.3">
      <c r="A161">
        <v>30</v>
      </c>
      <c r="B161">
        <v>1</v>
      </c>
      <c r="C161">
        <v>1</v>
      </c>
      <c r="D161">
        <v>700</v>
      </c>
      <c r="E161" t="s">
        <v>3608</v>
      </c>
      <c r="F161">
        <v>859497</v>
      </c>
      <c r="G161" s="85">
        <v>46147</v>
      </c>
      <c r="H161" s="57">
        <v>19</v>
      </c>
      <c r="I161" t="s">
        <v>8592</v>
      </c>
    </row>
    <row r="162" spans="1:9" x14ac:dyDescent="0.3">
      <c r="A162">
        <v>3</v>
      </c>
      <c r="B162">
        <v>1</v>
      </c>
      <c r="C162">
        <v>0</v>
      </c>
      <c r="D162">
        <v>3400</v>
      </c>
      <c r="E162" t="s">
        <v>3888</v>
      </c>
      <c r="F162">
        <v>710585</v>
      </c>
      <c r="G162" s="85">
        <v>46147</v>
      </c>
      <c r="H162" s="57">
        <v>19</v>
      </c>
      <c r="I162" t="s">
        <v>8506</v>
      </c>
    </row>
    <row r="163" spans="1:9" x14ac:dyDescent="0.3">
      <c r="A163">
        <v>3</v>
      </c>
      <c r="B163">
        <v>1</v>
      </c>
      <c r="C163">
        <v>0</v>
      </c>
      <c r="D163">
        <v>8100</v>
      </c>
      <c r="F163">
        <v>766773</v>
      </c>
      <c r="G163" s="85">
        <v>46147</v>
      </c>
      <c r="H163" s="57">
        <v>19</v>
      </c>
      <c r="I163" t="s">
        <v>8499</v>
      </c>
    </row>
    <row r="164" spans="1:9" x14ac:dyDescent="0.3">
      <c r="A164">
        <v>3</v>
      </c>
      <c r="B164">
        <v>0</v>
      </c>
      <c r="C164">
        <v>0</v>
      </c>
      <c r="D164">
        <v>20000</v>
      </c>
      <c r="E164" t="s">
        <v>7980</v>
      </c>
      <c r="F164">
        <v>861258</v>
      </c>
      <c r="G164" s="85">
        <v>46147</v>
      </c>
      <c r="H164" s="57">
        <v>19</v>
      </c>
      <c r="I164" t="s">
        <v>8501</v>
      </c>
    </row>
    <row r="165" spans="1:9" x14ac:dyDescent="0.3">
      <c r="A165">
        <v>6</v>
      </c>
      <c r="B165">
        <v>0</v>
      </c>
      <c r="C165">
        <v>0</v>
      </c>
      <c r="D165">
        <v>600</v>
      </c>
      <c r="E165" t="s">
        <v>7968</v>
      </c>
      <c r="F165">
        <v>785791</v>
      </c>
      <c r="G165" s="85">
        <v>46147</v>
      </c>
      <c r="H165" s="57">
        <v>19</v>
      </c>
      <c r="I165" t="s">
        <v>8529</v>
      </c>
    </row>
    <row r="166" spans="1:9" x14ac:dyDescent="0.3">
      <c r="A166">
        <v>14</v>
      </c>
      <c r="C166">
        <v>1</v>
      </c>
      <c r="D166">
        <v>1000</v>
      </c>
      <c r="E166" t="s">
        <v>7996</v>
      </c>
      <c r="F166">
        <v>448807</v>
      </c>
      <c r="G166" s="85">
        <v>46147</v>
      </c>
      <c r="H166" s="57">
        <v>19</v>
      </c>
      <c r="I166" t="s">
        <v>8563</v>
      </c>
    </row>
    <row r="167" spans="1:9" x14ac:dyDescent="0.3">
      <c r="A167">
        <v>12</v>
      </c>
      <c r="B167">
        <v>1</v>
      </c>
      <c r="C167">
        <v>0</v>
      </c>
      <c r="D167">
        <v>600</v>
      </c>
      <c r="E167" t="s">
        <v>7984</v>
      </c>
      <c r="F167">
        <v>780942</v>
      </c>
      <c r="G167" s="85">
        <v>46147</v>
      </c>
      <c r="H167" s="57">
        <v>19</v>
      </c>
      <c r="I167" t="s">
        <v>8558</v>
      </c>
    </row>
    <row r="168" spans="1:9" x14ac:dyDescent="0.3">
      <c r="A168">
        <v>20</v>
      </c>
      <c r="B168">
        <v>1</v>
      </c>
      <c r="C168">
        <v>0</v>
      </c>
      <c r="D168">
        <v>3100</v>
      </c>
      <c r="E168" t="s">
        <v>7964</v>
      </c>
      <c r="F168">
        <v>3567</v>
      </c>
      <c r="G168" s="85">
        <v>46147</v>
      </c>
      <c r="H168" s="57">
        <v>19</v>
      </c>
      <c r="I168" t="s">
        <v>8571</v>
      </c>
    </row>
    <row r="169" spans="1:9" x14ac:dyDescent="0.3">
      <c r="A169">
        <v>0</v>
      </c>
      <c r="B169">
        <v>0</v>
      </c>
      <c r="C169">
        <v>0</v>
      </c>
      <c r="D169">
        <v>800</v>
      </c>
      <c r="E169" t="s">
        <v>7994</v>
      </c>
      <c r="F169">
        <v>859973</v>
      </c>
      <c r="G169" s="85">
        <v>46147</v>
      </c>
      <c r="H169" s="57">
        <v>19</v>
      </c>
      <c r="I169" t="s">
        <v>8485</v>
      </c>
    </row>
    <row r="170" spans="1:9" x14ac:dyDescent="0.3">
      <c r="A170">
        <v>13</v>
      </c>
      <c r="B170">
        <v>1</v>
      </c>
      <c r="C170">
        <v>0</v>
      </c>
      <c r="D170">
        <v>26300</v>
      </c>
      <c r="E170" t="s">
        <v>3226</v>
      </c>
      <c r="F170">
        <v>703456</v>
      </c>
      <c r="G170" s="85">
        <v>46147</v>
      </c>
      <c r="H170" s="57">
        <v>19</v>
      </c>
      <c r="I170" t="s">
        <v>8560</v>
      </c>
    </row>
    <row r="171" spans="1:9" x14ac:dyDescent="0.3">
      <c r="A171">
        <v>3</v>
      </c>
      <c r="B171">
        <v>0</v>
      </c>
      <c r="C171">
        <v>0</v>
      </c>
      <c r="D171">
        <v>15400</v>
      </c>
      <c r="E171" t="s">
        <v>7956</v>
      </c>
      <c r="F171">
        <v>859327</v>
      </c>
      <c r="G171" s="85">
        <v>46147</v>
      </c>
      <c r="H171" s="57">
        <v>19</v>
      </c>
      <c r="I171" t="s">
        <v>8504</v>
      </c>
    </row>
    <row r="172" spans="1:9" x14ac:dyDescent="0.3">
      <c r="A172">
        <v>5</v>
      </c>
      <c r="B172">
        <v>1</v>
      </c>
      <c r="C172">
        <v>0</v>
      </c>
      <c r="D172">
        <v>22000</v>
      </c>
      <c r="F172">
        <v>565912</v>
      </c>
      <c r="G172" s="85">
        <v>46147</v>
      </c>
      <c r="H172" s="57">
        <v>19</v>
      </c>
      <c r="I172" t="s">
        <v>8517</v>
      </c>
    </row>
    <row r="173" spans="1:9" x14ac:dyDescent="0.3">
      <c r="A173">
        <v>0</v>
      </c>
      <c r="B173">
        <v>0</v>
      </c>
      <c r="C173">
        <v>0</v>
      </c>
      <c r="D173">
        <v>3500</v>
      </c>
      <c r="E173" t="s">
        <v>7997</v>
      </c>
      <c r="F173">
        <v>855296</v>
      </c>
      <c r="G173" s="85">
        <v>46147</v>
      </c>
      <c r="H173" s="57">
        <v>19</v>
      </c>
      <c r="I173" t="s">
        <v>8470</v>
      </c>
    </row>
    <row r="174" spans="1:9" x14ac:dyDescent="0.3">
      <c r="A174">
        <v>8</v>
      </c>
      <c r="B174">
        <v>1</v>
      </c>
      <c r="C174">
        <v>0</v>
      </c>
      <c r="D174">
        <v>3000</v>
      </c>
      <c r="E174" t="s">
        <v>7986</v>
      </c>
      <c r="F174">
        <v>859378</v>
      </c>
      <c r="G174" s="85">
        <v>46147</v>
      </c>
      <c r="H174" s="57">
        <v>19</v>
      </c>
      <c r="I174" t="s">
        <v>8539</v>
      </c>
    </row>
    <row r="175" spans="1:9" x14ac:dyDescent="0.3">
      <c r="A175">
        <v>11</v>
      </c>
      <c r="B175">
        <v>1</v>
      </c>
      <c r="C175">
        <v>0</v>
      </c>
      <c r="D175">
        <v>1700</v>
      </c>
      <c r="E175" t="s">
        <v>7977</v>
      </c>
      <c r="F175">
        <v>645196</v>
      </c>
      <c r="G175" s="85">
        <v>46147</v>
      </c>
      <c r="H175" s="57">
        <v>19</v>
      </c>
      <c r="I175" t="s">
        <v>8556</v>
      </c>
    </row>
    <row r="176" spans="1:9" x14ac:dyDescent="0.3">
      <c r="A176">
        <v>30</v>
      </c>
      <c r="B176">
        <v>1</v>
      </c>
      <c r="C176">
        <v>1</v>
      </c>
      <c r="D176">
        <v>500</v>
      </c>
      <c r="E176" t="s">
        <v>7981</v>
      </c>
      <c r="F176">
        <v>653423</v>
      </c>
      <c r="G176" s="85">
        <v>46147</v>
      </c>
      <c r="H176" s="57">
        <v>19</v>
      </c>
      <c r="I176" t="s">
        <v>8580</v>
      </c>
    </row>
    <row r="177" spans="1:9" x14ac:dyDescent="0.3">
      <c r="A177">
        <v>7</v>
      </c>
      <c r="C177">
        <v>0</v>
      </c>
      <c r="D177">
        <v>1200</v>
      </c>
      <c r="F177">
        <v>794704</v>
      </c>
      <c r="G177" s="85">
        <v>46147</v>
      </c>
      <c r="H177" s="57">
        <v>19</v>
      </c>
      <c r="I177" t="s">
        <v>8533</v>
      </c>
    </row>
    <row r="178" spans="1:9" x14ac:dyDescent="0.3">
      <c r="A178">
        <v>8</v>
      </c>
      <c r="B178">
        <v>0</v>
      </c>
      <c r="C178">
        <v>0</v>
      </c>
      <c r="D178">
        <v>1800</v>
      </c>
      <c r="E178" t="s">
        <v>7966</v>
      </c>
      <c r="F178">
        <v>860840</v>
      </c>
      <c r="G178" s="85">
        <v>46147</v>
      </c>
      <c r="H178" s="57">
        <v>19</v>
      </c>
      <c r="I178" t="s">
        <v>8537</v>
      </c>
    </row>
    <row r="179" spans="1:9" x14ac:dyDescent="0.3">
      <c r="A179">
        <v>9</v>
      </c>
      <c r="B179">
        <v>1</v>
      </c>
      <c r="C179">
        <v>0</v>
      </c>
      <c r="D179">
        <v>900</v>
      </c>
      <c r="E179" t="s">
        <v>3932</v>
      </c>
      <c r="F179">
        <v>860011</v>
      </c>
      <c r="G179" s="85">
        <v>46147</v>
      </c>
      <c r="H179" s="57">
        <v>19</v>
      </c>
      <c r="I179" t="s">
        <v>8546</v>
      </c>
    </row>
    <row r="180" spans="1:9" x14ac:dyDescent="0.3">
      <c r="A180">
        <v>11</v>
      </c>
      <c r="B180">
        <v>0</v>
      </c>
      <c r="C180">
        <v>0</v>
      </c>
      <c r="D180">
        <v>3600</v>
      </c>
      <c r="E180" t="s">
        <v>7974</v>
      </c>
      <c r="F180">
        <v>860839</v>
      </c>
      <c r="G180" s="85">
        <v>46147</v>
      </c>
      <c r="H180" s="57">
        <v>19</v>
      </c>
      <c r="I180" t="s">
        <v>8553</v>
      </c>
    </row>
    <row r="181" spans="1:9" x14ac:dyDescent="0.3">
      <c r="A181">
        <v>0</v>
      </c>
      <c r="B181">
        <v>0</v>
      </c>
      <c r="C181">
        <v>0</v>
      </c>
      <c r="D181" t="s">
        <v>3567</v>
      </c>
      <c r="F181" t="s">
        <v>7955</v>
      </c>
      <c r="G181" s="85">
        <v>46147</v>
      </c>
      <c r="H181" s="57">
        <v>19</v>
      </c>
      <c r="I181" t="s">
        <v>8446</v>
      </c>
    </row>
    <row r="182" spans="1:9" x14ac:dyDescent="0.3">
      <c r="A182">
        <v>1</v>
      </c>
      <c r="B182">
        <v>0</v>
      </c>
      <c r="C182">
        <v>0</v>
      </c>
      <c r="D182">
        <v>4400</v>
      </c>
      <c r="E182" t="s">
        <v>3169</v>
      </c>
      <c r="F182">
        <v>794770</v>
      </c>
      <c r="G182" s="85">
        <v>46147</v>
      </c>
      <c r="H182" s="57">
        <v>19</v>
      </c>
      <c r="I182" t="s">
        <v>8489</v>
      </c>
    </row>
    <row r="183" spans="1:9" x14ac:dyDescent="0.3">
      <c r="A183">
        <v>3</v>
      </c>
      <c r="B183">
        <v>0</v>
      </c>
      <c r="C183">
        <v>0</v>
      </c>
      <c r="D183">
        <v>1800</v>
      </c>
      <c r="E183" t="s">
        <v>7989</v>
      </c>
      <c r="F183">
        <v>653769</v>
      </c>
      <c r="G183" s="85">
        <v>46147</v>
      </c>
      <c r="H183" s="57">
        <v>19</v>
      </c>
      <c r="I183" t="s">
        <v>8500</v>
      </c>
    </row>
    <row r="184" spans="1:9" x14ac:dyDescent="0.3">
      <c r="A184">
        <v>3</v>
      </c>
      <c r="B184">
        <v>0</v>
      </c>
      <c r="C184">
        <v>0</v>
      </c>
      <c r="D184">
        <v>1300</v>
      </c>
      <c r="E184" t="s">
        <v>8381</v>
      </c>
      <c r="F184">
        <v>774167</v>
      </c>
      <c r="G184" s="85">
        <v>46147</v>
      </c>
      <c r="H184" s="57">
        <v>19</v>
      </c>
      <c r="I184" t="s">
        <v>8502</v>
      </c>
    </row>
    <row r="185" spans="1:9" x14ac:dyDescent="0.3">
      <c r="A185">
        <v>3</v>
      </c>
      <c r="B185">
        <v>0</v>
      </c>
      <c r="C185">
        <v>0</v>
      </c>
      <c r="D185">
        <v>3200</v>
      </c>
      <c r="E185" t="s">
        <v>4309</v>
      </c>
      <c r="F185">
        <v>667305</v>
      </c>
      <c r="G185" s="85">
        <v>46147</v>
      </c>
      <c r="H185" s="57">
        <v>19</v>
      </c>
      <c r="I185" t="s">
        <v>8503</v>
      </c>
    </row>
    <row r="186" spans="1:9" x14ac:dyDescent="0.3">
      <c r="A186">
        <v>5</v>
      </c>
      <c r="B186">
        <v>1</v>
      </c>
      <c r="C186">
        <v>0</v>
      </c>
      <c r="D186">
        <v>22000</v>
      </c>
      <c r="F186">
        <v>565912</v>
      </c>
      <c r="G186" s="85">
        <v>46147</v>
      </c>
      <c r="H186" s="57">
        <v>19</v>
      </c>
      <c r="I186" t="s">
        <v>8517</v>
      </c>
    </row>
    <row r="187" spans="1:9" x14ac:dyDescent="0.3">
      <c r="A187">
        <v>5</v>
      </c>
      <c r="B187">
        <v>0</v>
      </c>
      <c r="C187">
        <v>0</v>
      </c>
      <c r="D187">
        <v>3900</v>
      </c>
      <c r="E187" t="s">
        <v>7987</v>
      </c>
      <c r="F187">
        <v>672199</v>
      </c>
      <c r="G187" s="85">
        <v>46147</v>
      </c>
      <c r="H187" s="57">
        <v>19</v>
      </c>
      <c r="I187" t="s">
        <v>8475</v>
      </c>
    </row>
    <row r="188" spans="1:9" x14ac:dyDescent="0.3">
      <c r="A188">
        <v>12</v>
      </c>
      <c r="B188">
        <v>1</v>
      </c>
      <c r="C188">
        <v>0</v>
      </c>
      <c r="D188">
        <v>4000</v>
      </c>
      <c r="E188" t="s">
        <v>3413</v>
      </c>
      <c r="F188">
        <v>732113</v>
      </c>
      <c r="G188" s="85">
        <v>46147</v>
      </c>
      <c r="H188" s="57">
        <v>19</v>
      </c>
      <c r="I188" t="s">
        <v>8557</v>
      </c>
    </row>
    <row r="189" spans="1:9" x14ac:dyDescent="0.3">
      <c r="A189">
        <v>4</v>
      </c>
      <c r="B189">
        <v>0</v>
      </c>
      <c r="C189">
        <v>0</v>
      </c>
      <c r="D189">
        <v>2700</v>
      </c>
      <c r="E189" t="s">
        <v>7969</v>
      </c>
      <c r="F189">
        <v>767870</v>
      </c>
      <c r="G189" s="85">
        <v>46147</v>
      </c>
      <c r="H189" s="57">
        <v>19</v>
      </c>
      <c r="I189" t="s">
        <v>8511</v>
      </c>
    </row>
    <row r="190" spans="1:9" x14ac:dyDescent="0.3">
      <c r="A190">
        <v>10</v>
      </c>
      <c r="B190">
        <v>0</v>
      </c>
      <c r="C190">
        <v>0</v>
      </c>
      <c r="D190">
        <v>900</v>
      </c>
      <c r="E190" t="s">
        <v>8086</v>
      </c>
      <c r="F190">
        <v>679115</v>
      </c>
      <c r="G190" s="85">
        <v>46147</v>
      </c>
      <c r="H190" s="57">
        <v>19</v>
      </c>
      <c r="I190" t="s">
        <v>8445</v>
      </c>
    </row>
    <row r="191" spans="1:9" x14ac:dyDescent="0.3">
      <c r="A191">
        <v>2</v>
      </c>
      <c r="B191">
        <v>0</v>
      </c>
      <c r="C191">
        <v>0</v>
      </c>
      <c r="D191">
        <v>1700</v>
      </c>
      <c r="E191" t="s">
        <v>7982</v>
      </c>
      <c r="F191">
        <v>170241</v>
      </c>
      <c r="G191" s="85">
        <v>46147</v>
      </c>
      <c r="H191" s="57">
        <v>19</v>
      </c>
      <c r="I191" t="s">
        <v>8449</v>
      </c>
    </row>
    <row r="192" spans="1:9" x14ac:dyDescent="0.3">
      <c r="A192">
        <v>0</v>
      </c>
      <c r="B192">
        <v>0</v>
      </c>
      <c r="C192">
        <v>0</v>
      </c>
      <c r="D192">
        <v>1100</v>
      </c>
      <c r="E192" t="s">
        <v>7988</v>
      </c>
      <c r="F192">
        <v>703592</v>
      </c>
      <c r="G192" s="85">
        <v>46147</v>
      </c>
      <c r="H192" s="57">
        <v>19</v>
      </c>
      <c r="I192" t="s">
        <v>8469</v>
      </c>
    </row>
    <row r="193" spans="1:9" x14ac:dyDescent="0.3">
      <c r="A193">
        <v>4</v>
      </c>
      <c r="B193">
        <v>0</v>
      </c>
      <c r="C193">
        <v>0</v>
      </c>
      <c r="D193">
        <v>2800</v>
      </c>
      <c r="E193" t="s">
        <v>8593</v>
      </c>
      <c r="F193">
        <v>655264</v>
      </c>
      <c r="G193" s="85">
        <v>46147</v>
      </c>
      <c r="H193" s="57">
        <v>19</v>
      </c>
      <c r="I193" t="s">
        <v>8448</v>
      </c>
    </row>
    <row r="194" spans="1:9" x14ac:dyDescent="0.3">
      <c r="A194">
        <v>4</v>
      </c>
      <c r="B194">
        <v>0</v>
      </c>
      <c r="C194">
        <v>0</v>
      </c>
      <c r="D194">
        <v>2800</v>
      </c>
      <c r="E194" t="s">
        <v>7991</v>
      </c>
      <c r="F194">
        <v>758008</v>
      </c>
      <c r="G194" s="85">
        <v>46147</v>
      </c>
      <c r="H194" s="57">
        <v>19</v>
      </c>
      <c r="I194" t="s">
        <v>8450</v>
      </c>
    </row>
    <row r="195" spans="1:9" x14ac:dyDescent="0.3">
      <c r="A195">
        <v>0</v>
      </c>
      <c r="B195">
        <v>0</v>
      </c>
      <c r="C195">
        <v>0</v>
      </c>
      <c r="D195" t="s">
        <v>3567</v>
      </c>
      <c r="F195" t="s">
        <v>8412</v>
      </c>
      <c r="G195" s="85">
        <v>46147</v>
      </c>
      <c r="H195" s="57">
        <v>19</v>
      </c>
      <c r="I195" t="s">
        <v>8594</v>
      </c>
    </row>
    <row r="196" spans="1:9" x14ac:dyDescent="0.3">
      <c r="A196">
        <v>4</v>
      </c>
      <c r="B196">
        <v>0</v>
      </c>
      <c r="C196">
        <v>0</v>
      </c>
      <c r="D196">
        <v>5000</v>
      </c>
      <c r="E196" t="s">
        <v>7978</v>
      </c>
      <c r="F196">
        <v>859329</v>
      </c>
      <c r="G196" s="85">
        <v>46147</v>
      </c>
      <c r="H196" s="57">
        <v>19</v>
      </c>
      <c r="I196" t="s">
        <v>8513</v>
      </c>
    </row>
    <row r="197" spans="1:9" x14ac:dyDescent="0.3">
      <c r="A197">
        <v>-5</v>
      </c>
      <c r="B197">
        <v>0</v>
      </c>
      <c r="C197">
        <v>0</v>
      </c>
      <c r="D197" t="s">
        <v>3567</v>
      </c>
      <c r="E197" t="s">
        <v>7962</v>
      </c>
      <c r="F197" t="s">
        <v>7961</v>
      </c>
      <c r="G197" s="85">
        <v>46147</v>
      </c>
      <c r="H197" s="57">
        <v>19</v>
      </c>
      <c r="I197" t="s">
        <v>8444</v>
      </c>
    </row>
    <row r="198" spans="1:9" x14ac:dyDescent="0.3">
      <c r="A198">
        <v>9</v>
      </c>
      <c r="C198">
        <v>0</v>
      </c>
      <c r="D198">
        <v>1200</v>
      </c>
      <c r="E198" t="s">
        <v>8389</v>
      </c>
      <c r="F198">
        <v>765423</v>
      </c>
      <c r="G198" s="85">
        <v>46147</v>
      </c>
      <c r="H198" s="57">
        <v>19</v>
      </c>
      <c r="I198" t="s">
        <v>8451</v>
      </c>
    </row>
    <row r="199" spans="1:9" x14ac:dyDescent="0.3">
      <c r="A199">
        <v>7</v>
      </c>
      <c r="B199">
        <v>0</v>
      </c>
      <c r="C199">
        <v>0</v>
      </c>
      <c r="D199">
        <v>1100</v>
      </c>
      <c r="E199" t="s">
        <v>8001</v>
      </c>
      <c r="F199">
        <v>712893</v>
      </c>
      <c r="G199" s="85">
        <v>46147</v>
      </c>
      <c r="H199" s="57">
        <v>19</v>
      </c>
      <c r="I199" t="s">
        <v>8459</v>
      </c>
    </row>
    <row r="200" spans="1:9" x14ac:dyDescent="0.3">
      <c r="A200">
        <v>21</v>
      </c>
      <c r="B200">
        <v>1</v>
      </c>
      <c r="C200">
        <v>1</v>
      </c>
      <c r="D200">
        <v>3800</v>
      </c>
      <c r="E200" t="s">
        <v>7967</v>
      </c>
      <c r="F200">
        <v>4670</v>
      </c>
      <c r="G200" s="85">
        <v>46147</v>
      </c>
      <c r="H200" s="57">
        <v>19</v>
      </c>
      <c r="I200" t="s">
        <v>8573</v>
      </c>
    </row>
    <row r="201" spans="1:9" x14ac:dyDescent="0.3">
      <c r="A201">
        <v>8</v>
      </c>
      <c r="C201">
        <v>0</v>
      </c>
      <c r="D201">
        <v>600</v>
      </c>
      <c r="E201" t="s">
        <v>7991</v>
      </c>
      <c r="F201">
        <v>759362</v>
      </c>
      <c r="G201" s="85">
        <v>46147</v>
      </c>
      <c r="H201" s="57">
        <v>19</v>
      </c>
      <c r="I201" t="s">
        <v>8455</v>
      </c>
    </row>
    <row r="202" spans="1:9" x14ac:dyDescent="0.3">
      <c r="A202">
        <v>5</v>
      </c>
      <c r="B202">
        <v>1</v>
      </c>
      <c r="C202">
        <v>0</v>
      </c>
      <c r="D202">
        <v>22000</v>
      </c>
      <c r="F202">
        <v>565912</v>
      </c>
      <c r="G202" s="85">
        <v>46147</v>
      </c>
      <c r="H202" s="57">
        <v>19</v>
      </c>
      <c r="I202" t="s">
        <v>8517</v>
      </c>
    </row>
    <row r="203" spans="1:9" x14ac:dyDescent="0.3">
      <c r="A203">
        <v>-6</v>
      </c>
      <c r="B203">
        <v>0</v>
      </c>
      <c r="C203">
        <v>0</v>
      </c>
      <c r="D203" t="s">
        <v>3567</v>
      </c>
      <c r="E203" t="s">
        <v>7963</v>
      </c>
      <c r="F203" t="s">
        <v>7959</v>
      </c>
      <c r="G203" s="85">
        <v>46147</v>
      </c>
      <c r="H203" s="57">
        <v>19</v>
      </c>
      <c r="I203" t="s">
        <v>8443</v>
      </c>
    </row>
    <row r="204" spans="1:9" x14ac:dyDescent="0.3">
      <c r="A204">
        <v>1</v>
      </c>
      <c r="B204">
        <v>0</v>
      </c>
      <c r="C204">
        <v>0</v>
      </c>
      <c r="D204">
        <v>6800</v>
      </c>
      <c r="E204" t="s">
        <v>8456</v>
      </c>
      <c r="F204">
        <v>137271</v>
      </c>
      <c r="G204" s="85">
        <v>46147</v>
      </c>
      <c r="H204" s="57">
        <v>19</v>
      </c>
      <c r="I204" t="s">
        <v>8457</v>
      </c>
    </row>
    <row r="205" spans="1:9" x14ac:dyDescent="0.3">
      <c r="A205">
        <v>9</v>
      </c>
      <c r="B205">
        <v>0</v>
      </c>
      <c r="C205">
        <v>0</v>
      </c>
      <c r="D205">
        <v>1100</v>
      </c>
      <c r="E205" t="s">
        <v>7992</v>
      </c>
      <c r="F205">
        <v>416307</v>
      </c>
      <c r="G205" s="85">
        <v>46147</v>
      </c>
      <c r="H205" s="57">
        <v>19</v>
      </c>
      <c r="I205" t="s">
        <v>8460</v>
      </c>
    </row>
    <row r="206" spans="1:9" x14ac:dyDescent="0.3">
      <c r="A206">
        <v>0</v>
      </c>
      <c r="B206">
        <v>0</v>
      </c>
      <c r="C206">
        <v>0</v>
      </c>
      <c r="D206">
        <v>8800</v>
      </c>
      <c r="E206" t="s">
        <v>8387</v>
      </c>
      <c r="F206">
        <v>648552</v>
      </c>
      <c r="G206" s="85">
        <v>46147</v>
      </c>
      <c r="H206" s="57">
        <v>19</v>
      </c>
      <c r="I206" t="s">
        <v>8458</v>
      </c>
    </row>
    <row r="207" spans="1:9" x14ac:dyDescent="0.3">
      <c r="A207">
        <v>0</v>
      </c>
      <c r="B207">
        <v>0</v>
      </c>
      <c r="C207">
        <v>0</v>
      </c>
      <c r="D207">
        <v>9800</v>
      </c>
      <c r="E207" t="s">
        <v>3676</v>
      </c>
      <c r="F207">
        <v>859387</v>
      </c>
      <c r="G207" s="85">
        <v>46147</v>
      </c>
      <c r="H207" s="57">
        <v>19</v>
      </c>
      <c r="I207" t="s">
        <v>8474</v>
      </c>
    </row>
    <row r="208" spans="1:9" x14ac:dyDescent="0.3">
      <c r="A208">
        <v>7</v>
      </c>
      <c r="B208">
        <v>0</v>
      </c>
      <c r="C208">
        <v>0</v>
      </c>
      <c r="D208">
        <v>1500</v>
      </c>
      <c r="E208" t="s">
        <v>8040</v>
      </c>
      <c r="F208">
        <v>859510</v>
      </c>
      <c r="G208" s="85">
        <v>46147</v>
      </c>
      <c r="H208" s="57">
        <v>19</v>
      </c>
      <c r="I208" t="s">
        <v>8468</v>
      </c>
    </row>
    <row r="209" spans="1:9" x14ac:dyDescent="0.3">
      <c r="A209">
        <v>1</v>
      </c>
      <c r="B209">
        <v>0</v>
      </c>
      <c r="C209">
        <v>0</v>
      </c>
      <c r="D209">
        <v>4900</v>
      </c>
      <c r="E209" t="s">
        <v>8595</v>
      </c>
      <c r="F209">
        <v>84671</v>
      </c>
      <c r="G209" s="85">
        <v>46147</v>
      </c>
      <c r="H209" s="57">
        <v>19</v>
      </c>
      <c r="I209" t="s">
        <v>8454</v>
      </c>
    </row>
    <row r="210" spans="1:9" x14ac:dyDescent="0.3">
      <c r="A210">
        <v>11</v>
      </c>
      <c r="B210">
        <v>1</v>
      </c>
      <c r="C210">
        <v>0</v>
      </c>
      <c r="D210">
        <v>15500</v>
      </c>
      <c r="F210">
        <v>696684</v>
      </c>
      <c r="G210" s="85">
        <v>46147</v>
      </c>
      <c r="H210" s="57">
        <v>19</v>
      </c>
      <c r="I210" t="s">
        <v>8555</v>
      </c>
    </row>
    <row r="211" spans="1:9" x14ac:dyDescent="0.3">
      <c r="A211">
        <v>2</v>
      </c>
      <c r="B211">
        <v>0</v>
      </c>
      <c r="C211">
        <v>0</v>
      </c>
      <c r="D211">
        <v>3800</v>
      </c>
      <c r="E211" t="s">
        <v>8388</v>
      </c>
      <c r="F211">
        <v>859337</v>
      </c>
      <c r="G211" s="85">
        <v>46147</v>
      </c>
      <c r="H211" s="57">
        <v>19</v>
      </c>
      <c r="I211" t="s">
        <v>8465</v>
      </c>
    </row>
    <row r="212" spans="1:9" x14ac:dyDescent="0.3">
      <c r="A212">
        <v>5</v>
      </c>
      <c r="B212">
        <v>0</v>
      </c>
      <c r="C212">
        <v>0</v>
      </c>
      <c r="D212">
        <v>4000</v>
      </c>
      <c r="E212" t="s">
        <v>8002</v>
      </c>
      <c r="F212">
        <v>859341</v>
      </c>
      <c r="G212" s="85">
        <v>46147</v>
      </c>
      <c r="H212" s="57">
        <v>19</v>
      </c>
      <c r="I212" t="s">
        <v>8466</v>
      </c>
    </row>
    <row r="213" spans="1:9" x14ac:dyDescent="0.3">
      <c r="A213">
        <v>0</v>
      </c>
      <c r="B213">
        <v>0</v>
      </c>
      <c r="C213">
        <v>0</v>
      </c>
      <c r="D213">
        <v>9800</v>
      </c>
      <c r="E213" t="s">
        <v>8039</v>
      </c>
      <c r="F213">
        <v>859387</v>
      </c>
      <c r="G213" s="85">
        <v>46147</v>
      </c>
      <c r="H213" s="57">
        <v>19</v>
      </c>
      <c r="I213" t="s">
        <v>8474</v>
      </c>
    </row>
    <row r="214" spans="1:9" x14ac:dyDescent="0.3">
      <c r="A214">
        <v>7</v>
      </c>
      <c r="B214">
        <v>0</v>
      </c>
      <c r="C214">
        <v>0</v>
      </c>
      <c r="D214">
        <v>2700</v>
      </c>
      <c r="E214" t="s">
        <v>8008</v>
      </c>
      <c r="F214">
        <v>859484</v>
      </c>
      <c r="G214" s="85">
        <v>46147</v>
      </c>
      <c r="H214" s="57">
        <v>19</v>
      </c>
      <c r="I214" t="s">
        <v>8467</v>
      </c>
    </row>
    <row r="215" spans="1:9" x14ac:dyDescent="0.3">
      <c r="A215">
        <v>0</v>
      </c>
      <c r="B215">
        <v>0</v>
      </c>
      <c r="C215">
        <v>0</v>
      </c>
      <c r="D215">
        <v>1400</v>
      </c>
      <c r="E215" t="s">
        <v>8000</v>
      </c>
      <c r="F215">
        <v>653788</v>
      </c>
      <c r="G215" s="85">
        <v>46147</v>
      </c>
      <c r="H215" s="57">
        <v>19</v>
      </c>
      <c r="I215" t="s">
        <v>8471</v>
      </c>
    </row>
    <row r="216" spans="1:9" x14ac:dyDescent="0.3">
      <c r="A216">
        <v>0</v>
      </c>
      <c r="B216">
        <v>0</v>
      </c>
      <c r="C216">
        <v>0</v>
      </c>
      <c r="D216">
        <v>2700</v>
      </c>
      <c r="E216" t="s">
        <v>8006</v>
      </c>
      <c r="F216">
        <v>865594</v>
      </c>
      <c r="G216" s="85">
        <v>46147</v>
      </c>
      <c r="H216" s="57">
        <v>19</v>
      </c>
      <c r="I216" t="s">
        <v>8472</v>
      </c>
    </row>
    <row r="217" spans="1:9" x14ac:dyDescent="0.3">
      <c r="A217">
        <v>4</v>
      </c>
      <c r="B217">
        <v>0</v>
      </c>
      <c r="C217">
        <v>0</v>
      </c>
      <c r="D217">
        <v>8200</v>
      </c>
      <c r="E217" t="s">
        <v>7976</v>
      </c>
      <c r="F217">
        <v>859500</v>
      </c>
      <c r="G217" s="85">
        <v>46147</v>
      </c>
      <c r="H217" s="57">
        <v>19</v>
      </c>
      <c r="I217" t="s">
        <v>8510</v>
      </c>
    </row>
    <row r="218" spans="1:9" x14ac:dyDescent="0.3">
      <c r="A218">
        <v>30</v>
      </c>
      <c r="D218">
        <v>0</v>
      </c>
      <c r="E218" t="s">
        <v>8385</v>
      </c>
      <c r="F218">
        <v>865542</v>
      </c>
      <c r="G218" s="85">
        <v>46147</v>
      </c>
      <c r="H218" s="57">
        <v>19</v>
      </c>
      <c r="I218" t="s">
        <v>8447</v>
      </c>
    </row>
    <row r="219" spans="1:9" x14ac:dyDescent="0.3">
      <c r="A219">
        <v>7</v>
      </c>
      <c r="B219">
        <v>1</v>
      </c>
      <c r="C219">
        <v>0</v>
      </c>
      <c r="D219">
        <v>15500</v>
      </c>
      <c r="E219" t="s">
        <v>8004</v>
      </c>
      <c r="F219">
        <v>779233</v>
      </c>
      <c r="G219" s="85">
        <v>46147</v>
      </c>
      <c r="H219" s="57">
        <v>19</v>
      </c>
      <c r="I219" t="s">
        <v>8493</v>
      </c>
    </row>
    <row r="220" spans="1:9" x14ac:dyDescent="0.3">
      <c r="A220">
        <v>2</v>
      </c>
      <c r="B220">
        <v>0</v>
      </c>
      <c r="C220">
        <v>0</v>
      </c>
      <c r="D220">
        <v>500</v>
      </c>
      <c r="E220" t="s">
        <v>8395</v>
      </c>
      <c r="F220">
        <v>761566</v>
      </c>
      <c r="G220" s="85">
        <v>46147</v>
      </c>
      <c r="H220" s="57">
        <v>19</v>
      </c>
      <c r="I220" t="s">
        <v>8473</v>
      </c>
    </row>
    <row r="221" spans="1:9" x14ac:dyDescent="0.3">
      <c r="A221">
        <v>8</v>
      </c>
      <c r="B221">
        <v>1</v>
      </c>
      <c r="C221">
        <v>0</v>
      </c>
      <c r="D221">
        <v>6700</v>
      </c>
      <c r="E221" t="s">
        <v>3237</v>
      </c>
      <c r="F221">
        <v>851082</v>
      </c>
      <c r="G221" s="85">
        <v>46147</v>
      </c>
      <c r="H221" s="57">
        <v>19</v>
      </c>
      <c r="I221" t="s">
        <v>8543</v>
      </c>
    </row>
    <row r="222" spans="1:9" x14ac:dyDescent="0.3">
      <c r="A222">
        <v>5</v>
      </c>
      <c r="B222">
        <v>0</v>
      </c>
      <c r="C222">
        <v>0</v>
      </c>
      <c r="D222">
        <v>200</v>
      </c>
      <c r="E222" t="s">
        <v>3934</v>
      </c>
      <c r="F222">
        <v>319314</v>
      </c>
      <c r="G222" s="85">
        <v>46147</v>
      </c>
      <c r="H222" s="57">
        <v>19</v>
      </c>
      <c r="I222" t="s">
        <v>8476</v>
      </c>
    </row>
    <row r="223" spans="1:9" x14ac:dyDescent="0.3">
      <c r="A223">
        <v>6</v>
      </c>
      <c r="B223">
        <v>0</v>
      </c>
      <c r="C223">
        <v>0</v>
      </c>
      <c r="D223">
        <v>5000</v>
      </c>
      <c r="E223" t="s">
        <v>8414</v>
      </c>
      <c r="F223">
        <v>859307</v>
      </c>
      <c r="G223" s="85">
        <v>46147</v>
      </c>
      <c r="H223" s="57">
        <v>19</v>
      </c>
      <c r="I223" t="s">
        <v>8453</v>
      </c>
    </row>
    <row r="224" spans="1:9" x14ac:dyDescent="0.3">
      <c r="A224">
        <v>5</v>
      </c>
      <c r="B224">
        <v>0</v>
      </c>
      <c r="C224">
        <v>0</v>
      </c>
      <c r="D224">
        <v>3900</v>
      </c>
      <c r="F224">
        <v>672199</v>
      </c>
      <c r="G224" s="85">
        <v>46147</v>
      </c>
      <c r="H224" s="57">
        <v>19</v>
      </c>
      <c r="I224" t="s">
        <v>8475</v>
      </c>
    </row>
    <row r="225" spans="1:9" x14ac:dyDescent="0.3">
      <c r="A225">
        <v>30</v>
      </c>
      <c r="B225">
        <v>1</v>
      </c>
      <c r="C225">
        <v>1</v>
      </c>
      <c r="D225">
        <v>0</v>
      </c>
      <c r="E225" t="s">
        <v>7973</v>
      </c>
      <c r="F225">
        <v>261483</v>
      </c>
      <c r="G225" s="85">
        <v>46147</v>
      </c>
      <c r="H225" s="57">
        <v>19</v>
      </c>
      <c r="I225" t="s">
        <v>8583</v>
      </c>
    </row>
    <row r="226" spans="1:9" x14ac:dyDescent="0.3">
      <c r="A226">
        <v>0</v>
      </c>
      <c r="B226">
        <v>0</v>
      </c>
      <c r="C226">
        <v>0</v>
      </c>
      <c r="D226">
        <v>6200</v>
      </c>
      <c r="E226" t="s">
        <v>8390</v>
      </c>
      <c r="F226">
        <v>859358</v>
      </c>
      <c r="G226" s="85">
        <v>46147</v>
      </c>
      <c r="H226" s="57">
        <v>19</v>
      </c>
      <c r="I226" t="s">
        <v>8477</v>
      </c>
    </row>
    <row r="227" spans="1:9" x14ac:dyDescent="0.3">
      <c r="A227">
        <v>4</v>
      </c>
      <c r="B227">
        <v>1</v>
      </c>
      <c r="C227">
        <v>0</v>
      </c>
      <c r="D227">
        <v>500</v>
      </c>
      <c r="E227" t="s">
        <v>8392</v>
      </c>
      <c r="F227">
        <v>84675</v>
      </c>
      <c r="G227" s="85">
        <v>46147</v>
      </c>
      <c r="H227" s="57">
        <v>19</v>
      </c>
      <c r="I227" t="s">
        <v>8478</v>
      </c>
    </row>
    <row r="228" spans="1:9" x14ac:dyDescent="0.3">
      <c r="A228">
        <v>7</v>
      </c>
      <c r="B228">
        <v>1</v>
      </c>
      <c r="C228">
        <v>0</v>
      </c>
      <c r="D228">
        <v>4000</v>
      </c>
      <c r="E228" t="s">
        <v>8003</v>
      </c>
      <c r="F228">
        <v>482455</v>
      </c>
      <c r="G228" s="85">
        <v>46147</v>
      </c>
      <c r="H228" s="57">
        <v>19</v>
      </c>
      <c r="I228" t="s">
        <v>8486</v>
      </c>
    </row>
    <row r="229" spans="1:9" x14ac:dyDescent="0.3">
      <c r="A229">
        <v>0</v>
      </c>
      <c r="B229">
        <v>0</v>
      </c>
      <c r="C229">
        <v>0</v>
      </c>
      <c r="D229">
        <v>1300</v>
      </c>
      <c r="E229" t="s">
        <v>8012</v>
      </c>
      <c r="F229">
        <v>862665</v>
      </c>
      <c r="G229" s="85">
        <v>46147</v>
      </c>
      <c r="H229" s="57">
        <v>19</v>
      </c>
      <c r="I229" t="s">
        <v>8487</v>
      </c>
    </row>
    <row r="230" spans="1:9" x14ac:dyDescent="0.3">
      <c r="A230">
        <v>0</v>
      </c>
      <c r="B230">
        <v>0</v>
      </c>
      <c r="C230">
        <v>0</v>
      </c>
      <c r="D230">
        <v>300</v>
      </c>
      <c r="E230" t="s">
        <v>8028</v>
      </c>
      <c r="F230">
        <v>166802</v>
      </c>
      <c r="G230" s="85">
        <v>46147</v>
      </c>
      <c r="H230" s="57">
        <v>19</v>
      </c>
      <c r="I230" t="s">
        <v>8464</v>
      </c>
    </row>
    <row r="231" spans="1:9" x14ac:dyDescent="0.3">
      <c r="A231">
        <v>6</v>
      </c>
      <c r="B231">
        <v>1</v>
      </c>
      <c r="C231">
        <v>0</v>
      </c>
      <c r="D231">
        <v>1200</v>
      </c>
      <c r="E231" t="s">
        <v>8398</v>
      </c>
      <c r="F231">
        <v>513739</v>
      </c>
      <c r="G231" s="85">
        <v>46147</v>
      </c>
      <c r="H231" s="57">
        <v>19</v>
      </c>
      <c r="I231" t="s">
        <v>8488</v>
      </c>
    </row>
    <row r="232" spans="1:9" x14ac:dyDescent="0.3">
      <c r="A232">
        <v>5</v>
      </c>
      <c r="B232">
        <v>1</v>
      </c>
      <c r="C232">
        <v>0</v>
      </c>
      <c r="D232">
        <v>1400</v>
      </c>
      <c r="E232" t="s">
        <v>8024</v>
      </c>
      <c r="F232">
        <v>653775</v>
      </c>
      <c r="G232" s="85">
        <v>46147</v>
      </c>
      <c r="H232" s="57">
        <v>19</v>
      </c>
      <c r="I232" t="s">
        <v>8490</v>
      </c>
    </row>
    <row r="233" spans="1:9" x14ac:dyDescent="0.3">
      <c r="A233">
        <v>0</v>
      </c>
      <c r="B233">
        <v>0</v>
      </c>
      <c r="C233">
        <v>0</v>
      </c>
      <c r="D233">
        <v>800</v>
      </c>
      <c r="E233" t="s">
        <v>8013</v>
      </c>
      <c r="F233">
        <v>859524</v>
      </c>
      <c r="G233" s="85">
        <v>46147</v>
      </c>
      <c r="H233" s="57">
        <v>19</v>
      </c>
      <c r="I233" t="s">
        <v>8492</v>
      </c>
    </row>
    <row r="234" spans="1:9" x14ac:dyDescent="0.3">
      <c r="A234">
        <v>2</v>
      </c>
      <c r="B234">
        <v>0</v>
      </c>
      <c r="C234">
        <v>0</v>
      </c>
      <c r="D234">
        <v>16700</v>
      </c>
      <c r="F234">
        <v>732762</v>
      </c>
      <c r="G234" s="85">
        <v>46147</v>
      </c>
      <c r="H234" s="57">
        <v>19</v>
      </c>
      <c r="I234" t="s">
        <v>8491</v>
      </c>
    </row>
    <row r="235" spans="1:9" x14ac:dyDescent="0.3">
      <c r="A235">
        <v>7</v>
      </c>
      <c r="B235">
        <v>1</v>
      </c>
      <c r="C235">
        <v>0</v>
      </c>
      <c r="D235">
        <v>15500</v>
      </c>
      <c r="E235" t="s">
        <v>8005</v>
      </c>
      <c r="F235">
        <v>779233</v>
      </c>
      <c r="G235" s="85">
        <v>46147</v>
      </c>
      <c r="H235" s="57">
        <v>19</v>
      </c>
      <c r="I235" t="s">
        <v>8493</v>
      </c>
    </row>
    <row r="236" spans="1:9" x14ac:dyDescent="0.3">
      <c r="A236">
        <v>11</v>
      </c>
      <c r="B236">
        <v>1</v>
      </c>
      <c r="C236">
        <v>0</v>
      </c>
      <c r="D236">
        <v>400</v>
      </c>
      <c r="E236" t="s">
        <v>8079</v>
      </c>
      <c r="F236">
        <v>85061</v>
      </c>
      <c r="G236" s="85">
        <v>46147</v>
      </c>
      <c r="H236" s="57">
        <v>19</v>
      </c>
      <c r="I236" t="s">
        <v>8494</v>
      </c>
    </row>
    <row r="237" spans="1:9" x14ac:dyDescent="0.3">
      <c r="A237">
        <v>30</v>
      </c>
      <c r="B237">
        <v>1</v>
      </c>
      <c r="C237">
        <v>1</v>
      </c>
      <c r="D237">
        <v>100</v>
      </c>
      <c r="E237" t="s">
        <v>8036</v>
      </c>
      <c r="F237">
        <v>426609</v>
      </c>
      <c r="G237" s="85">
        <v>46147</v>
      </c>
      <c r="H237" s="57">
        <v>19</v>
      </c>
      <c r="I237" t="s">
        <v>8585</v>
      </c>
    </row>
    <row r="238" spans="1:9" x14ac:dyDescent="0.3">
      <c r="A238">
        <v>8</v>
      </c>
      <c r="B238">
        <v>0</v>
      </c>
      <c r="C238">
        <v>0</v>
      </c>
      <c r="D238">
        <v>1400</v>
      </c>
      <c r="E238" t="s">
        <v>8393</v>
      </c>
      <c r="F238">
        <v>703478</v>
      </c>
      <c r="G238" s="85">
        <v>46147</v>
      </c>
      <c r="H238" s="57">
        <v>19</v>
      </c>
      <c r="I238" t="s">
        <v>8495</v>
      </c>
    </row>
    <row r="239" spans="1:9" x14ac:dyDescent="0.3">
      <c r="A239">
        <v>0</v>
      </c>
      <c r="B239">
        <v>0</v>
      </c>
      <c r="C239">
        <v>0</v>
      </c>
      <c r="D239">
        <v>600</v>
      </c>
      <c r="E239" t="s">
        <v>8010</v>
      </c>
      <c r="F239">
        <v>679123</v>
      </c>
      <c r="G239" s="85">
        <v>46147</v>
      </c>
      <c r="H239" s="57">
        <v>19</v>
      </c>
      <c r="I239" t="s">
        <v>8497</v>
      </c>
    </row>
    <row r="240" spans="1:9" x14ac:dyDescent="0.3">
      <c r="A240">
        <v>19</v>
      </c>
      <c r="B240">
        <v>1</v>
      </c>
      <c r="C240">
        <v>1</v>
      </c>
      <c r="D240">
        <v>3900</v>
      </c>
      <c r="E240" t="s">
        <v>7995</v>
      </c>
      <c r="F240">
        <v>2029</v>
      </c>
      <c r="G240" s="85">
        <v>46147</v>
      </c>
      <c r="H240" s="57">
        <v>19</v>
      </c>
      <c r="I240" t="s">
        <v>8569</v>
      </c>
    </row>
    <row r="241" spans="1:9" x14ac:dyDescent="0.3">
      <c r="A241">
        <v>3</v>
      </c>
      <c r="B241">
        <v>1</v>
      </c>
      <c r="C241">
        <v>0</v>
      </c>
      <c r="D241">
        <v>800</v>
      </c>
      <c r="E241" t="s">
        <v>8082</v>
      </c>
      <c r="F241">
        <v>653784</v>
      </c>
      <c r="G241" s="85">
        <v>46147</v>
      </c>
      <c r="H241" s="57">
        <v>19</v>
      </c>
      <c r="I241" t="s">
        <v>8498</v>
      </c>
    </row>
    <row r="242" spans="1:9" x14ac:dyDescent="0.3">
      <c r="A242">
        <v>2</v>
      </c>
      <c r="B242">
        <v>0</v>
      </c>
      <c r="C242">
        <v>0</v>
      </c>
      <c r="D242">
        <v>1200</v>
      </c>
      <c r="E242" t="s">
        <v>8397</v>
      </c>
      <c r="F242">
        <v>84672</v>
      </c>
      <c r="G242" s="85">
        <v>46147</v>
      </c>
      <c r="H242" s="57">
        <v>19</v>
      </c>
      <c r="I242" t="s">
        <v>8505</v>
      </c>
    </row>
    <row r="243" spans="1:9" x14ac:dyDescent="0.3">
      <c r="A243">
        <v>8</v>
      </c>
      <c r="B243">
        <v>1</v>
      </c>
      <c r="C243">
        <v>0</v>
      </c>
      <c r="D243">
        <v>3000</v>
      </c>
      <c r="E243" t="s">
        <v>8383</v>
      </c>
      <c r="F243">
        <v>796386</v>
      </c>
      <c r="G243" s="85">
        <v>46147</v>
      </c>
      <c r="H243" s="57">
        <v>19</v>
      </c>
      <c r="I243" t="s">
        <v>8542</v>
      </c>
    </row>
    <row r="244" spans="1:9" x14ac:dyDescent="0.3">
      <c r="A244">
        <v>6</v>
      </c>
      <c r="B244">
        <v>1</v>
      </c>
      <c r="C244">
        <v>0</v>
      </c>
      <c r="D244">
        <v>4800</v>
      </c>
      <c r="E244" t="s">
        <v>8403</v>
      </c>
      <c r="F244">
        <v>794706</v>
      </c>
      <c r="G244" s="85">
        <v>46147</v>
      </c>
      <c r="H244" s="57">
        <v>19</v>
      </c>
      <c r="I244" t="s">
        <v>8507</v>
      </c>
    </row>
    <row r="245" spans="1:9" x14ac:dyDescent="0.3">
      <c r="A245">
        <v>0</v>
      </c>
      <c r="C245">
        <v>0</v>
      </c>
      <c r="D245">
        <v>100</v>
      </c>
      <c r="E245" t="s">
        <v>8035</v>
      </c>
      <c r="F245">
        <v>818917</v>
      </c>
      <c r="G245" s="85">
        <v>46147</v>
      </c>
      <c r="H245" s="57">
        <v>19</v>
      </c>
      <c r="I245" t="s">
        <v>8508</v>
      </c>
    </row>
    <row r="246" spans="1:9" x14ac:dyDescent="0.3">
      <c r="A246">
        <v>3</v>
      </c>
      <c r="B246">
        <v>0</v>
      </c>
      <c r="C246">
        <v>0</v>
      </c>
      <c r="D246">
        <v>2100</v>
      </c>
      <c r="E246" t="s">
        <v>8391</v>
      </c>
      <c r="F246">
        <v>97950</v>
      </c>
      <c r="G246" s="85">
        <v>46147</v>
      </c>
      <c r="H246" s="57">
        <v>19</v>
      </c>
      <c r="I246" t="s">
        <v>8509</v>
      </c>
    </row>
    <row r="247" spans="1:9" x14ac:dyDescent="0.3">
      <c r="A247">
        <v>0</v>
      </c>
      <c r="B247">
        <v>0</v>
      </c>
      <c r="C247">
        <v>0</v>
      </c>
      <c r="D247">
        <v>1000</v>
      </c>
      <c r="E247" t="s">
        <v>8400</v>
      </c>
      <c r="F247">
        <v>860832</v>
      </c>
      <c r="G247" s="85">
        <v>46147</v>
      </c>
      <c r="H247" s="57">
        <v>19</v>
      </c>
      <c r="I247" t="s">
        <v>8514</v>
      </c>
    </row>
    <row r="248" spans="1:9" x14ac:dyDescent="0.3">
      <c r="A248">
        <v>0</v>
      </c>
      <c r="B248">
        <v>0</v>
      </c>
      <c r="C248">
        <v>0</v>
      </c>
      <c r="D248">
        <v>8200</v>
      </c>
      <c r="E248" t="s">
        <v>8037</v>
      </c>
      <c r="F248">
        <v>860198</v>
      </c>
      <c r="G248" s="85">
        <v>46147</v>
      </c>
      <c r="H248" s="57">
        <v>19</v>
      </c>
      <c r="I248" t="s">
        <v>8516</v>
      </c>
    </row>
    <row r="249" spans="1:9" x14ac:dyDescent="0.3">
      <c r="A249">
        <v>0</v>
      </c>
      <c r="B249">
        <v>0</v>
      </c>
      <c r="C249">
        <v>0</v>
      </c>
      <c r="D249">
        <v>8200</v>
      </c>
      <c r="E249" t="s">
        <v>7985</v>
      </c>
      <c r="F249">
        <v>860198</v>
      </c>
      <c r="G249" s="85">
        <v>46147</v>
      </c>
      <c r="H249" s="57">
        <v>19</v>
      </c>
      <c r="I249" t="s">
        <v>8516</v>
      </c>
    </row>
    <row r="250" spans="1:9" x14ac:dyDescent="0.3">
      <c r="A250">
        <v>30</v>
      </c>
      <c r="D250">
        <v>0</v>
      </c>
      <c r="E250" t="s">
        <v>8384</v>
      </c>
      <c r="F250">
        <v>865549</v>
      </c>
      <c r="G250" s="85">
        <v>46147</v>
      </c>
      <c r="H250" s="57">
        <v>19</v>
      </c>
      <c r="I250" t="s">
        <v>8590</v>
      </c>
    </row>
    <row r="251" spans="1:9" x14ac:dyDescent="0.3">
      <c r="A251">
        <v>17</v>
      </c>
      <c r="B251">
        <v>1</v>
      </c>
      <c r="C251">
        <v>0</v>
      </c>
      <c r="D251">
        <v>1600</v>
      </c>
      <c r="E251" t="s">
        <v>8034</v>
      </c>
      <c r="F251">
        <v>703459</v>
      </c>
      <c r="G251" s="85">
        <v>46147</v>
      </c>
      <c r="H251" s="57">
        <v>19</v>
      </c>
      <c r="I251" t="s">
        <v>8519</v>
      </c>
    </row>
    <row r="252" spans="1:9" x14ac:dyDescent="0.3">
      <c r="A252">
        <v>0</v>
      </c>
      <c r="C252">
        <v>0</v>
      </c>
      <c r="D252">
        <v>1000</v>
      </c>
      <c r="E252" t="s">
        <v>8394</v>
      </c>
      <c r="F252">
        <v>653773</v>
      </c>
      <c r="G252" s="85">
        <v>46147</v>
      </c>
      <c r="H252" s="57">
        <v>19</v>
      </c>
      <c r="I252" t="s">
        <v>8522</v>
      </c>
    </row>
    <row r="253" spans="1:9" x14ac:dyDescent="0.3">
      <c r="A253">
        <v>4</v>
      </c>
      <c r="B253">
        <v>0</v>
      </c>
      <c r="C253">
        <v>0</v>
      </c>
      <c r="D253">
        <v>600</v>
      </c>
      <c r="E253" t="s">
        <v>8404</v>
      </c>
      <c r="F253">
        <v>319553</v>
      </c>
      <c r="G253" s="85">
        <v>46147</v>
      </c>
      <c r="H253" s="57">
        <v>19</v>
      </c>
      <c r="I253" t="s">
        <v>8520</v>
      </c>
    </row>
    <row r="254" spans="1:9" x14ac:dyDescent="0.3">
      <c r="A254">
        <v>13</v>
      </c>
      <c r="B254">
        <v>1</v>
      </c>
      <c r="C254">
        <v>0</v>
      </c>
      <c r="D254">
        <v>600</v>
      </c>
      <c r="E254" t="s">
        <v>8396</v>
      </c>
      <c r="F254">
        <v>824736</v>
      </c>
      <c r="G254" s="85">
        <v>46147</v>
      </c>
      <c r="H254" s="57">
        <v>19</v>
      </c>
      <c r="I254" t="s">
        <v>8525</v>
      </c>
    </row>
    <row r="255" spans="1:9" x14ac:dyDescent="0.3">
      <c r="A255">
        <v>0</v>
      </c>
      <c r="B255">
        <v>0</v>
      </c>
      <c r="C255">
        <v>0</v>
      </c>
      <c r="D255">
        <v>1300</v>
      </c>
      <c r="E255" t="s">
        <v>8399</v>
      </c>
      <c r="F255">
        <v>4227</v>
      </c>
      <c r="G255" s="85">
        <v>46147</v>
      </c>
      <c r="H255" s="57">
        <v>19</v>
      </c>
      <c r="I255" t="s">
        <v>8526</v>
      </c>
    </row>
    <row r="256" spans="1:9" x14ac:dyDescent="0.3">
      <c r="A256">
        <v>8</v>
      </c>
      <c r="B256">
        <v>0</v>
      </c>
      <c r="C256">
        <v>0</v>
      </c>
      <c r="D256">
        <v>1300</v>
      </c>
      <c r="E256" t="s">
        <v>8085</v>
      </c>
      <c r="F256">
        <v>859372</v>
      </c>
      <c r="G256" s="85">
        <v>46147</v>
      </c>
      <c r="H256" s="57">
        <v>19</v>
      </c>
      <c r="I256" t="s">
        <v>8527</v>
      </c>
    </row>
    <row r="257" spans="1:9" x14ac:dyDescent="0.3">
      <c r="A257">
        <v>30</v>
      </c>
      <c r="B257">
        <v>1</v>
      </c>
      <c r="C257">
        <v>1</v>
      </c>
      <c r="D257">
        <v>300</v>
      </c>
      <c r="E257" t="s">
        <v>3276</v>
      </c>
      <c r="F257">
        <v>773542</v>
      </c>
      <c r="G257" s="85">
        <v>46147</v>
      </c>
      <c r="H257" s="57">
        <v>19</v>
      </c>
      <c r="I257" t="s">
        <v>8581</v>
      </c>
    </row>
    <row r="258" spans="1:9" x14ac:dyDescent="0.3">
      <c r="A258">
        <v>0</v>
      </c>
      <c r="B258">
        <v>0</v>
      </c>
      <c r="C258">
        <v>0</v>
      </c>
      <c r="D258">
        <v>1400</v>
      </c>
      <c r="E258" t="s">
        <v>8405</v>
      </c>
      <c r="F258">
        <v>859361</v>
      </c>
      <c r="G258" s="85">
        <v>46147</v>
      </c>
      <c r="H258" s="57">
        <v>19</v>
      </c>
      <c r="I258" t="s">
        <v>8528</v>
      </c>
    </row>
    <row r="259" spans="1:9" x14ac:dyDescent="0.3">
      <c r="A259">
        <v>2</v>
      </c>
      <c r="B259">
        <v>1</v>
      </c>
      <c r="C259">
        <v>0</v>
      </c>
      <c r="D259">
        <v>100</v>
      </c>
      <c r="E259" t="s">
        <v>7999</v>
      </c>
      <c r="F259">
        <v>511671</v>
      </c>
      <c r="G259" s="85">
        <v>46147</v>
      </c>
      <c r="H259" s="57">
        <v>19</v>
      </c>
      <c r="I259" t="s">
        <v>8531</v>
      </c>
    </row>
    <row r="260" spans="1:9" x14ac:dyDescent="0.3">
      <c r="A260">
        <v>8</v>
      </c>
      <c r="C260">
        <v>0</v>
      </c>
      <c r="D260">
        <v>200</v>
      </c>
      <c r="E260" t="s">
        <v>8406</v>
      </c>
      <c r="F260">
        <v>304102</v>
      </c>
      <c r="G260" s="85">
        <v>46147</v>
      </c>
      <c r="H260" s="57">
        <v>19</v>
      </c>
      <c r="I260" t="s">
        <v>8532</v>
      </c>
    </row>
    <row r="261" spans="1:9" x14ac:dyDescent="0.3">
      <c r="A261">
        <v>0</v>
      </c>
      <c r="B261">
        <v>0</v>
      </c>
      <c r="C261">
        <v>0</v>
      </c>
      <c r="D261">
        <v>200</v>
      </c>
      <c r="E261" t="s">
        <v>8402</v>
      </c>
      <c r="F261">
        <v>841968</v>
      </c>
      <c r="G261" s="85">
        <v>46147</v>
      </c>
      <c r="H261" s="57">
        <v>19</v>
      </c>
      <c r="I261" t="s">
        <v>8534</v>
      </c>
    </row>
    <row r="262" spans="1:9" x14ac:dyDescent="0.3">
      <c r="A262">
        <v>0</v>
      </c>
      <c r="B262">
        <v>0</v>
      </c>
      <c r="C262">
        <v>0</v>
      </c>
      <c r="D262">
        <v>200</v>
      </c>
      <c r="E262" t="s">
        <v>8067</v>
      </c>
      <c r="F262">
        <v>765419</v>
      </c>
      <c r="G262" s="85">
        <v>46147</v>
      </c>
      <c r="H262" s="57">
        <v>19</v>
      </c>
      <c r="I262" t="s">
        <v>8535</v>
      </c>
    </row>
    <row r="263" spans="1:9" x14ac:dyDescent="0.3">
      <c r="A263">
        <v>0</v>
      </c>
      <c r="B263">
        <v>0</v>
      </c>
      <c r="C263">
        <v>0</v>
      </c>
      <c r="D263">
        <v>100</v>
      </c>
      <c r="E263" t="s">
        <v>8074</v>
      </c>
      <c r="F263">
        <v>660807</v>
      </c>
      <c r="G263" s="85">
        <v>46147</v>
      </c>
      <c r="H263" s="57">
        <v>19</v>
      </c>
      <c r="I263" t="s">
        <v>8536</v>
      </c>
    </row>
    <row r="264" spans="1:9" x14ac:dyDescent="0.3">
      <c r="A264">
        <v>30</v>
      </c>
      <c r="B264">
        <v>1</v>
      </c>
      <c r="C264">
        <v>1</v>
      </c>
      <c r="D264">
        <v>2400</v>
      </c>
      <c r="E264" t="s">
        <v>7990</v>
      </c>
      <c r="F264">
        <v>761755</v>
      </c>
      <c r="G264" s="85">
        <v>46147</v>
      </c>
      <c r="H264" s="57">
        <v>19</v>
      </c>
      <c r="I264" t="s">
        <v>8586</v>
      </c>
    </row>
    <row r="265" spans="1:9" x14ac:dyDescent="0.3">
      <c r="A265">
        <v>14</v>
      </c>
      <c r="B265">
        <v>1</v>
      </c>
      <c r="C265">
        <v>0</v>
      </c>
      <c r="D265">
        <v>9800</v>
      </c>
      <c r="E265" t="s">
        <v>8401</v>
      </c>
      <c r="F265">
        <v>721917</v>
      </c>
      <c r="G265" s="85">
        <v>46147</v>
      </c>
      <c r="H265" s="57">
        <v>19</v>
      </c>
      <c r="I265" t="s">
        <v>8538</v>
      </c>
    </row>
    <row r="266" spans="1:9" x14ac:dyDescent="0.3">
      <c r="A266">
        <v>0</v>
      </c>
      <c r="B266">
        <v>0</v>
      </c>
      <c r="C266">
        <v>0</v>
      </c>
      <c r="D266">
        <v>100</v>
      </c>
      <c r="E266" t="s">
        <v>8019</v>
      </c>
      <c r="F266">
        <v>713263</v>
      </c>
      <c r="G266" s="85">
        <v>46147</v>
      </c>
      <c r="H266" s="57">
        <v>19</v>
      </c>
      <c r="I266" t="s">
        <v>8540</v>
      </c>
    </row>
    <row r="267" spans="1:9" x14ac:dyDescent="0.3">
      <c r="A267">
        <v>0</v>
      </c>
      <c r="B267">
        <v>0</v>
      </c>
      <c r="C267">
        <v>0</v>
      </c>
      <c r="D267">
        <v>300</v>
      </c>
      <c r="E267" t="s">
        <v>8078</v>
      </c>
      <c r="F267">
        <v>4016</v>
      </c>
      <c r="G267" s="85">
        <v>46147</v>
      </c>
      <c r="H267" s="57">
        <v>19</v>
      </c>
      <c r="I267" t="s">
        <v>8541</v>
      </c>
    </row>
    <row r="268" spans="1:9" x14ac:dyDescent="0.3">
      <c r="A268">
        <v>5</v>
      </c>
      <c r="B268">
        <v>1</v>
      </c>
      <c r="C268">
        <v>0</v>
      </c>
      <c r="D268">
        <v>16900</v>
      </c>
      <c r="F268">
        <v>214331</v>
      </c>
      <c r="G268" s="85">
        <v>46147</v>
      </c>
      <c r="H268" s="57">
        <v>19</v>
      </c>
      <c r="I268" t="s">
        <v>8524</v>
      </c>
    </row>
    <row r="269" spans="1:9" x14ac:dyDescent="0.3">
      <c r="A269">
        <v>0</v>
      </c>
      <c r="B269">
        <v>0</v>
      </c>
      <c r="C269">
        <v>0</v>
      </c>
      <c r="D269">
        <v>100</v>
      </c>
      <c r="E269" t="s">
        <v>8078</v>
      </c>
      <c r="F269">
        <v>142554</v>
      </c>
      <c r="G269" s="85">
        <v>46147</v>
      </c>
      <c r="H269" s="57">
        <v>19</v>
      </c>
      <c r="I269" t="s">
        <v>8544</v>
      </c>
    </row>
    <row r="270" spans="1:9" x14ac:dyDescent="0.3">
      <c r="A270">
        <v>14</v>
      </c>
      <c r="B270">
        <v>1</v>
      </c>
      <c r="C270">
        <v>0</v>
      </c>
      <c r="D270">
        <v>6300</v>
      </c>
      <c r="E270" t="s">
        <v>8407</v>
      </c>
      <c r="F270">
        <v>488713</v>
      </c>
      <c r="G270" s="85">
        <v>46147</v>
      </c>
      <c r="H270" s="57">
        <v>19</v>
      </c>
      <c r="I270" t="s">
        <v>8545</v>
      </c>
    </row>
    <row r="271" spans="1:9" x14ac:dyDescent="0.3">
      <c r="A271">
        <v>0</v>
      </c>
      <c r="B271">
        <v>0</v>
      </c>
      <c r="C271">
        <v>0</v>
      </c>
      <c r="D271">
        <v>1200</v>
      </c>
      <c r="E271" t="s">
        <v>8025</v>
      </c>
      <c r="F271">
        <v>859356</v>
      </c>
      <c r="G271" s="85">
        <v>46147</v>
      </c>
      <c r="H271" s="57">
        <v>19</v>
      </c>
      <c r="I271" t="s">
        <v>8547</v>
      </c>
    </row>
    <row r="272" spans="1:9" x14ac:dyDescent="0.3">
      <c r="A272">
        <v>10</v>
      </c>
      <c r="B272">
        <v>1</v>
      </c>
      <c r="C272">
        <v>0</v>
      </c>
      <c r="D272">
        <v>5900</v>
      </c>
      <c r="E272" t="s">
        <v>7979</v>
      </c>
      <c r="F272">
        <v>708890</v>
      </c>
      <c r="G272" s="85">
        <v>46147</v>
      </c>
      <c r="H272" s="57">
        <v>19</v>
      </c>
      <c r="I272" t="s">
        <v>8551</v>
      </c>
    </row>
    <row r="273" spans="1:9" x14ac:dyDescent="0.3">
      <c r="A273">
        <v>0</v>
      </c>
      <c r="C273">
        <v>0</v>
      </c>
      <c r="D273">
        <v>100</v>
      </c>
      <c r="E273" t="s">
        <v>8021</v>
      </c>
      <c r="F273">
        <v>708951</v>
      </c>
      <c r="G273" s="85">
        <v>46147</v>
      </c>
      <c r="H273" s="57">
        <v>19</v>
      </c>
      <c r="I273" t="s">
        <v>8548</v>
      </c>
    </row>
    <row r="274" spans="1:9" x14ac:dyDescent="0.3">
      <c r="A274">
        <v>30</v>
      </c>
      <c r="B274">
        <v>1</v>
      </c>
      <c r="C274">
        <v>1</v>
      </c>
      <c r="D274">
        <v>1400</v>
      </c>
      <c r="E274" t="s">
        <v>8408</v>
      </c>
      <c r="F274">
        <v>738793</v>
      </c>
      <c r="G274" s="85">
        <v>46147</v>
      </c>
      <c r="H274" s="57">
        <v>19</v>
      </c>
      <c r="I274" t="s">
        <v>8550</v>
      </c>
    </row>
    <row r="275" spans="1:9" x14ac:dyDescent="0.3">
      <c r="A275">
        <v>15</v>
      </c>
      <c r="B275">
        <v>1</v>
      </c>
      <c r="C275">
        <v>1</v>
      </c>
      <c r="D275">
        <v>4800</v>
      </c>
      <c r="E275" t="s">
        <v>8030</v>
      </c>
      <c r="F275">
        <v>794702</v>
      </c>
      <c r="G275" s="85">
        <v>46147</v>
      </c>
      <c r="H275" s="57">
        <v>19</v>
      </c>
      <c r="I275" t="s">
        <v>8552</v>
      </c>
    </row>
    <row r="276" spans="1:9" x14ac:dyDescent="0.3">
      <c r="A276">
        <v>4</v>
      </c>
      <c r="B276">
        <v>1</v>
      </c>
      <c r="C276">
        <v>0</v>
      </c>
      <c r="D276">
        <v>2100</v>
      </c>
      <c r="E276" t="s">
        <v>7965</v>
      </c>
      <c r="F276">
        <v>758003</v>
      </c>
      <c r="G276" s="85">
        <v>46147</v>
      </c>
      <c r="H276" s="57">
        <v>19</v>
      </c>
      <c r="I276" t="s">
        <v>8512</v>
      </c>
    </row>
    <row r="277" spans="1:9" x14ac:dyDescent="0.3">
      <c r="A277">
        <v>0</v>
      </c>
      <c r="B277">
        <v>0</v>
      </c>
      <c r="C277">
        <v>0</v>
      </c>
      <c r="D277">
        <v>800</v>
      </c>
      <c r="E277" t="s">
        <v>8409</v>
      </c>
      <c r="F277">
        <v>859362</v>
      </c>
      <c r="G277" s="85">
        <v>46147</v>
      </c>
      <c r="H277" s="57">
        <v>19</v>
      </c>
      <c r="I277" t="s">
        <v>8554</v>
      </c>
    </row>
    <row r="278" spans="1:9" x14ac:dyDescent="0.3">
      <c r="A278">
        <v>14</v>
      </c>
      <c r="B278">
        <v>1</v>
      </c>
      <c r="C278">
        <v>0</v>
      </c>
      <c r="D278">
        <v>300</v>
      </c>
      <c r="E278" t="s">
        <v>8027</v>
      </c>
      <c r="F278">
        <v>841966</v>
      </c>
      <c r="G278" s="85">
        <v>46147</v>
      </c>
      <c r="H278" s="57">
        <v>19</v>
      </c>
      <c r="I278" t="s">
        <v>8562</v>
      </c>
    </row>
    <row r="279" spans="1:9" x14ac:dyDescent="0.3">
      <c r="A279">
        <v>20</v>
      </c>
      <c r="B279">
        <v>1</v>
      </c>
      <c r="C279">
        <v>1</v>
      </c>
      <c r="D279">
        <v>200</v>
      </c>
      <c r="E279" t="s">
        <v>8083</v>
      </c>
      <c r="F279">
        <v>816256</v>
      </c>
      <c r="G279" s="85">
        <v>46147</v>
      </c>
      <c r="H279" s="57">
        <v>19</v>
      </c>
      <c r="I279" t="s">
        <v>8564</v>
      </c>
    </row>
    <row r="280" spans="1:9" x14ac:dyDescent="0.3">
      <c r="A280">
        <v>4</v>
      </c>
      <c r="B280">
        <v>1</v>
      </c>
      <c r="C280">
        <v>0</v>
      </c>
      <c r="D280">
        <v>37400</v>
      </c>
      <c r="F280">
        <v>732761</v>
      </c>
      <c r="G280" s="85">
        <v>46147</v>
      </c>
      <c r="H280" s="57">
        <v>19</v>
      </c>
      <c r="I280" t="s">
        <v>8515</v>
      </c>
    </row>
    <row r="281" spans="1:9" x14ac:dyDescent="0.3">
      <c r="A281">
        <v>5</v>
      </c>
      <c r="B281">
        <v>1</v>
      </c>
      <c r="C281">
        <v>0</v>
      </c>
      <c r="D281">
        <v>16900</v>
      </c>
      <c r="F281">
        <v>214331</v>
      </c>
      <c r="G281" s="85">
        <v>46147</v>
      </c>
      <c r="H281" s="57">
        <v>19</v>
      </c>
      <c r="I281" t="s">
        <v>8524</v>
      </c>
    </row>
    <row r="282" spans="1:9" x14ac:dyDescent="0.3">
      <c r="A282">
        <v>0</v>
      </c>
      <c r="B282">
        <v>0</v>
      </c>
      <c r="C282">
        <v>0</v>
      </c>
      <c r="D282">
        <v>2500</v>
      </c>
      <c r="E282" t="s">
        <v>8386</v>
      </c>
      <c r="F282">
        <v>817128</v>
      </c>
      <c r="G282" s="85">
        <v>46147</v>
      </c>
      <c r="H282" s="57">
        <v>19</v>
      </c>
      <c r="I282" t="s">
        <v>8461</v>
      </c>
    </row>
    <row r="283" spans="1:9" x14ac:dyDescent="0.3">
      <c r="A283">
        <v>21</v>
      </c>
      <c r="B283">
        <v>1</v>
      </c>
      <c r="C283">
        <v>0</v>
      </c>
      <c r="D283">
        <v>2700</v>
      </c>
      <c r="E283" t="s">
        <v>3484</v>
      </c>
      <c r="F283">
        <v>207827</v>
      </c>
      <c r="G283" s="85">
        <v>46147</v>
      </c>
      <c r="H283" s="57">
        <v>19</v>
      </c>
      <c r="I283" t="s">
        <v>8572</v>
      </c>
    </row>
    <row r="284" spans="1:9" x14ac:dyDescent="0.3">
      <c r="A284">
        <v>5</v>
      </c>
      <c r="B284">
        <v>1</v>
      </c>
      <c r="C284">
        <v>0</v>
      </c>
      <c r="D284">
        <v>7600</v>
      </c>
      <c r="E284" t="s">
        <v>3485</v>
      </c>
      <c r="F284">
        <v>824270</v>
      </c>
      <c r="G284" s="85">
        <v>46147</v>
      </c>
      <c r="H284" s="57">
        <v>19</v>
      </c>
      <c r="I284" t="s">
        <v>8518</v>
      </c>
    </row>
    <row r="285" spans="1:9" x14ac:dyDescent="0.3">
      <c r="A285">
        <v>30</v>
      </c>
      <c r="B285">
        <v>1</v>
      </c>
      <c r="C285">
        <v>1</v>
      </c>
      <c r="D285">
        <v>3500</v>
      </c>
      <c r="E285" t="s">
        <v>7971</v>
      </c>
      <c r="F285">
        <v>3738</v>
      </c>
      <c r="G285" s="85">
        <v>46147</v>
      </c>
      <c r="H285" s="57">
        <v>19</v>
      </c>
      <c r="I285" t="s">
        <v>8587</v>
      </c>
    </row>
    <row r="286" spans="1:9" x14ac:dyDescent="0.3">
      <c r="A286">
        <v>-18</v>
      </c>
      <c r="B286">
        <v>0</v>
      </c>
      <c r="C286">
        <v>0</v>
      </c>
      <c r="D286" t="s">
        <v>3567</v>
      </c>
      <c r="F286" t="s">
        <v>7621</v>
      </c>
      <c r="G286" s="85">
        <v>46147</v>
      </c>
      <c r="H286" s="57">
        <v>19</v>
      </c>
      <c r="I286" t="s">
        <v>8442</v>
      </c>
    </row>
    <row r="287" spans="1:9" x14ac:dyDescent="0.3">
      <c r="A287">
        <v>24</v>
      </c>
      <c r="B287">
        <v>1</v>
      </c>
      <c r="C287">
        <v>0</v>
      </c>
      <c r="D287">
        <v>700</v>
      </c>
      <c r="E287" t="s">
        <v>8410</v>
      </c>
      <c r="F287">
        <v>771407</v>
      </c>
      <c r="G287" s="85">
        <v>46147</v>
      </c>
      <c r="H287" s="57">
        <v>19</v>
      </c>
      <c r="I287" t="s">
        <v>8565</v>
      </c>
    </row>
    <row r="288" spans="1:9" x14ac:dyDescent="0.3">
      <c r="A288">
        <v>30</v>
      </c>
      <c r="B288">
        <v>1</v>
      </c>
      <c r="C288">
        <v>1</v>
      </c>
      <c r="D288">
        <v>2000</v>
      </c>
      <c r="E288" t="s">
        <v>8011</v>
      </c>
      <c r="F288">
        <v>1565</v>
      </c>
      <c r="G288" s="85">
        <v>46147</v>
      </c>
      <c r="H288" s="57">
        <v>19</v>
      </c>
      <c r="I288" t="s">
        <v>8566</v>
      </c>
    </row>
    <row r="289" spans="1:9" x14ac:dyDescent="0.3">
      <c r="A289">
        <v>0</v>
      </c>
      <c r="C289">
        <v>0</v>
      </c>
      <c r="D289">
        <v>7500</v>
      </c>
      <c r="E289" t="s">
        <v>4059</v>
      </c>
      <c r="F289">
        <v>845415</v>
      </c>
      <c r="G289" s="85">
        <v>46147</v>
      </c>
      <c r="H289" s="57">
        <v>19</v>
      </c>
      <c r="I289" t="s">
        <v>8462</v>
      </c>
    </row>
    <row r="290" spans="1:9" x14ac:dyDescent="0.3">
      <c r="A290">
        <v>0</v>
      </c>
      <c r="B290">
        <v>0</v>
      </c>
      <c r="C290">
        <v>0</v>
      </c>
      <c r="D290">
        <v>1200</v>
      </c>
      <c r="E290" t="s">
        <v>8068</v>
      </c>
      <c r="F290">
        <v>762106</v>
      </c>
      <c r="G290" s="85">
        <v>46147</v>
      </c>
      <c r="H290" s="57">
        <v>19</v>
      </c>
      <c r="I290" t="s">
        <v>8479</v>
      </c>
    </row>
    <row r="291" spans="1:9" x14ac:dyDescent="0.3">
      <c r="A291">
        <v>0</v>
      </c>
      <c r="B291">
        <v>0</v>
      </c>
      <c r="C291">
        <v>0</v>
      </c>
      <c r="D291">
        <v>200</v>
      </c>
      <c r="E291" t="s">
        <v>8072</v>
      </c>
      <c r="F291">
        <v>709889</v>
      </c>
      <c r="G291" s="85">
        <v>46147</v>
      </c>
      <c r="H291" s="57">
        <v>19</v>
      </c>
      <c r="I291" t="s">
        <v>8480</v>
      </c>
    </row>
    <row r="292" spans="1:9" x14ac:dyDescent="0.3">
      <c r="A292">
        <v>0</v>
      </c>
      <c r="B292">
        <v>0</v>
      </c>
      <c r="C292">
        <v>0</v>
      </c>
      <c r="D292">
        <v>100</v>
      </c>
      <c r="E292" t="s">
        <v>8075</v>
      </c>
      <c r="F292">
        <v>553397</v>
      </c>
      <c r="G292" s="85">
        <v>46147</v>
      </c>
      <c r="H292" s="57">
        <v>19</v>
      </c>
      <c r="I292" t="s">
        <v>8481</v>
      </c>
    </row>
    <row r="293" spans="1:9" x14ac:dyDescent="0.3">
      <c r="A293">
        <v>0</v>
      </c>
      <c r="B293">
        <v>0</v>
      </c>
      <c r="C293">
        <v>0</v>
      </c>
      <c r="D293">
        <v>100</v>
      </c>
      <c r="E293" t="s">
        <v>8075</v>
      </c>
      <c r="F293">
        <v>536276</v>
      </c>
      <c r="G293" s="85">
        <v>46147</v>
      </c>
      <c r="H293" s="57">
        <v>19</v>
      </c>
      <c r="I293" t="s">
        <v>8482</v>
      </c>
    </row>
    <row r="294" spans="1:9" x14ac:dyDescent="0.3">
      <c r="A294">
        <v>0</v>
      </c>
      <c r="B294">
        <v>0</v>
      </c>
      <c r="C294">
        <v>0</v>
      </c>
      <c r="D294">
        <v>100</v>
      </c>
      <c r="E294" t="s">
        <v>8075</v>
      </c>
      <c r="F294">
        <v>452082</v>
      </c>
      <c r="G294" s="85">
        <v>46147</v>
      </c>
      <c r="H294" s="57">
        <v>19</v>
      </c>
      <c r="I294" t="s">
        <v>8483</v>
      </c>
    </row>
    <row r="295" spans="1:9" x14ac:dyDescent="0.3">
      <c r="A295">
        <v>0</v>
      </c>
      <c r="B295">
        <v>0</v>
      </c>
      <c r="C295">
        <v>0</v>
      </c>
      <c r="D295">
        <v>100</v>
      </c>
      <c r="E295" t="s">
        <v>8075</v>
      </c>
      <c r="F295">
        <v>164812</v>
      </c>
      <c r="G295" s="85">
        <v>46147</v>
      </c>
      <c r="H295" s="57">
        <v>19</v>
      </c>
      <c r="I295" t="s">
        <v>8484</v>
      </c>
    </row>
    <row r="296" spans="1:9" x14ac:dyDescent="0.3">
      <c r="A296">
        <v>3</v>
      </c>
      <c r="B296">
        <v>0</v>
      </c>
      <c r="C296">
        <v>0</v>
      </c>
      <c r="D296" t="s">
        <v>3567</v>
      </c>
      <c r="F296" t="s">
        <v>7082</v>
      </c>
      <c r="G296" s="85">
        <v>46147</v>
      </c>
      <c r="H296" s="57">
        <v>19</v>
      </c>
      <c r="I296" t="s">
        <v>8496</v>
      </c>
    </row>
    <row r="297" spans="1:9" x14ac:dyDescent="0.3">
      <c r="A297">
        <v>5</v>
      </c>
      <c r="B297">
        <v>0</v>
      </c>
      <c r="C297">
        <v>0</v>
      </c>
      <c r="D297">
        <v>3900</v>
      </c>
      <c r="E297" t="s">
        <v>3602</v>
      </c>
      <c r="F297">
        <v>859486</v>
      </c>
      <c r="G297" s="85">
        <v>46147</v>
      </c>
      <c r="H297" s="57">
        <v>19</v>
      </c>
      <c r="I297" t="s">
        <v>8521</v>
      </c>
    </row>
    <row r="298" spans="1:9" x14ac:dyDescent="0.3">
      <c r="A298">
        <v>5</v>
      </c>
      <c r="B298">
        <v>1</v>
      </c>
      <c r="C298">
        <v>0</v>
      </c>
      <c r="D298">
        <v>200</v>
      </c>
      <c r="E298" t="s">
        <v>8072</v>
      </c>
      <c r="F298">
        <v>709635</v>
      </c>
      <c r="G298" s="85">
        <v>46147</v>
      </c>
      <c r="H298" s="57">
        <v>19</v>
      </c>
      <c r="I298" t="s">
        <v>8523</v>
      </c>
    </row>
    <row r="299" spans="1:9" x14ac:dyDescent="0.3">
      <c r="A299">
        <v>16</v>
      </c>
      <c r="C299">
        <v>0</v>
      </c>
      <c r="D299">
        <v>900</v>
      </c>
      <c r="E299" t="s">
        <v>8411</v>
      </c>
      <c r="F299">
        <v>675960</v>
      </c>
      <c r="G299" s="85">
        <v>46147</v>
      </c>
      <c r="H299" s="57">
        <v>19</v>
      </c>
      <c r="I299" t="s">
        <v>8530</v>
      </c>
    </row>
    <row r="300" spans="1:9" x14ac:dyDescent="0.3">
      <c r="A300">
        <v>10</v>
      </c>
      <c r="B300">
        <v>1</v>
      </c>
      <c r="C300">
        <v>0</v>
      </c>
      <c r="D300">
        <v>300</v>
      </c>
      <c r="E300" t="s">
        <v>8071</v>
      </c>
      <c r="F300">
        <v>712576</v>
      </c>
      <c r="G300" s="85">
        <v>46147</v>
      </c>
      <c r="H300" s="57">
        <v>19</v>
      </c>
      <c r="I300" t="s">
        <v>8549</v>
      </c>
    </row>
    <row r="301" spans="1:9" x14ac:dyDescent="0.3">
      <c r="A301">
        <v>0</v>
      </c>
      <c r="B301">
        <v>0</v>
      </c>
      <c r="C301">
        <v>0</v>
      </c>
      <c r="D301">
        <v>300</v>
      </c>
      <c r="E301" t="s">
        <v>8087</v>
      </c>
      <c r="F301">
        <v>786407</v>
      </c>
      <c r="G301" s="85">
        <v>46147</v>
      </c>
      <c r="H301" s="57">
        <v>19</v>
      </c>
      <c r="I301" t="s">
        <v>8567</v>
      </c>
    </row>
    <row r="302" spans="1:9" x14ac:dyDescent="0.3">
      <c r="A302">
        <v>0</v>
      </c>
      <c r="B302">
        <v>0</v>
      </c>
      <c r="C302">
        <v>0</v>
      </c>
      <c r="D302">
        <v>400</v>
      </c>
      <c r="E302" t="s">
        <v>3940</v>
      </c>
      <c r="F302">
        <v>653403</v>
      </c>
      <c r="G302" s="85">
        <v>46147</v>
      </c>
      <c r="H302" s="57">
        <v>19</v>
      </c>
      <c r="I302" t="s">
        <v>8568</v>
      </c>
    </row>
    <row r="303" spans="1:9" x14ac:dyDescent="0.3">
      <c r="A303">
        <v>0</v>
      </c>
      <c r="B303">
        <v>0</v>
      </c>
      <c r="C303">
        <v>0</v>
      </c>
      <c r="D303">
        <v>800</v>
      </c>
      <c r="E303" t="s">
        <v>3939</v>
      </c>
      <c r="F303">
        <v>653429</v>
      </c>
      <c r="G303" s="85">
        <v>46147</v>
      </c>
      <c r="H303" s="57">
        <v>19</v>
      </c>
      <c r="I303" t="s">
        <v>8570</v>
      </c>
    </row>
    <row r="304" spans="1:9" x14ac:dyDescent="0.3">
      <c r="A304">
        <v>1</v>
      </c>
      <c r="B304">
        <v>0</v>
      </c>
      <c r="C304">
        <v>0</v>
      </c>
      <c r="D304">
        <v>3500</v>
      </c>
      <c r="E304" t="s">
        <v>3686</v>
      </c>
      <c r="F304">
        <v>703480</v>
      </c>
      <c r="G304" s="85">
        <v>46147</v>
      </c>
      <c r="H304" s="57">
        <v>19</v>
      </c>
      <c r="I304" t="s">
        <v>8574</v>
      </c>
    </row>
    <row r="305" spans="1:9" x14ac:dyDescent="0.3">
      <c r="A305">
        <v>1</v>
      </c>
      <c r="B305">
        <v>0</v>
      </c>
      <c r="C305">
        <v>0</v>
      </c>
      <c r="D305">
        <v>5600</v>
      </c>
      <c r="E305" t="s">
        <v>8070</v>
      </c>
      <c r="F305">
        <v>732763</v>
      </c>
      <c r="G305" s="85">
        <v>46147</v>
      </c>
      <c r="H305" s="57">
        <v>19</v>
      </c>
      <c r="I305" t="s">
        <v>8575</v>
      </c>
    </row>
    <row r="306" spans="1:9" x14ac:dyDescent="0.3">
      <c r="A306">
        <v>3</v>
      </c>
      <c r="B306">
        <v>1</v>
      </c>
      <c r="C306">
        <v>0</v>
      </c>
      <c r="D306">
        <v>700</v>
      </c>
      <c r="E306" t="s">
        <v>3583</v>
      </c>
      <c r="F306">
        <v>653434</v>
      </c>
      <c r="G306" s="85">
        <v>46147</v>
      </c>
      <c r="H306" s="57">
        <v>19</v>
      </c>
      <c r="I306" t="s">
        <v>8576</v>
      </c>
    </row>
    <row r="307" spans="1:9" x14ac:dyDescent="0.3">
      <c r="A307">
        <v>25</v>
      </c>
      <c r="B307">
        <v>1</v>
      </c>
      <c r="C307">
        <v>1</v>
      </c>
      <c r="D307">
        <v>400</v>
      </c>
      <c r="E307" t="s">
        <v>8072</v>
      </c>
      <c r="F307">
        <v>705260</v>
      </c>
      <c r="G307" s="85">
        <v>46147</v>
      </c>
      <c r="H307" s="57">
        <v>19</v>
      </c>
      <c r="I307" t="s">
        <v>8577</v>
      </c>
    </row>
    <row r="308" spans="1:9" x14ac:dyDescent="0.3">
      <c r="A308">
        <v>28</v>
      </c>
      <c r="B308">
        <v>1</v>
      </c>
      <c r="C308">
        <v>1</v>
      </c>
      <c r="D308">
        <v>1300</v>
      </c>
      <c r="E308" t="s">
        <v>8072</v>
      </c>
      <c r="F308">
        <v>502860</v>
      </c>
      <c r="G308" s="85">
        <v>46147</v>
      </c>
      <c r="H308" s="57">
        <v>19</v>
      </c>
      <c r="I308" t="s">
        <v>8578</v>
      </c>
    </row>
    <row r="309" spans="1:9" x14ac:dyDescent="0.3">
      <c r="A309">
        <v>4</v>
      </c>
      <c r="C309">
        <v>0</v>
      </c>
      <c r="D309">
        <v>3600</v>
      </c>
      <c r="E309" t="s">
        <v>3896</v>
      </c>
      <c r="F309">
        <v>794723</v>
      </c>
      <c r="G309" s="85">
        <v>46147</v>
      </c>
      <c r="H309" s="57">
        <v>19</v>
      </c>
      <c r="I309" t="s">
        <v>8582</v>
      </c>
    </row>
    <row r="310" spans="1:9" x14ac:dyDescent="0.3">
      <c r="A310">
        <v>7</v>
      </c>
      <c r="B310">
        <v>1</v>
      </c>
      <c r="C310">
        <v>0</v>
      </c>
      <c r="D310">
        <v>1600</v>
      </c>
      <c r="F310">
        <v>645199</v>
      </c>
      <c r="G310" s="85">
        <v>46147</v>
      </c>
      <c r="H310" s="57">
        <v>19</v>
      </c>
      <c r="I310" t="s">
        <v>8584</v>
      </c>
    </row>
    <row r="311" spans="1:9" x14ac:dyDescent="0.3">
      <c r="A311">
        <v>30</v>
      </c>
      <c r="B311">
        <v>0</v>
      </c>
      <c r="C311">
        <v>0</v>
      </c>
      <c r="D311">
        <v>0</v>
      </c>
      <c r="E311" t="s">
        <v>3999</v>
      </c>
      <c r="F311" t="s">
        <v>4208</v>
      </c>
      <c r="G311" s="85">
        <v>46147</v>
      </c>
      <c r="H311" s="57">
        <v>19</v>
      </c>
      <c r="I311" t="s">
        <v>8588</v>
      </c>
    </row>
    <row r="312" spans="1:9" x14ac:dyDescent="0.3">
      <c r="A312">
        <v>30</v>
      </c>
      <c r="B312">
        <v>0</v>
      </c>
      <c r="C312">
        <v>0</v>
      </c>
      <c r="D312">
        <v>0</v>
      </c>
      <c r="E312" t="s">
        <v>3468</v>
      </c>
      <c r="F312" t="s">
        <v>3263</v>
      </c>
      <c r="G312" s="85">
        <v>46147</v>
      </c>
      <c r="H312" s="57">
        <v>19</v>
      </c>
      <c r="I312" t="s">
        <v>8589</v>
      </c>
    </row>
    <row r="313" spans="1:9" x14ac:dyDescent="0.3">
      <c r="A313">
        <v>9</v>
      </c>
      <c r="C313">
        <v>1</v>
      </c>
      <c r="D313">
        <v>1100</v>
      </c>
      <c r="E313" t="s">
        <v>3894</v>
      </c>
      <c r="F313">
        <v>653426</v>
      </c>
      <c r="G313" s="85">
        <v>46147</v>
      </c>
      <c r="H313" s="57">
        <v>19</v>
      </c>
      <c r="I313" t="s">
        <v>8591</v>
      </c>
    </row>
    <row r="314" spans="1:9" x14ac:dyDescent="0.3">
      <c r="A314">
        <v>0</v>
      </c>
      <c r="B314">
        <v>0</v>
      </c>
      <c r="C314">
        <v>0</v>
      </c>
      <c r="D314">
        <v>1300</v>
      </c>
      <c r="F314">
        <v>862665</v>
      </c>
      <c r="G314" s="85">
        <v>46147</v>
      </c>
      <c r="H314" s="57">
        <v>19</v>
      </c>
      <c r="I314" t="s">
        <v>8487</v>
      </c>
    </row>
    <row r="315" spans="1:9" x14ac:dyDescent="0.3">
      <c r="A315">
        <v>23</v>
      </c>
      <c r="B315">
        <v>1</v>
      </c>
      <c r="C315">
        <v>1</v>
      </c>
      <c r="D315">
        <v>1100</v>
      </c>
      <c r="E315" t="s">
        <v>8069</v>
      </c>
      <c r="F315">
        <v>734398</v>
      </c>
      <c r="G315" s="85">
        <v>46147</v>
      </c>
      <c r="H315" s="57">
        <v>19</v>
      </c>
      <c r="I315" t="s">
        <v>8559</v>
      </c>
    </row>
    <row r="316" spans="1:9" x14ac:dyDescent="0.3">
      <c r="A316">
        <v>5</v>
      </c>
      <c r="B316">
        <v>0</v>
      </c>
      <c r="C316">
        <v>0</v>
      </c>
      <c r="D316">
        <v>3900</v>
      </c>
      <c r="E316" t="s">
        <v>3602</v>
      </c>
      <c r="F316">
        <v>859486</v>
      </c>
      <c r="G316" s="85">
        <v>46148</v>
      </c>
      <c r="H316" s="57">
        <v>19</v>
      </c>
      <c r="I316" t="s">
        <v>8521</v>
      </c>
    </row>
    <row r="317" spans="1:9" x14ac:dyDescent="0.3">
      <c r="A317">
        <v>30</v>
      </c>
      <c r="B317">
        <v>1</v>
      </c>
      <c r="C317">
        <v>1</v>
      </c>
      <c r="D317">
        <v>700</v>
      </c>
      <c r="E317" t="s">
        <v>3608</v>
      </c>
      <c r="F317">
        <v>859497</v>
      </c>
      <c r="G317" s="85">
        <v>46148</v>
      </c>
      <c r="H317" s="57">
        <v>19</v>
      </c>
      <c r="I317" t="s">
        <v>8592</v>
      </c>
    </row>
    <row r="318" spans="1:9" x14ac:dyDescent="0.3">
      <c r="A318">
        <v>5</v>
      </c>
      <c r="B318">
        <v>1</v>
      </c>
      <c r="C318">
        <v>0</v>
      </c>
      <c r="D318">
        <v>22000</v>
      </c>
      <c r="F318">
        <v>565912</v>
      </c>
      <c r="G318" s="85">
        <v>46148</v>
      </c>
      <c r="H318" s="57">
        <v>19</v>
      </c>
      <c r="I318" t="s">
        <v>8517</v>
      </c>
    </row>
    <row r="319" spans="1:9" x14ac:dyDescent="0.3">
      <c r="A319">
        <v>3</v>
      </c>
      <c r="B319">
        <v>1</v>
      </c>
      <c r="C319">
        <v>0</v>
      </c>
      <c r="D319">
        <v>3400</v>
      </c>
      <c r="E319" t="s">
        <v>3888</v>
      </c>
      <c r="F319">
        <v>710585</v>
      </c>
      <c r="G319" s="85">
        <v>46148</v>
      </c>
      <c r="H319" s="57">
        <v>19</v>
      </c>
      <c r="I319" t="s">
        <v>8506</v>
      </c>
    </row>
    <row r="320" spans="1:9" x14ac:dyDescent="0.3">
      <c r="A320">
        <v>6</v>
      </c>
      <c r="B320">
        <v>0</v>
      </c>
      <c r="C320">
        <v>0</v>
      </c>
      <c r="D320">
        <v>600</v>
      </c>
      <c r="E320" t="s">
        <v>7968</v>
      </c>
      <c r="F320">
        <v>785791</v>
      </c>
      <c r="G320" s="85">
        <v>46148</v>
      </c>
      <c r="H320" s="57">
        <v>19</v>
      </c>
      <c r="I320" t="s">
        <v>8529</v>
      </c>
    </row>
    <row r="321" spans="1:9" x14ac:dyDescent="0.3">
      <c r="A321">
        <v>3</v>
      </c>
      <c r="B321">
        <v>1</v>
      </c>
      <c r="C321">
        <v>0</v>
      </c>
      <c r="D321">
        <v>8100</v>
      </c>
      <c r="F321">
        <v>766773</v>
      </c>
      <c r="G321" s="85">
        <v>46148</v>
      </c>
      <c r="H321" s="57">
        <v>19</v>
      </c>
      <c r="I321" t="s">
        <v>8499</v>
      </c>
    </row>
    <row r="322" spans="1:9" x14ac:dyDescent="0.3">
      <c r="A322">
        <v>3</v>
      </c>
      <c r="B322">
        <v>0</v>
      </c>
      <c r="C322">
        <v>0</v>
      </c>
      <c r="D322">
        <v>20000</v>
      </c>
      <c r="E322" t="s">
        <v>7980</v>
      </c>
      <c r="F322">
        <v>861258</v>
      </c>
      <c r="G322" s="85">
        <v>46148</v>
      </c>
      <c r="H322" s="57">
        <v>19</v>
      </c>
      <c r="I322" t="s">
        <v>8501</v>
      </c>
    </row>
    <row r="323" spans="1:9" x14ac:dyDescent="0.3">
      <c r="A323">
        <v>14</v>
      </c>
      <c r="C323">
        <v>1</v>
      </c>
      <c r="D323">
        <v>1000</v>
      </c>
      <c r="E323" t="s">
        <v>7996</v>
      </c>
      <c r="F323">
        <v>448807</v>
      </c>
      <c r="G323" s="85">
        <v>46148</v>
      </c>
      <c r="H323" s="57">
        <v>19</v>
      </c>
      <c r="I323" t="s">
        <v>8563</v>
      </c>
    </row>
    <row r="324" spans="1:9" x14ac:dyDescent="0.3">
      <c r="A324">
        <v>20</v>
      </c>
      <c r="B324">
        <v>1</v>
      </c>
      <c r="C324">
        <v>0</v>
      </c>
      <c r="D324">
        <v>3100</v>
      </c>
      <c r="E324" t="s">
        <v>7964</v>
      </c>
      <c r="F324">
        <v>3567</v>
      </c>
      <c r="G324" s="85">
        <v>46148</v>
      </c>
      <c r="H324" s="57">
        <v>19</v>
      </c>
      <c r="I324" t="s">
        <v>8571</v>
      </c>
    </row>
    <row r="325" spans="1:9" x14ac:dyDescent="0.3">
      <c r="A325">
        <v>12</v>
      </c>
      <c r="B325">
        <v>1</v>
      </c>
      <c r="C325">
        <v>0</v>
      </c>
      <c r="D325">
        <v>600</v>
      </c>
      <c r="E325" t="s">
        <v>7984</v>
      </c>
      <c r="F325">
        <v>780942</v>
      </c>
      <c r="G325" s="85">
        <v>46148</v>
      </c>
      <c r="H325" s="57">
        <v>19</v>
      </c>
      <c r="I325" t="s">
        <v>8558</v>
      </c>
    </row>
    <row r="326" spans="1:9" x14ac:dyDescent="0.3">
      <c r="A326">
        <v>0</v>
      </c>
      <c r="B326">
        <v>0</v>
      </c>
      <c r="C326">
        <v>0</v>
      </c>
      <c r="D326">
        <v>800</v>
      </c>
      <c r="E326" t="s">
        <v>7994</v>
      </c>
      <c r="F326">
        <v>859973</v>
      </c>
      <c r="G326" s="85">
        <v>46148</v>
      </c>
      <c r="H326" s="57">
        <v>19</v>
      </c>
      <c r="I326" t="s">
        <v>8485</v>
      </c>
    </row>
    <row r="327" spans="1:9" x14ac:dyDescent="0.3">
      <c r="A327">
        <v>13</v>
      </c>
      <c r="B327">
        <v>1</v>
      </c>
      <c r="C327">
        <v>0</v>
      </c>
      <c r="D327">
        <v>26300</v>
      </c>
      <c r="E327" t="s">
        <v>3226</v>
      </c>
      <c r="F327">
        <v>703456</v>
      </c>
      <c r="G327" s="85">
        <v>46148</v>
      </c>
      <c r="H327" s="57">
        <v>19</v>
      </c>
      <c r="I327" t="s">
        <v>8560</v>
      </c>
    </row>
    <row r="328" spans="1:9" x14ac:dyDescent="0.3">
      <c r="A328">
        <v>3</v>
      </c>
      <c r="B328">
        <v>0</v>
      </c>
      <c r="C328">
        <v>0</v>
      </c>
      <c r="D328">
        <v>15400</v>
      </c>
      <c r="E328" t="s">
        <v>7956</v>
      </c>
      <c r="F328">
        <v>859327</v>
      </c>
      <c r="G328" s="85">
        <v>46148</v>
      </c>
      <c r="H328" s="57">
        <v>19</v>
      </c>
      <c r="I328" t="s">
        <v>8504</v>
      </c>
    </row>
    <row r="329" spans="1:9" x14ac:dyDescent="0.3">
      <c r="A329">
        <v>5</v>
      </c>
      <c r="B329">
        <v>1</v>
      </c>
      <c r="C329">
        <v>0</v>
      </c>
      <c r="D329">
        <v>22000</v>
      </c>
      <c r="F329">
        <v>565912</v>
      </c>
      <c r="G329" s="85">
        <v>46148</v>
      </c>
      <c r="H329" s="57">
        <v>19</v>
      </c>
      <c r="I329" t="s">
        <v>8517</v>
      </c>
    </row>
    <row r="330" spans="1:9" x14ac:dyDescent="0.3">
      <c r="A330">
        <v>11</v>
      </c>
      <c r="B330">
        <v>1</v>
      </c>
      <c r="C330">
        <v>0</v>
      </c>
      <c r="D330">
        <v>1700</v>
      </c>
      <c r="E330" t="s">
        <v>7977</v>
      </c>
      <c r="F330">
        <v>645196</v>
      </c>
      <c r="G330" s="85">
        <v>46148</v>
      </c>
      <c r="H330" s="57">
        <v>19</v>
      </c>
      <c r="I330" t="s">
        <v>8556</v>
      </c>
    </row>
    <row r="331" spans="1:9" x14ac:dyDescent="0.3">
      <c r="A331">
        <v>30</v>
      </c>
      <c r="B331">
        <v>1</v>
      </c>
      <c r="C331">
        <v>1</v>
      </c>
      <c r="D331">
        <v>500</v>
      </c>
      <c r="E331" t="s">
        <v>7981</v>
      </c>
      <c r="F331">
        <v>653423</v>
      </c>
      <c r="G331" s="85">
        <v>46148</v>
      </c>
      <c r="H331" s="57">
        <v>19</v>
      </c>
      <c r="I331" t="s">
        <v>8580</v>
      </c>
    </row>
    <row r="332" spans="1:9" x14ac:dyDescent="0.3">
      <c r="A332">
        <v>8</v>
      </c>
      <c r="B332">
        <v>1</v>
      </c>
      <c r="C332">
        <v>0</v>
      </c>
      <c r="D332">
        <v>3000</v>
      </c>
      <c r="E332" t="s">
        <v>7986</v>
      </c>
      <c r="F332">
        <v>859378</v>
      </c>
      <c r="G332" s="85">
        <v>46148</v>
      </c>
      <c r="H332" s="57">
        <v>19</v>
      </c>
      <c r="I332" t="s">
        <v>8539</v>
      </c>
    </row>
    <row r="333" spans="1:9" x14ac:dyDescent="0.3">
      <c r="A333">
        <v>0</v>
      </c>
      <c r="B333">
        <v>0</v>
      </c>
      <c r="C333">
        <v>0</v>
      </c>
      <c r="D333">
        <v>3500</v>
      </c>
      <c r="E333" t="s">
        <v>7997</v>
      </c>
      <c r="F333">
        <v>855296</v>
      </c>
      <c r="G333" s="85">
        <v>46148</v>
      </c>
      <c r="H333" s="57">
        <v>19</v>
      </c>
      <c r="I333" t="s">
        <v>8470</v>
      </c>
    </row>
    <row r="334" spans="1:9" x14ac:dyDescent="0.3">
      <c r="A334">
        <v>8</v>
      </c>
      <c r="B334">
        <v>0</v>
      </c>
      <c r="C334">
        <v>0</v>
      </c>
      <c r="D334">
        <v>1800</v>
      </c>
      <c r="E334" t="s">
        <v>7966</v>
      </c>
      <c r="F334">
        <v>860840</v>
      </c>
      <c r="G334" s="85">
        <v>46148</v>
      </c>
      <c r="H334" s="57">
        <v>19</v>
      </c>
      <c r="I334" t="s">
        <v>8537</v>
      </c>
    </row>
    <row r="335" spans="1:9" x14ac:dyDescent="0.3">
      <c r="A335">
        <v>9</v>
      </c>
      <c r="B335">
        <v>1</v>
      </c>
      <c r="C335">
        <v>0</v>
      </c>
      <c r="D335">
        <v>900</v>
      </c>
      <c r="E335" t="s">
        <v>3932</v>
      </c>
      <c r="F335">
        <v>860011</v>
      </c>
      <c r="G335" s="85">
        <v>46148</v>
      </c>
      <c r="H335" s="57">
        <v>19</v>
      </c>
      <c r="I335" t="s">
        <v>8546</v>
      </c>
    </row>
    <row r="336" spans="1:9" x14ac:dyDescent="0.3">
      <c r="A336">
        <v>11</v>
      </c>
      <c r="B336">
        <v>0</v>
      </c>
      <c r="C336">
        <v>0</v>
      </c>
      <c r="D336">
        <v>3600</v>
      </c>
      <c r="E336" t="s">
        <v>7974</v>
      </c>
      <c r="F336">
        <v>860839</v>
      </c>
      <c r="G336" s="85">
        <v>46148</v>
      </c>
      <c r="H336" s="57">
        <v>19</v>
      </c>
      <c r="I336" t="s">
        <v>8553</v>
      </c>
    </row>
    <row r="337" spans="1:9" x14ac:dyDescent="0.3">
      <c r="A337">
        <v>0</v>
      </c>
      <c r="B337">
        <v>0</v>
      </c>
      <c r="C337">
        <v>0</v>
      </c>
      <c r="D337" t="s">
        <v>3567</v>
      </c>
      <c r="F337" t="s">
        <v>7955</v>
      </c>
      <c r="G337" s="85">
        <v>46148</v>
      </c>
      <c r="H337" s="57">
        <v>19</v>
      </c>
      <c r="I337" t="s">
        <v>8446</v>
      </c>
    </row>
    <row r="338" spans="1:9" x14ac:dyDescent="0.3">
      <c r="A338">
        <v>3</v>
      </c>
      <c r="B338">
        <v>0</v>
      </c>
      <c r="C338">
        <v>0</v>
      </c>
      <c r="D338">
        <v>1300</v>
      </c>
      <c r="E338" t="s">
        <v>8381</v>
      </c>
      <c r="F338">
        <v>774167</v>
      </c>
      <c r="G338" s="85">
        <v>46148</v>
      </c>
      <c r="H338" s="57">
        <v>19</v>
      </c>
      <c r="I338" t="s">
        <v>8502</v>
      </c>
    </row>
    <row r="339" spans="1:9" x14ac:dyDescent="0.3">
      <c r="A339">
        <v>5</v>
      </c>
      <c r="B339">
        <v>1</v>
      </c>
      <c r="C339">
        <v>0</v>
      </c>
      <c r="D339">
        <v>22000</v>
      </c>
      <c r="F339">
        <v>565912</v>
      </c>
      <c r="G339" s="85">
        <v>46148</v>
      </c>
      <c r="H339" s="57">
        <v>19</v>
      </c>
      <c r="I339" t="s">
        <v>8517</v>
      </c>
    </row>
    <row r="340" spans="1:9" x14ac:dyDescent="0.3">
      <c r="A340">
        <v>3</v>
      </c>
      <c r="B340">
        <v>0</v>
      </c>
      <c r="C340">
        <v>0</v>
      </c>
      <c r="D340">
        <v>1800</v>
      </c>
      <c r="E340" t="s">
        <v>7989</v>
      </c>
      <c r="F340">
        <v>653769</v>
      </c>
      <c r="G340" s="85">
        <v>46148</v>
      </c>
      <c r="H340" s="57">
        <v>19</v>
      </c>
      <c r="I340" t="s">
        <v>8500</v>
      </c>
    </row>
    <row r="341" spans="1:9" x14ac:dyDescent="0.3">
      <c r="A341">
        <v>1</v>
      </c>
      <c r="B341">
        <v>0</v>
      </c>
      <c r="C341">
        <v>0</v>
      </c>
      <c r="D341">
        <v>4400</v>
      </c>
      <c r="E341" t="s">
        <v>3169</v>
      </c>
      <c r="F341">
        <v>794770</v>
      </c>
      <c r="G341" s="85">
        <v>46148</v>
      </c>
      <c r="H341" s="57">
        <v>19</v>
      </c>
      <c r="I341" t="s">
        <v>8489</v>
      </c>
    </row>
    <row r="342" spans="1:9" x14ac:dyDescent="0.3">
      <c r="A342">
        <v>3</v>
      </c>
      <c r="B342">
        <v>0</v>
      </c>
      <c r="C342">
        <v>0</v>
      </c>
      <c r="D342">
        <v>3200</v>
      </c>
      <c r="E342" t="s">
        <v>4309</v>
      </c>
      <c r="F342">
        <v>667305</v>
      </c>
      <c r="G342" s="85">
        <v>46148</v>
      </c>
      <c r="H342" s="57">
        <v>19</v>
      </c>
      <c r="I342" t="s">
        <v>8503</v>
      </c>
    </row>
    <row r="343" spans="1:9" x14ac:dyDescent="0.3">
      <c r="A343">
        <v>5</v>
      </c>
      <c r="B343">
        <v>0</v>
      </c>
      <c r="C343">
        <v>0</v>
      </c>
      <c r="D343">
        <v>3900</v>
      </c>
      <c r="E343" t="s">
        <v>7987</v>
      </c>
      <c r="F343">
        <v>672199</v>
      </c>
      <c r="G343" s="85">
        <v>46148</v>
      </c>
      <c r="H343" s="57">
        <v>19</v>
      </c>
      <c r="I343" t="s">
        <v>8475</v>
      </c>
    </row>
    <row r="344" spans="1:9" x14ac:dyDescent="0.3">
      <c r="A344">
        <v>12</v>
      </c>
      <c r="B344">
        <v>1</v>
      </c>
      <c r="C344">
        <v>0</v>
      </c>
      <c r="D344">
        <v>4000</v>
      </c>
      <c r="E344" t="s">
        <v>3413</v>
      </c>
      <c r="F344">
        <v>732113</v>
      </c>
      <c r="G344" s="85">
        <v>46148</v>
      </c>
      <c r="H344" s="57">
        <v>19</v>
      </c>
      <c r="I344" t="s">
        <v>8557</v>
      </c>
    </row>
    <row r="345" spans="1:9" x14ac:dyDescent="0.3">
      <c r="A345">
        <v>4</v>
      </c>
      <c r="B345">
        <v>0</v>
      </c>
      <c r="C345">
        <v>0</v>
      </c>
      <c r="D345">
        <v>2700</v>
      </c>
      <c r="E345" t="s">
        <v>7969</v>
      </c>
      <c r="F345">
        <v>767870</v>
      </c>
      <c r="G345" s="85">
        <v>46148</v>
      </c>
      <c r="H345" s="57">
        <v>19</v>
      </c>
      <c r="I345" t="s">
        <v>8511</v>
      </c>
    </row>
    <row r="346" spans="1:9" x14ac:dyDescent="0.3">
      <c r="A346">
        <v>2</v>
      </c>
      <c r="B346">
        <v>0</v>
      </c>
      <c r="C346">
        <v>0</v>
      </c>
      <c r="D346">
        <v>1700</v>
      </c>
      <c r="E346" t="s">
        <v>7982</v>
      </c>
      <c r="F346">
        <v>170241</v>
      </c>
      <c r="G346" s="85">
        <v>46148</v>
      </c>
      <c r="H346" s="57">
        <v>19</v>
      </c>
      <c r="I346" t="s">
        <v>8449</v>
      </c>
    </row>
    <row r="347" spans="1:9" x14ac:dyDescent="0.3">
      <c r="A347">
        <v>0</v>
      </c>
      <c r="B347">
        <v>0</v>
      </c>
      <c r="C347">
        <v>0</v>
      </c>
      <c r="D347">
        <v>1100</v>
      </c>
      <c r="E347" t="s">
        <v>7988</v>
      </c>
      <c r="F347">
        <v>703592</v>
      </c>
      <c r="G347" s="85">
        <v>46148</v>
      </c>
      <c r="H347" s="57">
        <v>19</v>
      </c>
      <c r="I347" t="s">
        <v>8469</v>
      </c>
    </row>
    <row r="348" spans="1:9" x14ac:dyDescent="0.3">
      <c r="A348">
        <v>4</v>
      </c>
      <c r="B348">
        <v>0</v>
      </c>
      <c r="C348">
        <v>0</v>
      </c>
      <c r="D348">
        <v>5000</v>
      </c>
      <c r="E348" t="s">
        <v>7978</v>
      </c>
      <c r="F348">
        <v>859329</v>
      </c>
      <c r="G348" s="85">
        <v>46148</v>
      </c>
      <c r="H348" s="57">
        <v>19</v>
      </c>
      <c r="I348" t="s">
        <v>8513</v>
      </c>
    </row>
    <row r="349" spans="1:9" x14ac:dyDescent="0.3">
      <c r="A349">
        <v>4</v>
      </c>
      <c r="B349">
        <v>0</v>
      </c>
      <c r="C349">
        <v>0</v>
      </c>
      <c r="D349">
        <v>2800</v>
      </c>
      <c r="E349" t="s">
        <v>8593</v>
      </c>
      <c r="F349">
        <v>655264</v>
      </c>
      <c r="G349" s="85">
        <v>46148</v>
      </c>
      <c r="H349" s="57">
        <v>19</v>
      </c>
      <c r="I349" t="s">
        <v>8448</v>
      </c>
    </row>
    <row r="350" spans="1:9" x14ac:dyDescent="0.3">
      <c r="A350">
        <v>4</v>
      </c>
      <c r="B350">
        <v>0</v>
      </c>
      <c r="C350">
        <v>0</v>
      </c>
      <c r="D350">
        <v>2800</v>
      </c>
      <c r="E350" t="s">
        <v>7991</v>
      </c>
      <c r="F350">
        <v>758008</v>
      </c>
      <c r="G350" s="85">
        <v>46148</v>
      </c>
      <c r="H350" s="57">
        <v>19</v>
      </c>
      <c r="I350" t="s">
        <v>8450</v>
      </c>
    </row>
    <row r="351" spans="1:9" x14ac:dyDescent="0.3">
      <c r="A351">
        <v>-5</v>
      </c>
      <c r="B351">
        <v>0</v>
      </c>
      <c r="C351">
        <v>0</v>
      </c>
      <c r="D351" t="s">
        <v>3567</v>
      </c>
      <c r="E351" t="s">
        <v>7962</v>
      </c>
      <c r="F351" t="s">
        <v>7961</v>
      </c>
      <c r="G351" s="85">
        <v>46148</v>
      </c>
      <c r="H351" s="57">
        <v>19</v>
      </c>
      <c r="I351" t="s">
        <v>8444</v>
      </c>
    </row>
    <row r="352" spans="1:9" x14ac:dyDescent="0.3">
      <c r="A352">
        <v>21</v>
      </c>
      <c r="B352">
        <v>1</v>
      </c>
      <c r="C352">
        <v>1</v>
      </c>
      <c r="D352">
        <v>3800</v>
      </c>
      <c r="E352" t="s">
        <v>7967</v>
      </c>
      <c r="F352">
        <v>4670</v>
      </c>
      <c r="G352" s="85">
        <v>46148</v>
      </c>
      <c r="H352" s="57">
        <v>19</v>
      </c>
      <c r="I352" t="s">
        <v>8573</v>
      </c>
    </row>
    <row r="353" spans="1:9" x14ac:dyDescent="0.3">
      <c r="A353">
        <v>0</v>
      </c>
      <c r="B353">
        <v>0</v>
      </c>
      <c r="C353">
        <v>0</v>
      </c>
      <c r="D353" t="s">
        <v>3567</v>
      </c>
      <c r="F353" t="s">
        <v>8412</v>
      </c>
      <c r="G353" s="85">
        <v>46148</v>
      </c>
      <c r="H353" s="57">
        <v>19</v>
      </c>
      <c r="I353" t="s">
        <v>8594</v>
      </c>
    </row>
    <row r="354" spans="1:9" x14ac:dyDescent="0.3">
      <c r="A354">
        <v>5</v>
      </c>
      <c r="B354">
        <v>1</v>
      </c>
      <c r="C354">
        <v>0</v>
      </c>
      <c r="D354">
        <v>22000</v>
      </c>
      <c r="F354">
        <v>565912</v>
      </c>
      <c r="G354" s="85">
        <v>46148</v>
      </c>
      <c r="H354" s="57">
        <v>19</v>
      </c>
      <c r="I354" t="s">
        <v>8517</v>
      </c>
    </row>
    <row r="355" spans="1:9" x14ac:dyDescent="0.3">
      <c r="A355">
        <v>9</v>
      </c>
      <c r="C355">
        <v>0</v>
      </c>
      <c r="D355">
        <v>1200</v>
      </c>
      <c r="E355" t="s">
        <v>8389</v>
      </c>
      <c r="F355">
        <v>765423</v>
      </c>
      <c r="G355" s="85">
        <v>46148</v>
      </c>
      <c r="H355" s="57">
        <v>19</v>
      </c>
      <c r="I355" t="s">
        <v>8451</v>
      </c>
    </row>
    <row r="356" spans="1:9" x14ac:dyDescent="0.3">
      <c r="A356">
        <v>-6</v>
      </c>
      <c r="B356">
        <v>0</v>
      </c>
      <c r="C356">
        <v>0</v>
      </c>
      <c r="D356" t="s">
        <v>3567</v>
      </c>
      <c r="E356" t="s">
        <v>7963</v>
      </c>
      <c r="F356" t="s">
        <v>7959</v>
      </c>
      <c r="G356" s="85">
        <v>46148</v>
      </c>
      <c r="H356" s="57">
        <v>19</v>
      </c>
      <c r="I356" t="s">
        <v>8443</v>
      </c>
    </row>
    <row r="357" spans="1:9" x14ac:dyDescent="0.3">
      <c r="A357">
        <v>0</v>
      </c>
      <c r="B357">
        <v>0</v>
      </c>
      <c r="C357">
        <v>0</v>
      </c>
      <c r="D357">
        <v>9800</v>
      </c>
      <c r="E357" t="s">
        <v>3676</v>
      </c>
      <c r="F357">
        <v>859387</v>
      </c>
      <c r="G357" s="85">
        <v>46148</v>
      </c>
      <c r="H357" s="57">
        <v>19</v>
      </c>
      <c r="I357" t="s">
        <v>8474</v>
      </c>
    </row>
    <row r="358" spans="1:9" x14ac:dyDescent="0.3">
      <c r="A358">
        <v>8</v>
      </c>
      <c r="C358">
        <v>0</v>
      </c>
      <c r="D358">
        <v>600</v>
      </c>
      <c r="E358" t="s">
        <v>7991</v>
      </c>
      <c r="F358">
        <v>759362</v>
      </c>
      <c r="G358" s="85">
        <v>46148</v>
      </c>
      <c r="H358" s="57">
        <v>19</v>
      </c>
      <c r="I358" t="s">
        <v>8455</v>
      </c>
    </row>
    <row r="359" spans="1:9" x14ac:dyDescent="0.3">
      <c r="A359">
        <v>7</v>
      </c>
      <c r="B359">
        <v>0</v>
      </c>
      <c r="C359">
        <v>0</v>
      </c>
      <c r="D359">
        <v>1100</v>
      </c>
      <c r="E359" t="s">
        <v>8001</v>
      </c>
      <c r="F359">
        <v>712893</v>
      </c>
      <c r="G359" s="85">
        <v>46148</v>
      </c>
      <c r="H359" s="57">
        <v>19</v>
      </c>
      <c r="I359" t="s">
        <v>8459</v>
      </c>
    </row>
    <row r="360" spans="1:9" x14ac:dyDescent="0.3">
      <c r="A360">
        <v>1</v>
      </c>
      <c r="B360">
        <v>0</v>
      </c>
      <c r="C360">
        <v>0</v>
      </c>
      <c r="D360">
        <v>6800</v>
      </c>
      <c r="E360" t="s">
        <v>8456</v>
      </c>
      <c r="F360">
        <v>137271</v>
      </c>
      <c r="G360" s="85">
        <v>46148</v>
      </c>
      <c r="H360" s="57">
        <v>19</v>
      </c>
      <c r="I360" t="s">
        <v>8457</v>
      </c>
    </row>
    <row r="361" spans="1:9" x14ac:dyDescent="0.3">
      <c r="A361">
        <v>0</v>
      </c>
      <c r="B361">
        <v>0</v>
      </c>
      <c r="C361">
        <v>0</v>
      </c>
      <c r="D361">
        <v>8800</v>
      </c>
      <c r="E361" t="s">
        <v>8387</v>
      </c>
      <c r="F361">
        <v>648552</v>
      </c>
      <c r="G361" s="85">
        <v>46148</v>
      </c>
      <c r="H361" s="57">
        <v>19</v>
      </c>
      <c r="I361" t="s">
        <v>8458</v>
      </c>
    </row>
    <row r="362" spans="1:9" x14ac:dyDescent="0.3">
      <c r="A362">
        <v>11</v>
      </c>
      <c r="B362">
        <v>1</v>
      </c>
      <c r="C362">
        <v>0</v>
      </c>
      <c r="D362">
        <v>15500</v>
      </c>
      <c r="F362">
        <v>696684</v>
      </c>
      <c r="G362" s="85">
        <v>46148</v>
      </c>
      <c r="H362" s="57">
        <v>19</v>
      </c>
      <c r="I362" t="s">
        <v>8555</v>
      </c>
    </row>
    <row r="363" spans="1:9" x14ac:dyDescent="0.3">
      <c r="A363">
        <v>9</v>
      </c>
      <c r="B363">
        <v>0</v>
      </c>
      <c r="C363">
        <v>0</v>
      </c>
      <c r="D363">
        <v>1100</v>
      </c>
      <c r="E363" t="s">
        <v>7992</v>
      </c>
      <c r="F363">
        <v>416307</v>
      </c>
      <c r="G363" s="85">
        <v>46148</v>
      </c>
      <c r="H363" s="57">
        <v>19</v>
      </c>
      <c r="I363" t="s">
        <v>8460</v>
      </c>
    </row>
    <row r="364" spans="1:9" x14ac:dyDescent="0.3">
      <c r="A364">
        <v>7</v>
      </c>
      <c r="B364">
        <v>0</v>
      </c>
      <c r="C364">
        <v>0</v>
      </c>
      <c r="D364">
        <v>1500</v>
      </c>
      <c r="E364" t="s">
        <v>8040</v>
      </c>
      <c r="F364">
        <v>859510</v>
      </c>
      <c r="G364" s="85">
        <v>46148</v>
      </c>
      <c r="H364" s="57">
        <v>19</v>
      </c>
      <c r="I364" t="s">
        <v>8468</v>
      </c>
    </row>
    <row r="365" spans="1:9" x14ac:dyDescent="0.3">
      <c r="A365">
        <v>0</v>
      </c>
      <c r="B365">
        <v>0</v>
      </c>
      <c r="C365">
        <v>0</v>
      </c>
      <c r="D365">
        <v>9800</v>
      </c>
      <c r="E365" t="s">
        <v>8039</v>
      </c>
      <c r="F365">
        <v>859387</v>
      </c>
      <c r="G365" s="85">
        <v>46148</v>
      </c>
      <c r="H365" s="57">
        <v>19</v>
      </c>
      <c r="I365" t="s">
        <v>8474</v>
      </c>
    </row>
    <row r="366" spans="1:9" x14ac:dyDescent="0.3">
      <c r="A366">
        <v>4</v>
      </c>
      <c r="B366">
        <v>0</v>
      </c>
      <c r="C366">
        <v>0</v>
      </c>
      <c r="D366">
        <v>8200</v>
      </c>
      <c r="E366" t="s">
        <v>7976</v>
      </c>
      <c r="F366">
        <v>859500</v>
      </c>
      <c r="G366" s="85">
        <v>46148</v>
      </c>
      <c r="H366" s="57">
        <v>19</v>
      </c>
      <c r="I366" t="s">
        <v>8510</v>
      </c>
    </row>
    <row r="367" spans="1:9" x14ac:dyDescent="0.3">
      <c r="A367">
        <v>1</v>
      </c>
      <c r="B367">
        <v>0</v>
      </c>
      <c r="C367">
        <v>0</v>
      </c>
      <c r="D367">
        <v>4900</v>
      </c>
      <c r="E367" t="s">
        <v>8595</v>
      </c>
      <c r="F367">
        <v>84671</v>
      </c>
      <c r="G367" s="85">
        <v>46148</v>
      </c>
      <c r="H367" s="57">
        <v>19</v>
      </c>
      <c r="I367" t="s">
        <v>8454</v>
      </c>
    </row>
    <row r="368" spans="1:9" x14ac:dyDescent="0.3">
      <c r="A368">
        <v>2</v>
      </c>
      <c r="B368">
        <v>0</v>
      </c>
      <c r="C368">
        <v>0</v>
      </c>
      <c r="D368">
        <v>3800</v>
      </c>
      <c r="E368" t="s">
        <v>8388</v>
      </c>
      <c r="F368">
        <v>859337</v>
      </c>
      <c r="G368" s="85">
        <v>46148</v>
      </c>
      <c r="H368" s="57">
        <v>19</v>
      </c>
      <c r="I368" t="s">
        <v>8465</v>
      </c>
    </row>
    <row r="369" spans="1:9" x14ac:dyDescent="0.3">
      <c r="A369">
        <v>5</v>
      </c>
      <c r="B369">
        <v>0</v>
      </c>
      <c r="C369">
        <v>0</v>
      </c>
      <c r="D369">
        <v>4000</v>
      </c>
      <c r="E369" t="s">
        <v>8002</v>
      </c>
      <c r="F369">
        <v>859341</v>
      </c>
      <c r="G369" s="85">
        <v>46148</v>
      </c>
      <c r="H369" s="57">
        <v>19</v>
      </c>
      <c r="I369" t="s">
        <v>8466</v>
      </c>
    </row>
    <row r="370" spans="1:9" x14ac:dyDescent="0.3">
      <c r="A370">
        <v>8</v>
      </c>
      <c r="B370">
        <v>1</v>
      </c>
      <c r="C370">
        <v>0</v>
      </c>
      <c r="D370">
        <v>6700</v>
      </c>
      <c r="E370" t="s">
        <v>3237</v>
      </c>
      <c r="F370">
        <v>851082</v>
      </c>
      <c r="G370" s="85">
        <v>46148</v>
      </c>
      <c r="H370" s="57">
        <v>19</v>
      </c>
      <c r="I370" t="s">
        <v>8543</v>
      </c>
    </row>
    <row r="371" spans="1:9" x14ac:dyDescent="0.3">
      <c r="A371">
        <v>7</v>
      </c>
      <c r="B371">
        <v>0</v>
      </c>
      <c r="C371">
        <v>0</v>
      </c>
      <c r="D371">
        <v>2700</v>
      </c>
      <c r="E371" t="s">
        <v>8008</v>
      </c>
      <c r="F371">
        <v>859484</v>
      </c>
      <c r="G371" s="85">
        <v>46148</v>
      </c>
      <c r="H371" s="57">
        <v>19</v>
      </c>
      <c r="I371" t="s">
        <v>8467</v>
      </c>
    </row>
    <row r="372" spans="1:9" x14ac:dyDescent="0.3">
      <c r="A372">
        <v>0</v>
      </c>
      <c r="B372">
        <v>0</v>
      </c>
      <c r="C372">
        <v>0</v>
      </c>
      <c r="D372">
        <v>1400</v>
      </c>
      <c r="E372" t="s">
        <v>8000</v>
      </c>
      <c r="F372">
        <v>653788</v>
      </c>
      <c r="G372" s="85">
        <v>46148</v>
      </c>
      <c r="H372" s="57">
        <v>19</v>
      </c>
      <c r="I372" t="s">
        <v>8471</v>
      </c>
    </row>
    <row r="373" spans="1:9" x14ac:dyDescent="0.3">
      <c r="A373">
        <v>0</v>
      </c>
      <c r="B373">
        <v>0</v>
      </c>
      <c r="C373">
        <v>0</v>
      </c>
      <c r="D373">
        <v>2700</v>
      </c>
      <c r="E373" t="s">
        <v>8006</v>
      </c>
      <c r="F373">
        <v>865594</v>
      </c>
      <c r="G373" s="85">
        <v>46148</v>
      </c>
      <c r="H373" s="57">
        <v>19</v>
      </c>
      <c r="I373" t="s">
        <v>8472</v>
      </c>
    </row>
    <row r="374" spans="1:9" x14ac:dyDescent="0.3">
      <c r="A374">
        <v>30</v>
      </c>
      <c r="B374">
        <v>1</v>
      </c>
      <c r="C374">
        <v>1</v>
      </c>
      <c r="D374">
        <v>0</v>
      </c>
      <c r="E374" t="s">
        <v>7973</v>
      </c>
      <c r="F374">
        <v>261483</v>
      </c>
      <c r="G374" s="85">
        <v>46148</v>
      </c>
      <c r="H374" s="57">
        <v>19</v>
      </c>
      <c r="I374" t="s">
        <v>8583</v>
      </c>
    </row>
    <row r="375" spans="1:9" x14ac:dyDescent="0.3">
      <c r="A375">
        <v>30</v>
      </c>
      <c r="D375">
        <v>0</v>
      </c>
      <c r="E375" t="s">
        <v>8385</v>
      </c>
      <c r="F375">
        <v>865542</v>
      </c>
      <c r="G375" s="85">
        <v>46148</v>
      </c>
      <c r="H375" s="57">
        <v>19</v>
      </c>
      <c r="I375" t="s">
        <v>8447</v>
      </c>
    </row>
    <row r="376" spans="1:9" x14ac:dyDescent="0.3">
      <c r="A376">
        <v>6</v>
      </c>
      <c r="B376">
        <v>0</v>
      </c>
      <c r="C376">
        <v>0</v>
      </c>
      <c r="D376">
        <v>5000</v>
      </c>
      <c r="E376" t="s">
        <v>8414</v>
      </c>
      <c r="F376">
        <v>859307</v>
      </c>
      <c r="G376" s="85">
        <v>46148</v>
      </c>
      <c r="H376" s="57">
        <v>19</v>
      </c>
      <c r="I376" t="s">
        <v>8453</v>
      </c>
    </row>
    <row r="377" spans="1:9" x14ac:dyDescent="0.3">
      <c r="A377">
        <v>2</v>
      </c>
      <c r="B377">
        <v>0</v>
      </c>
      <c r="C377">
        <v>0</v>
      </c>
      <c r="D377">
        <v>500</v>
      </c>
      <c r="E377" t="s">
        <v>8395</v>
      </c>
      <c r="F377">
        <v>761566</v>
      </c>
      <c r="G377" s="85">
        <v>46148</v>
      </c>
      <c r="H377" s="57">
        <v>19</v>
      </c>
      <c r="I377" t="s">
        <v>8473</v>
      </c>
    </row>
    <row r="378" spans="1:9" x14ac:dyDescent="0.3">
      <c r="A378">
        <v>5</v>
      </c>
      <c r="B378">
        <v>0</v>
      </c>
      <c r="C378">
        <v>0</v>
      </c>
      <c r="D378">
        <v>3900</v>
      </c>
      <c r="F378">
        <v>672199</v>
      </c>
      <c r="G378" s="85">
        <v>46148</v>
      </c>
      <c r="H378" s="57">
        <v>19</v>
      </c>
      <c r="I378" t="s">
        <v>8475</v>
      </c>
    </row>
    <row r="379" spans="1:9" x14ac:dyDescent="0.3">
      <c r="A379">
        <v>5</v>
      </c>
      <c r="B379">
        <v>0</v>
      </c>
      <c r="C379">
        <v>0</v>
      </c>
      <c r="D379">
        <v>200</v>
      </c>
      <c r="E379" t="s">
        <v>3934</v>
      </c>
      <c r="F379">
        <v>319314</v>
      </c>
      <c r="G379" s="85">
        <v>46148</v>
      </c>
      <c r="H379" s="57">
        <v>19</v>
      </c>
      <c r="I379" t="s">
        <v>8476</v>
      </c>
    </row>
    <row r="380" spans="1:9" x14ac:dyDescent="0.3">
      <c r="A380">
        <v>0</v>
      </c>
      <c r="B380">
        <v>0</v>
      </c>
      <c r="C380">
        <v>0</v>
      </c>
      <c r="D380">
        <v>6200</v>
      </c>
      <c r="E380" t="s">
        <v>8390</v>
      </c>
      <c r="F380">
        <v>859358</v>
      </c>
      <c r="G380" s="85">
        <v>46148</v>
      </c>
      <c r="H380" s="57">
        <v>19</v>
      </c>
      <c r="I380" t="s">
        <v>8477</v>
      </c>
    </row>
    <row r="381" spans="1:9" x14ac:dyDescent="0.3">
      <c r="A381">
        <v>4</v>
      </c>
      <c r="B381">
        <v>1</v>
      </c>
      <c r="C381">
        <v>0</v>
      </c>
      <c r="D381">
        <v>500</v>
      </c>
      <c r="E381" t="s">
        <v>8392</v>
      </c>
      <c r="F381">
        <v>84675</v>
      </c>
      <c r="G381" s="85">
        <v>46148</v>
      </c>
      <c r="H381" s="57">
        <v>19</v>
      </c>
      <c r="I381" t="s">
        <v>8478</v>
      </c>
    </row>
    <row r="382" spans="1:9" x14ac:dyDescent="0.3">
      <c r="A382">
        <v>7</v>
      </c>
      <c r="B382">
        <v>1</v>
      </c>
      <c r="C382">
        <v>0</v>
      </c>
      <c r="D382">
        <v>4000</v>
      </c>
      <c r="E382" t="s">
        <v>8003</v>
      </c>
      <c r="F382">
        <v>482455</v>
      </c>
      <c r="G382" s="85">
        <v>46148</v>
      </c>
      <c r="H382" s="57">
        <v>19</v>
      </c>
      <c r="I382" t="s">
        <v>8486</v>
      </c>
    </row>
    <row r="383" spans="1:9" x14ac:dyDescent="0.3">
      <c r="A383">
        <v>0</v>
      </c>
      <c r="B383">
        <v>0</v>
      </c>
      <c r="C383">
        <v>0</v>
      </c>
      <c r="D383">
        <v>1300</v>
      </c>
      <c r="E383" t="s">
        <v>8012</v>
      </c>
      <c r="F383">
        <v>862665</v>
      </c>
      <c r="G383" s="85">
        <v>46148</v>
      </c>
      <c r="H383" s="57">
        <v>19</v>
      </c>
      <c r="I383" t="s">
        <v>8487</v>
      </c>
    </row>
    <row r="384" spans="1:9" x14ac:dyDescent="0.3">
      <c r="A384">
        <v>0</v>
      </c>
      <c r="B384">
        <v>0</v>
      </c>
      <c r="C384">
        <v>0</v>
      </c>
      <c r="D384">
        <v>300</v>
      </c>
      <c r="E384" t="s">
        <v>8028</v>
      </c>
      <c r="F384">
        <v>166802</v>
      </c>
      <c r="G384" s="85">
        <v>46148</v>
      </c>
      <c r="H384" s="57">
        <v>19</v>
      </c>
      <c r="I384" t="s">
        <v>8464</v>
      </c>
    </row>
    <row r="385" spans="1:9" x14ac:dyDescent="0.3">
      <c r="A385">
        <v>6</v>
      </c>
      <c r="B385">
        <v>1</v>
      </c>
      <c r="C385">
        <v>0</v>
      </c>
      <c r="D385">
        <v>1200</v>
      </c>
      <c r="E385" t="s">
        <v>8398</v>
      </c>
      <c r="F385">
        <v>513739</v>
      </c>
      <c r="G385" s="85">
        <v>46148</v>
      </c>
      <c r="H385" s="57">
        <v>19</v>
      </c>
      <c r="I385" t="s">
        <v>8488</v>
      </c>
    </row>
    <row r="386" spans="1:9" x14ac:dyDescent="0.3">
      <c r="A386">
        <v>5</v>
      </c>
      <c r="B386">
        <v>1</v>
      </c>
      <c r="C386">
        <v>0</v>
      </c>
      <c r="D386">
        <v>1400</v>
      </c>
      <c r="E386" t="s">
        <v>8024</v>
      </c>
      <c r="F386">
        <v>653775</v>
      </c>
      <c r="G386" s="85">
        <v>46148</v>
      </c>
      <c r="H386" s="57">
        <v>19</v>
      </c>
      <c r="I386" t="s">
        <v>8490</v>
      </c>
    </row>
    <row r="387" spans="1:9" x14ac:dyDescent="0.3">
      <c r="A387">
        <v>0</v>
      </c>
      <c r="B387">
        <v>0</v>
      </c>
      <c r="C387">
        <v>0</v>
      </c>
      <c r="D387">
        <v>800</v>
      </c>
      <c r="E387" t="s">
        <v>8013</v>
      </c>
      <c r="F387">
        <v>859524</v>
      </c>
      <c r="G387" s="85">
        <v>46148</v>
      </c>
      <c r="H387" s="57">
        <v>19</v>
      </c>
      <c r="I387" t="s">
        <v>8492</v>
      </c>
    </row>
    <row r="388" spans="1:9" x14ac:dyDescent="0.3">
      <c r="A388">
        <v>2</v>
      </c>
      <c r="B388">
        <v>0</v>
      </c>
      <c r="C388">
        <v>0</v>
      </c>
      <c r="D388">
        <v>16700</v>
      </c>
      <c r="F388">
        <v>732762</v>
      </c>
      <c r="G388" s="85">
        <v>46148</v>
      </c>
      <c r="H388" s="57">
        <v>19</v>
      </c>
      <c r="I388" t="s">
        <v>8491</v>
      </c>
    </row>
    <row r="389" spans="1:9" x14ac:dyDescent="0.3">
      <c r="A389">
        <v>7</v>
      </c>
      <c r="B389">
        <v>1</v>
      </c>
      <c r="C389">
        <v>0</v>
      </c>
      <c r="D389">
        <v>15500</v>
      </c>
      <c r="E389" t="s">
        <v>8005</v>
      </c>
      <c r="F389">
        <v>779233</v>
      </c>
      <c r="G389" s="85">
        <v>46148</v>
      </c>
      <c r="H389" s="57">
        <v>19</v>
      </c>
      <c r="I389" t="s">
        <v>8493</v>
      </c>
    </row>
    <row r="390" spans="1:9" x14ac:dyDescent="0.3">
      <c r="A390">
        <v>11</v>
      </c>
      <c r="B390">
        <v>1</v>
      </c>
      <c r="C390">
        <v>0</v>
      </c>
      <c r="D390">
        <v>400</v>
      </c>
      <c r="E390" t="s">
        <v>8079</v>
      </c>
      <c r="F390">
        <v>85061</v>
      </c>
      <c r="G390" s="85">
        <v>46148</v>
      </c>
      <c r="H390" s="57">
        <v>19</v>
      </c>
      <c r="I390" t="s">
        <v>8494</v>
      </c>
    </row>
    <row r="391" spans="1:9" x14ac:dyDescent="0.3">
      <c r="A391">
        <v>30</v>
      </c>
      <c r="B391">
        <v>1</v>
      </c>
      <c r="C391">
        <v>1</v>
      </c>
      <c r="D391">
        <v>100</v>
      </c>
      <c r="E391" t="s">
        <v>8036</v>
      </c>
      <c r="F391">
        <v>426609</v>
      </c>
      <c r="G391" s="85">
        <v>46148</v>
      </c>
      <c r="H391" s="57">
        <v>19</v>
      </c>
      <c r="I391" t="s">
        <v>8585</v>
      </c>
    </row>
    <row r="392" spans="1:9" x14ac:dyDescent="0.3">
      <c r="A392">
        <v>19</v>
      </c>
      <c r="B392">
        <v>1</v>
      </c>
      <c r="C392">
        <v>1</v>
      </c>
      <c r="D392">
        <v>3900</v>
      </c>
      <c r="E392" t="s">
        <v>7995</v>
      </c>
      <c r="F392">
        <v>2029</v>
      </c>
      <c r="G392" s="85">
        <v>46148</v>
      </c>
      <c r="H392" s="57">
        <v>19</v>
      </c>
      <c r="I392" t="s">
        <v>8569</v>
      </c>
    </row>
    <row r="393" spans="1:9" x14ac:dyDescent="0.3">
      <c r="A393">
        <v>8</v>
      </c>
      <c r="B393">
        <v>0</v>
      </c>
      <c r="C393">
        <v>0</v>
      </c>
      <c r="D393">
        <v>1400</v>
      </c>
      <c r="E393" t="s">
        <v>8393</v>
      </c>
      <c r="F393">
        <v>703478</v>
      </c>
      <c r="G393" s="85">
        <v>46148</v>
      </c>
      <c r="H393" s="57">
        <v>19</v>
      </c>
      <c r="I393" t="s">
        <v>8495</v>
      </c>
    </row>
    <row r="394" spans="1:9" x14ac:dyDescent="0.3">
      <c r="A394">
        <v>0</v>
      </c>
      <c r="B394">
        <v>0</v>
      </c>
      <c r="C394">
        <v>0</v>
      </c>
      <c r="D394">
        <v>600</v>
      </c>
      <c r="E394" t="s">
        <v>8010</v>
      </c>
      <c r="F394">
        <v>679123</v>
      </c>
      <c r="G394" s="85">
        <v>46148</v>
      </c>
      <c r="H394" s="57">
        <v>19</v>
      </c>
      <c r="I394" t="s">
        <v>8497</v>
      </c>
    </row>
    <row r="395" spans="1:9" x14ac:dyDescent="0.3">
      <c r="A395">
        <v>3</v>
      </c>
      <c r="B395">
        <v>1</v>
      </c>
      <c r="C395">
        <v>0</v>
      </c>
      <c r="D395">
        <v>800</v>
      </c>
      <c r="E395" t="s">
        <v>8082</v>
      </c>
      <c r="F395">
        <v>653784</v>
      </c>
      <c r="G395" s="85">
        <v>46148</v>
      </c>
      <c r="H395" s="57">
        <v>19</v>
      </c>
      <c r="I395" t="s">
        <v>8498</v>
      </c>
    </row>
    <row r="396" spans="1:9" x14ac:dyDescent="0.3">
      <c r="A396">
        <v>2</v>
      </c>
      <c r="B396">
        <v>0</v>
      </c>
      <c r="C396">
        <v>0</v>
      </c>
      <c r="D396">
        <v>1200</v>
      </c>
      <c r="E396" t="s">
        <v>8397</v>
      </c>
      <c r="F396">
        <v>84672</v>
      </c>
      <c r="G396" s="85">
        <v>46148</v>
      </c>
      <c r="H396" s="57">
        <v>19</v>
      </c>
      <c r="I396" t="s">
        <v>8505</v>
      </c>
    </row>
    <row r="397" spans="1:9" x14ac:dyDescent="0.3">
      <c r="A397">
        <v>6</v>
      </c>
      <c r="B397">
        <v>1</v>
      </c>
      <c r="C397">
        <v>0</v>
      </c>
      <c r="D397">
        <v>4800</v>
      </c>
      <c r="E397" t="s">
        <v>8403</v>
      </c>
      <c r="F397">
        <v>794706</v>
      </c>
      <c r="G397" s="85">
        <v>46148</v>
      </c>
      <c r="H397" s="57">
        <v>19</v>
      </c>
      <c r="I397" t="s">
        <v>8507</v>
      </c>
    </row>
    <row r="398" spans="1:9" x14ac:dyDescent="0.3">
      <c r="A398">
        <v>0</v>
      </c>
      <c r="C398">
        <v>0</v>
      </c>
      <c r="D398">
        <v>100</v>
      </c>
      <c r="E398" t="s">
        <v>8035</v>
      </c>
      <c r="F398">
        <v>818917</v>
      </c>
      <c r="G398" s="85">
        <v>46148</v>
      </c>
      <c r="H398" s="57">
        <v>19</v>
      </c>
      <c r="I398" t="s">
        <v>8508</v>
      </c>
    </row>
    <row r="399" spans="1:9" x14ac:dyDescent="0.3">
      <c r="A399">
        <v>3</v>
      </c>
      <c r="B399">
        <v>0</v>
      </c>
      <c r="C399">
        <v>0</v>
      </c>
      <c r="D399">
        <v>2100</v>
      </c>
      <c r="E399" t="s">
        <v>8391</v>
      </c>
      <c r="F399">
        <v>97950</v>
      </c>
      <c r="G399" s="85">
        <v>46148</v>
      </c>
      <c r="H399" s="57">
        <v>19</v>
      </c>
      <c r="I399" t="s">
        <v>8509</v>
      </c>
    </row>
    <row r="400" spans="1:9" x14ac:dyDescent="0.3">
      <c r="A400">
        <v>0</v>
      </c>
      <c r="B400">
        <v>0</v>
      </c>
      <c r="C400">
        <v>0</v>
      </c>
      <c r="D400">
        <v>1000</v>
      </c>
      <c r="E400" t="s">
        <v>8400</v>
      </c>
      <c r="F400">
        <v>860832</v>
      </c>
      <c r="G400" s="85">
        <v>46148</v>
      </c>
      <c r="H400" s="57">
        <v>19</v>
      </c>
      <c r="I400" t="s">
        <v>8514</v>
      </c>
    </row>
    <row r="401" spans="1:9" x14ac:dyDescent="0.3">
      <c r="A401">
        <v>0</v>
      </c>
      <c r="B401">
        <v>0</v>
      </c>
      <c r="C401">
        <v>0</v>
      </c>
      <c r="D401">
        <v>8200</v>
      </c>
      <c r="E401" t="s">
        <v>7985</v>
      </c>
      <c r="F401">
        <v>860198</v>
      </c>
      <c r="G401" s="85">
        <v>46148</v>
      </c>
      <c r="H401" s="57">
        <v>19</v>
      </c>
      <c r="I401" t="s">
        <v>8516</v>
      </c>
    </row>
    <row r="402" spans="1:9" x14ac:dyDescent="0.3">
      <c r="A402">
        <v>0</v>
      </c>
      <c r="B402">
        <v>0</v>
      </c>
      <c r="C402">
        <v>0</v>
      </c>
      <c r="D402">
        <v>8200</v>
      </c>
      <c r="E402" t="s">
        <v>8037</v>
      </c>
      <c r="F402">
        <v>860198</v>
      </c>
      <c r="G402" s="85">
        <v>46148</v>
      </c>
      <c r="H402" s="57">
        <v>19</v>
      </c>
      <c r="I402" t="s">
        <v>8516</v>
      </c>
    </row>
    <row r="403" spans="1:9" x14ac:dyDescent="0.3">
      <c r="A403">
        <v>17</v>
      </c>
      <c r="B403">
        <v>1</v>
      </c>
      <c r="C403">
        <v>0</v>
      </c>
      <c r="D403">
        <v>1600</v>
      </c>
      <c r="E403" t="s">
        <v>8034</v>
      </c>
      <c r="F403">
        <v>703459</v>
      </c>
      <c r="G403" s="85">
        <v>46148</v>
      </c>
      <c r="H403" s="57">
        <v>19</v>
      </c>
      <c r="I403" t="s">
        <v>8519</v>
      </c>
    </row>
    <row r="404" spans="1:9" x14ac:dyDescent="0.3">
      <c r="A404">
        <v>30</v>
      </c>
      <c r="D404">
        <v>0</v>
      </c>
      <c r="E404" t="s">
        <v>8384</v>
      </c>
      <c r="F404">
        <v>865549</v>
      </c>
      <c r="G404" s="85">
        <v>46148</v>
      </c>
      <c r="H404" s="57">
        <v>19</v>
      </c>
      <c r="I404" t="s">
        <v>8590</v>
      </c>
    </row>
    <row r="405" spans="1:9" x14ac:dyDescent="0.3">
      <c r="A405">
        <v>4</v>
      </c>
      <c r="B405">
        <v>0</v>
      </c>
      <c r="C405">
        <v>0</v>
      </c>
      <c r="D405">
        <v>600</v>
      </c>
      <c r="E405" t="s">
        <v>8404</v>
      </c>
      <c r="F405">
        <v>319553</v>
      </c>
      <c r="G405" s="85">
        <v>46148</v>
      </c>
      <c r="H405" s="57">
        <v>19</v>
      </c>
      <c r="I405" t="s">
        <v>8520</v>
      </c>
    </row>
    <row r="406" spans="1:9" x14ac:dyDescent="0.3">
      <c r="A406">
        <v>13</v>
      </c>
      <c r="B406">
        <v>1</v>
      </c>
      <c r="C406">
        <v>0</v>
      </c>
      <c r="D406">
        <v>600</v>
      </c>
      <c r="E406" t="s">
        <v>8396</v>
      </c>
      <c r="F406">
        <v>824736</v>
      </c>
      <c r="G406" s="85">
        <v>46148</v>
      </c>
      <c r="H406" s="57">
        <v>19</v>
      </c>
      <c r="I406" t="s">
        <v>8525</v>
      </c>
    </row>
    <row r="407" spans="1:9" x14ac:dyDescent="0.3">
      <c r="A407">
        <v>0</v>
      </c>
      <c r="B407">
        <v>0</v>
      </c>
      <c r="C407">
        <v>0</v>
      </c>
      <c r="D407">
        <v>1300</v>
      </c>
      <c r="E407" t="s">
        <v>8399</v>
      </c>
      <c r="F407">
        <v>4227</v>
      </c>
      <c r="G407" s="85">
        <v>46148</v>
      </c>
      <c r="H407" s="57">
        <v>19</v>
      </c>
      <c r="I407" t="s">
        <v>8526</v>
      </c>
    </row>
    <row r="408" spans="1:9" x14ac:dyDescent="0.3">
      <c r="A408">
        <v>8</v>
      </c>
      <c r="B408">
        <v>0</v>
      </c>
      <c r="C408">
        <v>0</v>
      </c>
      <c r="D408">
        <v>1300</v>
      </c>
      <c r="E408" t="s">
        <v>8085</v>
      </c>
      <c r="F408">
        <v>859372</v>
      </c>
      <c r="G408" s="85">
        <v>46148</v>
      </c>
      <c r="H408" s="57">
        <v>19</v>
      </c>
      <c r="I408" t="s">
        <v>8527</v>
      </c>
    </row>
    <row r="409" spans="1:9" x14ac:dyDescent="0.3">
      <c r="A409">
        <v>30</v>
      </c>
      <c r="B409">
        <v>1</v>
      </c>
      <c r="C409">
        <v>1</v>
      </c>
      <c r="D409">
        <v>300</v>
      </c>
      <c r="E409" t="s">
        <v>3276</v>
      </c>
      <c r="F409">
        <v>773542</v>
      </c>
      <c r="G409" s="85">
        <v>46148</v>
      </c>
      <c r="H409" s="57">
        <v>19</v>
      </c>
      <c r="I409" t="s">
        <v>8581</v>
      </c>
    </row>
    <row r="410" spans="1:9" x14ac:dyDescent="0.3">
      <c r="A410">
        <v>0</v>
      </c>
      <c r="B410">
        <v>0</v>
      </c>
      <c r="C410">
        <v>0</v>
      </c>
      <c r="D410">
        <v>1400</v>
      </c>
      <c r="E410" t="s">
        <v>8405</v>
      </c>
      <c r="F410">
        <v>859361</v>
      </c>
      <c r="G410" s="85">
        <v>46148</v>
      </c>
      <c r="H410" s="57">
        <v>19</v>
      </c>
      <c r="I410" t="s">
        <v>8528</v>
      </c>
    </row>
    <row r="411" spans="1:9" x14ac:dyDescent="0.3">
      <c r="A411">
        <v>2</v>
      </c>
      <c r="B411">
        <v>1</v>
      </c>
      <c r="C411">
        <v>0</v>
      </c>
      <c r="D411">
        <v>100</v>
      </c>
      <c r="E411" t="s">
        <v>7999</v>
      </c>
      <c r="F411">
        <v>511671</v>
      </c>
      <c r="G411" s="85">
        <v>46148</v>
      </c>
      <c r="H411" s="57">
        <v>19</v>
      </c>
      <c r="I411" t="s">
        <v>8531</v>
      </c>
    </row>
    <row r="412" spans="1:9" x14ac:dyDescent="0.3">
      <c r="A412">
        <v>8</v>
      </c>
      <c r="C412">
        <v>0</v>
      </c>
      <c r="D412">
        <v>200</v>
      </c>
      <c r="E412" t="s">
        <v>8406</v>
      </c>
      <c r="F412">
        <v>304102</v>
      </c>
      <c r="G412" s="85">
        <v>46148</v>
      </c>
      <c r="H412" s="57">
        <v>19</v>
      </c>
      <c r="I412" t="s">
        <v>8532</v>
      </c>
    </row>
    <row r="413" spans="1:9" x14ac:dyDescent="0.3">
      <c r="A413">
        <v>0</v>
      </c>
      <c r="B413">
        <v>0</v>
      </c>
      <c r="C413">
        <v>0</v>
      </c>
      <c r="D413">
        <v>200</v>
      </c>
      <c r="E413" t="s">
        <v>8402</v>
      </c>
      <c r="F413">
        <v>841968</v>
      </c>
      <c r="G413" s="85">
        <v>46148</v>
      </c>
      <c r="H413" s="57">
        <v>19</v>
      </c>
      <c r="I413" t="s">
        <v>8534</v>
      </c>
    </row>
    <row r="414" spans="1:9" x14ac:dyDescent="0.3">
      <c r="A414">
        <v>0</v>
      </c>
      <c r="B414">
        <v>0</v>
      </c>
      <c r="C414">
        <v>0</v>
      </c>
      <c r="D414">
        <v>200</v>
      </c>
      <c r="E414" t="s">
        <v>8067</v>
      </c>
      <c r="F414">
        <v>765419</v>
      </c>
      <c r="G414" s="85">
        <v>46148</v>
      </c>
      <c r="H414" s="57">
        <v>19</v>
      </c>
      <c r="I414" t="s">
        <v>8535</v>
      </c>
    </row>
    <row r="415" spans="1:9" x14ac:dyDescent="0.3">
      <c r="A415">
        <v>0</v>
      </c>
      <c r="B415">
        <v>0</v>
      </c>
      <c r="C415">
        <v>0</v>
      </c>
      <c r="D415">
        <v>100</v>
      </c>
      <c r="E415" t="s">
        <v>8074</v>
      </c>
      <c r="F415">
        <v>660807</v>
      </c>
      <c r="G415" s="85">
        <v>46148</v>
      </c>
      <c r="H415" s="57">
        <v>19</v>
      </c>
      <c r="I415" t="s">
        <v>8536</v>
      </c>
    </row>
    <row r="416" spans="1:9" x14ac:dyDescent="0.3">
      <c r="A416">
        <v>30</v>
      </c>
      <c r="B416">
        <v>1</v>
      </c>
      <c r="C416">
        <v>1</v>
      </c>
      <c r="D416">
        <v>2400</v>
      </c>
      <c r="E416" t="s">
        <v>7990</v>
      </c>
      <c r="F416">
        <v>761755</v>
      </c>
      <c r="G416" s="85">
        <v>46148</v>
      </c>
      <c r="H416" s="57">
        <v>19</v>
      </c>
      <c r="I416" t="s">
        <v>8586</v>
      </c>
    </row>
    <row r="417" spans="1:9" x14ac:dyDescent="0.3">
      <c r="A417">
        <v>14</v>
      </c>
      <c r="B417">
        <v>1</v>
      </c>
      <c r="C417">
        <v>0</v>
      </c>
      <c r="D417">
        <v>9800</v>
      </c>
      <c r="E417" t="s">
        <v>8401</v>
      </c>
      <c r="F417">
        <v>721917</v>
      </c>
      <c r="G417" s="85">
        <v>46148</v>
      </c>
      <c r="H417" s="57">
        <v>19</v>
      </c>
      <c r="I417" t="s">
        <v>8538</v>
      </c>
    </row>
    <row r="418" spans="1:9" x14ac:dyDescent="0.3">
      <c r="A418">
        <v>0</v>
      </c>
      <c r="B418">
        <v>0</v>
      </c>
      <c r="C418">
        <v>0</v>
      </c>
      <c r="D418">
        <v>100</v>
      </c>
      <c r="E418" t="s">
        <v>8019</v>
      </c>
      <c r="F418">
        <v>713263</v>
      </c>
      <c r="G418" s="85">
        <v>46148</v>
      </c>
      <c r="H418" s="57">
        <v>19</v>
      </c>
      <c r="I418" t="s">
        <v>8540</v>
      </c>
    </row>
    <row r="419" spans="1:9" x14ac:dyDescent="0.3">
      <c r="A419">
        <v>0</v>
      </c>
      <c r="B419">
        <v>0</v>
      </c>
      <c r="C419">
        <v>0</v>
      </c>
      <c r="D419">
        <v>300</v>
      </c>
      <c r="E419" t="s">
        <v>8078</v>
      </c>
      <c r="F419">
        <v>4016</v>
      </c>
      <c r="G419" s="85">
        <v>46148</v>
      </c>
      <c r="H419" s="57">
        <v>19</v>
      </c>
      <c r="I419" t="s">
        <v>8541</v>
      </c>
    </row>
    <row r="420" spans="1:9" x14ac:dyDescent="0.3">
      <c r="A420">
        <v>0</v>
      </c>
      <c r="B420">
        <v>0</v>
      </c>
      <c r="C420">
        <v>0</v>
      </c>
      <c r="D420">
        <v>100</v>
      </c>
      <c r="E420" t="s">
        <v>8078</v>
      </c>
      <c r="F420">
        <v>142554</v>
      </c>
      <c r="G420" s="85">
        <v>46148</v>
      </c>
      <c r="H420" s="57">
        <v>19</v>
      </c>
      <c r="I420" t="s">
        <v>8544</v>
      </c>
    </row>
    <row r="421" spans="1:9" x14ac:dyDescent="0.3">
      <c r="A421">
        <v>14</v>
      </c>
      <c r="B421">
        <v>1</v>
      </c>
      <c r="C421">
        <v>0</v>
      </c>
      <c r="D421">
        <v>6300</v>
      </c>
      <c r="E421" t="s">
        <v>8407</v>
      </c>
      <c r="F421">
        <v>488713</v>
      </c>
      <c r="G421" s="85">
        <v>46148</v>
      </c>
      <c r="H421" s="57">
        <v>19</v>
      </c>
      <c r="I421" t="s">
        <v>8545</v>
      </c>
    </row>
    <row r="422" spans="1:9" x14ac:dyDescent="0.3">
      <c r="A422">
        <v>0</v>
      </c>
      <c r="B422">
        <v>0</v>
      </c>
      <c r="C422">
        <v>0</v>
      </c>
      <c r="D422">
        <v>1200</v>
      </c>
      <c r="E422" t="s">
        <v>8025</v>
      </c>
      <c r="F422">
        <v>859356</v>
      </c>
      <c r="G422" s="85">
        <v>46148</v>
      </c>
      <c r="H422" s="57">
        <v>19</v>
      </c>
      <c r="I422" t="s">
        <v>8547</v>
      </c>
    </row>
    <row r="423" spans="1:9" x14ac:dyDescent="0.3">
      <c r="A423">
        <v>0</v>
      </c>
      <c r="C423">
        <v>0</v>
      </c>
      <c r="D423">
        <v>100</v>
      </c>
      <c r="E423" t="s">
        <v>8021</v>
      </c>
      <c r="F423">
        <v>708951</v>
      </c>
      <c r="G423" s="85">
        <v>46148</v>
      </c>
      <c r="H423" s="57">
        <v>19</v>
      </c>
      <c r="I423" t="s">
        <v>8548</v>
      </c>
    </row>
    <row r="424" spans="1:9" x14ac:dyDescent="0.3">
      <c r="A424">
        <v>5</v>
      </c>
      <c r="B424">
        <v>1</v>
      </c>
      <c r="C424">
        <v>0</v>
      </c>
      <c r="D424">
        <v>16900</v>
      </c>
      <c r="F424">
        <v>214331</v>
      </c>
      <c r="G424" s="85">
        <v>46148</v>
      </c>
      <c r="H424" s="57">
        <v>19</v>
      </c>
      <c r="I424" t="s">
        <v>8524</v>
      </c>
    </row>
    <row r="425" spans="1:9" x14ac:dyDescent="0.3">
      <c r="A425">
        <v>30</v>
      </c>
      <c r="B425">
        <v>1</v>
      </c>
      <c r="C425">
        <v>1</v>
      </c>
      <c r="D425">
        <v>1400</v>
      </c>
      <c r="E425" t="s">
        <v>8408</v>
      </c>
      <c r="F425">
        <v>738793</v>
      </c>
      <c r="G425" s="85">
        <v>46148</v>
      </c>
      <c r="H425" s="57">
        <v>19</v>
      </c>
      <c r="I425" t="s">
        <v>8550</v>
      </c>
    </row>
    <row r="426" spans="1:9" x14ac:dyDescent="0.3">
      <c r="A426">
        <v>15</v>
      </c>
      <c r="B426">
        <v>1</v>
      </c>
      <c r="C426">
        <v>1</v>
      </c>
      <c r="D426">
        <v>4800</v>
      </c>
      <c r="E426" t="s">
        <v>8030</v>
      </c>
      <c r="F426">
        <v>794702</v>
      </c>
      <c r="G426" s="85">
        <v>46148</v>
      </c>
      <c r="H426" s="57">
        <v>19</v>
      </c>
      <c r="I426" t="s">
        <v>8552</v>
      </c>
    </row>
    <row r="427" spans="1:9" x14ac:dyDescent="0.3">
      <c r="A427">
        <v>0</v>
      </c>
      <c r="B427">
        <v>0</v>
      </c>
      <c r="C427">
        <v>0</v>
      </c>
      <c r="D427">
        <v>800</v>
      </c>
      <c r="E427" t="s">
        <v>8409</v>
      </c>
      <c r="F427">
        <v>859362</v>
      </c>
      <c r="G427" s="85">
        <v>46148</v>
      </c>
      <c r="H427" s="57">
        <v>19</v>
      </c>
      <c r="I427" t="s">
        <v>8554</v>
      </c>
    </row>
    <row r="428" spans="1:9" x14ac:dyDescent="0.3">
      <c r="A428">
        <v>10</v>
      </c>
      <c r="B428">
        <v>1</v>
      </c>
      <c r="C428">
        <v>0</v>
      </c>
      <c r="D428">
        <v>5900</v>
      </c>
      <c r="E428" t="s">
        <v>7979</v>
      </c>
      <c r="F428">
        <v>708890</v>
      </c>
      <c r="G428" s="85">
        <v>46148</v>
      </c>
      <c r="H428" s="57">
        <v>19</v>
      </c>
      <c r="I428" t="s">
        <v>8551</v>
      </c>
    </row>
    <row r="429" spans="1:9" x14ac:dyDescent="0.3">
      <c r="A429">
        <v>0</v>
      </c>
      <c r="C429">
        <v>0</v>
      </c>
      <c r="D429">
        <v>1000</v>
      </c>
      <c r="E429" t="s">
        <v>8394</v>
      </c>
      <c r="F429">
        <v>653773</v>
      </c>
      <c r="G429" s="85">
        <v>46148</v>
      </c>
      <c r="H429" s="57">
        <v>19</v>
      </c>
      <c r="I429" t="s">
        <v>8522</v>
      </c>
    </row>
    <row r="430" spans="1:9" x14ac:dyDescent="0.3">
      <c r="A430">
        <v>8</v>
      </c>
      <c r="B430">
        <v>1</v>
      </c>
      <c r="C430">
        <v>0</v>
      </c>
      <c r="D430">
        <v>3000</v>
      </c>
      <c r="E430" t="s">
        <v>8383</v>
      </c>
      <c r="F430">
        <v>796386</v>
      </c>
      <c r="G430" s="85">
        <v>46148</v>
      </c>
      <c r="H430" s="57">
        <v>19</v>
      </c>
      <c r="I430" t="s">
        <v>8542</v>
      </c>
    </row>
    <row r="431" spans="1:9" x14ac:dyDescent="0.3">
      <c r="A431">
        <v>23</v>
      </c>
      <c r="B431">
        <v>1</v>
      </c>
      <c r="C431">
        <v>1</v>
      </c>
      <c r="D431">
        <v>1100</v>
      </c>
      <c r="E431" t="s">
        <v>8069</v>
      </c>
      <c r="F431">
        <v>734398</v>
      </c>
      <c r="G431" s="85">
        <v>46148</v>
      </c>
      <c r="H431" s="57">
        <v>19</v>
      </c>
      <c r="I431" t="s">
        <v>8559</v>
      </c>
    </row>
    <row r="432" spans="1:9" x14ac:dyDescent="0.3">
      <c r="A432">
        <v>14</v>
      </c>
      <c r="B432">
        <v>1</v>
      </c>
      <c r="C432">
        <v>0</v>
      </c>
      <c r="D432">
        <v>300</v>
      </c>
      <c r="E432" t="s">
        <v>8027</v>
      </c>
      <c r="F432">
        <v>841966</v>
      </c>
      <c r="G432" s="85">
        <v>46148</v>
      </c>
      <c r="H432" s="57">
        <v>19</v>
      </c>
      <c r="I432" t="s">
        <v>8562</v>
      </c>
    </row>
    <row r="433" spans="1:9" x14ac:dyDescent="0.3">
      <c r="A433">
        <v>4</v>
      </c>
      <c r="B433">
        <v>1</v>
      </c>
      <c r="C433">
        <v>0</v>
      </c>
      <c r="D433">
        <v>2100</v>
      </c>
      <c r="E433" t="s">
        <v>7965</v>
      </c>
      <c r="F433">
        <v>758003</v>
      </c>
      <c r="G433" s="85">
        <v>46148</v>
      </c>
      <c r="H433" s="57">
        <v>19</v>
      </c>
      <c r="I433" t="s">
        <v>8512</v>
      </c>
    </row>
    <row r="434" spans="1:9" x14ac:dyDescent="0.3">
      <c r="A434">
        <v>20</v>
      </c>
      <c r="B434">
        <v>1</v>
      </c>
      <c r="C434">
        <v>1</v>
      </c>
      <c r="D434">
        <v>200</v>
      </c>
      <c r="E434" t="s">
        <v>8083</v>
      </c>
      <c r="F434">
        <v>816256</v>
      </c>
      <c r="G434" s="85">
        <v>46148</v>
      </c>
      <c r="H434" s="57">
        <v>19</v>
      </c>
      <c r="I434" t="s">
        <v>8564</v>
      </c>
    </row>
    <row r="435" spans="1:9" x14ac:dyDescent="0.3">
      <c r="A435">
        <v>24</v>
      </c>
      <c r="B435">
        <v>1</v>
      </c>
      <c r="C435">
        <v>0</v>
      </c>
      <c r="D435">
        <v>700</v>
      </c>
      <c r="E435" t="s">
        <v>8410</v>
      </c>
      <c r="F435">
        <v>771407</v>
      </c>
      <c r="G435" s="85">
        <v>46148</v>
      </c>
      <c r="H435" s="57">
        <v>19</v>
      </c>
      <c r="I435" t="s">
        <v>8565</v>
      </c>
    </row>
    <row r="436" spans="1:9" x14ac:dyDescent="0.3">
      <c r="A436">
        <v>30</v>
      </c>
      <c r="B436">
        <v>1</v>
      </c>
      <c r="C436">
        <v>1</v>
      </c>
      <c r="D436">
        <v>2000</v>
      </c>
      <c r="E436" t="s">
        <v>8011</v>
      </c>
      <c r="F436">
        <v>1565</v>
      </c>
      <c r="G436" s="85">
        <v>46148</v>
      </c>
      <c r="H436" s="57">
        <v>19</v>
      </c>
      <c r="I436" t="s">
        <v>8566</v>
      </c>
    </row>
    <row r="437" spans="1:9" x14ac:dyDescent="0.3">
      <c r="A437">
        <v>10</v>
      </c>
      <c r="B437">
        <v>0</v>
      </c>
      <c r="C437">
        <v>0</v>
      </c>
      <c r="D437">
        <v>900</v>
      </c>
      <c r="E437" t="s">
        <v>8086</v>
      </c>
      <c r="F437">
        <v>679115</v>
      </c>
      <c r="G437" s="85">
        <v>46148</v>
      </c>
      <c r="H437" s="57">
        <v>19</v>
      </c>
      <c r="I437" t="s">
        <v>8445</v>
      </c>
    </row>
    <row r="438" spans="1:9" x14ac:dyDescent="0.3">
      <c r="A438">
        <v>4</v>
      </c>
      <c r="B438">
        <v>1</v>
      </c>
      <c r="C438">
        <v>0</v>
      </c>
      <c r="D438">
        <v>37400</v>
      </c>
      <c r="F438">
        <v>732761</v>
      </c>
      <c r="G438" s="85">
        <v>46148</v>
      </c>
      <c r="H438" s="57">
        <v>19</v>
      </c>
      <c r="I438" t="s">
        <v>8515</v>
      </c>
    </row>
    <row r="439" spans="1:9" x14ac:dyDescent="0.3">
      <c r="A439">
        <v>5</v>
      </c>
      <c r="B439">
        <v>1</v>
      </c>
      <c r="C439">
        <v>0</v>
      </c>
      <c r="D439">
        <v>16900</v>
      </c>
      <c r="F439">
        <v>214331</v>
      </c>
      <c r="G439" s="85">
        <v>46148</v>
      </c>
      <c r="H439" s="57">
        <v>19</v>
      </c>
      <c r="I439" t="s">
        <v>8524</v>
      </c>
    </row>
    <row r="440" spans="1:9" x14ac:dyDescent="0.3">
      <c r="A440">
        <v>0</v>
      </c>
      <c r="B440">
        <v>0</v>
      </c>
      <c r="C440">
        <v>0</v>
      </c>
      <c r="D440">
        <v>2500</v>
      </c>
      <c r="E440" t="s">
        <v>8386</v>
      </c>
      <c r="F440">
        <v>817128</v>
      </c>
      <c r="G440" s="85">
        <v>46148</v>
      </c>
      <c r="H440" s="57">
        <v>19</v>
      </c>
      <c r="I440" t="s">
        <v>8461</v>
      </c>
    </row>
    <row r="441" spans="1:9" x14ac:dyDescent="0.3">
      <c r="A441">
        <v>21</v>
      </c>
      <c r="B441">
        <v>1</v>
      </c>
      <c r="C441">
        <v>0</v>
      </c>
      <c r="D441">
        <v>2700</v>
      </c>
      <c r="E441" t="s">
        <v>3484</v>
      </c>
      <c r="F441">
        <v>207827</v>
      </c>
      <c r="G441" s="85">
        <v>46148</v>
      </c>
      <c r="H441" s="57">
        <v>19</v>
      </c>
      <c r="I441" t="s">
        <v>8572</v>
      </c>
    </row>
    <row r="442" spans="1:9" x14ac:dyDescent="0.3">
      <c r="A442">
        <v>5</v>
      </c>
      <c r="B442">
        <v>1</v>
      </c>
      <c r="C442">
        <v>0</v>
      </c>
      <c r="D442">
        <v>7600</v>
      </c>
      <c r="E442" t="s">
        <v>3485</v>
      </c>
      <c r="F442">
        <v>824270</v>
      </c>
      <c r="G442" s="85">
        <v>46148</v>
      </c>
      <c r="H442" s="57">
        <v>19</v>
      </c>
      <c r="I442" t="s">
        <v>8518</v>
      </c>
    </row>
    <row r="443" spans="1:9" x14ac:dyDescent="0.3">
      <c r="A443">
        <v>30</v>
      </c>
      <c r="B443">
        <v>1</v>
      </c>
      <c r="C443">
        <v>1</v>
      </c>
      <c r="D443">
        <v>3500</v>
      </c>
      <c r="E443" t="s">
        <v>7971</v>
      </c>
      <c r="F443">
        <v>3738</v>
      </c>
      <c r="G443" s="85">
        <v>46148</v>
      </c>
      <c r="H443" s="57">
        <v>19</v>
      </c>
      <c r="I443" t="s">
        <v>8587</v>
      </c>
    </row>
    <row r="444" spans="1:9" x14ac:dyDescent="0.3">
      <c r="A444">
        <v>4</v>
      </c>
      <c r="B444">
        <v>0</v>
      </c>
      <c r="C444">
        <v>0</v>
      </c>
      <c r="D444" t="s">
        <v>3567</v>
      </c>
      <c r="F444" t="s">
        <v>7082</v>
      </c>
      <c r="G444" s="85">
        <v>46148</v>
      </c>
      <c r="H444" s="57">
        <v>19</v>
      </c>
      <c r="I444" t="s">
        <v>8496</v>
      </c>
    </row>
    <row r="445" spans="1:9" x14ac:dyDescent="0.3">
      <c r="A445">
        <v>0</v>
      </c>
      <c r="C445">
        <v>0</v>
      </c>
      <c r="D445">
        <v>7500</v>
      </c>
      <c r="E445" t="s">
        <v>4059</v>
      </c>
      <c r="F445">
        <v>845415</v>
      </c>
      <c r="G445" s="85">
        <v>46148</v>
      </c>
      <c r="H445" s="57">
        <v>19</v>
      </c>
      <c r="I445" t="s">
        <v>8462</v>
      </c>
    </row>
    <row r="446" spans="1:9" x14ac:dyDescent="0.3">
      <c r="A446">
        <v>7</v>
      </c>
      <c r="B446">
        <v>1</v>
      </c>
      <c r="C446">
        <v>0</v>
      </c>
      <c r="D446">
        <v>15500</v>
      </c>
      <c r="E446" t="s">
        <v>8004</v>
      </c>
      <c r="F446">
        <v>779233</v>
      </c>
      <c r="G446" s="85">
        <v>46148</v>
      </c>
      <c r="H446" s="57">
        <v>19</v>
      </c>
      <c r="I446" t="s">
        <v>8493</v>
      </c>
    </row>
    <row r="447" spans="1:9" x14ac:dyDescent="0.3">
      <c r="A447">
        <v>5</v>
      </c>
      <c r="B447">
        <v>0</v>
      </c>
      <c r="C447">
        <v>0</v>
      </c>
      <c r="D447">
        <v>3900</v>
      </c>
      <c r="E447" t="s">
        <v>3602</v>
      </c>
      <c r="F447">
        <v>859486</v>
      </c>
      <c r="G447" s="85">
        <v>46148</v>
      </c>
      <c r="H447" s="57">
        <v>19</v>
      </c>
      <c r="I447" t="s">
        <v>8521</v>
      </c>
    </row>
    <row r="448" spans="1:9" x14ac:dyDescent="0.3">
      <c r="A448">
        <v>30</v>
      </c>
      <c r="B448">
        <v>0</v>
      </c>
      <c r="C448">
        <v>0</v>
      </c>
      <c r="D448">
        <v>0</v>
      </c>
      <c r="E448" t="s">
        <v>3999</v>
      </c>
      <c r="F448" t="s">
        <v>4208</v>
      </c>
      <c r="G448" s="85">
        <v>46148</v>
      </c>
      <c r="H448" s="57">
        <v>19</v>
      </c>
      <c r="I448" t="s">
        <v>8588</v>
      </c>
    </row>
    <row r="449" spans="1:9" x14ac:dyDescent="0.3">
      <c r="A449">
        <v>30</v>
      </c>
      <c r="B449">
        <v>0</v>
      </c>
      <c r="C449">
        <v>0</v>
      </c>
      <c r="D449">
        <v>0</v>
      </c>
      <c r="E449" t="s">
        <v>3468</v>
      </c>
      <c r="F449" t="s">
        <v>3263</v>
      </c>
      <c r="G449" s="85">
        <v>46148</v>
      </c>
      <c r="H449" s="57">
        <v>19</v>
      </c>
      <c r="I449" t="s">
        <v>8589</v>
      </c>
    </row>
    <row r="450" spans="1:9" x14ac:dyDescent="0.3">
      <c r="A450">
        <v>-18</v>
      </c>
      <c r="B450">
        <v>0</v>
      </c>
      <c r="C450">
        <v>0</v>
      </c>
      <c r="D450" t="s">
        <v>3567</v>
      </c>
      <c r="F450" t="s">
        <v>7621</v>
      </c>
      <c r="G450" s="85">
        <v>46148</v>
      </c>
      <c r="H450" s="57">
        <v>19</v>
      </c>
      <c r="I450" t="s">
        <v>8442</v>
      </c>
    </row>
    <row r="451" spans="1:9" x14ac:dyDescent="0.3">
      <c r="A451">
        <v>16</v>
      </c>
      <c r="C451">
        <v>0</v>
      </c>
      <c r="D451">
        <v>900</v>
      </c>
      <c r="E451" t="s">
        <v>8411</v>
      </c>
      <c r="F451">
        <v>675960</v>
      </c>
      <c r="G451" s="85">
        <v>46148</v>
      </c>
      <c r="H451" s="57">
        <v>19</v>
      </c>
      <c r="I451" t="s">
        <v>8530</v>
      </c>
    </row>
    <row r="452" spans="1:9" x14ac:dyDescent="0.3">
      <c r="A452">
        <v>0</v>
      </c>
      <c r="B452">
        <v>0</v>
      </c>
      <c r="C452">
        <v>0</v>
      </c>
      <c r="D452">
        <v>300</v>
      </c>
      <c r="E452" t="s">
        <v>8087</v>
      </c>
      <c r="F452">
        <v>786407</v>
      </c>
      <c r="G452" s="85">
        <v>46148</v>
      </c>
      <c r="H452" s="57">
        <v>19</v>
      </c>
      <c r="I452" t="s">
        <v>8567</v>
      </c>
    </row>
    <row r="453" spans="1:9" x14ac:dyDescent="0.3">
      <c r="A453">
        <v>0</v>
      </c>
      <c r="B453">
        <v>0</v>
      </c>
      <c r="C453">
        <v>0</v>
      </c>
      <c r="D453">
        <v>400</v>
      </c>
      <c r="E453" t="s">
        <v>3940</v>
      </c>
      <c r="F453">
        <v>653403</v>
      </c>
      <c r="G453" s="85">
        <v>46148</v>
      </c>
      <c r="H453" s="57">
        <v>19</v>
      </c>
      <c r="I453" t="s">
        <v>8568</v>
      </c>
    </row>
    <row r="454" spans="1:9" x14ac:dyDescent="0.3">
      <c r="A454">
        <v>0</v>
      </c>
      <c r="B454">
        <v>0</v>
      </c>
      <c r="C454">
        <v>0</v>
      </c>
      <c r="D454">
        <v>800</v>
      </c>
      <c r="E454" t="s">
        <v>3939</v>
      </c>
      <c r="F454">
        <v>653429</v>
      </c>
      <c r="G454" s="85">
        <v>46148</v>
      </c>
      <c r="H454" s="57">
        <v>19</v>
      </c>
      <c r="I454" t="s">
        <v>8570</v>
      </c>
    </row>
    <row r="455" spans="1:9" x14ac:dyDescent="0.3">
      <c r="A455">
        <v>1</v>
      </c>
      <c r="B455">
        <v>0</v>
      </c>
      <c r="C455">
        <v>0</v>
      </c>
      <c r="D455">
        <v>3500</v>
      </c>
      <c r="E455" t="s">
        <v>3686</v>
      </c>
      <c r="F455">
        <v>703480</v>
      </c>
      <c r="G455" s="85">
        <v>46148</v>
      </c>
      <c r="H455" s="57">
        <v>19</v>
      </c>
      <c r="I455" t="s">
        <v>8574</v>
      </c>
    </row>
    <row r="456" spans="1:9" x14ac:dyDescent="0.3">
      <c r="A456">
        <v>3</v>
      </c>
      <c r="B456">
        <v>1</v>
      </c>
      <c r="C456">
        <v>0</v>
      </c>
      <c r="D456">
        <v>700</v>
      </c>
      <c r="E456" t="s">
        <v>3583</v>
      </c>
      <c r="F456">
        <v>653434</v>
      </c>
      <c r="G456" s="85">
        <v>46148</v>
      </c>
      <c r="H456" s="57">
        <v>19</v>
      </c>
      <c r="I456" t="s">
        <v>8576</v>
      </c>
    </row>
    <row r="457" spans="1:9" x14ac:dyDescent="0.3">
      <c r="A457">
        <v>4</v>
      </c>
      <c r="C457">
        <v>0</v>
      </c>
      <c r="D457">
        <v>3600</v>
      </c>
      <c r="E457" t="s">
        <v>3896</v>
      </c>
      <c r="F457">
        <v>794723</v>
      </c>
      <c r="G457" s="85">
        <v>46148</v>
      </c>
      <c r="H457" s="57">
        <v>19</v>
      </c>
      <c r="I457" t="s">
        <v>8582</v>
      </c>
    </row>
    <row r="458" spans="1:9" x14ac:dyDescent="0.3">
      <c r="A458">
        <v>7</v>
      </c>
      <c r="B458">
        <v>1</v>
      </c>
      <c r="C458">
        <v>0</v>
      </c>
      <c r="D458">
        <v>1600</v>
      </c>
      <c r="F458">
        <v>645199</v>
      </c>
      <c r="G458" s="85">
        <v>46148</v>
      </c>
      <c r="H458" s="57">
        <v>19</v>
      </c>
      <c r="I458" t="s">
        <v>8584</v>
      </c>
    </row>
    <row r="459" spans="1:9" x14ac:dyDescent="0.3">
      <c r="A459">
        <v>9</v>
      </c>
      <c r="C459">
        <v>1</v>
      </c>
      <c r="D459">
        <v>1100</v>
      </c>
      <c r="E459" t="s">
        <v>3894</v>
      </c>
      <c r="F459">
        <v>653426</v>
      </c>
      <c r="G459" s="85">
        <v>46148</v>
      </c>
      <c r="H459" s="57">
        <v>19</v>
      </c>
      <c r="I459" t="s">
        <v>8591</v>
      </c>
    </row>
    <row r="460" spans="1:9" x14ac:dyDescent="0.3">
      <c r="A460">
        <v>0</v>
      </c>
      <c r="B460">
        <v>0</v>
      </c>
      <c r="C460">
        <v>0</v>
      </c>
      <c r="D460">
        <v>1200</v>
      </c>
      <c r="E460" t="s">
        <v>8068</v>
      </c>
      <c r="F460">
        <v>762106</v>
      </c>
      <c r="G460" s="85">
        <v>46148</v>
      </c>
      <c r="H460" s="57">
        <v>19</v>
      </c>
      <c r="I460" t="s">
        <v>8479</v>
      </c>
    </row>
    <row r="461" spans="1:9" x14ac:dyDescent="0.3">
      <c r="A461">
        <v>0</v>
      </c>
      <c r="B461">
        <v>0</v>
      </c>
      <c r="C461">
        <v>0</v>
      </c>
      <c r="D461">
        <v>200</v>
      </c>
      <c r="E461" t="s">
        <v>8072</v>
      </c>
      <c r="F461">
        <v>709889</v>
      </c>
      <c r="G461" s="85">
        <v>46148</v>
      </c>
      <c r="H461" s="57">
        <v>19</v>
      </c>
      <c r="I461" t="s">
        <v>8480</v>
      </c>
    </row>
    <row r="462" spans="1:9" x14ac:dyDescent="0.3">
      <c r="A462">
        <v>0</v>
      </c>
      <c r="B462">
        <v>0</v>
      </c>
      <c r="C462">
        <v>0</v>
      </c>
      <c r="D462">
        <v>100</v>
      </c>
      <c r="E462" t="s">
        <v>8075</v>
      </c>
      <c r="F462">
        <v>553397</v>
      </c>
      <c r="G462" s="85">
        <v>46148</v>
      </c>
      <c r="H462" s="57">
        <v>19</v>
      </c>
      <c r="I462" t="s">
        <v>8481</v>
      </c>
    </row>
    <row r="463" spans="1:9" x14ac:dyDescent="0.3">
      <c r="A463">
        <v>0</v>
      </c>
      <c r="B463">
        <v>0</v>
      </c>
      <c r="C463">
        <v>0</v>
      </c>
      <c r="D463">
        <v>100</v>
      </c>
      <c r="E463" t="s">
        <v>8075</v>
      </c>
      <c r="F463">
        <v>536276</v>
      </c>
      <c r="G463" s="85">
        <v>46148</v>
      </c>
      <c r="H463" s="57">
        <v>19</v>
      </c>
      <c r="I463" t="s">
        <v>8482</v>
      </c>
    </row>
    <row r="464" spans="1:9" x14ac:dyDescent="0.3">
      <c r="A464">
        <v>0</v>
      </c>
      <c r="B464">
        <v>0</v>
      </c>
      <c r="C464">
        <v>0</v>
      </c>
      <c r="D464">
        <v>100</v>
      </c>
      <c r="E464" t="s">
        <v>8075</v>
      </c>
      <c r="F464">
        <v>452082</v>
      </c>
      <c r="G464" s="85">
        <v>46148</v>
      </c>
      <c r="H464" s="57">
        <v>19</v>
      </c>
      <c r="I464" t="s">
        <v>8483</v>
      </c>
    </row>
    <row r="465" spans="1:9" x14ac:dyDescent="0.3">
      <c r="A465">
        <v>0</v>
      </c>
      <c r="B465">
        <v>0</v>
      </c>
      <c r="C465">
        <v>0</v>
      </c>
      <c r="D465">
        <v>100</v>
      </c>
      <c r="E465" t="s">
        <v>8075</v>
      </c>
      <c r="F465">
        <v>164812</v>
      </c>
      <c r="G465" s="85">
        <v>46148</v>
      </c>
      <c r="H465" s="57">
        <v>19</v>
      </c>
      <c r="I465" t="s">
        <v>8484</v>
      </c>
    </row>
    <row r="466" spans="1:9" x14ac:dyDescent="0.3">
      <c r="A466">
        <v>5</v>
      </c>
      <c r="B466">
        <v>1</v>
      </c>
      <c r="C466">
        <v>0</v>
      </c>
      <c r="D466">
        <v>200</v>
      </c>
      <c r="E466" t="s">
        <v>8072</v>
      </c>
      <c r="F466">
        <v>709635</v>
      </c>
      <c r="G466" s="85">
        <v>46148</v>
      </c>
      <c r="H466" s="57">
        <v>19</v>
      </c>
      <c r="I466" t="s">
        <v>8523</v>
      </c>
    </row>
    <row r="467" spans="1:9" x14ac:dyDescent="0.3">
      <c r="A467">
        <v>10</v>
      </c>
      <c r="B467">
        <v>1</v>
      </c>
      <c r="C467">
        <v>0</v>
      </c>
      <c r="D467">
        <v>300</v>
      </c>
      <c r="E467" t="s">
        <v>8071</v>
      </c>
      <c r="F467">
        <v>712576</v>
      </c>
      <c r="G467" s="85">
        <v>46148</v>
      </c>
      <c r="H467" s="57">
        <v>19</v>
      </c>
      <c r="I467" t="s">
        <v>8549</v>
      </c>
    </row>
    <row r="468" spans="1:9" x14ac:dyDescent="0.3">
      <c r="A468">
        <v>1</v>
      </c>
      <c r="B468">
        <v>0</v>
      </c>
      <c r="C468">
        <v>0</v>
      </c>
      <c r="D468">
        <v>5600</v>
      </c>
      <c r="E468" t="s">
        <v>8070</v>
      </c>
      <c r="F468">
        <v>732763</v>
      </c>
      <c r="G468" s="85">
        <v>46148</v>
      </c>
      <c r="H468" s="57">
        <v>19</v>
      </c>
      <c r="I468" t="s">
        <v>8575</v>
      </c>
    </row>
    <row r="469" spans="1:9" x14ac:dyDescent="0.3">
      <c r="A469">
        <v>25</v>
      </c>
      <c r="B469">
        <v>1</v>
      </c>
      <c r="C469">
        <v>1</v>
      </c>
      <c r="D469">
        <v>400</v>
      </c>
      <c r="E469" t="s">
        <v>8072</v>
      </c>
      <c r="F469">
        <v>705260</v>
      </c>
      <c r="G469" s="85">
        <v>46148</v>
      </c>
      <c r="H469" s="57">
        <v>19</v>
      </c>
      <c r="I469" t="s">
        <v>8577</v>
      </c>
    </row>
    <row r="470" spans="1:9" x14ac:dyDescent="0.3">
      <c r="A470">
        <v>28</v>
      </c>
      <c r="B470">
        <v>1</v>
      </c>
      <c r="C470">
        <v>1</v>
      </c>
      <c r="D470">
        <v>1300</v>
      </c>
      <c r="E470" t="s">
        <v>8072</v>
      </c>
      <c r="F470">
        <v>502860</v>
      </c>
      <c r="G470" s="85">
        <v>46148</v>
      </c>
      <c r="H470" s="57">
        <v>19</v>
      </c>
      <c r="I470" t="s">
        <v>8578</v>
      </c>
    </row>
    <row r="471" spans="1:9" x14ac:dyDescent="0.3">
      <c r="A471">
        <v>9</v>
      </c>
      <c r="B471">
        <v>0</v>
      </c>
      <c r="C471">
        <v>0</v>
      </c>
      <c r="D471">
        <v>1000</v>
      </c>
      <c r="E471" t="s">
        <v>8415</v>
      </c>
      <c r="F471">
        <v>860563</v>
      </c>
      <c r="G471" s="85">
        <v>46148</v>
      </c>
      <c r="H471" s="57">
        <v>19</v>
      </c>
      <c r="I471" t="s">
        <v>8596</v>
      </c>
    </row>
    <row r="472" spans="1:9" x14ac:dyDescent="0.3">
      <c r="A472">
        <v>5</v>
      </c>
      <c r="B472">
        <v>0</v>
      </c>
      <c r="C472">
        <v>0</v>
      </c>
      <c r="D472">
        <v>3900</v>
      </c>
      <c r="E472" t="s">
        <v>3602</v>
      </c>
      <c r="F472">
        <v>859486</v>
      </c>
      <c r="G472" s="85">
        <v>46149</v>
      </c>
      <c r="H472" s="57">
        <v>19</v>
      </c>
      <c r="I472" t="s">
        <v>8521</v>
      </c>
    </row>
    <row r="473" spans="1:9" x14ac:dyDescent="0.3">
      <c r="A473">
        <v>30</v>
      </c>
      <c r="B473">
        <v>1</v>
      </c>
      <c r="C473">
        <v>1</v>
      </c>
      <c r="D473">
        <v>700</v>
      </c>
      <c r="E473" t="s">
        <v>3608</v>
      </c>
      <c r="F473">
        <v>859497</v>
      </c>
      <c r="G473" s="85">
        <v>46149</v>
      </c>
      <c r="H473" s="57">
        <v>19</v>
      </c>
      <c r="I473" t="s">
        <v>8592</v>
      </c>
    </row>
    <row r="474" spans="1:9" x14ac:dyDescent="0.3">
      <c r="A474">
        <v>5</v>
      </c>
      <c r="B474">
        <v>1</v>
      </c>
      <c r="C474">
        <v>0</v>
      </c>
      <c r="D474">
        <v>22000</v>
      </c>
      <c r="F474">
        <v>565912</v>
      </c>
      <c r="G474" s="85">
        <v>46149</v>
      </c>
      <c r="H474" s="57">
        <v>19</v>
      </c>
      <c r="I474" t="s">
        <v>8517</v>
      </c>
    </row>
    <row r="475" spans="1:9" x14ac:dyDescent="0.3">
      <c r="A475">
        <v>3</v>
      </c>
      <c r="B475">
        <v>1</v>
      </c>
      <c r="C475">
        <v>0</v>
      </c>
      <c r="D475">
        <v>3400</v>
      </c>
      <c r="E475" t="s">
        <v>3888</v>
      </c>
      <c r="F475">
        <v>710585</v>
      </c>
      <c r="G475" s="85">
        <v>46149</v>
      </c>
      <c r="H475" s="57">
        <v>19</v>
      </c>
      <c r="I475" t="s">
        <v>8506</v>
      </c>
    </row>
    <row r="476" spans="1:9" x14ac:dyDescent="0.3">
      <c r="A476">
        <v>6</v>
      </c>
      <c r="B476">
        <v>0</v>
      </c>
      <c r="C476">
        <v>0</v>
      </c>
      <c r="D476">
        <v>600</v>
      </c>
      <c r="E476" t="s">
        <v>7968</v>
      </c>
      <c r="F476">
        <v>785791</v>
      </c>
      <c r="G476" s="85">
        <v>46149</v>
      </c>
      <c r="H476" s="57">
        <v>19</v>
      </c>
      <c r="I476" t="s">
        <v>8529</v>
      </c>
    </row>
    <row r="477" spans="1:9" x14ac:dyDescent="0.3">
      <c r="A477">
        <v>3</v>
      </c>
      <c r="B477">
        <v>1</v>
      </c>
      <c r="C477">
        <v>0</v>
      </c>
      <c r="D477">
        <v>8100</v>
      </c>
      <c r="F477">
        <v>766773</v>
      </c>
      <c r="G477" s="85">
        <v>46149</v>
      </c>
      <c r="H477" s="57">
        <v>19</v>
      </c>
      <c r="I477" t="s">
        <v>8499</v>
      </c>
    </row>
    <row r="478" spans="1:9" x14ac:dyDescent="0.3">
      <c r="A478">
        <v>3</v>
      </c>
      <c r="B478">
        <v>0</v>
      </c>
      <c r="C478">
        <v>0</v>
      </c>
      <c r="D478">
        <v>20000</v>
      </c>
      <c r="E478" t="s">
        <v>7980</v>
      </c>
      <c r="F478">
        <v>861258</v>
      </c>
      <c r="G478" s="85">
        <v>46149</v>
      </c>
      <c r="H478" s="57">
        <v>19</v>
      </c>
      <c r="I478" t="s">
        <v>8501</v>
      </c>
    </row>
    <row r="479" spans="1:9" x14ac:dyDescent="0.3">
      <c r="A479">
        <v>14</v>
      </c>
      <c r="C479">
        <v>1</v>
      </c>
      <c r="D479">
        <v>1000</v>
      </c>
      <c r="E479" t="s">
        <v>7996</v>
      </c>
      <c r="F479">
        <v>448807</v>
      </c>
      <c r="G479" s="85">
        <v>46149</v>
      </c>
      <c r="H479" s="57">
        <v>19</v>
      </c>
      <c r="I479" t="s">
        <v>8563</v>
      </c>
    </row>
    <row r="480" spans="1:9" x14ac:dyDescent="0.3">
      <c r="A480">
        <v>20</v>
      </c>
      <c r="B480">
        <v>1</v>
      </c>
      <c r="C480">
        <v>0</v>
      </c>
      <c r="D480">
        <v>3100</v>
      </c>
      <c r="E480" t="s">
        <v>7964</v>
      </c>
      <c r="F480">
        <v>3567</v>
      </c>
      <c r="G480" s="85">
        <v>46149</v>
      </c>
      <c r="H480" s="57">
        <v>19</v>
      </c>
      <c r="I480" t="s">
        <v>8571</v>
      </c>
    </row>
    <row r="481" spans="1:9" x14ac:dyDescent="0.3">
      <c r="A481">
        <v>12</v>
      </c>
      <c r="B481">
        <v>1</v>
      </c>
      <c r="C481">
        <v>0</v>
      </c>
      <c r="D481">
        <v>600</v>
      </c>
      <c r="E481" t="s">
        <v>7984</v>
      </c>
      <c r="F481">
        <v>780942</v>
      </c>
      <c r="G481" s="85">
        <v>46149</v>
      </c>
      <c r="H481" s="57">
        <v>19</v>
      </c>
      <c r="I481" t="s">
        <v>8558</v>
      </c>
    </row>
    <row r="482" spans="1:9" x14ac:dyDescent="0.3">
      <c r="A482">
        <v>0</v>
      </c>
      <c r="B482">
        <v>0</v>
      </c>
      <c r="C482">
        <v>0</v>
      </c>
      <c r="D482">
        <v>800</v>
      </c>
      <c r="E482" t="s">
        <v>7994</v>
      </c>
      <c r="F482">
        <v>859973</v>
      </c>
      <c r="G482" s="85">
        <v>46149</v>
      </c>
      <c r="H482" s="57">
        <v>19</v>
      </c>
      <c r="I482" t="s">
        <v>8485</v>
      </c>
    </row>
    <row r="483" spans="1:9" x14ac:dyDescent="0.3">
      <c r="A483">
        <v>13</v>
      </c>
      <c r="B483">
        <v>1</v>
      </c>
      <c r="C483">
        <v>0</v>
      </c>
      <c r="D483">
        <v>26300</v>
      </c>
      <c r="E483" t="s">
        <v>3226</v>
      </c>
      <c r="F483">
        <v>703456</v>
      </c>
      <c r="G483" s="85">
        <v>46149</v>
      </c>
      <c r="H483" s="57">
        <v>19</v>
      </c>
      <c r="I483" t="s">
        <v>8560</v>
      </c>
    </row>
    <row r="484" spans="1:9" x14ac:dyDescent="0.3">
      <c r="A484">
        <v>3</v>
      </c>
      <c r="B484">
        <v>0</v>
      </c>
      <c r="C484">
        <v>0</v>
      </c>
      <c r="D484">
        <v>15400</v>
      </c>
      <c r="E484" t="s">
        <v>7956</v>
      </c>
      <c r="F484">
        <v>859327</v>
      </c>
      <c r="G484" s="85">
        <v>46149</v>
      </c>
      <c r="H484" s="57">
        <v>19</v>
      </c>
      <c r="I484" t="s">
        <v>8504</v>
      </c>
    </row>
    <row r="485" spans="1:9" x14ac:dyDescent="0.3">
      <c r="A485">
        <v>5</v>
      </c>
      <c r="B485">
        <v>1</v>
      </c>
      <c r="C485">
        <v>0</v>
      </c>
      <c r="D485">
        <v>22000</v>
      </c>
      <c r="F485">
        <v>565912</v>
      </c>
      <c r="G485" s="85">
        <v>46149</v>
      </c>
      <c r="H485" s="57">
        <v>19</v>
      </c>
      <c r="I485" t="s">
        <v>8517</v>
      </c>
    </row>
    <row r="486" spans="1:9" x14ac:dyDescent="0.3">
      <c r="A486">
        <v>11</v>
      </c>
      <c r="B486">
        <v>1</v>
      </c>
      <c r="C486">
        <v>0</v>
      </c>
      <c r="D486">
        <v>1700</v>
      </c>
      <c r="E486" t="s">
        <v>7977</v>
      </c>
      <c r="F486">
        <v>645196</v>
      </c>
      <c r="G486" s="85">
        <v>46149</v>
      </c>
      <c r="H486" s="57">
        <v>19</v>
      </c>
      <c r="I486" t="s">
        <v>8556</v>
      </c>
    </row>
    <row r="487" spans="1:9" x14ac:dyDescent="0.3">
      <c r="A487">
        <v>30</v>
      </c>
      <c r="B487">
        <v>1</v>
      </c>
      <c r="C487">
        <v>1</v>
      </c>
      <c r="D487">
        <v>500</v>
      </c>
      <c r="E487" t="s">
        <v>7981</v>
      </c>
      <c r="F487">
        <v>653423</v>
      </c>
      <c r="G487" s="85">
        <v>46149</v>
      </c>
      <c r="H487" s="57">
        <v>19</v>
      </c>
      <c r="I487" t="s">
        <v>8580</v>
      </c>
    </row>
    <row r="488" spans="1:9" x14ac:dyDescent="0.3">
      <c r="A488">
        <v>8</v>
      </c>
      <c r="B488">
        <v>1</v>
      </c>
      <c r="C488">
        <v>0</v>
      </c>
      <c r="D488">
        <v>3000</v>
      </c>
      <c r="E488" t="s">
        <v>7986</v>
      </c>
      <c r="F488">
        <v>859378</v>
      </c>
      <c r="G488" s="85">
        <v>46149</v>
      </c>
      <c r="H488" s="57">
        <v>19</v>
      </c>
      <c r="I488" t="s">
        <v>8539</v>
      </c>
    </row>
    <row r="489" spans="1:9" x14ac:dyDescent="0.3">
      <c r="A489">
        <v>0</v>
      </c>
      <c r="B489">
        <v>0</v>
      </c>
      <c r="C489">
        <v>0</v>
      </c>
      <c r="D489">
        <v>3500</v>
      </c>
      <c r="E489" t="s">
        <v>7997</v>
      </c>
      <c r="F489">
        <v>855296</v>
      </c>
      <c r="G489" s="85">
        <v>46149</v>
      </c>
      <c r="H489" s="57">
        <v>19</v>
      </c>
      <c r="I489" t="s">
        <v>8470</v>
      </c>
    </row>
    <row r="490" spans="1:9" x14ac:dyDescent="0.3">
      <c r="A490">
        <v>8</v>
      </c>
      <c r="B490">
        <v>0</v>
      </c>
      <c r="C490">
        <v>0</v>
      </c>
      <c r="D490">
        <v>1800</v>
      </c>
      <c r="E490" t="s">
        <v>7966</v>
      </c>
      <c r="F490">
        <v>860840</v>
      </c>
      <c r="G490" s="85">
        <v>46149</v>
      </c>
      <c r="H490" s="57">
        <v>19</v>
      </c>
      <c r="I490" t="s">
        <v>8537</v>
      </c>
    </row>
    <row r="491" spans="1:9" x14ac:dyDescent="0.3">
      <c r="A491">
        <v>9</v>
      </c>
      <c r="B491">
        <v>1</v>
      </c>
      <c r="C491">
        <v>0</v>
      </c>
      <c r="D491">
        <v>900</v>
      </c>
      <c r="E491" t="s">
        <v>3932</v>
      </c>
      <c r="F491">
        <v>860011</v>
      </c>
      <c r="G491" s="85">
        <v>46149</v>
      </c>
      <c r="H491" s="57">
        <v>19</v>
      </c>
      <c r="I491" t="s">
        <v>8546</v>
      </c>
    </row>
    <row r="492" spans="1:9" x14ac:dyDescent="0.3">
      <c r="A492">
        <v>11</v>
      </c>
      <c r="B492">
        <v>0</v>
      </c>
      <c r="C492">
        <v>0</v>
      </c>
      <c r="D492">
        <v>3600</v>
      </c>
      <c r="E492" t="s">
        <v>7974</v>
      </c>
      <c r="F492">
        <v>860839</v>
      </c>
      <c r="G492" s="85">
        <v>46149</v>
      </c>
      <c r="H492" s="57">
        <v>19</v>
      </c>
      <c r="I492" t="s">
        <v>8553</v>
      </c>
    </row>
    <row r="493" spans="1:9" x14ac:dyDescent="0.3">
      <c r="A493">
        <v>0</v>
      </c>
      <c r="B493">
        <v>0</v>
      </c>
      <c r="C493">
        <v>0</v>
      </c>
      <c r="D493" t="s">
        <v>3567</v>
      </c>
      <c r="F493" t="s">
        <v>7955</v>
      </c>
      <c r="G493" s="85">
        <v>46149</v>
      </c>
      <c r="H493" s="57">
        <v>19</v>
      </c>
      <c r="I493" t="s">
        <v>8446</v>
      </c>
    </row>
    <row r="494" spans="1:9" x14ac:dyDescent="0.3">
      <c r="A494">
        <v>3</v>
      </c>
      <c r="B494">
        <v>0</v>
      </c>
      <c r="C494">
        <v>0</v>
      </c>
      <c r="D494">
        <v>1300</v>
      </c>
      <c r="E494" t="s">
        <v>8381</v>
      </c>
      <c r="F494">
        <v>774167</v>
      </c>
      <c r="G494" s="85">
        <v>46149</v>
      </c>
      <c r="H494" s="57">
        <v>19</v>
      </c>
      <c r="I494" t="s">
        <v>8502</v>
      </c>
    </row>
    <row r="495" spans="1:9" x14ac:dyDescent="0.3">
      <c r="A495">
        <v>5</v>
      </c>
      <c r="B495">
        <v>1</v>
      </c>
      <c r="C495">
        <v>0</v>
      </c>
      <c r="D495">
        <v>22000</v>
      </c>
      <c r="F495">
        <v>565912</v>
      </c>
      <c r="G495" s="85">
        <v>46149</v>
      </c>
      <c r="H495" s="57">
        <v>19</v>
      </c>
      <c r="I495" t="s">
        <v>8517</v>
      </c>
    </row>
    <row r="496" spans="1:9" x14ac:dyDescent="0.3">
      <c r="A496">
        <v>3</v>
      </c>
      <c r="B496">
        <v>0</v>
      </c>
      <c r="C496">
        <v>0</v>
      </c>
      <c r="D496">
        <v>1800</v>
      </c>
      <c r="E496" t="s">
        <v>7989</v>
      </c>
      <c r="F496">
        <v>653769</v>
      </c>
      <c r="G496" s="85">
        <v>46149</v>
      </c>
      <c r="H496" s="57">
        <v>19</v>
      </c>
      <c r="I496" t="s">
        <v>8500</v>
      </c>
    </row>
    <row r="497" spans="1:9" x14ac:dyDescent="0.3">
      <c r="A497">
        <v>1</v>
      </c>
      <c r="B497">
        <v>0</v>
      </c>
      <c r="C497">
        <v>0</v>
      </c>
      <c r="D497">
        <v>4400</v>
      </c>
      <c r="E497" t="s">
        <v>3169</v>
      </c>
      <c r="F497">
        <v>794770</v>
      </c>
      <c r="G497" s="85">
        <v>46149</v>
      </c>
      <c r="H497" s="57">
        <v>19</v>
      </c>
      <c r="I497" t="s">
        <v>8489</v>
      </c>
    </row>
    <row r="498" spans="1:9" x14ac:dyDescent="0.3">
      <c r="A498">
        <v>3</v>
      </c>
      <c r="B498">
        <v>0</v>
      </c>
      <c r="C498">
        <v>0</v>
      </c>
      <c r="D498">
        <v>3200</v>
      </c>
      <c r="E498" t="s">
        <v>4309</v>
      </c>
      <c r="F498">
        <v>667305</v>
      </c>
      <c r="G498" s="85">
        <v>46149</v>
      </c>
      <c r="H498" s="57">
        <v>19</v>
      </c>
      <c r="I498" t="s">
        <v>8503</v>
      </c>
    </row>
    <row r="499" spans="1:9" x14ac:dyDescent="0.3">
      <c r="A499">
        <v>5</v>
      </c>
      <c r="B499">
        <v>0</v>
      </c>
      <c r="C499">
        <v>0</v>
      </c>
      <c r="D499">
        <v>3900</v>
      </c>
      <c r="E499" t="s">
        <v>7987</v>
      </c>
      <c r="F499">
        <v>672199</v>
      </c>
      <c r="G499" s="85">
        <v>46149</v>
      </c>
      <c r="H499" s="57">
        <v>19</v>
      </c>
      <c r="I499" t="s">
        <v>8475</v>
      </c>
    </row>
    <row r="500" spans="1:9" x14ac:dyDescent="0.3">
      <c r="A500">
        <v>12</v>
      </c>
      <c r="B500">
        <v>1</v>
      </c>
      <c r="C500">
        <v>0</v>
      </c>
      <c r="D500">
        <v>4000</v>
      </c>
      <c r="E500" t="s">
        <v>3413</v>
      </c>
      <c r="F500">
        <v>732113</v>
      </c>
      <c r="G500" s="85">
        <v>46149</v>
      </c>
      <c r="H500" s="57">
        <v>19</v>
      </c>
      <c r="I500" t="s">
        <v>8557</v>
      </c>
    </row>
    <row r="501" spans="1:9" x14ac:dyDescent="0.3">
      <c r="A501">
        <v>4</v>
      </c>
      <c r="B501">
        <v>0</v>
      </c>
      <c r="C501">
        <v>0</v>
      </c>
      <c r="D501">
        <v>2700</v>
      </c>
      <c r="E501" t="s">
        <v>7969</v>
      </c>
      <c r="F501">
        <v>767870</v>
      </c>
      <c r="G501" s="85">
        <v>46149</v>
      </c>
      <c r="H501" s="57">
        <v>19</v>
      </c>
      <c r="I501" t="s">
        <v>8511</v>
      </c>
    </row>
    <row r="502" spans="1:9" x14ac:dyDescent="0.3">
      <c r="A502">
        <v>2</v>
      </c>
      <c r="B502">
        <v>0</v>
      </c>
      <c r="C502">
        <v>0</v>
      </c>
      <c r="D502">
        <v>1700</v>
      </c>
      <c r="E502" t="s">
        <v>7982</v>
      </c>
      <c r="F502">
        <v>170241</v>
      </c>
      <c r="G502" s="85">
        <v>46149</v>
      </c>
      <c r="H502" s="57">
        <v>19</v>
      </c>
      <c r="I502" t="s">
        <v>8449</v>
      </c>
    </row>
    <row r="503" spans="1:9" x14ac:dyDescent="0.3">
      <c r="A503">
        <v>10</v>
      </c>
      <c r="B503">
        <v>0</v>
      </c>
      <c r="C503">
        <v>0</v>
      </c>
      <c r="D503">
        <v>900</v>
      </c>
      <c r="E503" t="s">
        <v>8086</v>
      </c>
      <c r="F503">
        <v>679115</v>
      </c>
      <c r="G503" s="85">
        <v>46149</v>
      </c>
      <c r="H503" s="57">
        <v>19</v>
      </c>
      <c r="I503" t="s">
        <v>8445</v>
      </c>
    </row>
    <row r="504" spans="1:9" x14ac:dyDescent="0.3">
      <c r="A504">
        <v>4</v>
      </c>
      <c r="B504">
        <v>0</v>
      </c>
      <c r="C504">
        <v>0</v>
      </c>
      <c r="D504">
        <v>5000</v>
      </c>
      <c r="E504" t="s">
        <v>7978</v>
      </c>
      <c r="F504">
        <v>859329</v>
      </c>
      <c r="G504" s="85">
        <v>46149</v>
      </c>
      <c r="H504" s="57">
        <v>19</v>
      </c>
      <c r="I504" t="s">
        <v>8513</v>
      </c>
    </row>
    <row r="505" spans="1:9" x14ac:dyDescent="0.3">
      <c r="A505">
        <v>30</v>
      </c>
      <c r="D505">
        <v>0</v>
      </c>
      <c r="E505" t="s">
        <v>8385</v>
      </c>
      <c r="F505">
        <v>865542</v>
      </c>
      <c r="G505" s="85">
        <v>46149</v>
      </c>
      <c r="H505" s="57">
        <v>19</v>
      </c>
      <c r="I505" t="s">
        <v>8447</v>
      </c>
    </row>
    <row r="506" spans="1:9" x14ac:dyDescent="0.3">
      <c r="A506">
        <v>4</v>
      </c>
      <c r="B506">
        <v>0</v>
      </c>
      <c r="C506">
        <v>0</v>
      </c>
      <c r="D506">
        <v>2800</v>
      </c>
      <c r="E506" t="s">
        <v>7991</v>
      </c>
      <c r="F506">
        <v>758008</v>
      </c>
      <c r="G506" s="85">
        <v>46149</v>
      </c>
      <c r="H506" s="57">
        <v>19</v>
      </c>
      <c r="I506" t="s">
        <v>8450</v>
      </c>
    </row>
    <row r="507" spans="1:9" x14ac:dyDescent="0.3">
      <c r="A507">
        <v>-5</v>
      </c>
      <c r="B507">
        <v>0</v>
      </c>
      <c r="C507">
        <v>0</v>
      </c>
      <c r="D507" t="s">
        <v>3567</v>
      </c>
      <c r="E507" t="s">
        <v>7962</v>
      </c>
      <c r="F507" t="s">
        <v>7961</v>
      </c>
      <c r="G507" s="85">
        <v>46149</v>
      </c>
      <c r="H507" s="57">
        <v>19</v>
      </c>
      <c r="I507" t="s">
        <v>8444</v>
      </c>
    </row>
    <row r="508" spans="1:9" x14ac:dyDescent="0.3">
      <c r="A508">
        <v>21</v>
      </c>
      <c r="B508">
        <v>1</v>
      </c>
      <c r="C508">
        <v>1</v>
      </c>
      <c r="D508">
        <v>3800</v>
      </c>
      <c r="E508" t="s">
        <v>7967</v>
      </c>
      <c r="F508">
        <v>4670</v>
      </c>
      <c r="G508" s="85">
        <v>46149</v>
      </c>
      <c r="H508" s="57">
        <v>19</v>
      </c>
      <c r="I508" t="s">
        <v>8573</v>
      </c>
    </row>
    <row r="509" spans="1:9" x14ac:dyDescent="0.3">
      <c r="A509">
        <v>4</v>
      </c>
      <c r="B509">
        <v>0</v>
      </c>
      <c r="C509">
        <v>0</v>
      </c>
      <c r="D509">
        <v>2800</v>
      </c>
      <c r="E509" t="s">
        <v>8593</v>
      </c>
      <c r="F509">
        <v>655264</v>
      </c>
      <c r="G509" s="85">
        <v>46149</v>
      </c>
      <c r="H509" s="57">
        <v>19</v>
      </c>
      <c r="I509" t="s">
        <v>8448</v>
      </c>
    </row>
    <row r="510" spans="1:9" x14ac:dyDescent="0.3">
      <c r="A510">
        <v>5</v>
      </c>
      <c r="B510">
        <v>1</v>
      </c>
      <c r="C510">
        <v>0</v>
      </c>
      <c r="D510">
        <v>22000</v>
      </c>
      <c r="F510">
        <v>565912</v>
      </c>
      <c r="G510" s="85">
        <v>46149</v>
      </c>
      <c r="H510" s="57">
        <v>19</v>
      </c>
      <c r="I510" t="s">
        <v>8517</v>
      </c>
    </row>
    <row r="511" spans="1:9" x14ac:dyDescent="0.3">
      <c r="A511">
        <v>9</v>
      </c>
      <c r="C511">
        <v>0</v>
      </c>
      <c r="D511">
        <v>1200</v>
      </c>
      <c r="E511" t="s">
        <v>8389</v>
      </c>
      <c r="F511">
        <v>765423</v>
      </c>
      <c r="G511" s="85">
        <v>46149</v>
      </c>
      <c r="H511" s="57">
        <v>19</v>
      </c>
      <c r="I511" t="s">
        <v>8451</v>
      </c>
    </row>
    <row r="512" spans="1:9" x14ac:dyDescent="0.3">
      <c r="A512">
        <v>-6</v>
      </c>
      <c r="B512">
        <v>0</v>
      </c>
      <c r="C512">
        <v>0</v>
      </c>
      <c r="D512" t="s">
        <v>3567</v>
      </c>
      <c r="E512" t="s">
        <v>7963</v>
      </c>
      <c r="F512" t="s">
        <v>7959</v>
      </c>
      <c r="G512" s="85">
        <v>46149</v>
      </c>
      <c r="H512" s="57">
        <v>19</v>
      </c>
      <c r="I512" t="s">
        <v>8443</v>
      </c>
    </row>
    <row r="513" spans="1:9" x14ac:dyDescent="0.3">
      <c r="A513">
        <v>0</v>
      </c>
      <c r="B513">
        <v>0</v>
      </c>
      <c r="C513">
        <v>0</v>
      </c>
      <c r="D513">
        <v>9800</v>
      </c>
      <c r="E513" t="s">
        <v>3676</v>
      </c>
      <c r="F513">
        <v>859387</v>
      </c>
      <c r="G513" s="85">
        <v>46149</v>
      </c>
      <c r="H513" s="57">
        <v>19</v>
      </c>
      <c r="I513" t="s">
        <v>8474</v>
      </c>
    </row>
    <row r="514" spans="1:9" x14ac:dyDescent="0.3">
      <c r="A514">
        <v>8</v>
      </c>
      <c r="C514">
        <v>0</v>
      </c>
      <c r="D514">
        <v>600</v>
      </c>
      <c r="E514" t="s">
        <v>8418</v>
      </c>
      <c r="F514">
        <v>759362</v>
      </c>
      <c r="G514" s="85">
        <v>46149</v>
      </c>
      <c r="H514" s="57">
        <v>19</v>
      </c>
      <c r="I514" t="s">
        <v>8455</v>
      </c>
    </row>
    <row r="515" spans="1:9" x14ac:dyDescent="0.3">
      <c r="A515">
        <v>1</v>
      </c>
      <c r="B515">
        <v>0</v>
      </c>
      <c r="C515">
        <v>0</v>
      </c>
      <c r="D515">
        <v>4900</v>
      </c>
      <c r="E515" t="s">
        <v>8416</v>
      </c>
      <c r="F515">
        <v>84671</v>
      </c>
      <c r="G515" s="85">
        <v>46149</v>
      </c>
      <c r="H515" s="57">
        <v>19</v>
      </c>
      <c r="I515" t="s">
        <v>8454</v>
      </c>
    </row>
    <row r="516" spans="1:9" x14ac:dyDescent="0.3">
      <c r="A516">
        <v>7</v>
      </c>
      <c r="B516">
        <v>0</v>
      </c>
      <c r="C516">
        <v>0</v>
      </c>
      <c r="D516">
        <v>1100</v>
      </c>
      <c r="E516" t="s">
        <v>8420</v>
      </c>
      <c r="F516">
        <v>712893</v>
      </c>
      <c r="G516" s="85">
        <v>46149</v>
      </c>
      <c r="H516" s="57">
        <v>19</v>
      </c>
      <c r="I516" t="s">
        <v>8459</v>
      </c>
    </row>
    <row r="517" spans="1:9" x14ac:dyDescent="0.3">
      <c r="A517">
        <v>0</v>
      </c>
      <c r="B517">
        <v>0</v>
      </c>
      <c r="C517">
        <v>0</v>
      </c>
      <c r="D517">
        <v>8800</v>
      </c>
      <c r="E517" t="s">
        <v>8387</v>
      </c>
      <c r="F517">
        <v>648552</v>
      </c>
      <c r="G517" s="85">
        <v>46149</v>
      </c>
      <c r="H517" s="57">
        <v>19</v>
      </c>
      <c r="I517" t="s">
        <v>8458</v>
      </c>
    </row>
    <row r="518" spans="1:9" x14ac:dyDescent="0.3">
      <c r="A518">
        <v>11</v>
      </c>
      <c r="B518">
        <v>1</v>
      </c>
      <c r="C518">
        <v>0</v>
      </c>
      <c r="D518">
        <v>15500</v>
      </c>
      <c r="F518">
        <v>696684</v>
      </c>
      <c r="G518" s="85">
        <v>46149</v>
      </c>
      <c r="H518" s="57">
        <v>19</v>
      </c>
      <c r="I518" t="s">
        <v>8555</v>
      </c>
    </row>
    <row r="519" spans="1:9" x14ac:dyDescent="0.3">
      <c r="A519">
        <v>7</v>
      </c>
      <c r="B519">
        <v>0</v>
      </c>
      <c r="C519">
        <v>0</v>
      </c>
      <c r="D519">
        <v>1500</v>
      </c>
      <c r="E519" t="s">
        <v>8040</v>
      </c>
      <c r="F519">
        <v>859510</v>
      </c>
      <c r="G519" s="85">
        <v>46149</v>
      </c>
      <c r="H519" s="57">
        <v>19</v>
      </c>
      <c r="I519" t="s">
        <v>8468</v>
      </c>
    </row>
    <row r="520" spans="1:9" x14ac:dyDescent="0.3">
      <c r="A520">
        <v>9</v>
      </c>
      <c r="B520">
        <v>0</v>
      </c>
      <c r="C520">
        <v>0</v>
      </c>
      <c r="D520">
        <v>1100</v>
      </c>
      <c r="E520" t="s">
        <v>8419</v>
      </c>
      <c r="F520">
        <v>416307</v>
      </c>
      <c r="G520" s="85">
        <v>46149</v>
      </c>
      <c r="H520" s="57">
        <v>19</v>
      </c>
      <c r="I520" t="s">
        <v>8460</v>
      </c>
    </row>
    <row r="521" spans="1:9" x14ac:dyDescent="0.3">
      <c r="A521">
        <v>0</v>
      </c>
      <c r="B521">
        <v>0</v>
      </c>
      <c r="C521">
        <v>0</v>
      </c>
      <c r="D521">
        <v>9800</v>
      </c>
      <c r="E521" t="s">
        <v>8039</v>
      </c>
      <c r="F521">
        <v>859387</v>
      </c>
      <c r="G521" s="85">
        <v>46149</v>
      </c>
      <c r="H521" s="57">
        <v>19</v>
      </c>
      <c r="I521" t="s">
        <v>8474</v>
      </c>
    </row>
    <row r="522" spans="1:9" x14ac:dyDescent="0.3">
      <c r="A522">
        <v>4</v>
      </c>
      <c r="B522">
        <v>0</v>
      </c>
      <c r="C522">
        <v>0</v>
      </c>
      <c r="D522">
        <v>8200</v>
      </c>
      <c r="E522" t="s">
        <v>7976</v>
      </c>
      <c r="F522">
        <v>859500</v>
      </c>
      <c r="G522" s="85">
        <v>46149</v>
      </c>
      <c r="H522" s="57">
        <v>19</v>
      </c>
      <c r="I522" t="s">
        <v>8510</v>
      </c>
    </row>
    <row r="523" spans="1:9" x14ac:dyDescent="0.3">
      <c r="A523">
        <v>2</v>
      </c>
      <c r="B523">
        <v>0</v>
      </c>
      <c r="C523">
        <v>0</v>
      </c>
      <c r="D523">
        <v>3800</v>
      </c>
      <c r="E523" t="s">
        <v>8388</v>
      </c>
      <c r="F523">
        <v>859337</v>
      </c>
      <c r="G523" s="85">
        <v>46149</v>
      </c>
      <c r="H523" s="57">
        <v>19</v>
      </c>
      <c r="I523" t="s">
        <v>8465</v>
      </c>
    </row>
    <row r="524" spans="1:9" x14ac:dyDescent="0.3">
      <c r="A524">
        <v>5</v>
      </c>
      <c r="B524">
        <v>0</v>
      </c>
      <c r="C524">
        <v>0</v>
      </c>
      <c r="D524">
        <v>4000</v>
      </c>
      <c r="E524" t="s">
        <v>8002</v>
      </c>
      <c r="F524">
        <v>859341</v>
      </c>
      <c r="G524" s="85">
        <v>46149</v>
      </c>
      <c r="H524" s="57">
        <v>19</v>
      </c>
      <c r="I524" t="s">
        <v>8466</v>
      </c>
    </row>
    <row r="525" spans="1:9" x14ac:dyDescent="0.3">
      <c r="A525">
        <v>7</v>
      </c>
      <c r="B525">
        <v>0</v>
      </c>
      <c r="C525">
        <v>0</v>
      </c>
      <c r="D525">
        <v>2700</v>
      </c>
      <c r="E525" t="s">
        <v>8008</v>
      </c>
      <c r="F525">
        <v>859484</v>
      </c>
      <c r="G525" s="85">
        <v>46149</v>
      </c>
      <c r="H525" s="57">
        <v>19</v>
      </c>
      <c r="I525" t="s">
        <v>8467</v>
      </c>
    </row>
    <row r="526" spans="1:9" x14ac:dyDescent="0.3">
      <c r="A526">
        <v>8</v>
      </c>
      <c r="B526">
        <v>1</v>
      </c>
      <c r="C526">
        <v>0</v>
      </c>
      <c r="D526">
        <v>6700</v>
      </c>
      <c r="E526" t="s">
        <v>3237</v>
      </c>
      <c r="F526">
        <v>851082</v>
      </c>
      <c r="G526" s="85">
        <v>46149</v>
      </c>
      <c r="H526" s="57">
        <v>19</v>
      </c>
      <c r="I526" t="s">
        <v>8543</v>
      </c>
    </row>
    <row r="527" spans="1:9" x14ac:dyDescent="0.3">
      <c r="A527">
        <v>0</v>
      </c>
      <c r="B527">
        <v>0</v>
      </c>
      <c r="C527">
        <v>0</v>
      </c>
      <c r="D527">
        <v>1400</v>
      </c>
      <c r="E527" t="s">
        <v>8000</v>
      </c>
      <c r="F527">
        <v>653788</v>
      </c>
      <c r="G527" s="85">
        <v>46149</v>
      </c>
      <c r="H527" s="57">
        <v>19</v>
      </c>
      <c r="I527" t="s">
        <v>8471</v>
      </c>
    </row>
    <row r="528" spans="1:9" x14ac:dyDescent="0.3">
      <c r="A528">
        <v>0</v>
      </c>
      <c r="B528">
        <v>0</v>
      </c>
      <c r="C528">
        <v>0</v>
      </c>
      <c r="D528">
        <v>2700</v>
      </c>
      <c r="E528" t="s">
        <v>8006</v>
      </c>
      <c r="F528">
        <v>865594</v>
      </c>
      <c r="G528" s="85">
        <v>46149</v>
      </c>
      <c r="H528" s="57">
        <v>19</v>
      </c>
      <c r="I528" t="s">
        <v>8472</v>
      </c>
    </row>
    <row r="529" spans="1:9" x14ac:dyDescent="0.3">
      <c r="A529">
        <v>7</v>
      </c>
      <c r="B529">
        <v>1</v>
      </c>
      <c r="C529">
        <v>0</v>
      </c>
      <c r="D529">
        <v>15500</v>
      </c>
      <c r="E529" t="s">
        <v>8004</v>
      </c>
      <c r="F529">
        <v>779233</v>
      </c>
      <c r="G529" s="85">
        <v>46149</v>
      </c>
      <c r="H529" s="57">
        <v>19</v>
      </c>
      <c r="I529" t="s">
        <v>8493</v>
      </c>
    </row>
    <row r="530" spans="1:9" x14ac:dyDescent="0.3">
      <c r="A530">
        <v>30</v>
      </c>
      <c r="B530">
        <v>1</v>
      </c>
      <c r="C530">
        <v>1</v>
      </c>
      <c r="D530">
        <v>0</v>
      </c>
      <c r="E530" t="s">
        <v>7973</v>
      </c>
      <c r="F530">
        <v>261483</v>
      </c>
      <c r="G530" s="85">
        <v>46149</v>
      </c>
      <c r="H530" s="57">
        <v>19</v>
      </c>
      <c r="I530" t="s">
        <v>8583</v>
      </c>
    </row>
    <row r="531" spans="1:9" x14ac:dyDescent="0.3">
      <c r="A531">
        <v>0</v>
      </c>
      <c r="B531">
        <v>0</v>
      </c>
      <c r="C531">
        <v>0</v>
      </c>
      <c r="D531">
        <v>1100</v>
      </c>
      <c r="E531" t="s">
        <v>7988</v>
      </c>
      <c r="F531">
        <v>703592</v>
      </c>
      <c r="G531" s="85">
        <v>46149</v>
      </c>
      <c r="H531" s="57">
        <v>19</v>
      </c>
      <c r="I531" t="s">
        <v>8469</v>
      </c>
    </row>
    <row r="532" spans="1:9" x14ac:dyDescent="0.3">
      <c r="A532">
        <v>2</v>
      </c>
      <c r="B532">
        <v>0</v>
      </c>
      <c r="C532">
        <v>0</v>
      </c>
      <c r="D532">
        <v>500</v>
      </c>
      <c r="E532" t="s">
        <v>8395</v>
      </c>
      <c r="F532">
        <v>761566</v>
      </c>
      <c r="G532" s="85">
        <v>46149</v>
      </c>
      <c r="H532" s="57">
        <v>19</v>
      </c>
      <c r="I532" t="s">
        <v>8473</v>
      </c>
    </row>
    <row r="533" spans="1:9" x14ac:dyDescent="0.3">
      <c r="A533">
        <v>6</v>
      </c>
      <c r="B533">
        <v>0</v>
      </c>
      <c r="C533">
        <v>0</v>
      </c>
      <c r="D533">
        <v>5000</v>
      </c>
      <c r="E533" t="s">
        <v>8414</v>
      </c>
      <c r="F533">
        <v>859307</v>
      </c>
      <c r="G533" s="85">
        <v>46149</v>
      </c>
      <c r="H533" s="57">
        <v>19</v>
      </c>
      <c r="I533" t="s">
        <v>8453</v>
      </c>
    </row>
    <row r="534" spans="1:9" x14ac:dyDescent="0.3">
      <c r="A534">
        <v>5</v>
      </c>
      <c r="B534">
        <v>0</v>
      </c>
      <c r="C534">
        <v>0</v>
      </c>
      <c r="D534">
        <v>3900</v>
      </c>
      <c r="F534">
        <v>672199</v>
      </c>
      <c r="G534" s="85">
        <v>46149</v>
      </c>
      <c r="H534" s="57">
        <v>19</v>
      </c>
      <c r="I534" t="s">
        <v>8475</v>
      </c>
    </row>
    <row r="535" spans="1:9" x14ac:dyDescent="0.3">
      <c r="A535">
        <v>5</v>
      </c>
      <c r="B535">
        <v>0</v>
      </c>
      <c r="C535">
        <v>0</v>
      </c>
      <c r="D535">
        <v>200</v>
      </c>
      <c r="E535" t="s">
        <v>3934</v>
      </c>
      <c r="F535">
        <v>319314</v>
      </c>
      <c r="G535" s="85">
        <v>46149</v>
      </c>
      <c r="H535" s="57">
        <v>19</v>
      </c>
      <c r="I535" t="s">
        <v>8476</v>
      </c>
    </row>
    <row r="536" spans="1:9" x14ac:dyDescent="0.3">
      <c r="A536">
        <v>0</v>
      </c>
      <c r="B536">
        <v>0</v>
      </c>
      <c r="C536">
        <v>0</v>
      </c>
      <c r="D536">
        <v>6200</v>
      </c>
      <c r="E536" t="s">
        <v>8390</v>
      </c>
      <c r="F536">
        <v>859358</v>
      </c>
      <c r="G536" s="85">
        <v>46149</v>
      </c>
      <c r="H536" s="57">
        <v>19</v>
      </c>
      <c r="I536" t="s">
        <v>8477</v>
      </c>
    </row>
    <row r="537" spans="1:9" x14ac:dyDescent="0.3">
      <c r="A537">
        <v>4</v>
      </c>
      <c r="B537">
        <v>1</v>
      </c>
      <c r="C537">
        <v>0</v>
      </c>
      <c r="D537">
        <v>500</v>
      </c>
      <c r="E537" t="s">
        <v>8392</v>
      </c>
      <c r="F537">
        <v>84675</v>
      </c>
      <c r="G537" s="85">
        <v>46149</v>
      </c>
      <c r="H537" s="57">
        <v>19</v>
      </c>
      <c r="I537" t="s">
        <v>8478</v>
      </c>
    </row>
    <row r="538" spans="1:9" x14ac:dyDescent="0.3">
      <c r="A538">
        <v>7</v>
      </c>
      <c r="B538">
        <v>1</v>
      </c>
      <c r="C538">
        <v>0</v>
      </c>
      <c r="D538">
        <v>4000</v>
      </c>
      <c r="E538" t="s">
        <v>8003</v>
      </c>
      <c r="F538">
        <v>482455</v>
      </c>
      <c r="G538" s="85">
        <v>46149</v>
      </c>
      <c r="H538" s="57">
        <v>19</v>
      </c>
      <c r="I538" t="s">
        <v>8486</v>
      </c>
    </row>
    <row r="539" spans="1:9" x14ac:dyDescent="0.3">
      <c r="A539">
        <v>0</v>
      </c>
      <c r="B539">
        <v>0</v>
      </c>
      <c r="C539">
        <v>0</v>
      </c>
      <c r="D539">
        <v>1300</v>
      </c>
      <c r="E539" t="s">
        <v>8012</v>
      </c>
      <c r="F539">
        <v>862665</v>
      </c>
      <c r="G539" s="85">
        <v>46149</v>
      </c>
      <c r="H539" s="57">
        <v>19</v>
      </c>
      <c r="I539" t="s">
        <v>8487</v>
      </c>
    </row>
    <row r="540" spans="1:9" x14ac:dyDescent="0.3">
      <c r="A540">
        <v>0</v>
      </c>
      <c r="B540">
        <v>0</v>
      </c>
      <c r="C540">
        <v>0</v>
      </c>
      <c r="D540">
        <v>300</v>
      </c>
      <c r="E540" t="s">
        <v>8028</v>
      </c>
      <c r="F540">
        <v>166802</v>
      </c>
      <c r="G540" s="85">
        <v>46149</v>
      </c>
      <c r="H540" s="57">
        <v>19</v>
      </c>
      <c r="I540" t="s">
        <v>8464</v>
      </c>
    </row>
    <row r="541" spans="1:9" x14ac:dyDescent="0.3">
      <c r="A541">
        <v>6</v>
      </c>
      <c r="B541">
        <v>1</v>
      </c>
      <c r="C541">
        <v>0</v>
      </c>
      <c r="D541">
        <v>1200</v>
      </c>
      <c r="E541" t="s">
        <v>8398</v>
      </c>
      <c r="F541">
        <v>513739</v>
      </c>
      <c r="G541" s="85">
        <v>46149</v>
      </c>
      <c r="H541" s="57">
        <v>19</v>
      </c>
      <c r="I541" t="s">
        <v>8488</v>
      </c>
    </row>
    <row r="542" spans="1:9" x14ac:dyDescent="0.3">
      <c r="A542">
        <v>1</v>
      </c>
      <c r="B542">
        <v>0</v>
      </c>
      <c r="C542">
        <v>0</v>
      </c>
      <c r="D542">
        <v>6800</v>
      </c>
      <c r="E542" t="s">
        <v>8417</v>
      </c>
      <c r="F542">
        <v>137271</v>
      </c>
      <c r="G542" s="85">
        <v>46149</v>
      </c>
      <c r="H542" s="57">
        <v>19</v>
      </c>
      <c r="I542" t="s">
        <v>8457</v>
      </c>
    </row>
    <row r="543" spans="1:9" x14ac:dyDescent="0.3">
      <c r="A543">
        <v>5</v>
      </c>
      <c r="B543">
        <v>1</v>
      </c>
      <c r="C543">
        <v>0</v>
      </c>
      <c r="D543">
        <v>1400</v>
      </c>
      <c r="E543" t="s">
        <v>8024</v>
      </c>
      <c r="F543">
        <v>653775</v>
      </c>
      <c r="G543" s="85">
        <v>46149</v>
      </c>
      <c r="H543" s="57">
        <v>19</v>
      </c>
      <c r="I543" t="s">
        <v>8490</v>
      </c>
    </row>
    <row r="544" spans="1:9" x14ac:dyDescent="0.3">
      <c r="A544">
        <v>2</v>
      </c>
      <c r="B544">
        <v>0</v>
      </c>
      <c r="C544">
        <v>0</v>
      </c>
      <c r="D544">
        <v>16700</v>
      </c>
      <c r="F544">
        <v>732762</v>
      </c>
      <c r="G544" s="85">
        <v>46149</v>
      </c>
      <c r="H544" s="57">
        <v>19</v>
      </c>
      <c r="I544" t="s">
        <v>8491</v>
      </c>
    </row>
    <row r="545" spans="1:9" x14ac:dyDescent="0.3">
      <c r="A545">
        <v>0</v>
      </c>
      <c r="B545">
        <v>0</v>
      </c>
      <c r="C545">
        <v>0</v>
      </c>
      <c r="D545">
        <v>800</v>
      </c>
      <c r="E545" t="s">
        <v>8013</v>
      </c>
      <c r="F545">
        <v>859524</v>
      </c>
      <c r="G545" s="85">
        <v>46149</v>
      </c>
      <c r="H545" s="57">
        <v>19</v>
      </c>
      <c r="I545" t="s">
        <v>8492</v>
      </c>
    </row>
    <row r="546" spans="1:9" x14ac:dyDescent="0.3">
      <c r="A546">
        <v>7</v>
      </c>
      <c r="B546">
        <v>1</v>
      </c>
      <c r="C546">
        <v>0</v>
      </c>
      <c r="D546">
        <v>15500</v>
      </c>
      <c r="E546" t="s">
        <v>8005</v>
      </c>
      <c r="F546">
        <v>779233</v>
      </c>
      <c r="G546" s="85">
        <v>46149</v>
      </c>
      <c r="H546" s="57">
        <v>19</v>
      </c>
      <c r="I546" t="s">
        <v>8493</v>
      </c>
    </row>
    <row r="547" spans="1:9" x14ac:dyDescent="0.3">
      <c r="A547">
        <v>30</v>
      </c>
      <c r="B547">
        <v>1</v>
      </c>
      <c r="C547">
        <v>1</v>
      </c>
      <c r="D547">
        <v>100</v>
      </c>
      <c r="E547" t="s">
        <v>8036</v>
      </c>
      <c r="F547">
        <v>426609</v>
      </c>
      <c r="G547" s="85">
        <v>46149</v>
      </c>
      <c r="H547" s="57">
        <v>19</v>
      </c>
      <c r="I547" t="s">
        <v>8585</v>
      </c>
    </row>
    <row r="548" spans="1:9" x14ac:dyDescent="0.3">
      <c r="A548">
        <v>19</v>
      </c>
      <c r="B548">
        <v>1</v>
      </c>
      <c r="C548">
        <v>1</v>
      </c>
      <c r="D548">
        <v>3900</v>
      </c>
      <c r="E548" t="s">
        <v>7995</v>
      </c>
      <c r="F548">
        <v>2029</v>
      </c>
      <c r="G548" s="85">
        <v>46149</v>
      </c>
      <c r="H548" s="57">
        <v>19</v>
      </c>
      <c r="I548" t="s">
        <v>8569</v>
      </c>
    </row>
    <row r="549" spans="1:9" x14ac:dyDescent="0.3">
      <c r="A549">
        <v>11</v>
      </c>
      <c r="B549">
        <v>1</v>
      </c>
      <c r="C549">
        <v>0</v>
      </c>
      <c r="D549">
        <v>400</v>
      </c>
      <c r="E549" t="s">
        <v>8079</v>
      </c>
      <c r="F549">
        <v>85061</v>
      </c>
      <c r="G549" s="85">
        <v>46149</v>
      </c>
      <c r="H549" s="57">
        <v>19</v>
      </c>
      <c r="I549" t="s">
        <v>8494</v>
      </c>
    </row>
    <row r="550" spans="1:9" x14ac:dyDescent="0.3">
      <c r="A550">
        <v>8</v>
      </c>
      <c r="B550">
        <v>0</v>
      </c>
      <c r="C550">
        <v>0</v>
      </c>
      <c r="D550">
        <v>1400</v>
      </c>
      <c r="E550" t="s">
        <v>8393</v>
      </c>
      <c r="F550">
        <v>703478</v>
      </c>
      <c r="G550" s="85">
        <v>46149</v>
      </c>
      <c r="H550" s="57">
        <v>19</v>
      </c>
      <c r="I550" t="s">
        <v>8495</v>
      </c>
    </row>
    <row r="551" spans="1:9" x14ac:dyDescent="0.3">
      <c r="A551">
        <v>0</v>
      </c>
      <c r="B551">
        <v>0</v>
      </c>
      <c r="C551">
        <v>0</v>
      </c>
      <c r="D551">
        <v>600</v>
      </c>
      <c r="E551" t="s">
        <v>8010</v>
      </c>
      <c r="F551">
        <v>679123</v>
      </c>
      <c r="G551" s="85">
        <v>46149</v>
      </c>
      <c r="H551" s="57">
        <v>19</v>
      </c>
      <c r="I551" t="s">
        <v>8497</v>
      </c>
    </row>
    <row r="552" spans="1:9" x14ac:dyDescent="0.3">
      <c r="A552">
        <v>3</v>
      </c>
      <c r="B552">
        <v>1</v>
      </c>
      <c r="C552">
        <v>0</v>
      </c>
      <c r="D552">
        <v>800</v>
      </c>
      <c r="E552" t="s">
        <v>8082</v>
      </c>
      <c r="F552">
        <v>653784</v>
      </c>
      <c r="G552" s="85">
        <v>46149</v>
      </c>
      <c r="H552" s="57">
        <v>19</v>
      </c>
      <c r="I552" t="s">
        <v>8498</v>
      </c>
    </row>
    <row r="553" spans="1:9" x14ac:dyDescent="0.3">
      <c r="A553">
        <v>2</v>
      </c>
      <c r="B553">
        <v>0</v>
      </c>
      <c r="C553">
        <v>0</v>
      </c>
      <c r="D553">
        <v>1200</v>
      </c>
      <c r="E553" t="s">
        <v>8397</v>
      </c>
      <c r="F553">
        <v>84672</v>
      </c>
      <c r="G553" s="85">
        <v>46149</v>
      </c>
      <c r="H553" s="57">
        <v>19</v>
      </c>
      <c r="I553" t="s">
        <v>8505</v>
      </c>
    </row>
    <row r="554" spans="1:9" x14ac:dyDescent="0.3">
      <c r="A554">
        <v>6</v>
      </c>
      <c r="B554">
        <v>1</v>
      </c>
      <c r="C554">
        <v>0</v>
      </c>
      <c r="D554">
        <v>4800</v>
      </c>
      <c r="E554" t="s">
        <v>8403</v>
      </c>
      <c r="F554">
        <v>794706</v>
      </c>
      <c r="G554" s="85">
        <v>46149</v>
      </c>
      <c r="H554" s="57">
        <v>19</v>
      </c>
      <c r="I554" t="s">
        <v>8507</v>
      </c>
    </row>
    <row r="555" spans="1:9" x14ac:dyDescent="0.3">
      <c r="A555">
        <v>8</v>
      </c>
      <c r="B555">
        <v>1</v>
      </c>
      <c r="C555">
        <v>0</v>
      </c>
      <c r="D555">
        <v>3000</v>
      </c>
      <c r="E555" t="s">
        <v>8383</v>
      </c>
      <c r="F555">
        <v>796386</v>
      </c>
      <c r="G555" s="85">
        <v>46149</v>
      </c>
      <c r="H555" s="57">
        <v>19</v>
      </c>
      <c r="I555" t="s">
        <v>8542</v>
      </c>
    </row>
    <row r="556" spans="1:9" x14ac:dyDescent="0.3">
      <c r="A556">
        <v>0</v>
      </c>
      <c r="C556">
        <v>0</v>
      </c>
      <c r="D556">
        <v>100</v>
      </c>
      <c r="E556" t="s">
        <v>8035</v>
      </c>
      <c r="F556">
        <v>818917</v>
      </c>
      <c r="G556" s="85">
        <v>46149</v>
      </c>
      <c r="H556" s="57">
        <v>19</v>
      </c>
      <c r="I556" t="s">
        <v>8508</v>
      </c>
    </row>
    <row r="557" spans="1:9" x14ac:dyDescent="0.3">
      <c r="A557">
        <v>3</v>
      </c>
      <c r="B557">
        <v>0</v>
      </c>
      <c r="C557">
        <v>0</v>
      </c>
      <c r="D557">
        <v>2100</v>
      </c>
      <c r="E557" t="s">
        <v>8391</v>
      </c>
      <c r="F557">
        <v>97950</v>
      </c>
      <c r="G557" s="85">
        <v>46149</v>
      </c>
      <c r="H557" s="57">
        <v>19</v>
      </c>
      <c r="I557" t="s">
        <v>8509</v>
      </c>
    </row>
    <row r="558" spans="1:9" x14ac:dyDescent="0.3">
      <c r="A558">
        <v>0</v>
      </c>
      <c r="B558">
        <v>0</v>
      </c>
      <c r="C558">
        <v>0</v>
      </c>
      <c r="D558">
        <v>1000</v>
      </c>
      <c r="E558" t="s">
        <v>8400</v>
      </c>
      <c r="F558">
        <v>860832</v>
      </c>
      <c r="G558" s="85">
        <v>46149</v>
      </c>
      <c r="H558" s="57">
        <v>19</v>
      </c>
      <c r="I558" t="s">
        <v>8514</v>
      </c>
    </row>
    <row r="559" spans="1:9" x14ac:dyDescent="0.3">
      <c r="A559">
        <v>0</v>
      </c>
      <c r="B559">
        <v>0</v>
      </c>
      <c r="C559">
        <v>0</v>
      </c>
      <c r="D559">
        <v>8200</v>
      </c>
      <c r="E559" t="s">
        <v>7985</v>
      </c>
      <c r="F559">
        <v>860198</v>
      </c>
      <c r="G559" s="85">
        <v>46149</v>
      </c>
      <c r="H559" s="57">
        <v>19</v>
      </c>
      <c r="I559" t="s">
        <v>8516</v>
      </c>
    </row>
    <row r="560" spans="1:9" x14ac:dyDescent="0.3">
      <c r="A560">
        <v>30</v>
      </c>
      <c r="D560">
        <v>0</v>
      </c>
      <c r="E560" t="s">
        <v>8384</v>
      </c>
      <c r="F560">
        <v>865549</v>
      </c>
      <c r="G560" s="85">
        <v>46149</v>
      </c>
      <c r="H560" s="57">
        <v>19</v>
      </c>
      <c r="I560" t="s">
        <v>8590</v>
      </c>
    </row>
    <row r="561" spans="1:9" x14ac:dyDescent="0.3">
      <c r="A561">
        <v>0</v>
      </c>
      <c r="B561">
        <v>0</v>
      </c>
      <c r="C561">
        <v>0</v>
      </c>
      <c r="D561">
        <v>8200</v>
      </c>
      <c r="E561" t="s">
        <v>8037</v>
      </c>
      <c r="F561">
        <v>860198</v>
      </c>
      <c r="G561" s="85">
        <v>46149</v>
      </c>
      <c r="H561" s="57">
        <v>19</v>
      </c>
      <c r="I561" t="s">
        <v>8516</v>
      </c>
    </row>
    <row r="562" spans="1:9" x14ac:dyDescent="0.3">
      <c r="A562">
        <v>17</v>
      </c>
      <c r="B562">
        <v>1</v>
      </c>
      <c r="C562">
        <v>0</v>
      </c>
      <c r="D562">
        <v>1600</v>
      </c>
      <c r="E562" t="s">
        <v>8034</v>
      </c>
      <c r="F562">
        <v>703459</v>
      </c>
      <c r="G562" s="85">
        <v>46149</v>
      </c>
      <c r="H562" s="57">
        <v>19</v>
      </c>
      <c r="I562" t="s">
        <v>8519</v>
      </c>
    </row>
    <row r="563" spans="1:9" x14ac:dyDescent="0.3">
      <c r="A563">
        <v>4</v>
      </c>
      <c r="B563">
        <v>0</v>
      </c>
      <c r="C563">
        <v>0</v>
      </c>
      <c r="D563">
        <v>600</v>
      </c>
      <c r="E563" t="s">
        <v>8404</v>
      </c>
      <c r="F563">
        <v>319553</v>
      </c>
      <c r="G563" s="85">
        <v>46149</v>
      </c>
      <c r="H563" s="57">
        <v>19</v>
      </c>
      <c r="I563" t="s">
        <v>8520</v>
      </c>
    </row>
    <row r="564" spans="1:9" x14ac:dyDescent="0.3">
      <c r="A564">
        <v>0</v>
      </c>
      <c r="C564">
        <v>0</v>
      </c>
      <c r="D564">
        <v>1000</v>
      </c>
      <c r="E564" t="s">
        <v>8394</v>
      </c>
      <c r="F564">
        <v>653773</v>
      </c>
      <c r="G564" s="85">
        <v>46149</v>
      </c>
      <c r="H564" s="57">
        <v>19</v>
      </c>
      <c r="I564" t="s">
        <v>8522</v>
      </c>
    </row>
    <row r="565" spans="1:9" x14ac:dyDescent="0.3">
      <c r="A565">
        <v>30</v>
      </c>
      <c r="B565">
        <v>1</v>
      </c>
      <c r="C565">
        <v>1</v>
      </c>
      <c r="D565">
        <v>300</v>
      </c>
      <c r="E565" t="s">
        <v>3276</v>
      </c>
      <c r="F565">
        <v>773542</v>
      </c>
      <c r="G565" s="85">
        <v>46149</v>
      </c>
      <c r="H565" s="57">
        <v>19</v>
      </c>
      <c r="I565" t="s">
        <v>8581</v>
      </c>
    </row>
    <row r="566" spans="1:9" x14ac:dyDescent="0.3">
      <c r="A566">
        <v>13</v>
      </c>
      <c r="B566">
        <v>1</v>
      </c>
      <c r="C566">
        <v>0</v>
      </c>
      <c r="D566">
        <v>600</v>
      </c>
      <c r="E566" t="s">
        <v>8396</v>
      </c>
      <c r="F566">
        <v>824736</v>
      </c>
      <c r="G566" s="85">
        <v>46149</v>
      </c>
      <c r="H566" s="57">
        <v>19</v>
      </c>
      <c r="I566" t="s">
        <v>8525</v>
      </c>
    </row>
    <row r="567" spans="1:9" x14ac:dyDescent="0.3">
      <c r="A567">
        <v>0</v>
      </c>
      <c r="B567">
        <v>0</v>
      </c>
      <c r="C567">
        <v>0</v>
      </c>
      <c r="D567">
        <v>1300</v>
      </c>
      <c r="E567" t="s">
        <v>8399</v>
      </c>
      <c r="F567">
        <v>4227</v>
      </c>
      <c r="G567" s="85">
        <v>46149</v>
      </c>
      <c r="H567" s="57">
        <v>19</v>
      </c>
      <c r="I567" t="s">
        <v>8526</v>
      </c>
    </row>
    <row r="568" spans="1:9" x14ac:dyDescent="0.3">
      <c r="A568">
        <v>8</v>
      </c>
      <c r="B568">
        <v>0</v>
      </c>
      <c r="C568">
        <v>0</v>
      </c>
      <c r="D568">
        <v>1300</v>
      </c>
      <c r="E568" t="s">
        <v>8085</v>
      </c>
      <c r="F568">
        <v>859372</v>
      </c>
      <c r="G568" s="85">
        <v>46149</v>
      </c>
      <c r="H568" s="57">
        <v>19</v>
      </c>
      <c r="I568" t="s">
        <v>8527</v>
      </c>
    </row>
    <row r="569" spans="1:9" x14ac:dyDescent="0.3">
      <c r="A569">
        <v>0</v>
      </c>
      <c r="B569">
        <v>0</v>
      </c>
      <c r="C569">
        <v>0</v>
      </c>
      <c r="D569">
        <v>1400</v>
      </c>
      <c r="E569" t="s">
        <v>8405</v>
      </c>
      <c r="F569">
        <v>859361</v>
      </c>
      <c r="G569" s="85">
        <v>46149</v>
      </c>
      <c r="H569" s="57">
        <v>19</v>
      </c>
      <c r="I569" t="s">
        <v>8528</v>
      </c>
    </row>
    <row r="570" spans="1:9" x14ac:dyDescent="0.3">
      <c r="A570">
        <v>2</v>
      </c>
      <c r="B570">
        <v>1</v>
      </c>
      <c r="C570">
        <v>0</v>
      </c>
      <c r="D570">
        <v>100</v>
      </c>
      <c r="E570" t="s">
        <v>7999</v>
      </c>
      <c r="F570">
        <v>511671</v>
      </c>
      <c r="G570" s="85">
        <v>46149</v>
      </c>
      <c r="H570" s="57">
        <v>19</v>
      </c>
      <c r="I570" t="s">
        <v>8531</v>
      </c>
    </row>
    <row r="571" spans="1:9" x14ac:dyDescent="0.3">
      <c r="A571">
        <v>8</v>
      </c>
      <c r="C571">
        <v>0</v>
      </c>
      <c r="D571">
        <v>200</v>
      </c>
      <c r="E571" t="s">
        <v>8406</v>
      </c>
      <c r="F571">
        <v>304102</v>
      </c>
      <c r="G571" s="85">
        <v>46149</v>
      </c>
      <c r="H571" s="57">
        <v>19</v>
      </c>
      <c r="I571" t="s">
        <v>8532</v>
      </c>
    </row>
    <row r="572" spans="1:9" x14ac:dyDescent="0.3">
      <c r="A572">
        <v>30</v>
      </c>
      <c r="B572">
        <v>1</v>
      </c>
      <c r="C572">
        <v>1</v>
      </c>
      <c r="D572">
        <v>2400</v>
      </c>
      <c r="E572" t="s">
        <v>7990</v>
      </c>
      <c r="F572">
        <v>761755</v>
      </c>
      <c r="G572" s="85">
        <v>46149</v>
      </c>
      <c r="H572" s="57">
        <v>19</v>
      </c>
      <c r="I572" t="s">
        <v>8586</v>
      </c>
    </row>
    <row r="573" spans="1:9" x14ac:dyDescent="0.3">
      <c r="A573">
        <v>0</v>
      </c>
      <c r="B573">
        <v>0</v>
      </c>
      <c r="C573">
        <v>0</v>
      </c>
      <c r="D573">
        <v>200</v>
      </c>
      <c r="E573" t="s">
        <v>8402</v>
      </c>
      <c r="F573">
        <v>841968</v>
      </c>
      <c r="G573" s="85">
        <v>46149</v>
      </c>
      <c r="H573" s="57">
        <v>19</v>
      </c>
      <c r="I573" t="s">
        <v>8534</v>
      </c>
    </row>
    <row r="574" spans="1:9" x14ac:dyDescent="0.3">
      <c r="A574">
        <v>0</v>
      </c>
      <c r="B574">
        <v>0</v>
      </c>
      <c r="C574">
        <v>0</v>
      </c>
      <c r="D574">
        <v>200</v>
      </c>
      <c r="E574" t="s">
        <v>8067</v>
      </c>
      <c r="F574">
        <v>765419</v>
      </c>
      <c r="G574" s="85">
        <v>46149</v>
      </c>
      <c r="H574" s="57">
        <v>19</v>
      </c>
      <c r="I574" t="s">
        <v>8535</v>
      </c>
    </row>
    <row r="575" spans="1:9" x14ac:dyDescent="0.3">
      <c r="A575">
        <v>0</v>
      </c>
      <c r="B575">
        <v>0</v>
      </c>
      <c r="C575">
        <v>0</v>
      </c>
      <c r="D575">
        <v>100</v>
      </c>
      <c r="E575" t="s">
        <v>8074</v>
      </c>
      <c r="F575">
        <v>660807</v>
      </c>
      <c r="G575" s="85">
        <v>46149</v>
      </c>
      <c r="H575" s="57">
        <v>19</v>
      </c>
      <c r="I575" t="s">
        <v>8536</v>
      </c>
    </row>
    <row r="576" spans="1:9" x14ac:dyDescent="0.3">
      <c r="A576">
        <v>14</v>
      </c>
      <c r="B576">
        <v>1</v>
      </c>
      <c r="C576">
        <v>0</v>
      </c>
      <c r="D576">
        <v>9800</v>
      </c>
      <c r="E576" t="s">
        <v>8401</v>
      </c>
      <c r="F576">
        <v>721917</v>
      </c>
      <c r="G576" s="85">
        <v>46149</v>
      </c>
      <c r="H576" s="57">
        <v>19</v>
      </c>
      <c r="I576" t="s">
        <v>8538</v>
      </c>
    </row>
    <row r="577" spans="1:9" x14ac:dyDescent="0.3">
      <c r="A577">
        <v>0</v>
      </c>
      <c r="B577">
        <v>0</v>
      </c>
      <c r="C577">
        <v>0</v>
      </c>
      <c r="D577">
        <v>100</v>
      </c>
      <c r="E577" t="s">
        <v>8019</v>
      </c>
      <c r="F577">
        <v>713263</v>
      </c>
      <c r="G577" s="85">
        <v>46149</v>
      </c>
      <c r="H577" s="57">
        <v>19</v>
      </c>
      <c r="I577" t="s">
        <v>8540</v>
      </c>
    </row>
    <row r="578" spans="1:9" x14ac:dyDescent="0.3">
      <c r="A578">
        <v>0</v>
      </c>
      <c r="B578">
        <v>0</v>
      </c>
      <c r="C578">
        <v>0</v>
      </c>
      <c r="D578">
        <v>300</v>
      </c>
      <c r="E578" t="s">
        <v>8078</v>
      </c>
      <c r="F578">
        <v>4016</v>
      </c>
      <c r="G578" s="85">
        <v>46149</v>
      </c>
      <c r="H578" s="57">
        <v>19</v>
      </c>
      <c r="I578" t="s">
        <v>8541</v>
      </c>
    </row>
    <row r="579" spans="1:9" x14ac:dyDescent="0.3">
      <c r="A579">
        <v>0</v>
      </c>
      <c r="B579">
        <v>0</v>
      </c>
      <c r="C579">
        <v>0</v>
      </c>
      <c r="D579">
        <v>100</v>
      </c>
      <c r="E579" t="s">
        <v>8078</v>
      </c>
      <c r="F579">
        <v>142554</v>
      </c>
      <c r="G579" s="85">
        <v>46149</v>
      </c>
      <c r="H579" s="57">
        <v>19</v>
      </c>
      <c r="I579" t="s">
        <v>8544</v>
      </c>
    </row>
    <row r="580" spans="1:9" x14ac:dyDescent="0.3">
      <c r="A580">
        <v>5</v>
      </c>
      <c r="B580">
        <v>1</v>
      </c>
      <c r="C580">
        <v>0</v>
      </c>
      <c r="D580">
        <v>16900</v>
      </c>
      <c r="F580">
        <v>214331</v>
      </c>
      <c r="G580" s="85">
        <v>46149</v>
      </c>
      <c r="H580" s="57">
        <v>19</v>
      </c>
      <c r="I580" t="s">
        <v>8524</v>
      </c>
    </row>
    <row r="581" spans="1:9" x14ac:dyDescent="0.3">
      <c r="A581">
        <v>14</v>
      </c>
      <c r="B581">
        <v>1</v>
      </c>
      <c r="C581">
        <v>0</v>
      </c>
      <c r="D581">
        <v>6300</v>
      </c>
      <c r="E581" t="s">
        <v>8407</v>
      </c>
      <c r="F581">
        <v>488713</v>
      </c>
      <c r="G581" s="85">
        <v>46149</v>
      </c>
      <c r="H581" s="57">
        <v>19</v>
      </c>
      <c r="I581" t="s">
        <v>8545</v>
      </c>
    </row>
    <row r="582" spans="1:9" x14ac:dyDescent="0.3">
      <c r="A582">
        <v>0</v>
      </c>
      <c r="B582">
        <v>0</v>
      </c>
      <c r="C582">
        <v>0</v>
      </c>
      <c r="D582">
        <v>1200</v>
      </c>
      <c r="E582" t="s">
        <v>8025</v>
      </c>
      <c r="F582">
        <v>859356</v>
      </c>
      <c r="G582" s="85">
        <v>46149</v>
      </c>
      <c r="H582" s="57">
        <v>19</v>
      </c>
      <c r="I582" t="s">
        <v>8547</v>
      </c>
    </row>
    <row r="583" spans="1:9" x14ac:dyDescent="0.3">
      <c r="A583">
        <v>0</v>
      </c>
      <c r="C583">
        <v>0</v>
      </c>
      <c r="D583">
        <v>100</v>
      </c>
      <c r="E583" t="s">
        <v>8021</v>
      </c>
      <c r="F583">
        <v>708951</v>
      </c>
      <c r="G583" s="85">
        <v>46149</v>
      </c>
      <c r="H583" s="57">
        <v>19</v>
      </c>
      <c r="I583" t="s">
        <v>8548</v>
      </c>
    </row>
    <row r="584" spans="1:9" x14ac:dyDescent="0.3">
      <c r="A584">
        <v>10</v>
      </c>
      <c r="B584">
        <v>1</v>
      </c>
      <c r="C584">
        <v>0</v>
      </c>
      <c r="D584">
        <v>5900</v>
      </c>
      <c r="E584" t="s">
        <v>7979</v>
      </c>
      <c r="F584">
        <v>708890</v>
      </c>
      <c r="G584" s="85">
        <v>46149</v>
      </c>
      <c r="H584" s="57">
        <v>19</v>
      </c>
      <c r="I584" t="s">
        <v>8551</v>
      </c>
    </row>
    <row r="585" spans="1:9" x14ac:dyDescent="0.3">
      <c r="A585">
        <v>30</v>
      </c>
      <c r="B585">
        <v>1</v>
      </c>
      <c r="C585">
        <v>1</v>
      </c>
      <c r="D585">
        <v>1400</v>
      </c>
      <c r="E585" t="s">
        <v>8408</v>
      </c>
      <c r="F585">
        <v>738793</v>
      </c>
      <c r="G585" s="85">
        <v>46149</v>
      </c>
      <c r="H585" s="57">
        <v>19</v>
      </c>
      <c r="I585" t="s">
        <v>8550</v>
      </c>
    </row>
    <row r="586" spans="1:9" x14ac:dyDescent="0.3">
      <c r="A586">
        <v>15</v>
      </c>
      <c r="B586">
        <v>1</v>
      </c>
      <c r="C586">
        <v>1</v>
      </c>
      <c r="D586">
        <v>4800</v>
      </c>
      <c r="E586" t="s">
        <v>8030</v>
      </c>
      <c r="F586">
        <v>794702</v>
      </c>
      <c r="G586" s="85">
        <v>46149</v>
      </c>
      <c r="H586" s="57">
        <v>19</v>
      </c>
      <c r="I586" t="s">
        <v>8552</v>
      </c>
    </row>
    <row r="587" spans="1:9" x14ac:dyDescent="0.3">
      <c r="A587">
        <v>0</v>
      </c>
      <c r="B587">
        <v>0</v>
      </c>
      <c r="C587">
        <v>0</v>
      </c>
      <c r="D587">
        <v>800</v>
      </c>
      <c r="E587" t="s">
        <v>8409</v>
      </c>
      <c r="F587">
        <v>859362</v>
      </c>
      <c r="G587" s="85">
        <v>46149</v>
      </c>
      <c r="H587" s="57">
        <v>19</v>
      </c>
      <c r="I587" t="s">
        <v>8554</v>
      </c>
    </row>
    <row r="588" spans="1:9" x14ac:dyDescent="0.3">
      <c r="A588">
        <v>23</v>
      </c>
      <c r="B588">
        <v>1</v>
      </c>
      <c r="C588">
        <v>1</v>
      </c>
      <c r="D588">
        <v>1100</v>
      </c>
      <c r="E588" t="s">
        <v>8069</v>
      </c>
      <c r="F588">
        <v>734398</v>
      </c>
      <c r="G588" s="85">
        <v>46149</v>
      </c>
      <c r="H588" s="57">
        <v>19</v>
      </c>
      <c r="I588" t="s">
        <v>8559</v>
      </c>
    </row>
    <row r="589" spans="1:9" x14ac:dyDescent="0.3">
      <c r="A589">
        <v>4</v>
      </c>
      <c r="B589">
        <v>1</v>
      </c>
      <c r="C589">
        <v>0</v>
      </c>
      <c r="D589">
        <v>2100</v>
      </c>
      <c r="E589" t="s">
        <v>7965</v>
      </c>
      <c r="F589">
        <v>758003</v>
      </c>
      <c r="G589" s="85">
        <v>46149</v>
      </c>
      <c r="H589" s="57">
        <v>19</v>
      </c>
      <c r="I589" t="s">
        <v>8512</v>
      </c>
    </row>
    <row r="590" spans="1:9" x14ac:dyDescent="0.3">
      <c r="A590">
        <v>14</v>
      </c>
      <c r="B590">
        <v>1</v>
      </c>
      <c r="C590">
        <v>0</v>
      </c>
      <c r="D590">
        <v>300</v>
      </c>
      <c r="E590" t="s">
        <v>8027</v>
      </c>
      <c r="F590">
        <v>841966</v>
      </c>
      <c r="G590" s="85">
        <v>46149</v>
      </c>
      <c r="H590" s="57">
        <v>19</v>
      </c>
      <c r="I590" t="s">
        <v>8562</v>
      </c>
    </row>
    <row r="591" spans="1:9" x14ac:dyDescent="0.3">
      <c r="A591">
        <v>20</v>
      </c>
      <c r="B591">
        <v>1</v>
      </c>
      <c r="C591">
        <v>1</v>
      </c>
      <c r="D591">
        <v>200</v>
      </c>
      <c r="E591" t="s">
        <v>8083</v>
      </c>
      <c r="F591">
        <v>816256</v>
      </c>
      <c r="G591" s="85">
        <v>46149</v>
      </c>
      <c r="H591" s="57">
        <v>19</v>
      </c>
      <c r="I591" t="s">
        <v>8564</v>
      </c>
    </row>
    <row r="592" spans="1:9" x14ac:dyDescent="0.3">
      <c r="A592">
        <v>24</v>
      </c>
      <c r="B592">
        <v>1</v>
      </c>
      <c r="C592">
        <v>0</v>
      </c>
      <c r="D592">
        <v>700</v>
      </c>
      <c r="E592" t="s">
        <v>8410</v>
      </c>
      <c r="F592">
        <v>771407</v>
      </c>
      <c r="G592" s="85">
        <v>46149</v>
      </c>
      <c r="H592" s="57">
        <v>19</v>
      </c>
      <c r="I592" t="s">
        <v>8565</v>
      </c>
    </row>
    <row r="593" spans="1:9" x14ac:dyDescent="0.3">
      <c r="A593">
        <v>30</v>
      </c>
      <c r="B593">
        <v>1</v>
      </c>
      <c r="C593">
        <v>1</v>
      </c>
      <c r="D593">
        <v>2000</v>
      </c>
      <c r="E593" t="s">
        <v>8011</v>
      </c>
      <c r="F593">
        <v>1565</v>
      </c>
      <c r="G593" s="85">
        <v>46149</v>
      </c>
      <c r="H593" s="57">
        <v>19</v>
      </c>
      <c r="I593" t="s">
        <v>8566</v>
      </c>
    </row>
    <row r="594" spans="1:9" x14ac:dyDescent="0.3">
      <c r="A594">
        <v>4</v>
      </c>
      <c r="B594">
        <v>1</v>
      </c>
      <c r="C594">
        <v>0</v>
      </c>
      <c r="D594">
        <v>37400</v>
      </c>
      <c r="F594">
        <v>732761</v>
      </c>
      <c r="G594" s="85">
        <v>46149</v>
      </c>
      <c r="H594" s="57">
        <v>19</v>
      </c>
      <c r="I594" t="s">
        <v>8515</v>
      </c>
    </row>
    <row r="595" spans="1:9" x14ac:dyDescent="0.3">
      <c r="A595">
        <v>5</v>
      </c>
      <c r="B595">
        <v>1</v>
      </c>
      <c r="C595">
        <v>0</v>
      </c>
      <c r="D595">
        <v>16900</v>
      </c>
      <c r="F595">
        <v>214331</v>
      </c>
      <c r="G595" s="85">
        <v>46149</v>
      </c>
      <c r="H595" s="57">
        <v>19</v>
      </c>
      <c r="I595" t="s">
        <v>8524</v>
      </c>
    </row>
    <row r="596" spans="1:9" x14ac:dyDescent="0.3">
      <c r="A596">
        <v>0</v>
      </c>
      <c r="B596">
        <v>0</v>
      </c>
      <c r="C596">
        <v>0</v>
      </c>
      <c r="D596">
        <v>2500</v>
      </c>
      <c r="E596" t="s">
        <v>8386</v>
      </c>
      <c r="F596">
        <v>817128</v>
      </c>
      <c r="G596" s="85">
        <v>46149</v>
      </c>
      <c r="H596" s="57">
        <v>19</v>
      </c>
      <c r="I596" t="s">
        <v>8461</v>
      </c>
    </row>
    <row r="597" spans="1:9" x14ac:dyDescent="0.3">
      <c r="A597">
        <v>21</v>
      </c>
      <c r="B597">
        <v>1</v>
      </c>
      <c r="C597">
        <v>0</v>
      </c>
      <c r="D597">
        <v>2700</v>
      </c>
      <c r="E597" t="s">
        <v>3484</v>
      </c>
      <c r="F597">
        <v>207827</v>
      </c>
      <c r="G597" s="85">
        <v>46149</v>
      </c>
      <c r="H597" s="57">
        <v>19</v>
      </c>
      <c r="I597" t="s">
        <v>8572</v>
      </c>
    </row>
    <row r="598" spans="1:9" x14ac:dyDescent="0.3">
      <c r="A598">
        <v>5</v>
      </c>
      <c r="B598">
        <v>1</v>
      </c>
      <c r="C598">
        <v>0</v>
      </c>
      <c r="D598">
        <v>7600</v>
      </c>
      <c r="E598" t="s">
        <v>3485</v>
      </c>
      <c r="F598">
        <v>824270</v>
      </c>
      <c r="G598" s="85">
        <v>46149</v>
      </c>
      <c r="H598" s="57">
        <v>19</v>
      </c>
      <c r="I598" t="s">
        <v>8518</v>
      </c>
    </row>
    <row r="599" spans="1:9" x14ac:dyDescent="0.3">
      <c r="A599">
        <v>30</v>
      </c>
      <c r="B599">
        <v>1</v>
      </c>
      <c r="C599">
        <v>1</v>
      </c>
      <c r="D599">
        <v>3500</v>
      </c>
      <c r="E599" t="s">
        <v>7971</v>
      </c>
      <c r="F599">
        <v>3738</v>
      </c>
      <c r="G599" s="85">
        <v>46149</v>
      </c>
      <c r="H599" s="57">
        <v>19</v>
      </c>
      <c r="I599" t="s">
        <v>8587</v>
      </c>
    </row>
    <row r="600" spans="1:9" x14ac:dyDescent="0.3">
      <c r="A600">
        <v>4</v>
      </c>
      <c r="B600">
        <v>0</v>
      </c>
      <c r="C600">
        <v>0</v>
      </c>
      <c r="D600" t="s">
        <v>3567</v>
      </c>
      <c r="F600" t="s">
        <v>7082</v>
      </c>
      <c r="G600" s="85">
        <v>46149</v>
      </c>
      <c r="H600" s="57">
        <v>19</v>
      </c>
      <c r="I600" t="s">
        <v>8496</v>
      </c>
    </row>
    <row r="601" spans="1:9" x14ac:dyDescent="0.3">
      <c r="A601">
        <v>0</v>
      </c>
      <c r="C601">
        <v>0</v>
      </c>
      <c r="D601">
        <v>7500</v>
      </c>
      <c r="E601" t="s">
        <v>4059</v>
      </c>
      <c r="F601">
        <v>845415</v>
      </c>
      <c r="G601" s="85">
        <v>46149</v>
      </c>
      <c r="H601" s="57">
        <v>19</v>
      </c>
      <c r="I601" t="s">
        <v>8462</v>
      </c>
    </row>
    <row r="602" spans="1:9" x14ac:dyDescent="0.3">
      <c r="A602">
        <v>0</v>
      </c>
      <c r="B602">
        <v>0</v>
      </c>
      <c r="C602">
        <v>0</v>
      </c>
      <c r="D602" t="s">
        <v>3567</v>
      </c>
      <c r="F602" t="s">
        <v>8412</v>
      </c>
      <c r="G602" s="85">
        <v>46149</v>
      </c>
      <c r="H602" s="57">
        <v>19</v>
      </c>
      <c r="I602" t="s">
        <v>8594</v>
      </c>
    </row>
    <row r="603" spans="1:9" x14ac:dyDescent="0.3">
      <c r="A603">
        <v>5</v>
      </c>
      <c r="B603">
        <v>0</v>
      </c>
      <c r="C603">
        <v>0</v>
      </c>
      <c r="D603">
        <v>3900</v>
      </c>
      <c r="E603" t="s">
        <v>3602</v>
      </c>
      <c r="F603">
        <v>859486</v>
      </c>
      <c r="G603" s="85">
        <v>46149</v>
      </c>
      <c r="H603" s="57">
        <v>19</v>
      </c>
      <c r="I603" t="s">
        <v>8521</v>
      </c>
    </row>
    <row r="604" spans="1:9" x14ac:dyDescent="0.3">
      <c r="A604">
        <v>30</v>
      </c>
      <c r="B604">
        <v>0</v>
      </c>
      <c r="C604">
        <v>0</v>
      </c>
      <c r="D604">
        <v>0</v>
      </c>
      <c r="E604" t="s">
        <v>3999</v>
      </c>
      <c r="F604" t="s">
        <v>4208</v>
      </c>
      <c r="G604" s="85">
        <v>46149</v>
      </c>
      <c r="H604" s="57">
        <v>19</v>
      </c>
      <c r="I604" t="s">
        <v>8588</v>
      </c>
    </row>
    <row r="605" spans="1:9" x14ac:dyDescent="0.3">
      <c r="A605">
        <v>30</v>
      </c>
      <c r="B605">
        <v>0</v>
      </c>
      <c r="C605">
        <v>0</v>
      </c>
      <c r="D605">
        <v>0</v>
      </c>
      <c r="E605" t="s">
        <v>3468</v>
      </c>
      <c r="F605" t="s">
        <v>3263</v>
      </c>
      <c r="G605" s="85">
        <v>46149</v>
      </c>
      <c r="H605" s="57">
        <v>19</v>
      </c>
      <c r="I605" t="s">
        <v>8589</v>
      </c>
    </row>
    <row r="606" spans="1:9" x14ac:dyDescent="0.3">
      <c r="A606">
        <v>-18</v>
      </c>
      <c r="B606">
        <v>0</v>
      </c>
      <c r="C606">
        <v>0</v>
      </c>
      <c r="D606" t="s">
        <v>3567</v>
      </c>
      <c r="F606" t="s">
        <v>7621</v>
      </c>
      <c r="G606" s="85">
        <v>46149</v>
      </c>
      <c r="H606" s="57">
        <v>19</v>
      </c>
      <c r="I606" t="s">
        <v>8442</v>
      </c>
    </row>
    <row r="607" spans="1:9" x14ac:dyDescent="0.3">
      <c r="A607">
        <v>16</v>
      </c>
      <c r="C607">
        <v>0</v>
      </c>
      <c r="D607">
        <v>900</v>
      </c>
      <c r="E607" t="s">
        <v>8411</v>
      </c>
      <c r="F607">
        <v>675960</v>
      </c>
      <c r="G607" s="85">
        <v>46149</v>
      </c>
      <c r="H607" s="57">
        <v>19</v>
      </c>
      <c r="I607" t="s">
        <v>8530</v>
      </c>
    </row>
    <row r="608" spans="1:9" x14ac:dyDescent="0.3">
      <c r="A608">
        <v>0</v>
      </c>
      <c r="B608">
        <v>0</v>
      </c>
      <c r="C608">
        <v>0</v>
      </c>
      <c r="D608">
        <v>300</v>
      </c>
      <c r="E608" t="s">
        <v>8087</v>
      </c>
      <c r="F608">
        <v>786407</v>
      </c>
      <c r="G608" s="85">
        <v>46149</v>
      </c>
      <c r="H608" s="57">
        <v>19</v>
      </c>
      <c r="I608" t="s">
        <v>8567</v>
      </c>
    </row>
    <row r="609" spans="1:9" x14ac:dyDescent="0.3">
      <c r="A609">
        <v>0</v>
      </c>
      <c r="B609">
        <v>0</v>
      </c>
      <c r="C609">
        <v>0</v>
      </c>
      <c r="D609">
        <v>400</v>
      </c>
      <c r="E609" t="s">
        <v>3940</v>
      </c>
      <c r="F609">
        <v>653403</v>
      </c>
      <c r="G609" s="85">
        <v>46149</v>
      </c>
      <c r="H609" s="57">
        <v>19</v>
      </c>
      <c r="I609" t="s">
        <v>8568</v>
      </c>
    </row>
    <row r="610" spans="1:9" x14ac:dyDescent="0.3">
      <c r="A610">
        <v>0</v>
      </c>
      <c r="B610">
        <v>0</v>
      </c>
      <c r="C610">
        <v>0</v>
      </c>
      <c r="D610">
        <v>800</v>
      </c>
      <c r="E610" t="s">
        <v>3939</v>
      </c>
      <c r="F610">
        <v>653429</v>
      </c>
      <c r="G610" s="85">
        <v>46149</v>
      </c>
      <c r="H610" s="57">
        <v>19</v>
      </c>
      <c r="I610" t="s">
        <v>8570</v>
      </c>
    </row>
    <row r="611" spans="1:9" x14ac:dyDescent="0.3">
      <c r="A611">
        <v>1</v>
      </c>
      <c r="B611">
        <v>0</v>
      </c>
      <c r="C611">
        <v>0</v>
      </c>
      <c r="D611">
        <v>3500</v>
      </c>
      <c r="E611" t="s">
        <v>3686</v>
      </c>
      <c r="F611">
        <v>703480</v>
      </c>
      <c r="G611" s="85">
        <v>46149</v>
      </c>
      <c r="H611" s="57">
        <v>19</v>
      </c>
      <c r="I611" t="s">
        <v>8574</v>
      </c>
    </row>
    <row r="612" spans="1:9" x14ac:dyDescent="0.3">
      <c r="A612">
        <v>3</v>
      </c>
      <c r="B612">
        <v>1</v>
      </c>
      <c r="C612">
        <v>0</v>
      </c>
      <c r="D612">
        <v>700</v>
      </c>
      <c r="E612" t="s">
        <v>3583</v>
      </c>
      <c r="F612">
        <v>653434</v>
      </c>
      <c r="G612" s="85">
        <v>46149</v>
      </c>
      <c r="H612" s="57">
        <v>19</v>
      </c>
      <c r="I612" t="s">
        <v>8576</v>
      </c>
    </row>
    <row r="613" spans="1:9" x14ac:dyDescent="0.3">
      <c r="A613">
        <v>4</v>
      </c>
      <c r="C613">
        <v>0</v>
      </c>
      <c r="D613">
        <v>3600</v>
      </c>
      <c r="E613" t="s">
        <v>3896</v>
      </c>
      <c r="F613">
        <v>794723</v>
      </c>
      <c r="G613" s="85">
        <v>46149</v>
      </c>
      <c r="H613" s="57">
        <v>19</v>
      </c>
      <c r="I613" t="s">
        <v>8582</v>
      </c>
    </row>
    <row r="614" spans="1:9" x14ac:dyDescent="0.3">
      <c r="A614">
        <v>7</v>
      </c>
      <c r="B614">
        <v>1</v>
      </c>
      <c r="C614">
        <v>0</v>
      </c>
      <c r="D614">
        <v>1600</v>
      </c>
      <c r="F614">
        <v>645199</v>
      </c>
      <c r="G614" s="85">
        <v>46149</v>
      </c>
      <c r="H614" s="57">
        <v>19</v>
      </c>
      <c r="I614" t="s">
        <v>8584</v>
      </c>
    </row>
    <row r="615" spans="1:9" x14ac:dyDescent="0.3">
      <c r="A615">
        <v>9</v>
      </c>
      <c r="C615">
        <v>1</v>
      </c>
      <c r="D615">
        <v>1100</v>
      </c>
      <c r="E615" t="s">
        <v>3894</v>
      </c>
      <c r="F615">
        <v>653426</v>
      </c>
      <c r="G615" s="85">
        <v>46149</v>
      </c>
      <c r="H615" s="57">
        <v>19</v>
      </c>
      <c r="I615" t="s">
        <v>8591</v>
      </c>
    </row>
    <row r="616" spans="1:9" x14ac:dyDescent="0.3">
      <c r="A616">
        <v>0</v>
      </c>
      <c r="B616">
        <v>0</v>
      </c>
      <c r="C616">
        <v>0</v>
      </c>
      <c r="D616">
        <v>1200</v>
      </c>
      <c r="E616" t="s">
        <v>8068</v>
      </c>
      <c r="F616">
        <v>762106</v>
      </c>
      <c r="G616" s="85">
        <v>46149</v>
      </c>
      <c r="H616" s="57">
        <v>19</v>
      </c>
      <c r="I616" t="s">
        <v>8479</v>
      </c>
    </row>
    <row r="617" spans="1:9" x14ac:dyDescent="0.3">
      <c r="A617">
        <v>0</v>
      </c>
      <c r="B617">
        <v>0</v>
      </c>
      <c r="C617">
        <v>0</v>
      </c>
      <c r="D617">
        <v>200</v>
      </c>
      <c r="E617" t="s">
        <v>8072</v>
      </c>
      <c r="F617">
        <v>709889</v>
      </c>
      <c r="G617" s="85">
        <v>46149</v>
      </c>
      <c r="H617" s="57">
        <v>19</v>
      </c>
      <c r="I617" t="s">
        <v>8480</v>
      </c>
    </row>
    <row r="618" spans="1:9" x14ac:dyDescent="0.3">
      <c r="A618">
        <v>0</v>
      </c>
      <c r="B618">
        <v>0</v>
      </c>
      <c r="C618">
        <v>0</v>
      </c>
      <c r="D618">
        <v>100</v>
      </c>
      <c r="E618" t="s">
        <v>8075</v>
      </c>
      <c r="F618">
        <v>553397</v>
      </c>
      <c r="G618" s="85">
        <v>46149</v>
      </c>
      <c r="H618" s="57">
        <v>19</v>
      </c>
      <c r="I618" t="s">
        <v>8481</v>
      </c>
    </row>
    <row r="619" spans="1:9" x14ac:dyDescent="0.3">
      <c r="A619">
        <v>0</v>
      </c>
      <c r="B619">
        <v>0</v>
      </c>
      <c r="C619">
        <v>0</v>
      </c>
      <c r="D619">
        <v>100</v>
      </c>
      <c r="E619" t="s">
        <v>8075</v>
      </c>
      <c r="F619">
        <v>536276</v>
      </c>
      <c r="G619" s="85">
        <v>46149</v>
      </c>
      <c r="H619" s="57">
        <v>19</v>
      </c>
      <c r="I619" t="s">
        <v>8482</v>
      </c>
    </row>
    <row r="620" spans="1:9" x14ac:dyDescent="0.3">
      <c r="A620">
        <v>0</v>
      </c>
      <c r="B620">
        <v>0</v>
      </c>
      <c r="C620">
        <v>0</v>
      </c>
      <c r="D620">
        <v>100</v>
      </c>
      <c r="E620" t="s">
        <v>8075</v>
      </c>
      <c r="F620">
        <v>452082</v>
      </c>
      <c r="G620" s="85">
        <v>46149</v>
      </c>
      <c r="H620" s="57">
        <v>19</v>
      </c>
      <c r="I620" t="s">
        <v>8483</v>
      </c>
    </row>
    <row r="621" spans="1:9" x14ac:dyDescent="0.3">
      <c r="A621">
        <v>0</v>
      </c>
      <c r="B621">
        <v>0</v>
      </c>
      <c r="C621">
        <v>0</v>
      </c>
      <c r="D621">
        <v>100</v>
      </c>
      <c r="E621" t="s">
        <v>8075</v>
      </c>
      <c r="F621">
        <v>164812</v>
      </c>
      <c r="G621" s="85">
        <v>46149</v>
      </c>
      <c r="H621" s="57">
        <v>19</v>
      </c>
      <c r="I621" t="s">
        <v>8484</v>
      </c>
    </row>
    <row r="622" spans="1:9" x14ac:dyDescent="0.3">
      <c r="A622">
        <v>5</v>
      </c>
      <c r="B622">
        <v>1</v>
      </c>
      <c r="C622">
        <v>0</v>
      </c>
      <c r="D622">
        <v>200</v>
      </c>
      <c r="E622" t="s">
        <v>8072</v>
      </c>
      <c r="F622">
        <v>709635</v>
      </c>
      <c r="G622" s="85">
        <v>46149</v>
      </c>
      <c r="H622" s="57">
        <v>19</v>
      </c>
      <c r="I622" t="s">
        <v>8523</v>
      </c>
    </row>
    <row r="623" spans="1:9" x14ac:dyDescent="0.3">
      <c r="A623">
        <v>10</v>
      </c>
      <c r="B623">
        <v>1</v>
      </c>
      <c r="C623">
        <v>0</v>
      </c>
      <c r="D623">
        <v>300</v>
      </c>
      <c r="E623" t="s">
        <v>8071</v>
      </c>
      <c r="F623">
        <v>712576</v>
      </c>
      <c r="G623" s="85">
        <v>46149</v>
      </c>
      <c r="H623" s="57">
        <v>19</v>
      </c>
      <c r="I623" t="s">
        <v>8549</v>
      </c>
    </row>
    <row r="624" spans="1:9" x14ac:dyDescent="0.3">
      <c r="A624">
        <v>1</v>
      </c>
      <c r="B624">
        <v>0</v>
      </c>
      <c r="C624">
        <v>0</v>
      </c>
      <c r="D624">
        <v>5600</v>
      </c>
      <c r="E624" t="s">
        <v>8070</v>
      </c>
      <c r="F624">
        <v>732763</v>
      </c>
      <c r="G624" s="85">
        <v>46149</v>
      </c>
      <c r="H624" s="57">
        <v>19</v>
      </c>
      <c r="I624" t="s">
        <v>8575</v>
      </c>
    </row>
    <row r="625" spans="1:9" x14ac:dyDescent="0.3">
      <c r="A625">
        <v>25</v>
      </c>
      <c r="B625">
        <v>1</v>
      </c>
      <c r="C625">
        <v>1</v>
      </c>
      <c r="D625">
        <v>400</v>
      </c>
      <c r="E625" t="s">
        <v>8072</v>
      </c>
      <c r="F625">
        <v>705260</v>
      </c>
      <c r="G625" s="85">
        <v>46149</v>
      </c>
      <c r="H625" s="57">
        <v>19</v>
      </c>
      <c r="I625" t="s">
        <v>8577</v>
      </c>
    </row>
    <row r="626" spans="1:9" x14ac:dyDescent="0.3">
      <c r="A626">
        <v>28</v>
      </c>
      <c r="B626">
        <v>1</v>
      </c>
      <c r="C626">
        <v>1</v>
      </c>
      <c r="D626">
        <v>1300</v>
      </c>
      <c r="E626" t="s">
        <v>8072</v>
      </c>
      <c r="F626">
        <v>502860</v>
      </c>
      <c r="G626" s="85">
        <v>46149</v>
      </c>
      <c r="H626" s="57">
        <v>19</v>
      </c>
      <c r="I626" t="s">
        <v>8578</v>
      </c>
    </row>
    <row r="627" spans="1:9" x14ac:dyDescent="0.3">
      <c r="A627">
        <v>9</v>
      </c>
      <c r="B627">
        <v>0</v>
      </c>
      <c r="C627">
        <v>0</v>
      </c>
      <c r="D627">
        <v>1000</v>
      </c>
      <c r="E627" t="s">
        <v>8415</v>
      </c>
      <c r="F627">
        <v>860563</v>
      </c>
      <c r="G627" s="85">
        <v>46149</v>
      </c>
      <c r="H627" s="57">
        <v>19</v>
      </c>
      <c r="I627" t="s">
        <v>8596</v>
      </c>
    </row>
    <row r="628" spans="1:9" x14ac:dyDescent="0.3">
      <c r="A628">
        <v>2</v>
      </c>
      <c r="B628">
        <v>0</v>
      </c>
      <c r="C628">
        <v>0</v>
      </c>
      <c r="D628" t="s">
        <v>3567</v>
      </c>
      <c r="E628" t="s">
        <v>3588</v>
      </c>
      <c r="F628" t="s">
        <v>3287</v>
      </c>
      <c r="G628" s="85">
        <v>46120</v>
      </c>
      <c r="H628" s="57">
        <v>15</v>
      </c>
      <c r="I628" t="s">
        <v>7640</v>
      </c>
    </row>
    <row r="629" spans="1:9" x14ac:dyDescent="0.3">
      <c r="A629">
        <v>9</v>
      </c>
      <c r="B629">
        <v>1</v>
      </c>
      <c r="C629">
        <v>0</v>
      </c>
      <c r="D629">
        <v>3800</v>
      </c>
      <c r="E629" t="s">
        <v>3677</v>
      </c>
      <c r="F629">
        <v>3567</v>
      </c>
      <c r="G629" s="85">
        <v>46120</v>
      </c>
      <c r="H629" s="57">
        <v>15</v>
      </c>
      <c r="I629" t="s">
        <v>7641</v>
      </c>
    </row>
    <row r="630" spans="1:9" x14ac:dyDescent="0.3">
      <c r="A630">
        <v>7</v>
      </c>
      <c r="B630">
        <v>0</v>
      </c>
      <c r="C630">
        <v>0</v>
      </c>
      <c r="D630" t="s">
        <v>3567</v>
      </c>
      <c r="E630" t="s">
        <v>4345</v>
      </c>
      <c r="F630" t="s">
        <v>3458</v>
      </c>
      <c r="G630" s="85">
        <v>46120</v>
      </c>
      <c r="H630" s="57">
        <v>15</v>
      </c>
      <c r="I630" t="s">
        <v>7642</v>
      </c>
    </row>
    <row r="631" spans="1:9" x14ac:dyDescent="0.3">
      <c r="A631">
        <v>7</v>
      </c>
      <c r="B631">
        <v>1</v>
      </c>
      <c r="C631">
        <v>0</v>
      </c>
      <c r="D631">
        <v>2600</v>
      </c>
      <c r="F631">
        <v>758003</v>
      </c>
      <c r="G631" s="85">
        <v>46120</v>
      </c>
      <c r="H631" s="57">
        <v>15</v>
      </c>
      <c r="I631" t="s">
        <v>7643</v>
      </c>
    </row>
    <row r="632" spans="1:9" x14ac:dyDescent="0.3">
      <c r="A632">
        <v>14</v>
      </c>
      <c r="B632">
        <v>0</v>
      </c>
      <c r="C632">
        <v>0</v>
      </c>
      <c r="D632">
        <v>2000</v>
      </c>
      <c r="E632" t="s">
        <v>4096</v>
      </c>
      <c r="F632">
        <v>860840</v>
      </c>
      <c r="G632" s="85">
        <v>46120</v>
      </c>
      <c r="H632" s="57">
        <v>15</v>
      </c>
      <c r="I632" t="s">
        <v>7644</v>
      </c>
    </row>
    <row r="633" spans="1:9" x14ac:dyDescent="0.3">
      <c r="A633">
        <v>19</v>
      </c>
      <c r="B633">
        <v>1</v>
      </c>
      <c r="C633">
        <v>1</v>
      </c>
      <c r="D633">
        <v>5800</v>
      </c>
      <c r="E633" t="s">
        <v>3213</v>
      </c>
      <c r="F633">
        <v>4670</v>
      </c>
      <c r="G633" s="85">
        <v>46120</v>
      </c>
      <c r="H633" s="57">
        <v>15</v>
      </c>
      <c r="I633" t="s">
        <v>7645</v>
      </c>
    </row>
    <row r="634" spans="1:9" x14ac:dyDescent="0.3">
      <c r="A634">
        <v>10</v>
      </c>
      <c r="B634">
        <v>0</v>
      </c>
      <c r="C634">
        <v>0</v>
      </c>
      <c r="D634">
        <v>500</v>
      </c>
      <c r="E634" t="s">
        <v>4047</v>
      </c>
      <c r="F634">
        <v>785791</v>
      </c>
      <c r="G634" s="85">
        <v>46120</v>
      </c>
      <c r="H634" s="57">
        <v>15</v>
      </c>
      <c r="I634" t="s">
        <v>7646</v>
      </c>
    </row>
    <row r="635" spans="1:9" x14ac:dyDescent="0.3">
      <c r="A635">
        <v>0</v>
      </c>
      <c r="C635">
        <v>0</v>
      </c>
      <c r="D635">
        <v>6200</v>
      </c>
      <c r="E635" t="s">
        <v>4059</v>
      </c>
      <c r="F635">
        <v>845415</v>
      </c>
      <c r="G635" s="85">
        <v>46120</v>
      </c>
      <c r="H635" s="57">
        <v>15</v>
      </c>
      <c r="I635" t="s">
        <v>7647</v>
      </c>
    </row>
    <row r="636" spans="1:9" x14ac:dyDescent="0.3">
      <c r="A636">
        <v>0</v>
      </c>
      <c r="B636">
        <v>0</v>
      </c>
      <c r="C636">
        <v>0</v>
      </c>
      <c r="D636">
        <v>9400</v>
      </c>
      <c r="E636" t="s">
        <v>3676</v>
      </c>
      <c r="F636">
        <v>859387</v>
      </c>
      <c r="G636" s="85">
        <v>46120</v>
      </c>
      <c r="H636" s="57">
        <v>15</v>
      </c>
      <c r="I636" t="s">
        <v>7648</v>
      </c>
    </row>
    <row r="637" spans="1:9" x14ac:dyDescent="0.3">
      <c r="A637">
        <v>10</v>
      </c>
      <c r="B637">
        <v>0</v>
      </c>
      <c r="C637">
        <v>0</v>
      </c>
      <c r="D637">
        <v>900</v>
      </c>
      <c r="E637" t="s">
        <v>3483</v>
      </c>
      <c r="F637">
        <v>679115</v>
      </c>
      <c r="G637" s="85">
        <v>46120</v>
      </c>
      <c r="H637" s="57">
        <v>15</v>
      </c>
      <c r="I637" t="s">
        <v>7649</v>
      </c>
    </row>
    <row r="638" spans="1:9" x14ac:dyDescent="0.3">
      <c r="A638">
        <v>10</v>
      </c>
      <c r="B638">
        <v>0</v>
      </c>
      <c r="C638">
        <v>0</v>
      </c>
      <c r="D638">
        <v>6800</v>
      </c>
      <c r="E638" t="s">
        <v>3485</v>
      </c>
      <c r="F638">
        <v>824270</v>
      </c>
      <c r="G638" s="85">
        <v>46120</v>
      </c>
      <c r="H638" s="57">
        <v>15</v>
      </c>
      <c r="I638" t="s">
        <v>7650</v>
      </c>
    </row>
    <row r="639" spans="1:9" x14ac:dyDescent="0.3">
      <c r="A639">
        <v>20</v>
      </c>
      <c r="B639">
        <v>1</v>
      </c>
      <c r="C639">
        <v>1</v>
      </c>
      <c r="D639">
        <v>700</v>
      </c>
      <c r="F639">
        <v>801203</v>
      </c>
      <c r="G639" s="85">
        <v>46120</v>
      </c>
      <c r="H639" s="57">
        <v>15</v>
      </c>
      <c r="I639" t="s">
        <v>7651</v>
      </c>
    </row>
    <row r="640" spans="1:9" x14ac:dyDescent="0.3">
      <c r="A640">
        <v>11</v>
      </c>
      <c r="B640">
        <v>0</v>
      </c>
      <c r="C640">
        <v>0</v>
      </c>
      <c r="D640">
        <v>1600</v>
      </c>
      <c r="E640" t="s">
        <v>3932</v>
      </c>
      <c r="F640">
        <v>860011</v>
      </c>
      <c r="G640" s="85">
        <v>46120</v>
      </c>
      <c r="H640" s="57">
        <v>15</v>
      </c>
      <c r="I640" t="s">
        <v>7652</v>
      </c>
    </row>
    <row r="641" spans="1:9" x14ac:dyDescent="0.3">
      <c r="A641">
        <v>8</v>
      </c>
      <c r="B641">
        <v>0</v>
      </c>
      <c r="C641">
        <v>0</v>
      </c>
      <c r="D641">
        <v>2600</v>
      </c>
      <c r="E641" t="s">
        <v>3602</v>
      </c>
      <c r="F641">
        <v>859486</v>
      </c>
      <c r="G641" s="85">
        <v>46120</v>
      </c>
      <c r="H641" s="57">
        <v>15</v>
      </c>
      <c r="I641" t="s">
        <v>7653</v>
      </c>
    </row>
    <row r="642" spans="1:9" x14ac:dyDescent="0.3">
      <c r="A642">
        <v>8</v>
      </c>
      <c r="B642">
        <v>0</v>
      </c>
      <c r="C642">
        <v>0</v>
      </c>
      <c r="D642">
        <v>2600</v>
      </c>
      <c r="E642" t="s">
        <v>3602</v>
      </c>
      <c r="F642">
        <v>859486</v>
      </c>
      <c r="G642" s="85">
        <v>46120</v>
      </c>
      <c r="H642" s="57">
        <v>15</v>
      </c>
      <c r="I642" t="s">
        <v>7653</v>
      </c>
    </row>
    <row r="643" spans="1:9" x14ac:dyDescent="0.3">
      <c r="A643">
        <v>6</v>
      </c>
      <c r="B643">
        <v>0</v>
      </c>
      <c r="C643">
        <v>0</v>
      </c>
      <c r="D643">
        <v>17000</v>
      </c>
      <c r="E643" t="s">
        <v>4069</v>
      </c>
      <c r="F643">
        <v>859327</v>
      </c>
      <c r="G643" s="85">
        <v>46120</v>
      </c>
      <c r="H643" s="57">
        <v>15</v>
      </c>
      <c r="I643" t="s">
        <v>7654</v>
      </c>
    </row>
    <row r="644" spans="1:9" x14ac:dyDescent="0.3">
      <c r="A644">
        <v>25</v>
      </c>
      <c r="B644">
        <v>1</v>
      </c>
      <c r="C644">
        <v>1</v>
      </c>
      <c r="D644">
        <v>4800</v>
      </c>
      <c r="F644">
        <v>3738</v>
      </c>
      <c r="G644" s="85">
        <v>46120</v>
      </c>
      <c r="H644" s="57">
        <v>15</v>
      </c>
      <c r="I644" t="s">
        <v>7655</v>
      </c>
    </row>
    <row r="645" spans="1:9" x14ac:dyDescent="0.3">
      <c r="A645">
        <v>1</v>
      </c>
      <c r="B645">
        <v>0</v>
      </c>
      <c r="C645">
        <v>0</v>
      </c>
      <c r="D645">
        <v>12100</v>
      </c>
      <c r="E645" t="s">
        <v>3923</v>
      </c>
      <c r="F645">
        <v>648552</v>
      </c>
      <c r="G645" s="85">
        <v>46120</v>
      </c>
      <c r="H645" s="57">
        <v>15</v>
      </c>
      <c r="I645" t="s">
        <v>7656</v>
      </c>
    </row>
    <row r="646" spans="1:9" x14ac:dyDescent="0.3">
      <c r="A646">
        <v>6</v>
      </c>
      <c r="B646">
        <v>0</v>
      </c>
      <c r="C646">
        <v>0</v>
      </c>
      <c r="D646">
        <v>400</v>
      </c>
      <c r="E646" t="s">
        <v>3276</v>
      </c>
      <c r="F646">
        <v>773542</v>
      </c>
      <c r="G646" s="85">
        <v>46120</v>
      </c>
      <c r="H646" s="57">
        <v>15</v>
      </c>
      <c r="I646" t="s">
        <v>7657</v>
      </c>
    </row>
    <row r="647" spans="1:9" x14ac:dyDescent="0.3">
      <c r="A647">
        <v>7</v>
      </c>
      <c r="B647">
        <v>0</v>
      </c>
      <c r="C647">
        <v>0</v>
      </c>
      <c r="D647">
        <v>4100</v>
      </c>
      <c r="E647" t="s">
        <v>3888</v>
      </c>
      <c r="F647">
        <v>710585</v>
      </c>
      <c r="G647" s="85">
        <v>46120</v>
      </c>
      <c r="H647" s="57">
        <v>15</v>
      </c>
      <c r="I647" t="s">
        <v>7658</v>
      </c>
    </row>
    <row r="648" spans="1:9" x14ac:dyDescent="0.3">
      <c r="A648">
        <v>7</v>
      </c>
      <c r="B648">
        <v>0</v>
      </c>
      <c r="C648">
        <v>0</v>
      </c>
      <c r="D648">
        <v>3200</v>
      </c>
      <c r="E648" t="s">
        <v>4095</v>
      </c>
      <c r="F648">
        <v>860839</v>
      </c>
      <c r="G648" s="85">
        <v>46120</v>
      </c>
      <c r="H648" s="57">
        <v>15</v>
      </c>
      <c r="I648" t="s">
        <v>7659</v>
      </c>
    </row>
    <row r="649" spans="1:9" x14ac:dyDescent="0.3">
      <c r="A649">
        <v>30</v>
      </c>
      <c r="B649">
        <v>1</v>
      </c>
      <c r="C649">
        <v>1</v>
      </c>
      <c r="D649">
        <v>800</v>
      </c>
      <c r="E649" t="s">
        <v>3578</v>
      </c>
      <c r="F649">
        <v>703530</v>
      </c>
      <c r="G649" s="85">
        <v>46120</v>
      </c>
      <c r="H649" s="57">
        <v>15</v>
      </c>
      <c r="I649" t="s">
        <v>7660</v>
      </c>
    </row>
    <row r="650" spans="1:9" x14ac:dyDescent="0.3">
      <c r="A650">
        <v>0</v>
      </c>
      <c r="C650">
        <v>0</v>
      </c>
      <c r="D650">
        <v>200</v>
      </c>
      <c r="E650" t="s">
        <v>3920</v>
      </c>
      <c r="F650">
        <v>709892</v>
      </c>
      <c r="G650" s="85">
        <v>46120</v>
      </c>
      <c r="H650" s="57">
        <v>15</v>
      </c>
      <c r="I650" t="s">
        <v>7661</v>
      </c>
    </row>
    <row r="651" spans="1:9" x14ac:dyDescent="0.3">
      <c r="A651">
        <v>30</v>
      </c>
      <c r="B651">
        <v>1</v>
      </c>
      <c r="C651">
        <v>1</v>
      </c>
      <c r="D651">
        <v>0</v>
      </c>
      <c r="E651" t="s">
        <v>3579</v>
      </c>
      <c r="F651">
        <v>261483</v>
      </c>
      <c r="G651" s="85">
        <v>46120</v>
      </c>
      <c r="H651" s="57">
        <v>15</v>
      </c>
      <c r="I651" t="s">
        <v>7662</v>
      </c>
    </row>
    <row r="652" spans="1:9" x14ac:dyDescent="0.3">
      <c r="A652">
        <v>6</v>
      </c>
      <c r="B652">
        <v>0</v>
      </c>
      <c r="C652">
        <v>0</v>
      </c>
      <c r="D652">
        <v>7400</v>
      </c>
      <c r="E652" t="s">
        <v>3599</v>
      </c>
      <c r="F652">
        <v>859500</v>
      </c>
      <c r="G652" s="85">
        <v>46120</v>
      </c>
      <c r="H652" s="57">
        <v>15</v>
      </c>
      <c r="I652" t="s">
        <v>7663</v>
      </c>
    </row>
    <row r="653" spans="1:9" x14ac:dyDescent="0.3">
      <c r="A653">
        <v>3</v>
      </c>
      <c r="B653">
        <v>0</v>
      </c>
      <c r="C653">
        <v>0</v>
      </c>
      <c r="D653">
        <v>2700</v>
      </c>
      <c r="E653" t="s">
        <v>4071</v>
      </c>
      <c r="F653">
        <v>859337</v>
      </c>
      <c r="G653" s="85">
        <v>46120</v>
      </c>
      <c r="H653" s="57">
        <v>15</v>
      </c>
      <c r="I653" t="s">
        <v>7664</v>
      </c>
    </row>
    <row r="654" spans="1:9" x14ac:dyDescent="0.3">
      <c r="A654">
        <v>6</v>
      </c>
      <c r="B654">
        <v>0</v>
      </c>
      <c r="C654">
        <v>0</v>
      </c>
      <c r="D654">
        <v>7400</v>
      </c>
      <c r="E654" t="s">
        <v>3600</v>
      </c>
      <c r="F654">
        <v>859500</v>
      </c>
      <c r="G654" s="85">
        <v>46120</v>
      </c>
      <c r="H654" s="57">
        <v>15</v>
      </c>
      <c r="I654" t="s">
        <v>7663</v>
      </c>
    </row>
    <row r="655" spans="1:9" x14ac:dyDescent="0.3">
      <c r="A655">
        <v>6</v>
      </c>
      <c r="B655">
        <v>0</v>
      </c>
      <c r="C655">
        <v>0</v>
      </c>
      <c r="D655">
        <v>9200</v>
      </c>
      <c r="F655">
        <v>766773</v>
      </c>
      <c r="G655" s="85">
        <v>46120</v>
      </c>
      <c r="H655" s="57">
        <v>15</v>
      </c>
      <c r="I655" t="s">
        <v>7665</v>
      </c>
    </row>
    <row r="656" spans="1:9" x14ac:dyDescent="0.3">
      <c r="A656">
        <v>12</v>
      </c>
      <c r="B656">
        <v>0</v>
      </c>
      <c r="C656">
        <v>0</v>
      </c>
      <c r="D656">
        <v>1600</v>
      </c>
      <c r="E656" t="s">
        <v>4151</v>
      </c>
      <c r="F656">
        <v>645196</v>
      </c>
      <c r="G656" s="85">
        <v>46120</v>
      </c>
      <c r="H656" s="57">
        <v>15</v>
      </c>
      <c r="I656" t="s">
        <v>7666</v>
      </c>
    </row>
    <row r="657" spans="1:9" x14ac:dyDescent="0.3">
      <c r="A657">
        <v>19</v>
      </c>
      <c r="B657">
        <v>0</v>
      </c>
      <c r="C657">
        <v>0</v>
      </c>
      <c r="D657">
        <v>700</v>
      </c>
      <c r="E657" t="s">
        <v>3886</v>
      </c>
      <c r="F657">
        <v>780942</v>
      </c>
      <c r="G657" s="85">
        <v>46120</v>
      </c>
      <c r="H657" s="57">
        <v>15</v>
      </c>
      <c r="I657" t="s">
        <v>7667</v>
      </c>
    </row>
    <row r="658" spans="1:9" x14ac:dyDescent="0.3">
      <c r="A658">
        <v>6</v>
      </c>
      <c r="B658">
        <v>0</v>
      </c>
      <c r="C658">
        <v>0</v>
      </c>
      <c r="D658">
        <v>18800</v>
      </c>
      <c r="F658">
        <v>732762</v>
      </c>
      <c r="G658" s="85">
        <v>46120</v>
      </c>
      <c r="H658" s="57">
        <v>15</v>
      </c>
      <c r="I658" t="s">
        <v>7668</v>
      </c>
    </row>
    <row r="659" spans="1:9" x14ac:dyDescent="0.3">
      <c r="A659">
        <v>13</v>
      </c>
      <c r="B659">
        <v>1</v>
      </c>
      <c r="C659">
        <v>0</v>
      </c>
      <c r="D659">
        <v>5900</v>
      </c>
      <c r="E659" t="s">
        <v>3277</v>
      </c>
      <c r="F659">
        <v>708890</v>
      </c>
      <c r="G659" s="85">
        <v>46120</v>
      </c>
      <c r="H659" s="57">
        <v>15</v>
      </c>
      <c r="I659" t="s">
        <v>7669</v>
      </c>
    </row>
    <row r="660" spans="1:9" x14ac:dyDescent="0.3">
      <c r="A660">
        <v>5</v>
      </c>
      <c r="B660">
        <v>0</v>
      </c>
      <c r="C660">
        <v>0</v>
      </c>
      <c r="D660">
        <v>26700</v>
      </c>
      <c r="E660" t="s">
        <v>3601</v>
      </c>
      <c r="F660">
        <v>861258</v>
      </c>
      <c r="G660" s="85">
        <v>46120</v>
      </c>
      <c r="H660" s="57">
        <v>15</v>
      </c>
      <c r="I660" t="s">
        <v>7670</v>
      </c>
    </row>
    <row r="661" spans="1:9" x14ac:dyDescent="0.3">
      <c r="A661">
        <v>30</v>
      </c>
      <c r="B661">
        <v>1</v>
      </c>
      <c r="C661">
        <v>1</v>
      </c>
      <c r="D661">
        <v>300</v>
      </c>
      <c r="E661" t="s">
        <v>4149</v>
      </c>
      <c r="F661">
        <v>653423</v>
      </c>
      <c r="G661" s="85">
        <v>46120</v>
      </c>
      <c r="H661" s="57">
        <v>15</v>
      </c>
      <c r="I661" t="s">
        <v>7671</v>
      </c>
    </row>
    <row r="662" spans="1:9" x14ac:dyDescent="0.3">
      <c r="A662">
        <v>0</v>
      </c>
      <c r="B662">
        <v>0</v>
      </c>
      <c r="C662">
        <v>0</v>
      </c>
      <c r="D662">
        <v>900</v>
      </c>
      <c r="E662" t="s">
        <v>3607</v>
      </c>
      <c r="F662">
        <v>860832</v>
      </c>
      <c r="G662" s="85">
        <v>46120</v>
      </c>
      <c r="H662" s="57">
        <v>15</v>
      </c>
      <c r="I662" t="s">
        <v>7672</v>
      </c>
    </row>
    <row r="663" spans="1:9" x14ac:dyDescent="0.3">
      <c r="A663">
        <v>11</v>
      </c>
      <c r="C663">
        <v>0</v>
      </c>
      <c r="D663">
        <v>1100</v>
      </c>
      <c r="F663">
        <v>794704</v>
      </c>
      <c r="G663" s="85">
        <v>46120</v>
      </c>
      <c r="H663" s="57">
        <v>15</v>
      </c>
      <c r="I663" t="s">
        <v>7673</v>
      </c>
    </row>
    <row r="664" spans="1:9" x14ac:dyDescent="0.3">
      <c r="A664">
        <v>8</v>
      </c>
      <c r="B664">
        <v>1</v>
      </c>
      <c r="C664">
        <v>0</v>
      </c>
      <c r="D664">
        <v>2500</v>
      </c>
      <c r="E664" t="s">
        <v>4303</v>
      </c>
      <c r="F664">
        <v>859378</v>
      </c>
      <c r="G664" s="85">
        <v>46120</v>
      </c>
      <c r="H664" s="57">
        <v>15</v>
      </c>
      <c r="I664" t="s">
        <v>7674</v>
      </c>
    </row>
    <row r="665" spans="1:9" x14ac:dyDescent="0.3">
      <c r="A665">
        <v>0</v>
      </c>
      <c r="B665">
        <v>0</v>
      </c>
      <c r="C665">
        <v>0</v>
      </c>
      <c r="D665">
        <v>8800</v>
      </c>
      <c r="E665" t="s">
        <v>4092</v>
      </c>
      <c r="F665">
        <v>860198</v>
      </c>
      <c r="G665" s="85">
        <v>46120</v>
      </c>
      <c r="H665" s="57">
        <v>15</v>
      </c>
      <c r="I665" t="s">
        <v>7675</v>
      </c>
    </row>
    <row r="666" spans="1:9" x14ac:dyDescent="0.3">
      <c r="A666">
        <v>0</v>
      </c>
      <c r="B666">
        <v>0</v>
      </c>
      <c r="C666">
        <v>0</v>
      </c>
      <c r="D666">
        <v>8800</v>
      </c>
      <c r="E666" t="s">
        <v>4092</v>
      </c>
      <c r="F666">
        <v>860198</v>
      </c>
      <c r="G666" s="85">
        <v>46120</v>
      </c>
      <c r="H666" s="57">
        <v>15</v>
      </c>
      <c r="I666" t="s">
        <v>7675</v>
      </c>
    </row>
    <row r="667" spans="1:9" x14ac:dyDescent="0.3">
      <c r="A667">
        <v>10</v>
      </c>
      <c r="B667">
        <v>0</v>
      </c>
      <c r="C667">
        <v>0</v>
      </c>
      <c r="D667">
        <v>1000</v>
      </c>
      <c r="E667" t="s">
        <v>3608</v>
      </c>
      <c r="F667">
        <v>859497</v>
      </c>
      <c r="G667" s="85">
        <v>46120</v>
      </c>
      <c r="H667" s="57">
        <v>15</v>
      </c>
      <c r="I667" t="s">
        <v>7676</v>
      </c>
    </row>
    <row r="668" spans="1:9" x14ac:dyDescent="0.3">
      <c r="A668">
        <v>9</v>
      </c>
      <c r="B668">
        <v>0</v>
      </c>
      <c r="C668">
        <v>0</v>
      </c>
      <c r="D668">
        <v>22000</v>
      </c>
      <c r="F668">
        <v>565912</v>
      </c>
      <c r="G668" s="85">
        <v>46120</v>
      </c>
      <c r="H668" s="57">
        <v>15</v>
      </c>
      <c r="I668" t="s">
        <v>7677</v>
      </c>
    </row>
    <row r="669" spans="1:9" x14ac:dyDescent="0.3">
      <c r="A669">
        <v>26</v>
      </c>
      <c r="B669">
        <v>1</v>
      </c>
      <c r="C669">
        <v>1</v>
      </c>
      <c r="D669">
        <v>600</v>
      </c>
      <c r="E669" t="s">
        <v>3675</v>
      </c>
      <c r="F669">
        <v>859522</v>
      </c>
      <c r="G669" s="85">
        <v>46120</v>
      </c>
      <c r="H669" s="57">
        <v>15</v>
      </c>
      <c r="I669" t="s">
        <v>7678</v>
      </c>
    </row>
    <row r="670" spans="1:9" x14ac:dyDescent="0.3">
      <c r="A670">
        <v>26</v>
      </c>
      <c r="B670">
        <v>1</v>
      </c>
      <c r="C670">
        <v>1</v>
      </c>
      <c r="D670">
        <v>600</v>
      </c>
      <c r="E670" t="s">
        <v>4301</v>
      </c>
      <c r="F670">
        <v>859522</v>
      </c>
      <c r="G670" s="85">
        <v>46120</v>
      </c>
      <c r="H670" s="57">
        <v>15</v>
      </c>
      <c r="I670" t="s">
        <v>7678</v>
      </c>
    </row>
    <row r="671" spans="1:9" x14ac:dyDescent="0.3">
      <c r="A671">
        <v>9</v>
      </c>
      <c r="B671">
        <v>0</v>
      </c>
      <c r="C671">
        <v>0</v>
      </c>
      <c r="D671">
        <v>22000</v>
      </c>
      <c r="E671" t="s">
        <v>3465</v>
      </c>
      <c r="F671">
        <v>565912</v>
      </c>
      <c r="G671" s="85">
        <v>46120</v>
      </c>
      <c r="H671" s="57">
        <v>15</v>
      </c>
      <c r="I671" t="s">
        <v>7677</v>
      </c>
    </row>
    <row r="672" spans="1:9" x14ac:dyDescent="0.3">
      <c r="A672">
        <v>9</v>
      </c>
      <c r="B672">
        <v>0</v>
      </c>
      <c r="C672">
        <v>0</v>
      </c>
      <c r="D672">
        <v>22000</v>
      </c>
      <c r="F672">
        <v>565912</v>
      </c>
      <c r="G672" s="85">
        <v>46120</v>
      </c>
      <c r="H672" s="57">
        <v>15</v>
      </c>
      <c r="I672" t="s">
        <v>7677</v>
      </c>
    </row>
    <row r="673" spans="1:9" x14ac:dyDescent="0.3">
      <c r="A673">
        <v>4</v>
      </c>
      <c r="B673">
        <v>1</v>
      </c>
      <c r="C673">
        <v>0</v>
      </c>
      <c r="D673">
        <v>31800</v>
      </c>
      <c r="F673">
        <v>732761</v>
      </c>
      <c r="G673" s="85">
        <v>46120</v>
      </c>
      <c r="H673" s="57">
        <v>15</v>
      </c>
      <c r="I673" t="s">
        <v>7679</v>
      </c>
    </row>
    <row r="674" spans="1:9" x14ac:dyDescent="0.3">
      <c r="A674">
        <v>30</v>
      </c>
      <c r="B674">
        <v>0</v>
      </c>
      <c r="C674">
        <v>0</v>
      </c>
      <c r="D674">
        <v>0</v>
      </c>
      <c r="E674" t="s">
        <v>3999</v>
      </c>
      <c r="F674" t="s">
        <v>4208</v>
      </c>
      <c r="G674" s="85">
        <v>46120</v>
      </c>
      <c r="H674" s="57">
        <v>15</v>
      </c>
      <c r="I674" t="s">
        <v>7680</v>
      </c>
    </row>
    <row r="675" spans="1:9" x14ac:dyDescent="0.3">
      <c r="A675">
        <v>0</v>
      </c>
      <c r="B675">
        <v>0</v>
      </c>
      <c r="C675">
        <v>0</v>
      </c>
      <c r="D675">
        <v>4400</v>
      </c>
      <c r="E675" t="s">
        <v>3436</v>
      </c>
      <c r="F675">
        <v>817128</v>
      </c>
      <c r="G675" s="85">
        <v>46120</v>
      </c>
      <c r="H675" s="57">
        <v>15</v>
      </c>
      <c r="I675" t="s">
        <v>7681</v>
      </c>
    </row>
    <row r="676" spans="1:9" x14ac:dyDescent="0.3">
      <c r="A676">
        <v>10</v>
      </c>
      <c r="B676">
        <v>0</v>
      </c>
      <c r="C676">
        <v>0</v>
      </c>
      <c r="D676">
        <v>10400</v>
      </c>
      <c r="E676" t="s">
        <v>3237</v>
      </c>
      <c r="F676">
        <v>851082</v>
      </c>
      <c r="G676" s="85">
        <v>46120</v>
      </c>
      <c r="H676" s="57">
        <v>15</v>
      </c>
      <c r="I676" t="s">
        <v>7682</v>
      </c>
    </row>
    <row r="677" spans="1:9" x14ac:dyDescent="0.3">
      <c r="A677">
        <v>30</v>
      </c>
      <c r="B677">
        <v>0</v>
      </c>
      <c r="C677">
        <v>0</v>
      </c>
      <c r="D677">
        <v>0</v>
      </c>
      <c r="G677" s="85">
        <v>46120</v>
      </c>
      <c r="H677" s="57">
        <v>15</v>
      </c>
      <c r="I677" t="s">
        <v>1606</v>
      </c>
    </row>
    <row r="678" spans="1:9" x14ac:dyDescent="0.3">
      <c r="A678">
        <v>12</v>
      </c>
      <c r="B678">
        <v>1</v>
      </c>
      <c r="C678">
        <v>0</v>
      </c>
      <c r="D678">
        <v>14500</v>
      </c>
      <c r="F678">
        <v>696684</v>
      </c>
      <c r="G678" s="85">
        <v>46120</v>
      </c>
      <c r="H678" s="57">
        <v>15</v>
      </c>
      <c r="I678" t="s">
        <v>7683</v>
      </c>
    </row>
    <row r="679" spans="1:9" x14ac:dyDescent="0.3">
      <c r="A679">
        <v>30</v>
      </c>
      <c r="B679">
        <v>1</v>
      </c>
      <c r="C679">
        <v>1</v>
      </c>
      <c r="D679">
        <v>2300</v>
      </c>
      <c r="E679" t="s">
        <v>3261</v>
      </c>
      <c r="F679">
        <v>761755</v>
      </c>
      <c r="G679" s="85">
        <v>46120</v>
      </c>
      <c r="H679" s="57">
        <v>15</v>
      </c>
      <c r="I679" t="s">
        <v>7684</v>
      </c>
    </row>
    <row r="680" spans="1:9" x14ac:dyDescent="0.3">
      <c r="A680">
        <v>3</v>
      </c>
      <c r="B680">
        <v>0</v>
      </c>
      <c r="C680">
        <v>0</v>
      </c>
      <c r="D680">
        <v>3900</v>
      </c>
      <c r="E680" t="s">
        <v>3169</v>
      </c>
      <c r="F680">
        <v>794770</v>
      </c>
      <c r="G680" s="85">
        <v>46120</v>
      </c>
      <c r="H680" s="57">
        <v>15</v>
      </c>
      <c r="I680" t="s">
        <v>7685</v>
      </c>
    </row>
    <row r="681" spans="1:9" x14ac:dyDescent="0.3">
      <c r="A681">
        <v>23</v>
      </c>
      <c r="B681">
        <v>1</v>
      </c>
      <c r="C681">
        <v>0</v>
      </c>
      <c r="D681">
        <v>500</v>
      </c>
      <c r="E681" t="s">
        <v>3889</v>
      </c>
      <c r="F681">
        <v>860563</v>
      </c>
      <c r="G681" s="85">
        <v>46120</v>
      </c>
      <c r="H681" s="57">
        <v>15</v>
      </c>
      <c r="I681" t="s">
        <v>7686</v>
      </c>
    </row>
    <row r="682" spans="1:9" x14ac:dyDescent="0.3">
      <c r="A682">
        <v>30</v>
      </c>
      <c r="B682">
        <v>1</v>
      </c>
      <c r="C682">
        <v>1</v>
      </c>
      <c r="D682">
        <v>900</v>
      </c>
      <c r="E682" t="s">
        <v>3887</v>
      </c>
      <c r="F682">
        <v>520943</v>
      </c>
      <c r="G682" s="85">
        <v>46120</v>
      </c>
      <c r="H682" s="57">
        <v>15</v>
      </c>
      <c r="I682" t="s">
        <v>7687</v>
      </c>
    </row>
    <row r="683" spans="1:9" x14ac:dyDescent="0.3">
      <c r="A683">
        <v>30</v>
      </c>
      <c r="B683">
        <v>0</v>
      </c>
      <c r="C683">
        <v>0</v>
      </c>
      <c r="D683">
        <v>0</v>
      </c>
      <c r="E683" t="s">
        <v>3468</v>
      </c>
      <c r="F683" t="s">
        <v>3263</v>
      </c>
      <c r="G683" s="85">
        <v>46120</v>
      </c>
      <c r="H683" s="57">
        <v>15</v>
      </c>
      <c r="I683" t="s">
        <v>7688</v>
      </c>
    </row>
    <row r="684" spans="1:9" x14ac:dyDescent="0.3">
      <c r="A684">
        <v>8</v>
      </c>
      <c r="B684">
        <v>0</v>
      </c>
      <c r="C684">
        <v>0</v>
      </c>
      <c r="D684">
        <v>22000</v>
      </c>
      <c r="F684">
        <v>214331</v>
      </c>
      <c r="G684" s="85">
        <v>46120</v>
      </c>
      <c r="H684" s="57">
        <v>15</v>
      </c>
      <c r="I684" t="s">
        <v>7689</v>
      </c>
    </row>
    <row r="685" spans="1:9" x14ac:dyDescent="0.3">
      <c r="A685">
        <v>3</v>
      </c>
      <c r="B685">
        <v>0</v>
      </c>
      <c r="C685">
        <v>0</v>
      </c>
      <c r="D685">
        <v>1800</v>
      </c>
      <c r="E685" t="s">
        <v>4309</v>
      </c>
      <c r="F685">
        <v>667305</v>
      </c>
      <c r="G685" s="85">
        <v>46120</v>
      </c>
      <c r="H685" s="57">
        <v>15</v>
      </c>
      <c r="I685" t="s">
        <v>7690</v>
      </c>
    </row>
    <row r="686" spans="1:9" x14ac:dyDescent="0.3">
      <c r="A686">
        <v>21</v>
      </c>
      <c r="B686">
        <v>1</v>
      </c>
      <c r="C686">
        <v>1</v>
      </c>
      <c r="D686">
        <v>1800</v>
      </c>
      <c r="E686" t="s">
        <v>3573</v>
      </c>
      <c r="F686">
        <v>653470</v>
      </c>
      <c r="G686" s="85">
        <v>46120</v>
      </c>
      <c r="H686" s="57">
        <v>15</v>
      </c>
      <c r="I686" t="s">
        <v>7691</v>
      </c>
    </row>
    <row r="687" spans="1:9" x14ac:dyDescent="0.3">
      <c r="A687">
        <v>16</v>
      </c>
      <c r="B687">
        <v>0</v>
      </c>
      <c r="C687">
        <v>0</v>
      </c>
      <c r="D687">
        <v>2100</v>
      </c>
      <c r="E687" t="s">
        <v>4211</v>
      </c>
      <c r="F687">
        <v>416307</v>
      </c>
      <c r="G687" s="85">
        <v>46120</v>
      </c>
      <c r="H687" s="57">
        <v>15</v>
      </c>
      <c r="I687" t="s">
        <v>7692</v>
      </c>
    </row>
    <row r="688" spans="1:9" x14ac:dyDescent="0.3">
      <c r="A688">
        <v>10</v>
      </c>
      <c r="B688">
        <v>0</v>
      </c>
      <c r="C688">
        <v>0</v>
      </c>
      <c r="D688">
        <v>3000</v>
      </c>
      <c r="E688" t="s">
        <v>3947</v>
      </c>
      <c r="F688">
        <v>859307</v>
      </c>
      <c r="G688" s="85">
        <v>46120</v>
      </c>
      <c r="H688" s="57">
        <v>15</v>
      </c>
      <c r="I688" t="s">
        <v>7693</v>
      </c>
    </row>
    <row r="689" spans="1:9" x14ac:dyDescent="0.3">
      <c r="A689">
        <v>0</v>
      </c>
      <c r="B689">
        <v>0</v>
      </c>
      <c r="C689">
        <v>0</v>
      </c>
      <c r="D689">
        <v>2000</v>
      </c>
      <c r="E689" t="s">
        <v>4153</v>
      </c>
      <c r="F689">
        <v>859973</v>
      </c>
      <c r="G689" s="85">
        <v>46120</v>
      </c>
      <c r="H689" s="57">
        <v>15</v>
      </c>
      <c r="I689" t="s">
        <v>7694</v>
      </c>
    </row>
    <row r="690" spans="1:9" x14ac:dyDescent="0.3">
      <c r="A690">
        <v>2</v>
      </c>
      <c r="C690">
        <v>0</v>
      </c>
      <c r="D690">
        <v>1100</v>
      </c>
      <c r="E690" t="s">
        <v>4152</v>
      </c>
      <c r="F690">
        <v>859352</v>
      </c>
      <c r="G690" s="85">
        <v>46120</v>
      </c>
      <c r="H690" s="57">
        <v>15</v>
      </c>
      <c r="I690" t="s">
        <v>7695</v>
      </c>
    </row>
    <row r="691" spans="1:9" x14ac:dyDescent="0.3">
      <c r="A691">
        <v>12</v>
      </c>
      <c r="B691">
        <v>1</v>
      </c>
      <c r="C691">
        <v>0</v>
      </c>
      <c r="D691">
        <v>25300</v>
      </c>
      <c r="E691" t="s">
        <v>3226</v>
      </c>
      <c r="F691">
        <v>703456</v>
      </c>
      <c r="G691" s="85">
        <v>46120</v>
      </c>
      <c r="H691" s="57">
        <v>15</v>
      </c>
      <c r="I691" t="s">
        <v>7696</v>
      </c>
    </row>
    <row r="692" spans="1:9" x14ac:dyDescent="0.3">
      <c r="A692">
        <v>8</v>
      </c>
      <c r="B692">
        <v>1</v>
      </c>
      <c r="C692">
        <v>0</v>
      </c>
      <c r="D692">
        <v>6600</v>
      </c>
      <c r="E692" t="s">
        <v>3484</v>
      </c>
      <c r="F692">
        <v>207827</v>
      </c>
      <c r="G692" s="85">
        <v>46120</v>
      </c>
      <c r="H692" s="57">
        <v>15</v>
      </c>
      <c r="I692" t="s">
        <v>7697</v>
      </c>
    </row>
    <row r="693" spans="1:9" x14ac:dyDescent="0.3">
      <c r="A693">
        <v>7</v>
      </c>
      <c r="B693">
        <v>1</v>
      </c>
      <c r="C693">
        <v>0</v>
      </c>
      <c r="D693">
        <v>3800</v>
      </c>
      <c r="F693">
        <v>2029</v>
      </c>
      <c r="G693" s="85">
        <v>46120</v>
      </c>
      <c r="H693" s="57">
        <v>15</v>
      </c>
      <c r="I693" t="s">
        <v>7698</v>
      </c>
    </row>
    <row r="694" spans="1:9" x14ac:dyDescent="0.3">
      <c r="A694">
        <v>12</v>
      </c>
      <c r="B694">
        <v>1</v>
      </c>
      <c r="C694">
        <v>0</v>
      </c>
      <c r="D694">
        <v>4200</v>
      </c>
      <c r="E694" t="s">
        <v>3413</v>
      </c>
      <c r="F694">
        <v>732113</v>
      </c>
      <c r="G694" s="85">
        <v>46120</v>
      </c>
      <c r="H694" s="57">
        <v>15</v>
      </c>
      <c r="I694" t="s">
        <v>7699</v>
      </c>
    </row>
    <row r="695" spans="1:9" x14ac:dyDescent="0.3">
      <c r="A695">
        <v>8</v>
      </c>
      <c r="B695">
        <v>0</v>
      </c>
      <c r="C695">
        <v>0</v>
      </c>
      <c r="D695">
        <v>22000</v>
      </c>
      <c r="F695">
        <v>214331</v>
      </c>
      <c r="G695" s="85">
        <v>46120</v>
      </c>
      <c r="H695" s="57">
        <v>15</v>
      </c>
      <c r="I695" t="s">
        <v>7689</v>
      </c>
    </row>
    <row r="696" spans="1:9" x14ac:dyDescent="0.3">
      <c r="A696">
        <v>0</v>
      </c>
      <c r="C696">
        <v>0</v>
      </c>
      <c r="D696">
        <v>1000</v>
      </c>
      <c r="F696">
        <v>448807</v>
      </c>
      <c r="G696" s="85">
        <v>46120</v>
      </c>
      <c r="H696" s="57">
        <v>15</v>
      </c>
      <c r="I696" t="s">
        <v>7700</v>
      </c>
    </row>
    <row r="697" spans="1:9" x14ac:dyDescent="0.3">
      <c r="A697">
        <v>0</v>
      </c>
      <c r="B697">
        <v>0</v>
      </c>
      <c r="C697">
        <v>0</v>
      </c>
      <c r="D697">
        <v>1600</v>
      </c>
      <c r="E697" t="s">
        <v>4150</v>
      </c>
      <c r="F697">
        <v>855296</v>
      </c>
      <c r="G697" s="85">
        <v>46120</v>
      </c>
      <c r="H697" s="57">
        <v>15</v>
      </c>
      <c r="I697" t="s">
        <v>7701</v>
      </c>
    </row>
    <row r="698" spans="1:9" x14ac:dyDescent="0.3">
      <c r="A698">
        <v>0</v>
      </c>
      <c r="B698">
        <v>0</v>
      </c>
      <c r="C698">
        <v>0</v>
      </c>
      <c r="D698">
        <v>1000</v>
      </c>
      <c r="E698" t="s">
        <v>4089</v>
      </c>
      <c r="F698">
        <v>859524</v>
      </c>
      <c r="G698" s="85">
        <v>46120</v>
      </c>
      <c r="H698" s="57">
        <v>15</v>
      </c>
      <c r="I698" t="s">
        <v>7702</v>
      </c>
    </row>
    <row r="699" spans="1:9" x14ac:dyDescent="0.3">
      <c r="A699">
        <v>1</v>
      </c>
      <c r="B699">
        <v>0</v>
      </c>
      <c r="C699">
        <v>0</v>
      </c>
      <c r="D699">
        <v>1300</v>
      </c>
      <c r="E699" t="s">
        <v>3891</v>
      </c>
      <c r="F699">
        <v>774167</v>
      </c>
      <c r="G699" s="85">
        <v>46120</v>
      </c>
      <c r="H699" s="57">
        <v>15</v>
      </c>
      <c r="I699" t="s">
        <v>7703</v>
      </c>
    </row>
    <row r="700" spans="1:9" x14ac:dyDescent="0.3">
      <c r="A700">
        <v>1</v>
      </c>
      <c r="B700">
        <v>0</v>
      </c>
      <c r="C700">
        <v>0</v>
      </c>
      <c r="D700">
        <v>1800</v>
      </c>
      <c r="E700" t="s">
        <v>4101</v>
      </c>
      <c r="F700">
        <v>653769</v>
      </c>
      <c r="G700" s="85">
        <v>46120</v>
      </c>
      <c r="H700" s="57">
        <v>15</v>
      </c>
      <c r="I700" t="s">
        <v>7704</v>
      </c>
    </row>
    <row r="701" spans="1:9" x14ac:dyDescent="0.3">
      <c r="A701">
        <v>8</v>
      </c>
      <c r="B701">
        <v>1</v>
      </c>
      <c r="C701">
        <v>0</v>
      </c>
      <c r="D701">
        <v>300</v>
      </c>
      <c r="E701" t="s">
        <v>4115</v>
      </c>
      <c r="F701">
        <v>166802</v>
      </c>
      <c r="G701" s="85">
        <v>46120</v>
      </c>
      <c r="H701" s="57">
        <v>15</v>
      </c>
      <c r="I701" t="s">
        <v>7705</v>
      </c>
    </row>
    <row r="702" spans="1:9" x14ac:dyDescent="0.3">
      <c r="A702">
        <v>8</v>
      </c>
      <c r="B702">
        <v>1</v>
      </c>
      <c r="C702">
        <v>0</v>
      </c>
      <c r="D702">
        <v>14300</v>
      </c>
      <c r="E702" t="s">
        <v>3487</v>
      </c>
      <c r="F702">
        <v>779233</v>
      </c>
      <c r="G702" s="85">
        <v>46120</v>
      </c>
      <c r="H702" s="57">
        <v>15</v>
      </c>
      <c r="I702" t="s">
        <v>7706</v>
      </c>
    </row>
    <row r="703" spans="1:9" x14ac:dyDescent="0.3">
      <c r="A703">
        <v>5</v>
      </c>
      <c r="B703">
        <v>0</v>
      </c>
      <c r="C703">
        <v>0</v>
      </c>
      <c r="D703">
        <v>2600</v>
      </c>
      <c r="E703" t="s">
        <v>3921</v>
      </c>
      <c r="F703">
        <v>655264</v>
      </c>
      <c r="G703" s="85">
        <v>46120</v>
      </c>
      <c r="H703" s="57">
        <v>15</v>
      </c>
      <c r="I703" t="s">
        <v>7707</v>
      </c>
    </row>
    <row r="704" spans="1:9" x14ac:dyDescent="0.3">
      <c r="A704">
        <v>0</v>
      </c>
      <c r="B704">
        <v>0</v>
      </c>
      <c r="C704">
        <v>0</v>
      </c>
      <c r="D704">
        <v>300</v>
      </c>
      <c r="E704" t="s">
        <v>3931</v>
      </c>
      <c r="F704">
        <v>786407</v>
      </c>
      <c r="G704" s="85">
        <v>46120</v>
      </c>
      <c r="H704" s="57">
        <v>15</v>
      </c>
      <c r="I704" t="s">
        <v>7708</v>
      </c>
    </row>
    <row r="705" spans="1:9" x14ac:dyDescent="0.3">
      <c r="A705">
        <v>0</v>
      </c>
      <c r="B705">
        <v>0</v>
      </c>
      <c r="C705">
        <v>0</v>
      </c>
      <c r="D705">
        <v>700</v>
      </c>
      <c r="E705" t="s">
        <v>4030</v>
      </c>
      <c r="F705">
        <v>653788</v>
      </c>
      <c r="G705" s="85">
        <v>46120</v>
      </c>
      <c r="H705" s="57">
        <v>15</v>
      </c>
      <c r="I705" t="s">
        <v>7709</v>
      </c>
    </row>
    <row r="706" spans="1:9" x14ac:dyDescent="0.3">
      <c r="A706">
        <v>0</v>
      </c>
      <c r="B706">
        <v>0</v>
      </c>
      <c r="C706">
        <v>0</v>
      </c>
      <c r="D706">
        <v>200</v>
      </c>
      <c r="E706" t="s">
        <v>4066</v>
      </c>
      <c r="F706">
        <v>511671</v>
      </c>
      <c r="G706" s="85">
        <v>46120</v>
      </c>
      <c r="H706" s="57">
        <v>15</v>
      </c>
      <c r="I706" t="s">
        <v>7710</v>
      </c>
    </row>
    <row r="707" spans="1:9" x14ac:dyDescent="0.3">
      <c r="A707">
        <v>2</v>
      </c>
      <c r="C707">
        <v>0</v>
      </c>
      <c r="D707">
        <v>600</v>
      </c>
      <c r="E707" t="s">
        <v>4102</v>
      </c>
      <c r="F707">
        <v>759362</v>
      </c>
      <c r="G707" s="85">
        <v>46120</v>
      </c>
      <c r="H707" s="57">
        <v>15</v>
      </c>
      <c r="I707" t="s">
        <v>7711</v>
      </c>
    </row>
    <row r="708" spans="1:9" x14ac:dyDescent="0.3">
      <c r="A708">
        <v>0</v>
      </c>
      <c r="B708">
        <v>0</v>
      </c>
      <c r="C708">
        <v>0</v>
      </c>
      <c r="D708">
        <v>1100</v>
      </c>
      <c r="E708" t="s">
        <v>3897</v>
      </c>
      <c r="F708">
        <v>403398</v>
      </c>
      <c r="G708" s="85">
        <v>46120</v>
      </c>
      <c r="H708" s="57">
        <v>15</v>
      </c>
      <c r="I708" t="s">
        <v>7712</v>
      </c>
    </row>
    <row r="709" spans="1:9" x14ac:dyDescent="0.3">
      <c r="A709">
        <v>5</v>
      </c>
      <c r="B709">
        <v>0</v>
      </c>
      <c r="C709">
        <v>0</v>
      </c>
      <c r="D709">
        <v>4000</v>
      </c>
      <c r="E709" t="s">
        <v>4157</v>
      </c>
      <c r="F709">
        <v>859341</v>
      </c>
      <c r="G709" s="85">
        <v>46120</v>
      </c>
      <c r="H709" s="57">
        <v>15</v>
      </c>
      <c r="I709" t="s">
        <v>7713</v>
      </c>
    </row>
    <row r="710" spans="1:9" x14ac:dyDescent="0.3">
      <c r="A710">
        <v>3</v>
      </c>
      <c r="B710">
        <v>0</v>
      </c>
      <c r="C710">
        <v>0</v>
      </c>
      <c r="D710">
        <v>1500</v>
      </c>
      <c r="E710" t="s">
        <v>3890</v>
      </c>
      <c r="F710">
        <v>170241</v>
      </c>
      <c r="G710" s="85">
        <v>46120</v>
      </c>
      <c r="H710" s="57">
        <v>15</v>
      </c>
      <c r="I710" t="s">
        <v>7714</v>
      </c>
    </row>
    <row r="711" spans="1:9" x14ac:dyDescent="0.3">
      <c r="A711">
        <v>9</v>
      </c>
      <c r="B711">
        <v>1</v>
      </c>
      <c r="C711">
        <v>0</v>
      </c>
      <c r="D711">
        <v>2800</v>
      </c>
      <c r="E711" t="s">
        <v>4105</v>
      </c>
      <c r="F711">
        <v>482455</v>
      </c>
      <c r="G711" s="85">
        <v>46120</v>
      </c>
      <c r="H711" s="57">
        <v>15</v>
      </c>
      <c r="I711" t="s">
        <v>7715</v>
      </c>
    </row>
    <row r="712" spans="1:9" x14ac:dyDescent="0.3">
      <c r="A712">
        <v>30</v>
      </c>
      <c r="B712">
        <v>0</v>
      </c>
      <c r="C712">
        <v>0</v>
      </c>
      <c r="D712">
        <v>0</v>
      </c>
      <c r="E712" t="s">
        <v>4212</v>
      </c>
      <c r="F712">
        <v>689225</v>
      </c>
      <c r="G712" s="85">
        <v>46120</v>
      </c>
      <c r="H712" s="57">
        <v>15</v>
      </c>
      <c r="I712" t="s">
        <v>7716</v>
      </c>
    </row>
    <row r="713" spans="1:9" x14ac:dyDescent="0.3">
      <c r="A713">
        <v>8</v>
      </c>
      <c r="B713">
        <v>1</v>
      </c>
      <c r="C713">
        <v>0</v>
      </c>
      <c r="D713">
        <v>14300</v>
      </c>
      <c r="E713" t="s">
        <v>4300</v>
      </c>
      <c r="F713">
        <v>779233</v>
      </c>
      <c r="G713" s="85">
        <v>46120</v>
      </c>
      <c r="H713" s="57">
        <v>15</v>
      </c>
      <c r="I713" t="s">
        <v>7706</v>
      </c>
    </row>
    <row r="714" spans="1:9" x14ac:dyDescent="0.3">
      <c r="A714">
        <v>10</v>
      </c>
      <c r="B714">
        <v>0</v>
      </c>
      <c r="C714">
        <v>0</v>
      </c>
      <c r="D714">
        <v>2000</v>
      </c>
      <c r="E714" t="s">
        <v>4344</v>
      </c>
      <c r="F714">
        <v>859484</v>
      </c>
      <c r="G714" s="85">
        <v>46120</v>
      </c>
      <c r="H714" s="57">
        <v>15</v>
      </c>
      <c r="I714" t="s">
        <v>7717</v>
      </c>
    </row>
    <row r="715" spans="1:9" x14ac:dyDescent="0.3">
      <c r="A715">
        <v>8</v>
      </c>
      <c r="B715">
        <v>1</v>
      </c>
      <c r="C715">
        <v>0</v>
      </c>
      <c r="D715">
        <v>14300</v>
      </c>
      <c r="E715" t="s">
        <v>4300</v>
      </c>
      <c r="F715">
        <v>779233</v>
      </c>
      <c r="G715" s="85">
        <v>46120</v>
      </c>
      <c r="H715" s="57">
        <v>15</v>
      </c>
      <c r="I715" t="s">
        <v>7706</v>
      </c>
    </row>
    <row r="716" spans="1:9" x14ac:dyDescent="0.3">
      <c r="A716">
        <v>1</v>
      </c>
      <c r="B716">
        <v>0</v>
      </c>
      <c r="C716">
        <v>0</v>
      </c>
      <c r="D716">
        <v>8000</v>
      </c>
      <c r="E716" t="s">
        <v>3895</v>
      </c>
      <c r="F716">
        <v>137271</v>
      </c>
      <c r="G716" s="85">
        <v>46120</v>
      </c>
      <c r="H716" s="57">
        <v>15</v>
      </c>
      <c r="I716" t="s">
        <v>7718</v>
      </c>
    </row>
    <row r="717" spans="1:9" x14ac:dyDescent="0.3">
      <c r="A717">
        <v>0</v>
      </c>
      <c r="B717">
        <v>0</v>
      </c>
      <c r="C717">
        <v>0</v>
      </c>
      <c r="D717">
        <v>200</v>
      </c>
      <c r="E717" t="s">
        <v>3935</v>
      </c>
      <c r="F717">
        <v>679123</v>
      </c>
      <c r="G717" s="85">
        <v>46120</v>
      </c>
      <c r="H717" s="57">
        <v>15</v>
      </c>
      <c r="I717" t="s">
        <v>7719</v>
      </c>
    </row>
    <row r="718" spans="1:9" x14ac:dyDescent="0.3">
      <c r="A718">
        <v>10</v>
      </c>
      <c r="C718">
        <v>1</v>
      </c>
      <c r="D718">
        <v>700</v>
      </c>
      <c r="E718" t="s">
        <v>4108</v>
      </c>
      <c r="F718">
        <v>85119</v>
      </c>
      <c r="G718" s="85">
        <v>46120</v>
      </c>
      <c r="H718" s="57">
        <v>15</v>
      </c>
      <c r="I718" t="s">
        <v>7720</v>
      </c>
    </row>
    <row r="719" spans="1:9" x14ac:dyDescent="0.3">
      <c r="A719">
        <v>30</v>
      </c>
      <c r="B719">
        <v>1</v>
      </c>
      <c r="C719">
        <v>1</v>
      </c>
      <c r="D719">
        <v>1700</v>
      </c>
      <c r="E719" t="s">
        <v>3580</v>
      </c>
      <c r="F719">
        <v>1565</v>
      </c>
      <c r="G719" s="85">
        <v>46120</v>
      </c>
      <c r="H719" s="57">
        <v>15</v>
      </c>
      <c r="I719" t="s">
        <v>7721</v>
      </c>
    </row>
    <row r="720" spans="1:9" x14ac:dyDescent="0.3">
      <c r="A720">
        <v>6</v>
      </c>
      <c r="B720">
        <v>0</v>
      </c>
      <c r="C720">
        <v>0</v>
      </c>
      <c r="D720">
        <v>1700</v>
      </c>
      <c r="E720" t="s">
        <v>4346</v>
      </c>
      <c r="F720">
        <v>767870</v>
      </c>
      <c r="G720" s="85">
        <v>46120</v>
      </c>
      <c r="H720" s="57">
        <v>15</v>
      </c>
      <c r="I720" t="s">
        <v>7722</v>
      </c>
    </row>
    <row r="721" spans="1:9" x14ac:dyDescent="0.3">
      <c r="A721">
        <v>8</v>
      </c>
      <c r="B721">
        <v>0</v>
      </c>
      <c r="C721">
        <v>0</v>
      </c>
      <c r="D721">
        <v>2500</v>
      </c>
      <c r="E721" t="s">
        <v>4126</v>
      </c>
      <c r="F721">
        <v>859329</v>
      </c>
      <c r="G721" s="85">
        <v>46120</v>
      </c>
      <c r="H721" s="57">
        <v>15</v>
      </c>
      <c r="I721" t="s">
        <v>7723</v>
      </c>
    </row>
    <row r="722" spans="1:9" x14ac:dyDescent="0.3">
      <c r="A722">
        <v>5</v>
      </c>
      <c r="B722">
        <v>0</v>
      </c>
      <c r="C722">
        <v>0</v>
      </c>
      <c r="D722">
        <v>2800</v>
      </c>
      <c r="E722" t="s">
        <v>3925</v>
      </c>
      <c r="F722">
        <v>672199</v>
      </c>
      <c r="G722" s="85">
        <v>46120</v>
      </c>
      <c r="H722" s="57">
        <v>15</v>
      </c>
      <c r="I722" t="s">
        <v>7724</v>
      </c>
    </row>
    <row r="723" spans="1:9" x14ac:dyDescent="0.3">
      <c r="A723">
        <v>8</v>
      </c>
      <c r="C723">
        <v>0</v>
      </c>
      <c r="D723">
        <v>1400</v>
      </c>
      <c r="E723" t="s">
        <v>3924</v>
      </c>
      <c r="F723">
        <v>427822</v>
      </c>
      <c r="G723" s="85">
        <v>46120</v>
      </c>
      <c r="H723" s="57">
        <v>15</v>
      </c>
      <c r="I723" t="s">
        <v>7725</v>
      </c>
    </row>
    <row r="724" spans="1:9" x14ac:dyDescent="0.3">
      <c r="A724">
        <v>3</v>
      </c>
      <c r="B724">
        <v>0</v>
      </c>
      <c r="C724">
        <v>0</v>
      </c>
      <c r="D724">
        <v>300</v>
      </c>
      <c r="E724" t="s">
        <v>3937</v>
      </c>
      <c r="F724">
        <v>761566</v>
      </c>
      <c r="G724" s="85">
        <v>46120</v>
      </c>
      <c r="H724" s="57">
        <v>15</v>
      </c>
      <c r="I724" t="s">
        <v>7726</v>
      </c>
    </row>
    <row r="725" spans="1:9" x14ac:dyDescent="0.3">
      <c r="A725">
        <v>2</v>
      </c>
      <c r="B725">
        <v>0</v>
      </c>
      <c r="C725">
        <v>0</v>
      </c>
      <c r="D725">
        <v>2400</v>
      </c>
      <c r="E725" t="s">
        <v>4116</v>
      </c>
      <c r="F725">
        <v>84672</v>
      </c>
      <c r="G725" s="85">
        <v>46120</v>
      </c>
      <c r="H725" s="57">
        <v>15</v>
      </c>
      <c r="I725" t="s">
        <v>7727</v>
      </c>
    </row>
    <row r="726" spans="1:9" x14ac:dyDescent="0.3">
      <c r="A726">
        <v>5</v>
      </c>
      <c r="B726">
        <v>1</v>
      </c>
      <c r="C726">
        <v>0</v>
      </c>
      <c r="D726">
        <v>400</v>
      </c>
      <c r="E726" t="s">
        <v>3584</v>
      </c>
      <c r="F726">
        <v>84675</v>
      </c>
      <c r="G726" s="85">
        <v>46120</v>
      </c>
      <c r="H726" s="57">
        <v>15</v>
      </c>
      <c r="I726" t="s">
        <v>7728</v>
      </c>
    </row>
    <row r="727" spans="1:9" x14ac:dyDescent="0.3">
      <c r="A727">
        <v>9</v>
      </c>
      <c r="B727">
        <v>1</v>
      </c>
      <c r="C727">
        <v>0</v>
      </c>
      <c r="D727">
        <v>800</v>
      </c>
      <c r="E727" t="s">
        <v>3585</v>
      </c>
      <c r="F727">
        <v>513739</v>
      </c>
      <c r="G727" s="85">
        <v>46120</v>
      </c>
      <c r="H727" s="57">
        <v>15</v>
      </c>
      <c r="I727" t="s">
        <v>7729</v>
      </c>
    </row>
    <row r="728" spans="1:9" x14ac:dyDescent="0.3">
      <c r="A728">
        <v>9</v>
      </c>
      <c r="B728">
        <v>1</v>
      </c>
      <c r="C728">
        <v>0</v>
      </c>
      <c r="D728">
        <v>600</v>
      </c>
      <c r="E728" t="s">
        <v>4145</v>
      </c>
      <c r="F728">
        <v>319553</v>
      </c>
      <c r="G728" s="85">
        <v>46120</v>
      </c>
      <c r="H728" s="57">
        <v>15</v>
      </c>
      <c r="I728" t="s">
        <v>7730</v>
      </c>
    </row>
    <row r="729" spans="1:9" x14ac:dyDescent="0.3">
      <c r="A729">
        <v>0</v>
      </c>
      <c r="B729">
        <v>0</v>
      </c>
      <c r="C729">
        <v>0</v>
      </c>
      <c r="D729">
        <v>1100</v>
      </c>
      <c r="E729" t="s">
        <v>3936</v>
      </c>
      <c r="F729">
        <v>703592</v>
      </c>
      <c r="G729" s="85">
        <v>46120</v>
      </c>
      <c r="H729" s="57">
        <v>15</v>
      </c>
      <c r="I729" t="s">
        <v>7731</v>
      </c>
    </row>
    <row r="730" spans="1:9" x14ac:dyDescent="0.3">
      <c r="A730">
        <v>9</v>
      </c>
      <c r="B730">
        <v>1</v>
      </c>
      <c r="C730">
        <v>0</v>
      </c>
      <c r="D730">
        <v>2600</v>
      </c>
      <c r="E730" t="s">
        <v>3586</v>
      </c>
      <c r="F730">
        <v>794706</v>
      </c>
      <c r="G730" s="85">
        <v>46120</v>
      </c>
      <c r="H730" s="57">
        <v>15</v>
      </c>
      <c r="I730" t="s">
        <v>7732</v>
      </c>
    </row>
    <row r="731" spans="1:9" x14ac:dyDescent="0.3">
      <c r="A731">
        <v>5</v>
      </c>
      <c r="B731">
        <v>1</v>
      </c>
      <c r="C731">
        <v>0</v>
      </c>
      <c r="D731">
        <v>600</v>
      </c>
      <c r="E731" t="s">
        <v>4146</v>
      </c>
      <c r="F731">
        <v>712893</v>
      </c>
      <c r="G731" s="85">
        <v>46120</v>
      </c>
      <c r="H731" s="57">
        <v>15</v>
      </c>
      <c r="I731" t="s">
        <v>7733</v>
      </c>
    </row>
    <row r="732" spans="1:9" x14ac:dyDescent="0.3">
      <c r="A732">
        <v>0</v>
      </c>
      <c r="B732">
        <v>0</v>
      </c>
      <c r="C732">
        <v>0</v>
      </c>
      <c r="D732">
        <v>100</v>
      </c>
      <c r="E732" t="s">
        <v>4148</v>
      </c>
      <c r="F732">
        <v>713263</v>
      </c>
      <c r="G732" s="85">
        <v>46120</v>
      </c>
      <c r="H732" s="57">
        <v>15</v>
      </c>
      <c r="I732" t="s">
        <v>7734</v>
      </c>
    </row>
    <row r="733" spans="1:9" x14ac:dyDescent="0.3">
      <c r="A733">
        <v>28</v>
      </c>
      <c r="B733">
        <v>1</v>
      </c>
      <c r="C733">
        <v>0</v>
      </c>
      <c r="D733">
        <v>600</v>
      </c>
      <c r="E733" t="s">
        <v>4143</v>
      </c>
      <c r="F733">
        <v>771407</v>
      </c>
      <c r="G733" s="85">
        <v>46120</v>
      </c>
      <c r="H733" s="57">
        <v>15</v>
      </c>
      <c r="I733" t="s">
        <v>7735</v>
      </c>
    </row>
    <row r="734" spans="1:9" x14ac:dyDescent="0.3">
      <c r="A734">
        <v>0</v>
      </c>
      <c r="C734">
        <v>0</v>
      </c>
      <c r="D734">
        <v>100</v>
      </c>
      <c r="E734" t="s">
        <v>3938</v>
      </c>
      <c r="F734">
        <v>708951</v>
      </c>
      <c r="G734" s="85">
        <v>46120</v>
      </c>
      <c r="H734" s="57">
        <v>15</v>
      </c>
      <c r="I734" t="s">
        <v>7736</v>
      </c>
    </row>
    <row r="735" spans="1:9" x14ac:dyDescent="0.3">
      <c r="A735">
        <v>6</v>
      </c>
      <c r="B735">
        <v>1</v>
      </c>
      <c r="C735">
        <v>0</v>
      </c>
      <c r="D735">
        <v>1100</v>
      </c>
      <c r="E735" t="s">
        <v>4112</v>
      </c>
      <c r="F735">
        <v>653775</v>
      </c>
      <c r="G735" s="85">
        <v>46120</v>
      </c>
      <c r="H735" s="57">
        <v>15</v>
      </c>
      <c r="I735" t="s">
        <v>7737</v>
      </c>
    </row>
    <row r="736" spans="1:9" x14ac:dyDescent="0.3">
      <c r="A736">
        <v>6</v>
      </c>
      <c r="B736">
        <v>0</v>
      </c>
      <c r="C736">
        <v>0</v>
      </c>
      <c r="D736">
        <v>2300</v>
      </c>
      <c r="E736" t="s">
        <v>3922</v>
      </c>
      <c r="F736">
        <v>758008</v>
      </c>
      <c r="G736" s="85">
        <v>46120</v>
      </c>
      <c r="H736" s="57">
        <v>15</v>
      </c>
      <c r="I736" t="s">
        <v>7738</v>
      </c>
    </row>
    <row r="737" spans="1:9" x14ac:dyDescent="0.3">
      <c r="A737">
        <v>8</v>
      </c>
      <c r="C737">
        <v>0</v>
      </c>
      <c r="D737">
        <v>200</v>
      </c>
      <c r="E737" t="s">
        <v>4067</v>
      </c>
      <c r="F737">
        <v>304102</v>
      </c>
      <c r="G737" s="85">
        <v>46120</v>
      </c>
      <c r="H737" s="57">
        <v>15</v>
      </c>
      <c r="I737" t="s">
        <v>7739</v>
      </c>
    </row>
    <row r="738" spans="1:9" x14ac:dyDescent="0.3">
      <c r="A738">
        <v>0</v>
      </c>
      <c r="B738">
        <v>0</v>
      </c>
      <c r="C738">
        <v>0</v>
      </c>
      <c r="D738">
        <v>1100</v>
      </c>
      <c r="E738" t="s">
        <v>4131</v>
      </c>
      <c r="F738">
        <v>859356</v>
      </c>
      <c r="G738" s="85">
        <v>46120</v>
      </c>
      <c r="H738" s="57">
        <v>15</v>
      </c>
      <c r="I738" t="s">
        <v>7740</v>
      </c>
    </row>
    <row r="739" spans="1:9" x14ac:dyDescent="0.3">
      <c r="A739">
        <v>14</v>
      </c>
      <c r="B739">
        <v>1</v>
      </c>
      <c r="C739">
        <v>0</v>
      </c>
      <c r="D739">
        <v>1800</v>
      </c>
      <c r="F739">
        <v>796386</v>
      </c>
      <c r="G739" s="85">
        <v>46120</v>
      </c>
      <c r="H739" s="57">
        <v>15</v>
      </c>
      <c r="I739" t="s">
        <v>7741</v>
      </c>
    </row>
    <row r="740" spans="1:9" x14ac:dyDescent="0.3">
      <c r="A740">
        <v>19</v>
      </c>
      <c r="B740">
        <v>1</v>
      </c>
      <c r="C740">
        <v>0</v>
      </c>
      <c r="D740">
        <v>400</v>
      </c>
      <c r="F740">
        <v>824736</v>
      </c>
      <c r="G740" s="85">
        <v>46120</v>
      </c>
      <c r="H740" s="57">
        <v>15</v>
      </c>
      <c r="I740" t="s">
        <v>7742</v>
      </c>
    </row>
    <row r="741" spans="1:9" x14ac:dyDescent="0.3">
      <c r="A741">
        <v>14</v>
      </c>
      <c r="B741">
        <v>1</v>
      </c>
      <c r="C741">
        <v>0</v>
      </c>
      <c r="D741">
        <v>10000</v>
      </c>
      <c r="E741" t="s">
        <v>3926</v>
      </c>
      <c r="F741">
        <v>721917</v>
      </c>
      <c r="G741" s="85">
        <v>46120</v>
      </c>
      <c r="H741" s="57">
        <v>15</v>
      </c>
      <c r="I741" t="s">
        <v>7743</v>
      </c>
    </row>
    <row r="742" spans="1:9" x14ac:dyDescent="0.3">
      <c r="A742">
        <v>22</v>
      </c>
      <c r="B742">
        <v>1</v>
      </c>
      <c r="C742">
        <v>0</v>
      </c>
      <c r="D742">
        <v>200</v>
      </c>
      <c r="E742" t="s">
        <v>4139</v>
      </c>
      <c r="F742">
        <v>841966</v>
      </c>
      <c r="G742" s="85">
        <v>46120</v>
      </c>
      <c r="H742" s="57">
        <v>15</v>
      </c>
      <c r="I742" t="s">
        <v>7744</v>
      </c>
    </row>
    <row r="743" spans="1:9" x14ac:dyDescent="0.3">
      <c r="A743">
        <v>30</v>
      </c>
      <c r="D743">
        <v>0</v>
      </c>
      <c r="F743">
        <v>708948</v>
      </c>
      <c r="G743" s="85">
        <v>46120</v>
      </c>
      <c r="H743" s="57">
        <v>15</v>
      </c>
      <c r="I743" t="s">
        <v>7745</v>
      </c>
    </row>
    <row r="744" spans="1:9" x14ac:dyDescent="0.3">
      <c r="A744">
        <v>30</v>
      </c>
      <c r="B744">
        <v>1</v>
      </c>
      <c r="C744">
        <v>1</v>
      </c>
      <c r="D744">
        <v>2300</v>
      </c>
      <c r="F744">
        <v>738793</v>
      </c>
      <c r="G744" s="85">
        <v>46120</v>
      </c>
      <c r="H744" s="57">
        <v>15</v>
      </c>
      <c r="I744" t="s">
        <v>7746</v>
      </c>
    </row>
    <row r="745" spans="1:9" x14ac:dyDescent="0.3">
      <c r="A745">
        <v>5</v>
      </c>
      <c r="B745">
        <v>1</v>
      </c>
      <c r="C745">
        <v>0</v>
      </c>
      <c r="D745">
        <v>600</v>
      </c>
      <c r="E745" t="s">
        <v>3933</v>
      </c>
      <c r="F745">
        <v>841968</v>
      </c>
      <c r="G745" s="85">
        <v>46120</v>
      </c>
      <c r="H745" s="57">
        <v>15</v>
      </c>
      <c r="I745" t="s">
        <v>7747</v>
      </c>
    </row>
    <row r="746" spans="1:9" x14ac:dyDescent="0.3">
      <c r="A746">
        <v>25</v>
      </c>
      <c r="B746">
        <v>1</v>
      </c>
      <c r="C746">
        <v>1</v>
      </c>
      <c r="D746">
        <v>2700</v>
      </c>
      <c r="F746">
        <v>794702</v>
      </c>
      <c r="G746" s="85">
        <v>46120</v>
      </c>
      <c r="H746" s="57">
        <v>15</v>
      </c>
      <c r="I746" t="s">
        <v>7748</v>
      </c>
    </row>
    <row r="747" spans="1:9" x14ac:dyDescent="0.3">
      <c r="A747">
        <v>0</v>
      </c>
      <c r="C747">
        <v>0</v>
      </c>
      <c r="D747">
        <v>100</v>
      </c>
      <c r="E747" t="s">
        <v>4299</v>
      </c>
      <c r="F747">
        <v>818917</v>
      </c>
      <c r="G747" s="85">
        <v>46120</v>
      </c>
      <c r="H747" s="57">
        <v>15</v>
      </c>
      <c r="I747" t="s">
        <v>7749</v>
      </c>
    </row>
    <row r="748" spans="1:9" x14ac:dyDescent="0.3">
      <c r="A748">
        <v>20</v>
      </c>
      <c r="B748">
        <v>1</v>
      </c>
      <c r="C748">
        <v>0</v>
      </c>
      <c r="D748">
        <v>1100</v>
      </c>
      <c r="E748" t="s">
        <v>4210</v>
      </c>
      <c r="F748">
        <v>703459</v>
      </c>
      <c r="G748" s="85">
        <v>46120</v>
      </c>
      <c r="H748" s="57">
        <v>15</v>
      </c>
      <c r="I748" t="s">
        <v>7750</v>
      </c>
    </row>
    <row r="749" spans="1:9" x14ac:dyDescent="0.3">
      <c r="A749">
        <v>11</v>
      </c>
      <c r="B749">
        <v>1</v>
      </c>
      <c r="C749">
        <v>0</v>
      </c>
      <c r="D749">
        <v>5400</v>
      </c>
      <c r="E749" t="s">
        <v>3260</v>
      </c>
      <c r="F749">
        <v>4227</v>
      </c>
      <c r="G749" s="85">
        <v>46120</v>
      </c>
      <c r="H749" s="57">
        <v>15</v>
      </c>
      <c r="I749" t="s">
        <v>7751</v>
      </c>
    </row>
    <row r="750" spans="1:9" x14ac:dyDescent="0.3">
      <c r="A750">
        <v>30</v>
      </c>
      <c r="B750">
        <v>1</v>
      </c>
      <c r="C750">
        <v>1</v>
      </c>
      <c r="D750">
        <v>100</v>
      </c>
      <c r="E750" t="s">
        <v>3581</v>
      </c>
      <c r="F750">
        <v>426609</v>
      </c>
      <c r="G750" s="85">
        <v>46120</v>
      </c>
      <c r="H750" s="57">
        <v>15</v>
      </c>
      <c r="I750" t="s">
        <v>7752</v>
      </c>
    </row>
    <row r="751" spans="1:9" x14ac:dyDescent="0.3">
      <c r="A751">
        <v>0</v>
      </c>
      <c r="B751">
        <v>0</v>
      </c>
      <c r="C751">
        <v>0</v>
      </c>
      <c r="D751">
        <v>400</v>
      </c>
      <c r="E751" t="s">
        <v>4298</v>
      </c>
      <c r="F751">
        <v>859362</v>
      </c>
      <c r="G751" s="85">
        <v>46120</v>
      </c>
      <c r="H751" s="57">
        <v>15</v>
      </c>
      <c r="I751" t="s">
        <v>7753</v>
      </c>
    </row>
    <row r="752" spans="1:9" x14ac:dyDescent="0.3">
      <c r="A752">
        <v>0</v>
      </c>
      <c r="C752">
        <v>0</v>
      </c>
      <c r="D752">
        <v>700</v>
      </c>
      <c r="E752" t="s">
        <v>3894</v>
      </c>
      <c r="F752">
        <v>653426</v>
      </c>
      <c r="G752" s="85">
        <v>46120</v>
      </c>
      <c r="H752" s="57">
        <v>15</v>
      </c>
      <c r="I752" t="s">
        <v>7754</v>
      </c>
    </row>
    <row r="753" spans="1:9" x14ac:dyDescent="0.3">
      <c r="A753">
        <v>1</v>
      </c>
      <c r="C753">
        <v>0</v>
      </c>
      <c r="D753">
        <v>3100</v>
      </c>
      <c r="E753" t="s">
        <v>3896</v>
      </c>
      <c r="F753">
        <v>794723</v>
      </c>
      <c r="G753" s="85">
        <v>46120</v>
      </c>
      <c r="H753" s="57">
        <v>15</v>
      </c>
      <c r="I753" t="s">
        <v>7755</v>
      </c>
    </row>
    <row r="754" spans="1:9" x14ac:dyDescent="0.3">
      <c r="A754">
        <v>3</v>
      </c>
      <c r="B754">
        <v>0</v>
      </c>
      <c r="C754">
        <v>0</v>
      </c>
      <c r="D754">
        <v>300</v>
      </c>
      <c r="E754" t="s">
        <v>3934</v>
      </c>
      <c r="F754">
        <v>319314</v>
      </c>
      <c r="G754" s="85">
        <v>46120</v>
      </c>
      <c r="H754" s="57">
        <v>15</v>
      </c>
      <c r="I754" t="s">
        <v>7756</v>
      </c>
    </row>
    <row r="755" spans="1:9" x14ac:dyDescent="0.3">
      <c r="A755">
        <v>21</v>
      </c>
      <c r="C755">
        <v>1</v>
      </c>
      <c r="D755">
        <v>900</v>
      </c>
      <c r="E755" t="s">
        <v>3582</v>
      </c>
      <c r="F755">
        <v>675960</v>
      </c>
      <c r="G755" s="85">
        <v>46120</v>
      </c>
      <c r="H755" s="57">
        <v>15</v>
      </c>
      <c r="I755" t="s">
        <v>7757</v>
      </c>
    </row>
    <row r="756" spans="1:9" x14ac:dyDescent="0.3">
      <c r="A756">
        <v>0</v>
      </c>
      <c r="B756">
        <v>0</v>
      </c>
      <c r="C756">
        <v>0</v>
      </c>
      <c r="D756">
        <v>400</v>
      </c>
      <c r="E756" t="s">
        <v>3939</v>
      </c>
      <c r="F756">
        <v>653429</v>
      </c>
      <c r="G756" s="85">
        <v>46120</v>
      </c>
      <c r="H756" s="57">
        <v>15</v>
      </c>
      <c r="I756" t="s">
        <v>7758</v>
      </c>
    </row>
    <row r="757" spans="1:9" x14ac:dyDescent="0.3">
      <c r="A757">
        <v>3</v>
      </c>
      <c r="B757">
        <v>1</v>
      </c>
      <c r="C757">
        <v>0</v>
      </c>
      <c r="D757">
        <v>600</v>
      </c>
      <c r="E757" t="s">
        <v>3583</v>
      </c>
      <c r="F757">
        <v>653434</v>
      </c>
      <c r="G757" s="85">
        <v>46120</v>
      </c>
      <c r="H757" s="57">
        <v>15</v>
      </c>
      <c r="I757" t="s">
        <v>7759</v>
      </c>
    </row>
    <row r="758" spans="1:9" x14ac:dyDescent="0.3">
      <c r="A758">
        <v>0</v>
      </c>
      <c r="B758">
        <v>0</v>
      </c>
      <c r="C758">
        <v>0</v>
      </c>
      <c r="D758">
        <v>400</v>
      </c>
      <c r="E758" t="s">
        <v>3940</v>
      </c>
      <c r="F758">
        <v>653403</v>
      </c>
      <c r="G758" s="85">
        <v>46120</v>
      </c>
      <c r="H758" s="57">
        <v>15</v>
      </c>
      <c r="I758" t="s">
        <v>7760</v>
      </c>
    </row>
    <row r="759" spans="1:9" x14ac:dyDescent="0.3">
      <c r="A759">
        <v>4</v>
      </c>
      <c r="B759">
        <v>0</v>
      </c>
      <c r="C759">
        <v>0</v>
      </c>
      <c r="D759">
        <v>4000</v>
      </c>
      <c r="E759" t="s">
        <v>3686</v>
      </c>
      <c r="F759">
        <v>703480</v>
      </c>
      <c r="G759" s="85">
        <v>46120</v>
      </c>
      <c r="H759" s="57">
        <v>15</v>
      </c>
      <c r="I759" t="s">
        <v>7761</v>
      </c>
    </row>
    <row r="760" spans="1:9" x14ac:dyDescent="0.3">
      <c r="A760">
        <v>15</v>
      </c>
      <c r="B760">
        <v>1</v>
      </c>
      <c r="C760">
        <v>0</v>
      </c>
      <c r="D760">
        <v>1600</v>
      </c>
      <c r="F760">
        <v>645199</v>
      </c>
      <c r="G760" s="85">
        <v>46120</v>
      </c>
      <c r="H760" s="57">
        <v>15</v>
      </c>
      <c r="I760" t="s">
        <v>7762</v>
      </c>
    </row>
    <row r="761" spans="1:9" x14ac:dyDescent="0.3">
      <c r="A761">
        <v>2</v>
      </c>
      <c r="C761">
        <v>0</v>
      </c>
      <c r="D761">
        <v>800</v>
      </c>
      <c r="F761">
        <v>653773</v>
      </c>
      <c r="G761" s="85">
        <v>46120</v>
      </c>
      <c r="H761" s="57">
        <v>15</v>
      </c>
      <c r="I761" t="s">
        <v>7763</v>
      </c>
    </row>
    <row r="762" spans="1:9" x14ac:dyDescent="0.3">
      <c r="A762">
        <v>0</v>
      </c>
      <c r="B762">
        <v>0</v>
      </c>
      <c r="C762">
        <v>0</v>
      </c>
      <c r="D762">
        <v>9400</v>
      </c>
      <c r="E762" t="s">
        <v>3676</v>
      </c>
      <c r="F762">
        <v>859387</v>
      </c>
      <c r="G762" s="85">
        <v>46120</v>
      </c>
      <c r="H762" s="57">
        <v>15</v>
      </c>
      <c r="I762" t="s">
        <v>7648</v>
      </c>
    </row>
    <row r="763" spans="1:9" x14ac:dyDescent="0.3">
      <c r="A763">
        <v>30</v>
      </c>
      <c r="B763">
        <v>0</v>
      </c>
      <c r="C763">
        <v>0</v>
      </c>
      <c r="D763">
        <v>0</v>
      </c>
      <c r="E763" t="s">
        <v>4091</v>
      </c>
      <c r="F763" t="s">
        <v>3142</v>
      </c>
      <c r="G763" s="85">
        <v>46120</v>
      </c>
      <c r="H763" s="57">
        <v>15</v>
      </c>
      <c r="I763" t="s">
        <v>7764</v>
      </c>
    </row>
    <row r="764" spans="1:9" x14ac:dyDescent="0.3">
      <c r="A764">
        <v>21</v>
      </c>
      <c r="B764">
        <v>1</v>
      </c>
      <c r="C764">
        <v>1</v>
      </c>
      <c r="D764">
        <v>600</v>
      </c>
      <c r="E764" t="s">
        <v>4138</v>
      </c>
      <c r="F764">
        <v>722419</v>
      </c>
      <c r="G764" s="85">
        <v>46120</v>
      </c>
      <c r="H764" s="57">
        <v>15</v>
      </c>
      <c r="I764" t="s">
        <v>7765</v>
      </c>
    </row>
    <row r="765" spans="1:9" x14ac:dyDescent="0.3">
      <c r="A765">
        <v>0</v>
      </c>
      <c r="B765">
        <v>0</v>
      </c>
      <c r="C765">
        <v>0</v>
      </c>
      <c r="D765">
        <v>1100</v>
      </c>
      <c r="E765" t="s">
        <v>4315</v>
      </c>
      <c r="F765">
        <v>731587</v>
      </c>
      <c r="G765" s="85">
        <v>46120</v>
      </c>
      <c r="H765" s="57">
        <v>15</v>
      </c>
      <c r="I765" t="s">
        <v>7766</v>
      </c>
    </row>
    <row r="766" spans="1:9" x14ac:dyDescent="0.3">
      <c r="A766">
        <v>1</v>
      </c>
      <c r="B766">
        <v>0</v>
      </c>
      <c r="C766">
        <v>0</v>
      </c>
      <c r="D766">
        <v>4100</v>
      </c>
      <c r="E766" t="s">
        <v>4111</v>
      </c>
      <c r="F766">
        <v>124737</v>
      </c>
      <c r="G766" s="85">
        <v>46120</v>
      </c>
      <c r="H766" s="57">
        <v>15</v>
      </c>
      <c r="I766" t="s">
        <v>7767</v>
      </c>
    </row>
    <row r="767" spans="1:9" x14ac:dyDescent="0.3">
      <c r="A767">
        <v>4</v>
      </c>
      <c r="B767">
        <v>1</v>
      </c>
      <c r="C767">
        <v>0</v>
      </c>
      <c r="D767">
        <v>900</v>
      </c>
      <c r="E767" t="s">
        <v>4117</v>
      </c>
      <c r="F767">
        <v>42551</v>
      </c>
      <c r="G767" s="85">
        <v>46120</v>
      </c>
      <c r="H767" s="57">
        <v>15</v>
      </c>
      <c r="I767" t="s">
        <v>7768</v>
      </c>
    </row>
    <row r="768" spans="1:9" x14ac:dyDescent="0.3">
      <c r="A768">
        <v>30</v>
      </c>
      <c r="B768">
        <v>0</v>
      </c>
      <c r="C768">
        <v>0</v>
      </c>
      <c r="D768">
        <v>0</v>
      </c>
      <c r="E768" t="s">
        <v>4125</v>
      </c>
      <c r="F768">
        <v>85083</v>
      </c>
      <c r="G768" s="85">
        <v>46120</v>
      </c>
      <c r="H768" s="57">
        <v>15</v>
      </c>
      <c r="I768" t="s">
        <v>7769</v>
      </c>
    </row>
    <row r="769" spans="1:9" x14ac:dyDescent="0.3">
      <c r="A769">
        <v>0</v>
      </c>
      <c r="C769">
        <v>0</v>
      </c>
      <c r="D769">
        <v>6500</v>
      </c>
      <c r="E769" t="s">
        <v>4322</v>
      </c>
      <c r="F769">
        <v>590573</v>
      </c>
      <c r="G769" s="85">
        <v>46120</v>
      </c>
      <c r="H769" s="57">
        <v>15</v>
      </c>
      <c r="I769" t="s">
        <v>7770</v>
      </c>
    </row>
    <row r="770" spans="1:9" x14ac:dyDescent="0.3">
      <c r="A770">
        <v>8</v>
      </c>
      <c r="B770">
        <v>0</v>
      </c>
      <c r="C770">
        <v>0</v>
      </c>
      <c r="D770">
        <v>400</v>
      </c>
      <c r="E770" t="s">
        <v>4318</v>
      </c>
      <c r="F770">
        <v>541517</v>
      </c>
      <c r="G770" s="85">
        <v>46120</v>
      </c>
      <c r="H770" s="57">
        <v>15</v>
      </c>
      <c r="I770" t="s">
        <v>7771</v>
      </c>
    </row>
    <row r="771" spans="1:9" x14ac:dyDescent="0.3">
      <c r="A771">
        <v>30</v>
      </c>
      <c r="B771">
        <v>0</v>
      </c>
      <c r="C771">
        <v>0</v>
      </c>
      <c r="D771">
        <v>0</v>
      </c>
      <c r="E771" t="s">
        <v>4320</v>
      </c>
      <c r="F771">
        <v>708221</v>
      </c>
      <c r="G771" s="85">
        <v>46120</v>
      </c>
      <c r="H771" s="57">
        <v>15</v>
      </c>
      <c r="I771" t="s">
        <v>7772</v>
      </c>
    </row>
    <row r="772" spans="1:9" x14ac:dyDescent="0.3">
      <c r="A772">
        <v>0</v>
      </c>
      <c r="B772">
        <v>0</v>
      </c>
      <c r="C772">
        <v>0</v>
      </c>
      <c r="D772">
        <v>600</v>
      </c>
      <c r="E772" t="s">
        <v>4312</v>
      </c>
      <c r="F772">
        <v>731589</v>
      </c>
      <c r="G772" s="85">
        <v>46120</v>
      </c>
      <c r="H772" s="57">
        <v>15</v>
      </c>
      <c r="I772" t="s">
        <v>7773</v>
      </c>
    </row>
    <row r="773" spans="1:9" x14ac:dyDescent="0.3">
      <c r="A773">
        <v>0</v>
      </c>
      <c r="B773">
        <v>0</v>
      </c>
      <c r="C773">
        <v>0</v>
      </c>
      <c r="D773">
        <v>4700</v>
      </c>
      <c r="E773" t="s">
        <v>4133</v>
      </c>
      <c r="F773">
        <v>859357</v>
      </c>
      <c r="G773" s="85">
        <v>46120</v>
      </c>
      <c r="H773" s="57">
        <v>15</v>
      </c>
      <c r="I773" t="s">
        <v>7774</v>
      </c>
    </row>
    <row r="774" spans="1:9" x14ac:dyDescent="0.3">
      <c r="A774">
        <v>0</v>
      </c>
      <c r="B774">
        <v>0</v>
      </c>
      <c r="C774">
        <v>0</v>
      </c>
      <c r="D774">
        <v>500</v>
      </c>
      <c r="E774" t="s">
        <v>4136</v>
      </c>
      <c r="F774">
        <v>630363</v>
      </c>
      <c r="G774" s="85">
        <v>46120</v>
      </c>
      <c r="H774" s="57">
        <v>15</v>
      </c>
      <c r="I774" t="s">
        <v>7775</v>
      </c>
    </row>
    <row r="775" spans="1:9" x14ac:dyDescent="0.3">
      <c r="A775">
        <v>0</v>
      </c>
      <c r="B775">
        <v>0</v>
      </c>
      <c r="C775">
        <v>0</v>
      </c>
      <c r="D775">
        <v>800</v>
      </c>
      <c r="E775" t="s">
        <v>4141</v>
      </c>
      <c r="F775">
        <v>859493</v>
      </c>
      <c r="G775" s="85">
        <v>46120</v>
      </c>
      <c r="H775" s="57">
        <v>15</v>
      </c>
      <c r="I775" t="s">
        <v>7776</v>
      </c>
    </row>
    <row r="776" spans="1:9" x14ac:dyDescent="0.3">
      <c r="A776">
        <v>0</v>
      </c>
      <c r="B776">
        <v>0</v>
      </c>
      <c r="C776">
        <v>0</v>
      </c>
      <c r="D776">
        <v>600</v>
      </c>
      <c r="E776" t="s">
        <v>4317</v>
      </c>
      <c r="F776">
        <v>708225</v>
      </c>
      <c r="G776" s="85">
        <v>46120</v>
      </c>
      <c r="H776" s="57">
        <v>15</v>
      </c>
      <c r="I776" t="s">
        <v>7777</v>
      </c>
    </row>
    <row r="777" spans="1:9" x14ac:dyDescent="0.3">
      <c r="A777">
        <v>17</v>
      </c>
      <c r="B777">
        <v>1</v>
      </c>
      <c r="C777">
        <v>0</v>
      </c>
      <c r="D777">
        <v>400</v>
      </c>
      <c r="E777" t="s">
        <v>4321</v>
      </c>
      <c r="F777">
        <v>708233</v>
      </c>
      <c r="G777" s="85">
        <v>46120</v>
      </c>
      <c r="H777" s="57">
        <v>15</v>
      </c>
      <c r="I777" t="s">
        <v>7778</v>
      </c>
    </row>
    <row r="778" spans="1:9" x14ac:dyDescent="0.3">
      <c r="A778">
        <v>5</v>
      </c>
      <c r="B778">
        <v>0</v>
      </c>
      <c r="C778">
        <v>0</v>
      </c>
      <c r="D778">
        <v>3900</v>
      </c>
      <c r="E778" t="s">
        <v>3602</v>
      </c>
      <c r="F778">
        <v>859486</v>
      </c>
      <c r="G778" s="85">
        <v>46150</v>
      </c>
      <c r="H778" s="57">
        <v>19</v>
      </c>
      <c r="I778" t="s">
        <v>8521</v>
      </c>
    </row>
    <row r="779" spans="1:9" x14ac:dyDescent="0.3">
      <c r="A779">
        <v>30</v>
      </c>
      <c r="B779">
        <v>1</v>
      </c>
      <c r="C779">
        <v>1</v>
      </c>
      <c r="D779">
        <v>700</v>
      </c>
      <c r="E779" t="s">
        <v>3608</v>
      </c>
      <c r="F779">
        <v>859497</v>
      </c>
      <c r="G779" s="85">
        <v>46150</v>
      </c>
      <c r="H779" s="57">
        <v>19</v>
      </c>
      <c r="I779" t="s">
        <v>8592</v>
      </c>
    </row>
    <row r="780" spans="1:9" x14ac:dyDescent="0.3">
      <c r="A780">
        <v>5</v>
      </c>
      <c r="B780">
        <v>1</v>
      </c>
      <c r="C780">
        <v>0</v>
      </c>
      <c r="D780">
        <v>22000</v>
      </c>
      <c r="F780">
        <v>565912</v>
      </c>
      <c r="G780" s="85">
        <v>46150</v>
      </c>
      <c r="H780" s="57">
        <v>19</v>
      </c>
      <c r="I780" t="s">
        <v>8517</v>
      </c>
    </row>
    <row r="781" spans="1:9" x14ac:dyDescent="0.3">
      <c r="A781">
        <v>3</v>
      </c>
      <c r="B781">
        <v>1</v>
      </c>
      <c r="C781">
        <v>0</v>
      </c>
      <c r="D781">
        <v>3400</v>
      </c>
      <c r="E781" t="s">
        <v>3888</v>
      </c>
      <c r="F781">
        <v>710585</v>
      </c>
      <c r="G781" s="85">
        <v>46150</v>
      </c>
      <c r="H781" s="57">
        <v>19</v>
      </c>
      <c r="I781" t="s">
        <v>8506</v>
      </c>
    </row>
    <row r="782" spans="1:9" x14ac:dyDescent="0.3">
      <c r="A782">
        <v>6</v>
      </c>
      <c r="B782">
        <v>0</v>
      </c>
      <c r="C782">
        <v>0</v>
      </c>
      <c r="D782">
        <v>600</v>
      </c>
      <c r="E782" t="s">
        <v>7968</v>
      </c>
      <c r="F782">
        <v>785791</v>
      </c>
      <c r="G782" s="85">
        <v>46150</v>
      </c>
      <c r="H782" s="57">
        <v>19</v>
      </c>
      <c r="I782" t="s">
        <v>8529</v>
      </c>
    </row>
    <row r="783" spans="1:9" x14ac:dyDescent="0.3">
      <c r="A783">
        <v>3</v>
      </c>
      <c r="B783">
        <v>1</v>
      </c>
      <c r="C783">
        <v>0</v>
      </c>
      <c r="D783">
        <v>8100</v>
      </c>
      <c r="F783">
        <v>766773</v>
      </c>
      <c r="G783" s="85">
        <v>46150</v>
      </c>
      <c r="H783" s="57">
        <v>19</v>
      </c>
      <c r="I783" t="s">
        <v>8499</v>
      </c>
    </row>
    <row r="784" spans="1:9" x14ac:dyDescent="0.3">
      <c r="A784">
        <v>3</v>
      </c>
      <c r="B784">
        <v>0</v>
      </c>
      <c r="C784">
        <v>0</v>
      </c>
      <c r="D784">
        <v>20000</v>
      </c>
      <c r="E784" t="s">
        <v>7980</v>
      </c>
      <c r="F784">
        <v>861258</v>
      </c>
      <c r="G784" s="85">
        <v>46150</v>
      </c>
      <c r="H784" s="57">
        <v>19</v>
      </c>
      <c r="I784" t="s">
        <v>8501</v>
      </c>
    </row>
    <row r="785" spans="1:9" x14ac:dyDescent="0.3">
      <c r="A785">
        <v>14</v>
      </c>
      <c r="C785">
        <v>1</v>
      </c>
      <c r="D785">
        <v>1000</v>
      </c>
      <c r="E785" t="s">
        <v>7996</v>
      </c>
      <c r="F785">
        <v>448807</v>
      </c>
      <c r="G785" s="85">
        <v>46150</v>
      </c>
      <c r="H785" s="57">
        <v>19</v>
      </c>
      <c r="I785" t="s">
        <v>8563</v>
      </c>
    </row>
    <row r="786" spans="1:9" x14ac:dyDescent="0.3">
      <c r="A786">
        <v>20</v>
      </c>
      <c r="B786">
        <v>1</v>
      </c>
      <c r="C786">
        <v>0</v>
      </c>
      <c r="D786">
        <v>3100</v>
      </c>
      <c r="E786" t="s">
        <v>7964</v>
      </c>
      <c r="F786">
        <v>3567</v>
      </c>
      <c r="G786" s="85">
        <v>46150</v>
      </c>
      <c r="H786" s="57">
        <v>19</v>
      </c>
      <c r="I786" t="s">
        <v>8571</v>
      </c>
    </row>
    <row r="787" spans="1:9" x14ac:dyDescent="0.3">
      <c r="A787">
        <v>12</v>
      </c>
      <c r="B787">
        <v>1</v>
      </c>
      <c r="C787">
        <v>0</v>
      </c>
      <c r="D787">
        <v>600</v>
      </c>
      <c r="E787" t="s">
        <v>7984</v>
      </c>
      <c r="F787">
        <v>780942</v>
      </c>
      <c r="G787" s="85">
        <v>46150</v>
      </c>
      <c r="H787" s="57">
        <v>19</v>
      </c>
      <c r="I787" t="s">
        <v>8558</v>
      </c>
    </row>
    <row r="788" spans="1:9" x14ac:dyDescent="0.3">
      <c r="A788">
        <v>0</v>
      </c>
      <c r="B788">
        <v>0</v>
      </c>
      <c r="C788">
        <v>0</v>
      </c>
      <c r="D788">
        <v>800</v>
      </c>
      <c r="E788" t="s">
        <v>7994</v>
      </c>
      <c r="F788">
        <v>859973</v>
      </c>
      <c r="G788" s="85">
        <v>46150</v>
      </c>
      <c r="H788" s="57">
        <v>19</v>
      </c>
      <c r="I788" t="s">
        <v>8485</v>
      </c>
    </row>
    <row r="789" spans="1:9" x14ac:dyDescent="0.3">
      <c r="A789">
        <v>13</v>
      </c>
      <c r="B789">
        <v>1</v>
      </c>
      <c r="C789">
        <v>0</v>
      </c>
      <c r="D789">
        <v>26300</v>
      </c>
      <c r="E789" t="s">
        <v>3226</v>
      </c>
      <c r="F789">
        <v>703456</v>
      </c>
      <c r="G789" s="85">
        <v>46150</v>
      </c>
      <c r="H789" s="57">
        <v>19</v>
      </c>
      <c r="I789" t="s">
        <v>8560</v>
      </c>
    </row>
    <row r="790" spans="1:9" x14ac:dyDescent="0.3">
      <c r="A790">
        <v>3</v>
      </c>
      <c r="B790">
        <v>0</v>
      </c>
      <c r="C790">
        <v>0</v>
      </c>
      <c r="D790">
        <v>15400</v>
      </c>
      <c r="E790" t="s">
        <v>7956</v>
      </c>
      <c r="F790">
        <v>859327</v>
      </c>
      <c r="G790" s="85">
        <v>46150</v>
      </c>
      <c r="H790" s="57">
        <v>19</v>
      </c>
      <c r="I790" t="s">
        <v>8504</v>
      </c>
    </row>
    <row r="791" spans="1:9" x14ac:dyDescent="0.3">
      <c r="A791">
        <v>5</v>
      </c>
      <c r="B791">
        <v>1</v>
      </c>
      <c r="C791">
        <v>0</v>
      </c>
      <c r="D791">
        <v>22000</v>
      </c>
      <c r="F791">
        <v>565912</v>
      </c>
      <c r="G791" s="85">
        <v>46150</v>
      </c>
      <c r="H791" s="57">
        <v>19</v>
      </c>
      <c r="I791" t="s">
        <v>8517</v>
      </c>
    </row>
    <row r="792" spans="1:9" x14ac:dyDescent="0.3">
      <c r="A792">
        <v>11</v>
      </c>
      <c r="B792">
        <v>1</v>
      </c>
      <c r="C792">
        <v>0</v>
      </c>
      <c r="D792">
        <v>1700</v>
      </c>
      <c r="E792" t="s">
        <v>7977</v>
      </c>
      <c r="F792">
        <v>645196</v>
      </c>
      <c r="G792" s="85">
        <v>46150</v>
      </c>
      <c r="H792" s="57">
        <v>19</v>
      </c>
      <c r="I792" t="s">
        <v>8556</v>
      </c>
    </row>
    <row r="793" spans="1:9" x14ac:dyDescent="0.3">
      <c r="A793">
        <v>30</v>
      </c>
      <c r="B793">
        <v>1</v>
      </c>
      <c r="C793">
        <v>1</v>
      </c>
      <c r="D793">
        <v>500</v>
      </c>
      <c r="E793" t="s">
        <v>7981</v>
      </c>
      <c r="F793">
        <v>653423</v>
      </c>
      <c r="G793" s="85">
        <v>46150</v>
      </c>
      <c r="H793" s="57">
        <v>19</v>
      </c>
      <c r="I793" t="s">
        <v>8580</v>
      </c>
    </row>
    <row r="794" spans="1:9" x14ac:dyDescent="0.3">
      <c r="A794">
        <v>8</v>
      </c>
      <c r="B794">
        <v>1</v>
      </c>
      <c r="C794">
        <v>0</v>
      </c>
      <c r="D794">
        <v>3000</v>
      </c>
      <c r="E794" t="s">
        <v>8423</v>
      </c>
      <c r="F794">
        <v>859378</v>
      </c>
      <c r="G794" s="85">
        <v>46150</v>
      </c>
      <c r="H794" s="57">
        <v>19</v>
      </c>
      <c r="I794" t="s">
        <v>8539</v>
      </c>
    </row>
    <row r="795" spans="1:9" x14ac:dyDescent="0.3">
      <c r="A795">
        <v>0</v>
      </c>
      <c r="B795">
        <v>0</v>
      </c>
      <c r="C795">
        <v>0</v>
      </c>
      <c r="D795">
        <v>3500</v>
      </c>
      <c r="E795" t="s">
        <v>7997</v>
      </c>
      <c r="F795">
        <v>855296</v>
      </c>
      <c r="G795" s="85">
        <v>46150</v>
      </c>
      <c r="H795" s="57">
        <v>19</v>
      </c>
      <c r="I795" t="s">
        <v>8470</v>
      </c>
    </row>
    <row r="796" spans="1:9" x14ac:dyDescent="0.3">
      <c r="A796">
        <v>8</v>
      </c>
      <c r="B796">
        <v>0</v>
      </c>
      <c r="C796">
        <v>0</v>
      </c>
      <c r="D796">
        <v>1800</v>
      </c>
      <c r="E796" t="s">
        <v>7966</v>
      </c>
      <c r="F796">
        <v>860840</v>
      </c>
      <c r="G796" s="85">
        <v>46150</v>
      </c>
      <c r="H796" s="57">
        <v>19</v>
      </c>
      <c r="I796" t="s">
        <v>8537</v>
      </c>
    </row>
    <row r="797" spans="1:9" x14ac:dyDescent="0.3">
      <c r="A797">
        <v>9</v>
      </c>
      <c r="B797">
        <v>1</v>
      </c>
      <c r="C797">
        <v>0</v>
      </c>
      <c r="D797">
        <v>900</v>
      </c>
      <c r="E797" t="s">
        <v>3932</v>
      </c>
      <c r="F797">
        <v>860011</v>
      </c>
      <c r="G797" s="85">
        <v>46150</v>
      </c>
      <c r="H797" s="57">
        <v>19</v>
      </c>
      <c r="I797" t="s">
        <v>8546</v>
      </c>
    </row>
    <row r="798" spans="1:9" x14ac:dyDescent="0.3">
      <c r="A798">
        <v>11</v>
      </c>
      <c r="B798">
        <v>0</v>
      </c>
      <c r="C798">
        <v>0</v>
      </c>
      <c r="D798">
        <v>3600</v>
      </c>
      <c r="E798" t="s">
        <v>7974</v>
      </c>
      <c r="F798">
        <v>860839</v>
      </c>
      <c r="G798" s="85">
        <v>46150</v>
      </c>
      <c r="H798" s="57">
        <v>19</v>
      </c>
      <c r="I798" t="s">
        <v>8553</v>
      </c>
    </row>
    <row r="799" spans="1:9" x14ac:dyDescent="0.3">
      <c r="A799">
        <v>0</v>
      </c>
      <c r="B799">
        <v>0</v>
      </c>
      <c r="C799">
        <v>0</v>
      </c>
      <c r="D799" t="s">
        <v>3567</v>
      </c>
      <c r="F799" t="s">
        <v>7955</v>
      </c>
      <c r="G799" s="85">
        <v>46150</v>
      </c>
      <c r="H799" s="57">
        <v>19</v>
      </c>
      <c r="I799" t="s">
        <v>8446</v>
      </c>
    </row>
    <row r="800" spans="1:9" x14ac:dyDescent="0.3">
      <c r="A800">
        <v>3</v>
      </c>
      <c r="B800">
        <v>0</v>
      </c>
      <c r="C800">
        <v>0</v>
      </c>
      <c r="D800">
        <v>1300</v>
      </c>
      <c r="E800" t="s">
        <v>8381</v>
      </c>
      <c r="F800">
        <v>774167</v>
      </c>
      <c r="G800" s="85">
        <v>46150</v>
      </c>
      <c r="H800" s="57">
        <v>19</v>
      </c>
      <c r="I800" t="s">
        <v>8502</v>
      </c>
    </row>
    <row r="801" spans="1:9" x14ac:dyDescent="0.3">
      <c r="A801">
        <v>5</v>
      </c>
      <c r="B801">
        <v>1</v>
      </c>
      <c r="C801">
        <v>0</v>
      </c>
      <c r="D801">
        <v>22000</v>
      </c>
      <c r="F801">
        <v>565912</v>
      </c>
      <c r="G801" s="85">
        <v>46150</v>
      </c>
      <c r="H801" s="57">
        <v>19</v>
      </c>
      <c r="I801" t="s">
        <v>8517</v>
      </c>
    </row>
    <row r="802" spans="1:9" x14ac:dyDescent="0.3">
      <c r="A802">
        <v>3</v>
      </c>
      <c r="B802">
        <v>0</v>
      </c>
      <c r="C802">
        <v>0</v>
      </c>
      <c r="D802">
        <v>1800</v>
      </c>
      <c r="E802" t="s">
        <v>7989</v>
      </c>
      <c r="F802">
        <v>653769</v>
      </c>
      <c r="G802" s="85">
        <v>46150</v>
      </c>
      <c r="H802" s="57">
        <v>19</v>
      </c>
      <c r="I802" t="s">
        <v>8500</v>
      </c>
    </row>
    <row r="803" spans="1:9" x14ac:dyDescent="0.3">
      <c r="A803">
        <v>1</v>
      </c>
      <c r="B803">
        <v>0</v>
      </c>
      <c r="C803">
        <v>0</v>
      </c>
      <c r="D803">
        <v>4400</v>
      </c>
      <c r="E803" t="s">
        <v>3169</v>
      </c>
      <c r="F803">
        <v>794770</v>
      </c>
      <c r="G803" s="85">
        <v>46150</v>
      </c>
      <c r="H803" s="57">
        <v>19</v>
      </c>
      <c r="I803" t="s">
        <v>8489</v>
      </c>
    </row>
    <row r="804" spans="1:9" x14ac:dyDescent="0.3">
      <c r="A804">
        <v>3</v>
      </c>
      <c r="B804">
        <v>0</v>
      </c>
      <c r="C804">
        <v>0</v>
      </c>
      <c r="D804">
        <v>3200</v>
      </c>
      <c r="E804" t="s">
        <v>4309</v>
      </c>
      <c r="F804">
        <v>667305</v>
      </c>
      <c r="G804" s="85">
        <v>46150</v>
      </c>
      <c r="H804" s="57">
        <v>19</v>
      </c>
      <c r="I804" t="s">
        <v>8503</v>
      </c>
    </row>
    <row r="805" spans="1:9" x14ac:dyDescent="0.3">
      <c r="A805">
        <v>5</v>
      </c>
      <c r="B805">
        <v>0</v>
      </c>
      <c r="C805">
        <v>0</v>
      </c>
      <c r="D805">
        <v>3900</v>
      </c>
      <c r="E805" t="s">
        <v>7987</v>
      </c>
      <c r="F805">
        <v>672199</v>
      </c>
      <c r="G805" s="85">
        <v>46150</v>
      </c>
      <c r="H805" s="57">
        <v>19</v>
      </c>
      <c r="I805" t="s">
        <v>8475</v>
      </c>
    </row>
    <row r="806" spans="1:9" x14ac:dyDescent="0.3">
      <c r="A806">
        <v>12</v>
      </c>
      <c r="B806">
        <v>1</v>
      </c>
      <c r="C806">
        <v>0</v>
      </c>
      <c r="D806">
        <v>4000</v>
      </c>
      <c r="E806" t="s">
        <v>3413</v>
      </c>
      <c r="F806">
        <v>732113</v>
      </c>
      <c r="G806" s="85">
        <v>46150</v>
      </c>
      <c r="H806" s="57">
        <v>19</v>
      </c>
      <c r="I806" t="s">
        <v>8557</v>
      </c>
    </row>
    <row r="807" spans="1:9" x14ac:dyDescent="0.3">
      <c r="A807">
        <v>4</v>
      </c>
      <c r="B807">
        <v>0</v>
      </c>
      <c r="C807">
        <v>0</v>
      </c>
      <c r="D807">
        <v>2700</v>
      </c>
      <c r="E807" t="s">
        <v>7969</v>
      </c>
      <c r="F807">
        <v>767870</v>
      </c>
      <c r="G807" s="85">
        <v>46150</v>
      </c>
      <c r="H807" s="57">
        <v>19</v>
      </c>
      <c r="I807" t="s">
        <v>8511</v>
      </c>
    </row>
    <row r="808" spans="1:9" x14ac:dyDescent="0.3">
      <c r="A808">
        <v>2</v>
      </c>
      <c r="B808">
        <v>0</v>
      </c>
      <c r="C808">
        <v>0</v>
      </c>
      <c r="D808">
        <v>1700</v>
      </c>
      <c r="E808" t="s">
        <v>7982</v>
      </c>
      <c r="F808">
        <v>170241</v>
      </c>
      <c r="G808" s="85">
        <v>46150</v>
      </c>
      <c r="H808" s="57">
        <v>19</v>
      </c>
      <c r="I808" t="s">
        <v>8449</v>
      </c>
    </row>
    <row r="809" spans="1:9" x14ac:dyDescent="0.3">
      <c r="A809">
        <v>10</v>
      </c>
      <c r="B809">
        <v>0</v>
      </c>
      <c r="C809">
        <v>0</v>
      </c>
      <c r="D809">
        <v>900</v>
      </c>
      <c r="E809" t="s">
        <v>8086</v>
      </c>
      <c r="F809">
        <v>679115</v>
      </c>
      <c r="G809" s="85">
        <v>46150</v>
      </c>
      <c r="H809" s="57">
        <v>19</v>
      </c>
      <c r="I809" t="s">
        <v>8445</v>
      </c>
    </row>
    <row r="810" spans="1:9" x14ac:dyDescent="0.3">
      <c r="A810">
        <v>4</v>
      </c>
      <c r="B810">
        <v>0</v>
      </c>
      <c r="C810">
        <v>0</v>
      </c>
      <c r="D810">
        <v>5000</v>
      </c>
      <c r="E810" t="s">
        <v>7978</v>
      </c>
      <c r="F810">
        <v>859329</v>
      </c>
      <c r="G810" s="85">
        <v>46150</v>
      </c>
      <c r="H810" s="57">
        <v>19</v>
      </c>
      <c r="I810" t="s">
        <v>8513</v>
      </c>
    </row>
    <row r="811" spans="1:9" x14ac:dyDescent="0.3">
      <c r="A811">
        <v>30</v>
      </c>
      <c r="D811">
        <v>0</v>
      </c>
      <c r="E811" t="s">
        <v>8385</v>
      </c>
      <c r="F811">
        <v>865542</v>
      </c>
      <c r="G811" s="85">
        <v>46150</v>
      </c>
      <c r="H811" s="57">
        <v>19</v>
      </c>
      <c r="I811" t="s">
        <v>8447</v>
      </c>
    </row>
    <row r="812" spans="1:9" x14ac:dyDescent="0.3">
      <c r="A812">
        <v>4</v>
      </c>
      <c r="B812">
        <v>0</v>
      </c>
      <c r="C812">
        <v>0</v>
      </c>
      <c r="D812">
        <v>2800</v>
      </c>
      <c r="E812" t="s">
        <v>7991</v>
      </c>
      <c r="F812">
        <v>758008</v>
      </c>
      <c r="G812" s="85">
        <v>46150</v>
      </c>
      <c r="H812" s="57">
        <v>19</v>
      </c>
      <c r="I812" t="s">
        <v>8450</v>
      </c>
    </row>
    <row r="813" spans="1:9" x14ac:dyDescent="0.3">
      <c r="A813">
        <v>-4</v>
      </c>
      <c r="B813">
        <v>0</v>
      </c>
      <c r="C813">
        <v>0</v>
      </c>
      <c r="D813" t="s">
        <v>3567</v>
      </c>
      <c r="E813" t="s">
        <v>7962</v>
      </c>
      <c r="F813" t="s">
        <v>7961</v>
      </c>
      <c r="G813" s="85">
        <v>46150</v>
      </c>
      <c r="H813" s="57">
        <v>19</v>
      </c>
      <c r="I813" t="s">
        <v>8444</v>
      </c>
    </row>
    <row r="814" spans="1:9" x14ac:dyDescent="0.3">
      <c r="A814">
        <v>21</v>
      </c>
      <c r="B814">
        <v>1</v>
      </c>
      <c r="C814">
        <v>1</v>
      </c>
      <c r="D814">
        <v>3800</v>
      </c>
      <c r="E814" t="s">
        <v>7967</v>
      </c>
      <c r="F814">
        <v>4670</v>
      </c>
      <c r="G814" s="85">
        <v>46150</v>
      </c>
      <c r="H814" s="57">
        <v>19</v>
      </c>
      <c r="I814" t="s">
        <v>8573</v>
      </c>
    </row>
    <row r="815" spans="1:9" x14ac:dyDescent="0.3">
      <c r="A815">
        <v>4</v>
      </c>
      <c r="B815">
        <v>0</v>
      </c>
      <c r="C815">
        <v>0</v>
      </c>
      <c r="D815">
        <v>2800</v>
      </c>
      <c r="E815" t="s">
        <v>8424</v>
      </c>
      <c r="F815">
        <v>655264</v>
      </c>
      <c r="G815" s="85">
        <v>46150</v>
      </c>
      <c r="H815" s="57">
        <v>19</v>
      </c>
      <c r="I815" t="s">
        <v>8448</v>
      </c>
    </row>
    <row r="816" spans="1:9" x14ac:dyDescent="0.3">
      <c r="A816">
        <v>9</v>
      </c>
      <c r="C816">
        <v>0</v>
      </c>
      <c r="D816">
        <v>1200</v>
      </c>
      <c r="E816" t="s">
        <v>8389</v>
      </c>
      <c r="F816">
        <v>765423</v>
      </c>
      <c r="G816" s="85">
        <v>46150</v>
      </c>
      <c r="H816" s="57">
        <v>19</v>
      </c>
      <c r="I816" t="s">
        <v>8451</v>
      </c>
    </row>
    <row r="817" spans="1:9" x14ac:dyDescent="0.3">
      <c r="A817">
        <v>-6</v>
      </c>
      <c r="B817">
        <v>0</v>
      </c>
      <c r="C817">
        <v>0</v>
      </c>
      <c r="D817" t="s">
        <v>3567</v>
      </c>
      <c r="E817" t="s">
        <v>7963</v>
      </c>
      <c r="F817" t="s">
        <v>7959</v>
      </c>
      <c r="G817" s="85">
        <v>46150</v>
      </c>
      <c r="H817" s="57">
        <v>19</v>
      </c>
      <c r="I817" t="s">
        <v>8443</v>
      </c>
    </row>
    <row r="818" spans="1:9" x14ac:dyDescent="0.3">
      <c r="A818">
        <v>0</v>
      </c>
      <c r="B818">
        <v>0</v>
      </c>
      <c r="C818">
        <v>0</v>
      </c>
      <c r="D818">
        <v>9800</v>
      </c>
      <c r="E818" t="s">
        <v>3676</v>
      </c>
      <c r="F818">
        <v>859387</v>
      </c>
      <c r="G818" s="85">
        <v>46150</v>
      </c>
      <c r="H818" s="57">
        <v>19</v>
      </c>
      <c r="I818" t="s">
        <v>8474</v>
      </c>
    </row>
    <row r="819" spans="1:9" x14ac:dyDescent="0.3">
      <c r="A819">
        <v>8</v>
      </c>
      <c r="C819">
        <v>0</v>
      </c>
      <c r="D819">
        <v>600</v>
      </c>
      <c r="E819" t="s">
        <v>8418</v>
      </c>
      <c r="F819">
        <v>759362</v>
      </c>
      <c r="G819" s="85">
        <v>46150</v>
      </c>
      <c r="H819" s="57">
        <v>19</v>
      </c>
      <c r="I819" t="s">
        <v>8455</v>
      </c>
    </row>
    <row r="820" spans="1:9" x14ac:dyDescent="0.3">
      <c r="A820">
        <v>1</v>
      </c>
      <c r="B820">
        <v>0</v>
      </c>
      <c r="C820">
        <v>0</v>
      </c>
      <c r="D820">
        <v>4900</v>
      </c>
      <c r="E820" t="s">
        <v>8416</v>
      </c>
      <c r="F820">
        <v>84671</v>
      </c>
      <c r="G820" s="85">
        <v>46150</v>
      </c>
      <c r="H820" s="57">
        <v>19</v>
      </c>
      <c r="I820" t="s">
        <v>8454</v>
      </c>
    </row>
    <row r="821" spans="1:9" x14ac:dyDescent="0.3">
      <c r="A821">
        <v>7</v>
      </c>
      <c r="B821">
        <v>0</v>
      </c>
      <c r="C821">
        <v>0</v>
      </c>
      <c r="D821">
        <v>1100</v>
      </c>
      <c r="E821" t="s">
        <v>8420</v>
      </c>
      <c r="F821">
        <v>712893</v>
      </c>
      <c r="G821" s="85">
        <v>46150</v>
      </c>
      <c r="H821" s="57">
        <v>19</v>
      </c>
      <c r="I821" t="s">
        <v>8459</v>
      </c>
    </row>
    <row r="822" spans="1:9" x14ac:dyDescent="0.3">
      <c r="A822">
        <v>0</v>
      </c>
      <c r="B822">
        <v>0</v>
      </c>
      <c r="C822">
        <v>0</v>
      </c>
      <c r="D822">
        <v>8800</v>
      </c>
      <c r="E822" t="s">
        <v>8387</v>
      </c>
      <c r="F822">
        <v>648552</v>
      </c>
      <c r="G822" s="85">
        <v>46150</v>
      </c>
      <c r="H822" s="57">
        <v>19</v>
      </c>
      <c r="I822" t="s">
        <v>8458</v>
      </c>
    </row>
    <row r="823" spans="1:9" x14ac:dyDescent="0.3">
      <c r="A823">
        <v>11</v>
      </c>
      <c r="B823">
        <v>1</v>
      </c>
      <c r="C823">
        <v>0</v>
      </c>
      <c r="D823">
        <v>15500</v>
      </c>
      <c r="F823">
        <v>696684</v>
      </c>
      <c r="G823" s="85">
        <v>46150</v>
      </c>
      <c r="H823" s="57">
        <v>19</v>
      </c>
      <c r="I823" t="s">
        <v>8555</v>
      </c>
    </row>
    <row r="824" spans="1:9" x14ac:dyDescent="0.3">
      <c r="A824">
        <v>7</v>
      </c>
      <c r="B824">
        <v>0</v>
      </c>
      <c r="C824">
        <v>0</v>
      </c>
      <c r="D824">
        <v>1500</v>
      </c>
      <c r="E824" t="s">
        <v>8040</v>
      </c>
      <c r="F824">
        <v>859510</v>
      </c>
      <c r="G824" s="85">
        <v>46150</v>
      </c>
      <c r="H824" s="57">
        <v>19</v>
      </c>
      <c r="I824" t="s">
        <v>8468</v>
      </c>
    </row>
    <row r="825" spans="1:9" x14ac:dyDescent="0.3">
      <c r="A825">
        <v>9</v>
      </c>
      <c r="B825">
        <v>0</v>
      </c>
      <c r="C825">
        <v>0</v>
      </c>
      <c r="D825">
        <v>1100</v>
      </c>
      <c r="E825" t="s">
        <v>8419</v>
      </c>
      <c r="F825">
        <v>416307</v>
      </c>
      <c r="G825" s="85">
        <v>46150</v>
      </c>
      <c r="H825" s="57">
        <v>19</v>
      </c>
      <c r="I825" t="s">
        <v>8460</v>
      </c>
    </row>
    <row r="826" spans="1:9" x14ac:dyDescent="0.3">
      <c r="A826">
        <v>0</v>
      </c>
      <c r="B826">
        <v>0</v>
      </c>
      <c r="C826">
        <v>0</v>
      </c>
      <c r="D826">
        <v>9800</v>
      </c>
      <c r="E826" t="s">
        <v>8039</v>
      </c>
      <c r="F826">
        <v>859387</v>
      </c>
      <c r="G826" s="85">
        <v>46150</v>
      </c>
      <c r="H826" s="57">
        <v>19</v>
      </c>
      <c r="I826" t="s">
        <v>8474</v>
      </c>
    </row>
    <row r="827" spans="1:9" x14ac:dyDescent="0.3">
      <c r="A827">
        <v>4</v>
      </c>
      <c r="B827">
        <v>0</v>
      </c>
      <c r="C827">
        <v>0</v>
      </c>
      <c r="D827">
        <v>8200</v>
      </c>
      <c r="E827" t="s">
        <v>7976</v>
      </c>
      <c r="F827">
        <v>859500</v>
      </c>
      <c r="G827" s="85">
        <v>46150</v>
      </c>
      <c r="H827" s="57">
        <v>19</v>
      </c>
      <c r="I827" t="s">
        <v>8510</v>
      </c>
    </row>
    <row r="828" spans="1:9" x14ac:dyDescent="0.3">
      <c r="A828">
        <v>2</v>
      </c>
      <c r="B828">
        <v>0</v>
      </c>
      <c r="C828">
        <v>0</v>
      </c>
      <c r="D828">
        <v>3800</v>
      </c>
      <c r="E828" t="s">
        <v>8388</v>
      </c>
      <c r="F828">
        <v>859337</v>
      </c>
      <c r="G828" s="85">
        <v>46150</v>
      </c>
      <c r="H828" s="57">
        <v>19</v>
      </c>
      <c r="I828" t="s">
        <v>8465</v>
      </c>
    </row>
    <row r="829" spans="1:9" x14ac:dyDescent="0.3">
      <c r="A829">
        <v>5</v>
      </c>
      <c r="B829">
        <v>0</v>
      </c>
      <c r="C829">
        <v>0</v>
      </c>
      <c r="D829">
        <v>4000</v>
      </c>
      <c r="E829" t="s">
        <v>8002</v>
      </c>
      <c r="F829">
        <v>859341</v>
      </c>
      <c r="G829" s="85">
        <v>46150</v>
      </c>
      <c r="H829" s="57">
        <v>19</v>
      </c>
      <c r="I829" t="s">
        <v>8466</v>
      </c>
    </row>
    <row r="830" spans="1:9" x14ac:dyDescent="0.3">
      <c r="A830">
        <v>7</v>
      </c>
      <c r="B830">
        <v>0</v>
      </c>
      <c r="C830">
        <v>0</v>
      </c>
      <c r="D830">
        <v>2700</v>
      </c>
      <c r="E830" t="s">
        <v>8008</v>
      </c>
      <c r="F830">
        <v>859484</v>
      </c>
      <c r="G830" s="85">
        <v>46150</v>
      </c>
      <c r="H830" s="57">
        <v>19</v>
      </c>
      <c r="I830" t="s">
        <v>8467</v>
      </c>
    </row>
    <row r="831" spans="1:9" x14ac:dyDescent="0.3">
      <c r="A831">
        <v>8</v>
      </c>
      <c r="B831">
        <v>1</v>
      </c>
      <c r="C831">
        <v>0</v>
      </c>
      <c r="D831">
        <v>6700</v>
      </c>
      <c r="E831" t="s">
        <v>3237</v>
      </c>
      <c r="F831">
        <v>851082</v>
      </c>
      <c r="G831" s="85">
        <v>46150</v>
      </c>
      <c r="H831" s="57">
        <v>19</v>
      </c>
      <c r="I831" t="s">
        <v>8543</v>
      </c>
    </row>
    <row r="832" spans="1:9" x14ac:dyDescent="0.3">
      <c r="A832">
        <v>0</v>
      </c>
      <c r="B832">
        <v>0</v>
      </c>
      <c r="C832">
        <v>0</v>
      </c>
      <c r="D832">
        <v>1400</v>
      </c>
      <c r="E832" t="s">
        <v>8000</v>
      </c>
      <c r="F832">
        <v>653788</v>
      </c>
      <c r="G832" s="85">
        <v>46150</v>
      </c>
      <c r="H832" s="57">
        <v>19</v>
      </c>
      <c r="I832" t="s">
        <v>8471</v>
      </c>
    </row>
    <row r="833" spans="1:9" x14ac:dyDescent="0.3">
      <c r="A833">
        <v>0</v>
      </c>
      <c r="B833">
        <v>0</v>
      </c>
      <c r="C833">
        <v>0</v>
      </c>
      <c r="D833">
        <v>2700</v>
      </c>
      <c r="E833" t="s">
        <v>8006</v>
      </c>
      <c r="F833">
        <v>865594</v>
      </c>
      <c r="G833" s="85">
        <v>46150</v>
      </c>
      <c r="H833" s="57">
        <v>19</v>
      </c>
      <c r="I833" t="s">
        <v>8472</v>
      </c>
    </row>
    <row r="834" spans="1:9" x14ac:dyDescent="0.3">
      <c r="A834">
        <v>7</v>
      </c>
      <c r="B834">
        <v>1</v>
      </c>
      <c r="C834">
        <v>0</v>
      </c>
      <c r="D834">
        <v>15500</v>
      </c>
      <c r="E834" t="s">
        <v>8004</v>
      </c>
      <c r="F834">
        <v>779233</v>
      </c>
      <c r="G834" s="85">
        <v>46150</v>
      </c>
      <c r="H834" s="57">
        <v>19</v>
      </c>
      <c r="I834" t="s">
        <v>8493</v>
      </c>
    </row>
    <row r="835" spans="1:9" x14ac:dyDescent="0.3">
      <c r="A835">
        <v>30</v>
      </c>
      <c r="B835">
        <v>1</v>
      </c>
      <c r="C835">
        <v>1</v>
      </c>
      <c r="D835">
        <v>0</v>
      </c>
      <c r="E835" t="s">
        <v>7973</v>
      </c>
      <c r="F835">
        <v>261483</v>
      </c>
      <c r="G835" s="85">
        <v>46150</v>
      </c>
      <c r="H835" s="57">
        <v>19</v>
      </c>
      <c r="I835" t="s">
        <v>8583</v>
      </c>
    </row>
    <row r="836" spans="1:9" x14ac:dyDescent="0.3">
      <c r="A836">
        <v>0</v>
      </c>
      <c r="B836">
        <v>0</v>
      </c>
      <c r="C836">
        <v>0</v>
      </c>
      <c r="D836">
        <v>1100</v>
      </c>
      <c r="E836" t="s">
        <v>7988</v>
      </c>
      <c r="F836">
        <v>703592</v>
      </c>
      <c r="G836" s="85">
        <v>46150</v>
      </c>
      <c r="H836" s="57">
        <v>19</v>
      </c>
      <c r="I836" t="s">
        <v>8469</v>
      </c>
    </row>
    <row r="837" spans="1:9" x14ac:dyDescent="0.3">
      <c r="A837">
        <v>2</v>
      </c>
      <c r="B837">
        <v>0</v>
      </c>
      <c r="C837">
        <v>0</v>
      </c>
      <c r="D837">
        <v>500</v>
      </c>
      <c r="E837" t="s">
        <v>8395</v>
      </c>
      <c r="F837">
        <v>761566</v>
      </c>
      <c r="G837" s="85">
        <v>46150</v>
      </c>
      <c r="H837" s="57">
        <v>19</v>
      </c>
      <c r="I837" t="s">
        <v>8473</v>
      </c>
    </row>
    <row r="838" spans="1:9" x14ac:dyDescent="0.3">
      <c r="A838">
        <v>6</v>
      </c>
      <c r="B838">
        <v>0</v>
      </c>
      <c r="C838">
        <v>0</v>
      </c>
      <c r="D838">
        <v>5000</v>
      </c>
      <c r="E838" t="s">
        <v>8414</v>
      </c>
      <c r="F838">
        <v>859307</v>
      </c>
      <c r="G838" s="85">
        <v>46150</v>
      </c>
      <c r="H838" s="57">
        <v>19</v>
      </c>
      <c r="I838" t="s">
        <v>8453</v>
      </c>
    </row>
    <row r="839" spans="1:9" x14ac:dyDescent="0.3">
      <c r="A839">
        <v>5</v>
      </c>
      <c r="B839">
        <v>0</v>
      </c>
      <c r="C839">
        <v>0</v>
      </c>
      <c r="D839">
        <v>3900</v>
      </c>
      <c r="F839">
        <v>672199</v>
      </c>
      <c r="G839" s="85">
        <v>46150</v>
      </c>
      <c r="H839" s="57">
        <v>19</v>
      </c>
      <c r="I839" t="s">
        <v>8475</v>
      </c>
    </row>
    <row r="840" spans="1:9" x14ac:dyDescent="0.3">
      <c r="A840">
        <v>5</v>
      </c>
      <c r="B840">
        <v>0</v>
      </c>
      <c r="C840">
        <v>0</v>
      </c>
      <c r="D840">
        <v>200</v>
      </c>
      <c r="E840" t="s">
        <v>3934</v>
      </c>
      <c r="F840">
        <v>319314</v>
      </c>
      <c r="G840" s="85">
        <v>46150</v>
      </c>
      <c r="H840" s="57">
        <v>19</v>
      </c>
      <c r="I840" t="s">
        <v>8476</v>
      </c>
    </row>
    <row r="841" spans="1:9" x14ac:dyDescent="0.3">
      <c r="A841">
        <v>0</v>
      </c>
      <c r="B841">
        <v>0</v>
      </c>
      <c r="C841">
        <v>0</v>
      </c>
      <c r="D841">
        <v>6200</v>
      </c>
      <c r="E841" t="s">
        <v>8390</v>
      </c>
      <c r="F841">
        <v>859358</v>
      </c>
      <c r="G841" s="85">
        <v>46150</v>
      </c>
      <c r="H841" s="57">
        <v>19</v>
      </c>
      <c r="I841" t="s">
        <v>8477</v>
      </c>
    </row>
    <row r="842" spans="1:9" x14ac:dyDescent="0.3">
      <c r="A842">
        <v>4</v>
      </c>
      <c r="B842">
        <v>1</v>
      </c>
      <c r="C842">
        <v>0</v>
      </c>
      <c r="D842">
        <v>500</v>
      </c>
      <c r="E842" t="s">
        <v>8392</v>
      </c>
      <c r="F842">
        <v>84675</v>
      </c>
      <c r="G842" s="85">
        <v>46150</v>
      </c>
      <c r="H842" s="57">
        <v>19</v>
      </c>
      <c r="I842" t="s">
        <v>8478</v>
      </c>
    </row>
    <row r="843" spans="1:9" x14ac:dyDescent="0.3">
      <c r="A843">
        <v>0</v>
      </c>
      <c r="B843">
        <v>0</v>
      </c>
      <c r="C843">
        <v>0</v>
      </c>
      <c r="D843">
        <v>1300</v>
      </c>
      <c r="E843" t="s">
        <v>8012</v>
      </c>
      <c r="F843">
        <v>862665</v>
      </c>
      <c r="G843" s="85">
        <v>46150</v>
      </c>
      <c r="H843" s="57">
        <v>19</v>
      </c>
      <c r="I843" t="s">
        <v>8487</v>
      </c>
    </row>
    <row r="844" spans="1:9" x14ac:dyDescent="0.3">
      <c r="A844">
        <v>0</v>
      </c>
      <c r="B844">
        <v>0</v>
      </c>
      <c r="C844">
        <v>0</v>
      </c>
      <c r="D844">
        <v>300</v>
      </c>
      <c r="E844" t="s">
        <v>8028</v>
      </c>
      <c r="F844">
        <v>166802</v>
      </c>
      <c r="G844" s="85">
        <v>46150</v>
      </c>
      <c r="H844" s="57">
        <v>19</v>
      </c>
      <c r="I844" t="s">
        <v>8464</v>
      </c>
    </row>
    <row r="845" spans="1:9" x14ac:dyDescent="0.3">
      <c r="A845">
        <v>6</v>
      </c>
      <c r="B845">
        <v>1</v>
      </c>
      <c r="C845">
        <v>0</v>
      </c>
      <c r="D845">
        <v>1200</v>
      </c>
      <c r="E845" t="s">
        <v>8398</v>
      </c>
      <c r="F845">
        <v>513739</v>
      </c>
      <c r="G845" s="85">
        <v>46150</v>
      </c>
      <c r="H845" s="57">
        <v>19</v>
      </c>
      <c r="I845" t="s">
        <v>8488</v>
      </c>
    </row>
    <row r="846" spans="1:9" x14ac:dyDescent="0.3">
      <c r="A846">
        <v>1</v>
      </c>
      <c r="B846">
        <v>0</v>
      </c>
      <c r="C846">
        <v>0</v>
      </c>
      <c r="D846">
        <v>6800</v>
      </c>
      <c r="E846" t="s">
        <v>8417</v>
      </c>
      <c r="F846">
        <v>137271</v>
      </c>
      <c r="G846" s="85">
        <v>46150</v>
      </c>
      <c r="H846" s="57">
        <v>19</v>
      </c>
      <c r="I846" t="s">
        <v>8457</v>
      </c>
    </row>
    <row r="847" spans="1:9" x14ac:dyDescent="0.3">
      <c r="A847">
        <v>5</v>
      </c>
      <c r="B847">
        <v>1</v>
      </c>
      <c r="C847">
        <v>0</v>
      </c>
      <c r="D847">
        <v>1400</v>
      </c>
      <c r="E847" t="s">
        <v>8024</v>
      </c>
      <c r="F847">
        <v>653775</v>
      </c>
      <c r="G847" s="85">
        <v>46150</v>
      </c>
      <c r="H847" s="57">
        <v>19</v>
      </c>
      <c r="I847" t="s">
        <v>8490</v>
      </c>
    </row>
    <row r="848" spans="1:9" x14ac:dyDescent="0.3">
      <c r="A848">
        <v>2</v>
      </c>
      <c r="B848">
        <v>0</v>
      </c>
      <c r="C848">
        <v>0</v>
      </c>
      <c r="D848">
        <v>16700</v>
      </c>
      <c r="F848">
        <v>732762</v>
      </c>
      <c r="G848" s="85">
        <v>46150</v>
      </c>
      <c r="H848" s="57">
        <v>19</v>
      </c>
      <c r="I848" t="s">
        <v>8491</v>
      </c>
    </row>
    <row r="849" spans="1:9" x14ac:dyDescent="0.3">
      <c r="A849">
        <v>0</v>
      </c>
      <c r="B849">
        <v>0</v>
      </c>
      <c r="C849">
        <v>0</v>
      </c>
      <c r="D849">
        <v>800</v>
      </c>
      <c r="E849" t="s">
        <v>8013</v>
      </c>
      <c r="F849">
        <v>859524</v>
      </c>
      <c r="G849" s="85">
        <v>46150</v>
      </c>
      <c r="H849" s="57">
        <v>19</v>
      </c>
      <c r="I849" t="s">
        <v>8492</v>
      </c>
    </row>
    <row r="850" spans="1:9" x14ac:dyDescent="0.3">
      <c r="A850">
        <v>7</v>
      </c>
      <c r="B850">
        <v>1</v>
      </c>
      <c r="C850">
        <v>0</v>
      </c>
      <c r="D850">
        <v>15500</v>
      </c>
      <c r="E850" t="s">
        <v>8005</v>
      </c>
      <c r="F850">
        <v>779233</v>
      </c>
      <c r="G850" s="85">
        <v>46150</v>
      </c>
      <c r="H850" s="57">
        <v>19</v>
      </c>
      <c r="I850" t="s">
        <v>8493</v>
      </c>
    </row>
    <row r="851" spans="1:9" x14ac:dyDescent="0.3">
      <c r="A851">
        <v>30</v>
      </c>
      <c r="B851">
        <v>1</v>
      </c>
      <c r="C851">
        <v>1</v>
      </c>
      <c r="D851">
        <v>100</v>
      </c>
      <c r="E851" t="s">
        <v>8036</v>
      </c>
      <c r="F851">
        <v>426609</v>
      </c>
      <c r="G851" s="85">
        <v>46150</v>
      </c>
      <c r="H851" s="57">
        <v>19</v>
      </c>
      <c r="I851" t="s">
        <v>8585</v>
      </c>
    </row>
    <row r="852" spans="1:9" x14ac:dyDescent="0.3">
      <c r="A852">
        <v>19</v>
      </c>
      <c r="B852">
        <v>1</v>
      </c>
      <c r="C852">
        <v>1</v>
      </c>
      <c r="D852">
        <v>3900</v>
      </c>
      <c r="E852" t="s">
        <v>7995</v>
      </c>
      <c r="F852">
        <v>2029</v>
      </c>
      <c r="G852" s="85">
        <v>46150</v>
      </c>
      <c r="H852" s="57">
        <v>19</v>
      </c>
      <c r="I852" t="s">
        <v>8569</v>
      </c>
    </row>
    <row r="853" spans="1:9" x14ac:dyDescent="0.3">
      <c r="A853">
        <v>11</v>
      </c>
      <c r="B853">
        <v>1</v>
      </c>
      <c r="C853">
        <v>0</v>
      </c>
      <c r="D853">
        <v>400</v>
      </c>
      <c r="E853" t="s">
        <v>8079</v>
      </c>
      <c r="F853">
        <v>85061</v>
      </c>
      <c r="G853" s="85">
        <v>46150</v>
      </c>
      <c r="H853" s="57">
        <v>19</v>
      </c>
      <c r="I853" t="s">
        <v>8494</v>
      </c>
    </row>
    <row r="854" spans="1:9" x14ac:dyDescent="0.3">
      <c r="A854">
        <v>8</v>
      </c>
      <c r="B854">
        <v>0</v>
      </c>
      <c r="C854">
        <v>0</v>
      </c>
      <c r="D854">
        <v>1400</v>
      </c>
      <c r="E854" t="s">
        <v>8393</v>
      </c>
      <c r="F854">
        <v>703478</v>
      </c>
      <c r="G854" s="85">
        <v>46150</v>
      </c>
      <c r="H854" s="57">
        <v>19</v>
      </c>
      <c r="I854" t="s">
        <v>8495</v>
      </c>
    </row>
    <row r="855" spans="1:9" x14ac:dyDescent="0.3">
      <c r="A855">
        <v>0</v>
      </c>
      <c r="B855">
        <v>0</v>
      </c>
      <c r="C855">
        <v>0</v>
      </c>
      <c r="D855">
        <v>600</v>
      </c>
      <c r="E855" t="s">
        <v>8010</v>
      </c>
      <c r="F855">
        <v>679123</v>
      </c>
      <c r="G855" s="85">
        <v>46150</v>
      </c>
      <c r="H855" s="57">
        <v>19</v>
      </c>
      <c r="I855" t="s">
        <v>8497</v>
      </c>
    </row>
    <row r="856" spans="1:9" x14ac:dyDescent="0.3">
      <c r="A856">
        <v>3</v>
      </c>
      <c r="B856">
        <v>1</v>
      </c>
      <c r="C856">
        <v>0</v>
      </c>
      <c r="D856">
        <v>800</v>
      </c>
      <c r="E856" t="s">
        <v>8082</v>
      </c>
      <c r="F856">
        <v>653784</v>
      </c>
      <c r="G856" s="85">
        <v>46150</v>
      </c>
      <c r="H856" s="57">
        <v>19</v>
      </c>
      <c r="I856" t="s">
        <v>8498</v>
      </c>
    </row>
    <row r="857" spans="1:9" x14ac:dyDescent="0.3">
      <c r="A857">
        <v>2</v>
      </c>
      <c r="B857">
        <v>0</v>
      </c>
      <c r="C857">
        <v>0</v>
      </c>
      <c r="D857">
        <v>1200</v>
      </c>
      <c r="E857" t="s">
        <v>8397</v>
      </c>
      <c r="F857">
        <v>84672</v>
      </c>
      <c r="G857" s="85">
        <v>46150</v>
      </c>
      <c r="H857" s="57">
        <v>19</v>
      </c>
      <c r="I857" t="s">
        <v>8505</v>
      </c>
    </row>
    <row r="858" spans="1:9" x14ac:dyDescent="0.3">
      <c r="A858">
        <v>6</v>
      </c>
      <c r="B858">
        <v>1</v>
      </c>
      <c r="C858">
        <v>0</v>
      </c>
      <c r="D858">
        <v>4800</v>
      </c>
      <c r="E858" t="s">
        <v>8403</v>
      </c>
      <c r="F858">
        <v>794706</v>
      </c>
      <c r="G858" s="85">
        <v>46150</v>
      </c>
      <c r="H858" s="57">
        <v>19</v>
      </c>
      <c r="I858" t="s">
        <v>8507</v>
      </c>
    </row>
    <row r="859" spans="1:9" x14ac:dyDescent="0.3">
      <c r="A859">
        <v>8</v>
      </c>
      <c r="B859">
        <v>1</v>
      </c>
      <c r="C859">
        <v>0</v>
      </c>
      <c r="D859">
        <v>3000</v>
      </c>
      <c r="E859" t="s">
        <v>8383</v>
      </c>
      <c r="F859">
        <v>796386</v>
      </c>
      <c r="G859" s="85">
        <v>46150</v>
      </c>
      <c r="H859" s="57">
        <v>19</v>
      </c>
      <c r="I859" t="s">
        <v>8542</v>
      </c>
    </row>
    <row r="860" spans="1:9" x14ac:dyDescent="0.3">
      <c r="A860">
        <v>0</v>
      </c>
      <c r="C860">
        <v>0</v>
      </c>
      <c r="D860">
        <v>100</v>
      </c>
      <c r="E860" t="s">
        <v>8035</v>
      </c>
      <c r="F860">
        <v>818917</v>
      </c>
      <c r="G860" s="85">
        <v>46150</v>
      </c>
      <c r="H860" s="57">
        <v>19</v>
      </c>
      <c r="I860" t="s">
        <v>8508</v>
      </c>
    </row>
    <row r="861" spans="1:9" x14ac:dyDescent="0.3">
      <c r="A861">
        <v>3</v>
      </c>
      <c r="B861">
        <v>0</v>
      </c>
      <c r="C861">
        <v>0</v>
      </c>
      <c r="D861">
        <v>2100</v>
      </c>
      <c r="E861" t="s">
        <v>8391</v>
      </c>
      <c r="F861">
        <v>97950</v>
      </c>
      <c r="G861" s="85">
        <v>46150</v>
      </c>
      <c r="H861" s="57">
        <v>19</v>
      </c>
      <c r="I861" t="s">
        <v>8509</v>
      </c>
    </row>
    <row r="862" spans="1:9" x14ac:dyDescent="0.3">
      <c r="A862">
        <v>0</v>
      </c>
      <c r="B862">
        <v>0</v>
      </c>
      <c r="C862">
        <v>0</v>
      </c>
      <c r="D862">
        <v>1000</v>
      </c>
      <c r="E862" t="s">
        <v>8400</v>
      </c>
      <c r="F862">
        <v>860832</v>
      </c>
      <c r="G862" s="85">
        <v>46150</v>
      </c>
      <c r="H862" s="57">
        <v>19</v>
      </c>
      <c r="I862" t="s">
        <v>8514</v>
      </c>
    </row>
    <row r="863" spans="1:9" x14ac:dyDescent="0.3">
      <c r="A863">
        <v>0</v>
      </c>
      <c r="B863">
        <v>0</v>
      </c>
      <c r="C863">
        <v>0</v>
      </c>
      <c r="D863">
        <v>8200</v>
      </c>
      <c r="E863" t="s">
        <v>7985</v>
      </c>
      <c r="F863">
        <v>860198</v>
      </c>
      <c r="G863" s="85">
        <v>46150</v>
      </c>
      <c r="H863" s="57">
        <v>19</v>
      </c>
      <c r="I863" t="s">
        <v>8516</v>
      </c>
    </row>
    <row r="864" spans="1:9" x14ac:dyDescent="0.3">
      <c r="A864">
        <v>30</v>
      </c>
      <c r="D864">
        <v>0</v>
      </c>
      <c r="E864" t="s">
        <v>8384</v>
      </c>
      <c r="F864">
        <v>865549</v>
      </c>
      <c r="G864" s="85">
        <v>46150</v>
      </c>
      <c r="H864" s="57">
        <v>19</v>
      </c>
      <c r="I864" t="s">
        <v>8590</v>
      </c>
    </row>
    <row r="865" spans="1:9" x14ac:dyDescent="0.3">
      <c r="A865">
        <v>0</v>
      </c>
      <c r="B865">
        <v>0</v>
      </c>
      <c r="C865">
        <v>0</v>
      </c>
      <c r="D865">
        <v>8200</v>
      </c>
      <c r="E865" t="s">
        <v>8037</v>
      </c>
      <c r="F865">
        <v>860198</v>
      </c>
      <c r="G865" s="85">
        <v>46150</v>
      </c>
      <c r="H865" s="57">
        <v>19</v>
      </c>
      <c r="I865" t="s">
        <v>8516</v>
      </c>
    </row>
    <row r="866" spans="1:9" x14ac:dyDescent="0.3">
      <c r="A866">
        <v>17</v>
      </c>
      <c r="B866">
        <v>1</v>
      </c>
      <c r="C866">
        <v>0</v>
      </c>
      <c r="D866">
        <v>1600</v>
      </c>
      <c r="E866" t="s">
        <v>8034</v>
      </c>
      <c r="F866">
        <v>703459</v>
      </c>
      <c r="G866" s="85">
        <v>46150</v>
      </c>
      <c r="H866" s="57">
        <v>19</v>
      </c>
      <c r="I866" t="s">
        <v>8519</v>
      </c>
    </row>
    <row r="867" spans="1:9" x14ac:dyDescent="0.3">
      <c r="A867">
        <v>4</v>
      </c>
      <c r="B867">
        <v>0</v>
      </c>
      <c r="C867">
        <v>0</v>
      </c>
      <c r="D867">
        <v>600</v>
      </c>
      <c r="E867" t="s">
        <v>8404</v>
      </c>
      <c r="F867">
        <v>319553</v>
      </c>
      <c r="G867" s="85">
        <v>46150</v>
      </c>
      <c r="H867" s="57">
        <v>19</v>
      </c>
      <c r="I867" t="s">
        <v>8520</v>
      </c>
    </row>
    <row r="868" spans="1:9" x14ac:dyDescent="0.3">
      <c r="A868">
        <v>0</v>
      </c>
      <c r="C868">
        <v>0</v>
      </c>
      <c r="D868">
        <v>1000</v>
      </c>
      <c r="E868" t="s">
        <v>8394</v>
      </c>
      <c r="F868">
        <v>653773</v>
      </c>
      <c r="G868" s="85">
        <v>46150</v>
      </c>
      <c r="H868" s="57">
        <v>19</v>
      </c>
      <c r="I868" t="s">
        <v>8522</v>
      </c>
    </row>
    <row r="869" spans="1:9" x14ac:dyDescent="0.3">
      <c r="A869">
        <v>30</v>
      </c>
      <c r="B869">
        <v>1</v>
      </c>
      <c r="C869">
        <v>1</v>
      </c>
      <c r="D869">
        <v>300</v>
      </c>
      <c r="E869" t="s">
        <v>3276</v>
      </c>
      <c r="F869">
        <v>773542</v>
      </c>
      <c r="G869" s="85">
        <v>46150</v>
      </c>
      <c r="H869" s="57">
        <v>19</v>
      </c>
      <c r="I869" t="s">
        <v>8581</v>
      </c>
    </row>
    <row r="870" spans="1:9" x14ac:dyDescent="0.3">
      <c r="A870">
        <v>13</v>
      </c>
      <c r="B870">
        <v>1</v>
      </c>
      <c r="C870">
        <v>0</v>
      </c>
      <c r="D870">
        <v>600</v>
      </c>
      <c r="E870" t="s">
        <v>8396</v>
      </c>
      <c r="F870">
        <v>824736</v>
      </c>
      <c r="G870" s="85">
        <v>46150</v>
      </c>
      <c r="H870" s="57">
        <v>19</v>
      </c>
      <c r="I870" t="s">
        <v>8525</v>
      </c>
    </row>
    <row r="871" spans="1:9" x14ac:dyDescent="0.3">
      <c r="A871">
        <v>0</v>
      </c>
      <c r="B871">
        <v>0</v>
      </c>
      <c r="C871">
        <v>0</v>
      </c>
      <c r="D871">
        <v>1300</v>
      </c>
      <c r="E871" t="s">
        <v>8399</v>
      </c>
      <c r="F871">
        <v>4227</v>
      </c>
      <c r="G871" s="85">
        <v>46150</v>
      </c>
      <c r="H871" s="57">
        <v>19</v>
      </c>
      <c r="I871" t="s">
        <v>8526</v>
      </c>
    </row>
    <row r="872" spans="1:9" x14ac:dyDescent="0.3">
      <c r="A872">
        <v>8</v>
      </c>
      <c r="B872">
        <v>0</v>
      </c>
      <c r="C872">
        <v>0</v>
      </c>
      <c r="D872">
        <v>1300</v>
      </c>
      <c r="E872" t="s">
        <v>8085</v>
      </c>
      <c r="F872">
        <v>859372</v>
      </c>
      <c r="G872" s="85">
        <v>46150</v>
      </c>
      <c r="H872" s="57">
        <v>19</v>
      </c>
      <c r="I872" t="s">
        <v>8527</v>
      </c>
    </row>
    <row r="873" spans="1:9" x14ac:dyDescent="0.3">
      <c r="A873">
        <v>0</v>
      </c>
      <c r="B873">
        <v>0</v>
      </c>
      <c r="C873">
        <v>0</v>
      </c>
      <c r="D873">
        <v>1400</v>
      </c>
      <c r="E873" t="s">
        <v>8405</v>
      </c>
      <c r="F873">
        <v>859361</v>
      </c>
      <c r="G873" s="85">
        <v>46150</v>
      </c>
      <c r="H873" s="57">
        <v>19</v>
      </c>
      <c r="I873" t="s">
        <v>8528</v>
      </c>
    </row>
    <row r="874" spans="1:9" x14ac:dyDescent="0.3">
      <c r="A874">
        <v>2</v>
      </c>
      <c r="B874">
        <v>1</v>
      </c>
      <c r="C874">
        <v>0</v>
      </c>
      <c r="D874">
        <v>100</v>
      </c>
      <c r="E874" t="s">
        <v>7999</v>
      </c>
      <c r="F874">
        <v>511671</v>
      </c>
      <c r="G874" s="85">
        <v>46150</v>
      </c>
      <c r="H874" s="57">
        <v>19</v>
      </c>
      <c r="I874" t="s">
        <v>8531</v>
      </c>
    </row>
    <row r="875" spans="1:9" x14ac:dyDescent="0.3">
      <c r="A875">
        <v>8</v>
      </c>
      <c r="C875">
        <v>0</v>
      </c>
      <c r="D875">
        <v>200</v>
      </c>
      <c r="E875" t="s">
        <v>8406</v>
      </c>
      <c r="F875">
        <v>304102</v>
      </c>
      <c r="G875" s="85">
        <v>46150</v>
      </c>
      <c r="H875" s="57">
        <v>19</v>
      </c>
      <c r="I875" t="s">
        <v>8532</v>
      </c>
    </row>
    <row r="876" spans="1:9" x14ac:dyDescent="0.3">
      <c r="A876">
        <v>30</v>
      </c>
      <c r="B876">
        <v>1</v>
      </c>
      <c r="C876">
        <v>1</v>
      </c>
      <c r="D876">
        <v>2400</v>
      </c>
      <c r="E876" t="s">
        <v>7990</v>
      </c>
      <c r="F876">
        <v>761755</v>
      </c>
      <c r="G876" s="85">
        <v>46150</v>
      </c>
      <c r="H876" s="57">
        <v>19</v>
      </c>
      <c r="I876" t="s">
        <v>8586</v>
      </c>
    </row>
    <row r="877" spans="1:9" x14ac:dyDescent="0.3">
      <c r="A877">
        <v>0</v>
      </c>
      <c r="B877">
        <v>0</v>
      </c>
      <c r="C877">
        <v>0</v>
      </c>
      <c r="D877">
        <v>200</v>
      </c>
      <c r="E877" t="s">
        <v>8402</v>
      </c>
      <c r="F877">
        <v>841968</v>
      </c>
      <c r="G877" s="85">
        <v>46150</v>
      </c>
      <c r="H877" s="57">
        <v>19</v>
      </c>
      <c r="I877" t="s">
        <v>8534</v>
      </c>
    </row>
    <row r="878" spans="1:9" x14ac:dyDescent="0.3">
      <c r="A878">
        <v>0</v>
      </c>
      <c r="B878">
        <v>0</v>
      </c>
      <c r="C878">
        <v>0</v>
      </c>
      <c r="D878">
        <v>200</v>
      </c>
      <c r="E878" t="s">
        <v>8067</v>
      </c>
      <c r="F878">
        <v>765419</v>
      </c>
      <c r="G878" s="85">
        <v>46150</v>
      </c>
      <c r="H878" s="57">
        <v>19</v>
      </c>
      <c r="I878" t="s">
        <v>8535</v>
      </c>
    </row>
    <row r="879" spans="1:9" x14ac:dyDescent="0.3">
      <c r="A879">
        <v>0</v>
      </c>
      <c r="B879">
        <v>0</v>
      </c>
      <c r="C879">
        <v>0</v>
      </c>
      <c r="D879">
        <v>100</v>
      </c>
      <c r="E879" t="s">
        <v>8074</v>
      </c>
      <c r="F879">
        <v>660807</v>
      </c>
      <c r="G879" s="85">
        <v>46150</v>
      </c>
      <c r="H879" s="57">
        <v>19</v>
      </c>
      <c r="I879" t="s">
        <v>8536</v>
      </c>
    </row>
    <row r="880" spans="1:9" x14ac:dyDescent="0.3">
      <c r="A880">
        <v>14</v>
      </c>
      <c r="B880">
        <v>1</v>
      </c>
      <c r="C880">
        <v>0</v>
      </c>
      <c r="D880">
        <v>9800</v>
      </c>
      <c r="E880" t="s">
        <v>8401</v>
      </c>
      <c r="F880">
        <v>721917</v>
      </c>
      <c r="G880" s="85">
        <v>46150</v>
      </c>
      <c r="H880" s="57">
        <v>19</v>
      </c>
      <c r="I880" t="s">
        <v>8538</v>
      </c>
    </row>
    <row r="881" spans="1:9" x14ac:dyDescent="0.3">
      <c r="A881">
        <v>0</v>
      </c>
      <c r="B881">
        <v>0</v>
      </c>
      <c r="C881">
        <v>0</v>
      </c>
      <c r="D881">
        <v>100</v>
      </c>
      <c r="E881" t="s">
        <v>8019</v>
      </c>
      <c r="F881">
        <v>713263</v>
      </c>
      <c r="G881" s="85">
        <v>46150</v>
      </c>
      <c r="H881" s="57">
        <v>19</v>
      </c>
      <c r="I881" t="s">
        <v>8540</v>
      </c>
    </row>
    <row r="882" spans="1:9" x14ac:dyDescent="0.3">
      <c r="A882">
        <v>0</v>
      </c>
      <c r="B882">
        <v>0</v>
      </c>
      <c r="C882">
        <v>0</v>
      </c>
      <c r="D882">
        <v>300</v>
      </c>
      <c r="E882" t="s">
        <v>8078</v>
      </c>
      <c r="F882">
        <v>4016</v>
      </c>
      <c r="G882" s="85">
        <v>46150</v>
      </c>
      <c r="H882" s="57">
        <v>19</v>
      </c>
      <c r="I882" t="s">
        <v>8541</v>
      </c>
    </row>
    <row r="883" spans="1:9" x14ac:dyDescent="0.3">
      <c r="A883">
        <v>0</v>
      </c>
      <c r="B883">
        <v>0</v>
      </c>
      <c r="C883">
        <v>0</v>
      </c>
      <c r="D883">
        <v>100</v>
      </c>
      <c r="E883" t="s">
        <v>8078</v>
      </c>
      <c r="F883">
        <v>142554</v>
      </c>
      <c r="G883" s="85">
        <v>46150</v>
      </c>
      <c r="H883" s="57">
        <v>19</v>
      </c>
      <c r="I883" t="s">
        <v>8544</v>
      </c>
    </row>
    <row r="884" spans="1:9" x14ac:dyDescent="0.3">
      <c r="A884">
        <v>5</v>
      </c>
      <c r="B884">
        <v>1</v>
      </c>
      <c r="C884">
        <v>0</v>
      </c>
      <c r="D884">
        <v>16900</v>
      </c>
      <c r="F884">
        <v>214331</v>
      </c>
      <c r="G884" s="85">
        <v>46150</v>
      </c>
      <c r="H884" s="57">
        <v>19</v>
      </c>
      <c r="I884" t="s">
        <v>8524</v>
      </c>
    </row>
    <row r="885" spans="1:9" x14ac:dyDescent="0.3">
      <c r="A885">
        <v>14</v>
      </c>
      <c r="B885">
        <v>1</v>
      </c>
      <c r="C885">
        <v>0</v>
      </c>
      <c r="D885">
        <v>6300</v>
      </c>
      <c r="E885" t="s">
        <v>8407</v>
      </c>
      <c r="F885">
        <v>488713</v>
      </c>
      <c r="G885" s="85">
        <v>46150</v>
      </c>
      <c r="H885" s="57">
        <v>19</v>
      </c>
      <c r="I885" t="s">
        <v>8545</v>
      </c>
    </row>
    <row r="886" spans="1:9" x14ac:dyDescent="0.3">
      <c r="A886">
        <v>0</v>
      </c>
      <c r="B886">
        <v>0</v>
      </c>
      <c r="C886">
        <v>0</v>
      </c>
      <c r="D886">
        <v>1200</v>
      </c>
      <c r="E886" t="s">
        <v>8025</v>
      </c>
      <c r="F886">
        <v>859356</v>
      </c>
      <c r="G886" s="85">
        <v>46150</v>
      </c>
      <c r="H886" s="57">
        <v>19</v>
      </c>
      <c r="I886" t="s">
        <v>8547</v>
      </c>
    </row>
    <row r="887" spans="1:9" x14ac:dyDescent="0.3">
      <c r="A887">
        <v>0</v>
      </c>
      <c r="C887">
        <v>0</v>
      </c>
      <c r="D887">
        <v>100</v>
      </c>
      <c r="E887" t="s">
        <v>8021</v>
      </c>
      <c r="F887">
        <v>708951</v>
      </c>
      <c r="G887" s="85">
        <v>46150</v>
      </c>
      <c r="H887" s="57">
        <v>19</v>
      </c>
      <c r="I887" t="s">
        <v>8548</v>
      </c>
    </row>
    <row r="888" spans="1:9" x14ac:dyDescent="0.3">
      <c r="A888">
        <v>10</v>
      </c>
      <c r="B888">
        <v>1</v>
      </c>
      <c r="C888">
        <v>0</v>
      </c>
      <c r="D888">
        <v>5900</v>
      </c>
      <c r="E888" t="s">
        <v>7979</v>
      </c>
      <c r="F888">
        <v>708890</v>
      </c>
      <c r="G888" s="85">
        <v>46150</v>
      </c>
      <c r="H888" s="57">
        <v>19</v>
      </c>
      <c r="I888" t="s">
        <v>8551</v>
      </c>
    </row>
    <row r="889" spans="1:9" x14ac:dyDescent="0.3">
      <c r="A889">
        <v>30</v>
      </c>
      <c r="B889">
        <v>1</v>
      </c>
      <c r="C889">
        <v>1</v>
      </c>
      <c r="D889">
        <v>1400</v>
      </c>
      <c r="E889" t="s">
        <v>8408</v>
      </c>
      <c r="F889">
        <v>738793</v>
      </c>
      <c r="G889" s="85">
        <v>46150</v>
      </c>
      <c r="H889" s="57">
        <v>19</v>
      </c>
      <c r="I889" t="s">
        <v>8550</v>
      </c>
    </row>
    <row r="890" spans="1:9" x14ac:dyDescent="0.3">
      <c r="A890">
        <v>15</v>
      </c>
      <c r="B890">
        <v>1</v>
      </c>
      <c r="C890">
        <v>1</v>
      </c>
      <c r="D890">
        <v>4800</v>
      </c>
      <c r="E890" t="s">
        <v>8030</v>
      </c>
      <c r="F890">
        <v>794702</v>
      </c>
      <c r="G890" s="85">
        <v>46150</v>
      </c>
      <c r="H890" s="57">
        <v>19</v>
      </c>
      <c r="I890" t="s">
        <v>8552</v>
      </c>
    </row>
    <row r="891" spans="1:9" x14ac:dyDescent="0.3">
      <c r="A891">
        <v>0</v>
      </c>
      <c r="B891">
        <v>0</v>
      </c>
      <c r="C891">
        <v>0</v>
      </c>
      <c r="D891">
        <v>800</v>
      </c>
      <c r="E891" t="s">
        <v>8409</v>
      </c>
      <c r="F891">
        <v>859362</v>
      </c>
      <c r="G891" s="85">
        <v>46150</v>
      </c>
      <c r="H891" s="57">
        <v>19</v>
      </c>
      <c r="I891" t="s">
        <v>8554</v>
      </c>
    </row>
    <row r="892" spans="1:9" x14ac:dyDescent="0.3">
      <c r="A892">
        <v>23</v>
      </c>
      <c r="B892">
        <v>1</v>
      </c>
      <c r="C892">
        <v>1</v>
      </c>
      <c r="D892">
        <v>1100</v>
      </c>
      <c r="E892" t="s">
        <v>8069</v>
      </c>
      <c r="F892">
        <v>734398</v>
      </c>
      <c r="G892" s="85">
        <v>46150</v>
      </c>
      <c r="H892" s="57">
        <v>19</v>
      </c>
      <c r="I892" t="s">
        <v>8559</v>
      </c>
    </row>
    <row r="893" spans="1:9" x14ac:dyDescent="0.3">
      <c r="A893">
        <v>4</v>
      </c>
      <c r="B893">
        <v>1</v>
      </c>
      <c r="C893">
        <v>0</v>
      </c>
      <c r="D893">
        <v>2100</v>
      </c>
      <c r="E893" t="s">
        <v>7965</v>
      </c>
      <c r="F893">
        <v>758003</v>
      </c>
      <c r="G893" s="85">
        <v>46150</v>
      </c>
      <c r="H893" s="57">
        <v>19</v>
      </c>
      <c r="I893" t="s">
        <v>8512</v>
      </c>
    </row>
    <row r="894" spans="1:9" x14ac:dyDescent="0.3">
      <c r="A894">
        <v>14</v>
      </c>
      <c r="B894">
        <v>1</v>
      </c>
      <c r="C894">
        <v>0</v>
      </c>
      <c r="D894">
        <v>300</v>
      </c>
      <c r="E894" t="s">
        <v>8027</v>
      </c>
      <c r="F894">
        <v>841966</v>
      </c>
      <c r="G894" s="85">
        <v>46150</v>
      </c>
      <c r="H894" s="57">
        <v>19</v>
      </c>
      <c r="I894" t="s">
        <v>8562</v>
      </c>
    </row>
    <row r="895" spans="1:9" x14ac:dyDescent="0.3">
      <c r="A895">
        <v>20</v>
      </c>
      <c r="B895">
        <v>1</v>
      </c>
      <c r="C895">
        <v>1</v>
      </c>
      <c r="D895">
        <v>200</v>
      </c>
      <c r="E895" t="s">
        <v>8083</v>
      </c>
      <c r="F895">
        <v>816256</v>
      </c>
      <c r="G895" s="85">
        <v>46150</v>
      </c>
      <c r="H895" s="57">
        <v>19</v>
      </c>
      <c r="I895" t="s">
        <v>8564</v>
      </c>
    </row>
    <row r="896" spans="1:9" x14ac:dyDescent="0.3">
      <c r="A896">
        <v>24</v>
      </c>
      <c r="B896">
        <v>1</v>
      </c>
      <c r="C896">
        <v>0</v>
      </c>
      <c r="D896">
        <v>700</v>
      </c>
      <c r="E896" t="s">
        <v>8410</v>
      </c>
      <c r="F896">
        <v>771407</v>
      </c>
      <c r="G896" s="85">
        <v>46150</v>
      </c>
      <c r="H896" s="57">
        <v>19</v>
      </c>
      <c r="I896" t="s">
        <v>8565</v>
      </c>
    </row>
    <row r="897" spans="1:9" x14ac:dyDescent="0.3">
      <c r="A897">
        <v>30</v>
      </c>
      <c r="B897">
        <v>1</v>
      </c>
      <c r="C897">
        <v>1</v>
      </c>
      <c r="D897">
        <v>2000</v>
      </c>
      <c r="E897" t="s">
        <v>8011</v>
      </c>
      <c r="F897">
        <v>1565</v>
      </c>
      <c r="G897" s="85">
        <v>46150</v>
      </c>
      <c r="H897" s="57">
        <v>19</v>
      </c>
      <c r="I897" t="s">
        <v>8566</v>
      </c>
    </row>
    <row r="898" spans="1:9" x14ac:dyDescent="0.3">
      <c r="A898">
        <v>4</v>
      </c>
      <c r="B898">
        <v>1</v>
      </c>
      <c r="C898">
        <v>0</v>
      </c>
      <c r="D898">
        <v>37400</v>
      </c>
      <c r="F898">
        <v>732761</v>
      </c>
      <c r="G898" s="85">
        <v>46150</v>
      </c>
      <c r="H898" s="57">
        <v>19</v>
      </c>
      <c r="I898" t="s">
        <v>8515</v>
      </c>
    </row>
    <row r="899" spans="1:9" x14ac:dyDescent="0.3">
      <c r="A899">
        <v>5</v>
      </c>
      <c r="B899">
        <v>1</v>
      </c>
      <c r="C899">
        <v>0</v>
      </c>
      <c r="D899">
        <v>16900</v>
      </c>
      <c r="F899">
        <v>214331</v>
      </c>
      <c r="G899" s="85">
        <v>46150</v>
      </c>
      <c r="H899" s="57">
        <v>19</v>
      </c>
      <c r="I899" t="s">
        <v>8524</v>
      </c>
    </row>
    <row r="900" spans="1:9" x14ac:dyDescent="0.3">
      <c r="A900">
        <v>0</v>
      </c>
      <c r="B900">
        <v>0</v>
      </c>
      <c r="C900">
        <v>0</v>
      </c>
      <c r="D900">
        <v>2500</v>
      </c>
      <c r="E900" t="s">
        <v>8386</v>
      </c>
      <c r="F900">
        <v>817128</v>
      </c>
      <c r="G900" s="85">
        <v>46150</v>
      </c>
      <c r="H900" s="57">
        <v>19</v>
      </c>
      <c r="I900" t="s">
        <v>8461</v>
      </c>
    </row>
    <row r="901" spans="1:9" x14ac:dyDescent="0.3">
      <c r="A901">
        <v>21</v>
      </c>
      <c r="B901">
        <v>1</v>
      </c>
      <c r="C901">
        <v>0</v>
      </c>
      <c r="D901">
        <v>2700</v>
      </c>
      <c r="E901" t="s">
        <v>3484</v>
      </c>
      <c r="F901">
        <v>207827</v>
      </c>
      <c r="G901" s="85">
        <v>46150</v>
      </c>
      <c r="H901" s="57">
        <v>19</v>
      </c>
      <c r="I901" t="s">
        <v>8572</v>
      </c>
    </row>
    <row r="902" spans="1:9" x14ac:dyDescent="0.3">
      <c r="A902">
        <v>5</v>
      </c>
      <c r="B902">
        <v>1</v>
      </c>
      <c r="C902">
        <v>0</v>
      </c>
      <c r="D902">
        <v>7600</v>
      </c>
      <c r="E902" t="s">
        <v>3485</v>
      </c>
      <c r="F902">
        <v>824270</v>
      </c>
      <c r="G902" s="85">
        <v>46150</v>
      </c>
      <c r="H902" s="57">
        <v>19</v>
      </c>
      <c r="I902" t="s">
        <v>8518</v>
      </c>
    </row>
    <row r="903" spans="1:9" x14ac:dyDescent="0.3">
      <c r="A903">
        <v>30</v>
      </c>
      <c r="B903">
        <v>1</v>
      </c>
      <c r="C903">
        <v>1</v>
      </c>
      <c r="D903">
        <v>3500</v>
      </c>
      <c r="E903" t="s">
        <v>7971</v>
      </c>
      <c r="F903">
        <v>3738</v>
      </c>
      <c r="G903" s="85">
        <v>46150</v>
      </c>
      <c r="H903" s="57">
        <v>19</v>
      </c>
      <c r="I903" t="s">
        <v>8587</v>
      </c>
    </row>
    <row r="904" spans="1:9" x14ac:dyDescent="0.3">
      <c r="A904">
        <v>4</v>
      </c>
      <c r="B904">
        <v>0</v>
      </c>
      <c r="C904">
        <v>0</v>
      </c>
      <c r="D904" t="s">
        <v>3567</v>
      </c>
      <c r="F904" t="s">
        <v>7082</v>
      </c>
      <c r="G904" s="85">
        <v>46150</v>
      </c>
      <c r="H904" s="57">
        <v>19</v>
      </c>
      <c r="I904" t="s">
        <v>8496</v>
      </c>
    </row>
    <row r="905" spans="1:9" x14ac:dyDescent="0.3">
      <c r="A905">
        <v>0</v>
      </c>
      <c r="C905">
        <v>0</v>
      </c>
      <c r="D905">
        <v>7500</v>
      </c>
      <c r="E905" t="s">
        <v>4059</v>
      </c>
      <c r="F905">
        <v>845415</v>
      </c>
      <c r="G905" s="85">
        <v>46150</v>
      </c>
      <c r="H905" s="57">
        <v>19</v>
      </c>
      <c r="I905" t="s">
        <v>8462</v>
      </c>
    </row>
    <row r="906" spans="1:9" x14ac:dyDescent="0.3">
      <c r="A906">
        <v>0</v>
      </c>
      <c r="B906">
        <v>0</v>
      </c>
      <c r="C906">
        <v>0</v>
      </c>
      <c r="D906" t="s">
        <v>3567</v>
      </c>
      <c r="F906" t="s">
        <v>8412</v>
      </c>
      <c r="G906" s="85">
        <v>46150</v>
      </c>
      <c r="H906" s="57">
        <v>19</v>
      </c>
      <c r="I906" t="s">
        <v>8594</v>
      </c>
    </row>
    <row r="907" spans="1:9" x14ac:dyDescent="0.3">
      <c r="A907">
        <v>5</v>
      </c>
      <c r="B907">
        <v>0</v>
      </c>
      <c r="C907">
        <v>0</v>
      </c>
      <c r="D907">
        <v>3900</v>
      </c>
      <c r="E907" t="s">
        <v>3602</v>
      </c>
      <c r="F907">
        <v>859486</v>
      </c>
      <c r="G907" s="85">
        <v>46150</v>
      </c>
      <c r="H907" s="57">
        <v>19</v>
      </c>
      <c r="I907" t="s">
        <v>8521</v>
      </c>
    </row>
    <row r="908" spans="1:9" x14ac:dyDescent="0.3">
      <c r="A908">
        <v>30</v>
      </c>
      <c r="B908">
        <v>0</v>
      </c>
      <c r="C908">
        <v>0</v>
      </c>
      <c r="D908">
        <v>0</v>
      </c>
      <c r="E908" t="s">
        <v>3999</v>
      </c>
      <c r="F908" t="s">
        <v>4208</v>
      </c>
      <c r="G908" s="85">
        <v>46150</v>
      </c>
      <c r="H908" s="57">
        <v>19</v>
      </c>
      <c r="I908" t="s">
        <v>8588</v>
      </c>
    </row>
    <row r="909" spans="1:9" x14ac:dyDescent="0.3">
      <c r="A909">
        <v>30</v>
      </c>
      <c r="B909">
        <v>0</v>
      </c>
      <c r="C909">
        <v>0</v>
      </c>
      <c r="D909">
        <v>0</v>
      </c>
      <c r="E909" t="s">
        <v>3468</v>
      </c>
      <c r="F909" t="s">
        <v>3263</v>
      </c>
      <c r="G909" s="85">
        <v>46150</v>
      </c>
      <c r="H909" s="57">
        <v>19</v>
      </c>
      <c r="I909" t="s">
        <v>8589</v>
      </c>
    </row>
    <row r="910" spans="1:9" x14ac:dyDescent="0.3">
      <c r="A910">
        <v>-17</v>
      </c>
      <c r="B910">
        <v>0</v>
      </c>
      <c r="C910">
        <v>0</v>
      </c>
      <c r="D910" t="s">
        <v>3567</v>
      </c>
      <c r="F910" t="s">
        <v>7621</v>
      </c>
      <c r="G910" s="85">
        <v>46150</v>
      </c>
      <c r="H910" s="57">
        <v>19</v>
      </c>
      <c r="I910" t="s">
        <v>8442</v>
      </c>
    </row>
    <row r="911" spans="1:9" x14ac:dyDescent="0.3">
      <c r="A911">
        <v>16</v>
      </c>
      <c r="C911">
        <v>0</v>
      </c>
      <c r="D911">
        <v>900</v>
      </c>
      <c r="E911" t="s">
        <v>8411</v>
      </c>
      <c r="F911">
        <v>675960</v>
      </c>
      <c r="G911" s="85">
        <v>46150</v>
      </c>
      <c r="H911" s="57">
        <v>19</v>
      </c>
      <c r="I911" t="s">
        <v>8530</v>
      </c>
    </row>
    <row r="912" spans="1:9" x14ac:dyDescent="0.3">
      <c r="A912">
        <v>0</v>
      </c>
      <c r="B912">
        <v>0</v>
      </c>
      <c r="C912">
        <v>0</v>
      </c>
      <c r="D912">
        <v>300</v>
      </c>
      <c r="E912" t="s">
        <v>8087</v>
      </c>
      <c r="F912">
        <v>786407</v>
      </c>
      <c r="G912" s="85">
        <v>46150</v>
      </c>
      <c r="H912" s="57">
        <v>19</v>
      </c>
      <c r="I912" t="s">
        <v>8567</v>
      </c>
    </row>
    <row r="913" spans="1:9" x14ac:dyDescent="0.3">
      <c r="A913">
        <v>0</v>
      </c>
      <c r="B913">
        <v>0</v>
      </c>
      <c r="C913">
        <v>0</v>
      </c>
      <c r="D913">
        <v>400</v>
      </c>
      <c r="E913" t="s">
        <v>3940</v>
      </c>
      <c r="F913">
        <v>653403</v>
      </c>
      <c r="G913" s="85">
        <v>46150</v>
      </c>
      <c r="H913" s="57">
        <v>19</v>
      </c>
      <c r="I913" t="s">
        <v>8568</v>
      </c>
    </row>
    <row r="914" spans="1:9" x14ac:dyDescent="0.3">
      <c r="A914">
        <v>0</v>
      </c>
      <c r="B914">
        <v>0</v>
      </c>
      <c r="C914">
        <v>0</v>
      </c>
      <c r="D914">
        <v>800</v>
      </c>
      <c r="E914" t="s">
        <v>3939</v>
      </c>
      <c r="F914">
        <v>653429</v>
      </c>
      <c r="G914" s="85">
        <v>46150</v>
      </c>
      <c r="H914" s="57">
        <v>19</v>
      </c>
      <c r="I914" t="s">
        <v>8570</v>
      </c>
    </row>
    <row r="915" spans="1:9" x14ac:dyDescent="0.3">
      <c r="A915">
        <v>1</v>
      </c>
      <c r="B915">
        <v>0</v>
      </c>
      <c r="C915">
        <v>0</v>
      </c>
      <c r="D915">
        <v>3500</v>
      </c>
      <c r="E915" t="s">
        <v>3686</v>
      </c>
      <c r="F915">
        <v>703480</v>
      </c>
      <c r="G915" s="85">
        <v>46150</v>
      </c>
      <c r="H915" s="57">
        <v>19</v>
      </c>
      <c r="I915" t="s">
        <v>8574</v>
      </c>
    </row>
    <row r="916" spans="1:9" x14ac:dyDescent="0.3">
      <c r="A916">
        <v>3</v>
      </c>
      <c r="B916">
        <v>1</v>
      </c>
      <c r="C916">
        <v>0</v>
      </c>
      <c r="D916">
        <v>700</v>
      </c>
      <c r="E916" t="s">
        <v>3583</v>
      </c>
      <c r="F916">
        <v>653434</v>
      </c>
      <c r="G916" s="85">
        <v>46150</v>
      </c>
      <c r="H916" s="57">
        <v>19</v>
      </c>
      <c r="I916" t="s">
        <v>8576</v>
      </c>
    </row>
    <row r="917" spans="1:9" x14ac:dyDescent="0.3">
      <c r="A917">
        <v>4</v>
      </c>
      <c r="C917">
        <v>0</v>
      </c>
      <c r="D917">
        <v>3600</v>
      </c>
      <c r="E917" t="s">
        <v>3896</v>
      </c>
      <c r="F917">
        <v>794723</v>
      </c>
      <c r="G917" s="85">
        <v>46150</v>
      </c>
      <c r="H917" s="57">
        <v>19</v>
      </c>
      <c r="I917" t="s">
        <v>8582</v>
      </c>
    </row>
    <row r="918" spans="1:9" x14ac:dyDescent="0.3">
      <c r="A918">
        <v>7</v>
      </c>
      <c r="B918">
        <v>1</v>
      </c>
      <c r="C918">
        <v>0</v>
      </c>
      <c r="D918">
        <v>1600</v>
      </c>
      <c r="F918">
        <v>645199</v>
      </c>
      <c r="G918" s="85">
        <v>46150</v>
      </c>
      <c r="H918" s="57">
        <v>19</v>
      </c>
      <c r="I918" t="s">
        <v>8584</v>
      </c>
    </row>
    <row r="919" spans="1:9" x14ac:dyDescent="0.3">
      <c r="A919">
        <v>9</v>
      </c>
      <c r="C919">
        <v>1</v>
      </c>
      <c r="D919">
        <v>1100</v>
      </c>
      <c r="E919" t="s">
        <v>3894</v>
      </c>
      <c r="F919">
        <v>653426</v>
      </c>
      <c r="G919" s="85">
        <v>46150</v>
      </c>
      <c r="H919" s="57">
        <v>19</v>
      </c>
      <c r="I919" t="s">
        <v>8591</v>
      </c>
    </row>
    <row r="920" spans="1:9" x14ac:dyDescent="0.3">
      <c r="A920">
        <v>0</v>
      </c>
      <c r="B920">
        <v>0</v>
      </c>
      <c r="C920">
        <v>0</v>
      </c>
      <c r="D920">
        <v>1200</v>
      </c>
      <c r="E920" t="s">
        <v>8068</v>
      </c>
      <c r="F920">
        <v>762106</v>
      </c>
      <c r="G920" s="85">
        <v>46150</v>
      </c>
      <c r="H920" s="57">
        <v>19</v>
      </c>
      <c r="I920" t="s">
        <v>8479</v>
      </c>
    </row>
    <row r="921" spans="1:9" x14ac:dyDescent="0.3">
      <c r="A921">
        <v>0</v>
      </c>
      <c r="B921">
        <v>0</v>
      </c>
      <c r="C921">
        <v>0</v>
      </c>
      <c r="D921">
        <v>200</v>
      </c>
      <c r="E921" t="s">
        <v>8072</v>
      </c>
      <c r="F921">
        <v>709889</v>
      </c>
      <c r="G921" s="85">
        <v>46150</v>
      </c>
      <c r="H921" s="57">
        <v>19</v>
      </c>
      <c r="I921" t="s">
        <v>8480</v>
      </c>
    </row>
    <row r="922" spans="1:9" x14ac:dyDescent="0.3">
      <c r="A922">
        <v>0</v>
      </c>
      <c r="B922">
        <v>0</v>
      </c>
      <c r="C922">
        <v>0</v>
      </c>
      <c r="D922">
        <v>100</v>
      </c>
      <c r="E922" t="s">
        <v>8075</v>
      </c>
      <c r="F922">
        <v>553397</v>
      </c>
      <c r="G922" s="85">
        <v>46150</v>
      </c>
      <c r="H922" s="57">
        <v>19</v>
      </c>
      <c r="I922" t="s">
        <v>8481</v>
      </c>
    </row>
    <row r="923" spans="1:9" x14ac:dyDescent="0.3">
      <c r="A923">
        <v>0</v>
      </c>
      <c r="B923">
        <v>0</v>
      </c>
      <c r="C923">
        <v>0</v>
      </c>
      <c r="D923">
        <v>100</v>
      </c>
      <c r="E923" t="s">
        <v>8075</v>
      </c>
      <c r="F923">
        <v>536276</v>
      </c>
      <c r="G923" s="85">
        <v>46150</v>
      </c>
      <c r="H923" s="57">
        <v>19</v>
      </c>
      <c r="I923" t="s">
        <v>8482</v>
      </c>
    </row>
    <row r="924" spans="1:9" x14ac:dyDescent="0.3">
      <c r="A924">
        <v>0</v>
      </c>
      <c r="B924">
        <v>0</v>
      </c>
      <c r="C924">
        <v>0</v>
      </c>
      <c r="D924">
        <v>100</v>
      </c>
      <c r="E924" t="s">
        <v>8075</v>
      </c>
      <c r="F924">
        <v>452082</v>
      </c>
      <c r="G924" s="85">
        <v>46150</v>
      </c>
      <c r="H924" s="57">
        <v>19</v>
      </c>
      <c r="I924" t="s">
        <v>8483</v>
      </c>
    </row>
    <row r="925" spans="1:9" x14ac:dyDescent="0.3">
      <c r="A925">
        <v>0</v>
      </c>
      <c r="B925">
        <v>0</v>
      </c>
      <c r="C925">
        <v>0</v>
      </c>
      <c r="D925">
        <v>100</v>
      </c>
      <c r="E925" t="s">
        <v>8075</v>
      </c>
      <c r="F925">
        <v>164812</v>
      </c>
      <c r="G925" s="85">
        <v>46150</v>
      </c>
      <c r="H925" s="57">
        <v>19</v>
      </c>
      <c r="I925" t="s">
        <v>8484</v>
      </c>
    </row>
    <row r="926" spans="1:9" x14ac:dyDescent="0.3">
      <c r="A926">
        <v>5</v>
      </c>
      <c r="B926">
        <v>1</v>
      </c>
      <c r="C926">
        <v>0</v>
      </c>
      <c r="D926">
        <v>200</v>
      </c>
      <c r="E926" t="s">
        <v>8072</v>
      </c>
      <c r="F926">
        <v>709635</v>
      </c>
      <c r="G926" s="85">
        <v>46150</v>
      </c>
      <c r="H926" s="57">
        <v>19</v>
      </c>
      <c r="I926" t="s">
        <v>8523</v>
      </c>
    </row>
    <row r="927" spans="1:9" x14ac:dyDescent="0.3">
      <c r="A927">
        <v>10</v>
      </c>
      <c r="B927">
        <v>1</v>
      </c>
      <c r="C927">
        <v>0</v>
      </c>
      <c r="D927">
        <v>300</v>
      </c>
      <c r="E927" t="s">
        <v>8071</v>
      </c>
      <c r="F927">
        <v>712576</v>
      </c>
      <c r="G927" s="85">
        <v>46150</v>
      </c>
      <c r="H927" s="57">
        <v>19</v>
      </c>
      <c r="I927" t="s">
        <v>8549</v>
      </c>
    </row>
    <row r="928" spans="1:9" x14ac:dyDescent="0.3">
      <c r="A928">
        <v>1</v>
      </c>
      <c r="B928">
        <v>0</v>
      </c>
      <c r="C928">
        <v>0</v>
      </c>
      <c r="D928">
        <v>5600</v>
      </c>
      <c r="E928" t="s">
        <v>8070</v>
      </c>
      <c r="F928">
        <v>732763</v>
      </c>
      <c r="G928" s="85">
        <v>46150</v>
      </c>
      <c r="H928" s="57">
        <v>19</v>
      </c>
      <c r="I928" t="s">
        <v>8575</v>
      </c>
    </row>
    <row r="929" spans="1:9" x14ac:dyDescent="0.3">
      <c r="A929">
        <v>25</v>
      </c>
      <c r="B929">
        <v>1</v>
      </c>
      <c r="C929">
        <v>1</v>
      </c>
      <c r="D929">
        <v>400</v>
      </c>
      <c r="E929" t="s">
        <v>8072</v>
      </c>
      <c r="F929">
        <v>705260</v>
      </c>
      <c r="G929" s="85">
        <v>46150</v>
      </c>
      <c r="H929" s="57">
        <v>19</v>
      </c>
      <c r="I929" t="s">
        <v>8577</v>
      </c>
    </row>
    <row r="930" spans="1:9" x14ac:dyDescent="0.3">
      <c r="A930">
        <v>28</v>
      </c>
      <c r="B930">
        <v>1</v>
      </c>
      <c r="C930">
        <v>1</v>
      </c>
      <c r="D930">
        <v>1300</v>
      </c>
      <c r="E930" t="s">
        <v>8072</v>
      </c>
      <c r="F930">
        <v>502860</v>
      </c>
      <c r="G930" s="85">
        <v>46150</v>
      </c>
      <c r="H930" s="57">
        <v>19</v>
      </c>
      <c r="I930" t="s">
        <v>8578</v>
      </c>
    </row>
    <row r="931" spans="1:9" x14ac:dyDescent="0.3">
      <c r="A931">
        <v>9</v>
      </c>
      <c r="B931">
        <v>0</v>
      </c>
      <c r="C931">
        <v>0</v>
      </c>
      <c r="D931">
        <v>1000</v>
      </c>
      <c r="E931" t="s">
        <v>8415</v>
      </c>
      <c r="F931">
        <v>860563</v>
      </c>
      <c r="G931" s="85">
        <v>46150</v>
      </c>
      <c r="H931" s="57">
        <v>19</v>
      </c>
      <c r="I931" t="s">
        <v>8596</v>
      </c>
    </row>
    <row r="932" spans="1:9" x14ac:dyDescent="0.3">
      <c r="A932">
        <v>6</v>
      </c>
      <c r="B932">
        <v>0</v>
      </c>
      <c r="C932">
        <v>0</v>
      </c>
      <c r="D932">
        <v>4400</v>
      </c>
      <c r="E932" t="s">
        <v>3602</v>
      </c>
      <c r="F932">
        <v>859486</v>
      </c>
      <c r="G932" s="85">
        <v>46153</v>
      </c>
      <c r="H932" s="57">
        <v>20</v>
      </c>
      <c r="I932" t="s">
        <v>8673</v>
      </c>
    </row>
    <row r="933" spans="1:9" x14ac:dyDescent="0.3">
      <c r="A933">
        <v>30</v>
      </c>
      <c r="B933">
        <v>0</v>
      </c>
      <c r="C933">
        <v>0</v>
      </c>
      <c r="D933">
        <v>600</v>
      </c>
      <c r="E933" t="s">
        <v>3608</v>
      </c>
      <c r="F933">
        <v>859497</v>
      </c>
      <c r="G933" s="85">
        <v>46153</v>
      </c>
      <c r="H933" s="57">
        <v>20</v>
      </c>
      <c r="I933" t="s">
        <v>8674</v>
      </c>
    </row>
    <row r="934" spans="1:9" x14ac:dyDescent="0.3">
      <c r="A934">
        <v>10</v>
      </c>
      <c r="B934">
        <v>0</v>
      </c>
      <c r="C934">
        <v>0</v>
      </c>
      <c r="D934">
        <v>21400</v>
      </c>
      <c r="F934">
        <v>565912</v>
      </c>
      <c r="G934" s="85">
        <v>46153</v>
      </c>
      <c r="H934" s="57">
        <v>20</v>
      </c>
      <c r="I934" t="s">
        <v>8675</v>
      </c>
    </row>
    <row r="935" spans="1:9" x14ac:dyDescent="0.3">
      <c r="A935">
        <v>8</v>
      </c>
      <c r="B935">
        <v>0</v>
      </c>
      <c r="C935">
        <v>0</v>
      </c>
      <c r="D935">
        <v>4000</v>
      </c>
      <c r="E935" t="s">
        <v>3888</v>
      </c>
      <c r="F935">
        <v>710585</v>
      </c>
      <c r="G935" s="85">
        <v>46153</v>
      </c>
      <c r="H935" s="57">
        <v>20</v>
      </c>
      <c r="I935" t="s">
        <v>8676</v>
      </c>
    </row>
    <row r="936" spans="1:9" x14ac:dyDescent="0.3">
      <c r="A936">
        <v>9</v>
      </c>
      <c r="B936">
        <v>0</v>
      </c>
      <c r="C936">
        <v>0</v>
      </c>
      <c r="D936">
        <v>200</v>
      </c>
      <c r="E936" t="s">
        <v>7968</v>
      </c>
      <c r="F936">
        <v>785791</v>
      </c>
      <c r="G936" s="85">
        <v>46153</v>
      </c>
      <c r="H936" s="57">
        <v>20</v>
      </c>
      <c r="I936" t="s">
        <v>8677</v>
      </c>
    </row>
    <row r="937" spans="1:9" x14ac:dyDescent="0.3">
      <c r="A937">
        <v>7</v>
      </c>
      <c r="B937">
        <v>0</v>
      </c>
      <c r="C937">
        <v>0</v>
      </c>
      <c r="D937">
        <v>7000</v>
      </c>
      <c r="F937">
        <v>766773</v>
      </c>
      <c r="G937" s="85">
        <v>46153</v>
      </c>
      <c r="H937" s="57">
        <v>20</v>
      </c>
      <c r="I937" t="s">
        <v>8678</v>
      </c>
    </row>
    <row r="938" spans="1:9" x14ac:dyDescent="0.3">
      <c r="A938">
        <v>11</v>
      </c>
      <c r="B938">
        <v>0</v>
      </c>
      <c r="C938">
        <v>0</v>
      </c>
      <c r="D938">
        <v>18000</v>
      </c>
      <c r="E938" t="s">
        <v>7980</v>
      </c>
      <c r="F938">
        <v>861258</v>
      </c>
      <c r="G938" s="85">
        <v>46153</v>
      </c>
      <c r="H938" s="57">
        <v>20</v>
      </c>
      <c r="I938" t="s">
        <v>8679</v>
      </c>
    </row>
    <row r="939" spans="1:9" x14ac:dyDescent="0.3">
      <c r="A939">
        <v>30</v>
      </c>
      <c r="B939">
        <v>0</v>
      </c>
      <c r="C939">
        <v>0</v>
      </c>
      <c r="D939">
        <v>0</v>
      </c>
      <c r="E939" t="s">
        <v>7996</v>
      </c>
      <c r="F939">
        <v>448807</v>
      </c>
      <c r="G939" s="85">
        <v>46153</v>
      </c>
      <c r="H939" s="57">
        <v>20</v>
      </c>
      <c r="I939" t="s">
        <v>8680</v>
      </c>
    </row>
    <row r="940" spans="1:9" x14ac:dyDescent="0.3">
      <c r="A940">
        <v>25</v>
      </c>
      <c r="B940">
        <v>1</v>
      </c>
      <c r="C940">
        <v>1</v>
      </c>
      <c r="D940">
        <v>2600</v>
      </c>
      <c r="E940" t="s">
        <v>7964</v>
      </c>
      <c r="F940">
        <v>3567</v>
      </c>
      <c r="G940" s="85">
        <v>46153</v>
      </c>
      <c r="H940" s="57">
        <v>20</v>
      </c>
      <c r="I940" t="s">
        <v>8681</v>
      </c>
    </row>
    <row r="941" spans="1:9" x14ac:dyDescent="0.3">
      <c r="A941">
        <v>10</v>
      </c>
      <c r="B941">
        <v>0</v>
      </c>
      <c r="C941">
        <v>0</v>
      </c>
      <c r="D941">
        <v>800</v>
      </c>
      <c r="E941" t="s">
        <v>7984</v>
      </c>
      <c r="F941">
        <v>780942</v>
      </c>
      <c r="G941" s="85">
        <v>46153</v>
      </c>
      <c r="H941" s="57">
        <v>20</v>
      </c>
      <c r="I941" t="s">
        <v>8682</v>
      </c>
    </row>
    <row r="942" spans="1:9" x14ac:dyDescent="0.3">
      <c r="A942">
        <v>5</v>
      </c>
      <c r="B942">
        <v>0</v>
      </c>
      <c r="C942">
        <v>0</v>
      </c>
      <c r="D942">
        <v>800</v>
      </c>
      <c r="E942" t="s">
        <v>7994</v>
      </c>
      <c r="F942">
        <v>859973</v>
      </c>
      <c r="G942" s="85">
        <v>46153</v>
      </c>
      <c r="H942" s="57">
        <v>20</v>
      </c>
      <c r="I942" t="s">
        <v>8683</v>
      </c>
    </row>
    <row r="943" spans="1:9" x14ac:dyDescent="0.3">
      <c r="A943">
        <v>12</v>
      </c>
      <c r="B943">
        <v>1</v>
      </c>
      <c r="C943">
        <v>0</v>
      </c>
      <c r="D943">
        <v>32400</v>
      </c>
      <c r="E943" t="s">
        <v>3226</v>
      </c>
      <c r="F943">
        <v>703456</v>
      </c>
      <c r="G943" s="85">
        <v>46153</v>
      </c>
      <c r="H943" s="57">
        <v>20</v>
      </c>
      <c r="I943" t="s">
        <v>8684</v>
      </c>
    </row>
    <row r="944" spans="1:9" x14ac:dyDescent="0.3">
      <c r="A944">
        <v>9</v>
      </c>
      <c r="B944">
        <v>0</v>
      </c>
      <c r="C944">
        <v>0</v>
      </c>
      <c r="D944">
        <v>14400</v>
      </c>
      <c r="E944" t="s">
        <v>7956</v>
      </c>
      <c r="F944">
        <v>859327</v>
      </c>
      <c r="G944" s="85">
        <v>46153</v>
      </c>
      <c r="H944" s="57">
        <v>20</v>
      </c>
      <c r="I944" t="s">
        <v>8685</v>
      </c>
    </row>
    <row r="945" spans="1:9" x14ac:dyDescent="0.3">
      <c r="A945">
        <v>10</v>
      </c>
      <c r="B945">
        <v>0</v>
      </c>
      <c r="C945">
        <v>0</v>
      </c>
      <c r="D945">
        <v>21400</v>
      </c>
      <c r="F945">
        <v>565912</v>
      </c>
      <c r="G945" s="85">
        <v>46153</v>
      </c>
      <c r="H945" s="57">
        <v>20</v>
      </c>
      <c r="I945" t="s">
        <v>8675</v>
      </c>
    </row>
    <row r="946" spans="1:9" x14ac:dyDescent="0.3">
      <c r="A946">
        <v>15</v>
      </c>
      <c r="B946">
        <v>1</v>
      </c>
      <c r="C946">
        <v>0</v>
      </c>
      <c r="D946">
        <v>1700</v>
      </c>
      <c r="E946" t="s">
        <v>7977</v>
      </c>
      <c r="F946">
        <v>645196</v>
      </c>
      <c r="G946" s="85">
        <v>46153</v>
      </c>
      <c r="H946" s="57">
        <v>20</v>
      </c>
      <c r="I946" t="s">
        <v>8686</v>
      </c>
    </row>
    <row r="947" spans="1:9" x14ac:dyDescent="0.3">
      <c r="A947">
        <v>30</v>
      </c>
      <c r="B947">
        <v>1</v>
      </c>
      <c r="C947">
        <v>1</v>
      </c>
      <c r="D947">
        <v>500</v>
      </c>
      <c r="E947" t="s">
        <v>7981</v>
      </c>
      <c r="F947">
        <v>653423</v>
      </c>
      <c r="G947" s="85">
        <v>46153</v>
      </c>
      <c r="H947" s="57">
        <v>20</v>
      </c>
      <c r="I947" t="s">
        <v>8687</v>
      </c>
    </row>
    <row r="948" spans="1:9" x14ac:dyDescent="0.3">
      <c r="A948">
        <v>8</v>
      </c>
      <c r="B948">
        <v>1</v>
      </c>
      <c r="C948">
        <v>0</v>
      </c>
      <c r="D948">
        <v>3000</v>
      </c>
      <c r="E948" t="s">
        <v>8423</v>
      </c>
      <c r="F948">
        <v>859378</v>
      </c>
      <c r="G948" s="85">
        <v>46153</v>
      </c>
      <c r="H948" s="57">
        <v>20</v>
      </c>
      <c r="I948" t="s">
        <v>8688</v>
      </c>
    </row>
    <row r="949" spans="1:9" x14ac:dyDescent="0.3">
      <c r="A949">
        <v>3</v>
      </c>
      <c r="B949">
        <v>0</v>
      </c>
      <c r="C949">
        <v>0</v>
      </c>
      <c r="D949">
        <v>1500</v>
      </c>
      <c r="E949" t="s">
        <v>7997</v>
      </c>
      <c r="F949">
        <v>855296</v>
      </c>
      <c r="G949" s="85">
        <v>46153</v>
      </c>
      <c r="H949" s="57">
        <v>20</v>
      </c>
      <c r="I949" t="s">
        <v>8689</v>
      </c>
    </row>
    <row r="950" spans="1:9" x14ac:dyDescent="0.3">
      <c r="A950">
        <v>10</v>
      </c>
      <c r="B950">
        <v>0</v>
      </c>
      <c r="C950">
        <v>0</v>
      </c>
      <c r="D950">
        <v>400</v>
      </c>
      <c r="E950" t="s">
        <v>7966</v>
      </c>
      <c r="F950">
        <v>860840</v>
      </c>
      <c r="G950" s="85">
        <v>46153</v>
      </c>
      <c r="H950" s="57">
        <v>20</v>
      </c>
      <c r="I950" t="s">
        <v>8690</v>
      </c>
    </row>
    <row r="951" spans="1:9" x14ac:dyDescent="0.3">
      <c r="A951">
        <v>17</v>
      </c>
      <c r="B951">
        <v>0</v>
      </c>
      <c r="C951">
        <v>0</v>
      </c>
      <c r="D951">
        <v>1000</v>
      </c>
      <c r="E951" t="s">
        <v>3932</v>
      </c>
      <c r="F951">
        <v>860011</v>
      </c>
      <c r="G951" s="85">
        <v>46153</v>
      </c>
      <c r="H951" s="57">
        <v>20</v>
      </c>
      <c r="I951" t="s">
        <v>8691</v>
      </c>
    </row>
    <row r="952" spans="1:9" x14ac:dyDescent="0.3">
      <c r="A952">
        <v>12</v>
      </c>
      <c r="B952">
        <v>0</v>
      </c>
      <c r="C952">
        <v>0</v>
      </c>
      <c r="D952">
        <v>3100</v>
      </c>
      <c r="E952" t="s">
        <v>7974</v>
      </c>
      <c r="F952">
        <v>860839</v>
      </c>
      <c r="G952" s="85">
        <v>46153</v>
      </c>
      <c r="H952" s="57">
        <v>20</v>
      </c>
      <c r="I952" t="s">
        <v>8692</v>
      </c>
    </row>
    <row r="953" spans="1:9" x14ac:dyDescent="0.3">
      <c r="A953">
        <v>0</v>
      </c>
      <c r="B953">
        <v>0</v>
      </c>
      <c r="C953">
        <v>0</v>
      </c>
      <c r="D953" t="s">
        <v>3567</v>
      </c>
      <c r="F953" t="s">
        <v>7955</v>
      </c>
      <c r="G953" s="85">
        <v>46153</v>
      </c>
      <c r="H953" s="57">
        <v>20</v>
      </c>
      <c r="I953" t="s">
        <v>8693</v>
      </c>
    </row>
    <row r="954" spans="1:9" x14ac:dyDescent="0.3">
      <c r="A954">
        <v>8</v>
      </c>
      <c r="B954">
        <v>0</v>
      </c>
      <c r="C954">
        <v>0</v>
      </c>
      <c r="D954">
        <v>900</v>
      </c>
      <c r="E954" t="s">
        <v>8381</v>
      </c>
      <c r="F954">
        <v>774167</v>
      </c>
      <c r="G954" s="85">
        <v>46153</v>
      </c>
      <c r="H954" s="57">
        <v>20</v>
      </c>
      <c r="I954" t="s">
        <v>8694</v>
      </c>
    </row>
    <row r="955" spans="1:9" x14ac:dyDescent="0.3">
      <c r="A955">
        <v>10</v>
      </c>
      <c r="B955">
        <v>0</v>
      </c>
      <c r="C955">
        <v>0</v>
      </c>
      <c r="D955">
        <v>21400</v>
      </c>
      <c r="F955">
        <v>565912</v>
      </c>
      <c r="G955" s="85">
        <v>46153</v>
      </c>
      <c r="H955" s="57">
        <v>20</v>
      </c>
      <c r="I955" t="s">
        <v>8675</v>
      </c>
    </row>
    <row r="956" spans="1:9" x14ac:dyDescent="0.3">
      <c r="A956">
        <v>7</v>
      </c>
      <c r="B956">
        <v>0</v>
      </c>
      <c r="C956">
        <v>0</v>
      </c>
      <c r="D956">
        <v>2300</v>
      </c>
      <c r="E956" t="s">
        <v>7989</v>
      </c>
      <c r="F956">
        <v>653769</v>
      </c>
      <c r="G956" s="85">
        <v>46153</v>
      </c>
      <c r="H956" s="57">
        <v>20</v>
      </c>
      <c r="I956" t="s">
        <v>8695</v>
      </c>
    </row>
    <row r="957" spans="1:9" x14ac:dyDescent="0.3">
      <c r="A957">
        <v>8</v>
      </c>
      <c r="B957">
        <v>0</v>
      </c>
      <c r="C957">
        <v>0</v>
      </c>
      <c r="D957">
        <v>5900</v>
      </c>
      <c r="E957" t="s">
        <v>3169</v>
      </c>
      <c r="F957">
        <v>794770</v>
      </c>
      <c r="G957" s="85">
        <v>46153</v>
      </c>
      <c r="H957" s="57">
        <v>20</v>
      </c>
      <c r="I957" t="s">
        <v>8696</v>
      </c>
    </row>
    <row r="958" spans="1:9" x14ac:dyDescent="0.3">
      <c r="A958">
        <v>7</v>
      </c>
      <c r="B958">
        <v>0</v>
      </c>
      <c r="C958">
        <v>0</v>
      </c>
      <c r="D958">
        <v>2700</v>
      </c>
      <c r="E958" t="s">
        <v>4309</v>
      </c>
      <c r="F958">
        <v>667305</v>
      </c>
      <c r="G958" s="85">
        <v>46153</v>
      </c>
      <c r="H958" s="57">
        <v>20</v>
      </c>
      <c r="I958" t="s">
        <v>8697</v>
      </c>
    </row>
    <row r="959" spans="1:9" x14ac:dyDescent="0.3">
      <c r="A959">
        <v>6</v>
      </c>
      <c r="B959">
        <v>0</v>
      </c>
      <c r="C959">
        <v>0</v>
      </c>
      <c r="D959">
        <v>5600</v>
      </c>
      <c r="E959" t="s">
        <v>7987</v>
      </c>
      <c r="F959">
        <v>672199</v>
      </c>
      <c r="G959" s="85">
        <v>46153</v>
      </c>
      <c r="H959" s="57">
        <v>20</v>
      </c>
      <c r="I959" t="s">
        <v>8698</v>
      </c>
    </row>
    <row r="960" spans="1:9" x14ac:dyDescent="0.3">
      <c r="A960">
        <v>15</v>
      </c>
      <c r="B960">
        <v>1</v>
      </c>
      <c r="C960">
        <v>0</v>
      </c>
      <c r="D960">
        <v>5000</v>
      </c>
      <c r="E960" t="s">
        <v>3413</v>
      </c>
      <c r="F960">
        <v>732113</v>
      </c>
      <c r="G960" s="85">
        <v>46153</v>
      </c>
      <c r="H960" s="57">
        <v>20</v>
      </c>
      <c r="I960" t="s">
        <v>8699</v>
      </c>
    </row>
    <row r="961" spans="1:9" x14ac:dyDescent="0.3">
      <c r="A961">
        <v>6</v>
      </c>
      <c r="B961">
        <v>0</v>
      </c>
      <c r="C961">
        <v>0</v>
      </c>
      <c r="D961">
        <v>2700</v>
      </c>
      <c r="E961" t="s">
        <v>7969</v>
      </c>
      <c r="F961">
        <v>767870</v>
      </c>
      <c r="G961" s="85">
        <v>46153</v>
      </c>
      <c r="H961" s="57">
        <v>20</v>
      </c>
      <c r="I961" t="s">
        <v>8700</v>
      </c>
    </row>
    <row r="962" spans="1:9" x14ac:dyDescent="0.3">
      <c r="A962">
        <v>4</v>
      </c>
      <c r="B962">
        <v>0</v>
      </c>
      <c r="C962">
        <v>0</v>
      </c>
      <c r="D962">
        <v>1700</v>
      </c>
      <c r="E962" t="s">
        <v>7982</v>
      </c>
      <c r="F962">
        <v>170241</v>
      </c>
      <c r="G962" s="85">
        <v>46153</v>
      </c>
      <c r="H962" s="57">
        <v>20</v>
      </c>
      <c r="I962" t="s">
        <v>8701</v>
      </c>
    </row>
    <row r="963" spans="1:9" x14ac:dyDescent="0.3">
      <c r="A963">
        <v>10</v>
      </c>
      <c r="B963">
        <v>0</v>
      </c>
      <c r="C963">
        <v>0</v>
      </c>
      <c r="D963">
        <v>900</v>
      </c>
      <c r="E963" t="s">
        <v>8086</v>
      </c>
      <c r="F963">
        <v>679115</v>
      </c>
      <c r="G963" s="85">
        <v>46153</v>
      </c>
      <c r="H963" s="57">
        <v>20</v>
      </c>
      <c r="I963" t="s">
        <v>8702</v>
      </c>
    </row>
    <row r="964" spans="1:9" x14ac:dyDescent="0.3">
      <c r="A964">
        <v>4</v>
      </c>
      <c r="B964">
        <v>0</v>
      </c>
      <c r="C964">
        <v>0</v>
      </c>
      <c r="D964">
        <v>5000</v>
      </c>
      <c r="E964" t="s">
        <v>7978</v>
      </c>
      <c r="F964">
        <v>859329</v>
      </c>
      <c r="G964" s="85">
        <v>46153</v>
      </c>
      <c r="H964" s="57">
        <v>20</v>
      </c>
      <c r="I964" t="s">
        <v>8703</v>
      </c>
    </row>
    <row r="965" spans="1:9" x14ac:dyDescent="0.3">
      <c r="A965">
        <v>0</v>
      </c>
      <c r="B965">
        <v>0</v>
      </c>
      <c r="C965">
        <v>0</v>
      </c>
      <c r="D965">
        <v>400</v>
      </c>
      <c r="E965" t="s">
        <v>8385</v>
      </c>
      <c r="F965">
        <v>865542</v>
      </c>
      <c r="G965" s="85">
        <v>46153</v>
      </c>
      <c r="H965" s="57">
        <v>20</v>
      </c>
      <c r="I965" t="s">
        <v>8704</v>
      </c>
    </row>
    <row r="966" spans="1:9" x14ac:dyDescent="0.3">
      <c r="A966">
        <v>5</v>
      </c>
      <c r="B966">
        <v>0</v>
      </c>
      <c r="C966">
        <v>0</v>
      </c>
      <c r="D966">
        <v>2800</v>
      </c>
      <c r="E966" t="s">
        <v>7991</v>
      </c>
      <c r="F966">
        <v>758008</v>
      </c>
      <c r="G966" s="85">
        <v>46153</v>
      </c>
      <c r="H966" s="57">
        <v>20</v>
      </c>
      <c r="I966" t="s">
        <v>8705</v>
      </c>
    </row>
    <row r="967" spans="1:9" x14ac:dyDescent="0.3">
      <c r="A967">
        <v>-4</v>
      </c>
      <c r="B967">
        <v>0</v>
      </c>
      <c r="C967">
        <v>0</v>
      </c>
      <c r="D967" t="s">
        <v>3567</v>
      </c>
      <c r="E967" t="s">
        <v>7962</v>
      </c>
      <c r="F967" t="s">
        <v>7961</v>
      </c>
      <c r="G967" s="85">
        <v>46153</v>
      </c>
      <c r="H967" s="57">
        <v>20</v>
      </c>
      <c r="I967" t="s">
        <v>8706</v>
      </c>
    </row>
    <row r="968" spans="1:9" x14ac:dyDescent="0.3">
      <c r="A968">
        <v>25</v>
      </c>
      <c r="B968">
        <v>1</v>
      </c>
      <c r="C968">
        <v>1</v>
      </c>
      <c r="D968">
        <v>3800</v>
      </c>
      <c r="E968" t="s">
        <v>7967</v>
      </c>
      <c r="F968">
        <v>4670</v>
      </c>
      <c r="G968" s="85">
        <v>46153</v>
      </c>
      <c r="H968" s="57">
        <v>20</v>
      </c>
      <c r="I968" t="s">
        <v>8707</v>
      </c>
    </row>
    <row r="969" spans="1:9" x14ac:dyDescent="0.3">
      <c r="A969">
        <v>4</v>
      </c>
      <c r="B969">
        <v>0</v>
      </c>
      <c r="C969">
        <v>0</v>
      </c>
      <c r="D969">
        <v>3800</v>
      </c>
      <c r="E969" t="s">
        <v>8424</v>
      </c>
      <c r="F969">
        <v>655264</v>
      </c>
      <c r="G969" s="85">
        <v>46153</v>
      </c>
      <c r="H969" s="57">
        <v>20</v>
      </c>
      <c r="I969" t="s">
        <v>8708</v>
      </c>
    </row>
    <row r="970" spans="1:9" x14ac:dyDescent="0.3">
      <c r="A970">
        <v>9</v>
      </c>
      <c r="B970">
        <v>0</v>
      </c>
      <c r="C970">
        <v>0</v>
      </c>
      <c r="D970">
        <v>1200</v>
      </c>
      <c r="E970" t="s">
        <v>8389</v>
      </c>
      <c r="F970">
        <v>765423</v>
      </c>
      <c r="G970" s="85">
        <v>46153</v>
      </c>
      <c r="H970" s="57">
        <v>20</v>
      </c>
      <c r="I970" t="s">
        <v>8709</v>
      </c>
    </row>
    <row r="971" spans="1:9" x14ac:dyDescent="0.3">
      <c r="A971">
        <v>-7</v>
      </c>
      <c r="B971">
        <v>0</v>
      </c>
      <c r="C971">
        <v>0</v>
      </c>
      <c r="D971" t="s">
        <v>3567</v>
      </c>
      <c r="E971" t="s">
        <v>7963</v>
      </c>
      <c r="F971" t="s">
        <v>7959</v>
      </c>
      <c r="G971" s="85">
        <v>46153</v>
      </c>
      <c r="H971" s="57">
        <v>20</v>
      </c>
      <c r="I971" t="s">
        <v>8710</v>
      </c>
    </row>
    <row r="972" spans="1:9" x14ac:dyDescent="0.3">
      <c r="A972">
        <v>0</v>
      </c>
      <c r="B972">
        <v>0</v>
      </c>
      <c r="C972">
        <v>0</v>
      </c>
      <c r="D972">
        <v>9800</v>
      </c>
      <c r="E972" t="s">
        <v>3676</v>
      </c>
      <c r="F972">
        <v>859387</v>
      </c>
      <c r="G972" s="85">
        <v>46153</v>
      </c>
      <c r="H972" s="57">
        <v>20</v>
      </c>
      <c r="I972" t="s">
        <v>8711</v>
      </c>
    </row>
    <row r="973" spans="1:9" x14ac:dyDescent="0.3">
      <c r="A973">
        <v>8</v>
      </c>
      <c r="C973">
        <v>0</v>
      </c>
      <c r="D973">
        <v>600</v>
      </c>
      <c r="E973" t="s">
        <v>8418</v>
      </c>
      <c r="F973">
        <v>759362</v>
      </c>
      <c r="G973" s="85">
        <v>46153</v>
      </c>
      <c r="H973" s="57">
        <v>20</v>
      </c>
      <c r="I973" t="s">
        <v>8712</v>
      </c>
    </row>
    <row r="974" spans="1:9" x14ac:dyDescent="0.3">
      <c r="A974">
        <v>5</v>
      </c>
      <c r="B974">
        <v>0</v>
      </c>
      <c r="C974">
        <v>0</v>
      </c>
      <c r="D974">
        <v>4900</v>
      </c>
      <c r="E974" t="s">
        <v>8416</v>
      </c>
      <c r="F974">
        <v>84671</v>
      </c>
      <c r="G974" s="85">
        <v>46153</v>
      </c>
      <c r="H974" s="57">
        <v>20</v>
      </c>
      <c r="I974" t="s">
        <v>8713</v>
      </c>
    </row>
    <row r="975" spans="1:9" x14ac:dyDescent="0.3">
      <c r="A975">
        <v>0</v>
      </c>
      <c r="B975">
        <v>0</v>
      </c>
      <c r="C975">
        <v>0</v>
      </c>
      <c r="D975">
        <v>600</v>
      </c>
      <c r="E975" t="s">
        <v>8420</v>
      </c>
      <c r="F975">
        <v>712893</v>
      </c>
      <c r="G975" s="85">
        <v>46153</v>
      </c>
      <c r="H975" s="57">
        <v>20</v>
      </c>
      <c r="I975" t="s">
        <v>8714</v>
      </c>
    </row>
    <row r="976" spans="1:9" x14ac:dyDescent="0.3">
      <c r="A976">
        <v>4</v>
      </c>
      <c r="B976">
        <v>0</v>
      </c>
      <c r="C976">
        <v>0</v>
      </c>
      <c r="D976">
        <v>8800</v>
      </c>
      <c r="E976" t="s">
        <v>8387</v>
      </c>
      <c r="F976">
        <v>648552</v>
      </c>
      <c r="G976" s="85">
        <v>46153</v>
      </c>
      <c r="H976" s="57">
        <v>20</v>
      </c>
      <c r="I976" t="s">
        <v>8715</v>
      </c>
    </row>
    <row r="977" spans="1:9" x14ac:dyDescent="0.3">
      <c r="A977">
        <v>6</v>
      </c>
      <c r="B977">
        <v>1</v>
      </c>
      <c r="C977">
        <v>0</v>
      </c>
      <c r="D977">
        <v>18500</v>
      </c>
      <c r="F977">
        <v>696684</v>
      </c>
      <c r="G977" s="85">
        <v>46153</v>
      </c>
      <c r="H977" s="57">
        <v>20</v>
      </c>
      <c r="I977" t="s">
        <v>8716</v>
      </c>
    </row>
    <row r="978" spans="1:9" x14ac:dyDescent="0.3">
      <c r="A978">
        <v>4</v>
      </c>
      <c r="B978">
        <v>0</v>
      </c>
      <c r="C978">
        <v>0</v>
      </c>
      <c r="D978">
        <v>2500</v>
      </c>
      <c r="E978" t="s">
        <v>8040</v>
      </c>
      <c r="F978">
        <v>859510</v>
      </c>
      <c r="G978" s="85">
        <v>46153</v>
      </c>
      <c r="H978" s="57">
        <v>20</v>
      </c>
      <c r="I978" t="s">
        <v>8717</v>
      </c>
    </row>
    <row r="979" spans="1:9" x14ac:dyDescent="0.3">
      <c r="A979">
        <v>5</v>
      </c>
      <c r="B979">
        <v>0</v>
      </c>
      <c r="C979">
        <v>0</v>
      </c>
      <c r="D979">
        <v>2100</v>
      </c>
      <c r="E979" t="s">
        <v>8419</v>
      </c>
      <c r="F979">
        <v>416307</v>
      </c>
      <c r="G979" s="85">
        <v>46153</v>
      </c>
      <c r="H979" s="57">
        <v>20</v>
      </c>
      <c r="I979" t="s">
        <v>8718</v>
      </c>
    </row>
    <row r="980" spans="1:9" x14ac:dyDescent="0.3">
      <c r="A980">
        <v>0</v>
      </c>
      <c r="B980">
        <v>0</v>
      </c>
      <c r="C980">
        <v>0</v>
      </c>
      <c r="D980">
        <v>9800</v>
      </c>
      <c r="E980" t="s">
        <v>8039</v>
      </c>
      <c r="F980">
        <v>859387</v>
      </c>
      <c r="G980" s="85">
        <v>46153</v>
      </c>
      <c r="H980" s="57">
        <v>20</v>
      </c>
      <c r="I980" t="s">
        <v>8711</v>
      </c>
    </row>
    <row r="981" spans="1:9" x14ac:dyDescent="0.3">
      <c r="A981">
        <v>30</v>
      </c>
      <c r="B981">
        <v>0</v>
      </c>
      <c r="C981">
        <v>0</v>
      </c>
      <c r="D981">
        <v>0</v>
      </c>
      <c r="E981" t="s">
        <v>7976</v>
      </c>
      <c r="F981">
        <v>859500</v>
      </c>
      <c r="G981" s="85">
        <v>46153</v>
      </c>
      <c r="H981" s="57">
        <v>20</v>
      </c>
      <c r="I981" t="s">
        <v>8719</v>
      </c>
    </row>
    <row r="982" spans="1:9" x14ac:dyDescent="0.3">
      <c r="A982">
        <v>7</v>
      </c>
      <c r="B982">
        <v>0</v>
      </c>
      <c r="C982">
        <v>0</v>
      </c>
      <c r="D982">
        <v>4400</v>
      </c>
      <c r="E982" t="s">
        <v>8388</v>
      </c>
      <c r="F982">
        <v>859337</v>
      </c>
      <c r="G982" s="85">
        <v>46153</v>
      </c>
      <c r="H982" s="57">
        <v>20</v>
      </c>
      <c r="I982" t="s">
        <v>8720</v>
      </c>
    </row>
    <row r="983" spans="1:9" x14ac:dyDescent="0.3">
      <c r="A983">
        <v>5</v>
      </c>
      <c r="B983">
        <v>0</v>
      </c>
      <c r="C983">
        <v>0</v>
      </c>
      <c r="D983">
        <v>4000</v>
      </c>
      <c r="E983" t="s">
        <v>8002</v>
      </c>
      <c r="F983">
        <v>859341</v>
      </c>
      <c r="G983" s="85">
        <v>46153</v>
      </c>
      <c r="H983" s="57">
        <v>20</v>
      </c>
      <c r="I983" t="s">
        <v>8721</v>
      </c>
    </row>
    <row r="984" spans="1:9" x14ac:dyDescent="0.3">
      <c r="A984">
        <v>10</v>
      </c>
      <c r="B984">
        <v>0</v>
      </c>
      <c r="C984">
        <v>0</v>
      </c>
      <c r="D984">
        <v>2700</v>
      </c>
      <c r="E984" t="s">
        <v>8008</v>
      </c>
      <c r="F984">
        <v>859484</v>
      </c>
      <c r="G984" s="85">
        <v>46153</v>
      </c>
      <c r="H984" s="57">
        <v>20</v>
      </c>
      <c r="I984" t="s">
        <v>8722</v>
      </c>
    </row>
    <row r="985" spans="1:9" x14ac:dyDescent="0.3">
      <c r="A985">
        <v>22</v>
      </c>
      <c r="B985">
        <v>0</v>
      </c>
      <c r="C985">
        <v>0</v>
      </c>
      <c r="D985">
        <v>6200</v>
      </c>
      <c r="E985" t="s">
        <v>3237</v>
      </c>
      <c r="F985">
        <v>851082</v>
      </c>
      <c r="G985" s="85">
        <v>46153</v>
      </c>
      <c r="H985" s="57">
        <v>20</v>
      </c>
      <c r="I985" t="s">
        <v>8723</v>
      </c>
    </row>
    <row r="986" spans="1:9" x14ac:dyDescent="0.3">
      <c r="A986">
        <v>2</v>
      </c>
      <c r="B986">
        <v>0</v>
      </c>
      <c r="C986">
        <v>0</v>
      </c>
      <c r="D986">
        <v>1400</v>
      </c>
      <c r="E986" t="s">
        <v>8000</v>
      </c>
      <c r="F986">
        <v>653788</v>
      </c>
      <c r="G986" s="85">
        <v>46153</v>
      </c>
      <c r="H986" s="57">
        <v>20</v>
      </c>
      <c r="I986" t="s">
        <v>8724</v>
      </c>
    </row>
    <row r="987" spans="1:9" x14ac:dyDescent="0.3">
      <c r="A987">
        <v>0</v>
      </c>
      <c r="B987">
        <v>0</v>
      </c>
      <c r="C987">
        <v>0</v>
      </c>
      <c r="D987">
        <v>2300</v>
      </c>
      <c r="E987" t="s">
        <v>8006</v>
      </c>
      <c r="F987">
        <v>865594</v>
      </c>
      <c r="G987" s="85">
        <v>46153</v>
      </c>
      <c r="H987" s="57">
        <v>20</v>
      </c>
      <c r="I987" t="s">
        <v>8725</v>
      </c>
    </row>
    <row r="988" spans="1:9" x14ac:dyDescent="0.3">
      <c r="A988">
        <v>8</v>
      </c>
      <c r="B988">
        <v>1</v>
      </c>
      <c r="C988">
        <v>0</v>
      </c>
      <c r="D988">
        <v>15800</v>
      </c>
      <c r="E988" t="s">
        <v>8004</v>
      </c>
      <c r="F988">
        <v>779233</v>
      </c>
      <c r="G988" s="85">
        <v>46153</v>
      </c>
      <c r="H988" s="57">
        <v>20</v>
      </c>
      <c r="I988" t="s">
        <v>8726</v>
      </c>
    </row>
    <row r="989" spans="1:9" x14ac:dyDescent="0.3">
      <c r="A989">
        <v>30</v>
      </c>
      <c r="D989">
        <v>0</v>
      </c>
      <c r="E989" t="s">
        <v>7973</v>
      </c>
      <c r="F989">
        <v>261483</v>
      </c>
      <c r="G989" s="85">
        <v>46153</v>
      </c>
      <c r="H989" s="57">
        <v>20</v>
      </c>
      <c r="I989" t="s">
        <v>8727</v>
      </c>
    </row>
    <row r="990" spans="1:9" x14ac:dyDescent="0.3">
      <c r="A990">
        <v>0</v>
      </c>
      <c r="B990">
        <v>0</v>
      </c>
      <c r="C990">
        <v>0</v>
      </c>
      <c r="D990">
        <v>1100</v>
      </c>
      <c r="E990" t="s">
        <v>7988</v>
      </c>
      <c r="F990">
        <v>703592</v>
      </c>
      <c r="G990" s="85">
        <v>46153</v>
      </c>
      <c r="H990" s="57">
        <v>20</v>
      </c>
      <c r="I990" t="s">
        <v>8728</v>
      </c>
    </row>
    <row r="991" spans="1:9" x14ac:dyDescent="0.3">
      <c r="A991">
        <v>30</v>
      </c>
      <c r="B991">
        <v>0</v>
      </c>
      <c r="C991">
        <v>0</v>
      </c>
      <c r="D991">
        <v>0</v>
      </c>
      <c r="E991" t="s">
        <v>8395</v>
      </c>
      <c r="F991">
        <v>761566</v>
      </c>
      <c r="G991" s="85">
        <v>46153</v>
      </c>
      <c r="H991" s="57">
        <v>20</v>
      </c>
      <c r="I991" t="s">
        <v>8729</v>
      </c>
    </row>
    <row r="992" spans="1:9" x14ac:dyDescent="0.3">
      <c r="A992">
        <v>6</v>
      </c>
      <c r="B992">
        <v>0</v>
      </c>
      <c r="C992">
        <v>0</v>
      </c>
      <c r="D992">
        <v>5000</v>
      </c>
      <c r="E992" t="s">
        <v>8414</v>
      </c>
      <c r="F992">
        <v>859307</v>
      </c>
      <c r="G992" s="85">
        <v>46153</v>
      </c>
      <c r="H992" s="57">
        <v>20</v>
      </c>
      <c r="I992" t="s">
        <v>8730</v>
      </c>
    </row>
    <row r="993" spans="1:9" x14ac:dyDescent="0.3">
      <c r="A993">
        <v>6</v>
      </c>
      <c r="B993">
        <v>0</v>
      </c>
      <c r="C993">
        <v>0</v>
      </c>
      <c r="D993">
        <v>5600</v>
      </c>
      <c r="F993">
        <v>672199</v>
      </c>
      <c r="G993" s="85">
        <v>46153</v>
      </c>
      <c r="H993" s="57">
        <v>20</v>
      </c>
      <c r="I993" t="s">
        <v>8698</v>
      </c>
    </row>
    <row r="994" spans="1:9" x14ac:dyDescent="0.3">
      <c r="A994">
        <v>30</v>
      </c>
      <c r="B994">
        <v>1</v>
      </c>
      <c r="C994">
        <v>1</v>
      </c>
      <c r="D994">
        <v>100</v>
      </c>
      <c r="E994" t="s">
        <v>3934</v>
      </c>
      <c r="F994">
        <v>319314</v>
      </c>
      <c r="G994" s="85">
        <v>46153</v>
      </c>
      <c r="H994" s="57">
        <v>20</v>
      </c>
      <c r="I994" t="s">
        <v>8731</v>
      </c>
    </row>
    <row r="995" spans="1:9" x14ac:dyDescent="0.3">
      <c r="A995">
        <v>9</v>
      </c>
      <c r="B995">
        <v>0</v>
      </c>
      <c r="C995">
        <v>0</v>
      </c>
      <c r="D995">
        <v>7200</v>
      </c>
      <c r="E995" t="s">
        <v>8390</v>
      </c>
      <c r="F995">
        <v>859358</v>
      </c>
      <c r="G995" s="85">
        <v>46153</v>
      </c>
      <c r="H995" s="57">
        <v>20</v>
      </c>
      <c r="I995" t="s">
        <v>8732</v>
      </c>
    </row>
    <row r="996" spans="1:9" x14ac:dyDescent="0.3">
      <c r="A996">
        <v>6</v>
      </c>
      <c r="B996">
        <v>0</v>
      </c>
      <c r="C996">
        <v>0</v>
      </c>
      <c r="D996">
        <v>600</v>
      </c>
      <c r="E996" t="s">
        <v>8392</v>
      </c>
      <c r="F996">
        <v>84675</v>
      </c>
      <c r="G996" s="85">
        <v>46153</v>
      </c>
      <c r="H996" s="57">
        <v>20</v>
      </c>
      <c r="I996" t="s">
        <v>8733</v>
      </c>
    </row>
    <row r="997" spans="1:9" x14ac:dyDescent="0.3">
      <c r="A997">
        <v>0</v>
      </c>
      <c r="B997">
        <v>0</v>
      </c>
      <c r="C997">
        <v>0</v>
      </c>
      <c r="D997">
        <v>1300</v>
      </c>
      <c r="E997" t="s">
        <v>8012</v>
      </c>
      <c r="F997">
        <v>862665</v>
      </c>
      <c r="G997" s="85">
        <v>46153</v>
      </c>
      <c r="H997" s="57">
        <v>20</v>
      </c>
      <c r="I997" t="s">
        <v>8734</v>
      </c>
    </row>
    <row r="998" spans="1:9" x14ac:dyDescent="0.3">
      <c r="A998">
        <v>4</v>
      </c>
      <c r="B998">
        <v>0</v>
      </c>
      <c r="C998">
        <v>0</v>
      </c>
      <c r="D998">
        <v>300</v>
      </c>
      <c r="E998" t="s">
        <v>8028</v>
      </c>
      <c r="F998">
        <v>166802</v>
      </c>
      <c r="G998" s="85">
        <v>46153</v>
      </c>
      <c r="H998" s="57">
        <v>20</v>
      </c>
      <c r="I998" t="s">
        <v>8735</v>
      </c>
    </row>
    <row r="999" spans="1:9" x14ac:dyDescent="0.3">
      <c r="A999">
        <v>10</v>
      </c>
      <c r="B999">
        <v>0</v>
      </c>
      <c r="C999">
        <v>0</v>
      </c>
      <c r="D999">
        <v>1200</v>
      </c>
      <c r="E999" t="s">
        <v>8398</v>
      </c>
      <c r="F999">
        <v>513739</v>
      </c>
      <c r="G999" s="85">
        <v>46153</v>
      </c>
      <c r="H999" s="57">
        <v>20</v>
      </c>
      <c r="I999" t="s">
        <v>8736</v>
      </c>
    </row>
    <row r="1000" spans="1:9" x14ac:dyDescent="0.3">
      <c r="A1000">
        <v>5</v>
      </c>
      <c r="B1000">
        <v>0</v>
      </c>
      <c r="C1000">
        <v>0</v>
      </c>
      <c r="D1000">
        <v>7800</v>
      </c>
      <c r="E1000" t="s">
        <v>8417</v>
      </c>
      <c r="F1000">
        <v>137271</v>
      </c>
      <c r="G1000" s="85">
        <v>46153</v>
      </c>
      <c r="H1000" s="57">
        <v>20</v>
      </c>
      <c r="I1000" t="s">
        <v>8737</v>
      </c>
    </row>
    <row r="1001" spans="1:9" x14ac:dyDescent="0.3">
      <c r="A1001">
        <v>6</v>
      </c>
      <c r="B1001">
        <v>0</v>
      </c>
      <c r="C1001">
        <v>0</v>
      </c>
      <c r="D1001">
        <v>2400</v>
      </c>
      <c r="E1001" t="s">
        <v>8024</v>
      </c>
      <c r="F1001">
        <v>653775</v>
      </c>
      <c r="G1001" s="85">
        <v>46153</v>
      </c>
      <c r="H1001" s="57">
        <v>20</v>
      </c>
      <c r="I1001" t="s">
        <v>8738</v>
      </c>
    </row>
    <row r="1002" spans="1:9" x14ac:dyDescent="0.3">
      <c r="A1002">
        <v>5</v>
      </c>
      <c r="B1002">
        <v>0</v>
      </c>
      <c r="C1002">
        <v>0</v>
      </c>
      <c r="D1002">
        <v>16700</v>
      </c>
      <c r="F1002">
        <v>732762</v>
      </c>
      <c r="G1002" s="85">
        <v>46153</v>
      </c>
      <c r="H1002" s="57">
        <v>20</v>
      </c>
      <c r="I1002" t="s">
        <v>8739</v>
      </c>
    </row>
    <row r="1003" spans="1:9" x14ac:dyDescent="0.3">
      <c r="A1003">
        <v>0</v>
      </c>
      <c r="B1003">
        <v>0</v>
      </c>
      <c r="C1003">
        <v>0</v>
      </c>
      <c r="D1003">
        <v>800</v>
      </c>
      <c r="E1003" t="s">
        <v>8013</v>
      </c>
      <c r="F1003">
        <v>859524</v>
      </c>
      <c r="G1003" s="85">
        <v>46153</v>
      </c>
      <c r="H1003" s="57">
        <v>20</v>
      </c>
      <c r="I1003" t="s">
        <v>8740</v>
      </c>
    </row>
    <row r="1004" spans="1:9" x14ac:dyDescent="0.3">
      <c r="A1004">
        <v>8</v>
      </c>
      <c r="B1004">
        <v>1</v>
      </c>
      <c r="C1004">
        <v>0</v>
      </c>
      <c r="D1004">
        <v>15800</v>
      </c>
      <c r="E1004" t="s">
        <v>8005</v>
      </c>
      <c r="F1004">
        <v>779233</v>
      </c>
      <c r="G1004" s="85">
        <v>46153</v>
      </c>
      <c r="H1004" s="57">
        <v>20</v>
      </c>
      <c r="I1004" t="s">
        <v>8726</v>
      </c>
    </row>
    <row r="1005" spans="1:9" x14ac:dyDescent="0.3">
      <c r="A1005">
        <v>30</v>
      </c>
      <c r="B1005">
        <v>0</v>
      </c>
      <c r="C1005">
        <v>0</v>
      </c>
      <c r="D1005">
        <v>0</v>
      </c>
      <c r="E1005" t="s">
        <v>8036</v>
      </c>
      <c r="F1005">
        <v>426609</v>
      </c>
      <c r="G1005" s="85">
        <v>46153</v>
      </c>
      <c r="H1005" s="57">
        <v>20</v>
      </c>
      <c r="I1005" t="s">
        <v>8741</v>
      </c>
    </row>
    <row r="1006" spans="1:9" x14ac:dyDescent="0.3">
      <c r="A1006">
        <v>21</v>
      </c>
      <c r="B1006">
        <v>1</v>
      </c>
      <c r="C1006">
        <v>1</v>
      </c>
      <c r="D1006">
        <v>3200</v>
      </c>
      <c r="E1006" t="s">
        <v>7995</v>
      </c>
      <c r="F1006">
        <v>2029</v>
      </c>
      <c r="G1006" s="85">
        <v>46153</v>
      </c>
      <c r="H1006" s="57">
        <v>20</v>
      </c>
      <c r="I1006" t="s">
        <v>8742</v>
      </c>
    </row>
    <row r="1007" spans="1:9" x14ac:dyDescent="0.3">
      <c r="A1007">
        <v>15</v>
      </c>
      <c r="B1007">
        <v>1</v>
      </c>
      <c r="C1007">
        <v>0</v>
      </c>
      <c r="D1007">
        <v>400</v>
      </c>
      <c r="E1007" t="s">
        <v>8079</v>
      </c>
      <c r="F1007">
        <v>85061</v>
      </c>
      <c r="G1007" s="85">
        <v>46153</v>
      </c>
      <c r="H1007" s="57">
        <v>20</v>
      </c>
      <c r="I1007" t="s">
        <v>8743</v>
      </c>
    </row>
    <row r="1008" spans="1:9" x14ac:dyDescent="0.3">
      <c r="A1008">
        <v>5</v>
      </c>
      <c r="B1008">
        <v>0</v>
      </c>
      <c r="C1008">
        <v>0</v>
      </c>
      <c r="D1008">
        <v>2400</v>
      </c>
      <c r="E1008" t="s">
        <v>8393</v>
      </c>
      <c r="F1008">
        <v>703478</v>
      </c>
      <c r="G1008" s="85">
        <v>46153</v>
      </c>
      <c r="H1008" s="57">
        <v>20</v>
      </c>
      <c r="I1008" t="s">
        <v>8744</v>
      </c>
    </row>
    <row r="1009" spans="1:9" x14ac:dyDescent="0.3">
      <c r="A1009">
        <v>0</v>
      </c>
      <c r="B1009">
        <v>0</v>
      </c>
      <c r="C1009">
        <v>0</v>
      </c>
      <c r="D1009">
        <v>600</v>
      </c>
      <c r="E1009" t="s">
        <v>8010</v>
      </c>
      <c r="F1009">
        <v>679123</v>
      </c>
      <c r="G1009" s="85">
        <v>46153</v>
      </c>
      <c r="H1009" s="57">
        <v>20</v>
      </c>
      <c r="I1009" t="s">
        <v>8745</v>
      </c>
    </row>
    <row r="1010" spans="1:9" x14ac:dyDescent="0.3">
      <c r="A1010">
        <v>6</v>
      </c>
      <c r="B1010">
        <v>0</v>
      </c>
      <c r="C1010">
        <v>0</v>
      </c>
      <c r="D1010">
        <v>800</v>
      </c>
      <c r="E1010" t="s">
        <v>8082</v>
      </c>
      <c r="F1010">
        <v>653784</v>
      </c>
      <c r="G1010" s="85">
        <v>46153</v>
      </c>
      <c r="H1010" s="57">
        <v>20</v>
      </c>
      <c r="I1010" t="s">
        <v>8746</v>
      </c>
    </row>
    <row r="1011" spans="1:9" x14ac:dyDescent="0.3">
      <c r="A1011">
        <v>2</v>
      </c>
      <c r="B1011">
        <v>0</v>
      </c>
      <c r="C1011">
        <v>0</v>
      </c>
      <c r="D1011">
        <v>1300</v>
      </c>
      <c r="E1011" t="s">
        <v>8397</v>
      </c>
      <c r="F1011">
        <v>84672</v>
      </c>
      <c r="G1011" s="85">
        <v>46153</v>
      </c>
      <c r="H1011" s="57">
        <v>20</v>
      </c>
      <c r="I1011" t="s">
        <v>8747</v>
      </c>
    </row>
    <row r="1012" spans="1:9" x14ac:dyDescent="0.3">
      <c r="A1012">
        <v>8</v>
      </c>
      <c r="B1012">
        <v>0</v>
      </c>
      <c r="C1012">
        <v>0</v>
      </c>
      <c r="D1012">
        <v>4300</v>
      </c>
      <c r="E1012" t="s">
        <v>8403</v>
      </c>
      <c r="F1012">
        <v>794706</v>
      </c>
      <c r="G1012" s="85">
        <v>46153</v>
      </c>
      <c r="H1012" s="57">
        <v>20</v>
      </c>
      <c r="I1012" t="s">
        <v>8748</v>
      </c>
    </row>
    <row r="1013" spans="1:9" x14ac:dyDescent="0.3">
      <c r="A1013">
        <v>18</v>
      </c>
      <c r="B1013">
        <v>0</v>
      </c>
      <c r="C1013">
        <v>0</v>
      </c>
      <c r="D1013">
        <v>1900</v>
      </c>
      <c r="E1013" t="s">
        <v>8383</v>
      </c>
      <c r="F1013">
        <v>796386</v>
      </c>
      <c r="G1013" s="85">
        <v>46153</v>
      </c>
      <c r="H1013" s="57">
        <v>20</v>
      </c>
      <c r="I1013" t="s">
        <v>8749</v>
      </c>
    </row>
    <row r="1014" spans="1:9" x14ac:dyDescent="0.3">
      <c r="A1014">
        <v>30</v>
      </c>
      <c r="B1014">
        <v>0</v>
      </c>
      <c r="C1014">
        <v>0</v>
      </c>
      <c r="D1014">
        <v>0</v>
      </c>
      <c r="E1014" t="s">
        <v>8035</v>
      </c>
      <c r="F1014">
        <v>818917</v>
      </c>
      <c r="G1014" s="85">
        <v>46153</v>
      </c>
      <c r="H1014" s="57">
        <v>20</v>
      </c>
      <c r="I1014" t="s">
        <v>8750</v>
      </c>
    </row>
    <row r="1015" spans="1:9" x14ac:dyDescent="0.3">
      <c r="A1015">
        <v>10</v>
      </c>
      <c r="B1015">
        <v>0</v>
      </c>
      <c r="C1015">
        <v>0</v>
      </c>
      <c r="D1015">
        <v>2000</v>
      </c>
      <c r="E1015" t="s">
        <v>8391</v>
      </c>
      <c r="F1015">
        <v>97950</v>
      </c>
      <c r="G1015" s="85">
        <v>46153</v>
      </c>
      <c r="H1015" s="57">
        <v>20</v>
      </c>
      <c r="I1015" t="s">
        <v>8751</v>
      </c>
    </row>
    <row r="1016" spans="1:9" x14ac:dyDescent="0.3">
      <c r="A1016">
        <v>0</v>
      </c>
      <c r="B1016">
        <v>0</v>
      </c>
      <c r="C1016">
        <v>0</v>
      </c>
      <c r="D1016">
        <v>1000</v>
      </c>
      <c r="E1016" t="s">
        <v>8400</v>
      </c>
      <c r="F1016">
        <v>860832</v>
      </c>
      <c r="G1016" s="85">
        <v>46153</v>
      </c>
      <c r="H1016" s="57">
        <v>20</v>
      </c>
      <c r="I1016" t="s">
        <v>8752</v>
      </c>
    </row>
    <row r="1017" spans="1:9" x14ac:dyDescent="0.3">
      <c r="A1017">
        <v>0</v>
      </c>
      <c r="B1017">
        <v>0</v>
      </c>
      <c r="C1017">
        <v>0</v>
      </c>
      <c r="D1017">
        <v>8200</v>
      </c>
      <c r="E1017" t="s">
        <v>7985</v>
      </c>
      <c r="F1017">
        <v>860198</v>
      </c>
      <c r="G1017" s="85">
        <v>46153</v>
      </c>
      <c r="H1017" s="57">
        <v>20</v>
      </c>
      <c r="I1017" t="s">
        <v>8753</v>
      </c>
    </row>
    <row r="1018" spans="1:9" x14ac:dyDescent="0.3">
      <c r="A1018">
        <v>30</v>
      </c>
      <c r="D1018">
        <v>0</v>
      </c>
      <c r="E1018" t="s">
        <v>8384</v>
      </c>
      <c r="F1018">
        <v>865549</v>
      </c>
      <c r="G1018" s="85">
        <v>46153</v>
      </c>
      <c r="H1018" s="57">
        <v>20</v>
      </c>
      <c r="I1018" t="s">
        <v>8754</v>
      </c>
    </row>
    <row r="1019" spans="1:9" x14ac:dyDescent="0.3">
      <c r="A1019">
        <v>0</v>
      </c>
      <c r="B1019">
        <v>0</v>
      </c>
      <c r="C1019">
        <v>0</v>
      </c>
      <c r="D1019">
        <v>8200</v>
      </c>
      <c r="E1019" t="s">
        <v>8037</v>
      </c>
      <c r="F1019">
        <v>860198</v>
      </c>
      <c r="G1019" s="85">
        <v>46153</v>
      </c>
      <c r="H1019" s="57">
        <v>20</v>
      </c>
      <c r="I1019" t="s">
        <v>8753</v>
      </c>
    </row>
    <row r="1020" spans="1:9" x14ac:dyDescent="0.3">
      <c r="A1020">
        <v>20</v>
      </c>
      <c r="B1020">
        <v>1</v>
      </c>
      <c r="C1020">
        <v>0</v>
      </c>
      <c r="D1020">
        <v>600</v>
      </c>
      <c r="E1020" t="s">
        <v>8034</v>
      </c>
      <c r="F1020">
        <v>703459</v>
      </c>
      <c r="G1020" s="85">
        <v>46153</v>
      </c>
      <c r="H1020" s="57">
        <v>20</v>
      </c>
      <c r="I1020" t="s">
        <v>8755</v>
      </c>
    </row>
    <row r="1021" spans="1:9" x14ac:dyDescent="0.3">
      <c r="A1021">
        <v>2</v>
      </c>
      <c r="B1021">
        <v>0</v>
      </c>
      <c r="C1021">
        <v>0</v>
      </c>
      <c r="D1021">
        <v>1100</v>
      </c>
      <c r="E1021" t="s">
        <v>8404</v>
      </c>
      <c r="F1021">
        <v>319553</v>
      </c>
      <c r="G1021" s="85">
        <v>46153</v>
      </c>
      <c r="H1021" s="57">
        <v>20</v>
      </c>
      <c r="I1021" t="s">
        <v>8756</v>
      </c>
    </row>
    <row r="1022" spans="1:9" x14ac:dyDescent="0.3">
      <c r="A1022">
        <v>30</v>
      </c>
      <c r="B1022">
        <v>0</v>
      </c>
      <c r="C1022">
        <v>0</v>
      </c>
      <c r="D1022">
        <v>0</v>
      </c>
      <c r="E1022" t="s">
        <v>8394</v>
      </c>
      <c r="F1022">
        <v>653773</v>
      </c>
      <c r="G1022" s="85">
        <v>46153</v>
      </c>
      <c r="H1022" s="57">
        <v>20</v>
      </c>
      <c r="I1022" t="s">
        <v>8757</v>
      </c>
    </row>
    <row r="1023" spans="1:9" x14ac:dyDescent="0.3">
      <c r="A1023">
        <v>4</v>
      </c>
      <c r="B1023">
        <v>0</v>
      </c>
      <c r="C1023">
        <v>0</v>
      </c>
      <c r="D1023">
        <v>300</v>
      </c>
      <c r="E1023" t="s">
        <v>3276</v>
      </c>
      <c r="F1023">
        <v>773542</v>
      </c>
      <c r="G1023" s="85">
        <v>46153</v>
      </c>
      <c r="H1023" s="57">
        <v>20</v>
      </c>
      <c r="I1023" t="s">
        <v>8758</v>
      </c>
    </row>
    <row r="1024" spans="1:9" x14ac:dyDescent="0.3">
      <c r="A1024">
        <v>18</v>
      </c>
      <c r="B1024">
        <v>1</v>
      </c>
      <c r="C1024">
        <v>0</v>
      </c>
      <c r="D1024">
        <v>500</v>
      </c>
      <c r="E1024" t="s">
        <v>8396</v>
      </c>
      <c r="F1024">
        <v>824736</v>
      </c>
      <c r="G1024" s="85">
        <v>46153</v>
      </c>
      <c r="H1024" s="57">
        <v>20</v>
      </c>
      <c r="I1024" t="s">
        <v>8759</v>
      </c>
    </row>
    <row r="1025" spans="1:9" x14ac:dyDescent="0.3">
      <c r="A1025">
        <v>0</v>
      </c>
      <c r="B1025">
        <v>0</v>
      </c>
      <c r="C1025">
        <v>0</v>
      </c>
      <c r="D1025">
        <v>1300</v>
      </c>
      <c r="E1025" t="s">
        <v>8399</v>
      </c>
      <c r="F1025">
        <v>4227</v>
      </c>
      <c r="G1025" s="85">
        <v>46153</v>
      </c>
      <c r="H1025" s="57">
        <v>20</v>
      </c>
      <c r="I1025" t="s">
        <v>8760</v>
      </c>
    </row>
    <row r="1026" spans="1:9" x14ac:dyDescent="0.3">
      <c r="A1026">
        <v>8</v>
      </c>
      <c r="B1026">
        <v>0</v>
      </c>
      <c r="C1026">
        <v>0</v>
      </c>
      <c r="D1026">
        <v>1300</v>
      </c>
      <c r="E1026" t="s">
        <v>8085</v>
      </c>
      <c r="F1026">
        <v>859372</v>
      </c>
      <c r="G1026" s="85">
        <v>46153</v>
      </c>
      <c r="H1026" s="57">
        <v>20</v>
      </c>
      <c r="I1026" t="s">
        <v>8761</v>
      </c>
    </row>
    <row r="1027" spans="1:9" x14ac:dyDescent="0.3">
      <c r="A1027">
        <v>2</v>
      </c>
      <c r="B1027">
        <v>0</v>
      </c>
      <c r="C1027">
        <v>0</v>
      </c>
      <c r="D1027">
        <v>2800</v>
      </c>
      <c r="E1027" t="s">
        <v>8405</v>
      </c>
      <c r="F1027">
        <v>859361</v>
      </c>
      <c r="G1027" s="85">
        <v>46153</v>
      </c>
      <c r="H1027" s="57">
        <v>20</v>
      </c>
      <c r="I1027" t="s">
        <v>8762</v>
      </c>
    </row>
    <row r="1028" spans="1:9" x14ac:dyDescent="0.3">
      <c r="A1028">
        <v>2</v>
      </c>
      <c r="C1028">
        <v>0</v>
      </c>
      <c r="D1028">
        <v>100</v>
      </c>
      <c r="E1028" t="s">
        <v>7999</v>
      </c>
      <c r="F1028">
        <v>511671</v>
      </c>
      <c r="G1028" s="85">
        <v>46153</v>
      </c>
      <c r="H1028" s="57">
        <v>20</v>
      </c>
      <c r="I1028" t="s">
        <v>8763</v>
      </c>
    </row>
    <row r="1029" spans="1:9" x14ac:dyDescent="0.3">
      <c r="A1029">
        <v>30</v>
      </c>
      <c r="B1029">
        <v>0</v>
      </c>
      <c r="C1029">
        <v>0</v>
      </c>
      <c r="D1029">
        <v>0</v>
      </c>
      <c r="E1029" t="s">
        <v>8406</v>
      </c>
      <c r="F1029">
        <v>304102</v>
      </c>
      <c r="G1029" s="85">
        <v>46153</v>
      </c>
      <c r="H1029" s="57">
        <v>20</v>
      </c>
      <c r="I1029" t="s">
        <v>8764</v>
      </c>
    </row>
    <row r="1030" spans="1:9" x14ac:dyDescent="0.3">
      <c r="A1030">
        <v>30</v>
      </c>
      <c r="B1030">
        <v>1</v>
      </c>
      <c r="C1030">
        <v>1</v>
      </c>
      <c r="D1030">
        <v>2500</v>
      </c>
      <c r="E1030" t="s">
        <v>7990</v>
      </c>
      <c r="F1030">
        <v>761755</v>
      </c>
      <c r="G1030" s="85">
        <v>46153</v>
      </c>
      <c r="H1030" s="57">
        <v>20</v>
      </c>
      <c r="I1030" t="s">
        <v>8765</v>
      </c>
    </row>
    <row r="1031" spans="1:9" x14ac:dyDescent="0.3">
      <c r="A1031">
        <v>4</v>
      </c>
      <c r="B1031">
        <v>0</v>
      </c>
      <c r="C1031">
        <v>0</v>
      </c>
      <c r="D1031">
        <v>200</v>
      </c>
      <c r="E1031" t="s">
        <v>8402</v>
      </c>
      <c r="F1031">
        <v>841968</v>
      </c>
      <c r="G1031" s="85">
        <v>46153</v>
      </c>
      <c r="H1031" s="57">
        <v>20</v>
      </c>
      <c r="I1031" t="s">
        <v>8766</v>
      </c>
    </row>
    <row r="1032" spans="1:9" x14ac:dyDescent="0.3">
      <c r="A1032">
        <v>0</v>
      </c>
      <c r="B1032">
        <v>0</v>
      </c>
      <c r="C1032">
        <v>0</v>
      </c>
      <c r="D1032">
        <v>200</v>
      </c>
      <c r="E1032" t="s">
        <v>8067</v>
      </c>
      <c r="F1032">
        <v>765419</v>
      </c>
      <c r="G1032" s="85">
        <v>46153</v>
      </c>
      <c r="H1032" s="57">
        <v>20</v>
      </c>
      <c r="I1032" t="s">
        <v>8767</v>
      </c>
    </row>
    <row r="1033" spans="1:9" x14ac:dyDescent="0.3">
      <c r="A1033">
        <v>0</v>
      </c>
      <c r="B1033">
        <v>0</v>
      </c>
      <c r="C1033">
        <v>0</v>
      </c>
      <c r="D1033">
        <v>100</v>
      </c>
      <c r="E1033" t="s">
        <v>8074</v>
      </c>
      <c r="F1033">
        <v>660807</v>
      </c>
      <c r="G1033" s="85">
        <v>46153</v>
      </c>
      <c r="H1033" s="57">
        <v>20</v>
      </c>
      <c r="I1033" t="s">
        <v>8768</v>
      </c>
    </row>
    <row r="1034" spans="1:9" x14ac:dyDescent="0.3">
      <c r="A1034">
        <v>18</v>
      </c>
      <c r="B1034">
        <v>1</v>
      </c>
      <c r="C1034">
        <v>0</v>
      </c>
      <c r="D1034">
        <v>11300</v>
      </c>
      <c r="E1034" t="s">
        <v>8401</v>
      </c>
      <c r="F1034">
        <v>721917</v>
      </c>
      <c r="G1034" s="85">
        <v>46153</v>
      </c>
      <c r="H1034" s="57">
        <v>20</v>
      </c>
      <c r="I1034" t="s">
        <v>8769</v>
      </c>
    </row>
    <row r="1035" spans="1:9" x14ac:dyDescent="0.3">
      <c r="A1035">
        <v>0</v>
      </c>
      <c r="C1035">
        <v>0</v>
      </c>
      <c r="D1035">
        <v>100</v>
      </c>
      <c r="E1035" t="s">
        <v>8019</v>
      </c>
      <c r="F1035">
        <v>713263</v>
      </c>
      <c r="G1035" s="85">
        <v>46153</v>
      </c>
      <c r="H1035" s="57">
        <v>20</v>
      </c>
      <c r="I1035" t="s">
        <v>8770</v>
      </c>
    </row>
    <row r="1036" spans="1:9" x14ac:dyDescent="0.3">
      <c r="A1036">
        <v>8</v>
      </c>
      <c r="B1036">
        <v>0</v>
      </c>
      <c r="C1036">
        <v>0</v>
      </c>
      <c r="D1036">
        <v>300</v>
      </c>
      <c r="E1036" t="s">
        <v>8078</v>
      </c>
      <c r="F1036">
        <v>4016</v>
      </c>
      <c r="G1036" s="85">
        <v>46153</v>
      </c>
      <c r="H1036" s="57">
        <v>20</v>
      </c>
      <c r="I1036" t="s">
        <v>8771</v>
      </c>
    </row>
    <row r="1037" spans="1:9" x14ac:dyDescent="0.3">
      <c r="A1037">
        <v>0</v>
      </c>
      <c r="C1037">
        <v>0</v>
      </c>
      <c r="D1037">
        <v>100</v>
      </c>
      <c r="E1037" t="s">
        <v>8078</v>
      </c>
      <c r="F1037">
        <v>142554</v>
      </c>
      <c r="G1037" s="85">
        <v>46153</v>
      </c>
      <c r="H1037" s="57">
        <v>20</v>
      </c>
      <c r="I1037" t="s">
        <v>8772</v>
      </c>
    </row>
    <row r="1038" spans="1:9" x14ac:dyDescent="0.3">
      <c r="A1038">
        <v>15</v>
      </c>
      <c r="B1038">
        <v>0</v>
      </c>
      <c r="C1038">
        <v>0</v>
      </c>
      <c r="D1038">
        <v>9800</v>
      </c>
      <c r="F1038">
        <v>214331</v>
      </c>
      <c r="G1038" s="85">
        <v>46153</v>
      </c>
      <c r="H1038" s="57">
        <v>20</v>
      </c>
      <c r="I1038" t="s">
        <v>8773</v>
      </c>
    </row>
    <row r="1039" spans="1:9" x14ac:dyDescent="0.3">
      <c r="A1039">
        <v>24</v>
      </c>
      <c r="B1039">
        <v>1</v>
      </c>
      <c r="C1039">
        <v>0</v>
      </c>
      <c r="D1039">
        <v>5500</v>
      </c>
      <c r="E1039" t="s">
        <v>8407</v>
      </c>
      <c r="F1039">
        <v>488713</v>
      </c>
      <c r="G1039" s="85">
        <v>46153</v>
      </c>
      <c r="H1039" s="57">
        <v>20</v>
      </c>
      <c r="I1039" t="s">
        <v>8774</v>
      </c>
    </row>
    <row r="1040" spans="1:9" x14ac:dyDescent="0.3">
      <c r="A1040">
        <v>0</v>
      </c>
      <c r="B1040">
        <v>0</v>
      </c>
      <c r="C1040">
        <v>0</v>
      </c>
      <c r="D1040">
        <v>1400</v>
      </c>
      <c r="E1040" t="s">
        <v>8025</v>
      </c>
      <c r="F1040">
        <v>859356</v>
      </c>
      <c r="G1040" s="85">
        <v>46153</v>
      </c>
      <c r="H1040" s="57">
        <v>20</v>
      </c>
      <c r="I1040" t="s">
        <v>8775</v>
      </c>
    </row>
    <row r="1041" spans="1:9" x14ac:dyDescent="0.3">
      <c r="A1041">
        <v>30</v>
      </c>
      <c r="B1041">
        <v>0</v>
      </c>
      <c r="C1041">
        <v>0</v>
      </c>
      <c r="D1041">
        <v>0</v>
      </c>
      <c r="E1041" t="s">
        <v>8021</v>
      </c>
      <c r="F1041">
        <v>708951</v>
      </c>
      <c r="G1041" s="85">
        <v>46153</v>
      </c>
      <c r="H1041" s="57">
        <v>20</v>
      </c>
      <c r="I1041" t="s">
        <v>8776</v>
      </c>
    </row>
    <row r="1042" spans="1:9" x14ac:dyDescent="0.3">
      <c r="A1042">
        <v>12</v>
      </c>
      <c r="B1042">
        <v>1</v>
      </c>
      <c r="C1042">
        <v>0</v>
      </c>
      <c r="D1042">
        <v>7900</v>
      </c>
      <c r="E1042" t="s">
        <v>7979</v>
      </c>
      <c r="F1042">
        <v>708890</v>
      </c>
      <c r="G1042" s="85">
        <v>46153</v>
      </c>
      <c r="H1042" s="57">
        <v>20</v>
      </c>
      <c r="I1042" t="s">
        <v>8777</v>
      </c>
    </row>
    <row r="1043" spans="1:9" x14ac:dyDescent="0.3">
      <c r="A1043">
        <v>30</v>
      </c>
      <c r="B1043">
        <v>1</v>
      </c>
      <c r="C1043">
        <v>1</v>
      </c>
      <c r="D1043">
        <v>1500</v>
      </c>
      <c r="E1043" t="s">
        <v>8408</v>
      </c>
      <c r="F1043">
        <v>738793</v>
      </c>
      <c r="G1043" s="85">
        <v>46153</v>
      </c>
      <c r="H1043" s="57">
        <v>20</v>
      </c>
      <c r="I1043" t="s">
        <v>8778</v>
      </c>
    </row>
    <row r="1044" spans="1:9" x14ac:dyDescent="0.3">
      <c r="A1044">
        <v>19</v>
      </c>
      <c r="B1044">
        <v>1</v>
      </c>
      <c r="C1044">
        <v>0</v>
      </c>
      <c r="D1044">
        <v>4800</v>
      </c>
      <c r="E1044" t="s">
        <v>8030</v>
      </c>
      <c r="F1044">
        <v>794702</v>
      </c>
      <c r="G1044" s="85">
        <v>46153</v>
      </c>
      <c r="H1044" s="57">
        <v>20</v>
      </c>
      <c r="I1044" t="s">
        <v>8779</v>
      </c>
    </row>
    <row r="1045" spans="1:9" x14ac:dyDescent="0.3">
      <c r="A1045">
        <v>0</v>
      </c>
      <c r="B1045">
        <v>0</v>
      </c>
      <c r="C1045">
        <v>0</v>
      </c>
      <c r="D1045">
        <v>800</v>
      </c>
      <c r="E1045" t="s">
        <v>8409</v>
      </c>
      <c r="F1045">
        <v>859362</v>
      </c>
      <c r="G1045" s="85">
        <v>46153</v>
      </c>
      <c r="H1045" s="57">
        <v>20</v>
      </c>
      <c r="I1045" t="s">
        <v>8780</v>
      </c>
    </row>
    <row r="1046" spans="1:9" x14ac:dyDescent="0.3">
      <c r="A1046">
        <v>24</v>
      </c>
      <c r="B1046">
        <v>1</v>
      </c>
      <c r="C1046">
        <v>0</v>
      </c>
      <c r="D1046">
        <v>1100</v>
      </c>
      <c r="E1046" t="s">
        <v>8069</v>
      </c>
      <c r="F1046">
        <v>734398</v>
      </c>
      <c r="G1046" s="85">
        <v>46153</v>
      </c>
      <c r="H1046" s="57">
        <v>20</v>
      </c>
      <c r="I1046" t="s">
        <v>8781</v>
      </c>
    </row>
    <row r="1047" spans="1:9" x14ac:dyDescent="0.3">
      <c r="A1047">
        <v>0</v>
      </c>
      <c r="B1047">
        <v>0</v>
      </c>
      <c r="C1047">
        <v>0</v>
      </c>
      <c r="D1047">
        <v>2600</v>
      </c>
      <c r="E1047" t="s">
        <v>7965</v>
      </c>
      <c r="F1047">
        <v>758003</v>
      </c>
      <c r="G1047" s="85">
        <v>46153</v>
      </c>
      <c r="H1047" s="57">
        <v>20</v>
      </c>
      <c r="I1047" t="s">
        <v>8782</v>
      </c>
    </row>
    <row r="1048" spans="1:9" x14ac:dyDescent="0.3">
      <c r="A1048">
        <v>22</v>
      </c>
      <c r="C1048">
        <v>0</v>
      </c>
      <c r="D1048">
        <v>300</v>
      </c>
      <c r="E1048" t="s">
        <v>8027</v>
      </c>
      <c r="F1048">
        <v>841966</v>
      </c>
      <c r="G1048" s="85">
        <v>46153</v>
      </c>
      <c r="H1048" s="57">
        <v>20</v>
      </c>
      <c r="I1048" t="s">
        <v>8783</v>
      </c>
    </row>
    <row r="1049" spans="1:9" x14ac:dyDescent="0.3">
      <c r="A1049">
        <v>25</v>
      </c>
      <c r="B1049">
        <v>1</v>
      </c>
      <c r="C1049">
        <v>1</v>
      </c>
      <c r="D1049">
        <v>200</v>
      </c>
      <c r="E1049" t="s">
        <v>8083</v>
      </c>
      <c r="F1049">
        <v>816256</v>
      </c>
      <c r="G1049" s="85">
        <v>46153</v>
      </c>
      <c r="H1049" s="57">
        <v>20</v>
      </c>
      <c r="I1049" t="s">
        <v>8784</v>
      </c>
    </row>
    <row r="1050" spans="1:9" x14ac:dyDescent="0.3">
      <c r="A1050">
        <v>30</v>
      </c>
      <c r="B1050">
        <v>0</v>
      </c>
      <c r="C1050">
        <v>0</v>
      </c>
      <c r="D1050">
        <v>0</v>
      </c>
      <c r="E1050" t="s">
        <v>8410</v>
      </c>
      <c r="F1050">
        <v>771407</v>
      </c>
      <c r="G1050" s="85">
        <v>46153</v>
      </c>
      <c r="H1050" s="57">
        <v>20</v>
      </c>
      <c r="I1050" t="s">
        <v>8785</v>
      </c>
    </row>
    <row r="1051" spans="1:9" x14ac:dyDescent="0.3">
      <c r="A1051">
        <v>30</v>
      </c>
      <c r="B1051">
        <v>1</v>
      </c>
      <c r="C1051">
        <v>1</v>
      </c>
      <c r="D1051">
        <v>2000</v>
      </c>
      <c r="E1051" t="s">
        <v>8011</v>
      </c>
      <c r="F1051">
        <v>1565</v>
      </c>
      <c r="G1051" s="85">
        <v>46153</v>
      </c>
      <c r="H1051" s="57">
        <v>20</v>
      </c>
      <c r="I1051" t="s">
        <v>8786</v>
      </c>
    </row>
    <row r="1052" spans="1:9" x14ac:dyDescent="0.3">
      <c r="A1052">
        <v>6</v>
      </c>
      <c r="B1052">
        <v>0</v>
      </c>
      <c r="C1052">
        <v>0</v>
      </c>
      <c r="D1052">
        <v>42500</v>
      </c>
      <c r="F1052">
        <v>732761</v>
      </c>
      <c r="G1052" s="85">
        <v>46153</v>
      </c>
      <c r="H1052" s="57">
        <v>20</v>
      </c>
      <c r="I1052" t="s">
        <v>8787</v>
      </c>
    </row>
    <row r="1053" spans="1:9" x14ac:dyDescent="0.3">
      <c r="A1053">
        <v>15</v>
      </c>
      <c r="B1053">
        <v>0</v>
      </c>
      <c r="C1053">
        <v>0</v>
      </c>
      <c r="D1053">
        <v>9800</v>
      </c>
      <c r="F1053">
        <v>214331</v>
      </c>
      <c r="G1053" s="85">
        <v>46153</v>
      </c>
      <c r="H1053" s="57">
        <v>20</v>
      </c>
      <c r="I1053" t="s">
        <v>8773</v>
      </c>
    </row>
    <row r="1054" spans="1:9" x14ac:dyDescent="0.3">
      <c r="A1054">
        <v>12</v>
      </c>
      <c r="B1054">
        <v>0</v>
      </c>
      <c r="C1054">
        <v>0</v>
      </c>
      <c r="D1054">
        <v>1300</v>
      </c>
      <c r="E1054" t="s">
        <v>8386</v>
      </c>
      <c r="F1054">
        <v>817128</v>
      </c>
      <c r="G1054" s="85">
        <v>46153</v>
      </c>
      <c r="H1054" s="57">
        <v>20</v>
      </c>
      <c r="I1054" t="s">
        <v>8788</v>
      </c>
    </row>
    <row r="1055" spans="1:9" x14ac:dyDescent="0.3">
      <c r="A1055">
        <v>22</v>
      </c>
      <c r="B1055">
        <v>1</v>
      </c>
      <c r="C1055">
        <v>0</v>
      </c>
      <c r="D1055">
        <v>2800</v>
      </c>
      <c r="E1055" t="s">
        <v>3484</v>
      </c>
      <c r="F1055">
        <v>207827</v>
      </c>
      <c r="G1055" s="85">
        <v>46153</v>
      </c>
      <c r="H1055" s="57">
        <v>20</v>
      </c>
      <c r="I1055" t="s">
        <v>8789</v>
      </c>
    </row>
    <row r="1056" spans="1:9" x14ac:dyDescent="0.3">
      <c r="A1056">
        <v>9</v>
      </c>
      <c r="B1056">
        <v>0</v>
      </c>
      <c r="C1056">
        <v>0</v>
      </c>
      <c r="D1056">
        <v>6300</v>
      </c>
      <c r="E1056" t="s">
        <v>3485</v>
      </c>
      <c r="F1056">
        <v>824270</v>
      </c>
      <c r="G1056" s="85">
        <v>46153</v>
      </c>
      <c r="H1056" s="57">
        <v>20</v>
      </c>
      <c r="I1056" t="s">
        <v>8790</v>
      </c>
    </row>
    <row r="1057" spans="1:9" x14ac:dyDescent="0.3">
      <c r="A1057">
        <v>30</v>
      </c>
      <c r="B1057">
        <v>1</v>
      </c>
      <c r="C1057">
        <v>1</v>
      </c>
      <c r="D1057">
        <v>3500</v>
      </c>
      <c r="E1057" t="s">
        <v>7971</v>
      </c>
      <c r="F1057">
        <v>3738</v>
      </c>
      <c r="G1057" s="85">
        <v>46153</v>
      </c>
      <c r="H1057" s="57">
        <v>20</v>
      </c>
      <c r="I1057" t="s">
        <v>8791</v>
      </c>
    </row>
    <row r="1058" spans="1:9" x14ac:dyDescent="0.3">
      <c r="A1058">
        <v>0</v>
      </c>
      <c r="B1058">
        <v>0</v>
      </c>
      <c r="C1058">
        <v>0</v>
      </c>
      <c r="D1058" t="s">
        <v>3567</v>
      </c>
      <c r="F1058" t="s">
        <v>7082</v>
      </c>
      <c r="G1058" s="85">
        <v>46153</v>
      </c>
      <c r="H1058" s="57">
        <v>20</v>
      </c>
      <c r="I1058" t="s">
        <v>8792</v>
      </c>
    </row>
    <row r="1059" spans="1:9" x14ac:dyDescent="0.3">
      <c r="A1059">
        <v>30</v>
      </c>
      <c r="B1059">
        <v>0</v>
      </c>
      <c r="C1059">
        <v>0</v>
      </c>
      <c r="D1059">
        <v>0</v>
      </c>
      <c r="E1059" t="s">
        <v>4059</v>
      </c>
      <c r="F1059">
        <v>845415</v>
      </c>
      <c r="G1059" s="85">
        <v>46153</v>
      </c>
      <c r="H1059" s="57">
        <v>20</v>
      </c>
      <c r="I1059" t="s">
        <v>8793</v>
      </c>
    </row>
    <row r="1060" spans="1:9" x14ac:dyDescent="0.3">
      <c r="A1060">
        <v>-7</v>
      </c>
      <c r="B1060">
        <v>0</v>
      </c>
      <c r="C1060">
        <v>0</v>
      </c>
      <c r="D1060" t="s">
        <v>3567</v>
      </c>
      <c r="F1060" t="s">
        <v>8412</v>
      </c>
      <c r="G1060" s="85">
        <v>46153</v>
      </c>
      <c r="H1060" s="57">
        <v>20</v>
      </c>
      <c r="I1060" t="s">
        <v>8794</v>
      </c>
    </row>
    <row r="1061" spans="1:9" x14ac:dyDescent="0.3">
      <c r="A1061">
        <v>6</v>
      </c>
      <c r="B1061">
        <v>0</v>
      </c>
      <c r="C1061">
        <v>0</v>
      </c>
      <c r="D1061">
        <v>4400</v>
      </c>
      <c r="E1061" t="s">
        <v>3602</v>
      </c>
      <c r="F1061">
        <v>859486</v>
      </c>
      <c r="G1061" s="85">
        <v>46153</v>
      </c>
      <c r="H1061" s="57">
        <v>20</v>
      </c>
      <c r="I1061" t="s">
        <v>8673</v>
      </c>
    </row>
    <row r="1062" spans="1:9" x14ac:dyDescent="0.3">
      <c r="A1062">
        <v>30</v>
      </c>
      <c r="B1062">
        <v>0</v>
      </c>
      <c r="C1062">
        <v>0</v>
      </c>
      <c r="D1062">
        <v>0</v>
      </c>
      <c r="E1062" t="s">
        <v>3999</v>
      </c>
      <c r="F1062" t="s">
        <v>4208</v>
      </c>
      <c r="G1062" s="85">
        <v>46153</v>
      </c>
      <c r="H1062" s="57">
        <v>20</v>
      </c>
      <c r="I1062" t="s">
        <v>8795</v>
      </c>
    </row>
    <row r="1063" spans="1:9" x14ac:dyDescent="0.3">
      <c r="A1063">
        <v>30</v>
      </c>
      <c r="B1063">
        <v>0</v>
      </c>
      <c r="C1063">
        <v>0</v>
      </c>
      <c r="D1063">
        <v>0</v>
      </c>
      <c r="E1063" t="s">
        <v>3468</v>
      </c>
      <c r="F1063" t="s">
        <v>3263</v>
      </c>
      <c r="G1063" s="85">
        <v>46153</v>
      </c>
      <c r="H1063" s="57">
        <v>20</v>
      </c>
      <c r="I1063" t="s">
        <v>8796</v>
      </c>
    </row>
    <row r="1064" spans="1:9" x14ac:dyDescent="0.3">
      <c r="A1064">
        <v>-4</v>
      </c>
      <c r="B1064">
        <v>0</v>
      </c>
      <c r="C1064">
        <v>0</v>
      </c>
      <c r="D1064" t="s">
        <v>3567</v>
      </c>
      <c r="F1064" t="s">
        <v>7621</v>
      </c>
      <c r="G1064" s="85">
        <v>46153</v>
      </c>
      <c r="H1064" s="57">
        <v>20</v>
      </c>
      <c r="I1064" t="s">
        <v>8797</v>
      </c>
    </row>
    <row r="1065" spans="1:9" x14ac:dyDescent="0.3">
      <c r="A1065">
        <v>30</v>
      </c>
      <c r="B1065">
        <v>0</v>
      </c>
      <c r="C1065">
        <v>0</v>
      </c>
      <c r="D1065">
        <v>0</v>
      </c>
      <c r="E1065" t="s">
        <v>8411</v>
      </c>
      <c r="F1065">
        <v>675960</v>
      </c>
      <c r="G1065" s="85">
        <v>46153</v>
      </c>
      <c r="H1065" s="57">
        <v>20</v>
      </c>
      <c r="I1065" t="s">
        <v>8798</v>
      </c>
    </row>
    <row r="1066" spans="1:9" x14ac:dyDescent="0.3">
      <c r="A1066">
        <v>2</v>
      </c>
      <c r="B1066">
        <v>0</v>
      </c>
      <c r="C1066">
        <v>0</v>
      </c>
      <c r="D1066">
        <v>300</v>
      </c>
      <c r="E1066" t="s">
        <v>8087</v>
      </c>
      <c r="F1066">
        <v>786407</v>
      </c>
      <c r="G1066" s="85">
        <v>46153</v>
      </c>
      <c r="H1066" s="57">
        <v>20</v>
      </c>
      <c r="I1066" t="s">
        <v>8799</v>
      </c>
    </row>
    <row r="1067" spans="1:9" x14ac:dyDescent="0.3">
      <c r="A1067">
        <v>8</v>
      </c>
      <c r="B1067">
        <v>0</v>
      </c>
      <c r="C1067">
        <v>0</v>
      </c>
      <c r="D1067">
        <v>200</v>
      </c>
      <c r="E1067" t="s">
        <v>3940</v>
      </c>
      <c r="F1067">
        <v>653403</v>
      </c>
      <c r="G1067" s="85">
        <v>46153</v>
      </c>
      <c r="H1067" s="57">
        <v>20</v>
      </c>
      <c r="I1067" t="s">
        <v>8800</v>
      </c>
    </row>
    <row r="1068" spans="1:9" x14ac:dyDescent="0.3">
      <c r="A1068">
        <v>0</v>
      </c>
      <c r="B1068">
        <v>0</v>
      </c>
      <c r="C1068">
        <v>0</v>
      </c>
      <c r="D1068">
        <v>800</v>
      </c>
      <c r="E1068" t="s">
        <v>3939</v>
      </c>
      <c r="F1068">
        <v>653429</v>
      </c>
      <c r="G1068" s="85">
        <v>46153</v>
      </c>
      <c r="H1068" s="57">
        <v>20</v>
      </c>
      <c r="I1068" t="s">
        <v>8801</v>
      </c>
    </row>
    <row r="1069" spans="1:9" x14ac:dyDescent="0.3">
      <c r="A1069">
        <v>30</v>
      </c>
      <c r="B1069">
        <v>0</v>
      </c>
      <c r="C1069">
        <v>0</v>
      </c>
      <c r="D1069">
        <v>0</v>
      </c>
      <c r="E1069" t="s">
        <v>3686</v>
      </c>
      <c r="F1069">
        <v>703480</v>
      </c>
      <c r="G1069" s="85">
        <v>46153</v>
      </c>
      <c r="H1069" s="57">
        <v>20</v>
      </c>
      <c r="I1069" t="s">
        <v>8802</v>
      </c>
    </row>
    <row r="1070" spans="1:9" x14ac:dyDescent="0.3">
      <c r="A1070">
        <v>5</v>
      </c>
      <c r="B1070">
        <v>0</v>
      </c>
      <c r="C1070">
        <v>0</v>
      </c>
      <c r="D1070">
        <v>700</v>
      </c>
      <c r="E1070" t="s">
        <v>3583</v>
      </c>
      <c r="F1070">
        <v>653434</v>
      </c>
      <c r="G1070" s="85">
        <v>46153</v>
      </c>
      <c r="H1070" s="57">
        <v>20</v>
      </c>
      <c r="I1070" t="s">
        <v>8803</v>
      </c>
    </row>
    <row r="1071" spans="1:9" x14ac:dyDescent="0.3">
      <c r="A1071">
        <v>30</v>
      </c>
      <c r="B1071">
        <v>0</v>
      </c>
      <c r="C1071">
        <v>0</v>
      </c>
      <c r="D1071">
        <v>0</v>
      </c>
      <c r="E1071" t="s">
        <v>3896</v>
      </c>
      <c r="F1071">
        <v>794723</v>
      </c>
      <c r="G1071" s="85">
        <v>46153</v>
      </c>
      <c r="H1071" s="57">
        <v>20</v>
      </c>
      <c r="I1071" t="s">
        <v>8804</v>
      </c>
    </row>
    <row r="1072" spans="1:9" x14ac:dyDescent="0.3">
      <c r="A1072">
        <v>11</v>
      </c>
      <c r="B1072">
        <v>0</v>
      </c>
      <c r="C1072">
        <v>0</v>
      </c>
      <c r="D1072">
        <v>1500</v>
      </c>
      <c r="F1072">
        <v>645199</v>
      </c>
      <c r="G1072" s="85">
        <v>46153</v>
      </c>
      <c r="H1072" s="57">
        <v>20</v>
      </c>
      <c r="I1072" t="s">
        <v>8805</v>
      </c>
    </row>
    <row r="1073" spans="1:9" x14ac:dyDescent="0.3">
      <c r="A1073">
        <v>30</v>
      </c>
      <c r="B1073">
        <v>0</v>
      </c>
      <c r="C1073">
        <v>0</v>
      </c>
      <c r="D1073">
        <v>0</v>
      </c>
      <c r="E1073" t="s">
        <v>3894</v>
      </c>
      <c r="F1073">
        <v>653426</v>
      </c>
      <c r="G1073" s="85">
        <v>46153</v>
      </c>
      <c r="H1073" s="57">
        <v>20</v>
      </c>
      <c r="I1073" t="s">
        <v>8806</v>
      </c>
    </row>
    <row r="1074" spans="1:9" x14ac:dyDescent="0.3">
      <c r="A1074">
        <v>2</v>
      </c>
      <c r="B1074">
        <v>0</v>
      </c>
      <c r="C1074">
        <v>0</v>
      </c>
      <c r="D1074">
        <v>1200</v>
      </c>
      <c r="E1074" t="s">
        <v>8068</v>
      </c>
      <c r="F1074">
        <v>762106</v>
      </c>
      <c r="G1074" s="85">
        <v>46153</v>
      </c>
      <c r="H1074" s="57">
        <v>20</v>
      </c>
      <c r="I1074" t="s">
        <v>8807</v>
      </c>
    </row>
    <row r="1075" spans="1:9" x14ac:dyDescent="0.3">
      <c r="A1075">
        <v>2</v>
      </c>
      <c r="B1075">
        <v>0</v>
      </c>
      <c r="C1075">
        <v>0</v>
      </c>
      <c r="D1075">
        <v>200</v>
      </c>
      <c r="E1075" t="s">
        <v>8072</v>
      </c>
      <c r="F1075">
        <v>709889</v>
      </c>
      <c r="G1075" s="85">
        <v>46153</v>
      </c>
      <c r="H1075" s="57">
        <v>20</v>
      </c>
      <c r="I1075" t="s">
        <v>8808</v>
      </c>
    </row>
    <row r="1076" spans="1:9" x14ac:dyDescent="0.3">
      <c r="A1076">
        <v>0</v>
      </c>
      <c r="C1076">
        <v>0</v>
      </c>
      <c r="D1076">
        <v>100</v>
      </c>
      <c r="E1076" t="s">
        <v>8075</v>
      </c>
      <c r="F1076">
        <v>553397</v>
      </c>
      <c r="G1076" s="85">
        <v>46153</v>
      </c>
      <c r="H1076" s="57">
        <v>20</v>
      </c>
      <c r="I1076" t="s">
        <v>8809</v>
      </c>
    </row>
    <row r="1077" spans="1:9" x14ac:dyDescent="0.3">
      <c r="A1077">
        <v>0</v>
      </c>
      <c r="C1077">
        <v>0</v>
      </c>
      <c r="D1077">
        <v>100</v>
      </c>
      <c r="E1077" t="s">
        <v>8075</v>
      </c>
      <c r="F1077">
        <v>536276</v>
      </c>
      <c r="G1077" s="85">
        <v>46153</v>
      </c>
      <c r="H1077" s="57">
        <v>20</v>
      </c>
      <c r="I1077" t="s">
        <v>8810</v>
      </c>
    </row>
    <row r="1078" spans="1:9" x14ac:dyDescent="0.3">
      <c r="A1078">
        <v>0</v>
      </c>
      <c r="C1078">
        <v>0</v>
      </c>
      <c r="D1078">
        <v>100</v>
      </c>
      <c r="E1078" t="s">
        <v>8075</v>
      </c>
      <c r="F1078">
        <v>452082</v>
      </c>
      <c r="G1078" s="85">
        <v>46153</v>
      </c>
      <c r="H1078" s="57">
        <v>20</v>
      </c>
      <c r="I1078" t="s">
        <v>8811</v>
      </c>
    </row>
    <row r="1079" spans="1:9" x14ac:dyDescent="0.3">
      <c r="A1079">
        <v>0</v>
      </c>
      <c r="C1079">
        <v>0</v>
      </c>
      <c r="D1079">
        <v>100</v>
      </c>
      <c r="E1079" t="s">
        <v>8075</v>
      </c>
      <c r="F1079">
        <v>164812</v>
      </c>
      <c r="G1079" s="85">
        <v>46153</v>
      </c>
      <c r="H1079" s="57">
        <v>20</v>
      </c>
      <c r="I1079" t="s">
        <v>8812</v>
      </c>
    </row>
    <row r="1080" spans="1:9" x14ac:dyDescent="0.3">
      <c r="A1080">
        <v>5</v>
      </c>
      <c r="C1080">
        <v>0</v>
      </c>
      <c r="D1080">
        <v>200</v>
      </c>
      <c r="E1080" t="s">
        <v>8072</v>
      </c>
      <c r="F1080">
        <v>709635</v>
      </c>
      <c r="G1080" s="85">
        <v>46153</v>
      </c>
      <c r="H1080" s="57">
        <v>20</v>
      </c>
      <c r="I1080" t="s">
        <v>8813</v>
      </c>
    </row>
    <row r="1081" spans="1:9" x14ac:dyDescent="0.3">
      <c r="A1081">
        <v>10</v>
      </c>
      <c r="B1081">
        <v>1</v>
      </c>
      <c r="C1081">
        <v>1</v>
      </c>
      <c r="D1081">
        <v>300</v>
      </c>
      <c r="E1081" t="s">
        <v>8071</v>
      </c>
      <c r="F1081">
        <v>712576</v>
      </c>
      <c r="G1081" s="85">
        <v>46153</v>
      </c>
      <c r="H1081" s="57">
        <v>20</v>
      </c>
      <c r="I1081" t="s">
        <v>8814</v>
      </c>
    </row>
    <row r="1082" spans="1:9" x14ac:dyDescent="0.3">
      <c r="A1082">
        <v>8</v>
      </c>
      <c r="B1082">
        <v>0</v>
      </c>
      <c r="C1082">
        <v>0</v>
      </c>
      <c r="D1082">
        <v>6100</v>
      </c>
      <c r="E1082" t="s">
        <v>8070</v>
      </c>
      <c r="F1082">
        <v>732763</v>
      </c>
      <c r="G1082" s="85">
        <v>46153</v>
      </c>
      <c r="H1082" s="57">
        <v>20</v>
      </c>
      <c r="I1082" t="s">
        <v>8815</v>
      </c>
    </row>
    <row r="1083" spans="1:9" x14ac:dyDescent="0.3">
      <c r="A1083">
        <v>25</v>
      </c>
      <c r="C1083">
        <v>1</v>
      </c>
      <c r="D1083">
        <v>400</v>
      </c>
      <c r="E1083" t="s">
        <v>8072</v>
      </c>
      <c r="F1083">
        <v>705260</v>
      </c>
      <c r="G1083" s="85">
        <v>46153</v>
      </c>
      <c r="H1083" s="57">
        <v>20</v>
      </c>
      <c r="I1083" t="s">
        <v>8816</v>
      </c>
    </row>
    <row r="1084" spans="1:9" x14ac:dyDescent="0.3">
      <c r="A1084">
        <v>30</v>
      </c>
      <c r="B1084">
        <v>1</v>
      </c>
      <c r="C1084">
        <v>1</v>
      </c>
      <c r="D1084">
        <v>400</v>
      </c>
      <c r="E1084" t="s">
        <v>8072</v>
      </c>
      <c r="F1084">
        <v>502860</v>
      </c>
      <c r="G1084" s="85">
        <v>46153</v>
      </c>
      <c r="H1084" s="57">
        <v>20</v>
      </c>
      <c r="I1084" t="s">
        <v>8817</v>
      </c>
    </row>
    <row r="1085" spans="1:9" x14ac:dyDescent="0.3">
      <c r="A1085">
        <v>8</v>
      </c>
      <c r="B1085">
        <v>0</v>
      </c>
      <c r="C1085">
        <v>0</v>
      </c>
      <c r="D1085">
        <v>1500</v>
      </c>
      <c r="E1085" t="s">
        <v>8415</v>
      </c>
      <c r="F1085">
        <v>860563</v>
      </c>
      <c r="G1085" s="85">
        <v>46153</v>
      </c>
      <c r="H1085" s="57">
        <v>20</v>
      </c>
      <c r="I1085" t="s">
        <v>8818</v>
      </c>
    </row>
    <row r="1086" spans="1:9" x14ac:dyDescent="0.3">
      <c r="A1086">
        <v>6</v>
      </c>
      <c r="B1086">
        <v>0</v>
      </c>
      <c r="C1086">
        <v>0</v>
      </c>
      <c r="D1086">
        <v>4400</v>
      </c>
      <c r="E1086" t="s">
        <v>3602</v>
      </c>
      <c r="F1086">
        <v>859486</v>
      </c>
      <c r="G1086" s="85">
        <v>46154</v>
      </c>
      <c r="H1086" s="57">
        <v>20</v>
      </c>
      <c r="I1086" t="s">
        <v>8673</v>
      </c>
    </row>
    <row r="1087" spans="1:9" x14ac:dyDescent="0.3">
      <c r="A1087">
        <v>30</v>
      </c>
      <c r="B1087">
        <v>0</v>
      </c>
      <c r="C1087">
        <v>0</v>
      </c>
      <c r="D1087">
        <v>600</v>
      </c>
      <c r="E1087" t="s">
        <v>3608</v>
      </c>
      <c r="F1087">
        <v>859497</v>
      </c>
      <c r="G1087" s="85">
        <v>46154</v>
      </c>
      <c r="H1087" s="57">
        <v>20</v>
      </c>
      <c r="I1087" t="s">
        <v>8674</v>
      </c>
    </row>
    <row r="1088" spans="1:9" x14ac:dyDescent="0.3">
      <c r="A1088">
        <v>10</v>
      </c>
      <c r="B1088">
        <v>0</v>
      </c>
      <c r="C1088">
        <v>0</v>
      </c>
      <c r="D1088">
        <v>21400</v>
      </c>
      <c r="F1088">
        <v>565912</v>
      </c>
      <c r="G1088" s="85">
        <v>46154</v>
      </c>
      <c r="H1088" s="57">
        <v>20</v>
      </c>
      <c r="I1088" t="s">
        <v>8675</v>
      </c>
    </row>
    <row r="1089" spans="1:9" x14ac:dyDescent="0.3">
      <c r="A1089">
        <v>8</v>
      </c>
      <c r="B1089">
        <v>0</v>
      </c>
      <c r="C1089">
        <v>0</v>
      </c>
      <c r="D1089">
        <v>4000</v>
      </c>
      <c r="E1089" t="s">
        <v>3888</v>
      </c>
      <c r="F1089">
        <v>710585</v>
      </c>
      <c r="G1089" s="85">
        <v>46154</v>
      </c>
      <c r="H1089" s="57">
        <v>20</v>
      </c>
      <c r="I1089" t="s">
        <v>8676</v>
      </c>
    </row>
    <row r="1090" spans="1:9" x14ac:dyDescent="0.3">
      <c r="A1090">
        <v>9</v>
      </c>
      <c r="B1090">
        <v>0</v>
      </c>
      <c r="C1090">
        <v>0</v>
      </c>
      <c r="D1090">
        <v>200</v>
      </c>
      <c r="E1090" t="s">
        <v>7968</v>
      </c>
      <c r="F1090">
        <v>785791</v>
      </c>
      <c r="G1090" s="85">
        <v>46154</v>
      </c>
      <c r="H1090" s="57">
        <v>20</v>
      </c>
      <c r="I1090" t="s">
        <v>8677</v>
      </c>
    </row>
    <row r="1091" spans="1:9" x14ac:dyDescent="0.3">
      <c r="A1091">
        <v>7</v>
      </c>
      <c r="B1091">
        <v>0</v>
      </c>
      <c r="C1091">
        <v>0</v>
      </c>
      <c r="D1091">
        <v>7000</v>
      </c>
      <c r="F1091">
        <v>766773</v>
      </c>
      <c r="G1091" s="85">
        <v>46154</v>
      </c>
      <c r="H1091" s="57">
        <v>20</v>
      </c>
      <c r="I1091" t="s">
        <v>8678</v>
      </c>
    </row>
    <row r="1092" spans="1:9" x14ac:dyDescent="0.3">
      <c r="A1092">
        <v>11</v>
      </c>
      <c r="B1092">
        <v>0</v>
      </c>
      <c r="C1092">
        <v>0</v>
      </c>
      <c r="D1092">
        <v>18000</v>
      </c>
      <c r="E1092" t="s">
        <v>7980</v>
      </c>
      <c r="F1092">
        <v>861258</v>
      </c>
      <c r="G1092" s="85">
        <v>46154</v>
      </c>
      <c r="H1092" s="57">
        <v>20</v>
      </c>
      <c r="I1092" t="s">
        <v>8679</v>
      </c>
    </row>
    <row r="1093" spans="1:9" x14ac:dyDescent="0.3">
      <c r="A1093">
        <v>30</v>
      </c>
      <c r="B1093">
        <v>0</v>
      </c>
      <c r="C1093">
        <v>0</v>
      </c>
      <c r="D1093">
        <v>0</v>
      </c>
      <c r="E1093" t="s">
        <v>7996</v>
      </c>
      <c r="F1093">
        <v>448807</v>
      </c>
      <c r="G1093" s="85">
        <v>46154</v>
      </c>
      <c r="H1093" s="57">
        <v>20</v>
      </c>
      <c r="I1093" t="s">
        <v>8680</v>
      </c>
    </row>
    <row r="1094" spans="1:9" x14ac:dyDescent="0.3">
      <c r="A1094">
        <v>25</v>
      </c>
      <c r="B1094">
        <v>1</v>
      </c>
      <c r="C1094">
        <v>1</v>
      </c>
      <c r="D1094">
        <v>2600</v>
      </c>
      <c r="E1094" t="s">
        <v>7964</v>
      </c>
      <c r="F1094">
        <v>3567</v>
      </c>
      <c r="G1094" s="85">
        <v>46154</v>
      </c>
      <c r="H1094" s="57">
        <v>20</v>
      </c>
      <c r="I1094" t="s">
        <v>8681</v>
      </c>
    </row>
    <row r="1095" spans="1:9" x14ac:dyDescent="0.3">
      <c r="A1095">
        <v>10</v>
      </c>
      <c r="B1095">
        <v>0</v>
      </c>
      <c r="C1095">
        <v>0</v>
      </c>
      <c r="D1095">
        <v>800</v>
      </c>
      <c r="E1095" t="s">
        <v>7984</v>
      </c>
      <c r="F1095">
        <v>780942</v>
      </c>
      <c r="G1095" s="85">
        <v>46154</v>
      </c>
      <c r="H1095" s="57">
        <v>20</v>
      </c>
      <c r="I1095" t="s">
        <v>8682</v>
      </c>
    </row>
    <row r="1096" spans="1:9" x14ac:dyDescent="0.3">
      <c r="A1096">
        <v>5</v>
      </c>
      <c r="B1096">
        <v>0</v>
      </c>
      <c r="C1096">
        <v>0</v>
      </c>
      <c r="D1096">
        <v>800</v>
      </c>
      <c r="E1096" t="s">
        <v>7994</v>
      </c>
      <c r="F1096">
        <v>859973</v>
      </c>
      <c r="G1096" s="85">
        <v>46154</v>
      </c>
      <c r="H1096" s="57">
        <v>20</v>
      </c>
      <c r="I1096" t="s">
        <v>8683</v>
      </c>
    </row>
    <row r="1097" spans="1:9" x14ac:dyDescent="0.3">
      <c r="A1097">
        <v>12</v>
      </c>
      <c r="B1097">
        <v>1</v>
      </c>
      <c r="C1097">
        <v>0</v>
      </c>
      <c r="D1097">
        <v>32400</v>
      </c>
      <c r="E1097" t="s">
        <v>3226</v>
      </c>
      <c r="F1097">
        <v>703456</v>
      </c>
      <c r="G1097" s="85">
        <v>46154</v>
      </c>
      <c r="H1097" s="57">
        <v>20</v>
      </c>
      <c r="I1097" t="s">
        <v>8684</v>
      </c>
    </row>
    <row r="1098" spans="1:9" x14ac:dyDescent="0.3">
      <c r="A1098">
        <v>9</v>
      </c>
      <c r="B1098">
        <v>0</v>
      </c>
      <c r="C1098">
        <v>0</v>
      </c>
      <c r="D1098">
        <v>14400</v>
      </c>
      <c r="E1098" t="s">
        <v>7956</v>
      </c>
      <c r="F1098">
        <v>859327</v>
      </c>
      <c r="G1098" s="85">
        <v>46154</v>
      </c>
      <c r="H1098" s="57">
        <v>20</v>
      </c>
      <c r="I1098" t="s">
        <v>8685</v>
      </c>
    </row>
    <row r="1099" spans="1:9" x14ac:dyDescent="0.3">
      <c r="A1099">
        <v>10</v>
      </c>
      <c r="B1099">
        <v>0</v>
      </c>
      <c r="C1099">
        <v>0</v>
      </c>
      <c r="D1099">
        <v>21400</v>
      </c>
      <c r="F1099">
        <v>565912</v>
      </c>
      <c r="G1099" s="85">
        <v>46154</v>
      </c>
      <c r="H1099" s="57">
        <v>20</v>
      </c>
      <c r="I1099" t="s">
        <v>8675</v>
      </c>
    </row>
    <row r="1100" spans="1:9" x14ac:dyDescent="0.3">
      <c r="A1100">
        <v>15</v>
      </c>
      <c r="B1100">
        <v>1</v>
      </c>
      <c r="C1100">
        <v>0</v>
      </c>
      <c r="D1100">
        <v>1700</v>
      </c>
      <c r="E1100" t="s">
        <v>7977</v>
      </c>
      <c r="F1100">
        <v>645196</v>
      </c>
      <c r="G1100" s="85">
        <v>46154</v>
      </c>
      <c r="H1100" s="57">
        <v>20</v>
      </c>
      <c r="I1100" t="s">
        <v>8686</v>
      </c>
    </row>
    <row r="1101" spans="1:9" x14ac:dyDescent="0.3">
      <c r="A1101">
        <v>30</v>
      </c>
      <c r="B1101">
        <v>1</v>
      </c>
      <c r="C1101">
        <v>1</v>
      </c>
      <c r="D1101">
        <v>500</v>
      </c>
      <c r="E1101" t="s">
        <v>7981</v>
      </c>
      <c r="F1101">
        <v>653423</v>
      </c>
      <c r="G1101" s="85">
        <v>46154</v>
      </c>
      <c r="H1101" s="57">
        <v>20</v>
      </c>
      <c r="I1101" t="s">
        <v>8687</v>
      </c>
    </row>
    <row r="1102" spans="1:9" x14ac:dyDescent="0.3">
      <c r="A1102">
        <v>8</v>
      </c>
      <c r="B1102">
        <v>1</v>
      </c>
      <c r="C1102">
        <v>0</v>
      </c>
      <c r="D1102">
        <v>3000</v>
      </c>
      <c r="E1102" t="s">
        <v>8423</v>
      </c>
      <c r="F1102">
        <v>859378</v>
      </c>
      <c r="G1102" s="85">
        <v>46154</v>
      </c>
      <c r="H1102" s="57">
        <v>20</v>
      </c>
      <c r="I1102" t="s">
        <v>8688</v>
      </c>
    </row>
    <row r="1103" spans="1:9" x14ac:dyDescent="0.3">
      <c r="A1103">
        <v>3</v>
      </c>
      <c r="B1103">
        <v>0</v>
      </c>
      <c r="C1103">
        <v>0</v>
      </c>
      <c r="D1103">
        <v>1500</v>
      </c>
      <c r="E1103" t="s">
        <v>7997</v>
      </c>
      <c r="F1103">
        <v>855296</v>
      </c>
      <c r="G1103" s="85">
        <v>46154</v>
      </c>
      <c r="H1103" s="57">
        <v>20</v>
      </c>
      <c r="I1103" t="s">
        <v>8689</v>
      </c>
    </row>
    <row r="1104" spans="1:9" x14ac:dyDescent="0.3">
      <c r="A1104">
        <v>10</v>
      </c>
      <c r="B1104">
        <v>0</v>
      </c>
      <c r="C1104">
        <v>0</v>
      </c>
      <c r="D1104">
        <v>400</v>
      </c>
      <c r="E1104" t="s">
        <v>7966</v>
      </c>
      <c r="F1104">
        <v>860840</v>
      </c>
      <c r="G1104" s="85">
        <v>46154</v>
      </c>
      <c r="H1104" s="57">
        <v>20</v>
      </c>
      <c r="I1104" t="s">
        <v>8690</v>
      </c>
    </row>
    <row r="1105" spans="1:9" x14ac:dyDescent="0.3">
      <c r="A1105">
        <v>17</v>
      </c>
      <c r="B1105">
        <v>0</v>
      </c>
      <c r="C1105">
        <v>0</v>
      </c>
      <c r="D1105">
        <v>1000</v>
      </c>
      <c r="E1105" t="s">
        <v>3932</v>
      </c>
      <c r="F1105">
        <v>860011</v>
      </c>
      <c r="G1105" s="85">
        <v>46154</v>
      </c>
      <c r="H1105" s="57">
        <v>20</v>
      </c>
      <c r="I1105" t="s">
        <v>8691</v>
      </c>
    </row>
    <row r="1106" spans="1:9" x14ac:dyDescent="0.3">
      <c r="A1106">
        <v>12</v>
      </c>
      <c r="B1106">
        <v>0</v>
      </c>
      <c r="C1106">
        <v>0</v>
      </c>
      <c r="D1106">
        <v>3100</v>
      </c>
      <c r="E1106" t="s">
        <v>7974</v>
      </c>
      <c r="F1106">
        <v>860839</v>
      </c>
      <c r="G1106" s="85">
        <v>46154</v>
      </c>
      <c r="H1106" s="57">
        <v>20</v>
      </c>
      <c r="I1106" t="s">
        <v>8692</v>
      </c>
    </row>
    <row r="1107" spans="1:9" x14ac:dyDescent="0.3">
      <c r="A1107">
        <v>0</v>
      </c>
      <c r="B1107">
        <v>0</v>
      </c>
      <c r="C1107">
        <v>0</v>
      </c>
      <c r="D1107" t="s">
        <v>3567</v>
      </c>
      <c r="F1107" t="s">
        <v>7955</v>
      </c>
      <c r="G1107" s="85">
        <v>46154</v>
      </c>
      <c r="H1107" s="57">
        <v>20</v>
      </c>
      <c r="I1107" t="s">
        <v>8693</v>
      </c>
    </row>
    <row r="1108" spans="1:9" x14ac:dyDescent="0.3">
      <c r="A1108">
        <v>8</v>
      </c>
      <c r="B1108">
        <v>0</v>
      </c>
      <c r="C1108">
        <v>0</v>
      </c>
      <c r="D1108">
        <v>900</v>
      </c>
      <c r="E1108" t="s">
        <v>8381</v>
      </c>
      <c r="F1108">
        <v>774167</v>
      </c>
      <c r="G1108" s="85">
        <v>46154</v>
      </c>
      <c r="H1108" s="57">
        <v>20</v>
      </c>
      <c r="I1108" t="s">
        <v>8694</v>
      </c>
    </row>
    <row r="1109" spans="1:9" x14ac:dyDescent="0.3">
      <c r="A1109">
        <v>10</v>
      </c>
      <c r="B1109">
        <v>0</v>
      </c>
      <c r="C1109">
        <v>0</v>
      </c>
      <c r="D1109">
        <v>21400</v>
      </c>
      <c r="F1109">
        <v>565912</v>
      </c>
      <c r="G1109" s="85">
        <v>46154</v>
      </c>
      <c r="H1109" s="57">
        <v>20</v>
      </c>
      <c r="I1109" t="s">
        <v>8675</v>
      </c>
    </row>
    <row r="1110" spans="1:9" x14ac:dyDescent="0.3">
      <c r="A1110">
        <v>7</v>
      </c>
      <c r="B1110">
        <v>0</v>
      </c>
      <c r="C1110">
        <v>0</v>
      </c>
      <c r="D1110">
        <v>2300</v>
      </c>
      <c r="E1110" t="s">
        <v>7989</v>
      </c>
      <c r="F1110">
        <v>653769</v>
      </c>
      <c r="G1110" s="85">
        <v>46154</v>
      </c>
      <c r="H1110" s="57">
        <v>20</v>
      </c>
      <c r="I1110" t="s">
        <v>8695</v>
      </c>
    </row>
    <row r="1111" spans="1:9" x14ac:dyDescent="0.3">
      <c r="A1111">
        <v>8</v>
      </c>
      <c r="B1111">
        <v>0</v>
      </c>
      <c r="C1111">
        <v>0</v>
      </c>
      <c r="D1111">
        <v>5900</v>
      </c>
      <c r="E1111" t="s">
        <v>3169</v>
      </c>
      <c r="F1111">
        <v>794770</v>
      </c>
      <c r="G1111" s="85">
        <v>46154</v>
      </c>
      <c r="H1111" s="57">
        <v>20</v>
      </c>
      <c r="I1111" t="s">
        <v>8696</v>
      </c>
    </row>
    <row r="1112" spans="1:9" x14ac:dyDescent="0.3">
      <c r="A1112">
        <v>7</v>
      </c>
      <c r="B1112">
        <v>0</v>
      </c>
      <c r="C1112">
        <v>0</v>
      </c>
      <c r="D1112">
        <v>2700</v>
      </c>
      <c r="E1112" t="s">
        <v>4309</v>
      </c>
      <c r="F1112">
        <v>667305</v>
      </c>
      <c r="G1112" s="85">
        <v>46154</v>
      </c>
      <c r="H1112" s="57">
        <v>20</v>
      </c>
      <c r="I1112" t="s">
        <v>8697</v>
      </c>
    </row>
    <row r="1113" spans="1:9" x14ac:dyDescent="0.3">
      <c r="A1113">
        <v>6</v>
      </c>
      <c r="B1113">
        <v>0</v>
      </c>
      <c r="C1113">
        <v>0</v>
      </c>
      <c r="D1113">
        <v>5600</v>
      </c>
      <c r="E1113" t="s">
        <v>7987</v>
      </c>
      <c r="F1113">
        <v>672199</v>
      </c>
      <c r="G1113" s="85">
        <v>46154</v>
      </c>
      <c r="H1113" s="57">
        <v>20</v>
      </c>
      <c r="I1113" t="s">
        <v>8698</v>
      </c>
    </row>
    <row r="1114" spans="1:9" x14ac:dyDescent="0.3">
      <c r="A1114">
        <v>15</v>
      </c>
      <c r="B1114">
        <v>1</v>
      </c>
      <c r="C1114">
        <v>0</v>
      </c>
      <c r="D1114">
        <v>5000</v>
      </c>
      <c r="E1114" t="s">
        <v>3413</v>
      </c>
      <c r="F1114">
        <v>732113</v>
      </c>
      <c r="G1114" s="85">
        <v>46154</v>
      </c>
      <c r="H1114" s="57">
        <v>20</v>
      </c>
      <c r="I1114" t="s">
        <v>8699</v>
      </c>
    </row>
    <row r="1115" spans="1:9" x14ac:dyDescent="0.3">
      <c r="A1115">
        <v>6</v>
      </c>
      <c r="B1115">
        <v>0</v>
      </c>
      <c r="C1115">
        <v>0</v>
      </c>
      <c r="D1115">
        <v>2700</v>
      </c>
      <c r="E1115" t="s">
        <v>7969</v>
      </c>
      <c r="F1115">
        <v>767870</v>
      </c>
      <c r="G1115" s="85">
        <v>46154</v>
      </c>
      <c r="H1115" s="57">
        <v>20</v>
      </c>
      <c r="I1115" t="s">
        <v>8700</v>
      </c>
    </row>
    <row r="1116" spans="1:9" x14ac:dyDescent="0.3">
      <c r="A1116">
        <v>4</v>
      </c>
      <c r="B1116">
        <v>0</v>
      </c>
      <c r="C1116">
        <v>0</v>
      </c>
      <c r="D1116">
        <v>1700</v>
      </c>
      <c r="E1116" t="s">
        <v>7982</v>
      </c>
      <c r="F1116">
        <v>170241</v>
      </c>
      <c r="G1116" s="85">
        <v>46154</v>
      </c>
      <c r="H1116" s="57">
        <v>20</v>
      </c>
      <c r="I1116" t="s">
        <v>8701</v>
      </c>
    </row>
    <row r="1117" spans="1:9" x14ac:dyDescent="0.3">
      <c r="A1117">
        <v>0</v>
      </c>
      <c r="B1117">
        <v>0</v>
      </c>
      <c r="C1117">
        <v>0</v>
      </c>
      <c r="D1117">
        <v>1100</v>
      </c>
      <c r="E1117" t="s">
        <v>8614</v>
      </c>
      <c r="F1117">
        <v>703592</v>
      </c>
      <c r="G1117" s="85">
        <v>46154</v>
      </c>
      <c r="H1117" s="57">
        <v>20</v>
      </c>
      <c r="I1117" t="s">
        <v>8728</v>
      </c>
    </row>
    <row r="1118" spans="1:9" x14ac:dyDescent="0.3">
      <c r="A1118">
        <v>4</v>
      </c>
      <c r="B1118">
        <v>0</v>
      </c>
      <c r="C1118">
        <v>0</v>
      </c>
      <c r="D1118">
        <v>5000</v>
      </c>
      <c r="E1118" t="s">
        <v>7978</v>
      </c>
      <c r="F1118">
        <v>859329</v>
      </c>
      <c r="G1118" s="85">
        <v>46154</v>
      </c>
      <c r="H1118" s="57">
        <v>20</v>
      </c>
      <c r="I1118" t="s">
        <v>8703</v>
      </c>
    </row>
    <row r="1119" spans="1:9" x14ac:dyDescent="0.3">
      <c r="A1119">
        <v>4</v>
      </c>
      <c r="B1119">
        <v>0</v>
      </c>
      <c r="C1119">
        <v>0</v>
      </c>
      <c r="D1119">
        <v>3800</v>
      </c>
      <c r="E1119" t="s">
        <v>8424</v>
      </c>
      <c r="F1119">
        <v>655264</v>
      </c>
      <c r="G1119" s="85">
        <v>46154</v>
      </c>
      <c r="H1119" s="57">
        <v>20</v>
      </c>
      <c r="I1119" t="s">
        <v>8708</v>
      </c>
    </row>
    <row r="1120" spans="1:9" x14ac:dyDescent="0.3">
      <c r="A1120">
        <v>5</v>
      </c>
      <c r="B1120">
        <v>0</v>
      </c>
      <c r="C1120">
        <v>0</v>
      </c>
      <c r="D1120">
        <v>2800</v>
      </c>
      <c r="E1120" t="s">
        <v>7991</v>
      </c>
      <c r="F1120">
        <v>758008</v>
      </c>
      <c r="G1120" s="85">
        <v>46154</v>
      </c>
      <c r="H1120" s="57">
        <v>20</v>
      </c>
      <c r="I1120" t="s">
        <v>8705</v>
      </c>
    </row>
    <row r="1121" spans="1:9" x14ac:dyDescent="0.3">
      <c r="A1121">
        <v>-4</v>
      </c>
      <c r="B1121">
        <v>0</v>
      </c>
      <c r="C1121">
        <v>0</v>
      </c>
      <c r="D1121" t="s">
        <v>3567</v>
      </c>
      <c r="E1121" t="s">
        <v>7962</v>
      </c>
      <c r="F1121" t="s">
        <v>7961</v>
      </c>
      <c r="G1121" s="85">
        <v>46154</v>
      </c>
      <c r="H1121" s="57">
        <v>20</v>
      </c>
      <c r="I1121" t="s">
        <v>8706</v>
      </c>
    </row>
    <row r="1122" spans="1:9" x14ac:dyDescent="0.3">
      <c r="A1122">
        <v>25</v>
      </c>
      <c r="B1122">
        <v>1</v>
      </c>
      <c r="C1122">
        <v>1</v>
      </c>
      <c r="D1122">
        <v>3800</v>
      </c>
      <c r="E1122" t="s">
        <v>7967</v>
      </c>
      <c r="F1122">
        <v>4670</v>
      </c>
      <c r="G1122" s="85">
        <v>46154</v>
      </c>
      <c r="H1122" s="57">
        <v>20</v>
      </c>
      <c r="I1122" t="s">
        <v>8707</v>
      </c>
    </row>
    <row r="1123" spans="1:9" x14ac:dyDescent="0.3">
      <c r="A1123">
        <v>8</v>
      </c>
      <c r="C1123">
        <v>0</v>
      </c>
      <c r="D1123">
        <v>600</v>
      </c>
      <c r="E1123" t="s">
        <v>8418</v>
      </c>
      <c r="F1123">
        <v>759362</v>
      </c>
      <c r="G1123" s="85">
        <v>46154</v>
      </c>
      <c r="H1123" s="57">
        <v>20</v>
      </c>
      <c r="I1123" t="s">
        <v>8712</v>
      </c>
    </row>
    <row r="1124" spans="1:9" x14ac:dyDescent="0.3">
      <c r="A1124">
        <v>9</v>
      </c>
      <c r="B1124">
        <v>0</v>
      </c>
      <c r="C1124">
        <v>0</v>
      </c>
      <c r="D1124">
        <v>1200</v>
      </c>
      <c r="E1124" t="s">
        <v>8389</v>
      </c>
      <c r="F1124">
        <v>765423</v>
      </c>
      <c r="G1124" s="85">
        <v>46154</v>
      </c>
      <c r="H1124" s="57">
        <v>20</v>
      </c>
      <c r="I1124" t="s">
        <v>8709</v>
      </c>
    </row>
    <row r="1125" spans="1:9" x14ac:dyDescent="0.3">
      <c r="A1125">
        <v>-7</v>
      </c>
      <c r="B1125">
        <v>0</v>
      </c>
      <c r="C1125">
        <v>0</v>
      </c>
      <c r="D1125" t="s">
        <v>3567</v>
      </c>
      <c r="E1125" t="s">
        <v>7963</v>
      </c>
      <c r="F1125" t="s">
        <v>7959</v>
      </c>
      <c r="G1125" s="85">
        <v>46154</v>
      </c>
      <c r="H1125" s="57">
        <v>20</v>
      </c>
      <c r="I1125" t="s">
        <v>8710</v>
      </c>
    </row>
    <row r="1126" spans="1:9" x14ac:dyDescent="0.3">
      <c r="A1126">
        <v>5</v>
      </c>
      <c r="B1126">
        <v>0</v>
      </c>
      <c r="C1126">
        <v>0</v>
      </c>
      <c r="D1126">
        <v>4900</v>
      </c>
      <c r="E1126" t="s">
        <v>8416</v>
      </c>
      <c r="F1126">
        <v>84671</v>
      </c>
      <c r="G1126" s="85">
        <v>46154</v>
      </c>
      <c r="H1126" s="57">
        <v>20</v>
      </c>
      <c r="I1126" t="s">
        <v>8713</v>
      </c>
    </row>
    <row r="1127" spans="1:9" x14ac:dyDescent="0.3">
      <c r="A1127">
        <v>4</v>
      </c>
      <c r="B1127">
        <v>0</v>
      </c>
      <c r="C1127">
        <v>0</v>
      </c>
      <c r="D1127">
        <v>8800</v>
      </c>
      <c r="E1127" t="s">
        <v>8387</v>
      </c>
      <c r="F1127">
        <v>648552</v>
      </c>
      <c r="G1127" s="85">
        <v>46154</v>
      </c>
      <c r="H1127" s="57">
        <v>20</v>
      </c>
      <c r="I1127" t="s">
        <v>8715</v>
      </c>
    </row>
    <row r="1128" spans="1:9" x14ac:dyDescent="0.3">
      <c r="A1128">
        <v>4</v>
      </c>
      <c r="B1128">
        <v>0</v>
      </c>
      <c r="C1128">
        <v>0</v>
      </c>
      <c r="D1128">
        <v>2500</v>
      </c>
      <c r="E1128" t="s">
        <v>8040</v>
      </c>
      <c r="F1128">
        <v>859510</v>
      </c>
      <c r="G1128" s="85">
        <v>46154</v>
      </c>
      <c r="H1128" s="57">
        <v>20</v>
      </c>
      <c r="I1128" t="s">
        <v>8717</v>
      </c>
    </row>
    <row r="1129" spans="1:9" x14ac:dyDescent="0.3">
      <c r="A1129">
        <v>6</v>
      </c>
      <c r="B1129">
        <v>0</v>
      </c>
      <c r="C1129">
        <v>0</v>
      </c>
      <c r="D1129">
        <v>5000</v>
      </c>
      <c r="E1129" t="s">
        <v>8615</v>
      </c>
      <c r="F1129">
        <v>859307</v>
      </c>
      <c r="G1129" s="85">
        <v>46154</v>
      </c>
      <c r="H1129" s="57">
        <v>20</v>
      </c>
      <c r="I1129" t="s">
        <v>8730</v>
      </c>
    </row>
    <row r="1130" spans="1:9" x14ac:dyDescent="0.3">
      <c r="A1130">
        <v>5</v>
      </c>
      <c r="B1130">
        <v>0</v>
      </c>
      <c r="C1130">
        <v>0</v>
      </c>
      <c r="D1130">
        <v>2100</v>
      </c>
      <c r="E1130" t="s">
        <v>8419</v>
      </c>
      <c r="F1130">
        <v>416307</v>
      </c>
      <c r="G1130" s="85">
        <v>46154</v>
      </c>
      <c r="H1130" s="57">
        <v>20</v>
      </c>
      <c r="I1130" t="s">
        <v>8718</v>
      </c>
    </row>
    <row r="1131" spans="1:9" x14ac:dyDescent="0.3">
      <c r="A1131">
        <v>6</v>
      </c>
      <c r="B1131">
        <v>1</v>
      </c>
      <c r="C1131">
        <v>0</v>
      </c>
      <c r="D1131">
        <v>18500</v>
      </c>
      <c r="F1131">
        <v>696684</v>
      </c>
      <c r="G1131" s="85">
        <v>46154</v>
      </c>
      <c r="H1131" s="57">
        <v>20</v>
      </c>
      <c r="I1131" t="s">
        <v>8716</v>
      </c>
    </row>
    <row r="1132" spans="1:9" x14ac:dyDescent="0.3">
      <c r="A1132">
        <v>6</v>
      </c>
      <c r="B1132">
        <v>0</v>
      </c>
      <c r="C1132">
        <v>0</v>
      </c>
      <c r="D1132">
        <v>5600</v>
      </c>
      <c r="E1132" t="s">
        <v>8616</v>
      </c>
      <c r="F1132">
        <v>672199</v>
      </c>
      <c r="G1132" s="85">
        <v>46154</v>
      </c>
      <c r="H1132" s="57">
        <v>20</v>
      </c>
      <c r="I1132" t="s">
        <v>8698</v>
      </c>
    </row>
    <row r="1133" spans="1:9" x14ac:dyDescent="0.3">
      <c r="A1133">
        <v>0</v>
      </c>
      <c r="B1133">
        <v>0</v>
      </c>
      <c r="C1133">
        <v>0</v>
      </c>
      <c r="D1133">
        <v>600</v>
      </c>
      <c r="E1133" t="s">
        <v>8610</v>
      </c>
      <c r="F1133">
        <v>712893</v>
      </c>
      <c r="G1133" s="85">
        <v>46154</v>
      </c>
      <c r="H1133" s="57">
        <v>20</v>
      </c>
      <c r="I1133" t="s">
        <v>8714</v>
      </c>
    </row>
    <row r="1134" spans="1:9" x14ac:dyDescent="0.3">
      <c r="A1134">
        <v>5</v>
      </c>
      <c r="B1134">
        <v>0</v>
      </c>
      <c r="C1134">
        <v>0</v>
      </c>
      <c r="D1134">
        <v>4000</v>
      </c>
      <c r="E1134" t="s">
        <v>8002</v>
      </c>
      <c r="F1134">
        <v>859341</v>
      </c>
      <c r="G1134" s="85">
        <v>46154</v>
      </c>
      <c r="H1134" s="57">
        <v>20</v>
      </c>
      <c r="I1134" t="s">
        <v>8721</v>
      </c>
    </row>
    <row r="1135" spans="1:9" x14ac:dyDescent="0.3">
      <c r="A1135">
        <v>30</v>
      </c>
      <c r="B1135">
        <v>0</v>
      </c>
      <c r="C1135">
        <v>0</v>
      </c>
      <c r="D1135">
        <v>0</v>
      </c>
      <c r="E1135" t="s">
        <v>7976</v>
      </c>
      <c r="F1135">
        <v>859500</v>
      </c>
      <c r="G1135" s="85">
        <v>46154</v>
      </c>
      <c r="H1135" s="57">
        <v>20</v>
      </c>
      <c r="I1135" t="s">
        <v>8719</v>
      </c>
    </row>
    <row r="1136" spans="1:9" x14ac:dyDescent="0.3">
      <c r="A1136">
        <v>10</v>
      </c>
      <c r="B1136">
        <v>0</v>
      </c>
      <c r="C1136">
        <v>0</v>
      </c>
      <c r="D1136">
        <v>2700</v>
      </c>
      <c r="E1136" t="s">
        <v>8008</v>
      </c>
      <c r="F1136">
        <v>859484</v>
      </c>
      <c r="G1136" s="85">
        <v>46154</v>
      </c>
      <c r="H1136" s="57">
        <v>20</v>
      </c>
      <c r="I1136" t="s">
        <v>8722</v>
      </c>
    </row>
    <row r="1137" spans="1:9" x14ac:dyDescent="0.3">
      <c r="A1137">
        <v>2</v>
      </c>
      <c r="B1137">
        <v>0</v>
      </c>
      <c r="C1137">
        <v>0</v>
      </c>
      <c r="D1137">
        <v>1400</v>
      </c>
      <c r="E1137" t="s">
        <v>8000</v>
      </c>
      <c r="F1137">
        <v>653788</v>
      </c>
      <c r="G1137" s="85">
        <v>46154</v>
      </c>
      <c r="H1137" s="57">
        <v>20</v>
      </c>
      <c r="I1137" t="s">
        <v>8724</v>
      </c>
    </row>
    <row r="1138" spans="1:9" x14ac:dyDescent="0.3">
      <c r="A1138">
        <v>7</v>
      </c>
      <c r="B1138">
        <v>0</v>
      </c>
      <c r="C1138">
        <v>0</v>
      </c>
      <c r="D1138">
        <v>4400</v>
      </c>
      <c r="E1138" t="s">
        <v>8611</v>
      </c>
      <c r="F1138">
        <v>859337</v>
      </c>
      <c r="G1138" s="85">
        <v>46154</v>
      </c>
      <c r="H1138" s="57">
        <v>20</v>
      </c>
      <c r="I1138" t="s">
        <v>8720</v>
      </c>
    </row>
    <row r="1139" spans="1:9" x14ac:dyDescent="0.3">
      <c r="A1139">
        <v>22</v>
      </c>
      <c r="B1139">
        <v>0</v>
      </c>
      <c r="C1139">
        <v>0</v>
      </c>
      <c r="D1139">
        <v>6200</v>
      </c>
      <c r="E1139" t="s">
        <v>3237</v>
      </c>
      <c r="F1139">
        <v>851082</v>
      </c>
      <c r="G1139" s="85">
        <v>46154</v>
      </c>
      <c r="H1139" s="57">
        <v>20</v>
      </c>
      <c r="I1139" t="s">
        <v>8723</v>
      </c>
    </row>
    <row r="1140" spans="1:9" x14ac:dyDescent="0.3">
      <c r="A1140">
        <v>0</v>
      </c>
      <c r="B1140">
        <v>0</v>
      </c>
      <c r="C1140">
        <v>0</v>
      </c>
      <c r="D1140">
        <v>2300</v>
      </c>
      <c r="E1140" t="s">
        <v>8006</v>
      </c>
      <c r="F1140">
        <v>865594</v>
      </c>
      <c r="G1140" s="85">
        <v>46154</v>
      </c>
      <c r="H1140" s="57">
        <v>20</v>
      </c>
      <c r="I1140" t="s">
        <v>8725</v>
      </c>
    </row>
    <row r="1141" spans="1:9" x14ac:dyDescent="0.3">
      <c r="A1141">
        <v>30</v>
      </c>
      <c r="B1141">
        <v>0</v>
      </c>
      <c r="C1141">
        <v>0</v>
      </c>
      <c r="D1141">
        <v>0</v>
      </c>
      <c r="E1141" t="s">
        <v>8613</v>
      </c>
      <c r="F1141">
        <v>761566</v>
      </c>
      <c r="G1141" s="85">
        <v>46154</v>
      </c>
      <c r="H1141" s="57">
        <v>20</v>
      </c>
      <c r="I1141" t="s">
        <v>8729</v>
      </c>
    </row>
    <row r="1142" spans="1:9" x14ac:dyDescent="0.3">
      <c r="A1142">
        <v>30</v>
      </c>
      <c r="D1142">
        <v>0</v>
      </c>
      <c r="E1142" t="s">
        <v>7973</v>
      </c>
      <c r="F1142">
        <v>261483</v>
      </c>
      <c r="G1142" s="85">
        <v>46154</v>
      </c>
      <c r="H1142" s="57">
        <v>20</v>
      </c>
      <c r="I1142" t="s">
        <v>8727</v>
      </c>
    </row>
    <row r="1143" spans="1:9" x14ac:dyDescent="0.3">
      <c r="A1143">
        <v>30</v>
      </c>
      <c r="B1143">
        <v>1</v>
      </c>
      <c r="C1143">
        <v>1</v>
      </c>
      <c r="D1143">
        <v>100</v>
      </c>
      <c r="E1143" t="s">
        <v>3934</v>
      </c>
      <c r="F1143">
        <v>319314</v>
      </c>
      <c r="G1143" s="85">
        <v>46154</v>
      </c>
      <c r="H1143" s="57">
        <v>20</v>
      </c>
      <c r="I1143" t="s">
        <v>8731</v>
      </c>
    </row>
    <row r="1144" spans="1:9" x14ac:dyDescent="0.3">
      <c r="A1144">
        <v>0</v>
      </c>
      <c r="B1144">
        <v>0</v>
      </c>
      <c r="C1144">
        <v>0</v>
      </c>
      <c r="D1144">
        <v>400</v>
      </c>
      <c r="E1144" t="s">
        <v>8385</v>
      </c>
      <c r="F1144">
        <v>865542</v>
      </c>
      <c r="G1144" s="85">
        <v>46154</v>
      </c>
      <c r="H1144" s="57">
        <v>20</v>
      </c>
      <c r="I1144" t="s">
        <v>8704</v>
      </c>
    </row>
    <row r="1145" spans="1:9" x14ac:dyDescent="0.3">
      <c r="A1145">
        <v>9</v>
      </c>
      <c r="B1145">
        <v>0</v>
      </c>
      <c r="C1145">
        <v>0</v>
      </c>
      <c r="D1145">
        <v>7200</v>
      </c>
      <c r="E1145" t="s">
        <v>8617</v>
      </c>
      <c r="F1145">
        <v>859358</v>
      </c>
      <c r="G1145" s="85">
        <v>46154</v>
      </c>
      <c r="H1145" s="57">
        <v>20</v>
      </c>
      <c r="I1145" t="s">
        <v>8732</v>
      </c>
    </row>
    <row r="1146" spans="1:9" x14ac:dyDescent="0.3">
      <c r="A1146">
        <v>0</v>
      </c>
      <c r="B1146">
        <v>0</v>
      </c>
      <c r="C1146">
        <v>0</v>
      </c>
      <c r="D1146">
        <v>1300</v>
      </c>
      <c r="E1146" t="s">
        <v>8012</v>
      </c>
      <c r="F1146">
        <v>862665</v>
      </c>
      <c r="G1146" s="85">
        <v>46154</v>
      </c>
      <c r="H1146" s="57">
        <v>20</v>
      </c>
      <c r="I1146" t="s">
        <v>8734</v>
      </c>
    </row>
    <row r="1147" spans="1:9" x14ac:dyDescent="0.3">
      <c r="A1147">
        <v>9</v>
      </c>
      <c r="B1147">
        <v>1</v>
      </c>
      <c r="C1147">
        <v>0</v>
      </c>
      <c r="D1147">
        <v>4000</v>
      </c>
      <c r="E1147" t="s">
        <v>8641</v>
      </c>
      <c r="F1147">
        <v>482455</v>
      </c>
      <c r="G1147" s="85">
        <v>46154</v>
      </c>
      <c r="H1147" s="57">
        <v>20</v>
      </c>
      <c r="I1147" t="s">
        <v>8819</v>
      </c>
    </row>
    <row r="1148" spans="1:9" x14ac:dyDescent="0.3">
      <c r="A1148">
        <v>4</v>
      </c>
      <c r="B1148">
        <v>0</v>
      </c>
      <c r="C1148">
        <v>0</v>
      </c>
      <c r="D1148">
        <v>300</v>
      </c>
      <c r="E1148" t="s">
        <v>8028</v>
      </c>
      <c r="F1148">
        <v>166802</v>
      </c>
      <c r="G1148" s="85">
        <v>46154</v>
      </c>
      <c r="H1148" s="57">
        <v>20</v>
      </c>
      <c r="I1148" t="s">
        <v>8735</v>
      </c>
    </row>
    <row r="1149" spans="1:9" x14ac:dyDescent="0.3">
      <c r="A1149">
        <v>10</v>
      </c>
      <c r="B1149">
        <v>0</v>
      </c>
      <c r="C1149">
        <v>0</v>
      </c>
      <c r="D1149">
        <v>1200</v>
      </c>
      <c r="E1149" t="s">
        <v>8619</v>
      </c>
      <c r="F1149">
        <v>513739</v>
      </c>
      <c r="G1149" s="85">
        <v>46154</v>
      </c>
      <c r="H1149" s="57">
        <v>20</v>
      </c>
      <c r="I1149" t="s">
        <v>8736</v>
      </c>
    </row>
    <row r="1150" spans="1:9" x14ac:dyDescent="0.3">
      <c r="A1150">
        <v>6</v>
      </c>
      <c r="B1150">
        <v>0</v>
      </c>
      <c r="C1150">
        <v>0</v>
      </c>
      <c r="D1150">
        <v>600</v>
      </c>
      <c r="E1150" t="s">
        <v>8618</v>
      </c>
      <c r="F1150">
        <v>84675</v>
      </c>
      <c r="G1150" s="85">
        <v>46154</v>
      </c>
      <c r="H1150" s="57">
        <v>20</v>
      </c>
      <c r="I1150" t="s">
        <v>8733</v>
      </c>
    </row>
    <row r="1151" spans="1:9" x14ac:dyDescent="0.3">
      <c r="A1151">
        <v>0</v>
      </c>
      <c r="B1151">
        <v>0</v>
      </c>
      <c r="C1151">
        <v>0</v>
      </c>
      <c r="D1151">
        <v>800</v>
      </c>
      <c r="E1151" t="s">
        <v>8013</v>
      </c>
      <c r="F1151">
        <v>859524</v>
      </c>
      <c r="G1151" s="85">
        <v>46154</v>
      </c>
      <c r="H1151" s="57">
        <v>20</v>
      </c>
      <c r="I1151" t="s">
        <v>8740</v>
      </c>
    </row>
    <row r="1152" spans="1:9" x14ac:dyDescent="0.3">
      <c r="A1152">
        <v>8</v>
      </c>
      <c r="B1152">
        <v>1</v>
      </c>
      <c r="C1152">
        <v>0</v>
      </c>
      <c r="D1152">
        <v>15800</v>
      </c>
      <c r="E1152" t="s">
        <v>8005</v>
      </c>
      <c r="F1152">
        <v>779233</v>
      </c>
      <c r="G1152" s="85">
        <v>46154</v>
      </c>
      <c r="H1152" s="57">
        <v>20</v>
      </c>
      <c r="I1152" t="s">
        <v>8726</v>
      </c>
    </row>
    <row r="1153" spans="1:9" x14ac:dyDescent="0.3">
      <c r="A1153">
        <v>15</v>
      </c>
      <c r="B1153">
        <v>1</v>
      </c>
      <c r="C1153">
        <v>0</v>
      </c>
      <c r="D1153">
        <v>400</v>
      </c>
      <c r="E1153" t="s">
        <v>8079</v>
      </c>
      <c r="F1153">
        <v>85061</v>
      </c>
      <c r="G1153" s="85">
        <v>46154</v>
      </c>
      <c r="H1153" s="57">
        <v>20</v>
      </c>
      <c r="I1153" t="s">
        <v>8743</v>
      </c>
    </row>
    <row r="1154" spans="1:9" x14ac:dyDescent="0.3">
      <c r="A1154">
        <v>5</v>
      </c>
      <c r="B1154">
        <v>0</v>
      </c>
      <c r="C1154">
        <v>0</v>
      </c>
      <c r="D1154">
        <v>7800</v>
      </c>
      <c r="E1154" t="s">
        <v>8620</v>
      </c>
      <c r="F1154">
        <v>137271</v>
      </c>
      <c r="G1154" s="85">
        <v>46154</v>
      </c>
      <c r="H1154" s="57">
        <v>20</v>
      </c>
      <c r="I1154" t="s">
        <v>8737</v>
      </c>
    </row>
    <row r="1155" spans="1:9" x14ac:dyDescent="0.3">
      <c r="A1155">
        <v>30</v>
      </c>
      <c r="B1155">
        <v>0</v>
      </c>
      <c r="C1155">
        <v>0</v>
      </c>
      <c r="D1155">
        <v>0</v>
      </c>
      <c r="E1155" t="s">
        <v>8036</v>
      </c>
      <c r="F1155">
        <v>426609</v>
      </c>
      <c r="G1155" s="85">
        <v>46154</v>
      </c>
      <c r="H1155" s="57">
        <v>20</v>
      </c>
      <c r="I1155" t="s">
        <v>8741</v>
      </c>
    </row>
    <row r="1156" spans="1:9" x14ac:dyDescent="0.3">
      <c r="A1156">
        <v>5</v>
      </c>
      <c r="B1156">
        <v>0</v>
      </c>
      <c r="C1156">
        <v>0</v>
      </c>
      <c r="D1156">
        <v>16700</v>
      </c>
      <c r="F1156">
        <v>732762</v>
      </c>
      <c r="G1156" s="85">
        <v>46154</v>
      </c>
      <c r="H1156" s="57">
        <v>20</v>
      </c>
      <c r="I1156" t="s">
        <v>8739</v>
      </c>
    </row>
    <row r="1157" spans="1:9" x14ac:dyDescent="0.3">
      <c r="A1157">
        <v>5</v>
      </c>
      <c r="B1157">
        <v>0</v>
      </c>
      <c r="C1157">
        <v>0</v>
      </c>
      <c r="D1157">
        <v>2400</v>
      </c>
      <c r="E1157" t="s">
        <v>8393</v>
      </c>
      <c r="F1157">
        <v>703478</v>
      </c>
      <c r="G1157" s="85">
        <v>46154</v>
      </c>
      <c r="H1157" s="57">
        <v>20</v>
      </c>
      <c r="I1157" t="s">
        <v>8744</v>
      </c>
    </row>
    <row r="1158" spans="1:9" x14ac:dyDescent="0.3">
      <c r="A1158">
        <v>0</v>
      </c>
      <c r="B1158">
        <v>0</v>
      </c>
      <c r="C1158">
        <v>0</v>
      </c>
      <c r="D1158">
        <v>600</v>
      </c>
      <c r="E1158" t="s">
        <v>8622</v>
      </c>
      <c r="F1158">
        <v>679123</v>
      </c>
      <c r="G1158" s="85">
        <v>46154</v>
      </c>
      <c r="H1158" s="57">
        <v>20</v>
      </c>
      <c r="I1158" t="s">
        <v>8745</v>
      </c>
    </row>
    <row r="1159" spans="1:9" x14ac:dyDescent="0.3">
      <c r="A1159">
        <v>6</v>
      </c>
      <c r="B1159">
        <v>0</v>
      </c>
      <c r="C1159">
        <v>0</v>
      </c>
      <c r="D1159">
        <v>2400</v>
      </c>
      <c r="E1159" t="s">
        <v>8621</v>
      </c>
      <c r="F1159">
        <v>653775</v>
      </c>
      <c r="G1159" s="85">
        <v>46154</v>
      </c>
      <c r="H1159" s="57">
        <v>20</v>
      </c>
      <c r="I1159" t="s">
        <v>8738</v>
      </c>
    </row>
    <row r="1160" spans="1:9" x14ac:dyDescent="0.3">
      <c r="A1160">
        <v>21</v>
      </c>
      <c r="B1160">
        <v>1</v>
      </c>
      <c r="C1160">
        <v>1</v>
      </c>
      <c r="D1160">
        <v>3200</v>
      </c>
      <c r="E1160" t="s">
        <v>7995</v>
      </c>
      <c r="F1160">
        <v>2029</v>
      </c>
      <c r="G1160" s="85">
        <v>46154</v>
      </c>
      <c r="H1160" s="57">
        <v>20</v>
      </c>
      <c r="I1160" t="s">
        <v>8742</v>
      </c>
    </row>
    <row r="1161" spans="1:9" x14ac:dyDescent="0.3">
      <c r="A1161">
        <v>0</v>
      </c>
      <c r="B1161">
        <v>0</v>
      </c>
      <c r="C1161">
        <v>0</v>
      </c>
      <c r="D1161">
        <v>300</v>
      </c>
      <c r="E1161" t="s">
        <v>8642</v>
      </c>
      <c r="F1161">
        <v>859498</v>
      </c>
      <c r="G1161" s="85">
        <v>46154</v>
      </c>
      <c r="H1161" s="57">
        <v>20</v>
      </c>
      <c r="I1161" t="s">
        <v>8820</v>
      </c>
    </row>
    <row r="1162" spans="1:9" x14ac:dyDescent="0.3">
      <c r="A1162">
        <v>2</v>
      </c>
      <c r="B1162">
        <v>0</v>
      </c>
      <c r="C1162">
        <v>0</v>
      </c>
      <c r="D1162">
        <v>1300</v>
      </c>
      <c r="E1162" t="s">
        <v>8624</v>
      </c>
      <c r="F1162">
        <v>84672</v>
      </c>
      <c r="G1162" s="85">
        <v>46154</v>
      </c>
      <c r="H1162" s="57">
        <v>20</v>
      </c>
      <c r="I1162" t="s">
        <v>8747</v>
      </c>
    </row>
    <row r="1163" spans="1:9" x14ac:dyDescent="0.3">
      <c r="A1163">
        <v>2</v>
      </c>
      <c r="B1163">
        <v>0</v>
      </c>
      <c r="C1163">
        <v>0</v>
      </c>
      <c r="D1163">
        <v>1100</v>
      </c>
      <c r="E1163" t="s">
        <v>8629</v>
      </c>
      <c r="F1163">
        <v>319553</v>
      </c>
      <c r="G1163" s="85">
        <v>46154</v>
      </c>
      <c r="H1163" s="57">
        <v>20</v>
      </c>
      <c r="I1163" t="s">
        <v>8756</v>
      </c>
    </row>
    <row r="1164" spans="1:9" x14ac:dyDescent="0.3">
      <c r="A1164">
        <v>2</v>
      </c>
      <c r="B1164">
        <v>0</v>
      </c>
      <c r="C1164">
        <v>0</v>
      </c>
      <c r="D1164">
        <v>2800</v>
      </c>
      <c r="E1164" t="s">
        <v>8634</v>
      </c>
      <c r="F1164">
        <v>859361</v>
      </c>
      <c r="G1164" s="85">
        <v>46154</v>
      </c>
      <c r="H1164" s="57">
        <v>20</v>
      </c>
      <c r="I1164" t="s">
        <v>8762</v>
      </c>
    </row>
    <row r="1165" spans="1:9" x14ac:dyDescent="0.3">
      <c r="A1165">
        <v>6</v>
      </c>
      <c r="B1165">
        <v>0</v>
      </c>
      <c r="C1165">
        <v>0</v>
      </c>
      <c r="D1165">
        <v>800</v>
      </c>
      <c r="E1165" t="s">
        <v>8623</v>
      </c>
      <c r="F1165">
        <v>653784</v>
      </c>
      <c r="G1165" s="85">
        <v>46154</v>
      </c>
      <c r="H1165" s="57">
        <v>20</v>
      </c>
      <c r="I1165" t="s">
        <v>8746</v>
      </c>
    </row>
    <row r="1166" spans="1:9" x14ac:dyDescent="0.3">
      <c r="A1166">
        <v>30</v>
      </c>
      <c r="B1166">
        <v>0</v>
      </c>
      <c r="C1166">
        <v>0</v>
      </c>
      <c r="D1166">
        <v>0</v>
      </c>
      <c r="E1166" t="s">
        <v>8035</v>
      </c>
      <c r="F1166">
        <v>818917</v>
      </c>
      <c r="G1166" s="85">
        <v>46154</v>
      </c>
      <c r="H1166" s="57">
        <v>20</v>
      </c>
      <c r="I1166" t="s">
        <v>8750</v>
      </c>
    </row>
    <row r="1167" spans="1:9" x14ac:dyDescent="0.3">
      <c r="A1167">
        <v>10</v>
      </c>
      <c r="B1167">
        <v>0</v>
      </c>
      <c r="C1167">
        <v>0</v>
      </c>
      <c r="D1167">
        <v>2000</v>
      </c>
      <c r="E1167" t="s">
        <v>8391</v>
      </c>
      <c r="F1167">
        <v>97950</v>
      </c>
      <c r="G1167" s="85">
        <v>46154</v>
      </c>
      <c r="H1167" s="57">
        <v>20</v>
      </c>
      <c r="I1167" t="s">
        <v>8751</v>
      </c>
    </row>
    <row r="1168" spans="1:9" x14ac:dyDescent="0.3">
      <c r="A1168">
        <v>0</v>
      </c>
      <c r="B1168">
        <v>0</v>
      </c>
      <c r="C1168">
        <v>0</v>
      </c>
      <c r="D1168">
        <v>1000</v>
      </c>
      <c r="E1168" t="s">
        <v>8400</v>
      </c>
      <c r="F1168">
        <v>860832</v>
      </c>
      <c r="G1168" s="85">
        <v>46154</v>
      </c>
      <c r="H1168" s="57">
        <v>20</v>
      </c>
      <c r="I1168" t="s">
        <v>8752</v>
      </c>
    </row>
    <row r="1169" spans="1:9" x14ac:dyDescent="0.3">
      <c r="A1169">
        <v>8</v>
      </c>
      <c r="B1169">
        <v>0</v>
      </c>
      <c r="C1169">
        <v>0</v>
      </c>
      <c r="D1169">
        <v>4300</v>
      </c>
      <c r="E1169" t="s">
        <v>8625</v>
      </c>
      <c r="F1169">
        <v>794706</v>
      </c>
      <c r="G1169" s="85">
        <v>46154</v>
      </c>
      <c r="H1169" s="57">
        <v>20</v>
      </c>
      <c r="I1169" t="s">
        <v>8748</v>
      </c>
    </row>
    <row r="1170" spans="1:9" x14ac:dyDescent="0.3">
      <c r="A1170">
        <v>8</v>
      </c>
      <c r="B1170">
        <v>1</v>
      </c>
      <c r="C1170">
        <v>0</v>
      </c>
      <c r="D1170">
        <v>15800</v>
      </c>
      <c r="E1170" t="s">
        <v>8612</v>
      </c>
      <c r="F1170">
        <v>779233</v>
      </c>
      <c r="G1170" s="85">
        <v>46154</v>
      </c>
      <c r="H1170" s="57">
        <v>20</v>
      </c>
      <c r="I1170" t="s">
        <v>8726</v>
      </c>
    </row>
    <row r="1171" spans="1:9" x14ac:dyDescent="0.3">
      <c r="A1171">
        <v>18</v>
      </c>
      <c r="B1171">
        <v>0</v>
      </c>
      <c r="C1171">
        <v>0</v>
      </c>
      <c r="D1171">
        <v>1900</v>
      </c>
      <c r="E1171" t="s">
        <v>8626</v>
      </c>
      <c r="F1171">
        <v>796386</v>
      </c>
      <c r="G1171" s="85">
        <v>46154</v>
      </c>
      <c r="H1171" s="57">
        <v>20</v>
      </c>
      <c r="I1171" t="s">
        <v>8749</v>
      </c>
    </row>
    <row r="1172" spans="1:9" x14ac:dyDescent="0.3">
      <c r="A1172">
        <v>18</v>
      </c>
      <c r="B1172">
        <v>1</v>
      </c>
      <c r="C1172">
        <v>0</v>
      </c>
      <c r="D1172">
        <v>500</v>
      </c>
      <c r="E1172" t="s">
        <v>8631</v>
      </c>
      <c r="F1172">
        <v>824736</v>
      </c>
      <c r="G1172" s="85">
        <v>46154</v>
      </c>
      <c r="H1172" s="57">
        <v>20</v>
      </c>
      <c r="I1172" t="s">
        <v>8759</v>
      </c>
    </row>
    <row r="1173" spans="1:9" x14ac:dyDescent="0.3">
      <c r="A1173">
        <v>30</v>
      </c>
      <c r="B1173">
        <v>0</v>
      </c>
      <c r="C1173">
        <v>0</v>
      </c>
      <c r="D1173">
        <v>0</v>
      </c>
      <c r="E1173" t="s">
        <v>8406</v>
      </c>
      <c r="F1173">
        <v>304102</v>
      </c>
      <c r="G1173" s="85">
        <v>46154</v>
      </c>
      <c r="H1173" s="57">
        <v>20</v>
      </c>
      <c r="I1173" t="s">
        <v>8764</v>
      </c>
    </row>
    <row r="1174" spans="1:9" x14ac:dyDescent="0.3">
      <c r="A1174">
        <v>0</v>
      </c>
      <c r="B1174">
        <v>0</v>
      </c>
      <c r="C1174">
        <v>0</v>
      </c>
      <c r="D1174">
        <v>1400</v>
      </c>
      <c r="E1174" t="s">
        <v>8025</v>
      </c>
      <c r="F1174">
        <v>859356</v>
      </c>
      <c r="G1174" s="85">
        <v>46154</v>
      </c>
      <c r="H1174" s="57">
        <v>20</v>
      </c>
      <c r="I1174" t="s">
        <v>8775</v>
      </c>
    </row>
    <row r="1175" spans="1:9" x14ac:dyDescent="0.3">
      <c r="A1175">
        <v>0</v>
      </c>
      <c r="B1175">
        <v>0</v>
      </c>
      <c r="C1175">
        <v>0</v>
      </c>
      <c r="D1175">
        <v>1300</v>
      </c>
      <c r="E1175" t="s">
        <v>8632</v>
      </c>
      <c r="F1175">
        <v>4227</v>
      </c>
      <c r="G1175" s="85">
        <v>46154</v>
      </c>
      <c r="H1175" s="57">
        <v>20</v>
      </c>
      <c r="I1175" t="s">
        <v>8760</v>
      </c>
    </row>
    <row r="1176" spans="1:9" x14ac:dyDescent="0.3">
      <c r="A1176">
        <v>0</v>
      </c>
      <c r="B1176">
        <v>0</v>
      </c>
      <c r="C1176">
        <v>0</v>
      </c>
      <c r="D1176">
        <v>200</v>
      </c>
      <c r="E1176" t="s">
        <v>8067</v>
      </c>
      <c r="F1176">
        <v>765419</v>
      </c>
      <c r="G1176" s="85">
        <v>46154</v>
      </c>
      <c r="H1176" s="57">
        <v>20</v>
      </c>
      <c r="I1176" t="s">
        <v>8767</v>
      </c>
    </row>
    <row r="1177" spans="1:9" x14ac:dyDescent="0.3">
      <c r="A1177">
        <v>4</v>
      </c>
      <c r="B1177">
        <v>0</v>
      </c>
      <c r="C1177">
        <v>0</v>
      </c>
      <c r="D1177">
        <v>300</v>
      </c>
      <c r="E1177" t="s">
        <v>3276</v>
      </c>
      <c r="F1177">
        <v>773542</v>
      </c>
      <c r="G1177" s="85">
        <v>46154</v>
      </c>
      <c r="H1177" s="57">
        <v>20</v>
      </c>
      <c r="I1177" t="s">
        <v>8758</v>
      </c>
    </row>
    <row r="1178" spans="1:9" x14ac:dyDescent="0.3">
      <c r="A1178">
        <v>0</v>
      </c>
      <c r="B1178">
        <v>0</v>
      </c>
      <c r="C1178">
        <v>0</v>
      </c>
      <c r="D1178">
        <v>100</v>
      </c>
      <c r="E1178" t="s">
        <v>8074</v>
      </c>
      <c r="F1178">
        <v>660807</v>
      </c>
      <c r="G1178" s="85">
        <v>46154</v>
      </c>
      <c r="H1178" s="57">
        <v>20</v>
      </c>
      <c r="I1178" t="s">
        <v>8768</v>
      </c>
    </row>
    <row r="1179" spans="1:9" x14ac:dyDescent="0.3">
      <c r="A1179">
        <v>19</v>
      </c>
      <c r="B1179">
        <v>1</v>
      </c>
      <c r="C1179">
        <v>0</v>
      </c>
      <c r="D1179">
        <v>4800</v>
      </c>
      <c r="E1179" t="s">
        <v>8030</v>
      </c>
      <c r="F1179">
        <v>794702</v>
      </c>
      <c r="G1179" s="85">
        <v>46154</v>
      </c>
      <c r="H1179" s="57">
        <v>20</v>
      </c>
      <c r="I1179" t="s">
        <v>8779</v>
      </c>
    </row>
    <row r="1180" spans="1:9" x14ac:dyDescent="0.3">
      <c r="A1180">
        <v>18</v>
      </c>
      <c r="B1180">
        <v>1</v>
      </c>
      <c r="C1180">
        <v>0</v>
      </c>
      <c r="D1180">
        <v>11300</v>
      </c>
      <c r="E1180" t="s">
        <v>8401</v>
      </c>
      <c r="F1180">
        <v>721917</v>
      </c>
      <c r="G1180" s="85">
        <v>46154</v>
      </c>
      <c r="H1180" s="57">
        <v>20</v>
      </c>
      <c r="I1180" t="s">
        <v>8769</v>
      </c>
    </row>
    <row r="1181" spans="1:9" x14ac:dyDescent="0.3">
      <c r="A1181">
        <v>8</v>
      </c>
      <c r="B1181">
        <v>0</v>
      </c>
      <c r="C1181">
        <v>0</v>
      </c>
      <c r="D1181">
        <v>300</v>
      </c>
      <c r="E1181" t="s">
        <v>8078</v>
      </c>
      <c r="F1181">
        <v>4016</v>
      </c>
      <c r="G1181" s="85">
        <v>46154</v>
      </c>
      <c r="H1181" s="57">
        <v>20</v>
      </c>
      <c r="I1181" t="s">
        <v>8771</v>
      </c>
    </row>
    <row r="1182" spans="1:9" x14ac:dyDescent="0.3">
      <c r="A1182">
        <v>24</v>
      </c>
      <c r="B1182">
        <v>1</v>
      </c>
      <c r="C1182">
        <v>0</v>
      </c>
      <c r="D1182">
        <v>5500</v>
      </c>
      <c r="E1182" t="s">
        <v>8637</v>
      </c>
      <c r="F1182">
        <v>488713</v>
      </c>
      <c r="G1182" s="85">
        <v>46154</v>
      </c>
      <c r="H1182" s="57">
        <v>20</v>
      </c>
      <c r="I1182" t="s">
        <v>8774</v>
      </c>
    </row>
    <row r="1183" spans="1:9" x14ac:dyDescent="0.3">
      <c r="A1183">
        <v>24</v>
      </c>
      <c r="B1183">
        <v>1</v>
      </c>
      <c r="C1183">
        <v>0</v>
      </c>
      <c r="D1183">
        <v>1100</v>
      </c>
      <c r="E1183" t="s">
        <v>8638</v>
      </c>
      <c r="F1183">
        <v>734398</v>
      </c>
      <c r="G1183" s="85">
        <v>46154</v>
      </c>
      <c r="H1183" s="57">
        <v>20</v>
      </c>
      <c r="I1183" t="s">
        <v>8781</v>
      </c>
    </row>
    <row r="1184" spans="1:9" x14ac:dyDescent="0.3">
      <c r="A1184">
        <v>30</v>
      </c>
      <c r="B1184">
        <v>1</v>
      </c>
      <c r="C1184">
        <v>1</v>
      </c>
      <c r="D1184">
        <v>2500</v>
      </c>
      <c r="E1184" t="s">
        <v>7990</v>
      </c>
      <c r="F1184">
        <v>761755</v>
      </c>
      <c r="G1184" s="85">
        <v>46154</v>
      </c>
      <c r="H1184" s="57">
        <v>20</v>
      </c>
      <c r="I1184" t="s">
        <v>8765</v>
      </c>
    </row>
    <row r="1185" spans="1:9" x14ac:dyDescent="0.3">
      <c r="A1185">
        <v>8</v>
      </c>
      <c r="B1185">
        <v>0</v>
      </c>
      <c r="C1185">
        <v>0</v>
      </c>
      <c r="D1185">
        <v>1300</v>
      </c>
      <c r="E1185" t="s">
        <v>8633</v>
      </c>
      <c r="F1185">
        <v>859372</v>
      </c>
      <c r="G1185" s="85">
        <v>46154</v>
      </c>
      <c r="H1185" s="57">
        <v>20</v>
      </c>
      <c r="I1185" t="s">
        <v>8761</v>
      </c>
    </row>
    <row r="1186" spans="1:9" x14ac:dyDescent="0.3">
      <c r="A1186">
        <v>30</v>
      </c>
      <c r="B1186">
        <v>1</v>
      </c>
      <c r="C1186">
        <v>1</v>
      </c>
      <c r="D1186">
        <v>1500</v>
      </c>
      <c r="E1186" t="s">
        <v>8408</v>
      </c>
      <c r="F1186">
        <v>738793</v>
      </c>
      <c r="G1186" s="85">
        <v>46154</v>
      </c>
      <c r="H1186" s="57">
        <v>20</v>
      </c>
      <c r="I1186" t="s">
        <v>8778</v>
      </c>
    </row>
    <row r="1187" spans="1:9" x14ac:dyDescent="0.3">
      <c r="A1187">
        <v>30</v>
      </c>
      <c r="B1187">
        <v>0</v>
      </c>
      <c r="C1187">
        <v>0</v>
      </c>
      <c r="D1187">
        <v>0</v>
      </c>
      <c r="E1187" t="s">
        <v>8630</v>
      </c>
      <c r="F1187">
        <v>653773</v>
      </c>
      <c r="G1187" s="85">
        <v>46154</v>
      </c>
      <c r="H1187" s="57">
        <v>20</v>
      </c>
      <c r="I1187" t="s">
        <v>8757</v>
      </c>
    </row>
    <row r="1188" spans="1:9" x14ac:dyDescent="0.3">
      <c r="A1188">
        <v>0</v>
      </c>
      <c r="B1188">
        <v>0</v>
      </c>
      <c r="C1188">
        <v>0</v>
      </c>
      <c r="D1188">
        <v>800</v>
      </c>
      <c r="E1188" t="s">
        <v>8409</v>
      </c>
      <c r="F1188">
        <v>859362</v>
      </c>
      <c r="G1188" s="85">
        <v>46154</v>
      </c>
      <c r="H1188" s="57">
        <v>20</v>
      </c>
      <c r="I1188" t="s">
        <v>8780</v>
      </c>
    </row>
    <row r="1189" spans="1:9" x14ac:dyDescent="0.3">
      <c r="A1189">
        <v>4</v>
      </c>
      <c r="B1189">
        <v>0</v>
      </c>
      <c r="C1189">
        <v>0</v>
      </c>
      <c r="D1189">
        <v>200</v>
      </c>
      <c r="E1189" t="s">
        <v>8402</v>
      </c>
      <c r="F1189">
        <v>841968</v>
      </c>
      <c r="G1189" s="85">
        <v>46154</v>
      </c>
      <c r="H1189" s="57">
        <v>20</v>
      </c>
      <c r="I1189" t="s">
        <v>8766</v>
      </c>
    </row>
    <row r="1190" spans="1:9" x14ac:dyDescent="0.3">
      <c r="A1190">
        <v>25</v>
      </c>
      <c r="B1190">
        <v>1</v>
      </c>
      <c r="C1190">
        <v>1</v>
      </c>
      <c r="D1190">
        <v>200</v>
      </c>
      <c r="E1190" t="s">
        <v>8639</v>
      </c>
      <c r="F1190">
        <v>816256</v>
      </c>
      <c r="G1190" s="85">
        <v>46154</v>
      </c>
      <c r="H1190" s="57">
        <v>20</v>
      </c>
      <c r="I1190" t="s">
        <v>8784</v>
      </c>
    </row>
    <row r="1191" spans="1:9" x14ac:dyDescent="0.3">
      <c r="A1191">
        <v>0</v>
      </c>
      <c r="C1191">
        <v>0</v>
      </c>
      <c r="D1191">
        <v>100</v>
      </c>
      <c r="E1191" t="s">
        <v>8078</v>
      </c>
      <c r="F1191">
        <v>142554</v>
      </c>
      <c r="G1191" s="85">
        <v>46154</v>
      </c>
      <c r="H1191" s="57">
        <v>20</v>
      </c>
      <c r="I1191" t="s">
        <v>8772</v>
      </c>
    </row>
    <row r="1192" spans="1:9" x14ac:dyDescent="0.3">
      <c r="A1192">
        <v>15</v>
      </c>
      <c r="B1192">
        <v>0</v>
      </c>
      <c r="C1192">
        <v>0</v>
      </c>
      <c r="D1192">
        <v>9800</v>
      </c>
      <c r="F1192">
        <v>214331</v>
      </c>
      <c r="G1192" s="85">
        <v>46154</v>
      </c>
      <c r="H1192" s="57">
        <v>20</v>
      </c>
      <c r="I1192" t="s">
        <v>8773</v>
      </c>
    </row>
    <row r="1193" spans="1:9" x14ac:dyDescent="0.3">
      <c r="A1193">
        <v>0</v>
      </c>
      <c r="B1193">
        <v>0</v>
      </c>
      <c r="C1193">
        <v>0</v>
      </c>
      <c r="D1193">
        <v>8200</v>
      </c>
      <c r="E1193" t="s">
        <v>8627</v>
      </c>
      <c r="F1193">
        <v>860198</v>
      </c>
      <c r="G1193" s="85">
        <v>46154</v>
      </c>
      <c r="H1193" s="57">
        <v>20</v>
      </c>
      <c r="I1193" t="s">
        <v>8753</v>
      </c>
    </row>
    <row r="1194" spans="1:9" x14ac:dyDescent="0.3">
      <c r="A1194">
        <v>0</v>
      </c>
      <c r="B1194">
        <v>0</v>
      </c>
      <c r="C1194">
        <v>0</v>
      </c>
      <c r="D1194">
        <v>8200</v>
      </c>
      <c r="E1194" t="s">
        <v>8037</v>
      </c>
      <c r="F1194">
        <v>860198</v>
      </c>
      <c r="G1194" s="85">
        <v>46154</v>
      </c>
      <c r="H1194" s="57">
        <v>20</v>
      </c>
      <c r="I1194" t="s">
        <v>8753</v>
      </c>
    </row>
    <row r="1195" spans="1:9" x14ac:dyDescent="0.3">
      <c r="A1195">
        <v>12</v>
      </c>
      <c r="B1195">
        <v>1</v>
      </c>
      <c r="C1195">
        <v>0</v>
      </c>
      <c r="D1195">
        <v>7900</v>
      </c>
      <c r="E1195" t="s">
        <v>7979</v>
      </c>
      <c r="F1195">
        <v>708890</v>
      </c>
      <c r="G1195" s="85">
        <v>46154</v>
      </c>
      <c r="H1195" s="57">
        <v>20</v>
      </c>
      <c r="I1195" t="s">
        <v>8777</v>
      </c>
    </row>
    <row r="1196" spans="1:9" x14ac:dyDescent="0.3">
      <c r="A1196">
        <v>2</v>
      </c>
      <c r="C1196">
        <v>0</v>
      </c>
      <c r="D1196">
        <v>100</v>
      </c>
      <c r="E1196" t="s">
        <v>8635</v>
      </c>
      <c r="F1196">
        <v>511671</v>
      </c>
      <c r="G1196" s="85">
        <v>46154</v>
      </c>
      <c r="H1196" s="57">
        <v>20</v>
      </c>
      <c r="I1196" t="s">
        <v>8763</v>
      </c>
    </row>
    <row r="1197" spans="1:9" x14ac:dyDescent="0.3">
      <c r="A1197">
        <v>20</v>
      </c>
      <c r="B1197">
        <v>1</v>
      </c>
      <c r="C1197">
        <v>0</v>
      </c>
      <c r="D1197">
        <v>600</v>
      </c>
      <c r="E1197" t="s">
        <v>8628</v>
      </c>
      <c r="F1197">
        <v>703459</v>
      </c>
      <c r="G1197" s="85">
        <v>46154</v>
      </c>
      <c r="H1197" s="57">
        <v>20</v>
      </c>
      <c r="I1197" t="s">
        <v>8755</v>
      </c>
    </row>
    <row r="1198" spans="1:9" x14ac:dyDescent="0.3">
      <c r="A1198">
        <v>22</v>
      </c>
      <c r="C1198">
        <v>0</v>
      </c>
      <c r="D1198">
        <v>300</v>
      </c>
      <c r="E1198" t="s">
        <v>8027</v>
      </c>
      <c r="F1198">
        <v>841966</v>
      </c>
      <c r="G1198" s="85">
        <v>46154</v>
      </c>
      <c r="H1198" s="57">
        <v>20</v>
      </c>
      <c r="I1198" t="s">
        <v>8783</v>
      </c>
    </row>
    <row r="1199" spans="1:9" x14ac:dyDescent="0.3">
      <c r="A1199">
        <v>0</v>
      </c>
      <c r="C1199">
        <v>0</v>
      </c>
      <c r="D1199">
        <v>100</v>
      </c>
      <c r="E1199" t="s">
        <v>8636</v>
      </c>
      <c r="F1199">
        <v>713263</v>
      </c>
      <c r="G1199" s="85">
        <v>46154</v>
      </c>
      <c r="H1199" s="57">
        <v>20</v>
      </c>
      <c r="I1199" t="s">
        <v>8770</v>
      </c>
    </row>
    <row r="1200" spans="1:9" x14ac:dyDescent="0.3">
      <c r="A1200">
        <v>0</v>
      </c>
      <c r="B1200">
        <v>0</v>
      </c>
      <c r="C1200">
        <v>0</v>
      </c>
      <c r="D1200">
        <v>2600</v>
      </c>
      <c r="E1200" t="s">
        <v>7965</v>
      </c>
      <c r="F1200">
        <v>758003</v>
      </c>
      <c r="G1200" s="85">
        <v>46154</v>
      </c>
      <c r="H1200" s="57">
        <v>20</v>
      </c>
      <c r="I1200" t="s">
        <v>8782</v>
      </c>
    </row>
    <row r="1201" spans="1:9" x14ac:dyDescent="0.3">
      <c r="A1201">
        <v>0</v>
      </c>
      <c r="B1201">
        <v>0</v>
      </c>
      <c r="C1201">
        <v>0</v>
      </c>
      <c r="D1201">
        <v>9800</v>
      </c>
      <c r="E1201" t="s">
        <v>8039</v>
      </c>
      <c r="F1201">
        <v>859387</v>
      </c>
      <c r="G1201" s="85">
        <v>46154</v>
      </c>
      <c r="H1201" s="57">
        <v>20</v>
      </c>
      <c r="I1201" t="s">
        <v>8711</v>
      </c>
    </row>
    <row r="1202" spans="1:9" x14ac:dyDescent="0.3">
      <c r="A1202">
        <v>10</v>
      </c>
      <c r="B1202">
        <v>0</v>
      </c>
      <c r="C1202">
        <v>0</v>
      </c>
      <c r="D1202">
        <v>900</v>
      </c>
      <c r="E1202" t="s">
        <v>8086</v>
      </c>
      <c r="F1202">
        <v>679115</v>
      </c>
      <c r="G1202" s="85">
        <v>46154</v>
      </c>
      <c r="H1202" s="57">
        <v>20</v>
      </c>
      <c r="I1202" t="s">
        <v>8702</v>
      </c>
    </row>
    <row r="1203" spans="1:9" x14ac:dyDescent="0.3">
      <c r="A1203">
        <v>30</v>
      </c>
      <c r="B1203">
        <v>0</v>
      </c>
      <c r="C1203">
        <v>0</v>
      </c>
      <c r="D1203">
        <v>0</v>
      </c>
      <c r="E1203" t="s">
        <v>8640</v>
      </c>
      <c r="F1203">
        <v>771407</v>
      </c>
      <c r="G1203" s="85">
        <v>46154</v>
      </c>
      <c r="H1203" s="57">
        <v>20</v>
      </c>
      <c r="I1203" t="s">
        <v>8785</v>
      </c>
    </row>
    <row r="1204" spans="1:9" x14ac:dyDescent="0.3">
      <c r="A1204">
        <v>30</v>
      </c>
      <c r="B1204">
        <v>1</v>
      </c>
      <c r="C1204">
        <v>1</v>
      </c>
      <c r="D1204">
        <v>2000</v>
      </c>
      <c r="E1204" t="s">
        <v>8011</v>
      </c>
      <c r="F1204">
        <v>1565</v>
      </c>
      <c r="G1204" s="85">
        <v>46154</v>
      </c>
      <c r="H1204" s="57">
        <v>20</v>
      </c>
      <c r="I1204" t="s">
        <v>8786</v>
      </c>
    </row>
    <row r="1205" spans="1:9" x14ac:dyDescent="0.3">
      <c r="A1205">
        <v>6</v>
      </c>
      <c r="B1205">
        <v>0</v>
      </c>
      <c r="C1205">
        <v>0</v>
      </c>
      <c r="D1205">
        <v>42500</v>
      </c>
      <c r="F1205">
        <v>732761</v>
      </c>
      <c r="G1205" s="85">
        <v>46154</v>
      </c>
      <c r="H1205" s="57">
        <v>20</v>
      </c>
      <c r="I1205" t="s">
        <v>8787</v>
      </c>
    </row>
    <row r="1206" spans="1:9" x14ac:dyDescent="0.3">
      <c r="A1206">
        <v>15</v>
      </c>
      <c r="B1206">
        <v>0</v>
      </c>
      <c r="C1206">
        <v>0</v>
      </c>
      <c r="D1206">
        <v>9800</v>
      </c>
      <c r="F1206">
        <v>214331</v>
      </c>
      <c r="G1206" s="85">
        <v>46154</v>
      </c>
      <c r="H1206" s="57">
        <v>20</v>
      </c>
      <c r="I1206" t="s">
        <v>8773</v>
      </c>
    </row>
    <row r="1207" spans="1:9" x14ac:dyDescent="0.3">
      <c r="A1207">
        <v>12</v>
      </c>
      <c r="B1207">
        <v>0</v>
      </c>
      <c r="C1207">
        <v>0</v>
      </c>
      <c r="D1207">
        <v>1300</v>
      </c>
      <c r="E1207" t="s">
        <v>8386</v>
      </c>
      <c r="F1207">
        <v>817128</v>
      </c>
      <c r="G1207" s="85">
        <v>46154</v>
      </c>
      <c r="H1207" s="57">
        <v>20</v>
      </c>
      <c r="I1207" t="s">
        <v>8788</v>
      </c>
    </row>
    <row r="1208" spans="1:9" x14ac:dyDescent="0.3">
      <c r="A1208">
        <v>22</v>
      </c>
      <c r="B1208">
        <v>1</v>
      </c>
      <c r="C1208">
        <v>0</v>
      </c>
      <c r="D1208">
        <v>2800</v>
      </c>
      <c r="E1208" t="s">
        <v>3484</v>
      </c>
      <c r="F1208">
        <v>207827</v>
      </c>
      <c r="G1208" s="85">
        <v>46154</v>
      </c>
      <c r="H1208" s="57">
        <v>20</v>
      </c>
      <c r="I1208" t="s">
        <v>8789</v>
      </c>
    </row>
    <row r="1209" spans="1:9" x14ac:dyDescent="0.3">
      <c r="A1209">
        <v>9</v>
      </c>
      <c r="B1209">
        <v>0</v>
      </c>
      <c r="C1209">
        <v>0</v>
      </c>
      <c r="D1209">
        <v>6300</v>
      </c>
      <c r="E1209" t="s">
        <v>3485</v>
      </c>
      <c r="F1209">
        <v>824270</v>
      </c>
      <c r="G1209" s="85">
        <v>46154</v>
      </c>
      <c r="H1209" s="57">
        <v>20</v>
      </c>
      <c r="I1209" t="s">
        <v>8790</v>
      </c>
    </row>
    <row r="1210" spans="1:9" x14ac:dyDescent="0.3">
      <c r="A1210">
        <v>30</v>
      </c>
      <c r="B1210">
        <v>1</v>
      </c>
      <c r="C1210">
        <v>1</v>
      </c>
      <c r="D1210">
        <v>3500</v>
      </c>
      <c r="E1210" t="s">
        <v>7971</v>
      </c>
      <c r="F1210">
        <v>3738</v>
      </c>
      <c r="G1210" s="85">
        <v>46154</v>
      </c>
      <c r="H1210" s="57">
        <v>20</v>
      </c>
      <c r="I1210" t="s">
        <v>8791</v>
      </c>
    </row>
    <row r="1211" spans="1:9" x14ac:dyDescent="0.3">
      <c r="A1211">
        <v>0</v>
      </c>
      <c r="B1211">
        <v>0</v>
      </c>
      <c r="C1211">
        <v>0</v>
      </c>
      <c r="D1211" t="s">
        <v>3567</v>
      </c>
      <c r="F1211" t="s">
        <v>7082</v>
      </c>
      <c r="G1211" s="85">
        <v>46154</v>
      </c>
      <c r="H1211" s="57">
        <v>20</v>
      </c>
      <c r="I1211" t="s">
        <v>8792</v>
      </c>
    </row>
    <row r="1212" spans="1:9" x14ac:dyDescent="0.3">
      <c r="A1212">
        <v>30</v>
      </c>
      <c r="B1212">
        <v>0</v>
      </c>
      <c r="C1212">
        <v>0</v>
      </c>
      <c r="D1212">
        <v>0</v>
      </c>
      <c r="E1212" t="s">
        <v>4059</v>
      </c>
      <c r="F1212">
        <v>845415</v>
      </c>
      <c r="G1212" s="85">
        <v>46154</v>
      </c>
      <c r="H1212" s="57">
        <v>20</v>
      </c>
      <c r="I1212" t="s">
        <v>8793</v>
      </c>
    </row>
    <row r="1213" spans="1:9" x14ac:dyDescent="0.3">
      <c r="A1213">
        <v>-7</v>
      </c>
      <c r="B1213">
        <v>0</v>
      </c>
      <c r="C1213">
        <v>0</v>
      </c>
      <c r="D1213" t="s">
        <v>3567</v>
      </c>
      <c r="F1213" t="s">
        <v>8412</v>
      </c>
      <c r="G1213" s="85">
        <v>46154</v>
      </c>
      <c r="H1213" s="57">
        <v>20</v>
      </c>
      <c r="I1213" t="s">
        <v>8794</v>
      </c>
    </row>
    <row r="1214" spans="1:9" x14ac:dyDescent="0.3">
      <c r="A1214">
        <v>0</v>
      </c>
      <c r="B1214">
        <v>0</v>
      </c>
      <c r="C1214">
        <v>0</v>
      </c>
      <c r="D1214">
        <v>9800</v>
      </c>
      <c r="E1214" t="s">
        <v>8643</v>
      </c>
      <c r="F1214">
        <v>859387</v>
      </c>
      <c r="G1214" s="85">
        <v>46154</v>
      </c>
      <c r="H1214" s="57">
        <v>20</v>
      </c>
      <c r="I1214" t="s">
        <v>8711</v>
      </c>
    </row>
    <row r="1215" spans="1:9" x14ac:dyDescent="0.3">
      <c r="A1215">
        <v>30</v>
      </c>
      <c r="B1215">
        <v>0</v>
      </c>
      <c r="C1215">
        <v>0</v>
      </c>
      <c r="D1215">
        <v>0</v>
      </c>
      <c r="E1215" t="s">
        <v>3999</v>
      </c>
      <c r="F1215" t="s">
        <v>4208</v>
      </c>
      <c r="G1215" s="85">
        <v>46154</v>
      </c>
      <c r="H1215" s="57">
        <v>20</v>
      </c>
      <c r="I1215" t="s">
        <v>8795</v>
      </c>
    </row>
    <row r="1216" spans="1:9" x14ac:dyDescent="0.3">
      <c r="A1216">
        <v>30</v>
      </c>
      <c r="B1216">
        <v>0</v>
      </c>
      <c r="C1216">
        <v>0</v>
      </c>
      <c r="D1216">
        <v>0</v>
      </c>
      <c r="E1216" t="s">
        <v>3468</v>
      </c>
      <c r="F1216" t="s">
        <v>3263</v>
      </c>
      <c r="G1216" s="85">
        <v>46154</v>
      </c>
      <c r="H1216" s="57">
        <v>20</v>
      </c>
      <c r="I1216" t="s">
        <v>8796</v>
      </c>
    </row>
    <row r="1217" spans="1:9" x14ac:dyDescent="0.3">
      <c r="A1217">
        <v>-4</v>
      </c>
      <c r="B1217">
        <v>0</v>
      </c>
      <c r="C1217">
        <v>0</v>
      </c>
      <c r="D1217" t="s">
        <v>3567</v>
      </c>
      <c r="F1217" t="s">
        <v>7621</v>
      </c>
      <c r="G1217" s="85">
        <v>46154</v>
      </c>
      <c r="H1217" s="57">
        <v>20</v>
      </c>
      <c r="I1217" t="s">
        <v>8797</v>
      </c>
    </row>
    <row r="1218" spans="1:9" x14ac:dyDescent="0.3">
      <c r="A1218">
        <v>30</v>
      </c>
      <c r="D1218">
        <v>0</v>
      </c>
      <c r="E1218" t="s">
        <v>8384</v>
      </c>
      <c r="F1218">
        <v>865549</v>
      </c>
      <c r="G1218" s="85">
        <v>46154</v>
      </c>
      <c r="H1218" s="57">
        <v>20</v>
      </c>
      <c r="I1218" t="s">
        <v>8754</v>
      </c>
    </row>
    <row r="1219" spans="1:9" x14ac:dyDescent="0.3">
      <c r="A1219">
        <v>6</v>
      </c>
      <c r="B1219">
        <v>0</v>
      </c>
      <c r="C1219">
        <v>0</v>
      </c>
      <c r="D1219">
        <v>4400</v>
      </c>
      <c r="E1219" t="s">
        <v>3602</v>
      </c>
      <c r="F1219">
        <v>859486</v>
      </c>
      <c r="G1219" s="85">
        <v>46154</v>
      </c>
      <c r="H1219" s="57">
        <v>20</v>
      </c>
      <c r="I1219" t="s">
        <v>8673</v>
      </c>
    </row>
    <row r="1220" spans="1:9" x14ac:dyDescent="0.3">
      <c r="A1220">
        <v>30</v>
      </c>
      <c r="B1220">
        <v>0</v>
      </c>
      <c r="C1220">
        <v>0</v>
      </c>
      <c r="D1220">
        <v>0</v>
      </c>
      <c r="E1220" t="s">
        <v>8411</v>
      </c>
      <c r="F1220">
        <v>675960</v>
      </c>
      <c r="G1220" s="85">
        <v>46154</v>
      </c>
      <c r="H1220" s="57">
        <v>20</v>
      </c>
      <c r="I1220" t="s">
        <v>8798</v>
      </c>
    </row>
    <row r="1221" spans="1:9" x14ac:dyDescent="0.3">
      <c r="A1221">
        <v>2</v>
      </c>
      <c r="B1221">
        <v>0</v>
      </c>
      <c r="C1221">
        <v>0</v>
      </c>
      <c r="D1221">
        <v>300</v>
      </c>
      <c r="E1221" t="s">
        <v>8087</v>
      </c>
      <c r="F1221">
        <v>786407</v>
      </c>
      <c r="G1221" s="85">
        <v>46154</v>
      </c>
      <c r="H1221" s="57">
        <v>20</v>
      </c>
      <c r="I1221" t="s">
        <v>8799</v>
      </c>
    </row>
    <row r="1222" spans="1:9" x14ac:dyDescent="0.3">
      <c r="A1222">
        <v>8</v>
      </c>
      <c r="B1222">
        <v>0</v>
      </c>
      <c r="C1222">
        <v>0</v>
      </c>
      <c r="D1222">
        <v>200</v>
      </c>
      <c r="E1222" t="s">
        <v>3940</v>
      </c>
      <c r="F1222">
        <v>653403</v>
      </c>
      <c r="G1222" s="85">
        <v>46154</v>
      </c>
      <c r="H1222" s="57">
        <v>20</v>
      </c>
      <c r="I1222" t="s">
        <v>8800</v>
      </c>
    </row>
    <row r="1223" spans="1:9" x14ac:dyDescent="0.3">
      <c r="A1223">
        <v>0</v>
      </c>
      <c r="B1223">
        <v>0</v>
      </c>
      <c r="C1223">
        <v>0</v>
      </c>
      <c r="D1223">
        <v>800</v>
      </c>
      <c r="E1223" t="s">
        <v>3939</v>
      </c>
      <c r="F1223">
        <v>653429</v>
      </c>
      <c r="G1223" s="85">
        <v>46154</v>
      </c>
      <c r="H1223" s="57">
        <v>20</v>
      </c>
      <c r="I1223" t="s">
        <v>8801</v>
      </c>
    </row>
    <row r="1224" spans="1:9" x14ac:dyDescent="0.3">
      <c r="A1224">
        <v>30</v>
      </c>
      <c r="B1224">
        <v>0</v>
      </c>
      <c r="C1224">
        <v>0</v>
      </c>
      <c r="D1224">
        <v>0</v>
      </c>
      <c r="E1224" t="s">
        <v>3686</v>
      </c>
      <c r="F1224">
        <v>703480</v>
      </c>
      <c r="G1224" s="85">
        <v>46154</v>
      </c>
      <c r="H1224" s="57">
        <v>20</v>
      </c>
      <c r="I1224" t="s">
        <v>8802</v>
      </c>
    </row>
    <row r="1225" spans="1:9" x14ac:dyDescent="0.3">
      <c r="A1225">
        <v>5</v>
      </c>
      <c r="B1225">
        <v>0</v>
      </c>
      <c r="C1225">
        <v>0</v>
      </c>
      <c r="D1225">
        <v>700</v>
      </c>
      <c r="E1225" t="s">
        <v>3583</v>
      </c>
      <c r="F1225">
        <v>653434</v>
      </c>
      <c r="G1225" s="85">
        <v>46154</v>
      </c>
      <c r="H1225" s="57">
        <v>20</v>
      </c>
      <c r="I1225" t="s">
        <v>8803</v>
      </c>
    </row>
    <row r="1226" spans="1:9" x14ac:dyDescent="0.3">
      <c r="A1226">
        <v>30</v>
      </c>
      <c r="B1226">
        <v>0</v>
      </c>
      <c r="C1226">
        <v>0</v>
      </c>
      <c r="D1226">
        <v>0</v>
      </c>
      <c r="E1226" t="s">
        <v>3896</v>
      </c>
      <c r="F1226">
        <v>794723</v>
      </c>
      <c r="G1226" s="85">
        <v>46154</v>
      </c>
      <c r="H1226" s="57">
        <v>20</v>
      </c>
      <c r="I1226" t="s">
        <v>8804</v>
      </c>
    </row>
    <row r="1227" spans="1:9" x14ac:dyDescent="0.3">
      <c r="A1227">
        <v>2</v>
      </c>
      <c r="B1227">
        <v>0</v>
      </c>
      <c r="C1227">
        <v>0</v>
      </c>
      <c r="D1227">
        <v>1200</v>
      </c>
      <c r="E1227" t="s">
        <v>8068</v>
      </c>
      <c r="F1227">
        <v>762106</v>
      </c>
      <c r="G1227" s="85">
        <v>46154</v>
      </c>
      <c r="H1227" s="57">
        <v>20</v>
      </c>
      <c r="I1227" t="s">
        <v>8807</v>
      </c>
    </row>
    <row r="1228" spans="1:9" x14ac:dyDescent="0.3">
      <c r="A1228">
        <v>2</v>
      </c>
      <c r="B1228">
        <v>0</v>
      </c>
      <c r="C1228">
        <v>0</v>
      </c>
      <c r="D1228">
        <v>200</v>
      </c>
      <c r="E1228" t="s">
        <v>8072</v>
      </c>
      <c r="F1228">
        <v>709889</v>
      </c>
      <c r="G1228" s="85">
        <v>46154</v>
      </c>
      <c r="H1228" s="57">
        <v>20</v>
      </c>
      <c r="I1228" t="s">
        <v>8808</v>
      </c>
    </row>
    <row r="1229" spans="1:9" x14ac:dyDescent="0.3">
      <c r="A1229">
        <v>0</v>
      </c>
      <c r="C1229">
        <v>0</v>
      </c>
      <c r="D1229">
        <v>100</v>
      </c>
      <c r="E1229" t="s">
        <v>8075</v>
      </c>
      <c r="F1229">
        <v>553397</v>
      </c>
      <c r="G1229" s="85">
        <v>46154</v>
      </c>
      <c r="H1229" s="57">
        <v>20</v>
      </c>
      <c r="I1229" t="s">
        <v>8809</v>
      </c>
    </row>
    <row r="1230" spans="1:9" x14ac:dyDescent="0.3">
      <c r="A1230">
        <v>0</v>
      </c>
      <c r="C1230">
        <v>0</v>
      </c>
      <c r="D1230">
        <v>100</v>
      </c>
      <c r="E1230" t="s">
        <v>8075</v>
      </c>
      <c r="F1230">
        <v>536276</v>
      </c>
      <c r="G1230" s="85">
        <v>46154</v>
      </c>
      <c r="H1230" s="57">
        <v>20</v>
      </c>
      <c r="I1230" t="s">
        <v>8810</v>
      </c>
    </row>
    <row r="1231" spans="1:9" x14ac:dyDescent="0.3">
      <c r="A1231">
        <v>0</v>
      </c>
      <c r="C1231">
        <v>0</v>
      </c>
      <c r="D1231">
        <v>100</v>
      </c>
      <c r="E1231" t="s">
        <v>8075</v>
      </c>
      <c r="F1231">
        <v>452082</v>
      </c>
      <c r="G1231" s="85">
        <v>46154</v>
      </c>
      <c r="H1231" s="57">
        <v>20</v>
      </c>
      <c r="I1231" t="s">
        <v>8811</v>
      </c>
    </row>
    <row r="1232" spans="1:9" x14ac:dyDescent="0.3">
      <c r="A1232">
        <v>0</v>
      </c>
      <c r="C1232">
        <v>0</v>
      </c>
      <c r="D1232">
        <v>100</v>
      </c>
      <c r="E1232" t="s">
        <v>8075</v>
      </c>
      <c r="F1232">
        <v>164812</v>
      </c>
      <c r="G1232" s="85">
        <v>46154</v>
      </c>
      <c r="H1232" s="57">
        <v>20</v>
      </c>
      <c r="I1232" t="s">
        <v>8812</v>
      </c>
    </row>
    <row r="1233" spans="1:9" x14ac:dyDescent="0.3">
      <c r="A1233">
        <v>5</v>
      </c>
      <c r="C1233">
        <v>0</v>
      </c>
      <c r="D1233">
        <v>200</v>
      </c>
      <c r="E1233" t="s">
        <v>8072</v>
      </c>
      <c r="F1233">
        <v>709635</v>
      </c>
      <c r="G1233" s="85">
        <v>46154</v>
      </c>
      <c r="H1233" s="57">
        <v>20</v>
      </c>
      <c r="I1233" t="s">
        <v>8813</v>
      </c>
    </row>
    <row r="1234" spans="1:9" x14ac:dyDescent="0.3">
      <c r="A1234">
        <v>10</v>
      </c>
      <c r="B1234">
        <v>1</v>
      </c>
      <c r="C1234">
        <v>1</v>
      </c>
      <c r="D1234">
        <v>300</v>
      </c>
      <c r="E1234" t="s">
        <v>8071</v>
      </c>
      <c r="F1234">
        <v>712576</v>
      </c>
      <c r="G1234" s="85">
        <v>46154</v>
      </c>
      <c r="H1234" s="57">
        <v>20</v>
      </c>
      <c r="I1234" t="s">
        <v>8814</v>
      </c>
    </row>
    <row r="1235" spans="1:9" x14ac:dyDescent="0.3">
      <c r="A1235">
        <v>11</v>
      </c>
      <c r="B1235">
        <v>0</v>
      </c>
      <c r="C1235">
        <v>0</v>
      </c>
      <c r="D1235">
        <v>1500</v>
      </c>
      <c r="F1235">
        <v>645199</v>
      </c>
      <c r="G1235" s="85">
        <v>46154</v>
      </c>
      <c r="H1235" s="57">
        <v>20</v>
      </c>
      <c r="I1235" t="s">
        <v>8805</v>
      </c>
    </row>
    <row r="1236" spans="1:9" x14ac:dyDescent="0.3">
      <c r="A1236">
        <v>25</v>
      </c>
      <c r="C1236">
        <v>1</v>
      </c>
      <c r="D1236">
        <v>400</v>
      </c>
      <c r="E1236" t="s">
        <v>8072</v>
      </c>
      <c r="F1236">
        <v>705260</v>
      </c>
      <c r="G1236" s="85">
        <v>46154</v>
      </c>
      <c r="H1236" s="57">
        <v>20</v>
      </c>
      <c r="I1236" t="s">
        <v>8816</v>
      </c>
    </row>
    <row r="1237" spans="1:9" x14ac:dyDescent="0.3">
      <c r="A1237">
        <v>30</v>
      </c>
      <c r="B1237">
        <v>1</v>
      </c>
      <c r="C1237">
        <v>1</v>
      </c>
      <c r="D1237">
        <v>400</v>
      </c>
      <c r="E1237" t="s">
        <v>8072</v>
      </c>
      <c r="F1237">
        <v>502860</v>
      </c>
      <c r="G1237" s="85">
        <v>46154</v>
      </c>
      <c r="H1237" s="57">
        <v>20</v>
      </c>
      <c r="I1237" t="s">
        <v>8817</v>
      </c>
    </row>
    <row r="1238" spans="1:9" x14ac:dyDescent="0.3">
      <c r="A1238">
        <v>8</v>
      </c>
      <c r="B1238">
        <v>0</v>
      </c>
      <c r="C1238">
        <v>0</v>
      </c>
      <c r="D1238">
        <v>1500</v>
      </c>
      <c r="E1238" t="s">
        <v>8415</v>
      </c>
      <c r="F1238">
        <v>860563</v>
      </c>
      <c r="G1238" s="85">
        <v>46154</v>
      </c>
      <c r="H1238" s="57">
        <v>20</v>
      </c>
      <c r="I1238" t="s">
        <v>8818</v>
      </c>
    </row>
    <row r="1239" spans="1:9" x14ac:dyDescent="0.3">
      <c r="A1239">
        <v>30</v>
      </c>
      <c r="B1239">
        <v>0</v>
      </c>
      <c r="C1239">
        <v>0</v>
      </c>
      <c r="D1239">
        <v>0</v>
      </c>
      <c r="E1239" t="s">
        <v>3894</v>
      </c>
      <c r="F1239">
        <v>653426</v>
      </c>
      <c r="G1239" s="85">
        <v>46154</v>
      </c>
      <c r="H1239" s="57">
        <v>20</v>
      </c>
      <c r="I1239" t="s">
        <v>8806</v>
      </c>
    </row>
    <row r="1240" spans="1:9" x14ac:dyDescent="0.3">
      <c r="A1240">
        <v>8</v>
      </c>
      <c r="B1240">
        <v>0</v>
      </c>
      <c r="C1240">
        <v>0</v>
      </c>
      <c r="D1240">
        <v>6100</v>
      </c>
      <c r="E1240" t="s">
        <v>8070</v>
      </c>
      <c r="F1240">
        <v>732763</v>
      </c>
      <c r="G1240" s="85">
        <v>46154</v>
      </c>
      <c r="H1240" s="57">
        <v>20</v>
      </c>
      <c r="I1240" t="s">
        <v>8815</v>
      </c>
    </row>
    <row r="1241" spans="1:9" x14ac:dyDescent="0.3">
      <c r="A1241">
        <v>2</v>
      </c>
      <c r="B1241">
        <v>0</v>
      </c>
      <c r="C1241">
        <v>0</v>
      </c>
      <c r="D1241" t="s">
        <v>3567</v>
      </c>
      <c r="E1241" t="s">
        <v>3588</v>
      </c>
      <c r="F1241" t="s">
        <v>3287</v>
      </c>
      <c r="G1241" s="85">
        <v>46126</v>
      </c>
      <c r="H1241" s="57">
        <v>16</v>
      </c>
      <c r="I1241" t="s">
        <v>7794</v>
      </c>
    </row>
    <row r="1242" spans="1:9" x14ac:dyDescent="0.3">
      <c r="A1242">
        <v>6</v>
      </c>
      <c r="B1242">
        <v>1</v>
      </c>
      <c r="C1242">
        <v>0</v>
      </c>
      <c r="D1242">
        <v>3000</v>
      </c>
      <c r="E1242" t="s">
        <v>3677</v>
      </c>
      <c r="F1242">
        <v>3567</v>
      </c>
      <c r="G1242" s="85">
        <v>46126</v>
      </c>
      <c r="H1242" s="57">
        <v>16</v>
      </c>
      <c r="I1242" t="s">
        <v>7795</v>
      </c>
    </row>
    <row r="1243" spans="1:9" x14ac:dyDescent="0.3">
      <c r="A1243">
        <v>8</v>
      </c>
      <c r="B1243">
        <v>0</v>
      </c>
      <c r="C1243">
        <v>0</v>
      </c>
      <c r="D1243" t="s">
        <v>3567</v>
      </c>
      <c r="E1243" t="s">
        <v>4345</v>
      </c>
      <c r="F1243" t="s">
        <v>3458</v>
      </c>
      <c r="G1243" s="85">
        <v>46126</v>
      </c>
      <c r="H1243" s="57">
        <v>16</v>
      </c>
      <c r="I1243" t="s">
        <v>7796</v>
      </c>
    </row>
    <row r="1244" spans="1:9" x14ac:dyDescent="0.3">
      <c r="A1244">
        <v>7</v>
      </c>
      <c r="B1244">
        <v>1</v>
      </c>
      <c r="C1244">
        <v>0</v>
      </c>
      <c r="D1244">
        <v>2600</v>
      </c>
      <c r="F1244">
        <v>758003</v>
      </c>
      <c r="G1244" s="85">
        <v>46126</v>
      </c>
      <c r="H1244" s="57">
        <v>16</v>
      </c>
      <c r="I1244" t="s">
        <v>7797</v>
      </c>
    </row>
    <row r="1245" spans="1:9" x14ac:dyDescent="0.3">
      <c r="A1245">
        <v>9</v>
      </c>
      <c r="B1245">
        <v>0</v>
      </c>
      <c r="C1245">
        <v>0</v>
      </c>
      <c r="D1245">
        <v>1300</v>
      </c>
      <c r="E1245" t="s">
        <v>4096</v>
      </c>
      <c r="F1245">
        <v>860840</v>
      </c>
      <c r="G1245" s="85">
        <v>46126</v>
      </c>
      <c r="H1245" s="57">
        <v>16</v>
      </c>
      <c r="I1245" t="s">
        <v>7798</v>
      </c>
    </row>
    <row r="1246" spans="1:9" x14ac:dyDescent="0.3">
      <c r="A1246">
        <v>19</v>
      </c>
      <c r="B1246">
        <v>1</v>
      </c>
      <c r="C1246">
        <v>1</v>
      </c>
      <c r="D1246">
        <v>5800</v>
      </c>
      <c r="E1246" t="s">
        <v>3213</v>
      </c>
      <c r="F1246">
        <v>4670</v>
      </c>
      <c r="G1246" s="85">
        <v>46126</v>
      </c>
      <c r="H1246" s="57">
        <v>16</v>
      </c>
      <c r="I1246" t="s">
        <v>7799</v>
      </c>
    </row>
    <row r="1247" spans="1:9" x14ac:dyDescent="0.3">
      <c r="A1247">
        <v>10</v>
      </c>
      <c r="B1247">
        <v>0</v>
      </c>
      <c r="C1247">
        <v>0</v>
      </c>
      <c r="D1247">
        <v>500</v>
      </c>
      <c r="E1247" t="s">
        <v>4047</v>
      </c>
      <c r="F1247">
        <v>785791</v>
      </c>
      <c r="G1247" s="85">
        <v>46126</v>
      </c>
      <c r="H1247" s="57">
        <v>16</v>
      </c>
      <c r="I1247" t="s">
        <v>7800</v>
      </c>
    </row>
    <row r="1248" spans="1:9" x14ac:dyDescent="0.3">
      <c r="A1248">
        <v>0</v>
      </c>
      <c r="C1248">
        <v>0</v>
      </c>
      <c r="D1248">
        <v>6200</v>
      </c>
      <c r="E1248" t="s">
        <v>4059</v>
      </c>
      <c r="F1248">
        <v>845415</v>
      </c>
      <c r="G1248" s="85">
        <v>46126</v>
      </c>
      <c r="H1248" s="57">
        <v>16</v>
      </c>
      <c r="I1248" t="s">
        <v>7801</v>
      </c>
    </row>
    <row r="1249" spans="1:9" x14ac:dyDescent="0.3">
      <c r="A1249">
        <v>0</v>
      </c>
      <c r="B1249">
        <v>0</v>
      </c>
      <c r="C1249">
        <v>0</v>
      </c>
      <c r="D1249">
        <v>9400</v>
      </c>
      <c r="E1249" t="s">
        <v>3676</v>
      </c>
      <c r="F1249">
        <v>859387</v>
      </c>
      <c r="G1249" s="85">
        <v>46126</v>
      </c>
      <c r="H1249" s="57">
        <v>16</v>
      </c>
      <c r="I1249" t="s">
        <v>7802</v>
      </c>
    </row>
    <row r="1250" spans="1:9" x14ac:dyDescent="0.3">
      <c r="A1250">
        <v>10</v>
      </c>
      <c r="B1250">
        <v>0</v>
      </c>
      <c r="C1250">
        <v>0</v>
      </c>
      <c r="D1250">
        <v>900</v>
      </c>
      <c r="E1250" t="s">
        <v>3483</v>
      </c>
      <c r="F1250">
        <v>679115</v>
      </c>
      <c r="G1250" s="85">
        <v>46126</v>
      </c>
      <c r="H1250" s="57">
        <v>16</v>
      </c>
      <c r="I1250" t="s">
        <v>7803</v>
      </c>
    </row>
    <row r="1251" spans="1:9" x14ac:dyDescent="0.3">
      <c r="A1251">
        <v>10</v>
      </c>
      <c r="B1251">
        <v>0</v>
      </c>
      <c r="C1251">
        <v>0</v>
      </c>
      <c r="D1251">
        <v>6900</v>
      </c>
      <c r="E1251" t="s">
        <v>3485</v>
      </c>
      <c r="F1251">
        <v>824270</v>
      </c>
      <c r="G1251" s="85">
        <v>46126</v>
      </c>
      <c r="H1251" s="57">
        <v>16</v>
      </c>
      <c r="I1251" t="s">
        <v>7804</v>
      </c>
    </row>
    <row r="1252" spans="1:9" x14ac:dyDescent="0.3">
      <c r="A1252">
        <v>20</v>
      </c>
      <c r="B1252">
        <v>1</v>
      </c>
      <c r="C1252">
        <v>1</v>
      </c>
      <c r="D1252">
        <v>700</v>
      </c>
      <c r="F1252">
        <v>801203</v>
      </c>
      <c r="G1252" s="85">
        <v>46126</v>
      </c>
      <c r="H1252" s="57">
        <v>16</v>
      </c>
      <c r="I1252" t="s">
        <v>7805</v>
      </c>
    </row>
    <row r="1253" spans="1:9" x14ac:dyDescent="0.3">
      <c r="A1253">
        <v>9</v>
      </c>
      <c r="B1253">
        <v>0</v>
      </c>
      <c r="C1253">
        <v>0</v>
      </c>
      <c r="D1253">
        <v>900</v>
      </c>
      <c r="E1253" t="s">
        <v>3932</v>
      </c>
      <c r="F1253">
        <v>860011</v>
      </c>
      <c r="G1253" s="85">
        <v>46126</v>
      </c>
      <c r="H1253" s="57">
        <v>16</v>
      </c>
      <c r="I1253" t="s">
        <v>7806</v>
      </c>
    </row>
    <row r="1254" spans="1:9" x14ac:dyDescent="0.3">
      <c r="A1254">
        <v>8</v>
      </c>
      <c r="B1254">
        <v>0</v>
      </c>
      <c r="C1254">
        <v>0</v>
      </c>
      <c r="D1254">
        <v>2600</v>
      </c>
      <c r="E1254" t="s">
        <v>3602</v>
      </c>
      <c r="F1254">
        <v>859486</v>
      </c>
      <c r="G1254" s="85">
        <v>46126</v>
      </c>
      <c r="H1254" s="57">
        <v>16</v>
      </c>
      <c r="I1254" t="s">
        <v>7807</v>
      </c>
    </row>
    <row r="1255" spans="1:9" x14ac:dyDescent="0.3">
      <c r="A1255">
        <v>8</v>
      </c>
      <c r="B1255">
        <v>0</v>
      </c>
      <c r="C1255">
        <v>0</v>
      </c>
      <c r="D1255">
        <v>2600</v>
      </c>
      <c r="E1255" t="s">
        <v>3602</v>
      </c>
      <c r="F1255">
        <v>859486</v>
      </c>
      <c r="G1255" s="85">
        <v>46126</v>
      </c>
      <c r="H1255" s="57">
        <v>16</v>
      </c>
      <c r="I1255" t="s">
        <v>7807</v>
      </c>
    </row>
    <row r="1256" spans="1:9" x14ac:dyDescent="0.3">
      <c r="A1256">
        <v>7</v>
      </c>
      <c r="B1256">
        <v>0</v>
      </c>
      <c r="C1256">
        <v>0</v>
      </c>
      <c r="D1256">
        <v>16000</v>
      </c>
      <c r="E1256" t="s">
        <v>4069</v>
      </c>
      <c r="F1256">
        <v>859327</v>
      </c>
      <c r="G1256" s="85">
        <v>46126</v>
      </c>
      <c r="H1256" s="57">
        <v>16</v>
      </c>
      <c r="I1256" t="s">
        <v>7808</v>
      </c>
    </row>
    <row r="1257" spans="1:9" x14ac:dyDescent="0.3">
      <c r="A1257">
        <v>25</v>
      </c>
      <c r="B1257">
        <v>1</v>
      </c>
      <c r="C1257">
        <v>1</v>
      </c>
      <c r="D1257">
        <v>4800</v>
      </c>
      <c r="F1257">
        <v>3738</v>
      </c>
      <c r="G1257" s="85">
        <v>46126</v>
      </c>
      <c r="H1257" s="57">
        <v>16</v>
      </c>
      <c r="I1257" t="s">
        <v>7809</v>
      </c>
    </row>
    <row r="1258" spans="1:9" x14ac:dyDescent="0.3">
      <c r="A1258">
        <v>1</v>
      </c>
      <c r="B1258">
        <v>0</v>
      </c>
      <c r="C1258">
        <v>0</v>
      </c>
      <c r="D1258">
        <v>13100</v>
      </c>
      <c r="E1258" t="s">
        <v>3923</v>
      </c>
      <c r="F1258">
        <v>648552</v>
      </c>
      <c r="G1258" s="85">
        <v>46126</v>
      </c>
      <c r="H1258" s="57">
        <v>16</v>
      </c>
      <c r="I1258" t="s">
        <v>7810</v>
      </c>
    </row>
    <row r="1259" spans="1:9" x14ac:dyDescent="0.3">
      <c r="A1259">
        <v>6</v>
      </c>
      <c r="B1259">
        <v>0</v>
      </c>
      <c r="C1259">
        <v>0</v>
      </c>
      <c r="D1259">
        <v>400</v>
      </c>
      <c r="E1259" t="s">
        <v>3276</v>
      </c>
      <c r="F1259">
        <v>773542</v>
      </c>
      <c r="G1259" s="85">
        <v>46126</v>
      </c>
      <c r="H1259" s="57">
        <v>16</v>
      </c>
      <c r="I1259" t="s">
        <v>7811</v>
      </c>
    </row>
    <row r="1260" spans="1:9" x14ac:dyDescent="0.3">
      <c r="A1260">
        <v>6</v>
      </c>
      <c r="B1260">
        <v>0</v>
      </c>
      <c r="C1260">
        <v>0</v>
      </c>
      <c r="D1260">
        <v>4400</v>
      </c>
      <c r="E1260" t="s">
        <v>3888</v>
      </c>
      <c r="F1260">
        <v>710585</v>
      </c>
      <c r="G1260" s="85">
        <v>46126</v>
      </c>
      <c r="H1260" s="57">
        <v>16</v>
      </c>
      <c r="I1260" t="s">
        <v>7812</v>
      </c>
    </row>
    <row r="1261" spans="1:9" x14ac:dyDescent="0.3">
      <c r="A1261">
        <v>7</v>
      </c>
      <c r="B1261">
        <v>0</v>
      </c>
      <c r="C1261">
        <v>0</v>
      </c>
      <c r="D1261">
        <v>3200</v>
      </c>
      <c r="E1261" t="s">
        <v>4095</v>
      </c>
      <c r="F1261">
        <v>860839</v>
      </c>
      <c r="G1261" s="85">
        <v>46126</v>
      </c>
      <c r="H1261" s="57">
        <v>16</v>
      </c>
      <c r="I1261" t="s">
        <v>7813</v>
      </c>
    </row>
    <row r="1262" spans="1:9" x14ac:dyDescent="0.3">
      <c r="A1262">
        <v>30</v>
      </c>
      <c r="B1262">
        <v>1</v>
      </c>
      <c r="C1262">
        <v>1</v>
      </c>
      <c r="D1262">
        <v>800</v>
      </c>
      <c r="E1262" t="s">
        <v>3578</v>
      </c>
      <c r="F1262">
        <v>703530</v>
      </c>
      <c r="G1262" s="85">
        <v>46126</v>
      </c>
      <c r="H1262" s="57">
        <v>16</v>
      </c>
      <c r="I1262" t="s">
        <v>7814</v>
      </c>
    </row>
    <row r="1263" spans="1:9" x14ac:dyDescent="0.3">
      <c r="A1263">
        <v>5</v>
      </c>
      <c r="C1263">
        <v>0</v>
      </c>
      <c r="D1263">
        <v>200</v>
      </c>
      <c r="E1263" t="s">
        <v>3920</v>
      </c>
      <c r="F1263">
        <v>709892</v>
      </c>
      <c r="G1263" s="85">
        <v>46126</v>
      </c>
      <c r="H1263" s="57">
        <v>16</v>
      </c>
      <c r="I1263" t="s">
        <v>7815</v>
      </c>
    </row>
    <row r="1264" spans="1:9" x14ac:dyDescent="0.3">
      <c r="A1264">
        <v>30</v>
      </c>
      <c r="B1264">
        <v>1</v>
      </c>
      <c r="C1264">
        <v>1</v>
      </c>
      <c r="D1264">
        <v>0</v>
      </c>
      <c r="E1264" t="s">
        <v>3579</v>
      </c>
      <c r="F1264">
        <v>261483</v>
      </c>
      <c r="G1264" s="85">
        <v>46126</v>
      </c>
      <c r="H1264" s="57">
        <v>16</v>
      </c>
      <c r="I1264" t="s">
        <v>7816</v>
      </c>
    </row>
    <row r="1265" spans="1:9" x14ac:dyDescent="0.3">
      <c r="A1265">
        <v>7</v>
      </c>
      <c r="B1265">
        <v>0</v>
      </c>
      <c r="C1265">
        <v>0</v>
      </c>
      <c r="D1265">
        <v>7400</v>
      </c>
      <c r="E1265" t="s">
        <v>3599</v>
      </c>
      <c r="F1265">
        <v>859500</v>
      </c>
      <c r="G1265" s="85">
        <v>46126</v>
      </c>
      <c r="H1265" s="57">
        <v>16</v>
      </c>
      <c r="I1265" t="s">
        <v>7817</v>
      </c>
    </row>
    <row r="1266" spans="1:9" x14ac:dyDescent="0.3">
      <c r="A1266">
        <v>3</v>
      </c>
      <c r="B1266">
        <v>0</v>
      </c>
      <c r="C1266">
        <v>0</v>
      </c>
      <c r="D1266">
        <v>2700</v>
      </c>
      <c r="E1266" t="s">
        <v>4071</v>
      </c>
      <c r="F1266">
        <v>859337</v>
      </c>
      <c r="G1266" s="85">
        <v>46126</v>
      </c>
      <c r="H1266" s="57">
        <v>16</v>
      </c>
      <c r="I1266" t="s">
        <v>7818</v>
      </c>
    </row>
    <row r="1267" spans="1:9" x14ac:dyDescent="0.3">
      <c r="A1267">
        <v>7</v>
      </c>
      <c r="B1267">
        <v>0</v>
      </c>
      <c r="C1267">
        <v>0</v>
      </c>
      <c r="D1267">
        <v>7400</v>
      </c>
      <c r="E1267" t="s">
        <v>3600</v>
      </c>
      <c r="F1267">
        <v>859500</v>
      </c>
      <c r="G1267" s="85">
        <v>46126</v>
      </c>
      <c r="H1267" s="57">
        <v>16</v>
      </c>
      <c r="I1267" t="s">
        <v>7817</v>
      </c>
    </row>
    <row r="1268" spans="1:9" x14ac:dyDescent="0.3">
      <c r="A1268">
        <v>6</v>
      </c>
      <c r="B1268">
        <v>0</v>
      </c>
      <c r="C1268">
        <v>0</v>
      </c>
      <c r="D1268">
        <v>9700</v>
      </c>
      <c r="F1268">
        <v>766773</v>
      </c>
      <c r="G1268" s="85">
        <v>46126</v>
      </c>
      <c r="H1268" s="57">
        <v>16</v>
      </c>
      <c r="I1268" t="s">
        <v>7819</v>
      </c>
    </row>
    <row r="1269" spans="1:9" x14ac:dyDescent="0.3">
      <c r="A1269">
        <v>12</v>
      </c>
      <c r="B1269">
        <v>0</v>
      </c>
      <c r="C1269">
        <v>0</v>
      </c>
      <c r="D1269">
        <v>1600</v>
      </c>
      <c r="E1269" t="s">
        <v>4151</v>
      </c>
      <c r="F1269">
        <v>645196</v>
      </c>
      <c r="G1269" s="85">
        <v>46126</v>
      </c>
      <c r="H1269" s="57">
        <v>16</v>
      </c>
      <c r="I1269" t="s">
        <v>7820</v>
      </c>
    </row>
    <row r="1270" spans="1:9" x14ac:dyDescent="0.3">
      <c r="A1270">
        <v>30</v>
      </c>
      <c r="B1270">
        <v>1</v>
      </c>
      <c r="C1270">
        <v>1</v>
      </c>
      <c r="D1270">
        <v>700</v>
      </c>
      <c r="E1270" t="s">
        <v>3886</v>
      </c>
      <c r="F1270">
        <v>780942</v>
      </c>
      <c r="G1270" s="85">
        <v>46126</v>
      </c>
      <c r="H1270" s="57">
        <v>16</v>
      </c>
      <c r="I1270" t="s">
        <v>7821</v>
      </c>
    </row>
    <row r="1271" spans="1:9" x14ac:dyDescent="0.3">
      <c r="A1271">
        <v>6</v>
      </c>
      <c r="B1271">
        <v>0</v>
      </c>
      <c r="C1271">
        <v>0</v>
      </c>
      <c r="D1271">
        <v>18800</v>
      </c>
      <c r="F1271">
        <v>732762</v>
      </c>
      <c r="G1271" s="85">
        <v>46126</v>
      </c>
      <c r="H1271" s="57">
        <v>16</v>
      </c>
      <c r="I1271" t="s">
        <v>7822</v>
      </c>
    </row>
    <row r="1272" spans="1:9" x14ac:dyDescent="0.3">
      <c r="A1272">
        <v>13</v>
      </c>
      <c r="B1272">
        <v>1</v>
      </c>
      <c r="C1272">
        <v>0</v>
      </c>
      <c r="D1272">
        <v>5900</v>
      </c>
      <c r="E1272" t="s">
        <v>3277</v>
      </c>
      <c r="F1272">
        <v>708890</v>
      </c>
      <c r="G1272" s="85">
        <v>46126</v>
      </c>
      <c r="H1272" s="57">
        <v>16</v>
      </c>
      <c r="I1272" t="s">
        <v>7823</v>
      </c>
    </row>
    <row r="1273" spans="1:9" x14ac:dyDescent="0.3">
      <c r="A1273">
        <v>5</v>
      </c>
      <c r="B1273">
        <v>0</v>
      </c>
      <c r="C1273">
        <v>0</v>
      </c>
      <c r="D1273">
        <v>26700</v>
      </c>
      <c r="E1273" t="s">
        <v>3601</v>
      </c>
      <c r="F1273">
        <v>861258</v>
      </c>
      <c r="G1273" s="85">
        <v>46126</v>
      </c>
      <c r="H1273" s="57">
        <v>16</v>
      </c>
      <c r="I1273" t="s">
        <v>7824</v>
      </c>
    </row>
    <row r="1274" spans="1:9" x14ac:dyDescent="0.3">
      <c r="A1274">
        <v>30</v>
      </c>
      <c r="B1274">
        <v>1</v>
      </c>
      <c r="C1274">
        <v>1</v>
      </c>
      <c r="D1274">
        <v>300</v>
      </c>
      <c r="E1274" t="s">
        <v>4149</v>
      </c>
      <c r="F1274">
        <v>653423</v>
      </c>
      <c r="G1274" s="85">
        <v>46126</v>
      </c>
      <c r="H1274" s="57">
        <v>16</v>
      </c>
      <c r="I1274" t="s">
        <v>7825</v>
      </c>
    </row>
    <row r="1275" spans="1:9" x14ac:dyDescent="0.3">
      <c r="A1275">
        <v>0</v>
      </c>
      <c r="B1275">
        <v>0</v>
      </c>
      <c r="C1275">
        <v>0</v>
      </c>
      <c r="D1275">
        <v>900</v>
      </c>
      <c r="E1275" t="s">
        <v>3607</v>
      </c>
      <c r="F1275">
        <v>860832</v>
      </c>
      <c r="G1275" s="85">
        <v>46126</v>
      </c>
      <c r="H1275" s="57">
        <v>16</v>
      </c>
      <c r="I1275" t="s">
        <v>7826</v>
      </c>
    </row>
    <row r="1276" spans="1:9" x14ac:dyDescent="0.3">
      <c r="A1276">
        <v>11</v>
      </c>
      <c r="C1276">
        <v>0</v>
      </c>
      <c r="D1276">
        <v>1100</v>
      </c>
      <c r="F1276">
        <v>794704</v>
      </c>
      <c r="G1276" s="85">
        <v>46126</v>
      </c>
      <c r="H1276" s="57">
        <v>16</v>
      </c>
      <c r="I1276" t="s">
        <v>7827</v>
      </c>
    </row>
    <row r="1277" spans="1:9" x14ac:dyDescent="0.3">
      <c r="A1277">
        <v>6</v>
      </c>
      <c r="B1277">
        <v>1</v>
      </c>
      <c r="C1277">
        <v>0</v>
      </c>
      <c r="D1277">
        <v>1500</v>
      </c>
      <c r="E1277" t="s">
        <v>4303</v>
      </c>
      <c r="F1277">
        <v>859378</v>
      </c>
      <c r="G1277" s="85">
        <v>46126</v>
      </c>
      <c r="H1277" s="57">
        <v>16</v>
      </c>
      <c r="I1277" t="s">
        <v>7828</v>
      </c>
    </row>
    <row r="1278" spans="1:9" x14ac:dyDescent="0.3">
      <c r="A1278">
        <v>0</v>
      </c>
      <c r="B1278">
        <v>0</v>
      </c>
      <c r="C1278">
        <v>0</v>
      </c>
      <c r="D1278">
        <v>8800</v>
      </c>
      <c r="E1278" t="s">
        <v>4092</v>
      </c>
      <c r="F1278">
        <v>860198</v>
      </c>
      <c r="G1278" s="85">
        <v>46126</v>
      </c>
      <c r="H1278" s="57">
        <v>16</v>
      </c>
      <c r="I1278" t="s">
        <v>7829</v>
      </c>
    </row>
    <row r="1279" spans="1:9" x14ac:dyDescent="0.3">
      <c r="A1279">
        <v>0</v>
      </c>
      <c r="B1279">
        <v>0</v>
      </c>
      <c r="C1279">
        <v>0</v>
      </c>
      <c r="D1279">
        <v>8800</v>
      </c>
      <c r="E1279" t="s">
        <v>4092</v>
      </c>
      <c r="F1279">
        <v>860198</v>
      </c>
      <c r="G1279" s="85">
        <v>46126</v>
      </c>
      <c r="H1279" s="57">
        <v>16</v>
      </c>
      <c r="I1279" t="s">
        <v>7829</v>
      </c>
    </row>
    <row r="1280" spans="1:9" x14ac:dyDescent="0.3">
      <c r="A1280">
        <v>17</v>
      </c>
      <c r="B1280">
        <v>0</v>
      </c>
      <c r="C1280">
        <v>0</v>
      </c>
      <c r="D1280">
        <v>1000</v>
      </c>
      <c r="E1280" t="s">
        <v>3608</v>
      </c>
      <c r="F1280">
        <v>859497</v>
      </c>
      <c r="G1280" s="85">
        <v>46126</v>
      </c>
      <c r="H1280" s="57">
        <v>16</v>
      </c>
      <c r="I1280" t="s">
        <v>7830</v>
      </c>
    </row>
    <row r="1281" spans="1:9" x14ac:dyDescent="0.3">
      <c r="A1281">
        <v>10</v>
      </c>
      <c r="B1281">
        <v>0</v>
      </c>
      <c r="C1281">
        <v>0</v>
      </c>
      <c r="D1281">
        <v>22000</v>
      </c>
      <c r="F1281">
        <v>565912</v>
      </c>
      <c r="G1281" s="85">
        <v>46126</v>
      </c>
      <c r="H1281" s="57">
        <v>16</v>
      </c>
      <c r="I1281" t="s">
        <v>7831</v>
      </c>
    </row>
    <row r="1282" spans="1:9" x14ac:dyDescent="0.3">
      <c r="A1282">
        <v>28</v>
      </c>
      <c r="B1282">
        <v>1</v>
      </c>
      <c r="C1282">
        <v>1</v>
      </c>
      <c r="D1282">
        <v>200</v>
      </c>
      <c r="E1282" t="s">
        <v>3675</v>
      </c>
      <c r="F1282">
        <v>859522</v>
      </c>
      <c r="G1282" s="85">
        <v>46126</v>
      </c>
      <c r="H1282" s="57">
        <v>16</v>
      </c>
      <c r="I1282" t="s">
        <v>7832</v>
      </c>
    </row>
    <row r="1283" spans="1:9" x14ac:dyDescent="0.3">
      <c r="A1283">
        <v>28</v>
      </c>
      <c r="B1283">
        <v>1</v>
      </c>
      <c r="C1283">
        <v>1</v>
      </c>
      <c r="D1283">
        <v>200</v>
      </c>
      <c r="E1283" t="s">
        <v>4301</v>
      </c>
      <c r="F1283">
        <v>859522</v>
      </c>
      <c r="G1283" s="85">
        <v>46126</v>
      </c>
      <c r="H1283" s="57">
        <v>16</v>
      </c>
      <c r="I1283" t="s">
        <v>7832</v>
      </c>
    </row>
    <row r="1284" spans="1:9" x14ac:dyDescent="0.3">
      <c r="A1284">
        <v>10</v>
      </c>
      <c r="B1284">
        <v>0</v>
      </c>
      <c r="C1284">
        <v>0</v>
      </c>
      <c r="D1284">
        <v>22000</v>
      </c>
      <c r="E1284" t="s">
        <v>3465</v>
      </c>
      <c r="F1284">
        <v>565912</v>
      </c>
      <c r="G1284" s="85">
        <v>46126</v>
      </c>
      <c r="H1284" s="57">
        <v>16</v>
      </c>
      <c r="I1284" t="s">
        <v>7831</v>
      </c>
    </row>
    <row r="1285" spans="1:9" x14ac:dyDescent="0.3">
      <c r="A1285">
        <v>10</v>
      </c>
      <c r="B1285">
        <v>0</v>
      </c>
      <c r="C1285">
        <v>0</v>
      </c>
      <c r="D1285">
        <v>22000</v>
      </c>
      <c r="F1285">
        <v>565912</v>
      </c>
      <c r="G1285" s="85">
        <v>46126</v>
      </c>
      <c r="H1285" s="57">
        <v>16</v>
      </c>
      <c r="I1285" t="s">
        <v>7831</v>
      </c>
    </row>
    <row r="1286" spans="1:9" x14ac:dyDescent="0.3">
      <c r="A1286">
        <v>4</v>
      </c>
      <c r="B1286">
        <v>1</v>
      </c>
      <c r="C1286">
        <v>0</v>
      </c>
      <c r="D1286">
        <v>31800</v>
      </c>
      <c r="F1286">
        <v>732761</v>
      </c>
      <c r="G1286" s="85">
        <v>46126</v>
      </c>
      <c r="H1286" s="57">
        <v>16</v>
      </c>
      <c r="I1286" t="s">
        <v>7833</v>
      </c>
    </row>
    <row r="1287" spans="1:9" x14ac:dyDescent="0.3">
      <c r="A1287">
        <v>30</v>
      </c>
      <c r="B1287">
        <v>0</v>
      </c>
      <c r="C1287">
        <v>0</v>
      </c>
      <c r="D1287">
        <v>0</v>
      </c>
      <c r="E1287" t="s">
        <v>3999</v>
      </c>
      <c r="F1287" t="s">
        <v>4208</v>
      </c>
      <c r="G1287" s="85">
        <v>46126</v>
      </c>
      <c r="H1287" s="57">
        <v>16</v>
      </c>
      <c r="I1287" t="s">
        <v>7834</v>
      </c>
    </row>
    <row r="1288" spans="1:9" x14ac:dyDescent="0.3">
      <c r="A1288">
        <v>0</v>
      </c>
      <c r="B1288">
        <v>0</v>
      </c>
      <c r="C1288">
        <v>0</v>
      </c>
      <c r="D1288">
        <v>4700</v>
      </c>
      <c r="E1288" t="s">
        <v>3436</v>
      </c>
      <c r="F1288">
        <v>817128</v>
      </c>
      <c r="G1288" s="85">
        <v>46126</v>
      </c>
      <c r="H1288" s="57">
        <v>16</v>
      </c>
      <c r="I1288" t="s">
        <v>7835</v>
      </c>
    </row>
    <row r="1289" spans="1:9" x14ac:dyDescent="0.3">
      <c r="A1289">
        <v>10</v>
      </c>
      <c r="B1289">
        <v>0</v>
      </c>
      <c r="C1289">
        <v>0</v>
      </c>
      <c r="D1289">
        <v>10400</v>
      </c>
      <c r="E1289" t="s">
        <v>3237</v>
      </c>
      <c r="F1289">
        <v>851082</v>
      </c>
      <c r="G1289" s="85">
        <v>46126</v>
      </c>
      <c r="H1289" s="57">
        <v>16</v>
      </c>
      <c r="I1289" t="s">
        <v>7836</v>
      </c>
    </row>
    <row r="1290" spans="1:9" x14ac:dyDescent="0.3">
      <c r="A1290">
        <v>30</v>
      </c>
      <c r="B1290">
        <v>0</v>
      </c>
      <c r="C1290">
        <v>0</v>
      </c>
      <c r="D1290">
        <v>0</v>
      </c>
      <c r="G1290" s="85">
        <v>46126</v>
      </c>
      <c r="H1290" s="57">
        <v>16</v>
      </c>
      <c r="I1290" t="s">
        <v>1847</v>
      </c>
    </row>
    <row r="1291" spans="1:9" x14ac:dyDescent="0.3">
      <c r="A1291">
        <v>12</v>
      </c>
      <c r="B1291">
        <v>1</v>
      </c>
      <c r="C1291">
        <v>0</v>
      </c>
      <c r="D1291">
        <v>14500</v>
      </c>
      <c r="F1291">
        <v>696684</v>
      </c>
      <c r="G1291" s="85">
        <v>46126</v>
      </c>
      <c r="H1291" s="57">
        <v>16</v>
      </c>
      <c r="I1291" t="s">
        <v>7837</v>
      </c>
    </row>
    <row r="1292" spans="1:9" x14ac:dyDescent="0.3">
      <c r="A1292">
        <v>30</v>
      </c>
      <c r="B1292">
        <v>1</v>
      </c>
      <c r="C1292">
        <v>1</v>
      </c>
      <c r="D1292">
        <v>2300</v>
      </c>
      <c r="E1292" t="s">
        <v>3261</v>
      </c>
      <c r="F1292">
        <v>761755</v>
      </c>
      <c r="G1292" s="85">
        <v>46126</v>
      </c>
      <c r="H1292" s="57">
        <v>16</v>
      </c>
      <c r="I1292" t="s">
        <v>7838</v>
      </c>
    </row>
    <row r="1293" spans="1:9" x14ac:dyDescent="0.3">
      <c r="A1293">
        <v>3</v>
      </c>
      <c r="B1293">
        <v>0</v>
      </c>
      <c r="C1293">
        <v>0</v>
      </c>
      <c r="D1293">
        <v>3900</v>
      </c>
      <c r="E1293" t="s">
        <v>3169</v>
      </c>
      <c r="F1293">
        <v>794770</v>
      </c>
      <c r="G1293" s="85">
        <v>46126</v>
      </c>
      <c r="H1293" s="57">
        <v>16</v>
      </c>
      <c r="I1293" t="s">
        <v>7839</v>
      </c>
    </row>
    <row r="1294" spans="1:9" x14ac:dyDescent="0.3">
      <c r="A1294">
        <v>23</v>
      </c>
      <c r="B1294">
        <v>1</v>
      </c>
      <c r="C1294">
        <v>0</v>
      </c>
      <c r="D1294">
        <v>500</v>
      </c>
      <c r="E1294" t="s">
        <v>3889</v>
      </c>
      <c r="F1294">
        <v>860563</v>
      </c>
      <c r="G1294" s="85">
        <v>46126</v>
      </c>
      <c r="H1294" s="57">
        <v>16</v>
      </c>
      <c r="I1294" t="s">
        <v>7840</v>
      </c>
    </row>
    <row r="1295" spans="1:9" x14ac:dyDescent="0.3">
      <c r="A1295">
        <v>30</v>
      </c>
      <c r="B1295">
        <v>1</v>
      </c>
      <c r="C1295">
        <v>1</v>
      </c>
      <c r="D1295">
        <v>900</v>
      </c>
      <c r="E1295" t="s">
        <v>3887</v>
      </c>
      <c r="F1295">
        <v>520943</v>
      </c>
      <c r="G1295" s="85">
        <v>46126</v>
      </c>
      <c r="H1295" s="57">
        <v>16</v>
      </c>
      <c r="I1295" t="s">
        <v>7841</v>
      </c>
    </row>
    <row r="1296" spans="1:9" x14ac:dyDescent="0.3">
      <c r="A1296">
        <v>30</v>
      </c>
      <c r="B1296">
        <v>0</v>
      </c>
      <c r="C1296">
        <v>0</v>
      </c>
      <c r="D1296">
        <v>0</v>
      </c>
      <c r="E1296" t="s">
        <v>3468</v>
      </c>
      <c r="F1296" t="s">
        <v>3263</v>
      </c>
      <c r="G1296" s="85">
        <v>46126</v>
      </c>
      <c r="H1296" s="57">
        <v>16</v>
      </c>
      <c r="I1296" t="s">
        <v>7842</v>
      </c>
    </row>
    <row r="1297" spans="1:9" x14ac:dyDescent="0.3">
      <c r="A1297">
        <v>8</v>
      </c>
      <c r="B1297">
        <v>0</v>
      </c>
      <c r="C1297">
        <v>0</v>
      </c>
      <c r="D1297">
        <v>22000</v>
      </c>
      <c r="F1297">
        <v>214331</v>
      </c>
      <c r="G1297" s="85">
        <v>46126</v>
      </c>
      <c r="H1297" s="57">
        <v>16</v>
      </c>
      <c r="I1297" t="s">
        <v>7843</v>
      </c>
    </row>
    <row r="1298" spans="1:9" x14ac:dyDescent="0.3">
      <c r="A1298">
        <v>3</v>
      </c>
      <c r="B1298">
        <v>0</v>
      </c>
      <c r="C1298">
        <v>0</v>
      </c>
      <c r="D1298">
        <v>1800</v>
      </c>
      <c r="E1298" t="s">
        <v>4309</v>
      </c>
      <c r="F1298">
        <v>667305</v>
      </c>
      <c r="G1298" s="85">
        <v>46126</v>
      </c>
      <c r="H1298" s="57">
        <v>16</v>
      </c>
      <c r="I1298" t="s">
        <v>7844</v>
      </c>
    </row>
    <row r="1299" spans="1:9" x14ac:dyDescent="0.3">
      <c r="A1299">
        <v>21</v>
      </c>
      <c r="B1299">
        <v>1</v>
      </c>
      <c r="C1299">
        <v>1</v>
      </c>
      <c r="D1299">
        <v>1800</v>
      </c>
      <c r="E1299" t="s">
        <v>3573</v>
      </c>
      <c r="F1299">
        <v>653470</v>
      </c>
      <c r="G1299" s="85">
        <v>46126</v>
      </c>
      <c r="H1299" s="57">
        <v>16</v>
      </c>
      <c r="I1299" t="s">
        <v>7845</v>
      </c>
    </row>
    <row r="1300" spans="1:9" x14ac:dyDescent="0.3">
      <c r="A1300">
        <v>16</v>
      </c>
      <c r="B1300">
        <v>0</v>
      </c>
      <c r="C1300">
        <v>0</v>
      </c>
      <c r="D1300">
        <v>2100</v>
      </c>
      <c r="E1300" t="s">
        <v>4211</v>
      </c>
      <c r="F1300">
        <v>416307</v>
      </c>
      <c r="G1300" s="85">
        <v>46126</v>
      </c>
      <c r="H1300" s="57">
        <v>16</v>
      </c>
      <c r="I1300" t="s">
        <v>7846</v>
      </c>
    </row>
    <row r="1301" spans="1:9" x14ac:dyDescent="0.3">
      <c r="A1301">
        <v>10</v>
      </c>
      <c r="B1301">
        <v>0</v>
      </c>
      <c r="C1301">
        <v>0</v>
      </c>
      <c r="D1301">
        <v>3000</v>
      </c>
      <c r="E1301" t="s">
        <v>3947</v>
      </c>
      <c r="F1301">
        <v>859307</v>
      </c>
      <c r="G1301" s="85">
        <v>46126</v>
      </c>
      <c r="H1301" s="57">
        <v>16</v>
      </c>
      <c r="I1301" t="s">
        <v>7847</v>
      </c>
    </row>
    <row r="1302" spans="1:9" x14ac:dyDescent="0.3">
      <c r="A1302">
        <v>10</v>
      </c>
      <c r="B1302">
        <v>0</v>
      </c>
      <c r="C1302">
        <v>0</v>
      </c>
      <c r="D1302">
        <v>2000</v>
      </c>
      <c r="E1302" t="s">
        <v>4153</v>
      </c>
      <c r="F1302">
        <v>859973</v>
      </c>
      <c r="G1302" s="85">
        <v>46126</v>
      </c>
      <c r="H1302" s="57">
        <v>16</v>
      </c>
      <c r="I1302" t="s">
        <v>7848</v>
      </c>
    </row>
    <row r="1303" spans="1:9" x14ac:dyDescent="0.3">
      <c r="A1303">
        <v>2</v>
      </c>
      <c r="C1303">
        <v>0</v>
      </c>
      <c r="D1303">
        <v>1100</v>
      </c>
      <c r="E1303" t="s">
        <v>4152</v>
      </c>
      <c r="F1303">
        <v>859352</v>
      </c>
      <c r="G1303" s="85">
        <v>46126</v>
      </c>
      <c r="H1303" s="57">
        <v>16</v>
      </c>
      <c r="I1303" t="s">
        <v>7849</v>
      </c>
    </row>
    <row r="1304" spans="1:9" x14ac:dyDescent="0.3">
      <c r="A1304">
        <v>13</v>
      </c>
      <c r="B1304">
        <v>1</v>
      </c>
      <c r="C1304">
        <v>0</v>
      </c>
      <c r="D1304">
        <v>24300</v>
      </c>
      <c r="E1304" t="s">
        <v>3226</v>
      </c>
      <c r="F1304">
        <v>703456</v>
      </c>
      <c r="G1304" s="85">
        <v>46126</v>
      </c>
      <c r="H1304" s="57">
        <v>16</v>
      </c>
      <c r="I1304" t="s">
        <v>7850</v>
      </c>
    </row>
    <row r="1305" spans="1:9" x14ac:dyDescent="0.3">
      <c r="A1305">
        <v>8</v>
      </c>
      <c r="B1305">
        <v>1</v>
      </c>
      <c r="C1305">
        <v>0</v>
      </c>
      <c r="D1305">
        <v>6600</v>
      </c>
      <c r="E1305" t="s">
        <v>3484</v>
      </c>
      <c r="F1305">
        <v>207827</v>
      </c>
      <c r="G1305" s="85">
        <v>46126</v>
      </c>
      <c r="H1305" s="57">
        <v>16</v>
      </c>
      <c r="I1305" t="s">
        <v>7851</v>
      </c>
    </row>
    <row r="1306" spans="1:9" x14ac:dyDescent="0.3">
      <c r="A1306">
        <v>7</v>
      </c>
      <c r="B1306">
        <v>1</v>
      </c>
      <c r="C1306">
        <v>0</v>
      </c>
      <c r="D1306">
        <v>3900</v>
      </c>
      <c r="F1306">
        <v>2029</v>
      </c>
      <c r="G1306" s="85">
        <v>46126</v>
      </c>
      <c r="H1306" s="57">
        <v>16</v>
      </c>
      <c r="I1306" t="s">
        <v>7852</v>
      </c>
    </row>
    <row r="1307" spans="1:9" x14ac:dyDescent="0.3">
      <c r="A1307">
        <v>11</v>
      </c>
      <c r="B1307">
        <v>1</v>
      </c>
      <c r="C1307">
        <v>0</v>
      </c>
      <c r="D1307">
        <v>4200</v>
      </c>
      <c r="E1307" t="s">
        <v>3413</v>
      </c>
      <c r="F1307">
        <v>732113</v>
      </c>
      <c r="G1307" s="85">
        <v>46126</v>
      </c>
      <c r="H1307" s="57">
        <v>16</v>
      </c>
      <c r="I1307" t="s">
        <v>7853</v>
      </c>
    </row>
    <row r="1308" spans="1:9" x14ac:dyDescent="0.3">
      <c r="A1308">
        <v>8</v>
      </c>
      <c r="B1308">
        <v>0</v>
      </c>
      <c r="C1308">
        <v>0</v>
      </c>
      <c r="D1308">
        <v>22000</v>
      </c>
      <c r="F1308">
        <v>214331</v>
      </c>
      <c r="G1308" s="85">
        <v>46126</v>
      </c>
      <c r="H1308" s="57">
        <v>16</v>
      </c>
      <c r="I1308" t="s">
        <v>7843</v>
      </c>
    </row>
    <row r="1309" spans="1:9" x14ac:dyDescent="0.3">
      <c r="A1309">
        <v>0</v>
      </c>
      <c r="C1309">
        <v>0</v>
      </c>
      <c r="D1309">
        <v>1000</v>
      </c>
      <c r="F1309">
        <v>448807</v>
      </c>
      <c r="G1309" s="85">
        <v>46126</v>
      </c>
      <c r="H1309" s="57">
        <v>16</v>
      </c>
      <c r="I1309" t="s">
        <v>7854</v>
      </c>
    </row>
    <row r="1310" spans="1:9" x14ac:dyDescent="0.3">
      <c r="A1310">
        <v>0</v>
      </c>
      <c r="B1310">
        <v>0</v>
      </c>
      <c r="C1310">
        <v>0</v>
      </c>
      <c r="D1310">
        <v>1600</v>
      </c>
      <c r="E1310" t="s">
        <v>4150</v>
      </c>
      <c r="F1310">
        <v>855296</v>
      </c>
      <c r="G1310" s="85">
        <v>46126</v>
      </c>
      <c r="H1310" s="57">
        <v>16</v>
      </c>
      <c r="I1310" t="s">
        <v>7855</v>
      </c>
    </row>
    <row r="1311" spans="1:9" x14ac:dyDescent="0.3">
      <c r="A1311">
        <v>0</v>
      </c>
      <c r="B1311">
        <v>0</v>
      </c>
      <c r="C1311">
        <v>0</v>
      </c>
      <c r="D1311">
        <v>1000</v>
      </c>
      <c r="E1311" t="s">
        <v>4089</v>
      </c>
      <c r="F1311">
        <v>859524</v>
      </c>
      <c r="G1311" s="85">
        <v>46126</v>
      </c>
      <c r="H1311" s="57">
        <v>16</v>
      </c>
      <c r="I1311" t="s">
        <v>7856</v>
      </c>
    </row>
    <row r="1312" spans="1:9" x14ac:dyDescent="0.3">
      <c r="A1312">
        <v>1</v>
      </c>
      <c r="B1312">
        <v>0</v>
      </c>
      <c r="C1312">
        <v>0</v>
      </c>
      <c r="D1312">
        <v>1300</v>
      </c>
      <c r="E1312" t="s">
        <v>3891</v>
      </c>
      <c r="F1312">
        <v>774167</v>
      </c>
      <c r="G1312" s="85">
        <v>46126</v>
      </c>
      <c r="H1312" s="57">
        <v>16</v>
      </c>
      <c r="I1312" t="s">
        <v>7857</v>
      </c>
    </row>
    <row r="1313" spans="1:9" x14ac:dyDescent="0.3">
      <c r="A1313">
        <v>1</v>
      </c>
      <c r="B1313">
        <v>0</v>
      </c>
      <c r="C1313">
        <v>0</v>
      </c>
      <c r="D1313">
        <v>1800</v>
      </c>
      <c r="E1313" t="s">
        <v>4101</v>
      </c>
      <c r="F1313">
        <v>653769</v>
      </c>
      <c r="G1313" s="85">
        <v>46126</v>
      </c>
      <c r="H1313" s="57">
        <v>16</v>
      </c>
      <c r="I1313" t="s">
        <v>7858</v>
      </c>
    </row>
    <row r="1314" spans="1:9" x14ac:dyDescent="0.3">
      <c r="A1314">
        <v>7</v>
      </c>
      <c r="B1314">
        <v>1</v>
      </c>
      <c r="C1314">
        <v>0</v>
      </c>
      <c r="D1314">
        <v>500</v>
      </c>
      <c r="E1314" t="s">
        <v>4115</v>
      </c>
      <c r="F1314">
        <v>166802</v>
      </c>
      <c r="G1314" s="85">
        <v>46126</v>
      </c>
      <c r="H1314" s="57">
        <v>16</v>
      </c>
      <c r="I1314" t="s">
        <v>7859</v>
      </c>
    </row>
    <row r="1315" spans="1:9" x14ac:dyDescent="0.3">
      <c r="A1315">
        <v>8</v>
      </c>
      <c r="B1315">
        <v>1</v>
      </c>
      <c r="C1315">
        <v>0</v>
      </c>
      <c r="D1315">
        <v>14300</v>
      </c>
      <c r="E1315" t="s">
        <v>3487</v>
      </c>
      <c r="F1315">
        <v>779233</v>
      </c>
      <c r="G1315" s="85">
        <v>46126</v>
      </c>
      <c r="H1315" s="57">
        <v>16</v>
      </c>
      <c r="I1315" t="s">
        <v>7860</v>
      </c>
    </row>
    <row r="1316" spans="1:9" x14ac:dyDescent="0.3">
      <c r="A1316">
        <v>5</v>
      </c>
      <c r="B1316">
        <v>0</v>
      </c>
      <c r="C1316">
        <v>0</v>
      </c>
      <c r="D1316">
        <v>2600</v>
      </c>
      <c r="E1316" t="s">
        <v>3921</v>
      </c>
      <c r="F1316">
        <v>655264</v>
      </c>
      <c r="G1316" s="85">
        <v>46126</v>
      </c>
      <c r="H1316" s="57">
        <v>16</v>
      </c>
      <c r="I1316" t="s">
        <v>7861</v>
      </c>
    </row>
    <row r="1317" spans="1:9" x14ac:dyDescent="0.3">
      <c r="A1317">
        <v>0</v>
      </c>
      <c r="B1317">
        <v>0</v>
      </c>
      <c r="C1317">
        <v>0</v>
      </c>
      <c r="D1317">
        <v>300</v>
      </c>
      <c r="E1317" t="s">
        <v>3931</v>
      </c>
      <c r="F1317">
        <v>786407</v>
      </c>
      <c r="G1317" s="85">
        <v>46126</v>
      </c>
      <c r="H1317" s="57">
        <v>16</v>
      </c>
      <c r="I1317" t="s">
        <v>7862</v>
      </c>
    </row>
    <row r="1318" spans="1:9" x14ac:dyDescent="0.3">
      <c r="A1318">
        <v>0</v>
      </c>
      <c r="B1318">
        <v>0</v>
      </c>
      <c r="C1318">
        <v>0</v>
      </c>
      <c r="D1318">
        <v>700</v>
      </c>
      <c r="E1318" t="s">
        <v>4030</v>
      </c>
      <c r="F1318">
        <v>653788</v>
      </c>
      <c r="G1318" s="85">
        <v>46126</v>
      </c>
      <c r="H1318" s="57">
        <v>16</v>
      </c>
      <c r="I1318" t="s">
        <v>7863</v>
      </c>
    </row>
    <row r="1319" spans="1:9" x14ac:dyDescent="0.3">
      <c r="A1319">
        <v>0</v>
      </c>
      <c r="B1319">
        <v>0</v>
      </c>
      <c r="C1319">
        <v>0</v>
      </c>
      <c r="D1319">
        <v>200</v>
      </c>
      <c r="E1319" t="s">
        <v>4066</v>
      </c>
      <c r="F1319">
        <v>511671</v>
      </c>
      <c r="G1319" s="85">
        <v>46126</v>
      </c>
      <c r="H1319" s="57">
        <v>16</v>
      </c>
      <c r="I1319" t="s">
        <v>7864</v>
      </c>
    </row>
    <row r="1320" spans="1:9" x14ac:dyDescent="0.3">
      <c r="A1320">
        <v>2</v>
      </c>
      <c r="C1320">
        <v>0</v>
      </c>
      <c r="D1320">
        <v>600</v>
      </c>
      <c r="E1320" t="s">
        <v>4102</v>
      </c>
      <c r="F1320">
        <v>759362</v>
      </c>
      <c r="G1320" s="85">
        <v>46126</v>
      </c>
      <c r="H1320" s="57">
        <v>16</v>
      </c>
      <c r="I1320" t="s">
        <v>7865</v>
      </c>
    </row>
    <row r="1321" spans="1:9" x14ac:dyDescent="0.3">
      <c r="A1321">
        <v>0</v>
      </c>
      <c r="B1321">
        <v>0</v>
      </c>
      <c r="C1321">
        <v>0</v>
      </c>
      <c r="D1321">
        <v>1100</v>
      </c>
      <c r="E1321" t="s">
        <v>3897</v>
      </c>
      <c r="F1321">
        <v>403398</v>
      </c>
      <c r="G1321" s="85">
        <v>46126</v>
      </c>
      <c r="H1321" s="57">
        <v>16</v>
      </c>
      <c r="I1321" t="s">
        <v>7866</v>
      </c>
    </row>
    <row r="1322" spans="1:9" x14ac:dyDescent="0.3">
      <c r="A1322">
        <v>5</v>
      </c>
      <c r="B1322">
        <v>0</v>
      </c>
      <c r="C1322">
        <v>0</v>
      </c>
      <c r="D1322">
        <v>4000</v>
      </c>
      <c r="E1322" t="s">
        <v>4157</v>
      </c>
      <c r="F1322">
        <v>859341</v>
      </c>
      <c r="G1322" s="85">
        <v>46126</v>
      </c>
      <c r="H1322" s="57">
        <v>16</v>
      </c>
      <c r="I1322" t="s">
        <v>7867</v>
      </c>
    </row>
    <row r="1323" spans="1:9" x14ac:dyDescent="0.3">
      <c r="A1323">
        <v>3</v>
      </c>
      <c r="B1323">
        <v>0</v>
      </c>
      <c r="C1323">
        <v>0</v>
      </c>
      <c r="D1323">
        <v>1500</v>
      </c>
      <c r="E1323" t="s">
        <v>3890</v>
      </c>
      <c r="F1323">
        <v>170241</v>
      </c>
      <c r="G1323" s="85">
        <v>46126</v>
      </c>
      <c r="H1323" s="57">
        <v>16</v>
      </c>
      <c r="I1323" t="s">
        <v>7868</v>
      </c>
    </row>
    <row r="1324" spans="1:9" x14ac:dyDescent="0.3">
      <c r="A1324">
        <v>9</v>
      </c>
      <c r="B1324">
        <v>1</v>
      </c>
      <c r="C1324">
        <v>0</v>
      </c>
      <c r="D1324">
        <v>2800</v>
      </c>
      <c r="E1324" t="s">
        <v>4105</v>
      </c>
      <c r="F1324">
        <v>482455</v>
      </c>
      <c r="G1324" s="85">
        <v>46126</v>
      </c>
      <c r="H1324" s="57">
        <v>16</v>
      </c>
      <c r="I1324" t="s">
        <v>7869</v>
      </c>
    </row>
    <row r="1325" spans="1:9" x14ac:dyDescent="0.3">
      <c r="A1325">
        <v>30</v>
      </c>
      <c r="B1325">
        <v>0</v>
      </c>
      <c r="C1325">
        <v>0</v>
      </c>
      <c r="D1325">
        <v>0</v>
      </c>
      <c r="E1325" t="s">
        <v>4212</v>
      </c>
      <c r="F1325">
        <v>689225</v>
      </c>
      <c r="G1325" s="85">
        <v>46126</v>
      </c>
      <c r="H1325" s="57">
        <v>16</v>
      </c>
      <c r="I1325" t="s">
        <v>7870</v>
      </c>
    </row>
    <row r="1326" spans="1:9" x14ac:dyDescent="0.3">
      <c r="A1326">
        <v>8</v>
      </c>
      <c r="B1326">
        <v>1</v>
      </c>
      <c r="C1326">
        <v>0</v>
      </c>
      <c r="D1326">
        <v>14300</v>
      </c>
      <c r="E1326" t="s">
        <v>4300</v>
      </c>
      <c r="F1326">
        <v>779233</v>
      </c>
      <c r="G1326" s="85">
        <v>46126</v>
      </c>
      <c r="H1326" s="57">
        <v>16</v>
      </c>
      <c r="I1326" t="s">
        <v>7860</v>
      </c>
    </row>
    <row r="1327" spans="1:9" x14ac:dyDescent="0.3">
      <c r="A1327">
        <v>10</v>
      </c>
      <c r="B1327">
        <v>0</v>
      </c>
      <c r="C1327">
        <v>0</v>
      </c>
      <c r="D1327">
        <v>2000</v>
      </c>
      <c r="E1327" t="s">
        <v>4344</v>
      </c>
      <c r="F1327">
        <v>859484</v>
      </c>
      <c r="G1327" s="85">
        <v>46126</v>
      </c>
      <c r="H1327" s="57">
        <v>16</v>
      </c>
      <c r="I1327" t="s">
        <v>7871</v>
      </c>
    </row>
    <row r="1328" spans="1:9" x14ac:dyDescent="0.3">
      <c r="A1328">
        <v>8</v>
      </c>
      <c r="B1328">
        <v>1</v>
      </c>
      <c r="C1328">
        <v>0</v>
      </c>
      <c r="D1328">
        <v>14300</v>
      </c>
      <c r="E1328" t="s">
        <v>4300</v>
      </c>
      <c r="F1328">
        <v>779233</v>
      </c>
      <c r="G1328" s="85">
        <v>46126</v>
      </c>
      <c r="H1328" s="57">
        <v>16</v>
      </c>
      <c r="I1328" t="s">
        <v>7860</v>
      </c>
    </row>
    <row r="1329" spans="1:9" x14ac:dyDescent="0.3">
      <c r="A1329">
        <v>1</v>
      </c>
      <c r="B1329">
        <v>0</v>
      </c>
      <c r="C1329">
        <v>0</v>
      </c>
      <c r="D1329">
        <v>8000</v>
      </c>
      <c r="E1329" t="s">
        <v>3895</v>
      </c>
      <c r="F1329">
        <v>137271</v>
      </c>
      <c r="G1329" s="85">
        <v>46126</v>
      </c>
      <c r="H1329" s="57">
        <v>16</v>
      </c>
      <c r="I1329" t="s">
        <v>7872</v>
      </c>
    </row>
    <row r="1330" spans="1:9" x14ac:dyDescent="0.3">
      <c r="A1330">
        <v>0</v>
      </c>
      <c r="B1330">
        <v>0</v>
      </c>
      <c r="C1330">
        <v>0</v>
      </c>
      <c r="D1330">
        <v>200</v>
      </c>
      <c r="E1330" t="s">
        <v>3935</v>
      </c>
      <c r="F1330">
        <v>679123</v>
      </c>
      <c r="G1330" s="85">
        <v>46126</v>
      </c>
      <c r="H1330" s="57">
        <v>16</v>
      </c>
      <c r="I1330" t="s">
        <v>7873</v>
      </c>
    </row>
    <row r="1331" spans="1:9" x14ac:dyDescent="0.3">
      <c r="A1331">
        <v>10</v>
      </c>
      <c r="C1331">
        <v>1</v>
      </c>
      <c r="D1331">
        <v>700</v>
      </c>
      <c r="E1331" t="s">
        <v>4108</v>
      </c>
      <c r="F1331">
        <v>85119</v>
      </c>
      <c r="G1331" s="85">
        <v>46126</v>
      </c>
      <c r="H1331" s="57">
        <v>16</v>
      </c>
      <c r="I1331" t="s">
        <v>7874</v>
      </c>
    </row>
    <row r="1332" spans="1:9" x14ac:dyDescent="0.3">
      <c r="A1332">
        <v>30</v>
      </c>
      <c r="B1332">
        <v>1</v>
      </c>
      <c r="C1332">
        <v>1</v>
      </c>
      <c r="D1332">
        <v>1900</v>
      </c>
      <c r="E1332" t="s">
        <v>3580</v>
      </c>
      <c r="F1332">
        <v>1565</v>
      </c>
      <c r="G1332" s="85">
        <v>46126</v>
      </c>
      <c r="H1332" s="57">
        <v>16</v>
      </c>
      <c r="I1332" t="s">
        <v>7875</v>
      </c>
    </row>
    <row r="1333" spans="1:9" x14ac:dyDescent="0.3">
      <c r="A1333">
        <v>6</v>
      </c>
      <c r="B1333">
        <v>0</v>
      </c>
      <c r="C1333">
        <v>0</v>
      </c>
      <c r="D1333">
        <v>1700</v>
      </c>
      <c r="E1333" t="s">
        <v>4346</v>
      </c>
      <c r="F1333">
        <v>767870</v>
      </c>
      <c r="G1333" s="85">
        <v>46126</v>
      </c>
      <c r="H1333" s="57">
        <v>16</v>
      </c>
      <c r="I1333" t="s">
        <v>7876</v>
      </c>
    </row>
    <row r="1334" spans="1:9" x14ac:dyDescent="0.3">
      <c r="A1334">
        <v>8</v>
      </c>
      <c r="B1334">
        <v>0</v>
      </c>
      <c r="C1334">
        <v>0</v>
      </c>
      <c r="D1334">
        <v>2500</v>
      </c>
      <c r="E1334" t="s">
        <v>4126</v>
      </c>
      <c r="F1334">
        <v>859329</v>
      </c>
      <c r="G1334" s="85">
        <v>46126</v>
      </c>
      <c r="H1334" s="57">
        <v>16</v>
      </c>
      <c r="I1334" t="s">
        <v>7877</v>
      </c>
    </row>
    <row r="1335" spans="1:9" x14ac:dyDescent="0.3">
      <c r="A1335">
        <v>5</v>
      </c>
      <c r="B1335">
        <v>0</v>
      </c>
      <c r="C1335">
        <v>0</v>
      </c>
      <c r="D1335">
        <v>2800</v>
      </c>
      <c r="E1335" t="s">
        <v>3925</v>
      </c>
      <c r="F1335">
        <v>672199</v>
      </c>
      <c r="G1335" s="85">
        <v>46126</v>
      </c>
      <c r="H1335" s="57">
        <v>16</v>
      </c>
      <c r="I1335" t="s">
        <v>7878</v>
      </c>
    </row>
    <row r="1336" spans="1:9" x14ac:dyDescent="0.3">
      <c r="A1336">
        <v>7</v>
      </c>
      <c r="C1336">
        <v>0</v>
      </c>
      <c r="D1336">
        <v>1300</v>
      </c>
      <c r="E1336" t="s">
        <v>3924</v>
      </c>
      <c r="F1336">
        <v>427822</v>
      </c>
      <c r="G1336" s="85">
        <v>46126</v>
      </c>
      <c r="H1336" s="57">
        <v>16</v>
      </c>
      <c r="I1336" t="s">
        <v>7879</v>
      </c>
    </row>
    <row r="1337" spans="1:9" x14ac:dyDescent="0.3">
      <c r="A1337">
        <v>3</v>
      </c>
      <c r="B1337">
        <v>0</v>
      </c>
      <c r="C1337">
        <v>0</v>
      </c>
      <c r="D1337">
        <v>300</v>
      </c>
      <c r="E1337" t="s">
        <v>3937</v>
      </c>
      <c r="F1337">
        <v>761566</v>
      </c>
      <c r="G1337" s="85">
        <v>46126</v>
      </c>
      <c r="H1337" s="57">
        <v>16</v>
      </c>
      <c r="I1337" t="s">
        <v>7880</v>
      </c>
    </row>
    <row r="1338" spans="1:9" x14ac:dyDescent="0.3">
      <c r="A1338">
        <v>2</v>
      </c>
      <c r="B1338">
        <v>0</v>
      </c>
      <c r="C1338">
        <v>0</v>
      </c>
      <c r="D1338">
        <v>2300</v>
      </c>
      <c r="E1338" t="s">
        <v>4116</v>
      </c>
      <c r="F1338">
        <v>84672</v>
      </c>
      <c r="G1338" s="85">
        <v>46126</v>
      </c>
      <c r="H1338" s="57">
        <v>16</v>
      </c>
      <c r="I1338" t="s">
        <v>7881</v>
      </c>
    </row>
    <row r="1339" spans="1:9" x14ac:dyDescent="0.3">
      <c r="A1339">
        <v>5</v>
      </c>
      <c r="B1339">
        <v>1</v>
      </c>
      <c r="C1339">
        <v>0</v>
      </c>
      <c r="D1339">
        <v>400</v>
      </c>
      <c r="E1339" t="s">
        <v>3584</v>
      </c>
      <c r="F1339">
        <v>84675</v>
      </c>
      <c r="G1339" s="85">
        <v>46126</v>
      </c>
      <c r="H1339" s="57">
        <v>16</v>
      </c>
      <c r="I1339" t="s">
        <v>7882</v>
      </c>
    </row>
    <row r="1340" spans="1:9" x14ac:dyDescent="0.3">
      <c r="A1340">
        <v>9</v>
      </c>
      <c r="B1340">
        <v>1</v>
      </c>
      <c r="C1340">
        <v>0</v>
      </c>
      <c r="D1340">
        <v>800</v>
      </c>
      <c r="E1340" t="s">
        <v>3585</v>
      </c>
      <c r="F1340">
        <v>513739</v>
      </c>
      <c r="G1340" s="85">
        <v>46126</v>
      </c>
      <c r="H1340" s="57">
        <v>16</v>
      </c>
      <c r="I1340" t="s">
        <v>7883</v>
      </c>
    </row>
    <row r="1341" spans="1:9" x14ac:dyDescent="0.3">
      <c r="A1341">
        <v>9</v>
      </c>
      <c r="B1341">
        <v>1</v>
      </c>
      <c r="C1341">
        <v>0</v>
      </c>
      <c r="D1341">
        <v>600</v>
      </c>
      <c r="E1341" t="s">
        <v>4145</v>
      </c>
      <c r="F1341">
        <v>319553</v>
      </c>
      <c r="G1341" s="85">
        <v>46126</v>
      </c>
      <c r="H1341" s="57">
        <v>16</v>
      </c>
      <c r="I1341" t="s">
        <v>7884</v>
      </c>
    </row>
    <row r="1342" spans="1:9" x14ac:dyDescent="0.3">
      <c r="A1342">
        <v>0</v>
      </c>
      <c r="B1342">
        <v>0</v>
      </c>
      <c r="C1342">
        <v>0</v>
      </c>
      <c r="D1342">
        <v>1100</v>
      </c>
      <c r="E1342" t="s">
        <v>3936</v>
      </c>
      <c r="F1342">
        <v>703592</v>
      </c>
      <c r="G1342" s="85">
        <v>46126</v>
      </c>
      <c r="H1342" s="57">
        <v>16</v>
      </c>
      <c r="I1342" t="s">
        <v>7885</v>
      </c>
    </row>
    <row r="1343" spans="1:9" x14ac:dyDescent="0.3">
      <c r="A1343">
        <v>9</v>
      </c>
      <c r="B1343">
        <v>1</v>
      </c>
      <c r="C1343">
        <v>0</v>
      </c>
      <c r="D1343">
        <v>2600</v>
      </c>
      <c r="E1343" t="s">
        <v>3586</v>
      </c>
      <c r="F1343">
        <v>794706</v>
      </c>
      <c r="G1343" s="85">
        <v>46126</v>
      </c>
      <c r="H1343" s="57">
        <v>16</v>
      </c>
      <c r="I1343" t="s">
        <v>7886</v>
      </c>
    </row>
    <row r="1344" spans="1:9" x14ac:dyDescent="0.3">
      <c r="A1344">
        <v>3</v>
      </c>
      <c r="B1344">
        <v>1</v>
      </c>
      <c r="C1344">
        <v>0</v>
      </c>
      <c r="D1344">
        <v>1100</v>
      </c>
      <c r="E1344" t="s">
        <v>4146</v>
      </c>
      <c r="F1344">
        <v>712893</v>
      </c>
      <c r="G1344" s="85">
        <v>46126</v>
      </c>
      <c r="H1344" s="57">
        <v>16</v>
      </c>
      <c r="I1344" t="s">
        <v>7887</v>
      </c>
    </row>
    <row r="1345" spans="1:9" x14ac:dyDescent="0.3">
      <c r="A1345">
        <v>0</v>
      </c>
      <c r="B1345">
        <v>0</v>
      </c>
      <c r="C1345">
        <v>0</v>
      </c>
      <c r="D1345">
        <v>100</v>
      </c>
      <c r="E1345" t="s">
        <v>4148</v>
      </c>
      <c r="F1345">
        <v>713263</v>
      </c>
      <c r="G1345" s="85">
        <v>46126</v>
      </c>
      <c r="H1345" s="57">
        <v>16</v>
      </c>
      <c r="I1345" t="s">
        <v>7888</v>
      </c>
    </row>
    <row r="1346" spans="1:9" x14ac:dyDescent="0.3">
      <c r="A1346">
        <v>28</v>
      </c>
      <c r="B1346">
        <v>1</v>
      </c>
      <c r="C1346">
        <v>0</v>
      </c>
      <c r="D1346">
        <v>600</v>
      </c>
      <c r="E1346" t="s">
        <v>4143</v>
      </c>
      <c r="F1346">
        <v>771407</v>
      </c>
      <c r="G1346" s="85">
        <v>46126</v>
      </c>
      <c r="H1346" s="57">
        <v>16</v>
      </c>
      <c r="I1346" t="s">
        <v>7889</v>
      </c>
    </row>
    <row r="1347" spans="1:9" x14ac:dyDescent="0.3">
      <c r="A1347">
        <v>0</v>
      </c>
      <c r="C1347">
        <v>0</v>
      </c>
      <c r="D1347">
        <v>100</v>
      </c>
      <c r="E1347" t="s">
        <v>3938</v>
      </c>
      <c r="F1347">
        <v>708951</v>
      </c>
      <c r="G1347" s="85">
        <v>46126</v>
      </c>
      <c r="H1347" s="57">
        <v>16</v>
      </c>
      <c r="I1347" t="s">
        <v>7890</v>
      </c>
    </row>
    <row r="1348" spans="1:9" x14ac:dyDescent="0.3">
      <c r="A1348">
        <v>7</v>
      </c>
      <c r="B1348">
        <v>1</v>
      </c>
      <c r="C1348">
        <v>0</v>
      </c>
      <c r="D1348">
        <v>1100</v>
      </c>
      <c r="E1348" t="s">
        <v>4112</v>
      </c>
      <c r="F1348">
        <v>653775</v>
      </c>
      <c r="G1348" s="85">
        <v>46126</v>
      </c>
      <c r="H1348" s="57">
        <v>16</v>
      </c>
      <c r="I1348" t="s">
        <v>7891</v>
      </c>
    </row>
    <row r="1349" spans="1:9" x14ac:dyDescent="0.3">
      <c r="A1349">
        <v>6</v>
      </c>
      <c r="B1349">
        <v>0</v>
      </c>
      <c r="C1349">
        <v>0</v>
      </c>
      <c r="D1349">
        <v>2300</v>
      </c>
      <c r="E1349" t="s">
        <v>3922</v>
      </c>
      <c r="F1349">
        <v>758008</v>
      </c>
      <c r="G1349" s="85">
        <v>46126</v>
      </c>
      <c r="H1349" s="57">
        <v>16</v>
      </c>
      <c r="I1349" t="s">
        <v>7892</v>
      </c>
    </row>
    <row r="1350" spans="1:9" x14ac:dyDescent="0.3">
      <c r="A1350">
        <v>8</v>
      </c>
      <c r="C1350">
        <v>0</v>
      </c>
      <c r="D1350">
        <v>200</v>
      </c>
      <c r="E1350" t="s">
        <v>4067</v>
      </c>
      <c r="F1350">
        <v>304102</v>
      </c>
      <c r="G1350" s="85">
        <v>46126</v>
      </c>
      <c r="H1350" s="57">
        <v>16</v>
      </c>
      <c r="I1350" t="s">
        <v>7893</v>
      </c>
    </row>
    <row r="1351" spans="1:9" x14ac:dyDescent="0.3">
      <c r="A1351">
        <v>0</v>
      </c>
      <c r="B1351">
        <v>0</v>
      </c>
      <c r="C1351">
        <v>0</v>
      </c>
      <c r="D1351">
        <v>1100</v>
      </c>
      <c r="E1351" t="s">
        <v>4131</v>
      </c>
      <c r="F1351">
        <v>859356</v>
      </c>
      <c r="G1351" s="85">
        <v>46126</v>
      </c>
      <c r="H1351" s="57">
        <v>16</v>
      </c>
      <c r="I1351" t="s">
        <v>7894</v>
      </c>
    </row>
    <row r="1352" spans="1:9" x14ac:dyDescent="0.3">
      <c r="A1352">
        <v>13</v>
      </c>
      <c r="B1352">
        <v>1</v>
      </c>
      <c r="C1352">
        <v>0</v>
      </c>
      <c r="D1352">
        <v>1900</v>
      </c>
      <c r="F1352">
        <v>796386</v>
      </c>
      <c r="G1352" s="85">
        <v>46126</v>
      </c>
      <c r="H1352" s="57">
        <v>16</v>
      </c>
      <c r="I1352" t="s">
        <v>7895</v>
      </c>
    </row>
    <row r="1353" spans="1:9" x14ac:dyDescent="0.3">
      <c r="A1353">
        <v>15</v>
      </c>
      <c r="B1353">
        <v>1</v>
      </c>
      <c r="C1353">
        <v>0</v>
      </c>
      <c r="D1353">
        <v>500</v>
      </c>
      <c r="F1353">
        <v>824736</v>
      </c>
      <c r="G1353" s="85">
        <v>46126</v>
      </c>
      <c r="H1353" s="57">
        <v>16</v>
      </c>
      <c r="I1353" t="s">
        <v>7896</v>
      </c>
    </row>
    <row r="1354" spans="1:9" x14ac:dyDescent="0.3">
      <c r="A1354">
        <v>14</v>
      </c>
      <c r="B1354">
        <v>1</v>
      </c>
      <c r="C1354">
        <v>0</v>
      </c>
      <c r="D1354">
        <v>10000</v>
      </c>
      <c r="E1354" t="s">
        <v>3926</v>
      </c>
      <c r="F1354">
        <v>721917</v>
      </c>
      <c r="G1354" s="85">
        <v>46126</v>
      </c>
      <c r="H1354" s="57">
        <v>16</v>
      </c>
      <c r="I1354" t="s">
        <v>7897</v>
      </c>
    </row>
    <row r="1355" spans="1:9" x14ac:dyDescent="0.3">
      <c r="A1355">
        <v>22</v>
      </c>
      <c r="B1355">
        <v>1</v>
      </c>
      <c r="C1355">
        <v>0</v>
      </c>
      <c r="D1355">
        <v>200</v>
      </c>
      <c r="E1355" t="s">
        <v>4139</v>
      </c>
      <c r="F1355">
        <v>841966</v>
      </c>
      <c r="G1355" s="85">
        <v>46126</v>
      </c>
      <c r="H1355" s="57">
        <v>16</v>
      </c>
      <c r="I1355" t="s">
        <v>7898</v>
      </c>
    </row>
    <row r="1356" spans="1:9" x14ac:dyDescent="0.3">
      <c r="A1356">
        <v>30</v>
      </c>
      <c r="D1356">
        <v>0</v>
      </c>
      <c r="F1356">
        <v>708948</v>
      </c>
      <c r="G1356" s="85">
        <v>46126</v>
      </c>
      <c r="H1356" s="57">
        <v>16</v>
      </c>
      <c r="I1356" t="s">
        <v>7899</v>
      </c>
    </row>
    <row r="1357" spans="1:9" x14ac:dyDescent="0.3">
      <c r="A1357">
        <v>30</v>
      </c>
      <c r="B1357">
        <v>1</v>
      </c>
      <c r="C1357">
        <v>1</v>
      </c>
      <c r="D1357">
        <v>2400</v>
      </c>
      <c r="F1357">
        <v>738793</v>
      </c>
      <c r="G1357" s="85">
        <v>46126</v>
      </c>
      <c r="H1357" s="57">
        <v>16</v>
      </c>
      <c r="I1357" t="s">
        <v>7900</v>
      </c>
    </row>
    <row r="1358" spans="1:9" x14ac:dyDescent="0.3">
      <c r="A1358">
        <v>5</v>
      </c>
      <c r="B1358">
        <v>1</v>
      </c>
      <c r="C1358">
        <v>0</v>
      </c>
      <c r="D1358">
        <v>600</v>
      </c>
      <c r="E1358" t="s">
        <v>3933</v>
      </c>
      <c r="F1358">
        <v>841968</v>
      </c>
      <c r="G1358" s="85">
        <v>46126</v>
      </c>
      <c r="H1358" s="57">
        <v>16</v>
      </c>
      <c r="I1358" t="s">
        <v>7901</v>
      </c>
    </row>
    <row r="1359" spans="1:9" x14ac:dyDescent="0.3">
      <c r="A1359">
        <v>25</v>
      </c>
      <c r="B1359">
        <v>1</v>
      </c>
      <c r="C1359">
        <v>1</v>
      </c>
      <c r="D1359">
        <v>2700</v>
      </c>
      <c r="F1359">
        <v>794702</v>
      </c>
      <c r="G1359" s="85">
        <v>46126</v>
      </c>
      <c r="H1359" s="57">
        <v>16</v>
      </c>
      <c r="I1359" t="s">
        <v>7902</v>
      </c>
    </row>
    <row r="1360" spans="1:9" x14ac:dyDescent="0.3">
      <c r="A1360">
        <v>0</v>
      </c>
      <c r="C1360">
        <v>0</v>
      </c>
      <c r="D1360">
        <v>100</v>
      </c>
      <c r="E1360" t="s">
        <v>4299</v>
      </c>
      <c r="F1360">
        <v>818917</v>
      </c>
      <c r="G1360" s="85">
        <v>46126</v>
      </c>
      <c r="H1360" s="57">
        <v>16</v>
      </c>
      <c r="I1360" t="s">
        <v>7903</v>
      </c>
    </row>
    <row r="1361" spans="1:9" x14ac:dyDescent="0.3">
      <c r="A1361">
        <v>20</v>
      </c>
      <c r="B1361">
        <v>1</v>
      </c>
      <c r="C1361">
        <v>0</v>
      </c>
      <c r="D1361">
        <v>1100</v>
      </c>
      <c r="E1361" t="s">
        <v>4210</v>
      </c>
      <c r="F1361">
        <v>703459</v>
      </c>
      <c r="G1361" s="85">
        <v>46126</v>
      </c>
      <c r="H1361" s="57">
        <v>16</v>
      </c>
      <c r="I1361" t="s">
        <v>7904</v>
      </c>
    </row>
    <row r="1362" spans="1:9" x14ac:dyDescent="0.3">
      <c r="A1362">
        <v>12</v>
      </c>
      <c r="B1362">
        <v>1</v>
      </c>
      <c r="C1362">
        <v>0</v>
      </c>
      <c r="D1362">
        <v>5400</v>
      </c>
      <c r="E1362" t="s">
        <v>3260</v>
      </c>
      <c r="F1362">
        <v>4227</v>
      </c>
      <c r="G1362" s="85">
        <v>46126</v>
      </c>
      <c r="H1362" s="57">
        <v>16</v>
      </c>
      <c r="I1362" t="s">
        <v>7905</v>
      </c>
    </row>
    <row r="1363" spans="1:9" x14ac:dyDescent="0.3">
      <c r="A1363">
        <v>30</v>
      </c>
      <c r="B1363">
        <v>1</v>
      </c>
      <c r="C1363">
        <v>1</v>
      </c>
      <c r="D1363">
        <v>100</v>
      </c>
      <c r="E1363" t="s">
        <v>3581</v>
      </c>
      <c r="F1363">
        <v>426609</v>
      </c>
      <c r="G1363" s="85">
        <v>46126</v>
      </c>
      <c r="H1363" s="57">
        <v>16</v>
      </c>
      <c r="I1363" t="s">
        <v>7906</v>
      </c>
    </row>
    <row r="1364" spans="1:9" x14ac:dyDescent="0.3">
      <c r="A1364">
        <v>0</v>
      </c>
      <c r="B1364">
        <v>0</v>
      </c>
      <c r="C1364">
        <v>0</v>
      </c>
      <c r="D1364">
        <v>400</v>
      </c>
      <c r="E1364" t="s">
        <v>4298</v>
      </c>
      <c r="F1364">
        <v>859362</v>
      </c>
      <c r="G1364" s="85">
        <v>46126</v>
      </c>
      <c r="H1364" s="57">
        <v>16</v>
      </c>
      <c r="I1364" t="s">
        <v>7907</v>
      </c>
    </row>
    <row r="1365" spans="1:9" x14ac:dyDescent="0.3">
      <c r="A1365">
        <v>0</v>
      </c>
      <c r="C1365">
        <v>0</v>
      </c>
      <c r="D1365">
        <v>700</v>
      </c>
      <c r="E1365" t="s">
        <v>3894</v>
      </c>
      <c r="F1365">
        <v>653426</v>
      </c>
      <c r="G1365" s="85">
        <v>46126</v>
      </c>
      <c r="H1365" s="57">
        <v>16</v>
      </c>
      <c r="I1365" t="s">
        <v>7908</v>
      </c>
    </row>
    <row r="1366" spans="1:9" x14ac:dyDescent="0.3">
      <c r="A1366">
        <v>1</v>
      </c>
      <c r="C1366">
        <v>0</v>
      </c>
      <c r="D1366">
        <v>3100</v>
      </c>
      <c r="E1366" t="s">
        <v>3896</v>
      </c>
      <c r="F1366">
        <v>794723</v>
      </c>
      <c r="G1366" s="85">
        <v>46126</v>
      </c>
      <c r="H1366" s="57">
        <v>16</v>
      </c>
      <c r="I1366" t="s">
        <v>7909</v>
      </c>
    </row>
    <row r="1367" spans="1:9" x14ac:dyDescent="0.3">
      <c r="A1367">
        <v>3</v>
      </c>
      <c r="B1367">
        <v>0</v>
      </c>
      <c r="C1367">
        <v>0</v>
      </c>
      <c r="D1367">
        <v>300</v>
      </c>
      <c r="E1367" t="s">
        <v>3934</v>
      </c>
      <c r="F1367">
        <v>319314</v>
      </c>
      <c r="G1367" s="85">
        <v>46126</v>
      </c>
      <c r="H1367" s="57">
        <v>16</v>
      </c>
      <c r="I1367" t="s">
        <v>7910</v>
      </c>
    </row>
    <row r="1368" spans="1:9" x14ac:dyDescent="0.3">
      <c r="A1368">
        <v>21</v>
      </c>
      <c r="C1368">
        <v>1</v>
      </c>
      <c r="D1368">
        <v>900</v>
      </c>
      <c r="E1368" t="s">
        <v>3582</v>
      </c>
      <c r="F1368">
        <v>675960</v>
      </c>
      <c r="G1368" s="85">
        <v>46126</v>
      </c>
      <c r="H1368" s="57">
        <v>16</v>
      </c>
      <c r="I1368" t="s">
        <v>7911</v>
      </c>
    </row>
    <row r="1369" spans="1:9" x14ac:dyDescent="0.3">
      <c r="A1369">
        <v>0</v>
      </c>
      <c r="B1369">
        <v>0</v>
      </c>
      <c r="C1369">
        <v>0</v>
      </c>
      <c r="D1369">
        <v>400</v>
      </c>
      <c r="E1369" t="s">
        <v>3939</v>
      </c>
      <c r="F1369">
        <v>653429</v>
      </c>
      <c r="G1369" s="85">
        <v>46126</v>
      </c>
      <c r="H1369" s="57">
        <v>16</v>
      </c>
      <c r="I1369" t="s">
        <v>7912</v>
      </c>
    </row>
    <row r="1370" spans="1:9" x14ac:dyDescent="0.3">
      <c r="A1370">
        <v>3</v>
      </c>
      <c r="B1370">
        <v>1</v>
      </c>
      <c r="C1370">
        <v>0</v>
      </c>
      <c r="D1370">
        <v>700</v>
      </c>
      <c r="E1370" t="s">
        <v>3583</v>
      </c>
      <c r="F1370">
        <v>653434</v>
      </c>
      <c r="G1370" s="85">
        <v>46126</v>
      </c>
      <c r="H1370" s="57">
        <v>16</v>
      </c>
      <c r="I1370" t="s">
        <v>7913</v>
      </c>
    </row>
    <row r="1371" spans="1:9" x14ac:dyDescent="0.3">
      <c r="A1371">
        <v>0</v>
      </c>
      <c r="B1371">
        <v>0</v>
      </c>
      <c r="C1371">
        <v>0</v>
      </c>
      <c r="D1371">
        <v>400</v>
      </c>
      <c r="E1371" t="s">
        <v>3940</v>
      </c>
      <c r="F1371">
        <v>653403</v>
      </c>
      <c r="G1371" s="85">
        <v>46126</v>
      </c>
      <c r="H1371" s="57">
        <v>16</v>
      </c>
      <c r="I1371" t="s">
        <v>7914</v>
      </c>
    </row>
    <row r="1372" spans="1:9" x14ac:dyDescent="0.3">
      <c r="A1372">
        <v>3</v>
      </c>
      <c r="B1372">
        <v>0</v>
      </c>
      <c r="C1372">
        <v>0</v>
      </c>
      <c r="D1372">
        <v>3800</v>
      </c>
      <c r="E1372" t="s">
        <v>3686</v>
      </c>
      <c r="F1372">
        <v>703480</v>
      </c>
      <c r="G1372" s="85">
        <v>46126</v>
      </c>
      <c r="H1372" s="57">
        <v>16</v>
      </c>
      <c r="I1372" t="s">
        <v>7915</v>
      </c>
    </row>
    <row r="1373" spans="1:9" x14ac:dyDescent="0.3">
      <c r="A1373">
        <v>15</v>
      </c>
      <c r="B1373">
        <v>1</v>
      </c>
      <c r="C1373">
        <v>0</v>
      </c>
      <c r="D1373">
        <v>1600</v>
      </c>
      <c r="F1373">
        <v>645199</v>
      </c>
      <c r="G1373" s="85">
        <v>46126</v>
      </c>
      <c r="H1373" s="57">
        <v>16</v>
      </c>
      <c r="I1373" t="s">
        <v>7916</v>
      </c>
    </row>
    <row r="1374" spans="1:9" x14ac:dyDescent="0.3">
      <c r="A1374">
        <v>2</v>
      </c>
      <c r="C1374">
        <v>0</v>
      </c>
      <c r="D1374">
        <v>800</v>
      </c>
      <c r="F1374">
        <v>653773</v>
      </c>
      <c r="G1374" s="85">
        <v>46126</v>
      </c>
      <c r="H1374" s="57">
        <v>16</v>
      </c>
      <c r="I1374" t="s">
        <v>7917</v>
      </c>
    </row>
    <row r="1375" spans="1:9" x14ac:dyDescent="0.3">
      <c r="A1375">
        <v>0</v>
      </c>
      <c r="B1375">
        <v>0</v>
      </c>
      <c r="C1375">
        <v>0</v>
      </c>
      <c r="D1375">
        <v>9400</v>
      </c>
      <c r="E1375" t="s">
        <v>3676</v>
      </c>
      <c r="F1375">
        <v>859387</v>
      </c>
      <c r="G1375" s="85">
        <v>46126</v>
      </c>
      <c r="H1375" s="57">
        <v>16</v>
      </c>
      <c r="I1375" t="s">
        <v>7802</v>
      </c>
    </row>
    <row r="1376" spans="1:9" x14ac:dyDescent="0.3">
      <c r="A1376">
        <v>30</v>
      </c>
      <c r="B1376">
        <v>0</v>
      </c>
      <c r="C1376">
        <v>0</v>
      </c>
      <c r="D1376">
        <v>0</v>
      </c>
      <c r="E1376" t="s">
        <v>4091</v>
      </c>
      <c r="F1376" t="s">
        <v>3142</v>
      </c>
      <c r="G1376" s="85">
        <v>46126</v>
      </c>
      <c r="H1376" s="57">
        <v>16</v>
      </c>
      <c r="I1376" t="s">
        <v>7918</v>
      </c>
    </row>
    <row r="1377" spans="1:9" x14ac:dyDescent="0.3">
      <c r="A1377">
        <v>21</v>
      </c>
      <c r="B1377">
        <v>1</v>
      </c>
      <c r="C1377">
        <v>1</v>
      </c>
      <c r="D1377">
        <v>600</v>
      </c>
      <c r="E1377" t="s">
        <v>4138</v>
      </c>
      <c r="F1377">
        <v>722419</v>
      </c>
      <c r="G1377" s="85">
        <v>46126</v>
      </c>
      <c r="H1377" s="57">
        <v>16</v>
      </c>
      <c r="I1377" t="s">
        <v>7919</v>
      </c>
    </row>
    <row r="1378" spans="1:9" x14ac:dyDescent="0.3">
      <c r="A1378">
        <v>0</v>
      </c>
      <c r="B1378">
        <v>0</v>
      </c>
      <c r="C1378">
        <v>0</v>
      </c>
      <c r="D1378">
        <v>1100</v>
      </c>
      <c r="E1378" t="s">
        <v>4315</v>
      </c>
      <c r="F1378">
        <v>731587</v>
      </c>
      <c r="G1378" s="85">
        <v>46126</v>
      </c>
      <c r="H1378" s="57">
        <v>16</v>
      </c>
      <c r="I1378" t="s">
        <v>7920</v>
      </c>
    </row>
    <row r="1379" spans="1:9" x14ac:dyDescent="0.3">
      <c r="A1379">
        <v>1</v>
      </c>
      <c r="B1379">
        <v>0</v>
      </c>
      <c r="C1379">
        <v>0</v>
      </c>
      <c r="D1379">
        <v>4100</v>
      </c>
      <c r="E1379" t="s">
        <v>4111</v>
      </c>
      <c r="F1379">
        <v>124737</v>
      </c>
      <c r="G1379" s="85">
        <v>46126</v>
      </c>
      <c r="H1379" s="57">
        <v>16</v>
      </c>
      <c r="I1379" t="s">
        <v>7921</v>
      </c>
    </row>
    <row r="1380" spans="1:9" x14ac:dyDescent="0.3">
      <c r="A1380">
        <v>4</v>
      </c>
      <c r="B1380">
        <v>1</v>
      </c>
      <c r="C1380">
        <v>0</v>
      </c>
      <c r="D1380">
        <v>900</v>
      </c>
      <c r="E1380" t="s">
        <v>4117</v>
      </c>
      <c r="F1380">
        <v>42551</v>
      </c>
      <c r="G1380" s="85">
        <v>46126</v>
      </c>
      <c r="H1380" s="57">
        <v>16</v>
      </c>
      <c r="I1380" t="s">
        <v>7922</v>
      </c>
    </row>
    <row r="1381" spans="1:9" x14ac:dyDescent="0.3">
      <c r="A1381">
        <v>30</v>
      </c>
      <c r="B1381">
        <v>0</v>
      </c>
      <c r="C1381">
        <v>0</v>
      </c>
      <c r="D1381">
        <v>0</v>
      </c>
      <c r="E1381" t="s">
        <v>4125</v>
      </c>
      <c r="F1381">
        <v>85083</v>
      </c>
      <c r="G1381" s="85">
        <v>46126</v>
      </c>
      <c r="H1381" s="57">
        <v>16</v>
      </c>
      <c r="I1381" t="s">
        <v>7923</v>
      </c>
    </row>
    <row r="1382" spans="1:9" x14ac:dyDescent="0.3">
      <c r="A1382">
        <v>0</v>
      </c>
      <c r="C1382">
        <v>0</v>
      </c>
      <c r="D1382">
        <v>6600</v>
      </c>
      <c r="E1382" t="s">
        <v>4322</v>
      </c>
      <c r="F1382">
        <v>590573</v>
      </c>
      <c r="G1382" s="85">
        <v>46126</v>
      </c>
      <c r="H1382" s="57">
        <v>16</v>
      </c>
      <c r="I1382" t="s">
        <v>7924</v>
      </c>
    </row>
    <row r="1383" spans="1:9" x14ac:dyDescent="0.3">
      <c r="A1383">
        <v>8</v>
      </c>
      <c r="B1383">
        <v>0</v>
      </c>
      <c r="C1383">
        <v>0</v>
      </c>
      <c r="D1383">
        <v>400</v>
      </c>
      <c r="E1383" t="s">
        <v>4318</v>
      </c>
      <c r="F1383">
        <v>541517</v>
      </c>
      <c r="G1383" s="85">
        <v>46126</v>
      </c>
      <c r="H1383" s="57">
        <v>16</v>
      </c>
      <c r="I1383" t="s">
        <v>7925</v>
      </c>
    </row>
    <row r="1384" spans="1:9" x14ac:dyDescent="0.3">
      <c r="A1384">
        <v>30</v>
      </c>
      <c r="B1384">
        <v>0</v>
      </c>
      <c r="C1384">
        <v>0</v>
      </c>
      <c r="D1384">
        <v>0</v>
      </c>
      <c r="E1384" t="s">
        <v>4320</v>
      </c>
      <c r="F1384">
        <v>708221</v>
      </c>
      <c r="G1384" s="85">
        <v>46126</v>
      </c>
      <c r="H1384" s="57">
        <v>16</v>
      </c>
      <c r="I1384" t="s">
        <v>7926</v>
      </c>
    </row>
    <row r="1385" spans="1:9" x14ac:dyDescent="0.3">
      <c r="A1385">
        <v>0</v>
      </c>
      <c r="B1385">
        <v>0</v>
      </c>
      <c r="C1385">
        <v>0</v>
      </c>
      <c r="D1385">
        <v>600</v>
      </c>
      <c r="E1385" t="s">
        <v>4312</v>
      </c>
      <c r="F1385">
        <v>731589</v>
      </c>
      <c r="G1385" s="85">
        <v>46126</v>
      </c>
      <c r="H1385" s="57">
        <v>16</v>
      </c>
      <c r="I1385" t="s">
        <v>7927</v>
      </c>
    </row>
    <row r="1386" spans="1:9" x14ac:dyDescent="0.3">
      <c r="A1386">
        <v>0</v>
      </c>
      <c r="B1386">
        <v>0</v>
      </c>
      <c r="C1386">
        <v>0</v>
      </c>
      <c r="D1386">
        <v>4700</v>
      </c>
      <c r="E1386" t="s">
        <v>4133</v>
      </c>
      <c r="F1386">
        <v>859357</v>
      </c>
      <c r="G1386" s="85">
        <v>46126</v>
      </c>
      <c r="H1386" s="57">
        <v>16</v>
      </c>
      <c r="I1386" t="s">
        <v>7928</v>
      </c>
    </row>
    <row r="1387" spans="1:9" x14ac:dyDescent="0.3">
      <c r="A1387">
        <v>0</v>
      </c>
      <c r="B1387">
        <v>0</v>
      </c>
      <c r="C1387">
        <v>0</v>
      </c>
      <c r="D1387">
        <v>600</v>
      </c>
      <c r="E1387" t="s">
        <v>4136</v>
      </c>
      <c r="F1387">
        <v>630363</v>
      </c>
      <c r="G1387" s="85">
        <v>46126</v>
      </c>
      <c r="H1387" s="57">
        <v>16</v>
      </c>
      <c r="I1387" t="s">
        <v>7929</v>
      </c>
    </row>
    <row r="1388" spans="1:9" x14ac:dyDescent="0.3">
      <c r="A1388">
        <v>0</v>
      </c>
      <c r="B1388">
        <v>0</v>
      </c>
      <c r="C1388">
        <v>0</v>
      </c>
      <c r="D1388">
        <v>800</v>
      </c>
      <c r="E1388" t="s">
        <v>4141</v>
      </c>
      <c r="F1388">
        <v>859493</v>
      </c>
      <c r="G1388" s="85">
        <v>46126</v>
      </c>
      <c r="H1388" s="57">
        <v>16</v>
      </c>
      <c r="I1388" t="s">
        <v>7930</v>
      </c>
    </row>
    <row r="1389" spans="1:9" x14ac:dyDescent="0.3">
      <c r="A1389">
        <v>0</v>
      </c>
      <c r="B1389">
        <v>0</v>
      </c>
      <c r="C1389">
        <v>0</v>
      </c>
      <c r="D1389">
        <v>600</v>
      </c>
      <c r="E1389" t="s">
        <v>4317</v>
      </c>
      <c r="F1389">
        <v>708225</v>
      </c>
      <c r="G1389" s="85">
        <v>46126</v>
      </c>
      <c r="H1389" s="57">
        <v>16</v>
      </c>
      <c r="I1389" t="s">
        <v>7931</v>
      </c>
    </row>
    <row r="1390" spans="1:9" x14ac:dyDescent="0.3">
      <c r="A1390">
        <v>17</v>
      </c>
      <c r="B1390">
        <v>1</v>
      </c>
      <c r="C1390">
        <v>0</v>
      </c>
      <c r="D1390">
        <v>400</v>
      </c>
      <c r="E1390" t="s">
        <v>4321</v>
      </c>
      <c r="F1390">
        <v>708233</v>
      </c>
      <c r="G1390" s="85">
        <v>46126</v>
      </c>
      <c r="H1390" s="57">
        <v>16</v>
      </c>
      <c r="I1390" t="s">
        <v>7932</v>
      </c>
    </row>
    <row r="1391" spans="1:9" x14ac:dyDescent="0.3">
      <c r="A1391">
        <v>12</v>
      </c>
      <c r="B1391">
        <v>1</v>
      </c>
      <c r="C1391">
        <v>0</v>
      </c>
      <c r="D1391">
        <v>3500</v>
      </c>
      <c r="E1391" t="s">
        <v>3677</v>
      </c>
      <c r="F1391">
        <v>3567</v>
      </c>
      <c r="G1391" s="85">
        <v>46134</v>
      </c>
      <c r="H1391" s="57">
        <v>17</v>
      </c>
      <c r="I1391" t="s">
        <v>8088</v>
      </c>
    </row>
    <row r="1392" spans="1:9" x14ac:dyDescent="0.3">
      <c r="A1392">
        <v>2</v>
      </c>
      <c r="B1392">
        <v>0</v>
      </c>
      <c r="C1392">
        <v>0</v>
      </c>
      <c r="D1392" t="s">
        <v>3567</v>
      </c>
      <c r="F1392" t="s">
        <v>7082</v>
      </c>
      <c r="G1392" s="85">
        <v>46134</v>
      </c>
      <c r="H1392" s="57">
        <v>17</v>
      </c>
      <c r="I1392" t="s">
        <v>8089</v>
      </c>
    </row>
    <row r="1393" spans="1:9" x14ac:dyDescent="0.3">
      <c r="A1393">
        <v>4</v>
      </c>
      <c r="B1393">
        <v>1</v>
      </c>
      <c r="C1393">
        <v>0</v>
      </c>
      <c r="D1393">
        <v>2100</v>
      </c>
      <c r="F1393">
        <v>758003</v>
      </c>
      <c r="G1393" s="85">
        <v>46134</v>
      </c>
      <c r="H1393" s="57">
        <v>17</v>
      </c>
      <c r="I1393" t="s">
        <v>8090</v>
      </c>
    </row>
    <row r="1394" spans="1:9" x14ac:dyDescent="0.3">
      <c r="A1394">
        <v>14</v>
      </c>
      <c r="B1394">
        <v>0</v>
      </c>
      <c r="C1394">
        <v>0</v>
      </c>
      <c r="D1394">
        <v>1300</v>
      </c>
      <c r="E1394" t="s">
        <v>4096</v>
      </c>
      <c r="F1394">
        <v>860840</v>
      </c>
      <c r="G1394" s="85">
        <v>46134</v>
      </c>
      <c r="H1394" s="57">
        <v>17</v>
      </c>
      <c r="I1394" t="s">
        <v>8091</v>
      </c>
    </row>
    <row r="1395" spans="1:9" x14ac:dyDescent="0.3">
      <c r="A1395">
        <v>20</v>
      </c>
      <c r="B1395">
        <v>1</v>
      </c>
      <c r="C1395">
        <v>0</v>
      </c>
      <c r="D1395">
        <v>4800</v>
      </c>
      <c r="E1395" t="s">
        <v>3213</v>
      </c>
      <c r="F1395">
        <v>4670</v>
      </c>
      <c r="G1395" s="85">
        <v>46134</v>
      </c>
      <c r="H1395" s="57">
        <v>17</v>
      </c>
      <c r="I1395" t="s">
        <v>8092</v>
      </c>
    </row>
    <row r="1396" spans="1:9" x14ac:dyDescent="0.3">
      <c r="A1396">
        <v>0</v>
      </c>
      <c r="B1396">
        <v>0</v>
      </c>
      <c r="C1396">
        <v>0</v>
      </c>
      <c r="D1396">
        <v>300</v>
      </c>
      <c r="E1396" t="s">
        <v>3931</v>
      </c>
      <c r="F1396">
        <v>786407</v>
      </c>
      <c r="G1396" s="85">
        <v>46134</v>
      </c>
      <c r="H1396" s="57">
        <v>17</v>
      </c>
      <c r="I1396" t="s">
        <v>8093</v>
      </c>
    </row>
    <row r="1397" spans="1:9" x14ac:dyDescent="0.3">
      <c r="A1397">
        <v>10</v>
      </c>
      <c r="B1397">
        <v>0</v>
      </c>
      <c r="C1397">
        <v>0</v>
      </c>
      <c r="D1397">
        <v>500</v>
      </c>
      <c r="E1397" t="s">
        <v>4047</v>
      </c>
      <c r="F1397">
        <v>785791</v>
      </c>
      <c r="G1397" s="85">
        <v>46134</v>
      </c>
      <c r="H1397" s="57">
        <v>17</v>
      </c>
      <c r="I1397" t="s">
        <v>8094</v>
      </c>
    </row>
    <row r="1398" spans="1:9" x14ac:dyDescent="0.3">
      <c r="A1398">
        <v>0</v>
      </c>
      <c r="C1398">
        <v>0</v>
      </c>
      <c r="D1398">
        <v>7100</v>
      </c>
      <c r="E1398" t="s">
        <v>4059</v>
      </c>
      <c r="F1398">
        <v>845415</v>
      </c>
      <c r="G1398" s="85">
        <v>46134</v>
      </c>
      <c r="H1398" s="57">
        <v>17</v>
      </c>
      <c r="I1398" t="s">
        <v>8095</v>
      </c>
    </row>
    <row r="1399" spans="1:9" x14ac:dyDescent="0.3">
      <c r="A1399">
        <v>0</v>
      </c>
      <c r="B1399">
        <v>0</v>
      </c>
      <c r="C1399">
        <v>0</v>
      </c>
      <c r="D1399">
        <v>10500</v>
      </c>
      <c r="E1399" t="s">
        <v>3676</v>
      </c>
      <c r="F1399">
        <v>859387</v>
      </c>
      <c r="G1399" s="85">
        <v>46134</v>
      </c>
      <c r="H1399" s="57">
        <v>17</v>
      </c>
      <c r="I1399" t="s">
        <v>8096</v>
      </c>
    </row>
    <row r="1400" spans="1:9" x14ac:dyDescent="0.3">
      <c r="A1400">
        <v>10</v>
      </c>
      <c r="B1400">
        <v>0</v>
      </c>
      <c r="C1400">
        <v>0</v>
      </c>
      <c r="D1400">
        <v>900</v>
      </c>
      <c r="E1400" t="s">
        <v>3483</v>
      </c>
      <c r="F1400">
        <v>679115</v>
      </c>
      <c r="G1400" s="85">
        <v>46134</v>
      </c>
      <c r="H1400" s="57">
        <v>17</v>
      </c>
      <c r="I1400" t="s">
        <v>8097</v>
      </c>
    </row>
    <row r="1401" spans="1:9" x14ac:dyDescent="0.3">
      <c r="A1401">
        <v>10</v>
      </c>
      <c r="B1401">
        <v>0</v>
      </c>
      <c r="C1401">
        <v>0</v>
      </c>
      <c r="D1401">
        <v>6900</v>
      </c>
      <c r="E1401" t="s">
        <v>3485</v>
      </c>
      <c r="F1401">
        <v>824270</v>
      </c>
      <c r="G1401" s="85">
        <v>46134</v>
      </c>
      <c r="H1401" s="57">
        <v>17</v>
      </c>
      <c r="I1401" t="s">
        <v>8098</v>
      </c>
    </row>
    <row r="1402" spans="1:9" x14ac:dyDescent="0.3">
      <c r="A1402">
        <v>4</v>
      </c>
      <c r="B1402">
        <v>0</v>
      </c>
      <c r="C1402">
        <v>0</v>
      </c>
      <c r="D1402">
        <v>2700</v>
      </c>
      <c r="E1402" t="s">
        <v>4346</v>
      </c>
      <c r="F1402">
        <v>767870</v>
      </c>
      <c r="G1402" s="85">
        <v>46134</v>
      </c>
      <c r="H1402" s="57">
        <v>17</v>
      </c>
      <c r="I1402" t="s">
        <v>8099</v>
      </c>
    </row>
    <row r="1403" spans="1:9" x14ac:dyDescent="0.3">
      <c r="A1403">
        <v>20</v>
      </c>
      <c r="B1403">
        <v>0</v>
      </c>
      <c r="C1403">
        <v>0</v>
      </c>
      <c r="D1403">
        <v>800</v>
      </c>
      <c r="E1403" t="s">
        <v>3932</v>
      </c>
      <c r="F1403">
        <v>860011</v>
      </c>
      <c r="G1403" s="85">
        <v>46134</v>
      </c>
      <c r="H1403" s="57">
        <v>17</v>
      </c>
      <c r="I1403" t="s">
        <v>8100</v>
      </c>
    </row>
    <row r="1404" spans="1:9" x14ac:dyDescent="0.3">
      <c r="A1404">
        <v>8</v>
      </c>
      <c r="B1404">
        <v>0</v>
      </c>
      <c r="C1404">
        <v>0</v>
      </c>
      <c r="D1404">
        <v>3100</v>
      </c>
      <c r="E1404" t="s">
        <v>3602</v>
      </c>
      <c r="F1404">
        <v>859486</v>
      </c>
      <c r="G1404" s="85">
        <v>46134</v>
      </c>
      <c r="H1404" s="57">
        <v>17</v>
      </c>
      <c r="I1404" t="s">
        <v>8101</v>
      </c>
    </row>
    <row r="1405" spans="1:9" x14ac:dyDescent="0.3">
      <c r="A1405">
        <v>8</v>
      </c>
      <c r="B1405">
        <v>0</v>
      </c>
      <c r="C1405">
        <v>0</v>
      </c>
      <c r="D1405">
        <v>3100</v>
      </c>
      <c r="E1405" t="s">
        <v>3602</v>
      </c>
      <c r="F1405">
        <v>859486</v>
      </c>
      <c r="G1405" s="85">
        <v>46134</v>
      </c>
      <c r="H1405" s="57">
        <v>17</v>
      </c>
      <c r="I1405" t="s">
        <v>8101</v>
      </c>
    </row>
    <row r="1406" spans="1:9" x14ac:dyDescent="0.3">
      <c r="A1406">
        <v>8</v>
      </c>
      <c r="B1406">
        <v>0</v>
      </c>
      <c r="C1406">
        <v>0</v>
      </c>
      <c r="D1406">
        <v>17000</v>
      </c>
      <c r="E1406" t="s">
        <v>7956</v>
      </c>
      <c r="F1406">
        <v>859327</v>
      </c>
      <c r="G1406" s="85">
        <v>46134</v>
      </c>
      <c r="H1406" s="57">
        <v>17</v>
      </c>
      <c r="I1406" t="s">
        <v>8102</v>
      </c>
    </row>
    <row r="1407" spans="1:9" x14ac:dyDescent="0.3">
      <c r="A1407">
        <v>2</v>
      </c>
      <c r="B1407">
        <v>0</v>
      </c>
      <c r="C1407">
        <v>0</v>
      </c>
      <c r="D1407">
        <v>13100</v>
      </c>
      <c r="E1407" t="s">
        <v>8103</v>
      </c>
      <c r="F1407">
        <v>648552</v>
      </c>
      <c r="G1407" s="85">
        <v>46134</v>
      </c>
      <c r="H1407" s="57">
        <v>17</v>
      </c>
      <c r="I1407" t="s">
        <v>8104</v>
      </c>
    </row>
    <row r="1408" spans="1:9" x14ac:dyDescent="0.3">
      <c r="A1408">
        <v>29</v>
      </c>
      <c r="B1408">
        <v>1</v>
      </c>
      <c r="C1408">
        <v>1</v>
      </c>
      <c r="D1408">
        <v>4800</v>
      </c>
      <c r="E1408" t="s">
        <v>8105</v>
      </c>
      <c r="F1408">
        <v>3738</v>
      </c>
      <c r="G1408" s="85">
        <v>46134</v>
      </c>
      <c r="H1408" s="57">
        <v>17</v>
      </c>
      <c r="I1408" t="s">
        <v>8106</v>
      </c>
    </row>
    <row r="1409" spans="1:9" x14ac:dyDescent="0.3">
      <c r="A1409">
        <v>4</v>
      </c>
      <c r="B1409">
        <v>0</v>
      </c>
      <c r="C1409">
        <v>0</v>
      </c>
      <c r="D1409">
        <v>1300</v>
      </c>
      <c r="E1409" t="s">
        <v>8107</v>
      </c>
      <c r="F1409">
        <v>774167</v>
      </c>
      <c r="G1409" s="85">
        <v>46134</v>
      </c>
      <c r="H1409" s="57">
        <v>17</v>
      </c>
      <c r="I1409" t="s">
        <v>8108</v>
      </c>
    </row>
    <row r="1410" spans="1:9" x14ac:dyDescent="0.3">
      <c r="A1410">
        <v>30</v>
      </c>
      <c r="B1410">
        <v>1</v>
      </c>
      <c r="C1410">
        <v>1</v>
      </c>
      <c r="D1410">
        <v>400</v>
      </c>
      <c r="E1410" t="s">
        <v>3276</v>
      </c>
      <c r="F1410">
        <v>773542</v>
      </c>
      <c r="G1410" s="85">
        <v>46134</v>
      </c>
      <c r="H1410" s="57">
        <v>17</v>
      </c>
      <c r="I1410" t="s">
        <v>8109</v>
      </c>
    </row>
    <row r="1411" spans="1:9" x14ac:dyDescent="0.3">
      <c r="A1411">
        <v>6</v>
      </c>
      <c r="B1411">
        <v>0</v>
      </c>
      <c r="C1411">
        <v>0</v>
      </c>
      <c r="D1411">
        <v>3900</v>
      </c>
      <c r="E1411" t="s">
        <v>3888</v>
      </c>
      <c r="F1411">
        <v>710585</v>
      </c>
      <c r="G1411" s="85">
        <v>46134</v>
      </c>
      <c r="H1411" s="57">
        <v>17</v>
      </c>
      <c r="I1411" t="s">
        <v>8110</v>
      </c>
    </row>
    <row r="1412" spans="1:9" x14ac:dyDescent="0.3">
      <c r="A1412">
        <v>5</v>
      </c>
      <c r="C1412">
        <v>0</v>
      </c>
      <c r="D1412">
        <v>200</v>
      </c>
      <c r="E1412" t="s">
        <v>3920</v>
      </c>
      <c r="F1412">
        <v>709892</v>
      </c>
      <c r="G1412" s="85">
        <v>46134</v>
      </c>
      <c r="H1412" s="57">
        <v>17</v>
      </c>
      <c r="I1412" t="s">
        <v>8111</v>
      </c>
    </row>
    <row r="1413" spans="1:9" x14ac:dyDescent="0.3">
      <c r="A1413">
        <v>30</v>
      </c>
      <c r="B1413">
        <v>1</v>
      </c>
      <c r="C1413">
        <v>1</v>
      </c>
      <c r="D1413">
        <v>0</v>
      </c>
      <c r="E1413" t="s">
        <v>3579</v>
      </c>
      <c r="F1413">
        <v>261483</v>
      </c>
      <c r="G1413" s="85">
        <v>46134</v>
      </c>
      <c r="H1413" s="57">
        <v>17</v>
      </c>
      <c r="I1413" t="s">
        <v>8112</v>
      </c>
    </row>
    <row r="1414" spans="1:9" x14ac:dyDescent="0.3">
      <c r="A1414">
        <v>10</v>
      </c>
      <c r="B1414">
        <v>0</v>
      </c>
      <c r="C1414">
        <v>0</v>
      </c>
      <c r="D1414">
        <v>3200</v>
      </c>
      <c r="E1414" t="s">
        <v>4095</v>
      </c>
      <c r="F1414">
        <v>860839</v>
      </c>
      <c r="G1414" s="85">
        <v>46134</v>
      </c>
      <c r="H1414" s="57">
        <v>17</v>
      </c>
      <c r="I1414" t="s">
        <v>8113</v>
      </c>
    </row>
    <row r="1415" spans="1:9" x14ac:dyDescent="0.3">
      <c r="A1415">
        <v>2</v>
      </c>
      <c r="B1415">
        <v>0</v>
      </c>
      <c r="C1415">
        <v>0</v>
      </c>
      <c r="D1415">
        <v>3800</v>
      </c>
      <c r="E1415" t="s">
        <v>8114</v>
      </c>
      <c r="F1415">
        <v>859337</v>
      </c>
      <c r="G1415" s="85">
        <v>46134</v>
      </c>
      <c r="H1415" s="57">
        <v>17</v>
      </c>
      <c r="I1415" t="s">
        <v>8115</v>
      </c>
    </row>
    <row r="1416" spans="1:9" x14ac:dyDescent="0.3">
      <c r="A1416">
        <v>7</v>
      </c>
      <c r="B1416">
        <v>0</v>
      </c>
      <c r="C1416">
        <v>0</v>
      </c>
      <c r="D1416">
        <v>7400</v>
      </c>
      <c r="E1416" t="s">
        <v>3600</v>
      </c>
      <c r="F1416">
        <v>859500</v>
      </c>
      <c r="G1416" s="85">
        <v>46134</v>
      </c>
      <c r="H1416" s="57">
        <v>17</v>
      </c>
      <c r="I1416" t="s">
        <v>8116</v>
      </c>
    </row>
    <row r="1417" spans="1:9" x14ac:dyDescent="0.3">
      <c r="A1417">
        <v>5</v>
      </c>
      <c r="B1417">
        <v>0</v>
      </c>
      <c r="C1417">
        <v>0</v>
      </c>
      <c r="D1417">
        <v>9700</v>
      </c>
      <c r="F1417">
        <v>766773</v>
      </c>
      <c r="G1417" s="85">
        <v>46134</v>
      </c>
      <c r="H1417" s="57">
        <v>17</v>
      </c>
      <c r="I1417" t="s">
        <v>8117</v>
      </c>
    </row>
    <row r="1418" spans="1:9" x14ac:dyDescent="0.3">
      <c r="A1418">
        <v>17</v>
      </c>
      <c r="B1418">
        <v>1</v>
      </c>
      <c r="C1418">
        <v>0</v>
      </c>
      <c r="D1418">
        <v>1900</v>
      </c>
      <c r="E1418" t="s">
        <v>4151</v>
      </c>
      <c r="F1418">
        <v>645196</v>
      </c>
      <c r="G1418" s="85">
        <v>46134</v>
      </c>
      <c r="H1418" s="57">
        <v>17</v>
      </c>
      <c r="I1418" t="s">
        <v>8118</v>
      </c>
    </row>
    <row r="1419" spans="1:9" x14ac:dyDescent="0.3">
      <c r="A1419">
        <v>7</v>
      </c>
      <c r="B1419">
        <v>0</v>
      </c>
      <c r="C1419">
        <v>0</v>
      </c>
      <c r="D1419">
        <v>3000</v>
      </c>
      <c r="E1419" t="s">
        <v>4126</v>
      </c>
      <c r="F1419">
        <v>859329</v>
      </c>
      <c r="G1419" s="85">
        <v>46134</v>
      </c>
      <c r="H1419" s="57">
        <v>17</v>
      </c>
      <c r="I1419" t="s">
        <v>8119</v>
      </c>
    </row>
    <row r="1420" spans="1:9" x14ac:dyDescent="0.3">
      <c r="A1420">
        <v>19</v>
      </c>
      <c r="B1420">
        <v>0</v>
      </c>
      <c r="C1420">
        <v>0</v>
      </c>
      <c r="D1420">
        <v>700</v>
      </c>
      <c r="E1420" t="s">
        <v>3886</v>
      </c>
      <c r="F1420">
        <v>780942</v>
      </c>
      <c r="G1420" s="85">
        <v>46134</v>
      </c>
      <c r="H1420" s="57">
        <v>17</v>
      </c>
      <c r="I1420" t="s">
        <v>8120</v>
      </c>
    </row>
    <row r="1421" spans="1:9" x14ac:dyDescent="0.3">
      <c r="A1421">
        <v>6</v>
      </c>
      <c r="B1421">
        <v>0</v>
      </c>
      <c r="C1421">
        <v>0</v>
      </c>
      <c r="D1421">
        <v>18800</v>
      </c>
      <c r="F1421">
        <v>732762</v>
      </c>
      <c r="G1421" s="85">
        <v>46134</v>
      </c>
      <c r="H1421" s="57">
        <v>17</v>
      </c>
      <c r="I1421" t="s">
        <v>8121</v>
      </c>
    </row>
    <row r="1422" spans="1:9" x14ac:dyDescent="0.3">
      <c r="A1422">
        <v>16</v>
      </c>
      <c r="B1422">
        <v>1</v>
      </c>
      <c r="C1422">
        <v>0</v>
      </c>
      <c r="D1422">
        <v>5900</v>
      </c>
      <c r="E1422" t="s">
        <v>3277</v>
      </c>
      <c r="F1422">
        <v>708890</v>
      </c>
      <c r="G1422" s="85">
        <v>46134</v>
      </c>
      <c r="H1422" s="57">
        <v>17</v>
      </c>
      <c r="I1422" t="s">
        <v>8122</v>
      </c>
    </row>
    <row r="1423" spans="1:9" x14ac:dyDescent="0.3">
      <c r="A1423">
        <v>6</v>
      </c>
      <c r="B1423">
        <v>0</v>
      </c>
      <c r="C1423">
        <v>0</v>
      </c>
      <c r="D1423">
        <v>30400</v>
      </c>
      <c r="E1423" t="s">
        <v>3601</v>
      </c>
      <c r="F1423">
        <v>861258</v>
      </c>
      <c r="G1423" s="85">
        <v>46134</v>
      </c>
      <c r="H1423" s="57">
        <v>17</v>
      </c>
      <c r="I1423" t="s">
        <v>8123</v>
      </c>
    </row>
    <row r="1424" spans="1:9" x14ac:dyDescent="0.3">
      <c r="A1424">
        <v>30</v>
      </c>
      <c r="B1424">
        <v>1</v>
      </c>
      <c r="C1424">
        <v>1</v>
      </c>
      <c r="D1424">
        <v>500</v>
      </c>
      <c r="E1424" t="s">
        <v>4149</v>
      </c>
      <c r="F1424">
        <v>653423</v>
      </c>
      <c r="G1424" s="85">
        <v>46134</v>
      </c>
      <c r="H1424" s="57">
        <v>17</v>
      </c>
      <c r="I1424" t="s">
        <v>8124</v>
      </c>
    </row>
    <row r="1425" spans="1:9" x14ac:dyDescent="0.3">
      <c r="A1425">
        <v>3</v>
      </c>
      <c r="B1425">
        <v>0</v>
      </c>
      <c r="C1425">
        <v>0</v>
      </c>
      <c r="D1425">
        <v>1500</v>
      </c>
      <c r="E1425" t="s">
        <v>3890</v>
      </c>
      <c r="F1425">
        <v>170241</v>
      </c>
      <c r="G1425" s="85">
        <v>46134</v>
      </c>
      <c r="H1425" s="57">
        <v>17</v>
      </c>
      <c r="I1425" t="s">
        <v>8125</v>
      </c>
    </row>
    <row r="1426" spans="1:9" x14ac:dyDescent="0.3">
      <c r="A1426">
        <v>0</v>
      </c>
      <c r="B1426">
        <v>0</v>
      </c>
      <c r="C1426">
        <v>0</v>
      </c>
      <c r="D1426">
        <v>900</v>
      </c>
      <c r="E1426" t="s">
        <v>8126</v>
      </c>
      <c r="F1426">
        <v>860832</v>
      </c>
      <c r="G1426" s="85">
        <v>46134</v>
      </c>
      <c r="H1426" s="57">
        <v>17</v>
      </c>
      <c r="I1426" t="s">
        <v>8127</v>
      </c>
    </row>
    <row r="1427" spans="1:9" x14ac:dyDescent="0.3">
      <c r="A1427">
        <v>11</v>
      </c>
      <c r="C1427">
        <v>0</v>
      </c>
      <c r="D1427">
        <v>1100</v>
      </c>
      <c r="F1427">
        <v>794704</v>
      </c>
      <c r="G1427" s="85">
        <v>46134</v>
      </c>
      <c r="H1427" s="57">
        <v>17</v>
      </c>
      <c r="I1427" t="s">
        <v>8128</v>
      </c>
    </row>
    <row r="1428" spans="1:9" x14ac:dyDescent="0.3">
      <c r="A1428">
        <v>0</v>
      </c>
      <c r="B1428">
        <v>0</v>
      </c>
      <c r="C1428">
        <v>0</v>
      </c>
      <c r="D1428">
        <v>8800</v>
      </c>
      <c r="E1428" t="s">
        <v>4092</v>
      </c>
      <c r="F1428">
        <v>860198</v>
      </c>
      <c r="G1428" s="85">
        <v>46134</v>
      </c>
      <c r="H1428" s="57">
        <v>17</v>
      </c>
      <c r="I1428" t="s">
        <v>8129</v>
      </c>
    </row>
    <row r="1429" spans="1:9" x14ac:dyDescent="0.3">
      <c r="A1429">
        <v>9</v>
      </c>
      <c r="B1429">
        <v>1</v>
      </c>
      <c r="C1429">
        <v>0</v>
      </c>
      <c r="D1429">
        <v>3000</v>
      </c>
      <c r="E1429" t="s">
        <v>4303</v>
      </c>
      <c r="F1429">
        <v>859378</v>
      </c>
      <c r="G1429" s="85">
        <v>46134</v>
      </c>
      <c r="H1429" s="57">
        <v>17</v>
      </c>
      <c r="I1429" t="s">
        <v>8130</v>
      </c>
    </row>
    <row r="1430" spans="1:9" x14ac:dyDescent="0.3">
      <c r="A1430">
        <v>30</v>
      </c>
      <c r="B1430">
        <v>1</v>
      </c>
      <c r="C1430">
        <v>0</v>
      </c>
      <c r="D1430">
        <v>1000</v>
      </c>
      <c r="E1430" t="s">
        <v>3608</v>
      </c>
      <c r="F1430">
        <v>859497</v>
      </c>
      <c r="G1430" s="85">
        <v>46134</v>
      </c>
      <c r="H1430" s="57">
        <v>17</v>
      </c>
      <c r="I1430" t="s">
        <v>8131</v>
      </c>
    </row>
    <row r="1431" spans="1:9" x14ac:dyDescent="0.3">
      <c r="A1431">
        <v>10</v>
      </c>
      <c r="B1431">
        <v>0</v>
      </c>
      <c r="C1431">
        <v>0</v>
      </c>
      <c r="D1431">
        <v>19300</v>
      </c>
      <c r="F1431">
        <v>565912</v>
      </c>
      <c r="G1431" s="85">
        <v>46134</v>
      </c>
      <c r="H1431" s="57">
        <v>17</v>
      </c>
      <c r="I1431" t="s">
        <v>8132</v>
      </c>
    </row>
    <row r="1432" spans="1:9" x14ac:dyDescent="0.3">
      <c r="A1432">
        <v>5</v>
      </c>
      <c r="B1432">
        <v>0</v>
      </c>
      <c r="C1432">
        <v>0</v>
      </c>
      <c r="D1432">
        <v>2800</v>
      </c>
      <c r="E1432" t="s">
        <v>3925</v>
      </c>
      <c r="F1432">
        <v>672199</v>
      </c>
      <c r="G1432" s="85">
        <v>46134</v>
      </c>
      <c r="H1432" s="57">
        <v>17</v>
      </c>
      <c r="I1432" t="s">
        <v>8133</v>
      </c>
    </row>
    <row r="1433" spans="1:9" x14ac:dyDescent="0.3">
      <c r="A1433">
        <v>5</v>
      </c>
      <c r="B1433">
        <v>0</v>
      </c>
      <c r="C1433">
        <v>0</v>
      </c>
      <c r="D1433">
        <v>2600</v>
      </c>
      <c r="E1433" t="s">
        <v>3921</v>
      </c>
      <c r="F1433">
        <v>655264</v>
      </c>
      <c r="G1433" s="85">
        <v>46134</v>
      </c>
      <c r="H1433" s="57">
        <v>17</v>
      </c>
      <c r="I1433" t="s">
        <v>8134</v>
      </c>
    </row>
    <row r="1434" spans="1:9" x14ac:dyDescent="0.3">
      <c r="A1434">
        <v>10</v>
      </c>
      <c r="B1434">
        <v>0</v>
      </c>
      <c r="C1434">
        <v>0</v>
      </c>
      <c r="D1434">
        <v>19300</v>
      </c>
      <c r="F1434">
        <v>565912</v>
      </c>
      <c r="G1434" s="85">
        <v>46134</v>
      </c>
      <c r="H1434" s="57">
        <v>17</v>
      </c>
      <c r="I1434" t="s">
        <v>8132</v>
      </c>
    </row>
    <row r="1435" spans="1:9" x14ac:dyDescent="0.3">
      <c r="A1435">
        <v>10</v>
      </c>
      <c r="B1435">
        <v>0</v>
      </c>
      <c r="C1435">
        <v>0</v>
      </c>
      <c r="D1435">
        <v>19300</v>
      </c>
      <c r="F1435">
        <v>565912</v>
      </c>
      <c r="G1435" s="85">
        <v>46134</v>
      </c>
      <c r="H1435" s="57">
        <v>17</v>
      </c>
      <c r="I1435" t="s">
        <v>8132</v>
      </c>
    </row>
    <row r="1436" spans="1:9" x14ac:dyDescent="0.3">
      <c r="A1436">
        <v>10</v>
      </c>
      <c r="B1436">
        <v>0</v>
      </c>
      <c r="C1436">
        <v>0</v>
      </c>
      <c r="D1436">
        <v>19300</v>
      </c>
      <c r="F1436">
        <v>565912</v>
      </c>
      <c r="G1436" s="85">
        <v>46134</v>
      </c>
      <c r="H1436" s="57">
        <v>17</v>
      </c>
      <c r="I1436" t="s">
        <v>8132</v>
      </c>
    </row>
    <row r="1437" spans="1:9" x14ac:dyDescent="0.3">
      <c r="A1437">
        <v>4</v>
      </c>
      <c r="B1437">
        <v>1</v>
      </c>
      <c r="C1437">
        <v>0</v>
      </c>
      <c r="D1437">
        <v>32800</v>
      </c>
      <c r="F1437">
        <v>732761</v>
      </c>
      <c r="G1437" s="85">
        <v>46134</v>
      </c>
      <c r="H1437" s="57">
        <v>17</v>
      </c>
      <c r="I1437" t="s">
        <v>8135</v>
      </c>
    </row>
    <row r="1438" spans="1:9" x14ac:dyDescent="0.3">
      <c r="A1438">
        <v>0</v>
      </c>
      <c r="B1438">
        <v>0</v>
      </c>
      <c r="C1438">
        <v>0</v>
      </c>
      <c r="D1438">
        <v>1100</v>
      </c>
      <c r="E1438" t="s">
        <v>8136</v>
      </c>
      <c r="F1438">
        <v>703592</v>
      </c>
      <c r="G1438" s="85">
        <v>46134</v>
      </c>
      <c r="H1438" s="57">
        <v>17</v>
      </c>
      <c r="I1438" t="s">
        <v>8137</v>
      </c>
    </row>
    <row r="1439" spans="1:9" x14ac:dyDescent="0.3">
      <c r="A1439">
        <v>30</v>
      </c>
      <c r="B1439">
        <v>0</v>
      </c>
      <c r="C1439">
        <v>0</v>
      </c>
      <c r="D1439">
        <v>0</v>
      </c>
      <c r="E1439" t="s">
        <v>3999</v>
      </c>
      <c r="F1439" t="s">
        <v>4208</v>
      </c>
      <c r="G1439" s="85">
        <v>46134</v>
      </c>
      <c r="H1439" s="57">
        <v>17</v>
      </c>
      <c r="I1439" t="s">
        <v>8138</v>
      </c>
    </row>
    <row r="1440" spans="1:9" x14ac:dyDescent="0.3">
      <c r="A1440">
        <v>0</v>
      </c>
      <c r="B1440">
        <v>0</v>
      </c>
      <c r="C1440">
        <v>0</v>
      </c>
      <c r="D1440">
        <v>4200</v>
      </c>
      <c r="F1440">
        <v>817128</v>
      </c>
      <c r="G1440" s="85">
        <v>46134</v>
      </c>
      <c r="H1440" s="57">
        <v>17</v>
      </c>
      <c r="I1440" t="s">
        <v>8139</v>
      </c>
    </row>
    <row r="1441" spans="1:9" x14ac:dyDescent="0.3">
      <c r="A1441">
        <v>11</v>
      </c>
      <c r="B1441">
        <v>0</v>
      </c>
      <c r="C1441">
        <v>0</v>
      </c>
      <c r="D1441">
        <v>11500</v>
      </c>
      <c r="E1441" t="s">
        <v>3237</v>
      </c>
      <c r="F1441">
        <v>851082</v>
      </c>
      <c r="G1441" s="85">
        <v>46134</v>
      </c>
      <c r="H1441" s="57">
        <v>17</v>
      </c>
      <c r="I1441" t="s">
        <v>8140</v>
      </c>
    </row>
    <row r="1442" spans="1:9" x14ac:dyDescent="0.3">
      <c r="A1442">
        <v>4</v>
      </c>
      <c r="B1442">
        <v>0</v>
      </c>
      <c r="C1442">
        <v>0</v>
      </c>
      <c r="D1442">
        <v>1800</v>
      </c>
      <c r="E1442" t="s">
        <v>8141</v>
      </c>
      <c r="F1442">
        <v>653769</v>
      </c>
      <c r="G1442" s="85">
        <v>46134</v>
      </c>
      <c r="H1442" s="57">
        <v>17</v>
      </c>
      <c r="I1442" t="s">
        <v>8142</v>
      </c>
    </row>
    <row r="1443" spans="1:9" x14ac:dyDescent="0.3">
      <c r="A1443">
        <v>13</v>
      </c>
      <c r="B1443">
        <v>0</v>
      </c>
      <c r="C1443">
        <v>0</v>
      </c>
      <c r="D1443">
        <v>14500</v>
      </c>
      <c r="F1443">
        <v>696684</v>
      </c>
      <c r="G1443" s="85">
        <v>46134</v>
      </c>
      <c r="H1443" s="57">
        <v>17</v>
      </c>
      <c r="I1443" t="s">
        <v>8143</v>
      </c>
    </row>
    <row r="1444" spans="1:9" x14ac:dyDescent="0.3">
      <c r="A1444">
        <v>30</v>
      </c>
      <c r="B1444">
        <v>1</v>
      </c>
      <c r="C1444">
        <v>1</v>
      </c>
      <c r="D1444">
        <v>2400</v>
      </c>
      <c r="E1444" t="s">
        <v>3261</v>
      </c>
      <c r="F1444">
        <v>761755</v>
      </c>
      <c r="G1444" s="85">
        <v>46134</v>
      </c>
      <c r="H1444" s="57">
        <v>17</v>
      </c>
      <c r="I1444" t="s">
        <v>8144</v>
      </c>
    </row>
    <row r="1445" spans="1:9" x14ac:dyDescent="0.3">
      <c r="A1445">
        <v>3</v>
      </c>
      <c r="B1445">
        <v>0</v>
      </c>
      <c r="C1445">
        <v>0</v>
      </c>
      <c r="D1445">
        <v>3900</v>
      </c>
      <c r="E1445" t="s">
        <v>3169</v>
      </c>
      <c r="F1445">
        <v>794770</v>
      </c>
      <c r="G1445" s="85">
        <v>46134</v>
      </c>
      <c r="H1445" s="57">
        <v>17</v>
      </c>
      <c r="I1445" t="s">
        <v>8145</v>
      </c>
    </row>
    <row r="1446" spans="1:9" x14ac:dyDescent="0.3">
      <c r="A1446">
        <v>7</v>
      </c>
      <c r="B1446">
        <v>1</v>
      </c>
      <c r="C1446">
        <v>0</v>
      </c>
      <c r="D1446">
        <v>15500</v>
      </c>
      <c r="E1446" t="s">
        <v>3487</v>
      </c>
      <c r="F1446">
        <v>779233</v>
      </c>
      <c r="G1446" s="85">
        <v>46134</v>
      </c>
      <c r="H1446" s="57">
        <v>17</v>
      </c>
      <c r="I1446" t="s">
        <v>8146</v>
      </c>
    </row>
    <row r="1447" spans="1:9" x14ac:dyDescent="0.3">
      <c r="A1447">
        <v>30</v>
      </c>
      <c r="B1447">
        <v>1</v>
      </c>
      <c r="C1447">
        <v>1</v>
      </c>
      <c r="D1447">
        <v>900</v>
      </c>
      <c r="E1447" t="s">
        <v>3887</v>
      </c>
      <c r="F1447">
        <v>520943</v>
      </c>
      <c r="G1447" s="85">
        <v>46134</v>
      </c>
      <c r="H1447" s="57">
        <v>17</v>
      </c>
      <c r="I1447" t="s">
        <v>8147</v>
      </c>
    </row>
    <row r="1448" spans="1:9" x14ac:dyDescent="0.3">
      <c r="A1448">
        <v>30</v>
      </c>
      <c r="B1448">
        <v>0</v>
      </c>
      <c r="C1448">
        <v>0</v>
      </c>
      <c r="D1448">
        <v>0</v>
      </c>
      <c r="E1448" t="s">
        <v>3468</v>
      </c>
      <c r="F1448" t="s">
        <v>3263</v>
      </c>
      <c r="G1448" s="85">
        <v>46134</v>
      </c>
      <c r="H1448" s="57">
        <v>17</v>
      </c>
      <c r="I1448" t="s">
        <v>8148</v>
      </c>
    </row>
    <row r="1449" spans="1:9" x14ac:dyDescent="0.3">
      <c r="A1449">
        <v>4</v>
      </c>
      <c r="B1449">
        <v>0</v>
      </c>
      <c r="C1449">
        <v>0</v>
      </c>
      <c r="D1449">
        <v>2800</v>
      </c>
      <c r="E1449" t="s">
        <v>3922</v>
      </c>
      <c r="F1449">
        <v>758008</v>
      </c>
      <c r="G1449" s="85">
        <v>46134</v>
      </c>
      <c r="H1449" s="57">
        <v>17</v>
      </c>
      <c r="I1449" t="s">
        <v>8149</v>
      </c>
    </row>
    <row r="1450" spans="1:9" x14ac:dyDescent="0.3">
      <c r="A1450">
        <v>9</v>
      </c>
      <c r="B1450">
        <v>0</v>
      </c>
      <c r="C1450">
        <v>0</v>
      </c>
      <c r="D1450">
        <v>23000</v>
      </c>
      <c r="F1450">
        <v>214331</v>
      </c>
      <c r="G1450" s="85">
        <v>46134</v>
      </c>
      <c r="H1450" s="57">
        <v>17</v>
      </c>
      <c r="I1450" t="s">
        <v>8150</v>
      </c>
    </row>
    <row r="1451" spans="1:9" x14ac:dyDescent="0.3">
      <c r="A1451">
        <v>12</v>
      </c>
      <c r="B1451">
        <v>0</v>
      </c>
      <c r="C1451">
        <v>0</v>
      </c>
      <c r="D1451">
        <v>2100</v>
      </c>
      <c r="E1451" t="s">
        <v>4211</v>
      </c>
      <c r="F1451">
        <v>416307</v>
      </c>
      <c r="G1451" s="85">
        <v>46134</v>
      </c>
      <c r="H1451" s="57">
        <v>17</v>
      </c>
      <c r="I1451" t="s">
        <v>8151</v>
      </c>
    </row>
    <row r="1452" spans="1:9" x14ac:dyDescent="0.3">
      <c r="A1452">
        <v>4</v>
      </c>
      <c r="B1452">
        <v>0</v>
      </c>
      <c r="C1452">
        <v>0</v>
      </c>
      <c r="D1452">
        <v>2600</v>
      </c>
      <c r="E1452" t="s">
        <v>4309</v>
      </c>
      <c r="F1452">
        <v>667305</v>
      </c>
      <c r="G1452" s="85">
        <v>46134</v>
      </c>
      <c r="H1452" s="57">
        <v>17</v>
      </c>
      <c r="I1452" t="s">
        <v>8152</v>
      </c>
    </row>
    <row r="1453" spans="1:9" x14ac:dyDescent="0.3">
      <c r="A1453">
        <v>6</v>
      </c>
      <c r="B1453">
        <v>0</v>
      </c>
      <c r="C1453">
        <v>0</v>
      </c>
      <c r="D1453">
        <v>5000</v>
      </c>
      <c r="E1453" t="s">
        <v>8153</v>
      </c>
      <c r="F1453">
        <v>859307</v>
      </c>
      <c r="G1453" s="85">
        <v>46134</v>
      </c>
      <c r="H1453" s="57">
        <v>17</v>
      </c>
      <c r="I1453" t="s">
        <v>8154</v>
      </c>
    </row>
    <row r="1454" spans="1:9" x14ac:dyDescent="0.3">
      <c r="A1454">
        <v>10</v>
      </c>
      <c r="B1454">
        <v>0</v>
      </c>
      <c r="C1454">
        <v>0</v>
      </c>
      <c r="D1454">
        <v>1000</v>
      </c>
      <c r="E1454" t="s">
        <v>4153</v>
      </c>
      <c r="F1454">
        <v>859973</v>
      </c>
      <c r="G1454" s="85">
        <v>46134</v>
      </c>
      <c r="H1454" s="57">
        <v>17</v>
      </c>
      <c r="I1454" t="s">
        <v>8155</v>
      </c>
    </row>
    <row r="1455" spans="1:9" x14ac:dyDescent="0.3">
      <c r="A1455">
        <v>-20</v>
      </c>
      <c r="B1455">
        <v>0</v>
      </c>
      <c r="C1455">
        <v>0</v>
      </c>
      <c r="D1455" t="s">
        <v>3567</v>
      </c>
      <c r="F1455" t="s">
        <v>7621</v>
      </c>
      <c r="G1455" s="85">
        <v>46134</v>
      </c>
      <c r="H1455" s="57">
        <v>17</v>
      </c>
      <c r="I1455" t="s">
        <v>8156</v>
      </c>
    </row>
    <row r="1456" spans="1:9" x14ac:dyDescent="0.3">
      <c r="A1456">
        <v>14</v>
      </c>
      <c r="B1456">
        <v>1</v>
      </c>
      <c r="C1456">
        <v>0</v>
      </c>
      <c r="D1456">
        <v>25300</v>
      </c>
      <c r="E1456" t="s">
        <v>3226</v>
      </c>
      <c r="F1456">
        <v>703456</v>
      </c>
      <c r="G1456" s="85">
        <v>46134</v>
      </c>
      <c r="H1456" s="57">
        <v>17</v>
      </c>
      <c r="I1456" t="s">
        <v>8157</v>
      </c>
    </row>
    <row r="1457" spans="1:9" x14ac:dyDescent="0.3">
      <c r="A1457">
        <v>11</v>
      </c>
      <c r="B1457">
        <v>1</v>
      </c>
      <c r="C1457">
        <v>0</v>
      </c>
      <c r="D1457">
        <v>4800</v>
      </c>
      <c r="E1457" t="s">
        <v>3484</v>
      </c>
      <c r="F1457">
        <v>207827</v>
      </c>
      <c r="G1457" s="85">
        <v>46134</v>
      </c>
      <c r="H1457" s="57">
        <v>17</v>
      </c>
      <c r="I1457" t="s">
        <v>8158</v>
      </c>
    </row>
    <row r="1458" spans="1:9" x14ac:dyDescent="0.3">
      <c r="A1458">
        <v>18</v>
      </c>
      <c r="B1458">
        <v>1</v>
      </c>
      <c r="C1458">
        <v>0</v>
      </c>
      <c r="D1458">
        <v>3400</v>
      </c>
      <c r="F1458">
        <v>2029</v>
      </c>
      <c r="G1458" s="85">
        <v>46134</v>
      </c>
      <c r="H1458" s="57">
        <v>17</v>
      </c>
      <c r="I1458" t="s">
        <v>8159</v>
      </c>
    </row>
    <row r="1459" spans="1:9" x14ac:dyDescent="0.3">
      <c r="A1459">
        <v>15</v>
      </c>
      <c r="B1459">
        <v>1</v>
      </c>
      <c r="C1459">
        <v>0</v>
      </c>
      <c r="D1459">
        <v>4200</v>
      </c>
      <c r="E1459" t="s">
        <v>3413</v>
      </c>
      <c r="F1459">
        <v>732113</v>
      </c>
      <c r="G1459" s="85">
        <v>46134</v>
      </c>
      <c r="H1459" s="57">
        <v>17</v>
      </c>
      <c r="I1459" t="s">
        <v>8160</v>
      </c>
    </row>
    <row r="1460" spans="1:9" x14ac:dyDescent="0.3">
      <c r="A1460">
        <v>9</v>
      </c>
      <c r="B1460">
        <v>0</v>
      </c>
      <c r="C1460">
        <v>0</v>
      </c>
      <c r="D1460">
        <v>23000</v>
      </c>
      <c r="F1460">
        <v>214331</v>
      </c>
      <c r="G1460" s="85">
        <v>46134</v>
      </c>
      <c r="H1460" s="57">
        <v>17</v>
      </c>
      <c r="I1460" t="s">
        <v>8150</v>
      </c>
    </row>
    <row r="1461" spans="1:9" x14ac:dyDescent="0.3">
      <c r="A1461">
        <v>14</v>
      </c>
      <c r="C1461">
        <v>1</v>
      </c>
      <c r="D1461">
        <v>1000</v>
      </c>
      <c r="F1461">
        <v>448807</v>
      </c>
      <c r="G1461" s="85">
        <v>46134</v>
      </c>
      <c r="H1461" s="57">
        <v>17</v>
      </c>
      <c r="I1461" t="s">
        <v>8161</v>
      </c>
    </row>
    <row r="1462" spans="1:9" x14ac:dyDescent="0.3">
      <c r="A1462">
        <v>0</v>
      </c>
      <c r="B1462">
        <v>0</v>
      </c>
      <c r="C1462">
        <v>0</v>
      </c>
      <c r="D1462">
        <v>1600</v>
      </c>
      <c r="E1462" t="s">
        <v>4150</v>
      </c>
      <c r="F1462">
        <v>855296</v>
      </c>
      <c r="G1462" s="85">
        <v>46134</v>
      </c>
      <c r="H1462" s="57">
        <v>17</v>
      </c>
      <c r="I1462" t="s">
        <v>8162</v>
      </c>
    </row>
    <row r="1463" spans="1:9" x14ac:dyDescent="0.3">
      <c r="A1463">
        <v>1</v>
      </c>
      <c r="B1463">
        <v>0</v>
      </c>
      <c r="C1463">
        <v>0</v>
      </c>
      <c r="D1463">
        <v>4800</v>
      </c>
      <c r="E1463" t="s">
        <v>8163</v>
      </c>
      <c r="F1463">
        <v>84671</v>
      </c>
      <c r="G1463" s="85">
        <v>46134</v>
      </c>
      <c r="H1463" s="57">
        <v>17</v>
      </c>
      <c r="I1463" t="s">
        <v>8164</v>
      </c>
    </row>
    <row r="1464" spans="1:9" x14ac:dyDescent="0.3">
      <c r="A1464">
        <v>2</v>
      </c>
      <c r="B1464">
        <v>1</v>
      </c>
      <c r="C1464">
        <v>0</v>
      </c>
      <c r="D1464">
        <v>100</v>
      </c>
      <c r="E1464" t="s">
        <v>4066</v>
      </c>
      <c r="F1464">
        <v>511671</v>
      </c>
      <c r="G1464" s="85">
        <v>46134</v>
      </c>
      <c r="H1464" s="57">
        <v>17</v>
      </c>
      <c r="I1464" t="s">
        <v>8165</v>
      </c>
    </row>
    <row r="1465" spans="1:9" x14ac:dyDescent="0.3">
      <c r="A1465">
        <v>0</v>
      </c>
      <c r="B1465">
        <v>0</v>
      </c>
      <c r="C1465">
        <v>0</v>
      </c>
      <c r="D1465">
        <v>700</v>
      </c>
      <c r="E1465" t="s">
        <v>4030</v>
      </c>
      <c r="F1465">
        <v>653788</v>
      </c>
      <c r="G1465" s="85">
        <v>46134</v>
      </c>
      <c r="H1465" s="57">
        <v>17</v>
      </c>
      <c r="I1465" t="s">
        <v>8166</v>
      </c>
    </row>
    <row r="1466" spans="1:9" x14ac:dyDescent="0.3">
      <c r="A1466">
        <v>3</v>
      </c>
      <c r="B1466">
        <v>1</v>
      </c>
      <c r="C1466">
        <v>0</v>
      </c>
      <c r="D1466">
        <v>1100</v>
      </c>
      <c r="E1466" t="s">
        <v>4146</v>
      </c>
      <c r="F1466">
        <v>712893</v>
      </c>
      <c r="G1466" s="85">
        <v>46134</v>
      </c>
      <c r="H1466" s="57">
        <v>17</v>
      </c>
      <c r="I1466" t="s">
        <v>8167</v>
      </c>
    </row>
    <row r="1467" spans="1:9" x14ac:dyDescent="0.3">
      <c r="A1467">
        <v>0</v>
      </c>
      <c r="C1467">
        <v>0</v>
      </c>
      <c r="D1467">
        <v>600</v>
      </c>
      <c r="E1467" t="s">
        <v>4102</v>
      </c>
      <c r="F1467">
        <v>759362</v>
      </c>
      <c r="G1467" s="85">
        <v>46134</v>
      </c>
      <c r="H1467" s="57">
        <v>17</v>
      </c>
      <c r="I1467" t="s">
        <v>8168</v>
      </c>
    </row>
    <row r="1468" spans="1:9" x14ac:dyDescent="0.3">
      <c r="A1468">
        <v>5</v>
      </c>
      <c r="B1468">
        <v>0</v>
      </c>
      <c r="C1468">
        <v>0</v>
      </c>
      <c r="D1468">
        <v>4000</v>
      </c>
      <c r="E1468" t="s">
        <v>8169</v>
      </c>
      <c r="F1468">
        <v>859341</v>
      </c>
      <c r="G1468" s="85">
        <v>46134</v>
      </c>
      <c r="H1468" s="57">
        <v>17</v>
      </c>
      <c r="I1468" t="s">
        <v>8170</v>
      </c>
    </row>
    <row r="1469" spans="1:9" x14ac:dyDescent="0.3">
      <c r="A1469">
        <v>6</v>
      </c>
      <c r="B1469">
        <v>1</v>
      </c>
      <c r="C1469">
        <v>0</v>
      </c>
      <c r="D1469">
        <v>4100</v>
      </c>
      <c r="E1469" t="s">
        <v>4105</v>
      </c>
      <c r="F1469">
        <v>482455</v>
      </c>
      <c r="G1469" s="85">
        <v>46134</v>
      </c>
      <c r="H1469" s="57">
        <v>17</v>
      </c>
      <c r="I1469" t="s">
        <v>8171</v>
      </c>
    </row>
    <row r="1470" spans="1:9" x14ac:dyDescent="0.3">
      <c r="A1470">
        <v>7</v>
      </c>
      <c r="B1470">
        <v>1</v>
      </c>
      <c r="C1470">
        <v>0</v>
      </c>
      <c r="D1470">
        <v>15500</v>
      </c>
      <c r="E1470" t="s">
        <v>4300</v>
      </c>
      <c r="F1470">
        <v>779233</v>
      </c>
      <c r="G1470" s="85">
        <v>46134</v>
      </c>
      <c r="H1470" s="57">
        <v>17</v>
      </c>
      <c r="I1470" t="s">
        <v>8146</v>
      </c>
    </row>
    <row r="1471" spans="1:9" x14ac:dyDescent="0.3">
      <c r="A1471">
        <v>0</v>
      </c>
      <c r="B1471">
        <v>0</v>
      </c>
      <c r="C1471">
        <v>0</v>
      </c>
      <c r="D1471">
        <v>2200</v>
      </c>
      <c r="F1471">
        <v>865594</v>
      </c>
      <c r="G1471" s="85">
        <v>46134</v>
      </c>
      <c r="H1471" s="57">
        <v>17</v>
      </c>
      <c r="I1471" t="s">
        <v>8172</v>
      </c>
    </row>
    <row r="1472" spans="1:9" x14ac:dyDescent="0.3">
      <c r="A1472">
        <v>0</v>
      </c>
      <c r="B1472">
        <v>0</v>
      </c>
      <c r="C1472">
        <v>0</v>
      </c>
      <c r="D1472">
        <v>6000</v>
      </c>
      <c r="E1472" t="s">
        <v>4072</v>
      </c>
      <c r="F1472">
        <v>859358</v>
      </c>
      <c r="G1472" s="85">
        <v>46134</v>
      </c>
      <c r="H1472" s="57">
        <v>17</v>
      </c>
      <c r="I1472" t="s">
        <v>8173</v>
      </c>
    </row>
    <row r="1473" spans="1:9" x14ac:dyDescent="0.3">
      <c r="A1473">
        <v>7</v>
      </c>
      <c r="B1473">
        <v>0</v>
      </c>
      <c r="C1473">
        <v>0</v>
      </c>
      <c r="D1473">
        <v>2700</v>
      </c>
      <c r="E1473" t="s">
        <v>4344</v>
      </c>
      <c r="F1473">
        <v>859484</v>
      </c>
      <c r="G1473" s="85">
        <v>46134</v>
      </c>
      <c r="H1473" s="57">
        <v>17</v>
      </c>
      <c r="I1473" t="s">
        <v>8174</v>
      </c>
    </row>
    <row r="1474" spans="1:9" x14ac:dyDescent="0.3">
      <c r="A1474">
        <v>1</v>
      </c>
      <c r="B1474">
        <v>0</v>
      </c>
      <c r="C1474">
        <v>0</v>
      </c>
      <c r="D1474">
        <v>8000</v>
      </c>
      <c r="E1474" t="s">
        <v>3895</v>
      </c>
      <c r="F1474">
        <v>137271</v>
      </c>
      <c r="G1474" s="85">
        <v>46134</v>
      </c>
      <c r="H1474" s="57">
        <v>17</v>
      </c>
      <c r="I1474" t="s">
        <v>8175</v>
      </c>
    </row>
    <row r="1475" spans="1:9" x14ac:dyDescent="0.3">
      <c r="A1475">
        <v>7</v>
      </c>
      <c r="B1475">
        <v>1</v>
      </c>
      <c r="C1475">
        <v>0</v>
      </c>
      <c r="D1475">
        <v>15500</v>
      </c>
      <c r="E1475" t="s">
        <v>4300</v>
      </c>
      <c r="F1475">
        <v>779233</v>
      </c>
      <c r="G1475" s="85">
        <v>46134</v>
      </c>
      <c r="H1475" s="57">
        <v>17</v>
      </c>
      <c r="I1475" t="s">
        <v>8146</v>
      </c>
    </row>
    <row r="1476" spans="1:9" x14ac:dyDescent="0.3">
      <c r="A1476">
        <v>0</v>
      </c>
      <c r="B1476">
        <v>0</v>
      </c>
      <c r="C1476">
        <v>0</v>
      </c>
      <c r="D1476">
        <v>400</v>
      </c>
      <c r="E1476" t="s">
        <v>3935</v>
      </c>
      <c r="F1476">
        <v>679123</v>
      </c>
      <c r="G1476" s="85">
        <v>46134</v>
      </c>
      <c r="H1476" s="57">
        <v>17</v>
      </c>
      <c r="I1476" t="s">
        <v>8176</v>
      </c>
    </row>
    <row r="1477" spans="1:9" x14ac:dyDescent="0.3">
      <c r="A1477">
        <v>30</v>
      </c>
      <c r="B1477">
        <v>1</v>
      </c>
      <c r="C1477">
        <v>1</v>
      </c>
      <c r="D1477">
        <v>1900</v>
      </c>
      <c r="E1477" t="s">
        <v>3580</v>
      </c>
      <c r="F1477">
        <v>1565</v>
      </c>
      <c r="G1477" s="85">
        <v>46134</v>
      </c>
      <c r="H1477" s="57">
        <v>17</v>
      </c>
      <c r="I1477" t="s">
        <v>8177</v>
      </c>
    </row>
    <row r="1478" spans="1:9" x14ac:dyDescent="0.3">
      <c r="A1478">
        <v>10</v>
      </c>
      <c r="C1478">
        <v>1</v>
      </c>
      <c r="D1478">
        <v>700</v>
      </c>
      <c r="E1478" t="s">
        <v>4108</v>
      </c>
      <c r="F1478">
        <v>85119</v>
      </c>
      <c r="G1478" s="85">
        <v>46134</v>
      </c>
      <c r="H1478" s="57">
        <v>17</v>
      </c>
      <c r="I1478" t="s">
        <v>8178</v>
      </c>
    </row>
    <row r="1479" spans="1:9" x14ac:dyDescent="0.3">
      <c r="A1479">
        <v>0</v>
      </c>
      <c r="B1479">
        <v>0</v>
      </c>
      <c r="C1479">
        <v>0</v>
      </c>
      <c r="D1479">
        <v>1000</v>
      </c>
      <c r="E1479" t="s">
        <v>8179</v>
      </c>
      <c r="F1479">
        <v>859524</v>
      </c>
      <c r="G1479" s="85">
        <v>46134</v>
      </c>
      <c r="H1479" s="57">
        <v>17</v>
      </c>
      <c r="I1479" t="s">
        <v>8180</v>
      </c>
    </row>
    <row r="1480" spans="1:9" x14ac:dyDescent="0.3">
      <c r="A1480">
        <v>0</v>
      </c>
      <c r="B1480">
        <v>0</v>
      </c>
      <c r="C1480">
        <v>0</v>
      </c>
      <c r="D1480">
        <v>2000</v>
      </c>
      <c r="E1480" t="s">
        <v>4116</v>
      </c>
      <c r="F1480">
        <v>84672</v>
      </c>
      <c r="G1480" s="85">
        <v>46134</v>
      </c>
      <c r="H1480" s="57">
        <v>17</v>
      </c>
      <c r="I1480" t="s">
        <v>8181</v>
      </c>
    </row>
    <row r="1481" spans="1:9" x14ac:dyDescent="0.3">
      <c r="A1481">
        <v>6</v>
      </c>
      <c r="C1481">
        <v>0</v>
      </c>
      <c r="D1481">
        <v>1400</v>
      </c>
      <c r="E1481" t="s">
        <v>3924</v>
      </c>
      <c r="F1481">
        <v>427822</v>
      </c>
      <c r="G1481" s="85">
        <v>46134</v>
      </c>
      <c r="H1481" s="57">
        <v>17</v>
      </c>
      <c r="I1481" t="s">
        <v>8182</v>
      </c>
    </row>
    <row r="1482" spans="1:9" x14ac:dyDescent="0.3">
      <c r="A1482">
        <v>2</v>
      </c>
      <c r="B1482">
        <v>0</v>
      </c>
      <c r="C1482">
        <v>0</v>
      </c>
      <c r="D1482">
        <v>400</v>
      </c>
      <c r="E1482" t="s">
        <v>3937</v>
      </c>
      <c r="F1482">
        <v>761566</v>
      </c>
      <c r="G1482" s="85">
        <v>46134</v>
      </c>
      <c r="H1482" s="57">
        <v>17</v>
      </c>
      <c r="I1482" t="s">
        <v>8183</v>
      </c>
    </row>
    <row r="1483" spans="1:9" x14ac:dyDescent="0.3">
      <c r="A1483">
        <v>4</v>
      </c>
      <c r="B1483">
        <v>1</v>
      </c>
      <c r="C1483">
        <v>0</v>
      </c>
      <c r="D1483">
        <v>500</v>
      </c>
      <c r="E1483" t="s">
        <v>3584</v>
      </c>
      <c r="F1483">
        <v>84675</v>
      </c>
      <c r="G1483" s="85">
        <v>46134</v>
      </c>
      <c r="H1483" s="57">
        <v>17</v>
      </c>
      <c r="I1483" t="s">
        <v>8184</v>
      </c>
    </row>
    <row r="1484" spans="1:9" x14ac:dyDescent="0.3">
      <c r="A1484">
        <v>6</v>
      </c>
      <c r="B1484">
        <v>1</v>
      </c>
      <c r="C1484">
        <v>0</v>
      </c>
      <c r="D1484">
        <v>1100</v>
      </c>
      <c r="E1484" t="s">
        <v>3585</v>
      </c>
      <c r="F1484">
        <v>513739</v>
      </c>
      <c r="G1484" s="85">
        <v>46134</v>
      </c>
      <c r="H1484" s="57">
        <v>17</v>
      </c>
      <c r="I1484" t="s">
        <v>8185</v>
      </c>
    </row>
    <row r="1485" spans="1:9" x14ac:dyDescent="0.3">
      <c r="A1485">
        <v>9</v>
      </c>
      <c r="B1485">
        <v>1</v>
      </c>
      <c r="C1485">
        <v>0</v>
      </c>
      <c r="D1485">
        <v>600</v>
      </c>
      <c r="E1485" t="s">
        <v>4145</v>
      </c>
      <c r="F1485">
        <v>319553</v>
      </c>
      <c r="G1485" s="85">
        <v>46134</v>
      </c>
      <c r="H1485" s="57">
        <v>17</v>
      </c>
      <c r="I1485" t="s">
        <v>8186</v>
      </c>
    </row>
    <row r="1486" spans="1:9" x14ac:dyDescent="0.3">
      <c r="A1486">
        <v>0</v>
      </c>
      <c r="B1486">
        <v>0</v>
      </c>
      <c r="C1486">
        <v>0</v>
      </c>
      <c r="D1486">
        <v>100</v>
      </c>
      <c r="E1486" t="s">
        <v>4148</v>
      </c>
      <c r="F1486">
        <v>713263</v>
      </c>
      <c r="G1486" s="85">
        <v>46134</v>
      </c>
      <c r="H1486" s="57">
        <v>17</v>
      </c>
      <c r="I1486" t="s">
        <v>8187</v>
      </c>
    </row>
    <row r="1487" spans="1:9" x14ac:dyDescent="0.3">
      <c r="A1487">
        <v>6</v>
      </c>
      <c r="B1487">
        <v>1</v>
      </c>
      <c r="C1487">
        <v>0</v>
      </c>
      <c r="D1487">
        <v>4100</v>
      </c>
      <c r="E1487" t="s">
        <v>3586</v>
      </c>
      <c r="F1487">
        <v>794706</v>
      </c>
      <c r="G1487" s="85">
        <v>46134</v>
      </c>
      <c r="H1487" s="57">
        <v>17</v>
      </c>
      <c r="I1487" t="s">
        <v>8188</v>
      </c>
    </row>
    <row r="1488" spans="1:9" x14ac:dyDescent="0.3">
      <c r="A1488">
        <v>0</v>
      </c>
      <c r="C1488">
        <v>0</v>
      </c>
      <c r="D1488">
        <v>100</v>
      </c>
      <c r="E1488" t="s">
        <v>3938</v>
      </c>
      <c r="F1488">
        <v>708951</v>
      </c>
      <c r="G1488" s="85">
        <v>46134</v>
      </c>
      <c r="H1488" s="57">
        <v>17</v>
      </c>
      <c r="I1488" t="s">
        <v>8189</v>
      </c>
    </row>
    <row r="1489" spans="1:9" x14ac:dyDescent="0.3">
      <c r="A1489">
        <v>28</v>
      </c>
      <c r="B1489">
        <v>1</v>
      </c>
      <c r="C1489">
        <v>0</v>
      </c>
      <c r="D1489">
        <v>600</v>
      </c>
      <c r="E1489" t="s">
        <v>4143</v>
      </c>
      <c r="F1489">
        <v>771407</v>
      </c>
      <c r="G1489" s="85">
        <v>46134</v>
      </c>
      <c r="H1489" s="57">
        <v>17</v>
      </c>
      <c r="I1489" t="s">
        <v>8190</v>
      </c>
    </row>
    <row r="1490" spans="1:9" x14ac:dyDescent="0.3">
      <c r="A1490">
        <v>8</v>
      </c>
      <c r="C1490">
        <v>0</v>
      </c>
      <c r="D1490">
        <v>200</v>
      </c>
      <c r="E1490" t="s">
        <v>4067</v>
      </c>
      <c r="F1490">
        <v>304102</v>
      </c>
      <c r="G1490" s="85">
        <v>46134</v>
      </c>
      <c r="H1490" s="57">
        <v>17</v>
      </c>
      <c r="I1490" t="s">
        <v>8191</v>
      </c>
    </row>
    <row r="1491" spans="1:9" x14ac:dyDescent="0.3">
      <c r="A1491">
        <v>7</v>
      </c>
      <c r="B1491">
        <v>1</v>
      </c>
      <c r="C1491">
        <v>0</v>
      </c>
      <c r="D1491">
        <v>1100</v>
      </c>
      <c r="E1491" t="s">
        <v>4112</v>
      </c>
      <c r="F1491">
        <v>653775</v>
      </c>
      <c r="G1491" s="85">
        <v>46134</v>
      </c>
      <c r="H1491" s="57">
        <v>17</v>
      </c>
      <c r="I1491" t="s">
        <v>8192</v>
      </c>
    </row>
    <row r="1492" spans="1:9" x14ac:dyDescent="0.3">
      <c r="A1492">
        <v>0</v>
      </c>
      <c r="B1492">
        <v>0</v>
      </c>
      <c r="C1492">
        <v>0</v>
      </c>
      <c r="D1492">
        <v>1100</v>
      </c>
      <c r="E1492" t="s">
        <v>4131</v>
      </c>
      <c r="F1492">
        <v>859356</v>
      </c>
      <c r="G1492" s="85">
        <v>46134</v>
      </c>
      <c r="H1492" s="57">
        <v>17</v>
      </c>
      <c r="I1492" t="s">
        <v>8193</v>
      </c>
    </row>
    <row r="1493" spans="1:9" x14ac:dyDescent="0.3">
      <c r="A1493">
        <v>11</v>
      </c>
      <c r="B1493">
        <v>1</v>
      </c>
      <c r="C1493">
        <v>0</v>
      </c>
      <c r="D1493">
        <v>12300</v>
      </c>
      <c r="E1493" t="s">
        <v>3926</v>
      </c>
      <c r="F1493">
        <v>721917</v>
      </c>
      <c r="G1493" s="85">
        <v>46134</v>
      </c>
      <c r="H1493" s="57">
        <v>17</v>
      </c>
      <c r="I1493" t="s">
        <v>8194</v>
      </c>
    </row>
    <row r="1494" spans="1:9" x14ac:dyDescent="0.3">
      <c r="A1494">
        <v>15</v>
      </c>
      <c r="B1494">
        <v>1</v>
      </c>
      <c r="C1494">
        <v>0</v>
      </c>
      <c r="D1494">
        <v>500</v>
      </c>
      <c r="F1494">
        <v>824736</v>
      </c>
      <c r="G1494" s="85">
        <v>46134</v>
      </c>
      <c r="H1494" s="57">
        <v>17</v>
      </c>
      <c r="I1494" t="s">
        <v>8195</v>
      </c>
    </row>
    <row r="1495" spans="1:9" x14ac:dyDescent="0.3">
      <c r="A1495">
        <v>22</v>
      </c>
      <c r="B1495">
        <v>1</v>
      </c>
      <c r="C1495">
        <v>0</v>
      </c>
      <c r="D1495">
        <v>200</v>
      </c>
      <c r="E1495" t="s">
        <v>4139</v>
      </c>
      <c r="F1495">
        <v>841966</v>
      </c>
      <c r="G1495" s="85">
        <v>46134</v>
      </c>
      <c r="H1495" s="57">
        <v>17</v>
      </c>
      <c r="I1495" t="s">
        <v>8196</v>
      </c>
    </row>
    <row r="1496" spans="1:9" x14ac:dyDescent="0.3">
      <c r="A1496">
        <v>0</v>
      </c>
      <c r="B1496">
        <v>0</v>
      </c>
      <c r="C1496">
        <v>0</v>
      </c>
      <c r="D1496">
        <v>200</v>
      </c>
      <c r="E1496" t="s">
        <v>8197</v>
      </c>
      <c r="F1496">
        <v>166802</v>
      </c>
      <c r="G1496" s="85">
        <v>46134</v>
      </c>
      <c r="H1496" s="57">
        <v>17</v>
      </c>
      <c r="I1496" t="s">
        <v>8198</v>
      </c>
    </row>
    <row r="1497" spans="1:9" x14ac:dyDescent="0.3">
      <c r="A1497">
        <v>30</v>
      </c>
      <c r="B1497">
        <v>1</v>
      </c>
      <c r="C1497">
        <v>1</v>
      </c>
      <c r="D1497">
        <v>1300</v>
      </c>
      <c r="F1497">
        <v>738793</v>
      </c>
      <c r="G1497" s="85">
        <v>46134</v>
      </c>
      <c r="H1497" s="57">
        <v>17</v>
      </c>
      <c r="I1497" t="s">
        <v>8199</v>
      </c>
    </row>
    <row r="1498" spans="1:9" x14ac:dyDescent="0.3">
      <c r="A1498">
        <v>25</v>
      </c>
      <c r="B1498">
        <v>1</v>
      </c>
      <c r="C1498">
        <v>1</v>
      </c>
      <c r="D1498">
        <v>2700</v>
      </c>
      <c r="F1498">
        <v>794702</v>
      </c>
      <c r="G1498" s="85">
        <v>46134</v>
      </c>
      <c r="H1498" s="57">
        <v>17</v>
      </c>
      <c r="I1498" t="s">
        <v>8200</v>
      </c>
    </row>
    <row r="1499" spans="1:9" x14ac:dyDescent="0.3">
      <c r="A1499">
        <v>6</v>
      </c>
      <c r="B1499">
        <v>0</v>
      </c>
      <c r="C1499">
        <v>0</v>
      </c>
      <c r="D1499">
        <v>1500</v>
      </c>
      <c r="E1499" t="s">
        <v>3260</v>
      </c>
      <c r="F1499">
        <v>4227</v>
      </c>
      <c r="G1499" s="85">
        <v>46134</v>
      </c>
      <c r="H1499" s="57">
        <v>17</v>
      </c>
      <c r="I1499" t="s">
        <v>8201</v>
      </c>
    </row>
    <row r="1500" spans="1:9" x14ac:dyDescent="0.3">
      <c r="A1500">
        <v>5</v>
      </c>
      <c r="B1500">
        <v>1</v>
      </c>
      <c r="C1500">
        <v>0</v>
      </c>
      <c r="D1500">
        <v>600</v>
      </c>
      <c r="E1500" t="s">
        <v>3933</v>
      </c>
      <c r="F1500">
        <v>841968</v>
      </c>
      <c r="G1500" s="85">
        <v>46134</v>
      </c>
      <c r="H1500" s="57">
        <v>17</v>
      </c>
      <c r="I1500" t="s">
        <v>8202</v>
      </c>
    </row>
    <row r="1501" spans="1:9" x14ac:dyDescent="0.3">
      <c r="A1501">
        <v>0</v>
      </c>
      <c r="B1501">
        <v>0</v>
      </c>
      <c r="C1501">
        <v>0</v>
      </c>
      <c r="D1501">
        <v>400</v>
      </c>
      <c r="E1501" t="s">
        <v>4298</v>
      </c>
      <c r="F1501">
        <v>859362</v>
      </c>
      <c r="G1501" s="85">
        <v>46134</v>
      </c>
      <c r="H1501" s="57">
        <v>17</v>
      </c>
      <c r="I1501" t="s">
        <v>8203</v>
      </c>
    </row>
    <row r="1502" spans="1:9" x14ac:dyDescent="0.3">
      <c r="A1502">
        <v>17</v>
      </c>
      <c r="B1502">
        <v>1</v>
      </c>
      <c r="C1502">
        <v>0</v>
      </c>
      <c r="D1502">
        <v>1600</v>
      </c>
      <c r="E1502" t="s">
        <v>4210</v>
      </c>
      <c r="F1502">
        <v>703459</v>
      </c>
      <c r="G1502" s="85">
        <v>46134</v>
      </c>
      <c r="H1502" s="57">
        <v>17</v>
      </c>
      <c r="I1502" t="s">
        <v>8204</v>
      </c>
    </row>
    <row r="1503" spans="1:9" x14ac:dyDescent="0.3">
      <c r="A1503">
        <v>0</v>
      </c>
      <c r="C1503">
        <v>0</v>
      </c>
      <c r="D1503">
        <v>100</v>
      </c>
      <c r="E1503" t="s">
        <v>4299</v>
      </c>
      <c r="F1503">
        <v>818917</v>
      </c>
      <c r="G1503" s="85">
        <v>46134</v>
      </c>
      <c r="H1503" s="57">
        <v>17</v>
      </c>
      <c r="I1503" t="s">
        <v>8205</v>
      </c>
    </row>
    <row r="1504" spans="1:9" x14ac:dyDescent="0.3">
      <c r="A1504">
        <v>30</v>
      </c>
      <c r="B1504">
        <v>1</v>
      </c>
      <c r="C1504">
        <v>1</v>
      </c>
      <c r="D1504">
        <v>100</v>
      </c>
      <c r="E1504" t="s">
        <v>3581</v>
      </c>
      <c r="F1504">
        <v>426609</v>
      </c>
      <c r="G1504" s="85">
        <v>46134</v>
      </c>
      <c r="H1504" s="57">
        <v>17</v>
      </c>
      <c r="I1504" t="s">
        <v>8206</v>
      </c>
    </row>
    <row r="1505" spans="1:9" x14ac:dyDescent="0.3">
      <c r="A1505">
        <v>0</v>
      </c>
      <c r="B1505">
        <v>0</v>
      </c>
      <c r="C1505">
        <v>0</v>
      </c>
      <c r="D1505">
        <v>8800</v>
      </c>
      <c r="E1505" t="s">
        <v>8207</v>
      </c>
      <c r="F1505">
        <v>860198</v>
      </c>
      <c r="G1505" s="85">
        <v>46134</v>
      </c>
      <c r="H1505" s="57">
        <v>17</v>
      </c>
      <c r="I1505" t="s">
        <v>8129</v>
      </c>
    </row>
    <row r="1506" spans="1:9" x14ac:dyDescent="0.3">
      <c r="A1506">
        <v>3</v>
      </c>
      <c r="B1506">
        <v>0</v>
      </c>
      <c r="C1506">
        <v>0</v>
      </c>
      <c r="D1506">
        <v>300</v>
      </c>
      <c r="E1506" t="s">
        <v>3934</v>
      </c>
      <c r="F1506">
        <v>319314</v>
      </c>
      <c r="G1506" s="85">
        <v>46134</v>
      </c>
      <c r="H1506" s="57">
        <v>17</v>
      </c>
      <c r="I1506" t="s">
        <v>8208</v>
      </c>
    </row>
    <row r="1507" spans="1:9" x14ac:dyDescent="0.3">
      <c r="A1507">
        <v>12</v>
      </c>
      <c r="B1507">
        <v>1</v>
      </c>
      <c r="C1507">
        <v>0</v>
      </c>
      <c r="D1507">
        <v>1900</v>
      </c>
      <c r="F1507">
        <v>645199</v>
      </c>
      <c r="G1507" s="85">
        <v>46134</v>
      </c>
      <c r="H1507" s="57">
        <v>17</v>
      </c>
      <c r="I1507" t="s">
        <v>8209</v>
      </c>
    </row>
    <row r="1508" spans="1:9" x14ac:dyDescent="0.3">
      <c r="A1508">
        <v>0</v>
      </c>
      <c r="B1508">
        <v>0</v>
      </c>
      <c r="C1508">
        <v>0</v>
      </c>
      <c r="D1508">
        <v>700</v>
      </c>
      <c r="E1508" t="s">
        <v>3940</v>
      </c>
      <c r="F1508">
        <v>653403</v>
      </c>
      <c r="G1508" s="85">
        <v>46134</v>
      </c>
      <c r="H1508" s="57">
        <v>17</v>
      </c>
      <c r="I1508" t="s">
        <v>8210</v>
      </c>
    </row>
    <row r="1509" spans="1:9" x14ac:dyDescent="0.3">
      <c r="A1509">
        <v>0</v>
      </c>
      <c r="C1509">
        <v>0</v>
      </c>
      <c r="D1509">
        <v>1200</v>
      </c>
      <c r="E1509" t="s">
        <v>3894</v>
      </c>
      <c r="F1509">
        <v>653426</v>
      </c>
      <c r="G1509" s="85">
        <v>46134</v>
      </c>
      <c r="H1509" s="57">
        <v>17</v>
      </c>
      <c r="I1509" t="s">
        <v>8211</v>
      </c>
    </row>
    <row r="1510" spans="1:9" x14ac:dyDescent="0.3">
      <c r="A1510">
        <v>0</v>
      </c>
      <c r="B1510">
        <v>0</v>
      </c>
      <c r="C1510">
        <v>0</v>
      </c>
      <c r="D1510">
        <v>800</v>
      </c>
      <c r="E1510" t="s">
        <v>3939</v>
      </c>
      <c r="F1510">
        <v>653429</v>
      </c>
      <c r="G1510" s="85">
        <v>46134</v>
      </c>
      <c r="H1510" s="57">
        <v>17</v>
      </c>
      <c r="I1510" t="s">
        <v>8212</v>
      </c>
    </row>
    <row r="1511" spans="1:9" x14ac:dyDescent="0.3">
      <c r="A1511">
        <v>2</v>
      </c>
      <c r="B1511">
        <v>1</v>
      </c>
      <c r="C1511">
        <v>0</v>
      </c>
      <c r="D1511">
        <v>900</v>
      </c>
      <c r="E1511" t="s">
        <v>3583</v>
      </c>
      <c r="F1511">
        <v>653434</v>
      </c>
      <c r="G1511" s="85">
        <v>46134</v>
      </c>
      <c r="H1511" s="57">
        <v>17</v>
      </c>
      <c r="I1511" t="s">
        <v>8213</v>
      </c>
    </row>
    <row r="1512" spans="1:9" x14ac:dyDescent="0.3">
      <c r="A1512">
        <v>1</v>
      </c>
      <c r="C1512">
        <v>0</v>
      </c>
      <c r="D1512">
        <v>1200</v>
      </c>
      <c r="F1512">
        <v>653773</v>
      </c>
      <c r="G1512" s="85">
        <v>46134</v>
      </c>
      <c r="H1512" s="57">
        <v>17</v>
      </c>
      <c r="I1512" t="s">
        <v>8214</v>
      </c>
    </row>
    <row r="1513" spans="1:9" x14ac:dyDescent="0.3">
      <c r="A1513">
        <v>16</v>
      </c>
      <c r="C1513">
        <v>1</v>
      </c>
      <c r="D1513">
        <v>1200</v>
      </c>
      <c r="E1513" t="s">
        <v>3582</v>
      </c>
      <c r="F1513">
        <v>675960</v>
      </c>
      <c r="G1513" s="85">
        <v>46134</v>
      </c>
      <c r="H1513" s="57">
        <v>17</v>
      </c>
      <c r="I1513" t="s">
        <v>8215</v>
      </c>
    </row>
    <row r="1514" spans="1:9" x14ac:dyDescent="0.3">
      <c r="A1514">
        <v>3</v>
      </c>
      <c r="B1514">
        <v>0</v>
      </c>
      <c r="C1514">
        <v>0</v>
      </c>
      <c r="D1514">
        <v>3500</v>
      </c>
      <c r="E1514" t="s">
        <v>3686</v>
      </c>
      <c r="F1514">
        <v>703480</v>
      </c>
      <c r="G1514" s="85">
        <v>46134</v>
      </c>
      <c r="H1514" s="57">
        <v>17</v>
      </c>
      <c r="I1514" t="s">
        <v>8216</v>
      </c>
    </row>
    <row r="1515" spans="1:9" x14ac:dyDescent="0.3">
      <c r="A1515">
        <v>3</v>
      </c>
      <c r="C1515">
        <v>0</v>
      </c>
      <c r="D1515">
        <v>3100</v>
      </c>
      <c r="E1515" t="s">
        <v>3896</v>
      </c>
      <c r="F1515">
        <v>794723</v>
      </c>
      <c r="G1515" s="85">
        <v>46134</v>
      </c>
      <c r="H1515" s="57">
        <v>17</v>
      </c>
      <c r="I1515" t="s">
        <v>8217</v>
      </c>
    </row>
    <row r="1516" spans="1:9" x14ac:dyDescent="0.3">
      <c r="A1516">
        <v>10</v>
      </c>
      <c r="B1516">
        <v>1</v>
      </c>
      <c r="C1516">
        <v>0</v>
      </c>
      <c r="D1516">
        <v>2400</v>
      </c>
      <c r="F1516">
        <v>796386</v>
      </c>
      <c r="G1516" s="85">
        <v>46134</v>
      </c>
      <c r="H1516" s="57">
        <v>17</v>
      </c>
      <c r="I1516" t="s">
        <v>8218</v>
      </c>
    </row>
    <row r="1517" spans="1:9" x14ac:dyDescent="0.3">
      <c r="A1517">
        <v>0</v>
      </c>
      <c r="B1517">
        <v>0</v>
      </c>
      <c r="C1517">
        <v>0</v>
      </c>
      <c r="D1517">
        <v>10500</v>
      </c>
      <c r="E1517" t="s">
        <v>3676</v>
      </c>
      <c r="F1517">
        <v>859387</v>
      </c>
      <c r="G1517" s="85">
        <v>46134</v>
      </c>
      <c r="H1517" s="57">
        <v>17</v>
      </c>
      <c r="I1517" t="s">
        <v>8096</v>
      </c>
    </row>
    <row r="1518" spans="1:9" x14ac:dyDescent="0.3">
      <c r="A1518">
        <v>9</v>
      </c>
      <c r="B1518">
        <v>0</v>
      </c>
      <c r="C1518">
        <v>0</v>
      </c>
      <c r="D1518">
        <v>1100</v>
      </c>
      <c r="E1518" t="s">
        <v>8219</v>
      </c>
      <c r="F1518">
        <v>859510</v>
      </c>
      <c r="G1518" s="85">
        <v>46134</v>
      </c>
      <c r="H1518" s="57">
        <v>17</v>
      </c>
      <c r="I1518" t="s">
        <v>8220</v>
      </c>
    </row>
    <row r="1519" spans="1:9" x14ac:dyDescent="0.3">
      <c r="A1519">
        <v>0</v>
      </c>
      <c r="B1519">
        <v>0</v>
      </c>
      <c r="C1519">
        <v>0</v>
      </c>
      <c r="D1519">
        <v>7100</v>
      </c>
      <c r="E1519" t="s">
        <v>4127</v>
      </c>
      <c r="F1519">
        <v>859333</v>
      </c>
      <c r="G1519" s="85">
        <v>46104</v>
      </c>
      <c r="H1519" s="57">
        <v>13</v>
      </c>
      <c r="I1519" t="s">
        <v>7118</v>
      </c>
    </row>
    <row r="1520" spans="1:9" x14ac:dyDescent="0.3">
      <c r="A1520">
        <v>15</v>
      </c>
      <c r="B1520">
        <v>1</v>
      </c>
      <c r="C1520">
        <v>0</v>
      </c>
      <c r="D1520">
        <v>20700</v>
      </c>
      <c r="F1520">
        <v>1566</v>
      </c>
      <c r="G1520" s="85">
        <v>46104</v>
      </c>
      <c r="H1520" s="57">
        <v>13</v>
      </c>
      <c r="I1520" t="s">
        <v>7119</v>
      </c>
    </row>
    <row r="1521" spans="1:9" x14ac:dyDescent="0.3">
      <c r="A1521">
        <v>5</v>
      </c>
      <c r="B1521">
        <v>0</v>
      </c>
      <c r="C1521">
        <v>0</v>
      </c>
      <c r="D1521" t="s">
        <v>3567</v>
      </c>
      <c r="F1521" t="s">
        <v>4027</v>
      </c>
      <c r="G1521" s="85">
        <v>46104</v>
      </c>
      <c r="H1521" s="57">
        <v>13</v>
      </c>
      <c r="I1521" t="s">
        <v>7120</v>
      </c>
    </row>
    <row r="1522" spans="1:9" x14ac:dyDescent="0.3">
      <c r="A1522">
        <v>26</v>
      </c>
      <c r="B1522">
        <v>1</v>
      </c>
      <c r="C1522">
        <v>0</v>
      </c>
      <c r="D1522">
        <v>7500</v>
      </c>
      <c r="E1522" t="s">
        <v>3194</v>
      </c>
      <c r="F1522">
        <v>539370</v>
      </c>
      <c r="G1522" s="85">
        <v>46104</v>
      </c>
      <c r="H1522" s="57">
        <v>13</v>
      </c>
      <c r="I1522" t="s">
        <v>7121</v>
      </c>
    </row>
    <row r="1523" spans="1:9" x14ac:dyDescent="0.3">
      <c r="A1523">
        <v>30</v>
      </c>
      <c r="B1523">
        <v>0</v>
      </c>
      <c r="C1523">
        <v>0</v>
      </c>
      <c r="D1523">
        <v>0</v>
      </c>
      <c r="F1523" t="s">
        <v>3002</v>
      </c>
      <c r="G1523" s="85">
        <v>46104</v>
      </c>
      <c r="H1523" s="57">
        <v>13</v>
      </c>
      <c r="I1523" t="s">
        <v>7122</v>
      </c>
    </row>
    <row r="1524" spans="1:9" x14ac:dyDescent="0.3">
      <c r="A1524">
        <v>5</v>
      </c>
      <c r="B1524">
        <v>0</v>
      </c>
      <c r="C1524">
        <v>0</v>
      </c>
      <c r="D1524">
        <v>15000</v>
      </c>
      <c r="E1524" t="s">
        <v>3594</v>
      </c>
      <c r="F1524">
        <v>861253</v>
      </c>
      <c r="G1524" s="85">
        <v>46104</v>
      </c>
      <c r="H1524" s="57">
        <v>13</v>
      </c>
      <c r="I1524" t="s">
        <v>7123</v>
      </c>
    </row>
    <row r="1525" spans="1:9" x14ac:dyDescent="0.3">
      <c r="A1525">
        <v>11</v>
      </c>
      <c r="C1525">
        <v>0</v>
      </c>
      <c r="D1525">
        <v>8800</v>
      </c>
      <c r="F1525">
        <v>1859</v>
      </c>
      <c r="G1525" s="85">
        <v>46104</v>
      </c>
      <c r="H1525" s="57">
        <v>13</v>
      </c>
      <c r="I1525" t="s">
        <v>7124</v>
      </c>
    </row>
    <row r="1526" spans="1:9" x14ac:dyDescent="0.3">
      <c r="A1526">
        <v>14</v>
      </c>
      <c r="B1526">
        <v>1</v>
      </c>
      <c r="C1526">
        <v>0</v>
      </c>
      <c r="D1526">
        <v>40400</v>
      </c>
      <c r="F1526">
        <v>4181</v>
      </c>
      <c r="G1526" s="85">
        <v>46104</v>
      </c>
      <c r="H1526" s="57">
        <v>13</v>
      </c>
      <c r="I1526" t="s">
        <v>7125</v>
      </c>
    </row>
    <row r="1527" spans="1:9" x14ac:dyDescent="0.3">
      <c r="A1527">
        <v>1</v>
      </c>
      <c r="B1527">
        <v>0</v>
      </c>
      <c r="C1527">
        <v>0</v>
      </c>
      <c r="D1527" t="s">
        <v>3567</v>
      </c>
      <c r="E1527" t="s">
        <v>3588</v>
      </c>
      <c r="F1527" t="s">
        <v>3287</v>
      </c>
      <c r="G1527" s="85">
        <v>46104</v>
      </c>
      <c r="H1527" s="57">
        <v>13</v>
      </c>
      <c r="I1527" t="s">
        <v>7126</v>
      </c>
    </row>
    <row r="1528" spans="1:9" x14ac:dyDescent="0.3">
      <c r="A1528">
        <v>4</v>
      </c>
      <c r="B1528">
        <v>0</v>
      </c>
      <c r="C1528">
        <v>0</v>
      </c>
      <c r="D1528">
        <v>12200</v>
      </c>
      <c r="F1528">
        <v>705253</v>
      </c>
      <c r="G1528" s="85">
        <v>46104</v>
      </c>
      <c r="H1528" s="57">
        <v>13</v>
      </c>
      <c r="I1528" t="s">
        <v>7127</v>
      </c>
    </row>
    <row r="1529" spans="1:9" x14ac:dyDescent="0.3">
      <c r="A1529">
        <v>4</v>
      </c>
      <c r="B1529">
        <v>0</v>
      </c>
      <c r="C1529">
        <v>0</v>
      </c>
      <c r="D1529">
        <v>12200</v>
      </c>
      <c r="E1529" t="s">
        <v>3165</v>
      </c>
      <c r="F1529">
        <v>705253</v>
      </c>
      <c r="G1529" s="85">
        <v>46104</v>
      </c>
      <c r="H1529" s="57">
        <v>13</v>
      </c>
      <c r="I1529" t="s">
        <v>7127</v>
      </c>
    </row>
    <row r="1530" spans="1:9" x14ac:dyDescent="0.3">
      <c r="A1530">
        <v>30</v>
      </c>
      <c r="B1530">
        <v>1</v>
      </c>
      <c r="C1530">
        <v>1</v>
      </c>
      <c r="D1530">
        <v>3100</v>
      </c>
      <c r="F1530">
        <v>102126</v>
      </c>
      <c r="G1530" s="85">
        <v>46104</v>
      </c>
      <c r="H1530" s="57">
        <v>13</v>
      </c>
      <c r="I1530" t="s">
        <v>7128</v>
      </c>
    </row>
    <row r="1531" spans="1:9" x14ac:dyDescent="0.3">
      <c r="A1531">
        <v>10</v>
      </c>
      <c r="B1531">
        <v>1</v>
      </c>
      <c r="C1531">
        <v>0</v>
      </c>
      <c r="D1531">
        <v>26800</v>
      </c>
      <c r="F1531">
        <v>4637</v>
      </c>
      <c r="G1531" s="85">
        <v>46104</v>
      </c>
      <c r="H1531" s="57">
        <v>13</v>
      </c>
      <c r="I1531" t="s">
        <v>7129</v>
      </c>
    </row>
    <row r="1532" spans="1:9" x14ac:dyDescent="0.3">
      <c r="A1532">
        <v>11</v>
      </c>
      <c r="B1532">
        <v>1</v>
      </c>
      <c r="C1532">
        <v>0</v>
      </c>
      <c r="D1532">
        <v>6500</v>
      </c>
      <c r="F1532">
        <v>3574</v>
      </c>
      <c r="G1532" s="85">
        <v>46104</v>
      </c>
      <c r="H1532" s="57">
        <v>13</v>
      </c>
      <c r="I1532" t="s">
        <v>7130</v>
      </c>
    </row>
    <row r="1533" spans="1:9" x14ac:dyDescent="0.3">
      <c r="A1533">
        <v>30</v>
      </c>
      <c r="D1533">
        <v>0</v>
      </c>
      <c r="E1533" t="s">
        <v>3595</v>
      </c>
      <c r="F1533">
        <v>859303</v>
      </c>
      <c r="G1533" s="85">
        <v>46104</v>
      </c>
      <c r="H1533" s="57">
        <v>13</v>
      </c>
      <c r="I1533" t="s">
        <v>7131</v>
      </c>
    </row>
    <row r="1534" spans="1:9" x14ac:dyDescent="0.3">
      <c r="A1534">
        <v>27</v>
      </c>
      <c r="B1534">
        <v>1</v>
      </c>
      <c r="C1534">
        <v>0</v>
      </c>
      <c r="D1534">
        <v>10500</v>
      </c>
      <c r="F1534">
        <v>4184</v>
      </c>
      <c r="G1534" s="85">
        <v>46104</v>
      </c>
      <c r="H1534" s="57">
        <v>13</v>
      </c>
      <c r="I1534" t="s">
        <v>7132</v>
      </c>
    </row>
    <row r="1535" spans="1:9" x14ac:dyDescent="0.3">
      <c r="A1535">
        <v>30</v>
      </c>
      <c r="D1535">
        <v>0</v>
      </c>
      <c r="E1535" t="s">
        <v>4326</v>
      </c>
      <c r="F1535">
        <v>859303</v>
      </c>
      <c r="G1535" s="85">
        <v>46104</v>
      </c>
      <c r="H1535" s="57">
        <v>13</v>
      </c>
      <c r="I1535" t="s">
        <v>7131</v>
      </c>
    </row>
    <row r="1536" spans="1:9" x14ac:dyDescent="0.3">
      <c r="A1536">
        <v>19</v>
      </c>
      <c r="B1536">
        <v>1</v>
      </c>
      <c r="C1536">
        <v>0</v>
      </c>
      <c r="D1536">
        <v>20000</v>
      </c>
      <c r="F1536">
        <v>803184</v>
      </c>
      <c r="G1536" s="85">
        <v>46104</v>
      </c>
      <c r="H1536" s="57">
        <v>13</v>
      </c>
      <c r="I1536" t="s">
        <v>7133</v>
      </c>
    </row>
    <row r="1537" spans="1:9" x14ac:dyDescent="0.3">
      <c r="A1537">
        <v>7</v>
      </c>
      <c r="B1537">
        <v>0</v>
      </c>
      <c r="C1537">
        <v>0</v>
      </c>
      <c r="D1537">
        <v>6900</v>
      </c>
      <c r="F1537">
        <v>525836</v>
      </c>
      <c r="G1537" s="85">
        <v>46104</v>
      </c>
      <c r="H1537" s="57">
        <v>13</v>
      </c>
      <c r="I1537" t="s">
        <v>7134</v>
      </c>
    </row>
    <row r="1538" spans="1:9" x14ac:dyDescent="0.3">
      <c r="A1538">
        <v>3</v>
      </c>
      <c r="B1538">
        <v>0</v>
      </c>
      <c r="C1538">
        <v>0</v>
      </c>
      <c r="D1538">
        <v>29400</v>
      </c>
      <c r="F1538">
        <v>760384</v>
      </c>
      <c r="G1538" s="85">
        <v>46104</v>
      </c>
      <c r="H1538" s="57">
        <v>13</v>
      </c>
      <c r="I1538" t="s">
        <v>7135</v>
      </c>
    </row>
    <row r="1539" spans="1:9" x14ac:dyDescent="0.3">
      <c r="A1539">
        <v>21</v>
      </c>
      <c r="B1539">
        <v>1</v>
      </c>
      <c r="C1539">
        <v>0</v>
      </c>
      <c r="D1539">
        <v>7900</v>
      </c>
      <c r="F1539">
        <v>4684</v>
      </c>
      <c r="G1539" s="85">
        <v>46104</v>
      </c>
      <c r="H1539" s="57">
        <v>13</v>
      </c>
      <c r="I1539" t="s">
        <v>7136</v>
      </c>
    </row>
    <row r="1540" spans="1:9" x14ac:dyDescent="0.3">
      <c r="A1540">
        <v>27</v>
      </c>
      <c r="B1540">
        <v>1</v>
      </c>
      <c r="C1540">
        <v>0</v>
      </c>
      <c r="D1540">
        <v>10500</v>
      </c>
      <c r="E1540" t="s">
        <v>4087</v>
      </c>
      <c r="F1540">
        <v>4184</v>
      </c>
      <c r="G1540" s="85">
        <v>46104</v>
      </c>
      <c r="H1540" s="57">
        <v>13</v>
      </c>
      <c r="I1540" t="s">
        <v>7132</v>
      </c>
    </row>
    <row r="1541" spans="1:9" x14ac:dyDescent="0.3">
      <c r="A1541">
        <v>4</v>
      </c>
      <c r="B1541">
        <v>0</v>
      </c>
      <c r="C1541">
        <v>0</v>
      </c>
      <c r="D1541">
        <v>46500</v>
      </c>
      <c r="E1541" t="s">
        <v>4048</v>
      </c>
      <c r="F1541">
        <v>859386</v>
      </c>
      <c r="G1541" s="85">
        <v>46104</v>
      </c>
      <c r="H1541" s="57">
        <v>13</v>
      </c>
      <c r="I1541" t="s">
        <v>7137</v>
      </c>
    </row>
    <row r="1542" spans="1:9" x14ac:dyDescent="0.3">
      <c r="A1542">
        <v>14</v>
      </c>
      <c r="B1542">
        <v>1</v>
      </c>
      <c r="C1542">
        <v>0</v>
      </c>
      <c r="D1542">
        <v>22500</v>
      </c>
      <c r="F1542">
        <v>116173</v>
      </c>
      <c r="G1542" s="85">
        <v>46104</v>
      </c>
      <c r="H1542" s="57">
        <v>13</v>
      </c>
      <c r="I1542" t="s">
        <v>7138</v>
      </c>
    </row>
    <row r="1543" spans="1:9" x14ac:dyDescent="0.3">
      <c r="A1543">
        <v>3</v>
      </c>
      <c r="B1543">
        <v>0</v>
      </c>
      <c r="C1543">
        <v>0</v>
      </c>
      <c r="D1543">
        <v>22300</v>
      </c>
      <c r="F1543">
        <v>324161</v>
      </c>
      <c r="G1543" s="85">
        <v>46104</v>
      </c>
      <c r="H1543" s="57">
        <v>13</v>
      </c>
      <c r="I1543" t="s">
        <v>7139</v>
      </c>
    </row>
    <row r="1544" spans="1:9" x14ac:dyDescent="0.3">
      <c r="A1544">
        <v>8</v>
      </c>
      <c r="B1544">
        <v>1</v>
      </c>
      <c r="C1544">
        <v>0</v>
      </c>
      <c r="D1544">
        <v>22000</v>
      </c>
      <c r="E1544" t="s">
        <v>3234</v>
      </c>
      <c r="F1544">
        <v>633571</v>
      </c>
      <c r="G1544" s="85">
        <v>46104</v>
      </c>
      <c r="H1544" s="57">
        <v>13</v>
      </c>
      <c r="I1544" t="s">
        <v>7140</v>
      </c>
    </row>
    <row r="1545" spans="1:9" x14ac:dyDescent="0.3">
      <c r="A1545">
        <v>14</v>
      </c>
      <c r="B1545">
        <v>1</v>
      </c>
      <c r="C1545">
        <v>0</v>
      </c>
      <c r="D1545">
        <v>40400</v>
      </c>
      <c r="F1545">
        <v>4181</v>
      </c>
      <c r="G1545" s="85">
        <v>46104</v>
      </c>
      <c r="H1545" s="57">
        <v>13</v>
      </c>
      <c r="I1545" t="s">
        <v>7125</v>
      </c>
    </row>
    <row r="1546" spans="1:9" x14ac:dyDescent="0.3">
      <c r="A1546">
        <v>4</v>
      </c>
      <c r="B1546">
        <v>0</v>
      </c>
      <c r="C1546">
        <v>0</v>
      </c>
      <c r="D1546">
        <v>3400</v>
      </c>
      <c r="E1546" t="s">
        <v>3206</v>
      </c>
      <c r="F1546">
        <v>591096</v>
      </c>
      <c r="G1546" s="85">
        <v>46104</v>
      </c>
      <c r="H1546" s="57">
        <v>13</v>
      </c>
      <c r="I1546" t="s">
        <v>7141</v>
      </c>
    </row>
    <row r="1547" spans="1:9" x14ac:dyDescent="0.3">
      <c r="A1547">
        <v>14</v>
      </c>
      <c r="B1547">
        <v>1</v>
      </c>
      <c r="C1547">
        <v>0</v>
      </c>
      <c r="D1547">
        <v>40400</v>
      </c>
      <c r="F1547">
        <v>4181</v>
      </c>
      <c r="G1547" s="85">
        <v>46104</v>
      </c>
      <c r="H1547" s="57">
        <v>13</v>
      </c>
      <c r="I1547" t="s">
        <v>7125</v>
      </c>
    </row>
    <row r="1548" spans="1:9" x14ac:dyDescent="0.3">
      <c r="A1548">
        <v>3</v>
      </c>
      <c r="B1548">
        <v>0</v>
      </c>
      <c r="C1548">
        <v>0</v>
      </c>
      <c r="D1548">
        <v>29400</v>
      </c>
      <c r="E1548" t="s">
        <v>4032</v>
      </c>
      <c r="F1548">
        <v>760384</v>
      </c>
      <c r="G1548" s="85">
        <v>46104</v>
      </c>
      <c r="H1548" s="57">
        <v>13</v>
      </c>
      <c r="I1548" t="s">
        <v>7135</v>
      </c>
    </row>
    <row r="1549" spans="1:9" x14ac:dyDescent="0.3">
      <c r="A1549">
        <v>7</v>
      </c>
      <c r="B1549">
        <v>0</v>
      </c>
      <c r="C1549">
        <v>0</v>
      </c>
      <c r="D1549">
        <v>6300</v>
      </c>
      <c r="F1549">
        <v>703457</v>
      </c>
      <c r="G1549" s="85">
        <v>46104</v>
      </c>
      <c r="H1549" s="57">
        <v>13</v>
      </c>
      <c r="I1549" t="s">
        <v>7142</v>
      </c>
    </row>
    <row r="1550" spans="1:9" x14ac:dyDescent="0.3">
      <c r="A1550">
        <v>30</v>
      </c>
      <c r="B1550">
        <v>0</v>
      </c>
      <c r="C1550">
        <v>0</v>
      </c>
      <c r="D1550">
        <v>0</v>
      </c>
      <c r="E1550" t="s">
        <v>3603</v>
      </c>
      <c r="F1550">
        <v>859354</v>
      </c>
      <c r="G1550" s="85">
        <v>46104</v>
      </c>
      <c r="H1550" s="57">
        <v>13</v>
      </c>
      <c r="I1550" t="s">
        <v>7143</v>
      </c>
    </row>
    <row r="1551" spans="1:9" x14ac:dyDescent="0.3">
      <c r="A1551">
        <v>6</v>
      </c>
      <c r="B1551">
        <v>0</v>
      </c>
      <c r="C1551">
        <v>0</v>
      </c>
      <c r="D1551">
        <v>5500</v>
      </c>
      <c r="E1551" t="s">
        <v>3460</v>
      </c>
      <c r="F1551">
        <v>324162</v>
      </c>
      <c r="G1551" s="85">
        <v>46104</v>
      </c>
      <c r="H1551" s="57">
        <v>13</v>
      </c>
      <c r="I1551" t="s">
        <v>7144</v>
      </c>
    </row>
    <row r="1552" spans="1:9" x14ac:dyDescent="0.3">
      <c r="A1552">
        <v>5</v>
      </c>
      <c r="B1552">
        <v>0</v>
      </c>
      <c r="C1552">
        <v>0</v>
      </c>
      <c r="D1552">
        <v>6700</v>
      </c>
      <c r="E1552" t="s">
        <v>3208</v>
      </c>
      <c r="F1552">
        <v>4182</v>
      </c>
      <c r="G1552" s="85">
        <v>46104</v>
      </c>
      <c r="H1552" s="57">
        <v>13</v>
      </c>
      <c r="I1552" t="s">
        <v>7145</v>
      </c>
    </row>
    <row r="1553" spans="1:9" x14ac:dyDescent="0.3">
      <c r="A1553">
        <v>2</v>
      </c>
      <c r="B1553">
        <v>0</v>
      </c>
      <c r="C1553">
        <v>0</v>
      </c>
      <c r="D1553">
        <v>21400</v>
      </c>
      <c r="E1553" t="s">
        <v>3168</v>
      </c>
      <c r="F1553">
        <v>3515</v>
      </c>
      <c r="G1553" s="85">
        <v>46104</v>
      </c>
      <c r="H1553" s="57">
        <v>13</v>
      </c>
      <c r="I1553" t="s">
        <v>7146</v>
      </c>
    </row>
    <row r="1554" spans="1:9" x14ac:dyDescent="0.3">
      <c r="A1554">
        <v>30</v>
      </c>
      <c r="B1554">
        <v>1</v>
      </c>
      <c r="C1554">
        <v>1</v>
      </c>
      <c r="D1554">
        <v>6500</v>
      </c>
      <c r="F1554">
        <v>501364</v>
      </c>
      <c r="G1554" s="85">
        <v>46104</v>
      </c>
      <c r="H1554" s="57">
        <v>13</v>
      </c>
      <c r="I1554" t="s">
        <v>7147</v>
      </c>
    </row>
    <row r="1555" spans="1:9" x14ac:dyDescent="0.3">
      <c r="A1555">
        <v>10</v>
      </c>
      <c r="B1555">
        <v>1</v>
      </c>
      <c r="C1555">
        <v>0</v>
      </c>
      <c r="D1555">
        <v>48400</v>
      </c>
      <c r="E1555" t="s">
        <v>3443</v>
      </c>
      <c r="F1555">
        <v>736106</v>
      </c>
      <c r="G1555" s="85">
        <v>46104</v>
      </c>
      <c r="H1555" s="57">
        <v>13</v>
      </c>
      <c r="I1555" t="s">
        <v>7148</v>
      </c>
    </row>
    <row r="1556" spans="1:9" x14ac:dyDescent="0.3">
      <c r="A1556">
        <v>6</v>
      </c>
      <c r="B1556">
        <v>0</v>
      </c>
      <c r="C1556">
        <v>0</v>
      </c>
      <c r="D1556">
        <v>36900</v>
      </c>
      <c r="E1556" t="s">
        <v>3229</v>
      </c>
      <c r="F1556">
        <v>4671</v>
      </c>
      <c r="G1556" s="85">
        <v>46104</v>
      </c>
      <c r="H1556" s="57">
        <v>13</v>
      </c>
      <c r="I1556" t="s">
        <v>7149</v>
      </c>
    </row>
    <row r="1557" spans="1:9" x14ac:dyDescent="0.3">
      <c r="A1557">
        <v>10</v>
      </c>
      <c r="B1557">
        <v>1</v>
      </c>
      <c r="C1557">
        <v>0</v>
      </c>
      <c r="D1557">
        <v>12300</v>
      </c>
      <c r="E1557" t="s">
        <v>3598</v>
      </c>
      <c r="F1557">
        <v>859305</v>
      </c>
      <c r="G1557" s="85">
        <v>46104</v>
      </c>
      <c r="H1557" s="57">
        <v>13</v>
      </c>
      <c r="I1557" t="s">
        <v>7150</v>
      </c>
    </row>
    <row r="1558" spans="1:9" x14ac:dyDescent="0.3">
      <c r="A1558">
        <v>10</v>
      </c>
      <c r="B1558">
        <v>1</v>
      </c>
      <c r="C1558">
        <v>0</v>
      </c>
      <c r="D1558">
        <v>48400</v>
      </c>
      <c r="E1558" t="s">
        <v>3443</v>
      </c>
      <c r="F1558">
        <v>736106</v>
      </c>
      <c r="G1558" s="85">
        <v>46104</v>
      </c>
      <c r="H1558" s="57">
        <v>13</v>
      </c>
      <c r="I1558" t="s">
        <v>7148</v>
      </c>
    </row>
    <row r="1559" spans="1:9" x14ac:dyDescent="0.3">
      <c r="A1559">
        <v>30</v>
      </c>
      <c r="B1559">
        <v>0</v>
      </c>
      <c r="C1559">
        <v>0</v>
      </c>
      <c r="D1559">
        <v>0</v>
      </c>
      <c r="E1559" t="s">
        <v>1534</v>
      </c>
      <c r="G1559" s="85">
        <v>46104</v>
      </c>
      <c r="H1559" s="57">
        <v>13</v>
      </c>
      <c r="I1559" t="s">
        <v>1881</v>
      </c>
    </row>
    <row r="1560" spans="1:9" x14ac:dyDescent="0.3">
      <c r="A1560">
        <v>30</v>
      </c>
      <c r="B1560">
        <v>0</v>
      </c>
      <c r="C1560">
        <v>0</v>
      </c>
      <c r="D1560">
        <v>0</v>
      </c>
      <c r="E1560" t="s">
        <v>1534</v>
      </c>
      <c r="G1560" s="85">
        <v>46104</v>
      </c>
      <c r="H1560" s="57">
        <v>13</v>
      </c>
      <c r="I1560" t="s">
        <v>1881</v>
      </c>
    </row>
    <row r="1561" spans="1:9" x14ac:dyDescent="0.3">
      <c r="A1561">
        <v>26</v>
      </c>
      <c r="B1561">
        <v>1</v>
      </c>
      <c r="C1561">
        <v>0</v>
      </c>
      <c r="D1561">
        <v>7500</v>
      </c>
      <c r="E1561" t="s">
        <v>4064</v>
      </c>
      <c r="F1561">
        <v>539370</v>
      </c>
      <c r="G1561" s="85">
        <v>46104</v>
      </c>
      <c r="H1561" s="57">
        <v>13</v>
      </c>
      <c r="I1561" t="s">
        <v>7121</v>
      </c>
    </row>
    <row r="1562" spans="1:9" x14ac:dyDescent="0.3">
      <c r="A1562">
        <v>30</v>
      </c>
      <c r="B1562">
        <v>0</v>
      </c>
      <c r="C1562">
        <v>0</v>
      </c>
      <c r="D1562">
        <v>0</v>
      </c>
      <c r="E1562" t="s">
        <v>3603</v>
      </c>
      <c r="F1562">
        <v>859354</v>
      </c>
      <c r="G1562" s="85">
        <v>46104</v>
      </c>
      <c r="H1562" s="57">
        <v>13</v>
      </c>
      <c r="I1562" t="s">
        <v>7143</v>
      </c>
    </row>
    <row r="1563" spans="1:9" x14ac:dyDescent="0.3">
      <c r="A1563">
        <v>30</v>
      </c>
      <c r="B1563">
        <v>1</v>
      </c>
      <c r="C1563">
        <v>1</v>
      </c>
      <c r="D1563">
        <v>6500</v>
      </c>
      <c r="F1563">
        <v>501364</v>
      </c>
      <c r="G1563" s="85">
        <v>46104</v>
      </c>
      <c r="H1563" s="57">
        <v>13</v>
      </c>
      <c r="I1563" t="s">
        <v>7147</v>
      </c>
    </row>
    <row r="1564" spans="1:9" x14ac:dyDescent="0.3">
      <c r="A1564">
        <v>2</v>
      </c>
      <c r="B1564">
        <v>0</v>
      </c>
      <c r="C1564">
        <v>0</v>
      </c>
      <c r="D1564">
        <v>21400</v>
      </c>
      <c r="E1564" t="s">
        <v>3168</v>
      </c>
      <c r="F1564">
        <v>3515</v>
      </c>
      <c r="G1564" s="85">
        <v>46104</v>
      </c>
      <c r="H1564" s="57">
        <v>13</v>
      </c>
      <c r="I1564" t="s">
        <v>7146</v>
      </c>
    </row>
    <row r="1565" spans="1:9" x14ac:dyDescent="0.3">
      <c r="A1565">
        <v>2</v>
      </c>
      <c r="B1565">
        <v>0</v>
      </c>
      <c r="C1565">
        <v>0</v>
      </c>
      <c r="D1565">
        <v>16500</v>
      </c>
      <c r="E1565" t="s">
        <v>4308</v>
      </c>
      <c r="F1565">
        <v>863153</v>
      </c>
      <c r="G1565" s="85">
        <v>46104</v>
      </c>
      <c r="H1565" s="57">
        <v>13</v>
      </c>
      <c r="I1565" t="s">
        <v>7151</v>
      </c>
    </row>
    <row r="1566" spans="1:9" x14ac:dyDescent="0.3">
      <c r="A1566">
        <v>7</v>
      </c>
      <c r="B1566">
        <v>0</v>
      </c>
      <c r="C1566">
        <v>0</v>
      </c>
      <c r="D1566">
        <v>14500</v>
      </c>
      <c r="F1566">
        <v>116127</v>
      </c>
      <c r="G1566" s="85">
        <v>46104</v>
      </c>
      <c r="H1566" s="57">
        <v>13</v>
      </c>
      <c r="I1566" t="s">
        <v>7152</v>
      </c>
    </row>
    <row r="1567" spans="1:9" x14ac:dyDescent="0.3">
      <c r="A1567">
        <v>26</v>
      </c>
      <c r="B1567">
        <v>1</v>
      </c>
      <c r="C1567">
        <v>0</v>
      </c>
      <c r="D1567">
        <v>7500</v>
      </c>
      <c r="F1567">
        <v>539370</v>
      </c>
      <c r="G1567" s="85">
        <v>46104</v>
      </c>
      <c r="H1567" s="57">
        <v>13</v>
      </c>
      <c r="I1567" t="s">
        <v>7121</v>
      </c>
    </row>
    <row r="1568" spans="1:9" x14ac:dyDescent="0.3">
      <c r="A1568">
        <v>12</v>
      </c>
      <c r="B1568">
        <v>1</v>
      </c>
      <c r="C1568">
        <v>0</v>
      </c>
      <c r="D1568">
        <v>5100</v>
      </c>
      <c r="F1568">
        <v>207820</v>
      </c>
      <c r="G1568" s="85">
        <v>46104</v>
      </c>
      <c r="H1568" s="57">
        <v>13</v>
      </c>
      <c r="I1568" t="s">
        <v>7153</v>
      </c>
    </row>
    <row r="1569" spans="1:9" x14ac:dyDescent="0.3">
      <c r="A1569">
        <v>10</v>
      </c>
      <c r="B1569">
        <v>1</v>
      </c>
      <c r="C1569">
        <v>0</v>
      </c>
      <c r="D1569">
        <v>48400</v>
      </c>
      <c r="E1569" t="s">
        <v>3443</v>
      </c>
      <c r="F1569">
        <v>736106</v>
      </c>
      <c r="G1569" s="85">
        <v>46104</v>
      </c>
      <c r="H1569" s="57">
        <v>13</v>
      </c>
      <c r="I1569" t="s">
        <v>7148</v>
      </c>
    </row>
    <row r="1570" spans="1:9" x14ac:dyDescent="0.3">
      <c r="A1570">
        <v>30</v>
      </c>
      <c r="D1570">
        <v>0</v>
      </c>
      <c r="E1570" t="s">
        <v>3160</v>
      </c>
      <c r="F1570">
        <v>816035</v>
      </c>
      <c r="G1570" s="85">
        <v>46104</v>
      </c>
      <c r="H1570" s="57">
        <v>13</v>
      </c>
      <c r="I1570" t="s">
        <v>7154</v>
      </c>
    </row>
    <row r="1571" spans="1:9" x14ac:dyDescent="0.3">
      <c r="A1571">
        <v>12</v>
      </c>
      <c r="B1571">
        <v>1</v>
      </c>
      <c r="C1571">
        <v>0</v>
      </c>
      <c r="D1571">
        <v>3600</v>
      </c>
      <c r="E1571" t="s">
        <v>3574</v>
      </c>
      <c r="F1571">
        <v>4634</v>
      </c>
      <c r="G1571" s="85">
        <v>46104</v>
      </c>
      <c r="H1571" s="57">
        <v>13</v>
      </c>
      <c r="I1571" t="s">
        <v>7155</v>
      </c>
    </row>
    <row r="1572" spans="1:9" x14ac:dyDescent="0.3">
      <c r="A1572">
        <v>10</v>
      </c>
      <c r="B1572">
        <v>1</v>
      </c>
      <c r="C1572">
        <v>0</v>
      </c>
      <c r="D1572">
        <v>12300</v>
      </c>
      <c r="E1572" t="s">
        <v>3598</v>
      </c>
      <c r="F1572">
        <v>859305</v>
      </c>
      <c r="G1572" s="85">
        <v>46104</v>
      </c>
      <c r="H1572" s="57">
        <v>13</v>
      </c>
      <c r="I1572" t="s">
        <v>7150</v>
      </c>
    </row>
    <row r="1573" spans="1:9" x14ac:dyDescent="0.3">
      <c r="A1573">
        <v>4</v>
      </c>
      <c r="B1573">
        <v>0</v>
      </c>
      <c r="C1573">
        <v>0</v>
      </c>
      <c r="D1573">
        <v>12200</v>
      </c>
      <c r="F1573">
        <v>705253</v>
      </c>
      <c r="G1573" s="85">
        <v>46104</v>
      </c>
      <c r="H1573" s="57">
        <v>13</v>
      </c>
      <c r="I1573" t="s">
        <v>7127</v>
      </c>
    </row>
    <row r="1574" spans="1:9" x14ac:dyDescent="0.3">
      <c r="A1574">
        <v>20</v>
      </c>
      <c r="B1574">
        <v>1</v>
      </c>
      <c r="C1574">
        <v>1</v>
      </c>
      <c r="D1574">
        <v>8700</v>
      </c>
      <c r="F1574">
        <v>491429</v>
      </c>
      <c r="G1574" s="85">
        <v>46104</v>
      </c>
      <c r="H1574" s="57">
        <v>13</v>
      </c>
      <c r="I1574" t="s">
        <v>7156</v>
      </c>
    </row>
    <row r="1575" spans="1:9" x14ac:dyDescent="0.3">
      <c r="A1575">
        <v>30</v>
      </c>
      <c r="B1575">
        <v>1</v>
      </c>
      <c r="C1575">
        <v>1</v>
      </c>
      <c r="D1575">
        <v>2200</v>
      </c>
      <c r="F1575">
        <v>565029</v>
      </c>
      <c r="G1575" s="85">
        <v>46104</v>
      </c>
      <c r="H1575" s="57">
        <v>13</v>
      </c>
      <c r="I1575" t="s">
        <v>7157</v>
      </c>
    </row>
    <row r="1576" spans="1:9" x14ac:dyDescent="0.3">
      <c r="A1576">
        <v>29</v>
      </c>
      <c r="B1576">
        <v>1</v>
      </c>
      <c r="C1576">
        <v>0</v>
      </c>
      <c r="D1576">
        <v>2000</v>
      </c>
      <c r="E1576" t="s">
        <v>3233</v>
      </c>
      <c r="F1576">
        <v>119542</v>
      </c>
      <c r="G1576" s="85">
        <v>46104</v>
      </c>
      <c r="H1576" s="57">
        <v>13</v>
      </c>
      <c r="I1576" t="s">
        <v>7158</v>
      </c>
    </row>
    <row r="1577" spans="1:9" x14ac:dyDescent="0.3">
      <c r="A1577">
        <v>13</v>
      </c>
      <c r="B1577">
        <v>1</v>
      </c>
      <c r="C1577">
        <v>0</v>
      </c>
      <c r="D1577">
        <v>22300</v>
      </c>
      <c r="F1577">
        <v>703456</v>
      </c>
      <c r="G1577" s="85">
        <v>46104</v>
      </c>
      <c r="H1577" s="57">
        <v>13</v>
      </c>
      <c r="I1577" t="s">
        <v>7159</v>
      </c>
    </row>
    <row r="1578" spans="1:9" x14ac:dyDescent="0.3">
      <c r="A1578">
        <v>3</v>
      </c>
      <c r="B1578">
        <v>0</v>
      </c>
      <c r="C1578">
        <v>0</v>
      </c>
      <c r="D1578" t="s">
        <v>3567</v>
      </c>
      <c r="E1578" t="s">
        <v>3587</v>
      </c>
      <c r="F1578" t="s">
        <v>3288</v>
      </c>
      <c r="G1578" s="85">
        <v>46104</v>
      </c>
      <c r="H1578" s="57">
        <v>13</v>
      </c>
      <c r="I1578" t="s">
        <v>7160</v>
      </c>
    </row>
    <row r="1579" spans="1:9" x14ac:dyDescent="0.3">
      <c r="A1579">
        <v>12</v>
      </c>
      <c r="B1579">
        <v>1</v>
      </c>
      <c r="C1579">
        <v>0</v>
      </c>
      <c r="D1579">
        <v>13400</v>
      </c>
      <c r="F1579">
        <v>696684</v>
      </c>
      <c r="G1579" s="85">
        <v>46104</v>
      </c>
      <c r="H1579" s="57">
        <v>13</v>
      </c>
      <c r="I1579" t="s">
        <v>7161</v>
      </c>
    </row>
    <row r="1580" spans="1:9" x14ac:dyDescent="0.3">
      <c r="A1580">
        <v>28</v>
      </c>
      <c r="B1580">
        <v>1</v>
      </c>
      <c r="C1580">
        <v>0</v>
      </c>
      <c r="D1580">
        <v>18000</v>
      </c>
      <c r="F1580">
        <v>834738</v>
      </c>
      <c r="G1580" s="85">
        <v>46104</v>
      </c>
      <c r="H1580" s="57">
        <v>13</v>
      </c>
      <c r="I1580" t="s">
        <v>7162</v>
      </c>
    </row>
    <row r="1581" spans="1:9" x14ac:dyDescent="0.3">
      <c r="A1581">
        <v>6</v>
      </c>
      <c r="B1581">
        <v>0</v>
      </c>
      <c r="C1581">
        <v>0</v>
      </c>
      <c r="D1581">
        <v>36900</v>
      </c>
      <c r="E1581" t="s">
        <v>3435</v>
      </c>
      <c r="F1581">
        <v>4671</v>
      </c>
      <c r="G1581" s="85">
        <v>46104</v>
      </c>
      <c r="H1581" s="57">
        <v>13</v>
      </c>
      <c r="I1581" t="s">
        <v>7149</v>
      </c>
    </row>
    <row r="1582" spans="1:9" x14ac:dyDescent="0.3">
      <c r="A1582">
        <v>18</v>
      </c>
      <c r="B1582">
        <v>1</v>
      </c>
      <c r="C1582">
        <v>0</v>
      </c>
      <c r="D1582">
        <v>8700</v>
      </c>
      <c r="E1582" t="s">
        <v>3272</v>
      </c>
      <c r="F1582">
        <v>4672</v>
      </c>
      <c r="G1582" s="85">
        <v>46104</v>
      </c>
      <c r="H1582" s="57">
        <v>13</v>
      </c>
      <c r="I1582" t="s">
        <v>7163</v>
      </c>
    </row>
    <row r="1583" spans="1:9" x14ac:dyDescent="0.3">
      <c r="A1583">
        <v>14</v>
      </c>
      <c r="B1583">
        <v>1</v>
      </c>
      <c r="C1583">
        <v>0</v>
      </c>
      <c r="D1583">
        <v>22500</v>
      </c>
      <c r="E1583" t="s">
        <v>4100</v>
      </c>
      <c r="F1583">
        <v>116173</v>
      </c>
      <c r="G1583" s="85">
        <v>46104</v>
      </c>
      <c r="H1583" s="57">
        <v>13</v>
      </c>
      <c r="I1583" t="s">
        <v>7138</v>
      </c>
    </row>
    <row r="1584" spans="1:9" x14ac:dyDescent="0.3">
      <c r="A1584">
        <v>7</v>
      </c>
      <c r="B1584">
        <v>0</v>
      </c>
      <c r="C1584">
        <v>0</v>
      </c>
      <c r="D1584">
        <v>14500</v>
      </c>
      <c r="F1584">
        <v>116127</v>
      </c>
      <c r="G1584" s="85">
        <v>46104</v>
      </c>
      <c r="H1584" s="57">
        <v>13</v>
      </c>
      <c r="I1584" t="s">
        <v>7152</v>
      </c>
    </row>
    <row r="1585" spans="1:9" x14ac:dyDescent="0.3">
      <c r="A1585">
        <v>5</v>
      </c>
      <c r="B1585">
        <v>0</v>
      </c>
      <c r="C1585">
        <v>0</v>
      </c>
      <c r="D1585">
        <v>2000</v>
      </c>
      <c r="E1585" t="s">
        <v>3489</v>
      </c>
      <c r="F1585">
        <v>766764</v>
      </c>
      <c r="G1585" s="85">
        <v>46104</v>
      </c>
      <c r="H1585" s="57">
        <v>13</v>
      </c>
      <c r="I1585" t="s">
        <v>7164</v>
      </c>
    </row>
    <row r="1586" spans="1:9" x14ac:dyDescent="0.3">
      <c r="A1586">
        <v>13</v>
      </c>
      <c r="B1586">
        <v>1</v>
      </c>
      <c r="C1586">
        <v>0</v>
      </c>
      <c r="D1586">
        <v>8100</v>
      </c>
      <c r="F1586">
        <v>4680</v>
      </c>
      <c r="G1586" s="85">
        <v>46104</v>
      </c>
      <c r="H1586" s="57">
        <v>13</v>
      </c>
      <c r="I1586" t="s">
        <v>7165</v>
      </c>
    </row>
    <row r="1587" spans="1:9" x14ac:dyDescent="0.3">
      <c r="A1587">
        <v>19</v>
      </c>
      <c r="B1587">
        <v>1</v>
      </c>
      <c r="C1587">
        <v>0</v>
      </c>
      <c r="D1587">
        <v>22700</v>
      </c>
      <c r="F1587">
        <v>4718</v>
      </c>
      <c r="G1587" s="85">
        <v>46104</v>
      </c>
      <c r="H1587" s="57">
        <v>13</v>
      </c>
      <c r="I1587" t="s">
        <v>7166</v>
      </c>
    </row>
    <row r="1588" spans="1:9" x14ac:dyDescent="0.3">
      <c r="A1588">
        <v>17</v>
      </c>
      <c r="B1588">
        <v>1</v>
      </c>
      <c r="C1588">
        <v>0</v>
      </c>
      <c r="D1588">
        <v>13200</v>
      </c>
      <c r="E1588" t="s">
        <v>3159</v>
      </c>
      <c r="F1588">
        <v>4635</v>
      </c>
      <c r="G1588" s="85">
        <v>46104</v>
      </c>
      <c r="H1588" s="57">
        <v>13</v>
      </c>
      <c r="I1588" t="s">
        <v>7167</v>
      </c>
    </row>
    <row r="1589" spans="1:9" x14ac:dyDescent="0.3">
      <c r="A1589">
        <v>19</v>
      </c>
      <c r="B1589">
        <v>1</v>
      </c>
      <c r="C1589">
        <v>0</v>
      </c>
      <c r="D1589">
        <v>20000</v>
      </c>
      <c r="F1589">
        <v>803184</v>
      </c>
      <c r="G1589" s="85">
        <v>46104</v>
      </c>
      <c r="H1589" s="57">
        <v>13</v>
      </c>
      <c r="I1589" t="s">
        <v>7133</v>
      </c>
    </row>
    <row r="1590" spans="1:9" x14ac:dyDescent="0.3">
      <c r="A1590">
        <v>4</v>
      </c>
      <c r="B1590">
        <v>1</v>
      </c>
      <c r="C1590">
        <v>0</v>
      </c>
      <c r="D1590">
        <v>31300</v>
      </c>
      <c r="E1590" t="s">
        <v>3207</v>
      </c>
      <c r="F1590">
        <v>732761</v>
      </c>
      <c r="G1590" s="85">
        <v>46104</v>
      </c>
      <c r="H1590" s="57">
        <v>13</v>
      </c>
      <c r="I1590" t="s">
        <v>7168</v>
      </c>
    </row>
    <row r="1591" spans="1:9" x14ac:dyDescent="0.3">
      <c r="A1591">
        <v>4</v>
      </c>
      <c r="B1591">
        <v>1</v>
      </c>
      <c r="C1591">
        <v>0</v>
      </c>
      <c r="D1591">
        <v>31300</v>
      </c>
      <c r="F1591">
        <v>732761</v>
      </c>
      <c r="G1591" s="85">
        <v>46104</v>
      </c>
      <c r="H1591" s="57">
        <v>13</v>
      </c>
      <c r="I1591" t="s">
        <v>7168</v>
      </c>
    </row>
    <row r="1592" spans="1:9" x14ac:dyDescent="0.3">
      <c r="A1592">
        <v>4</v>
      </c>
      <c r="B1592">
        <v>0</v>
      </c>
      <c r="C1592">
        <v>0</v>
      </c>
      <c r="D1592">
        <v>11400</v>
      </c>
      <c r="E1592" t="s">
        <v>3445</v>
      </c>
      <c r="F1592">
        <v>767676</v>
      </c>
      <c r="G1592" s="85">
        <v>46104</v>
      </c>
      <c r="H1592" s="57">
        <v>13</v>
      </c>
      <c r="I1592" t="s">
        <v>7169</v>
      </c>
    </row>
    <row r="1593" spans="1:9" x14ac:dyDescent="0.3">
      <c r="A1593">
        <v>1</v>
      </c>
      <c r="B1593">
        <v>0</v>
      </c>
      <c r="C1593">
        <v>0</v>
      </c>
      <c r="D1593" t="s">
        <v>3567</v>
      </c>
      <c r="F1593" t="s">
        <v>3875</v>
      </c>
      <c r="G1593" s="85">
        <v>46104</v>
      </c>
      <c r="H1593" s="57">
        <v>13</v>
      </c>
      <c r="I1593" t="s">
        <v>7170</v>
      </c>
    </row>
    <row r="1594" spans="1:9" x14ac:dyDescent="0.3">
      <c r="A1594">
        <v>6</v>
      </c>
      <c r="B1594">
        <v>1</v>
      </c>
      <c r="C1594">
        <v>0</v>
      </c>
      <c r="D1594">
        <v>9100</v>
      </c>
      <c r="E1594" t="s">
        <v>3589</v>
      </c>
      <c r="F1594">
        <v>732768</v>
      </c>
      <c r="G1594" s="85">
        <v>46104</v>
      </c>
      <c r="H1594" s="57">
        <v>13</v>
      </c>
      <c r="I1594" t="s">
        <v>7171</v>
      </c>
    </row>
    <row r="1595" spans="1:9" x14ac:dyDescent="0.3">
      <c r="A1595">
        <v>30</v>
      </c>
      <c r="B1595">
        <v>0</v>
      </c>
      <c r="C1595">
        <v>0</v>
      </c>
      <c r="D1595">
        <v>0</v>
      </c>
      <c r="E1595" t="s">
        <v>3597</v>
      </c>
      <c r="F1595">
        <v>859473</v>
      </c>
      <c r="G1595" s="85">
        <v>46104</v>
      </c>
      <c r="H1595" s="57">
        <v>13</v>
      </c>
      <c r="I1595" t="s">
        <v>7172</v>
      </c>
    </row>
    <row r="1596" spans="1:9" x14ac:dyDescent="0.3">
      <c r="A1596">
        <v>18</v>
      </c>
      <c r="B1596">
        <v>1</v>
      </c>
      <c r="C1596">
        <v>0</v>
      </c>
      <c r="D1596">
        <v>22500</v>
      </c>
      <c r="E1596" t="s">
        <v>7618</v>
      </c>
      <c r="F1596">
        <v>103048</v>
      </c>
      <c r="G1596" s="85">
        <v>46104</v>
      </c>
      <c r="H1596" s="57">
        <v>13</v>
      </c>
      <c r="I1596" t="s">
        <v>7173</v>
      </c>
    </row>
    <row r="1597" spans="1:9" x14ac:dyDescent="0.3">
      <c r="A1597">
        <v>0</v>
      </c>
      <c r="B1597">
        <v>0</v>
      </c>
      <c r="C1597">
        <v>0</v>
      </c>
      <c r="D1597">
        <v>4700</v>
      </c>
      <c r="E1597" t="s">
        <v>3596</v>
      </c>
      <c r="F1597">
        <v>860202</v>
      </c>
      <c r="G1597" s="85">
        <v>46104</v>
      </c>
      <c r="H1597" s="57">
        <v>13</v>
      </c>
      <c r="I1597" t="s">
        <v>7174</v>
      </c>
    </row>
    <row r="1598" spans="1:9" x14ac:dyDescent="0.3">
      <c r="A1598">
        <v>12</v>
      </c>
      <c r="B1598">
        <v>1</v>
      </c>
      <c r="C1598">
        <v>0</v>
      </c>
      <c r="D1598">
        <v>46300</v>
      </c>
      <c r="F1598">
        <v>723100</v>
      </c>
      <c r="G1598" s="85">
        <v>46104</v>
      </c>
      <c r="H1598" s="57">
        <v>13</v>
      </c>
      <c r="I1598" t="s">
        <v>7175</v>
      </c>
    </row>
    <row r="1599" spans="1:9" x14ac:dyDescent="0.3">
      <c r="A1599">
        <v>30</v>
      </c>
      <c r="B1599">
        <v>1</v>
      </c>
      <c r="C1599">
        <v>1</v>
      </c>
      <c r="D1599">
        <v>3200</v>
      </c>
      <c r="F1599">
        <v>689524</v>
      </c>
      <c r="G1599" s="85">
        <v>46104</v>
      </c>
      <c r="H1599" s="57">
        <v>13</v>
      </c>
      <c r="I1599" t="s">
        <v>7176</v>
      </c>
    </row>
    <row r="1600" spans="1:9" x14ac:dyDescent="0.3">
      <c r="A1600">
        <v>12</v>
      </c>
      <c r="B1600">
        <v>1</v>
      </c>
      <c r="C1600">
        <v>0</v>
      </c>
      <c r="D1600">
        <v>46300</v>
      </c>
      <c r="F1600">
        <v>723100</v>
      </c>
      <c r="G1600" s="85">
        <v>46104</v>
      </c>
      <c r="H1600" s="57">
        <v>13</v>
      </c>
      <c r="I1600" t="s">
        <v>7175</v>
      </c>
    </row>
    <row r="1601" spans="1:9" x14ac:dyDescent="0.3">
      <c r="A1601">
        <v>30</v>
      </c>
      <c r="B1601">
        <v>0</v>
      </c>
      <c r="C1601">
        <v>0</v>
      </c>
      <c r="D1601">
        <v>0</v>
      </c>
      <c r="E1601" t="s">
        <v>3445</v>
      </c>
      <c r="G1601" s="85">
        <v>46104</v>
      </c>
      <c r="H1601" s="57">
        <v>13</v>
      </c>
      <c r="I1601" t="s">
        <v>1881</v>
      </c>
    </row>
    <row r="1602" spans="1:9" x14ac:dyDescent="0.3">
      <c r="A1602">
        <v>18</v>
      </c>
      <c r="B1602">
        <v>1</v>
      </c>
      <c r="C1602">
        <v>0</v>
      </c>
      <c r="D1602">
        <v>22500</v>
      </c>
      <c r="F1602">
        <v>103048</v>
      </c>
      <c r="G1602" s="85">
        <v>46104</v>
      </c>
      <c r="H1602" s="57">
        <v>13</v>
      </c>
      <c r="I1602" t="s">
        <v>7173</v>
      </c>
    </row>
    <row r="1603" spans="1:9" x14ac:dyDescent="0.3">
      <c r="A1603">
        <v>30</v>
      </c>
      <c r="B1603">
        <v>1</v>
      </c>
      <c r="C1603">
        <v>1</v>
      </c>
      <c r="D1603">
        <v>400</v>
      </c>
      <c r="E1603" t="s">
        <v>3446</v>
      </c>
      <c r="F1603">
        <v>730132</v>
      </c>
      <c r="G1603" s="85">
        <v>46104</v>
      </c>
      <c r="H1603" s="57">
        <v>13</v>
      </c>
      <c r="I1603" t="s">
        <v>7177</v>
      </c>
    </row>
    <row r="1604" spans="1:9" x14ac:dyDescent="0.3">
      <c r="A1604">
        <v>4</v>
      </c>
      <c r="B1604">
        <v>0</v>
      </c>
      <c r="C1604">
        <v>0</v>
      </c>
      <c r="D1604">
        <v>33500</v>
      </c>
      <c r="E1604" t="s">
        <v>3228</v>
      </c>
      <c r="F1604">
        <v>619410</v>
      </c>
      <c r="G1604" s="85">
        <v>46104</v>
      </c>
      <c r="H1604" s="57">
        <v>13</v>
      </c>
      <c r="I1604" t="s">
        <v>7178</v>
      </c>
    </row>
    <row r="1605" spans="1:9" x14ac:dyDescent="0.3">
      <c r="A1605">
        <v>30</v>
      </c>
      <c r="B1605">
        <v>1</v>
      </c>
      <c r="C1605">
        <v>1</v>
      </c>
      <c r="D1605">
        <v>600</v>
      </c>
      <c r="E1605" t="s">
        <v>2805</v>
      </c>
      <c r="F1605">
        <v>803484</v>
      </c>
      <c r="G1605" s="85">
        <v>46104</v>
      </c>
      <c r="H1605" s="57">
        <v>13</v>
      </c>
      <c r="I1605" t="s">
        <v>7179</v>
      </c>
    </row>
    <row r="1606" spans="1:9" x14ac:dyDescent="0.3">
      <c r="A1606">
        <v>30</v>
      </c>
      <c r="B1606">
        <v>1</v>
      </c>
      <c r="C1606">
        <v>0</v>
      </c>
      <c r="D1606">
        <v>2100</v>
      </c>
      <c r="E1606" t="s">
        <v>3448</v>
      </c>
      <c r="F1606">
        <v>572709</v>
      </c>
      <c r="G1606" s="85">
        <v>46104</v>
      </c>
      <c r="H1606" s="57">
        <v>13</v>
      </c>
      <c r="I1606" t="s">
        <v>7180</v>
      </c>
    </row>
    <row r="1607" spans="1:9" x14ac:dyDescent="0.3">
      <c r="A1607">
        <v>30</v>
      </c>
      <c r="B1607">
        <v>1</v>
      </c>
      <c r="C1607">
        <v>1</v>
      </c>
      <c r="D1607">
        <v>1900</v>
      </c>
      <c r="E1607" t="s">
        <v>3447</v>
      </c>
      <c r="F1607">
        <v>771410</v>
      </c>
      <c r="G1607" s="85">
        <v>46104</v>
      </c>
      <c r="H1607" s="57">
        <v>13</v>
      </c>
      <c r="I1607" t="s">
        <v>7181</v>
      </c>
    </row>
    <row r="1608" spans="1:9" x14ac:dyDescent="0.3">
      <c r="A1608">
        <v>0</v>
      </c>
      <c r="B1608">
        <v>0</v>
      </c>
      <c r="C1608">
        <v>0</v>
      </c>
      <c r="D1608">
        <v>4700</v>
      </c>
      <c r="E1608" t="s">
        <v>3596</v>
      </c>
      <c r="F1608">
        <v>860202</v>
      </c>
      <c r="G1608" s="85">
        <v>46104</v>
      </c>
      <c r="H1608" s="57">
        <v>13</v>
      </c>
      <c r="I1608" t="s">
        <v>7174</v>
      </c>
    </row>
    <row r="1609" spans="1:9" x14ac:dyDescent="0.3">
      <c r="A1609">
        <v>30</v>
      </c>
      <c r="B1609">
        <v>0</v>
      </c>
      <c r="C1609">
        <v>0</v>
      </c>
      <c r="D1609">
        <v>0</v>
      </c>
      <c r="E1609" t="s">
        <v>4079</v>
      </c>
      <c r="G1609" s="85">
        <v>46104</v>
      </c>
      <c r="H1609" s="57">
        <v>13</v>
      </c>
      <c r="I1609" t="s">
        <v>1881</v>
      </c>
    </row>
    <row r="1610" spans="1:9" x14ac:dyDescent="0.3">
      <c r="A1610">
        <v>12</v>
      </c>
      <c r="B1610">
        <v>1</v>
      </c>
      <c r="C1610">
        <v>0</v>
      </c>
      <c r="D1610">
        <v>46300</v>
      </c>
      <c r="E1610" t="s">
        <v>4079</v>
      </c>
      <c r="F1610">
        <v>723100</v>
      </c>
      <c r="G1610" s="85">
        <v>46104</v>
      </c>
      <c r="H1610" s="57">
        <v>13</v>
      </c>
      <c r="I1610" t="s">
        <v>7175</v>
      </c>
    </row>
    <row r="1611" spans="1:9" x14ac:dyDescent="0.3">
      <c r="A1611">
        <v>30</v>
      </c>
      <c r="B1611">
        <v>1</v>
      </c>
      <c r="C1611">
        <v>1</v>
      </c>
      <c r="D1611">
        <v>600</v>
      </c>
      <c r="E1611" t="s">
        <v>3449</v>
      </c>
      <c r="F1611">
        <v>803484</v>
      </c>
      <c r="G1611" s="85">
        <v>46104</v>
      </c>
      <c r="H1611" s="57">
        <v>13</v>
      </c>
      <c r="I1611" t="s">
        <v>7179</v>
      </c>
    </row>
    <row r="1612" spans="1:9" x14ac:dyDescent="0.3">
      <c r="A1612">
        <v>12</v>
      </c>
      <c r="B1612">
        <v>1</v>
      </c>
      <c r="C1612">
        <v>0</v>
      </c>
      <c r="D1612">
        <v>46300</v>
      </c>
      <c r="F1612">
        <v>723100</v>
      </c>
      <c r="G1612" s="85">
        <v>46104</v>
      </c>
      <c r="H1612" s="57">
        <v>13</v>
      </c>
      <c r="I1612" t="s">
        <v>7175</v>
      </c>
    </row>
    <row r="1613" spans="1:9" x14ac:dyDescent="0.3">
      <c r="A1613">
        <v>14</v>
      </c>
      <c r="B1613">
        <v>1</v>
      </c>
      <c r="C1613">
        <v>0</v>
      </c>
      <c r="D1613">
        <v>40400</v>
      </c>
      <c r="E1613" t="s">
        <v>3256</v>
      </c>
      <c r="F1613">
        <v>4181</v>
      </c>
      <c r="G1613" s="85">
        <v>46104</v>
      </c>
      <c r="H1613" s="57">
        <v>13</v>
      </c>
      <c r="I1613" t="s">
        <v>7125</v>
      </c>
    </row>
    <row r="1614" spans="1:9" x14ac:dyDescent="0.3">
      <c r="A1614">
        <v>12</v>
      </c>
      <c r="B1614">
        <v>1</v>
      </c>
      <c r="C1614">
        <v>0</v>
      </c>
      <c r="D1614">
        <v>2600</v>
      </c>
      <c r="E1614" t="s">
        <v>3201</v>
      </c>
      <c r="F1614">
        <v>97950</v>
      </c>
      <c r="G1614" s="85">
        <v>46104</v>
      </c>
      <c r="H1614" s="57">
        <v>13</v>
      </c>
      <c r="I1614" t="s">
        <v>7182</v>
      </c>
    </row>
    <row r="1615" spans="1:9" x14ac:dyDescent="0.3">
      <c r="A1615">
        <v>30</v>
      </c>
      <c r="B1615">
        <v>1</v>
      </c>
      <c r="C1615">
        <v>1</v>
      </c>
      <c r="D1615">
        <v>3100</v>
      </c>
      <c r="F1615">
        <v>66518</v>
      </c>
      <c r="G1615" s="85">
        <v>46104</v>
      </c>
      <c r="H1615" s="57">
        <v>13</v>
      </c>
      <c r="I1615" t="s">
        <v>7183</v>
      </c>
    </row>
    <row r="1616" spans="1:9" x14ac:dyDescent="0.3">
      <c r="A1616">
        <v>13</v>
      </c>
      <c r="B1616">
        <v>1</v>
      </c>
      <c r="C1616">
        <v>0</v>
      </c>
      <c r="D1616">
        <v>13500</v>
      </c>
      <c r="F1616">
        <v>66519</v>
      </c>
      <c r="G1616" s="85">
        <v>46104</v>
      </c>
      <c r="H1616" s="57">
        <v>13</v>
      </c>
      <c r="I1616" t="s">
        <v>7184</v>
      </c>
    </row>
    <row r="1617" spans="1:9" x14ac:dyDescent="0.3">
      <c r="A1617">
        <v>8</v>
      </c>
      <c r="B1617">
        <v>0</v>
      </c>
      <c r="C1617">
        <v>0</v>
      </c>
      <c r="D1617">
        <v>16000</v>
      </c>
      <c r="E1617" t="s">
        <v>3192</v>
      </c>
      <c r="F1617">
        <v>544177</v>
      </c>
      <c r="G1617" s="85">
        <v>46104</v>
      </c>
      <c r="H1617" s="57">
        <v>13</v>
      </c>
      <c r="I1617" t="s">
        <v>7185</v>
      </c>
    </row>
    <row r="1618" spans="1:9" x14ac:dyDescent="0.3">
      <c r="A1618">
        <v>0</v>
      </c>
      <c r="B1618">
        <v>0</v>
      </c>
      <c r="C1618">
        <v>0</v>
      </c>
      <c r="D1618">
        <v>1100</v>
      </c>
      <c r="E1618" t="s">
        <v>3605</v>
      </c>
      <c r="F1618">
        <v>859516</v>
      </c>
      <c r="G1618" s="85">
        <v>46104</v>
      </c>
      <c r="H1618" s="57">
        <v>13</v>
      </c>
      <c r="I1618" t="s">
        <v>7186</v>
      </c>
    </row>
    <row r="1619" spans="1:9" x14ac:dyDescent="0.3">
      <c r="A1619">
        <v>8</v>
      </c>
      <c r="B1619">
        <v>1</v>
      </c>
      <c r="C1619">
        <v>0</v>
      </c>
      <c r="D1619">
        <v>300</v>
      </c>
      <c r="E1619" t="s">
        <v>3157</v>
      </c>
      <c r="F1619">
        <v>783942</v>
      </c>
      <c r="G1619" s="85">
        <v>46104</v>
      </c>
      <c r="H1619" s="57">
        <v>13</v>
      </c>
      <c r="I1619" t="s">
        <v>7187</v>
      </c>
    </row>
    <row r="1620" spans="1:9" x14ac:dyDescent="0.3">
      <c r="A1620">
        <v>2</v>
      </c>
      <c r="B1620">
        <v>0</v>
      </c>
      <c r="C1620">
        <v>0</v>
      </c>
      <c r="D1620">
        <v>2200</v>
      </c>
      <c r="E1620" t="s">
        <v>3157</v>
      </c>
      <c r="F1620">
        <v>783943</v>
      </c>
      <c r="G1620" s="85">
        <v>46104</v>
      </c>
      <c r="H1620" s="57">
        <v>13</v>
      </c>
      <c r="I1620" t="s">
        <v>7188</v>
      </c>
    </row>
    <row r="1621" spans="1:9" x14ac:dyDescent="0.3">
      <c r="A1621">
        <v>2</v>
      </c>
      <c r="B1621">
        <v>0</v>
      </c>
      <c r="C1621">
        <v>0</v>
      </c>
      <c r="D1621">
        <v>2200</v>
      </c>
      <c r="E1621" t="s">
        <v>3253</v>
      </c>
      <c r="F1621">
        <v>783943</v>
      </c>
      <c r="G1621" s="85">
        <v>46104</v>
      </c>
      <c r="H1621" s="57">
        <v>13</v>
      </c>
      <c r="I1621" t="s">
        <v>7188</v>
      </c>
    </row>
    <row r="1622" spans="1:9" x14ac:dyDescent="0.3">
      <c r="A1622">
        <v>13</v>
      </c>
      <c r="B1622">
        <v>1</v>
      </c>
      <c r="C1622">
        <v>0</v>
      </c>
      <c r="D1622">
        <v>13500</v>
      </c>
      <c r="F1622">
        <v>66519</v>
      </c>
      <c r="G1622" s="85">
        <v>46104</v>
      </c>
      <c r="H1622" s="57">
        <v>13</v>
      </c>
      <c r="I1622" t="s">
        <v>7184</v>
      </c>
    </row>
    <row r="1623" spans="1:9" x14ac:dyDescent="0.3">
      <c r="A1623">
        <v>30</v>
      </c>
      <c r="B1623">
        <v>0</v>
      </c>
      <c r="C1623">
        <v>0</v>
      </c>
      <c r="D1623">
        <v>0</v>
      </c>
      <c r="E1623" t="s">
        <v>3604</v>
      </c>
      <c r="F1623">
        <v>859503</v>
      </c>
      <c r="G1623" s="85">
        <v>46104</v>
      </c>
      <c r="H1623" s="57">
        <v>13</v>
      </c>
      <c r="I1623" t="s">
        <v>7189</v>
      </c>
    </row>
    <row r="1624" spans="1:9" x14ac:dyDescent="0.3">
      <c r="A1624">
        <v>28</v>
      </c>
      <c r="B1624">
        <v>1</v>
      </c>
      <c r="C1624">
        <v>0</v>
      </c>
      <c r="D1624">
        <v>18000</v>
      </c>
      <c r="F1624">
        <v>834738</v>
      </c>
      <c r="G1624" s="85">
        <v>46104</v>
      </c>
      <c r="H1624" s="57">
        <v>13</v>
      </c>
      <c r="I1624" t="s">
        <v>7162</v>
      </c>
    </row>
    <row r="1625" spans="1:9" x14ac:dyDescent="0.3">
      <c r="A1625">
        <v>4</v>
      </c>
      <c r="B1625">
        <v>0</v>
      </c>
      <c r="C1625">
        <v>0</v>
      </c>
      <c r="D1625">
        <v>33500</v>
      </c>
      <c r="E1625" t="s">
        <v>4075</v>
      </c>
      <c r="F1625">
        <v>619410</v>
      </c>
      <c r="G1625" s="85">
        <v>46104</v>
      </c>
      <c r="H1625" s="57">
        <v>13</v>
      </c>
      <c r="I1625" t="s">
        <v>7178</v>
      </c>
    </row>
    <row r="1626" spans="1:9" x14ac:dyDescent="0.3">
      <c r="A1626">
        <v>7</v>
      </c>
      <c r="B1626">
        <v>0</v>
      </c>
      <c r="C1626">
        <v>0</v>
      </c>
      <c r="D1626">
        <v>6900</v>
      </c>
      <c r="F1626">
        <v>525836</v>
      </c>
      <c r="G1626" s="85">
        <v>46104</v>
      </c>
      <c r="H1626" s="57">
        <v>13</v>
      </c>
      <c r="I1626" t="s">
        <v>7134</v>
      </c>
    </row>
    <row r="1627" spans="1:9" x14ac:dyDescent="0.3">
      <c r="A1627">
        <v>30</v>
      </c>
      <c r="B1627">
        <v>0</v>
      </c>
      <c r="C1627">
        <v>0</v>
      </c>
      <c r="D1627">
        <v>0</v>
      </c>
      <c r="E1627" t="s">
        <v>3156</v>
      </c>
      <c r="G1627" s="85">
        <v>46104</v>
      </c>
      <c r="H1627" s="57">
        <v>13</v>
      </c>
      <c r="I1627" t="s">
        <v>1881</v>
      </c>
    </row>
    <row r="1628" spans="1:9" x14ac:dyDescent="0.3">
      <c r="A1628">
        <v>8</v>
      </c>
      <c r="B1628">
        <v>1</v>
      </c>
      <c r="C1628">
        <v>0</v>
      </c>
      <c r="D1628">
        <v>10500</v>
      </c>
      <c r="F1628">
        <v>276333</v>
      </c>
      <c r="G1628" s="85">
        <v>46104</v>
      </c>
      <c r="H1628" s="57">
        <v>13</v>
      </c>
      <c r="I1628" t="s">
        <v>7190</v>
      </c>
    </row>
    <row r="1629" spans="1:9" x14ac:dyDescent="0.3">
      <c r="A1629">
        <v>30</v>
      </c>
      <c r="B1629">
        <v>1</v>
      </c>
      <c r="C1629">
        <v>1</v>
      </c>
      <c r="D1629">
        <v>9100</v>
      </c>
      <c r="F1629">
        <v>539941</v>
      </c>
      <c r="G1629" s="85">
        <v>46104</v>
      </c>
      <c r="H1629" s="57">
        <v>13</v>
      </c>
      <c r="I1629" t="s">
        <v>7191</v>
      </c>
    </row>
    <row r="1630" spans="1:9" x14ac:dyDescent="0.3">
      <c r="A1630">
        <v>19</v>
      </c>
      <c r="B1630">
        <v>1</v>
      </c>
      <c r="C1630">
        <v>0</v>
      </c>
      <c r="D1630">
        <v>22700</v>
      </c>
      <c r="F1630">
        <v>4718</v>
      </c>
      <c r="G1630" s="85">
        <v>46104</v>
      </c>
      <c r="H1630" s="57">
        <v>13</v>
      </c>
      <c r="I1630" t="s">
        <v>7166</v>
      </c>
    </row>
    <row r="1631" spans="1:9" x14ac:dyDescent="0.3">
      <c r="A1631">
        <v>7</v>
      </c>
      <c r="B1631">
        <v>0</v>
      </c>
      <c r="C1631">
        <v>0</v>
      </c>
      <c r="D1631">
        <v>14500</v>
      </c>
      <c r="F1631">
        <v>116127</v>
      </c>
      <c r="G1631" s="85">
        <v>46104</v>
      </c>
      <c r="H1631" s="57">
        <v>13</v>
      </c>
      <c r="I1631" t="s">
        <v>7152</v>
      </c>
    </row>
    <row r="1632" spans="1:9" x14ac:dyDescent="0.3">
      <c r="A1632">
        <v>10</v>
      </c>
      <c r="B1632">
        <v>1</v>
      </c>
      <c r="C1632">
        <v>0</v>
      </c>
      <c r="D1632">
        <v>12300</v>
      </c>
      <c r="E1632" t="s">
        <v>3598</v>
      </c>
      <c r="F1632">
        <v>859305</v>
      </c>
      <c r="G1632" s="85">
        <v>46104</v>
      </c>
      <c r="H1632" s="57">
        <v>13</v>
      </c>
      <c r="I1632" t="s">
        <v>7150</v>
      </c>
    </row>
    <row r="1633" spans="1:9" x14ac:dyDescent="0.3">
      <c r="A1633">
        <v>30</v>
      </c>
      <c r="B1633">
        <v>0</v>
      </c>
      <c r="C1633">
        <v>0</v>
      </c>
      <c r="D1633">
        <v>0</v>
      </c>
      <c r="E1633" t="s">
        <v>3156</v>
      </c>
      <c r="G1633" s="85">
        <v>46104</v>
      </c>
      <c r="H1633" s="57">
        <v>13</v>
      </c>
      <c r="I1633" t="s">
        <v>1881</v>
      </c>
    </row>
    <row r="1634" spans="1:9" x14ac:dyDescent="0.3">
      <c r="A1634">
        <v>13</v>
      </c>
      <c r="B1634">
        <v>1</v>
      </c>
      <c r="C1634">
        <v>0</v>
      </c>
      <c r="D1634">
        <v>4500</v>
      </c>
      <c r="E1634" t="s">
        <v>3254</v>
      </c>
      <c r="F1634">
        <v>565032</v>
      </c>
      <c r="G1634" s="85">
        <v>46104</v>
      </c>
      <c r="H1634" s="57">
        <v>13</v>
      </c>
      <c r="I1634" t="s">
        <v>7192</v>
      </c>
    </row>
    <row r="1635" spans="1:9" x14ac:dyDescent="0.3">
      <c r="A1635">
        <v>4</v>
      </c>
      <c r="B1635">
        <v>1</v>
      </c>
      <c r="C1635">
        <v>0</v>
      </c>
      <c r="D1635">
        <v>4800</v>
      </c>
      <c r="F1635">
        <v>4717</v>
      </c>
      <c r="G1635" s="85">
        <v>46104</v>
      </c>
      <c r="H1635" s="57">
        <v>13</v>
      </c>
      <c r="I1635" t="s">
        <v>7193</v>
      </c>
    </row>
    <row r="1636" spans="1:9" x14ac:dyDescent="0.3">
      <c r="A1636">
        <v>30</v>
      </c>
      <c r="B1636">
        <v>1</v>
      </c>
      <c r="C1636">
        <v>1</v>
      </c>
      <c r="D1636">
        <v>9100</v>
      </c>
      <c r="F1636">
        <v>539941</v>
      </c>
      <c r="G1636" s="85">
        <v>46104</v>
      </c>
      <c r="H1636" s="57">
        <v>13</v>
      </c>
      <c r="I1636" t="s">
        <v>7191</v>
      </c>
    </row>
    <row r="1637" spans="1:9" x14ac:dyDescent="0.3">
      <c r="A1637">
        <v>19</v>
      </c>
      <c r="B1637">
        <v>1</v>
      </c>
      <c r="C1637">
        <v>0</v>
      </c>
      <c r="D1637">
        <v>20000</v>
      </c>
      <c r="F1637">
        <v>803184</v>
      </c>
      <c r="G1637" s="85">
        <v>46104</v>
      </c>
      <c r="H1637" s="57">
        <v>13</v>
      </c>
      <c r="I1637" t="s">
        <v>7133</v>
      </c>
    </row>
    <row r="1638" spans="1:9" x14ac:dyDescent="0.3">
      <c r="A1638">
        <v>28</v>
      </c>
      <c r="B1638">
        <v>1</v>
      </c>
      <c r="C1638">
        <v>0</v>
      </c>
      <c r="D1638">
        <v>18000</v>
      </c>
      <c r="F1638">
        <v>834738</v>
      </c>
      <c r="G1638" s="85">
        <v>46104</v>
      </c>
      <c r="H1638" s="57">
        <v>13</v>
      </c>
      <c r="I1638" t="s">
        <v>7162</v>
      </c>
    </row>
    <row r="1639" spans="1:9" x14ac:dyDescent="0.3">
      <c r="A1639">
        <v>11</v>
      </c>
      <c r="C1639">
        <v>0</v>
      </c>
      <c r="D1639">
        <v>1800</v>
      </c>
      <c r="E1639" t="s">
        <v>4303</v>
      </c>
      <c r="F1639">
        <v>859378</v>
      </c>
      <c r="G1639" s="85">
        <v>46104</v>
      </c>
      <c r="H1639" s="57">
        <v>13</v>
      </c>
      <c r="I1639" t="s">
        <v>7194</v>
      </c>
    </row>
    <row r="1640" spans="1:9" x14ac:dyDescent="0.3">
      <c r="A1640">
        <v>3</v>
      </c>
      <c r="C1640">
        <v>0</v>
      </c>
      <c r="D1640">
        <v>3100</v>
      </c>
      <c r="E1640" t="s">
        <v>4304</v>
      </c>
      <c r="F1640">
        <v>793025</v>
      </c>
      <c r="G1640" s="85">
        <v>46104</v>
      </c>
      <c r="H1640" s="57">
        <v>13</v>
      </c>
      <c r="I1640" t="s">
        <v>7195</v>
      </c>
    </row>
    <row r="1641" spans="1:9" x14ac:dyDescent="0.3">
      <c r="A1641">
        <v>16</v>
      </c>
      <c r="B1641">
        <v>1</v>
      </c>
      <c r="C1641">
        <v>0</v>
      </c>
      <c r="D1641">
        <v>3100</v>
      </c>
      <c r="E1641" t="s">
        <v>3281</v>
      </c>
      <c r="F1641">
        <v>539568</v>
      </c>
      <c r="G1641" s="85">
        <v>46104</v>
      </c>
      <c r="H1641" s="57">
        <v>13</v>
      </c>
      <c r="I1641" t="s">
        <v>7196</v>
      </c>
    </row>
    <row r="1642" spans="1:9" x14ac:dyDescent="0.3">
      <c r="A1642">
        <v>19</v>
      </c>
      <c r="B1642">
        <v>1</v>
      </c>
      <c r="C1642">
        <v>0</v>
      </c>
      <c r="D1642">
        <v>22700</v>
      </c>
      <c r="F1642">
        <v>4718</v>
      </c>
      <c r="G1642" s="85">
        <v>46104</v>
      </c>
      <c r="H1642" s="57">
        <v>13</v>
      </c>
      <c r="I1642" t="s">
        <v>7166</v>
      </c>
    </row>
    <row r="1643" spans="1:9" x14ac:dyDescent="0.3">
      <c r="A1643">
        <v>30</v>
      </c>
      <c r="B1643">
        <v>1</v>
      </c>
      <c r="C1643">
        <v>1</v>
      </c>
      <c r="D1643">
        <v>700</v>
      </c>
      <c r="F1643">
        <v>700648</v>
      </c>
      <c r="G1643" s="85">
        <v>46104</v>
      </c>
      <c r="H1643" s="57">
        <v>13</v>
      </c>
      <c r="I1643" t="s">
        <v>7197</v>
      </c>
    </row>
    <row r="1644" spans="1:9" x14ac:dyDescent="0.3">
      <c r="A1644">
        <v>4</v>
      </c>
      <c r="B1644">
        <v>0</v>
      </c>
      <c r="C1644">
        <v>0</v>
      </c>
      <c r="D1644">
        <v>5700</v>
      </c>
      <c r="F1644">
        <v>768897</v>
      </c>
      <c r="G1644" s="85">
        <v>46104</v>
      </c>
      <c r="H1644" s="57">
        <v>13</v>
      </c>
      <c r="I1644" t="s">
        <v>7198</v>
      </c>
    </row>
    <row r="1645" spans="1:9" x14ac:dyDescent="0.3">
      <c r="A1645">
        <v>4</v>
      </c>
      <c r="B1645">
        <v>0</v>
      </c>
      <c r="C1645">
        <v>0</v>
      </c>
      <c r="D1645">
        <v>11400</v>
      </c>
      <c r="E1645" t="s">
        <v>3447</v>
      </c>
      <c r="F1645">
        <v>767676</v>
      </c>
      <c r="G1645" s="85">
        <v>46104</v>
      </c>
      <c r="H1645" s="57">
        <v>13</v>
      </c>
      <c r="I1645" t="s">
        <v>7169</v>
      </c>
    </row>
    <row r="1646" spans="1:9" x14ac:dyDescent="0.3">
      <c r="A1646">
        <v>5</v>
      </c>
      <c r="B1646">
        <v>0</v>
      </c>
      <c r="C1646">
        <v>0</v>
      </c>
      <c r="D1646">
        <v>6300</v>
      </c>
      <c r="E1646" t="s">
        <v>7619</v>
      </c>
      <c r="F1646">
        <v>471085</v>
      </c>
      <c r="G1646" s="85">
        <v>46104</v>
      </c>
      <c r="H1646" s="57">
        <v>13</v>
      </c>
      <c r="I1646" t="s">
        <v>7199</v>
      </c>
    </row>
    <row r="1647" spans="1:9" x14ac:dyDescent="0.3">
      <c r="A1647">
        <v>24</v>
      </c>
      <c r="B1647">
        <v>1</v>
      </c>
      <c r="C1647">
        <v>0</v>
      </c>
      <c r="D1647">
        <v>1700</v>
      </c>
      <c r="E1647" t="s">
        <v>3209</v>
      </c>
      <c r="F1647">
        <v>745375</v>
      </c>
      <c r="G1647" s="85">
        <v>46104</v>
      </c>
      <c r="H1647" s="57">
        <v>13</v>
      </c>
      <c r="I1647" t="s">
        <v>7200</v>
      </c>
    </row>
    <row r="1648" spans="1:9" x14ac:dyDescent="0.3">
      <c r="A1648">
        <v>8</v>
      </c>
      <c r="B1648">
        <v>1</v>
      </c>
      <c r="C1648">
        <v>0</v>
      </c>
      <c r="D1648">
        <v>22000</v>
      </c>
      <c r="E1648" t="s">
        <v>3205</v>
      </c>
      <c r="F1648">
        <v>633571</v>
      </c>
      <c r="G1648" s="85">
        <v>46104</v>
      </c>
      <c r="H1648" s="57">
        <v>13</v>
      </c>
      <c r="I1648" t="s">
        <v>7140</v>
      </c>
    </row>
    <row r="1649" spans="1:9" x14ac:dyDescent="0.3">
      <c r="A1649">
        <v>10</v>
      </c>
      <c r="B1649">
        <v>1</v>
      </c>
      <c r="C1649">
        <v>0</v>
      </c>
      <c r="D1649">
        <v>26800</v>
      </c>
      <c r="E1649" t="s">
        <v>3210</v>
      </c>
      <c r="F1649">
        <v>4637</v>
      </c>
      <c r="G1649" s="85">
        <v>46104</v>
      </c>
      <c r="H1649" s="57">
        <v>13</v>
      </c>
      <c r="I1649" t="s">
        <v>7129</v>
      </c>
    </row>
    <row r="1650" spans="1:9" x14ac:dyDescent="0.3">
      <c r="A1650">
        <v>13</v>
      </c>
      <c r="B1650">
        <v>1</v>
      </c>
      <c r="C1650">
        <v>0</v>
      </c>
      <c r="D1650">
        <v>22300</v>
      </c>
      <c r="E1650" t="s">
        <v>7620</v>
      </c>
      <c r="F1650">
        <v>703456</v>
      </c>
      <c r="G1650" s="85">
        <v>46104</v>
      </c>
      <c r="H1650" s="57">
        <v>13</v>
      </c>
      <c r="I1650" t="s">
        <v>7159</v>
      </c>
    </row>
    <row r="1651" spans="1:9" x14ac:dyDescent="0.3">
      <c r="A1651">
        <v>27</v>
      </c>
      <c r="B1651">
        <v>1</v>
      </c>
      <c r="C1651">
        <v>0</v>
      </c>
      <c r="D1651">
        <v>10500</v>
      </c>
      <c r="F1651">
        <v>4184</v>
      </c>
      <c r="G1651" s="85">
        <v>46104</v>
      </c>
      <c r="H1651" s="57">
        <v>13</v>
      </c>
      <c r="I1651" t="s">
        <v>7132</v>
      </c>
    </row>
    <row r="1652" spans="1:9" x14ac:dyDescent="0.3">
      <c r="A1652">
        <v>4</v>
      </c>
      <c r="B1652">
        <v>0</v>
      </c>
      <c r="C1652">
        <v>0</v>
      </c>
      <c r="D1652">
        <v>46500</v>
      </c>
      <c r="E1652" t="s">
        <v>4048</v>
      </c>
      <c r="F1652">
        <v>859386</v>
      </c>
      <c r="G1652" s="85">
        <v>46104</v>
      </c>
      <c r="H1652" s="57">
        <v>13</v>
      </c>
      <c r="I1652" t="s">
        <v>7137</v>
      </c>
    </row>
    <row r="1653" spans="1:9" x14ac:dyDescent="0.3">
      <c r="A1653">
        <v>4</v>
      </c>
      <c r="B1653">
        <v>0</v>
      </c>
      <c r="C1653">
        <v>0</v>
      </c>
      <c r="D1653">
        <v>3800</v>
      </c>
      <c r="E1653" t="s">
        <v>3677</v>
      </c>
      <c r="F1653">
        <v>3567</v>
      </c>
      <c r="G1653" s="85">
        <v>46104</v>
      </c>
      <c r="H1653" s="57">
        <v>13</v>
      </c>
      <c r="I1653" t="s">
        <v>7201</v>
      </c>
    </row>
    <row r="1654" spans="1:9" x14ac:dyDescent="0.3">
      <c r="A1654">
        <v>6</v>
      </c>
      <c r="B1654">
        <v>0</v>
      </c>
      <c r="C1654">
        <v>0</v>
      </c>
      <c r="D1654" t="s">
        <v>3567</v>
      </c>
      <c r="E1654" t="s">
        <v>4345</v>
      </c>
      <c r="F1654" t="s">
        <v>3458</v>
      </c>
      <c r="G1654" s="85">
        <v>46104</v>
      </c>
      <c r="H1654" s="57">
        <v>13</v>
      </c>
      <c r="I1654" t="s">
        <v>7202</v>
      </c>
    </row>
    <row r="1655" spans="1:9" x14ac:dyDescent="0.3">
      <c r="A1655">
        <v>30</v>
      </c>
      <c r="B1655">
        <v>0</v>
      </c>
      <c r="C1655">
        <v>0</v>
      </c>
      <c r="D1655">
        <v>0</v>
      </c>
      <c r="F1655">
        <v>493404</v>
      </c>
      <c r="G1655" s="85">
        <v>46104</v>
      </c>
      <c r="H1655" s="57">
        <v>13</v>
      </c>
      <c r="I1655" t="s">
        <v>7203</v>
      </c>
    </row>
    <row r="1656" spans="1:9" x14ac:dyDescent="0.3">
      <c r="A1656">
        <v>30</v>
      </c>
      <c r="D1656">
        <v>0</v>
      </c>
      <c r="E1656" t="s">
        <v>3606</v>
      </c>
      <c r="F1656">
        <v>859488</v>
      </c>
      <c r="G1656" s="85">
        <v>46104</v>
      </c>
      <c r="H1656" s="57">
        <v>13</v>
      </c>
      <c r="I1656" t="s">
        <v>7204</v>
      </c>
    </row>
    <row r="1657" spans="1:9" x14ac:dyDescent="0.3">
      <c r="A1657">
        <v>30</v>
      </c>
      <c r="B1657">
        <v>0</v>
      </c>
      <c r="C1657">
        <v>0</v>
      </c>
      <c r="D1657">
        <v>0</v>
      </c>
      <c r="F1657" t="s">
        <v>3002</v>
      </c>
      <c r="G1657" s="85">
        <v>46104</v>
      </c>
      <c r="H1657" s="57">
        <v>13</v>
      </c>
      <c r="I1657" t="s">
        <v>7122</v>
      </c>
    </row>
    <row r="1658" spans="1:9" x14ac:dyDescent="0.3">
      <c r="A1658">
        <v>30</v>
      </c>
      <c r="D1658">
        <v>0</v>
      </c>
      <c r="E1658" t="s">
        <v>3606</v>
      </c>
      <c r="F1658">
        <v>859488</v>
      </c>
      <c r="G1658" s="85">
        <v>46104</v>
      </c>
      <c r="H1658" s="57">
        <v>13</v>
      </c>
      <c r="I1658" t="s">
        <v>7204</v>
      </c>
    </row>
    <row r="1659" spans="1:9" x14ac:dyDescent="0.3">
      <c r="A1659">
        <v>0</v>
      </c>
      <c r="B1659">
        <v>0</v>
      </c>
      <c r="C1659">
        <v>0</v>
      </c>
      <c r="D1659">
        <v>4100</v>
      </c>
      <c r="E1659" t="s">
        <v>3486</v>
      </c>
      <c r="F1659">
        <v>4678</v>
      </c>
      <c r="G1659" s="85">
        <v>46104</v>
      </c>
      <c r="H1659" s="57">
        <v>13</v>
      </c>
      <c r="I1659" t="s">
        <v>7205</v>
      </c>
    </row>
    <row r="1660" spans="1:9" x14ac:dyDescent="0.3">
      <c r="A1660">
        <v>5</v>
      </c>
      <c r="B1660">
        <v>0</v>
      </c>
      <c r="C1660">
        <v>0</v>
      </c>
      <c r="D1660">
        <v>11200</v>
      </c>
      <c r="E1660" t="s">
        <v>3193</v>
      </c>
      <c r="F1660">
        <v>324159</v>
      </c>
      <c r="G1660" s="85">
        <v>46104</v>
      </c>
      <c r="H1660" s="57">
        <v>13</v>
      </c>
      <c r="I1660" t="s">
        <v>7206</v>
      </c>
    </row>
    <row r="1661" spans="1:9" x14ac:dyDescent="0.3">
      <c r="A1661">
        <v>10</v>
      </c>
      <c r="B1661">
        <v>1</v>
      </c>
      <c r="C1661">
        <v>0</v>
      </c>
      <c r="D1661">
        <v>26800</v>
      </c>
      <c r="F1661">
        <v>4637</v>
      </c>
      <c r="G1661" s="85">
        <v>46104</v>
      </c>
      <c r="H1661" s="57">
        <v>13</v>
      </c>
      <c r="I1661" t="s">
        <v>7129</v>
      </c>
    </row>
    <row r="1662" spans="1:9" x14ac:dyDescent="0.3">
      <c r="A1662">
        <v>17</v>
      </c>
      <c r="B1662">
        <v>1</v>
      </c>
      <c r="C1662">
        <v>0</v>
      </c>
      <c r="D1662">
        <v>13200</v>
      </c>
      <c r="E1662" t="s">
        <v>3107</v>
      </c>
      <c r="F1662">
        <v>4635</v>
      </c>
      <c r="G1662" s="85">
        <v>46104</v>
      </c>
      <c r="H1662" s="57">
        <v>13</v>
      </c>
      <c r="I1662" t="s">
        <v>7167</v>
      </c>
    </row>
    <row r="1663" spans="1:9" x14ac:dyDescent="0.3">
      <c r="A1663">
        <v>6</v>
      </c>
      <c r="B1663">
        <v>0</v>
      </c>
      <c r="C1663">
        <v>0</v>
      </c>
      <c r="D1663">
        <v>8600</v>
      </c>
      <c r="E1663" t="s">
        <v>3687</v>
      </c>
      <c r="F1663">
        <v>766773</v>
      </c>
      <c r="G1663" s="85">
        <v>46104</v>
      </c>
      <c r="H1663" s="57">
        <v>13</v>
      </c>
      <c r="I1663" t="s">
        <v>7207</v>
      </c>
    </row>
    <row r="1664" spans="1:9" x14ac:dyDescent="0.3">
      <c r="A1664">
        <v>9</v>
      </c>
      <c r="B1664">
        <v>1</v>
      </c>
      <c r="C1664">
        <v>0</v>
      </c>
      <c r="D1664">
        <v>9500</v>
      </c>
      <c r="E1664" t="s">
        <v>3190</v>
      </c>
      <c r="F1664">
        <v>407010</v>
      </c>
      <c r="G1664" s="85">
        <v>46104</v>
      </c>
      <c r="H1664" s="57">
        <v>13</v>
      </c>
      <c r="I1664" t="s">
        <v>7208</v>
      </c>
    </row>
    <row r="1665" spans="1:9" x14ac:dyDescent="0.3">
      <c r="A1665">
        <v>9</v>
      </c>
      <c r="B1665">
        <v>1</v>
      </c>
      <c r="C1665">
        <v>0</v>
      </c>
      <c r="D1665">
        <v>9500</v>
      </c>
      <c r="F1665">
        <v>407010</v>
      </c>
      <c r="G1665" s="85">
        <v>46104</v>
      </c>
      <c r="H1665" s="57">
        <v>13</v>
      </c>
      <c r="I1665" t="s">
        <v>7208</v>
      </c>
    </row>
    <row r="1666" spans="1:9" x14ac:dyDescent="0.3">
      <c r="A1666">
        <v>15</v>
      </c>
      <c r="B1666">
        <v>1</v>
      </c>
      <c r="C1666">
        <v>0</v>
      </c>
      <c r="D1666">
        <v>20700</v>
      </c>
      <c r="E1666" t="s">
        <v>3255</v>
      </c>
      <c r="F1666">
        <v>1566</v>
      </c>
      <c r="G1666" s="85">
        <v>46104</v>
      </c>
      <c r="H1666" s="57">
        <v>13</v>
      </c>
      <c r="I1666" t="s">
        <v>7119</v>
      </c>
    </row>
    <row r="1667" spans="1:9" x14ac:dyDescent="0.3">
      <c r="A1667">
        <v>15</v>
      </c>
      <c r="B1667">
        <v>1</v>
      </c>
      <c r="C1667">
        <v>0</v>
      </c>
      <c r="D1667">
        <v>20700</v>
      </c>
      <c r="F1667">
        <v>1566</v>
      </c>
      <c r="G1667" s="85">
        <v>46104</v>
      </c>
      <c r="H1667" s="57">
        <v>13</v>
      </c>
      <c r="I1667" t="s">
        <v>7119</v>
      </c>
    </row>
    <row r="1668" spans="1:9" x14ac:dyDescent="0.3">
      <c r="A1668">
        <v>30</v>
      </c>
      <c r="B1668">
        <v>1</v>
      </c>
      <c r="C1668">
        <v>1</v>
      </c>
      <c r="D1668">
        <v>3200</v>
      </c>
      <c r="E1668" t="s">
        <v>4343</v>
      </c>
      <c r="F1668">
        <v>684129</v>
      </c>
      <c r="G1668" s="85">
        <v>46104</v>
      </c>
      <c r="H1668" s="57">
        <v>13</v>
      </c>
      <c r="I1668" t="s">
        <v>7209</v>
      </c>
    </row>
    <row r="1669" spans="1:9" x14ac:dyDescent="0.3">
      <c r="A1669">
        <v>30</v>
      </c>
      <c r="B1669">
        <v>1</v>
      </c>
      <c r="C1669">
        <v>1</v>
      </c>
      <c r="D1669">
        <v>3200</v>
      </c>
      <c r="E1669" t="s">
        <v>3250</v>
      </c>
      <c r="F1669">
        <v>684129</v>
      </c>
      <c r="G1669" s="85">
        <v>46104</v>
      </c>
      <c r="H1669" s="57">
        <v>13</v>
      </c>
      <c r="I1669" t="s">
        <v>7209</v>
      </c>
    </row>
    <row r="1670" spans="1:9" x14ac:dyDescent="0.3">
      <c r="A1670">
        <v>13</v>
      </c>
      <c r="B1670">
        <v>1</v>
      </c>
      <c r="C1670">
        <v>0</v>
      </c>
      <c r="D1670">
        <v>2100</v>
      </c>
      <c r="F1670">
        <v>758003</v>
      </c>
      <c r="G1670" s="85">
        <v>46104</v>
      </c>
      <c r="H1670" s="57">
        <v>13</v>
      </c>
      <c r="I1670" t="s">
        <v>7210</v>
      </c>
    </row>
    <row r="1671" spans="1:9" x14ac:dyDescent="0.3">
      <c r="A1671">
        <v>10</v>
      </c>
      <c r="B1671">
        <v>0</v>
      </c>
      <c r="C1671">
        <v>0</v>
      </c>
      <c r="D1671">
        <v>2000</v>
      </c>
      <c r="E1671" t="s">
        <v>4096</v>
      </c>
      <c r="F1671">
        <v>860840</v>
      </c>
      <c r="G1671" s="85">
        <v>46104</v>
      </c>
      <c r="H1671" s="57">
        <v>13</v>
      </c>
      <c r="I1671" t="s">
        <v>7211</v>
      </c>
    </row>
    <row r="1672" spans="1:9" x14ac:dyDescent="0.3">
      <c r="A1672">
        <v>21</v>
      </c>
      <c r="B1672">
        <v>1</v>
      </c>
      <c r="C1672">
        <v>1</v>
      </c>
      <c r="D1672">
        <v>5300</v>
      </c>
      <c r="E1672" t="s">
        <v>3213</v>
      </c>
      <c r="F1672">
        <v>4670</v>
      </c>
      <c r="G1672" s="85">
        <v>46104</v>
      </c>
      <c r="H1672" s="57">
        <v>13</v>
      </c>
      <c r="I1672" t="s">
        <v>7212</v>
      </c>
    </row>
    <row r="1673" spans="1:9" x14ac:dyDescent="0.3">
      <c r="A1673">
        <v>10</v>
      </c>
      <c r="B1673">
        <v>0</v>
      </c>
      <c r="C1673">
        <v>0</v>
      </c>
      <c r="D1673">
        <v>500</v>
      </c>
      <c r="E1673" t="s">
        <v>4047</v>
      </c>
      <c r="F1673">
        <v>785791</v>
      </c>
      <c r="G1673" s="85">
        <v>46104</v>
      </c>
      <c r="H1673" s="57">
        <v>13</v>
      </c>
      <c r="I1673" t="s">
        <v>7213</v>
      </c>
    </row>
    <row r="1674" spans="1:9" x14ac:dyDescent="0.3">
      <c r="A1674">
        <v>0</v>
      </c>
      <c r="C1674">
        <v>0</v>
      </c>
      <c r="D1674">
        <v>5900</v>
      </c>
      <c r="E1674" t="s">
        <v>4059</v>
      </c>
      <c r="F1674">
        <v>845415</v>
      </c>
      <c r="G1674" s="85">
        <v>46104</v>
      </c>
      <c r="H1674" s="57">
        <v>13</v>
      </c>
      <c r="I1674" t="s">
        <v>7214</v>
      </c>
    </row>
    <row r="1675" spans="1:9" x14ac:dyDescent="0.3">
      <c r="A1675">
        <v>0</v>
      </c>
      <c r="B1675">
        <v>0</v>
      </c>
      <c r="C1675">
        <v>0</v>
      </c>
      <c r="D1675">
        <v>8800</v>
      </c>
      <c r="E1675" t="s">
        <v>3676</v>
      </c>
      <c r="F1675">
        <v>859387</v>
      </c>
      <c r="G1675" s="85">
        <v>46104</v>
      </c>
      <c r="H1675" s="57">
        <v>13</v>
      </c>
      <c r="I1675" t="s">
        <v>7215</v>
      </c>
    </row>
    <row r="1676" spans="1:9" x14ac:dyDescent="0.3">
      <c r="A1676">
        <v>-2</v>
      </c>
      <c r="B1676">
        <v>0</v>
      </c>
      <c r="C1676">
        <v>0</v>
      </c>
      <c r="D1676" t="s">
        <v>3567</v>
      </c>
      <c r="E1676" t="s">
        <v>4306</v>
      </c>
      <c r="F1676" t="s">
        <v>4305</v>
      </c>
      <c r="G1676" s="85">
        <v>46104</v>
      </c>
      <c r="H1676" s="57">
        <v>13</v>
      </c>
      <c r="I1676" t="s">
        <v>7216</v>
      </c>
    </row>
    <row r="1677" spans="1:9" x14ac:dyDescent="0.3">
      <c r="A1677">
        <v>10</v>
      </c>
      <c r="B1677">
        <v>0</v>
      </c>
      <c r="C1677">
        <v>0</v>
      </c>
      <c r="D1677">
        <v>900</v>
      </c>
      <c r="E1677" t="s">
        <v>3483</v>
      </c>
      <c r="F1677">
        <v>679115</v>
      </c>
      <c r="G1677" s="85">
        <v>46104</v>
      </c>
      <c r="H1677" s="57">
        <v>13</v>
      </c>
      <c r="I1677" t="s">
        <v>7217</v>
      </c>
    </row>
    <row r="1678" spans="1:9" x14ac:dyDescent="0.3">
      <c r="A1678">
        <v>10</v>
      </c>
      <c r="B1678">
        <v>0</v>
      </c>
      <c r="C1678">
        <v>0</v>
      </c>
      <c r="D1678">
        <v>6800</v>
      </c>
      <c r="E1678" t="s">
        <v>3485</v>
      </c>
      <c r="F1678">
        <v>824270</v>
      </c>
      <c r="G1678" s="85">
        <v>46104</v>
      </c>
      <c r="H1678" s="57">
        <v>13</v>
      </c>
      <c r="I1678" t="s">
        <v>7218</v>
      </c>
    </row>
    <row r="1679" spans="1:9" x14ac:dyDescent="0.3">
      <c r="A1679">
        <v>18</v>
      </c>
      <c r="B1679">
        <v>1</v>
      </c>
      <c r="C1679">
        <v>0</v>
      </c>
      <c r="D1679">
        <v>1800</v>
      </c>
      <c r="F1679">
        <v>801203</v>
      </c>
      <c r="G1679" s="85">
        <v>46104</v>
      </c>
      <c r="H1679" s="57">
        <v>13</v>
      </c>
      <c r="I1679" t="s">
        <v>7219</v>
      </c>
    </row>
    <row r="1680" spans="1:9" x14ac:dyDescent="0.3">
      <c r="A1680">
        <v>8</v>
      </c>
      <c r="B1680">
        <v>0</v>
      </c>
      <c r="C1680">
        <v>0</v>
      </c>
      <c r="D1680">
        <v>1300</v>
      </c>
      <c r="E1680" t="s">
        <v>3932</v>
      </c>
      <c r="F1680">
        <v>860011</v>
      </c>
      <c r="G1680" s="85">
        <v>46104</v>
      </c>
      <c r="H1680" s="57">
        <v>13</v>
      </c>
      <c r="I1680" t="s">
        <v>7220</v>
      </c>
    </row>
    <row r="1681" spans="1:9" x14ac:dyDescent="0.3">
      <c r="A1681">
        <v>8</v>
      </c>
      <c r="B1681">
        <v>0</v>
      </c>
      <c r="C1681">
        <v>0</v>
      </c>
      <c r="D1681">
        <v>2600</v>
      </c>
      <c r="E1681" t="s">
        <v>3602</v>
      </c>
      <c r="F1681">
        <v>859486</v>
      </c>
      <c r="G1681" s="85">
        <v>46104</v>
      </c>
      <c r="H1681" s="57">
        <v>13</v>
      </c>
      <c r="I1681" t="s">
        <v>7221</v>
      </c>
    </row>
    <row r="1682" spans="1:9" x14ac:dyDescent="0.3">
      <c r="A1682">
        <v>8</v>
      </c>
      <c r="B1682">
        <v>0</v>
      </c>
      <c r="C1682">
        <v>0</v>
      </c>
      <c r="D1682">
        <v>2600</v>
      </c>
      <c r="E1682" t="s">
        <v>3602</v>
      </c>
      <c r="F1682">
        <v>859486</v>
      </c>
      <c r="G1682" s="85">
        <v>46104</v>
      </c>
      <c r="H1682" s="57">
        <v>13</v>
      </c>
      <c r="I1682" t="s">
        <v>7221</v>
      </c>
    </row>
    <row r="1683" spans="1:9" x14ac:dyDescent="0.3">
      <c r="A1683">
        <v>7</v>
      </c>
      <c r="B1683">
        <v>0</v>
      </c>
      <c r="C1683">
        <v>0</v>
      </c>
      <c r="D1683">
        <v>17000</v>
      </c>
      <c r="E1683" t="s">
        <v>4069</v>
      </c>
      <c r="F1683">
        <v>859327</v>
      </c>
      <c r="G1683" s="85">
        <v>46104</v>
      </c>
      <c r="H1683" s="57">
        <v>13</v>
      </c>
      <c r="I1683" t="s">
        <v>7222</v>
      </c>
    </row>
    <row r="1684" spans="1:9" x14ac:dyDescent="0.3">
      <c r="A1684">
        <v>25</v>
      </c>
      <c r="B1684">
        <v>1</v>
      </c>
      <c r="C1684">
        <v>1</v>
      </c>
      <c r="D1684">
        <v>4800</v>
      </c>
      <c r="F1684">
        <v>3738</v>
      </c>
      <c r="G1684" s="85">
        <v>46104</v>
      </c>
      <c r="H1684" s="57">
        <v>13</v>
      </c>
      <c r="I1684" t="s">
        <v>7223</v>
      </c>
    </row>
    <row r="1685" spans="1:9" x14ac:dyDescent="0.3">
      <c r="A1685">
        <v>1</v>
      </c>
      <c r="B1685">
        <v>0</v>
      </c>
      <c r="C1685">
        <v>0</v>
      </c>
      <c r="D1685">
        <v>12100</v>
      </c>
      <c r="E1685" t="s">
        <v>3923</v>
      </c>
      <c r="F1685">
        <v>648552</v>
      </c>
      <c r="G1685" s="85">
        <v>46104</v>
      </c>
      <c r="H1685" s="57">
        <v>13</v>
      </c>
      <c r="I1685" t="s">
        <v>7224</v>
      </c>
    </row>
    <row r="1686" spans="1:9" x14ac:dyDescent="0.3">
      <c r="A1686">
        <v>6</v>
      </c>
      <c r="B1686">
        <v>0</v>
      </c>
      <c r="C1686">
        <v>0</v>
      </c>
      <c r="D1686">
        <v>400</v>
      </c>
      <c r="E1686" t="s">
        <v>3276</v>
      </c>
      <c r="F1686">
        <v>773542</v>
      </c>
      <c r="G1686" s="85">
        <v>46104</v>
      </c>
      <c r="H1686" s="57">
        <v>13</v>
      </c>
      <c r="I1686" t="s">
        <v>7225</v>
      </c>
    </row>
    <row r="1687" spans="1:9" x14ac:dyDescent="0.3">
      <c r="A1687">
        <v>7</v>
      </c>
      <c r="B1687">
        <v>0</v>
      </c>
      <c r="C1687">
        <v>0</v>
      </c>
      <c r="D1687">
        <v>4300</v>
      </c>
      <c r="E1687" t="s">
        <v>3888</v>
      </c>
      <c r="F1687">
        <v>710585</v>
      </c>
      <c r="G1687" s="85">
        <v>46104</v>
      </c>
      <c r="H1687" s="57">
        <v>13</v>
      </c>
      <c r="I1687" t="s">
        <v>7226</v>
      </c>
    </row>
    <row r="1688" spans="1:9" x14ac:dyDescent="0.3">
      <c r="A1688">
        <v>10</v>
      </c>
      <c r="B1688">
        <v>0</v>
      </c>
      <c r="C1688">
        <v>0</v>
      </c>
      <c r="D1688">
        <v>3200</v>
      </c>
      <c r="E1688" t="s">
        <v>4095</v>
      </c>
      <c r="F1688">
        <v>860839</v>
      </c>
      <c r="G1688" s="85">
        <v>46104</v>
      </c>
      <c r="H1688" s="57">
        <v>13</v>
      </c>
      <c r="I1688" t="s">
        <v>7227</v>
      </c>
    </row>
    <row r="1689" spans="1:9" x14ac:dyDescent="0.3">
      <c r="A1689">
        <v>30</v>
      </c>
      <c r="B1689">
        <v>1</v>
      </c>
      <c r="C1689">
        <v>1</v>
      </c>
      <c r="D1689">
        <v>800</v>
      </c>
      <c r="E1689" t="s">
        <v>3578</v>
      </c>
      <c r="F1689">
        <v>703530</v>
      </c>
      <c r="G1689" s="85">
        <v>46104</v>
      </c>
      <c r="H1689" s="57">
        <v>13</v>
      </c>
      <c r="I1689" t="s">
        <v>7228</v>
      </c>
    </row>
    <row r="1690" spans="1:9" x14ac:dyDescent="0.3">
      <c r="A1690">
        <v>0</v>
      </c>
      <c r="C1690">
        <v>0</v>
      </c>
      <c r="D1690">
        <v>200</v>
      </c>
      <c r="E1690" t="s">
        <v>3920</v>
      </c>
      <c r="F1690">
        <v>709892</v>
      </c>
      <c r="G1690" s="85">
        <v>46104</v>
      </c>
      <c r="H1690" s="57">
        <v>13</v>
      </c>
      <c r="I1690" t="s">
        <v>7229</v>
      </c>
    </row>
    <row r="1691" spans="1:9" x14ac:dyDescent="0.3">
      <c r="A1691">
        <v>30</v>
      </c>
      <c r="B1691">
        <v>1</v>
      </c>
      <c r="C1691">
        <v>1</v>
      </c>
      <c r="D1691">
        <v>0</v>
      </c>
      <c r="E1691" t="s">
        <v>3579</v>
      </c>
      <c r="F1691">
        <v>261483</v>
      </c>
      <c r="G1691" s="85">
        <v>46104</v>
      </c>
      <c r="H1691" s="57">
        <v>13</v>
      </c>
      <c r="I1691" t="s">
        <v>7230</v>
      </c>
    </row>
    <row r="1692" spans="1:9" x14ac:dyDescent="0.3">
      <c r="A1692">
        <v>6</v>
      </c>
      <c r="B1692">
        <v>0</v>
      </c>
      <c r="C1692">
        <v>0</v>
      </c>
      <c r="D1692">
        <v>7400</v>
      </c>
      <c r="E1692" t="s">
        <v>3599</v>
      </c>
      <c r="F1692">
        <v>859500</v>
      </c>
      <c r="G1692" s="85">
        <v>46104</v>
      </c>
      <c r="H1692" s="57">
        <v>13</v>
      </c>
      <c r="I1692" t="s">
        <v>7231</v>
      </c>
    </row>
    <row r="1693" spans="1:9" x14ac:dyDescent="0.3">
      <c r="A1693">
        <v>4</v>
      </c>
      <c r="B1693">
        <v>0</v>
      </c>
      <c r="C1693">
        <v>0</v>
      </c>
      <c r="D1693">
        <v>2400</v>
      </c>
      <c r="E1693" t="s">
        <v>4071</v>
      </c>
      <c r="F1693">
        <v>859337</v>
      </c>
      <c r="G1693" s="85">
        <v>46104</v>
      </c>
      <c r="H1693" s="57">
        <v>13</v>
      </c>
      <c r="I1693" t="s">
        <v>7232</v>
      </c>
    </row>
    <row r="1694" spans="1:9" x14ac:dyDescent="0.3">
      <c r="A1694">
        <v>6</v>
      </c>
      <c r="B1694">
        <v>0</v>
      </c>
      <c r="C1694">
        <v>0</v>
      </c>
      <c r="D1694">
        <v>7400</v>
      </c>
      <c r="E1694" t="s">
        <v>3600</v>
      </c>
      <c r="F1694">
        <v>859500</v>
      </c>
      <c r="G1694" s="85">
        <v>46104</v>
      </c>
      <c r="H1694" s="57">
        <v>13</v>
      </c>
      <c r="I1694" t="s">
        <v>7231</v>
      </c>
    </row>
    <row r="1695" spans="1:9" x14ac:dyDescent="0.3">
      <c r="A1695">
        <v>6</v>
      </c>
      <c r="B1695">
        <v>0</v>
      </c>
      <c r="C1695">
        <v>0</v>
      </c>
      <c r="D1695">
        <v>8600</v>
      </c>
      <c r="F1695">
        <v>766773</v>
      </c>
      <c r="G1695" s="85">
        <v>46104</v>
      </c>
      <c r="H1695" s="57">
        <v>13</v>
      </c>
      <c r="I1695" t="s">
        <v>7207</v>
      </c>
    </row>
    <row r="1696" spans="1:9" x14ac:dyDescent="0.3">
      <c r="A1696">
        <v>13</v>
      </c>
      <c r="B1696">
        <v>0</v>
      </c>
      <c r="C1696">
        <v>0</v>
      </c>
      <c r="D1696">
        <v>2000</v>
      </c>
      <c r="E1696" t="s">
        <v>4151</v>
      </c>
      <c r="F1696">
        <v>645196</v>
      </c>
      <c r="G1696" s="85">
        <v>46104</v>
      </c>
      <c r="H1696" s="57">
        <v>13</v>
      </c>
      <c r="I1696" t="s">
        <v>7233</v>
      </c>
    </row>
    <row r="1697" spans="1:9" x14ac:dyDescent="0.3">
      <c r="A1697">
        <v>19</v>
      </c>
      <c r="B1697">
        <v>0</v>
      </c>
      <c r="C1697">
        <v>0</v>
      </c>
      <c r="D1697">
        <v>700</v>
      </c>
      <c r="E1697" t="s">
        <v>3886</v>
      </c>
      <c r="F1697">
        <v>780942</v>
      </c>
      <c r="G1697" s="85">
        <v>46104</v>
      </c>
      <c r="H1697" s="57">
        <v>13</v>
      </c>
      <c r="I1697" t="s">
        <v>7234</v>
      </c>
    </row>
    <row r="1698" spans="1:9" x14ac:dyDescent="0.3">
      <c r="A1698">
        <v>6</v>
      </c>
      <c r="B1698">
        <v>0</v>
      </c>
      <c r="C1698">
        <v>0</v>
      </c>
      <c r="D1698">
        <v>17700</v>
      </c>
      <c r="F1698">
        <v>732762</v>
      </c>
      <c r="G1698" s="85">
        <v>46104</v>
      </c>
      <c r="H1698" s="57">
        <v>13</v>
      </c>
      <c r="I1698" t="s">
        <v>7235</v>
      </c>
    </row>
    <row r="1699" spans="1:9" x14ac:dyDescent="0.3">
      <c r="A1699">
        <v>19</v>
      </c>
      <c r="B1699">
        <v>1</v>
      </c>
      <c r="C1699">
        <v>0</v>
      </c>
      <c r="D1699">
        <v>4000</v>
      </c>
      <c r="E1699" t="s">
        <v>3277</v>
      </c>
      <c r="F1699">
        <v>708890</v>
      </c>
      <c r="G1699" s="85">
        <v>46104</v>
      </c>
      <c r="H1699" s="57">
        <v>13</v>
      </c>
      <c r="I1699" t="s">
        <v>7236</v>
      </c>
    </row>
    <row r="1700" spans="1:9" x14ac:dyDescent="0.3">
      <c r="A1700">
        <v>5</v>
      </c>
      <c r="B1700">
        <v>0</v>
      </c>
      <c r="C1700">
        <v>0</v>
      </c>
      <c r="D1700">
        <v>28400</v>
      </c>
      <c r="E1700" t="s">
        <v>3601</v>
      </c>
      <c r="F1700">
        <v>861258</v>
      </c>
      <c r="G1700" s="85">
        <v>46104</v>
      </c>
      <c r="H1700" s="57">
        <v>13</v>
      </c>
      <c r="I1700" t="s">
        <v>7237</v>
      </c>
    </row>
    <row r="1701" spans="1:9" x14ac:dyDescent="0.3">
      <c r="A1701">
        <v>30</v>
      </c>
      <c r="B1701">
        <v>1</v>
      </c>
      <c r="C1701">
        <v>1</v>
      </c>
      <c r="D1701">
        <v>500</v>
      </c>
      <c r="E1701" t="s">
        <v>4149</v>
      </c>
      <c r="F1701">
        <v>653423</v>
      </c>
      <c r="G1701" s="85">
        <v>46104</v>
      </c>
      <c r="H1701" s="57">
        <v>13</v>
      </c>
      <c r="I1701" t="s">
        <v>7238</v>
      </c>
    </row>
    <row r="1702" spans="1:9" x14ac:dyDescent="0.3">
      <c r="A1702">
        <v>0</v>
      </c>
      <c r="B1702">
        <v>0</v>
      </c>
      <c r="C1702">
        <v>0</v>
      </c>
      <c r="D1702">
        <v>900</v>
      </c>
      <c r="E1702" t="s">
        <v>3607</v>
      </c>
      <c r="F1702">
        <v>860832</v>
      </c>
      <c r="G1702" s="85">
        <v>46104</v>
      </c>
      <c r="H1702" s="57">
        <v>13</v>
      </c>
      <c r="I1702" t="s">
        <v>7239</v>
      </c>
    </row>
    <row r="1703" spans="1:9" x14ac:dyDescent="0.3">
      <c r="A1703">
        <v>9</v>
      </c>
      <c r="C1703">
        <v>0</v>
      </c>
      <c r="D1703">
        <v>1100</v>
      </c>
      <c r="F1703">
        <v>794704</v>
      </c>
      <c r="G1703" s="85">
        <v>46104</v>
      </c>
      <c r="H1703" s="57">
        <v>13</v>
      </c>
      <c r="I1703" t="s">
        <v>7240</v>
      </c>
    </row>
    <row r="1704" spans="1:9" x14ac:dyDescent="0.3">
      <c r="A1704">
        <v>11</v>
      </c>
      <c r="C1704">
        <v>0</v>
      </c>
      <c r="D1704">
        <v>1800</v>
      </c>
      <c r="E1704" t="s">
        <v>4303</v>
      </c>
      <c r="F1704">
        <v>859378</v>
      </c>
      <c r="G1704" s="85">
        <v>46104</v>
      </c>
      <c r="H1704" s="57">
        <v>13</v>
      </c>
      <c r="I1704" t="s">
        <v>7194</v>
      </c>
    </row>
    <row r="1705" spans="1:9" x14ac:dyDescent="0.3">
      <c r="A1705">
        <v>0</v>
      </c>
      <c r="B1705">
        <v>0</v>
      </c>
      <c r="C1705">
        <v>0</v>
      </c>
      <c r="D1705">
        <v>8800</v>
      </c>
      <c r="E1705" t="s">
        <v>4092</v>
      </c>
      <c r="F1705">
        <v>860198</v>
      </c>
      <c r="G1705" s="85">
        <v>46104</v>
      </c>
      <c r="H1705" s="57">
        <v>13</v>
      </c>
      <c r="I1705" t="s">
        <v>7241</v>
      </c>
    </row>
    <row r="1706" spans="1:9" x14ac:dyDescent="0.3">
      <c r="A1706">
        <v>0</v>
      </c>
      <c r="B1706">
        <v>0</v>
      </c>
      <c r="C1706">
        <v>0</v>
      </c>
      <c r="D1706">
        <v>8800</v>
      </c>
      <c r="E1706" t="s">
        <v>4092</v>
      </c>
      <c r="F1706">
        <v>860198</v>
      </c>
      <c r="G1706" s="85">
        <v>46104</v>
      </c>
      <c r="H1706" s="57">
        <v>13</v>
      </c>
      <c r="I1706" t="s">
        <v>7241</v>
      </c>
    </row>
    <row r="1707" spans="1:9" x14ac:dyDescent="0.3">
      <c r="A1707">
        <v>10</v>
      </c>
      <c r="B1707">
        <v>0</v>
      </c>
      <c r="C1707">
        <v>0</v>
      </c>
      <c r="D1707">
        <v>1000</v>
      </c>
      <c r="E1707" t="s">
        <v>3608</v>
      </c>
      <c r="F1707">
        <v>859497</v>
      </c>
      <c r="G1707" s="85">
        <v>46104</v>
      </c>
      <c r="H1707" s="57">
        <v>13</v>
      </c>
      <c r="I1707" t="s">
        <v>7242</v>
      </c>
    </row>
    <row r="1708" spans="1:9" x14ac:dyDescent="0.3">
      <c r="A1708">
        <v>8</v>
      </c>
      <c r="B1708">
        <v>0</v>
      </c>
      <c r="C1708">
        <v>0</v>
      </c>
      <c r="D1708">
        <v>22000</v>
      </c>
      <c r="F1708">
        <v>565912</v>
      </c>
      <c r="G1708" s="85">
        <v>46104</v>
      </c>
      <c r="H1708" s="57">
        <v>13</v>
      </c>
      <c r="I1708" t="s">
        <v>7243</v>
      </c>
    </row>
    <row r="1709" spans="1:9" x14ac:dyDescent="0.3">
      <c r="A1709">
        <v>29</v>
      </c>
      <c r="B1709">
        <v>1</v>
      </c>
      <c r="C1709">
        <v>0</v>
      </c>
      <c r="D1709">
        <v>500</v>
      </c>
      <c r="E1709" t="s">
        <v>3675</v>
      </c>
      <c r="F1709">
        <v>859522</v>
      </c>
      <c r="G1709" s="85">
        <v>46104</v>
      </c>
      <c r="H1709" s="57">
        <v>13</v>
      </c>
      <c r="I1709" t="s">
        <v>7244</v>
      </c>
    </row>
    <row r="1710" spans="1:9" x14ac:dyDescent="0.3">
      <c r="A1710">
        <v>29</v>
      </c>
      <c r="B1710">
        <v>1</v>
      </c>
      <c r="C1710">
        <v>0</v>
      </c>
      <c r="D1710">
        <v>500</v>
      </c>
      <c r="E1710" t="s">
        <v>4301</v>
      </c>
      <c r="F1710">
        <v>859522</v>
      </c>
      <c r="G1710" s="85">
        <v>46104</v>
      </c>
      <c r="H1710" s="57">
        <v>13</v>
      </c>
      <c r="I1710" t="s">
        <v>7244</v>
      </c>
    </row>
    <row r="1711" spans="1:9" x14ac:dyDescent="0.3">
      <c r="A1711">
        <v>8</v>
      </c>
      <c r="B1711">
        <v>0</v>
      </c>
      <c r="C1711">
        <v>0</v>
      </c>
      <c r="D1711">
        <v>22000</v>
      </c>
      <c r="E1711" t="s">
        <v>3465</v>
      </c>
      <c r="F1711">
        <v>565912</v>
      </c>
      <c r="G1711" s="85">
        <v>46104</v>
      </c>
      <c r="H1711" s="57">
        <v>13</v>
      </c>
      <c r="I1711" t="s">
        <v>7243</v>
      </c>
    </row>
    <row r="1712" spans="1:9" x14ac:dyDescent="0.3">
      <c r="A1712">
        <v>8</v>
      </c>
      <c r="B1712">
        <v>0</v>
      </c>
      <c r="C1712">
        <v>0</v>
      </c>
      <c r="D1712">
        <v>22000</v>
      </c>
      <c r="F1712">
        <v>565912</v>
      </c>
      <c r="G1712" s="85">
        <v>46104</v>
      </c>
      <c r="H1712" s="57">
        <v>13</v>
      </c>
      <c r="I1712" t="s">
        <v>7243</v>
      </c>
    </row>
    <row r="1713" spans="1:9" x14ac:dyDescent="0.3">
      <c r="A1713">
        <v>4</v>
      </c>
      <c r="B1713">
        <v>1</v>
      </c>
      <c r="C1713">
        <v>0</v>
      </c>
      <c r="D1713">
        <v>31300</v>
      </c>
      <c r="F1713">
        <v>732761</v>
      </c>
      <c r="G1713" s="85">
        <v>46104</v>
      </c>
      <c r="H1713" s="57">
        <v>13</v>
      </c>
      <c r="I1713" t="s">
        <v>7168</v>
      </c>
    </row>
    <row r="1714" spans="1:9" x14ac:dyDescent="0.3">
      <c r="A1714">
        <v>30</v>
      </c>
      <c r="B1714">
        <v>0</v>
      </c>
      <c r="C1714">
        <v>0</v>
      </c>
      <c r="D1714">
        <v>0</v>
      </c>
      <c r="E1714" t="s">
        <v>3999</v>
      </c>
      <c r="F1714" t="s">
        <v>4208</v>
      </c>
      <c r="G1714" s="85">
        <v>46104</v>
      </c>
      <c r="H1714" s="57">
        <v>13</v>
      </c>
      <c r="I1714" t="s">
        <v>7245</v>
      </c>
    </row>
    <row r="1715" spans="1:9" x14ac:dyDescent="0.3">
      <c r="A1715">
        <v>0</v>
      </c>
      <c r="B1715">
        <v>0</v>
      </c>
      <c r="C1715">
        <v>0</v>
      </c>
      <c r="D1715">
        <v>4500</v>
      </c>
      <c r="E1715" t="s">
        <v>3436</v>
      </c>
      <c r="F1715">
        <v>817128</v>
      </c>
      <c r="G1715" s="85">
        <v>46104</v>
      </c>
      <c r="H1715" s="57">
        <v>13</v>
      </c>
      <c r="I1715" t="s">
        <v>7246</v>
      </c>
    </row>
    <row r="1716" spans="1:9" x14ac:dyDescent="0.3">
      <c r="A1716">
        <v>10</v>
      </c>
      <c r="B1716">
        <v>0</v>
      </c>
      <c r="C1716">
        <v>0</v>
      </c>
      <c r="D1716">
        <v>12000</v>
      </c>
      <c r="E1716" t="s">
        <v>3237</v>
      </c>
      <c r="F1716">
        <v>851082</v>
      </c>
      <c r="G1716" s="85">
        <v>46104</v>
      </c>
      <c r="H1716" s="57">
        <v>13</v>
      </c>
      <c r="I1716" t="s">
        <v>7247</v>
      </c>
    </row>
    <row r="1717" spans="1:9" x14ac:dyDescent="0.3">
      <c r="A1717">
        <v>30</v>
      </c>
      <c r="B1717">
        <v>0</v>
      </c>
      <c r="C1717">
        <v>0</v>
      </c>
      <c r="D1717">
        <v>0</v>
      </c>
      <c r="G1717" s="85">
        <v>46104</v>
      </c>
      <c r="H1717" s="57">
        <v>13</v>
      </c>
      <c r="I1717" t="s">
        <v>1881</v>
      </c>
    </row>
    <row r="1718" spans="1:9" x14ac:dyDescent="0.3">
      <c r="A1718">
        <v>12</v>
      </c>
      <c r="B1718">
        <v>1</v>
      </c>
      <c r="C1718">
        <v>0</v>
      </c>
      <c r="D1718">
        <v>13400</v>
      </c>
      <c r="F1718">
        <v>696684</v>
      </c>
      <c r="G1718" s="85">
        <v>46104</v>
      </c>
      <c r="H1718" s="57">
        <v>13</v>
      </c>
      <c r="I1718" t="s">
        <v>7161</v>
      </c>
    </row>
    <row r="1719" spans="1:9" x14ac:dyDescent="0.3">
      <c r="A1719">
        <v>30</v>
      </c>
      <c r="B1719">
        <v>1</v>
      </c>
      <c r="C1719">
        <v>1</v>
      </c>
      <c r="D1719">
        <v>2300</v>
      </c>
      <c r="E1719" t="s">
        <v>3261</v>
      </c>
      <c r="F1719">
        <v>761755</v>
      </c>
      <c r="G1719" s="85">
        <v>46104</v>
      </c>
      <c r="H1719" s="57">
        <v>13</v>
      </c>
      <c r="I1719" t="s">
        <v>7248</v>
      </c>
    </row>
    <row r="1720" spans="1:9" x14ac:dyDescent="0.3">
      <c r="A1720">
        <v>4</v>
      </c>
      <c r="B1720">
        <v>0</v>
      </c>
      <c r="C1720">
        <v>0</v>
      </c>
      <c r="D1720">
        <v>3400</v>
      </c>
      <c r="E1720" t="s">
        <v>3169</v>
      </c>
      <c r="F1720">
        <v>794770</v>
      </c>
      <c r="G1720" s="85">
        <v>46104</v>
      </c>
      <c r="H1720" s="57">
        <v>13</v>
      </c>
      <c r="I1720" t="s">
        <v>7249</v>
      </c>
    </row>
    <row r="1721" spans="1:9" x14ac:dyDescent="0.3">
      <c r="A1721">
        <v>18</v>
      </c>
      <c r="B1721">
        <v>0</v>
      </c>
      <c r="C1721">
        <v>0</v>
      </c>
      <c r="D1721">
        <v>800</v>
      </c>
      <c r="E1721" t="s">
        <v>3889</v>
      </c>
      <c r="F1721">
        <v>860563</v>
      </c>
      <c r="G1721" s="85">
        <v>46104</v>
      </c>
      <c r="H1721" s="57">
        <v>13</v>
      </c>
      <c r="I1721" t="s">
        <v>7250</v>
      </c>
    </row>
    <row r="1722" spans="1:9" x14ac:dyDescent="0.3">
      <c r="A1722">
        <v>30</v>
      </c>
      <c r="B1722">
        <v>1</v>
      </c>
      <c r="C1722">
        <v>1</v>
      </c>
      <c r="D1722">
        <v>900</v>
      </c>
      <c r="E1722" t="s">
        <v>3887</v>
      </c>
      <c r="F1722">
        <v>520943</v>
      </c>
      <c r="G1722" s="85">
        <v>46104</v>
      </c>
      <c r="H1722" s="57">
        <v>13</v>
      </c>
      <c r="I1722" t="s">
        <v>7251</v>
      </c>
    </row>
    <row r="1723" spans="1:9" x14ac:dyDescent="0.3">
      <c r="A1723">
        <v>30</v>
      </c>
      <c r="B1723">
        <v>0</v>
      </c>
      <c r="C1723">
        <v>0</v>
      </c>
      <c r="D1723">
        <v>0</v>
      </c>
      <c r="E1723" t="s">
        <v>3468</v>
      </c>
      <c r="F1723" t="s">
        <v>3263</v>
      </c>
      <c r="G1723" s="85">
        <v>46104</v>
      </c>
      <c r="H1723" s="57">
        <v>13</v>
      </c>
      <c r="I1723" t="s">
        <v>7252</v>
      </c>
    </row>
    <row r="1724" spans="1:9" x14ac:dyDescent="0.3">
      <c r="A1724">
        <v>8</v>
      </c>
      <c r="B1724">
        <v>0</v>
      </c>
      <c r="C1724">
        <v>0</v>
      </c>
      <c r="D1724">
        <v>23000</v>
      </c>
      <c r="F1724">
        <v>214331</v>
      </c>
      <c r="G1724" s="85">
        <v>46104</v>
      </c>
      <c r="H1724" s="57">
        <v>13</v>
      </c>
      <c r="I1724" t="s">
        <v>7253</v>
      </c>
    </row>
    <row r="1725" spans="1:9" x14ac:dyDescent="0.3">
      <c r="A1725">
        <v>3</v>
      </c>
      <c r="B1725">
        <v>0</v>
      </c>
      <c r="C1725">
        <v>0</v>
      </c>
      <c r="D1725">
        <v>1800</v>
      </c>
      <c r="E1725" t="s">
        <v>4309</v>
      </c>
      <c r="F1725">
        <v>667305</v>
      </c>
      <c r="G1725" s="85">
        <v>46104</v>
      </c>
      <c r="H1725" s="57">
        <v>13</v>
      </c>
      <c r="I1725" t="s">
        <v>7254</v>
      </c>
    </row>
    <row r="1726" spans="1:9" x14ac:dyDescent="0.3">
      <c r="A1726">
        <v>21</v>
      </c>
      <c r="B1726">
        <v>1</v>
      </c>
      <c r="C1726">
        <v>1</v>
      </c>
      <c r="D1726">
        <v>1800</v>
      </c>
      <c r="E1726" t="s">
        <v>3573</v>
      </c>
      <c r="F1726">
        <v>653470</v>
      </c>
      <c r="G1726" s="85">
        <v>46104</v>
      </c>
      <c r="H1726" s="57">
        <v>13</v>
      </c>
      <c r="I1726" t="s">
        <v>7255</v>
      </c>
    </row>
    <row r="1727" spans="1:9" x14ac:dyDescent="0.3">
      <c r="A1727">
        <v>16</v>
      </c>
      <c r="B1727">
        <v>0</v>
      </c>
      <c r="C1727">
        <v>0</v>
      </c>
      <c r="D1727">
        <v>2100</v>
      </c>
      <c r="E1727" t="s">
        <v>4211</v>
      </c>
      <c r="F1727">
        <v>416307</v>
      </c>
      <c r="G1727" s="85">
        <v>46104</v>
      </c>
      <c r="H1727" s="57">
        <v>13</v>
      </c>
      <c r="I1727" t="s">
        <v>7256</v>
      </c>
    </row>
    <row r="1728" spans="1:9" x14ac:dyDescent="0.3">
      <c r="A1728">
        <v>10</v>
      </c>
      <c r="B1728">
        <v>0</v>
      </c>
      <c r="C1728">
        <v>0</v>
      </c>
      <c r="D1728">
        <v>3000</v>
      </c>
      <c r="E1728" t="s">
        <v>3947</v>
      </c>
      <c r="F1728">
        <v>859307</v>
      </c>
      <c r="G1728" s="85">
        <v>46104</v>
      </c>
      <c r="H1728" s="57">
        <v>13</v>
      </c>
      <c r="I1728" t="s">
        <v>7257</v>
      </c>
    </row>
    <row r="1729" spans="1:9" x14ac:dyDescent="0.3">
      <c r="A1729">
        <v>0</v>
      </c>
      <c r="C1729">
        <v>0</v>
      </c>
      <c r="D1729">
        <v>2000</v>
      </c>
      <c r="E1729" t="s">
        <v>4153</v>
      </c>
      <c r="F1729">
        <v>859973</v>
      </c>
      <c r="G1729" s="85">
        <v>46104</v>
      </c>
      <c r="H1729" s="57">
        <v>13</v>
      </c>
      <c r="I1729" t="s">
        <v>7258</v>
      </c>
    </row>
    <row r="1730" spans="1:9" x14ac:dyDescent="0.3">
      <c r="A1730">
        <v>2</v>
      </c>
      <c r="C1730">
        <v>0</v>
      </c>
      <c r="D1730">
        <v>1100</v>
      </c>
      <c r="E1730" t="s">
        <v>4152</v>
      </c>
      <c r="F1730">
        <v>859352</v>
      </c>
      <c r="G1730" s="85">
        <v>46104</v>
      </c>
      <c r="H1730" s="57">
        <v>13</v>
      </c>
      <c r="I1730" t="s">
        <v>7259</v>
      </c>
    </row>
    <row r="1731" spans="1:9" x14ac:dyDescent="0.3">
      <c r="A1731">
        <v>13</v>
      </c>
      <c r="B1731">
        <v>1</v>
      </c>
      <c r="C1731">
        <v>0</v>
      </c>
      <c r="D1731">
        <v>22300</v>
      </c>
      <c r="E1731" t="s">
        <v>3226</v>
      </c>
      <c r="F1731">
        <v>703456</v>
      </c>
      <c r="G1731" s="85">
        <v>46104</v>
      </c>
      <c r="H1731" s="57">
        <v>13</v>
      </c>
      <c r="I1731" t="s">
        <v>7159</v>
      </c>
    </row>
    <row r="1732" spans="1:9" x14ac:dyDescent="0.3">
      <c r="A1732">
        <v>10</v>
      </c>
      <c r="B1732">
        <v>1</v>
      </c>
      <c r="C1732">
        <v>0</v>
      </c>
      <c r="D1732">
        <v>6100</v>
      </c>
      <c r="E1732" t="s">
        <v>3484</v>
      </c>
      <c r="F1732">
        <v>207827</v>
      </c>
      <c r="G1732" s="85">
        <v>46104</v>
      </c>
      <c r="H1732" s="57">
        <v>13</v>
      </c>
      <c r="I1732" t="s">
        <v>7260</v>
      </c>
    </row>
    <row r="1733" spans="1:9" x14ac:dyDescent="0.3">
      <c r="A1733">
        <v>7</v>
      </c>
      <c r="B1733">
        <v>1</v>
      </c>
      <c r="C1733">
        <v>0</v>
      </c>
      <c r="D1733">
        <v>3700</v>
      </c>
      <c r="F1733">
        <v>2029</v>
      </c>
      <c r="G1733" s="85">
        <v>46104</v>
      </c>
      <c r="H1733" s="57">
        <v>13</v>
      </c>
      <c r="I1733" t="s">
        <v>7261</v>
      </c>
    </row>
    <row r="1734" spans="1:9" x14ac:dyDescent="0.3">
      <c r="A1734">
        <v>12</v>
      </c>
      <c r="B1734">
        <v>1</v>
      </c>
      <c r="C1734">
        <v>0</v>
      </c>
      <c r="D1734">
        <v>4200</v>
      </c>
      <c r="E1734" t="s">
        <v>3413</v>
      </c>
      <c r="F1734">
        <v>732113</v>
      </c>
      <c r="G1734" s="85">
        <v>46104</v>
      </c>
      <c r="H1734" s="57">
        <v>13</v>
      </c>
      <c r="I1734" t="s">
        <v>7262</v>
      </c>
    </row>
    <row r="1735" spans="1:9" x14ac:dyDescent="0.3">
      <c r="A1735">
        <v>8</v>
      </c>
      <c r="B1735">
        <v>0</v>
      </c>
      <c r="C1735">
        <v>0</v>
      </c>
      <c r="D1735">
        <v>23000</v>
      </c>
      <c r="F1735">
        <v>214331</v>
      </c>
      <c r="G1735" s="85">
        <v>46104</v>
      </c>
      <c r="H1735" s="57">
        <v>13</v>
      </c>
      <c r="I1735" t="s">
        <v>7253</v>
      </c>
    </row>
    <row r="1736" spans="1:9" x14ac:dyDescent="0.3">
      <c r="A1736">
        <v>0</v>
      </c>
      <c r="C1736">
        <v>0</v>
      </c>
      <c r="D1736">
        <v>1200</v>
      </c>
      <c r="F1736">
        <v>448807</v>
      </c>
      <c r="G1736" s="85">
        <v>46104</v>
      </c>
      <c r="H1736" s="57">
        <v>13</v>
      </c>
      <c r="I1736" t="s">
        <v>7263</v>
      </c>
    </row>
    <row r="1737" spans="1:9" x14ac:dyDescent="0.3">
      <c r="A1737">
        <v>0</v>
      </c>
      <c r="B1737">
        <v>0</v>
      </c>
      <c r="C1737">
        <v>0</v>
      </c>
      <c r="D1737">
        <v>1600</v>
      </c>
      <c r="E1737" t="s">
        <v>4150</v>
      </c>
      <c r="F1737">
        <v>855296</v>
      </c>
      <c r="G1737" s="85">
        <v>46104</v>
      </c>
      <c r="H1737" s="57">
        <v>13</v>
      </c>
      <c r="I1737" t="s">
        <v>7264</v>
      </c>
    </row>
    <row r="1738" spans="1:9" x14ac:dyDescent="0.3">
      <c r="A1738">
        <v>30</v>
      </c>
      <c r="B1738">
        <v>0</v>
      </c>
      <c r="C1738">
        <v>0</v>
      </c>
      <c r="D1738">
        <v>0</v>
      </c>
      <c r="E1738" t="s">
        <v>3998</v>
      </c>
      <c r="F1738" t="s">
        <v>2160</v>
      </c>
      <c r="G1738" s="85">
        <v>46104</v>
      </c>
      <c r="H1738" s="57">
        <v>13</v>
      </c>
      <c r="I1738" t="s">
        <v>7265</v>
      </c>
    </row>
    <row r="1739" spans="1:9" x14ac:dyDescent="0.3">
      <c r="A1739">
        <v>30</v>
      </c>
      <c r="C1739">
        <v>1</v>
      </c>
      <c r="D1739">
        <v>500</v>
      </c>
      <c r="E1739" t="s">
        <v>3997</v>
      </c>
      <c r="F1739">
        <v>253187</v>
      </c>
      <c r="G1739" s="85">
        <v>46104</v>
      </c>
      <c r="H1739" s="57">
        <v>13</v>
      </c>
      <c r="I1739" t="s">
        <v>7266</v>
      </c>
    </row>
    <row r="1740" spans="1:9" x14ac:dyDescent="0.3">
      <c r="A1740">
        <v>14</v>
      </c>
      <c r="B1740">
        <v>1</v>
      </c>
      <c r="C1740">
        <v>0</v>
      </c>
      <c r="D1740">
        <v>36400</v>
      </c>
      <c r="F1740">
        <v>4679</v>
      </c>
      <c r="G1740" s="85">
        <v>46104</v>
      </c>
      <c r="H1740" s="57">
        <v>13</v>
      </c>
      <c r="I1740" t="s">
        <v>7267</v>
      </c>
    </row>
    <row r="1741" spans="1:9" x14ac:dyDescent="0.3">
      <c r="A1741">
        <v>9</v>
      </c>
      <c r="B1741">
        <v>0</v>
      </c>
      <c r="C1741">
        <v>0</v>
      </c>
      <c r="D1741">
        <v>1300</v>
      </c>
      <c r="E1741" t="s">
        <v>4129</v>
      </c>
      <c r="F1741">
        <v>859325</v>
      </c>
      <c r="G1741" s="85">
        <v>46104</v>
      </c>
      <c r="H1741" s="57">
        <v>13</v>
      </c>
      <c r="I1741" t="s">
        <v>7268</v>
      </c>
    </row>
    <row r="1742" spans="1:9" x14ac:dyDescent="0.3">
      <c r="A1742">
        <v>30</v>
      </c>
      <c r="B1742">
        <v>0</v>
      </c>
      <c r="C1742">
        <v>0</v>
      </c>
      <c r="D1742">
        <v>0</v>
      </c>
      <c r="E1742" t="s">
        <v>3999</v>
      </c>
      <c r="G1742" s="85">
        <v>46104</v>
      </c>
      <c r="H1742" s="57">
        <v>13</v>
      </c>
      <c r="I1742" t="s">
        <v>1881</v>
      </c>
    </row>
    <row r="1743" spans="1:9" x14ac:dyDescent="0.3">
      <c r="A1743">
        <v>0</v>
      </c>
      <c r="B1743">
        <v>0</v>
      </c>
      <c r="C1743">
        <v>0</v>
      </c>
      <c r="D1743">
        <v>800</v>
      </c>
      <c r="E1743" t="s">
        <v>4060</v>
      </c>
      <c r="F1743">
        <v>653429</v>
      </c>
      <c r="G1743" s="85">
        <v>46104</v>
      </c>
      <c r="H1743" s="57">
        <v>13</v>
      </c>
      <c r="I1743" t="s">
        <v>7269</v>
      </c>
    </row>
    <row r="1744" spans="1:9" x14ac:dyDescent="0.3">
      <c r="A1744">
        <v>30</v>
      </c>
      <c r="C1744">
        <v>1</v>
      </c>
      <c r="D1744">
        <v>500</v>
      </c>
      <c r="F1744">
        <v>253187</v>
      </c>
      <c r="G1744" s="85">
        <v>46104</v>
      </c>
      <c r="H1744" s="57">
        <v>13</v>
      </c>
      <c r="I1744" t="s">
        <v>7266</v>
      </c>
    </row>
    <row r="1745" spans="1:9" x14ac:dyDescent="0.3">
      <c r="A1745">
        <v>14</v>
      </c>
      <c r="B1745">
        <v>1</v>
      </c>
      <c r="C1745">
        <v>0</v>
      </c>
      <c r="D1745">
        <v>36400</v>
      </c>
      <c r="F1745">
        <v>4679</v>
      </c>
      <c r="G1745" s="85">
        <v>46104</v>
      </c>
      <c r="H1745" s="57">
        <v>13</v>
      </c>
      <c r="I1745" t="s">
        <v>7267</v>
      </c>
    </row>
    <row r="1746" spans="1:9" x14ac:dyDescent="0.3">
      <c r="A1746">
        <v>14</v>
      </c>
      <c r="B1746">
        <v>1</v>
      </c>
      <c r="C1746">
        <v>0</v>
      </c>
      <c r="D1746">
        <v>36400</v>
      </c>
      <c r="F1746">
        <v>4679</v>
      </c>
      <c r="G1746" s="85">
        <v>46104</v>
      </c>
      <c r="H1746" s="57">
        <v>13</v>
      </c>
      <c r="I1746" t="s">
        <v>7267</v>
      </c>
    </row>
    <row r="1747" spans="1:9" x14ac:dyDescent="0.3">
      <c r="A1747">
        <v>14</v>
      </c>
      <c r="B1747">
        <v>1</v>
      </c>
      <c r="C1747">
        <v>0</v>
      </c>
      <c r="D1747">
        <v>36400</v>
      </c>
      <c r="F1747">
        <v>4679</v>
      </c>
      <c r="G1747" s="85">
        <v>46104</v>
      </c>
      <c r="H1747" s="57">
        <v>13</v>
      </c>
      <c r="I1747" t="s">
        <v>7267</v>
      </c>
    </row>
    <row r="1748" spans="1:9" x14ac:dyDescent="0.3">
      <c r="A1748">
        <v>5</v>
      </c>
      <c r="B1748">
        <v>1</v>
      </c>
      <c r="C1748">
        <v>0</v>
      </c>
      <c r="D1748">
        <v>500</v>
      </c>
      <c r="E1748" t="s">
        <v>4000</v>
      </c>
      <c r="F1748">
        <v>545994</v>
      </c>
      <c r="G1748" s="85">
        <v>46104</v>
      </c>
      <c r="H1748" s="57">
        <v>13</v>
      </c>
      <c r="I1748" t="s">
        <v>7270</v>
      </c>
    </row>
    <row r="1749" spans="1:9" x14ac:dyDescent="0.3">
      <c r="A1749">
        <v>0</v>
      </c>
      <c r="B1749">
        <v>0</v>
      </c>
      <c r="C1749">
        <v>0</v>
      </c>
      <c r="D1749">
        <v>500</v>
      </c>
      <c r="E1749" t="s">
        <v>4001</v>
      </c>
      <c r="F1749">
        <v>859485</v>
      </c>
      <c r="G1749" s="85">
        <v>46104</v>
      </c>
      <c r="H1749" s="57">
        <v>13</v>
      </c>
      <c r="I1749" t="s">
        <v>7271</v>
      </c>
    </row>
    <row r="1750" spans="1:9" x14ac:dyDescent="0.3">
      <c r="A1750">
        <v>25</v>
      </c>
      <c r="B1750">
        <v>1</v>
      </c>
      <c r="C1750">
        <v>0</v>
      </c>
      <c r="D1750">
        <v>500</v>
      </c>
      <c r="E1750" t="s">
        <v>4137</v>
      </c>
      <c r="F1750">
        <v>495963</v>
      </c>
      <c r="G1750" s="85">
        <v>46104</v>
      </c>
      <c r="H1750" s="57">
        <v>13</v>
      </c>
      <c r="I1750" t="s">
        <v>7272</v>
      </c>
    </row>
    <row r="1751" spans="1:9" x14ac:dyDescent="0.3">
      <c r="A1751">
        <v>17</v>
      </c>
      <c r="B1751">
        <v>1</v>
      </c>
      <c r="C1751">
        <v>0</v>
      </c>
      <c r="D1751">
        <v>900</v>
      </c>
      <c r="E1751" t="s">
        <v>4003</v>
      </c>
      <c r="F1751">
        <v>536767</v>
      </c>
      <c r="G1751" s="85">
        <v>46104</v>
      </c>
      <c r="H1751" s="57">
        <v>13</v>
      </c>
      <c r="I1751" t="s">
        <v>7273</v>
      </c>
    </row>
    <row r="1752" spans="1:9" x14ac:dyDescent="0.3">
      <c r="A1752">
        <v>11</v>
      </c>
      <c r="B1752">
        <v>1</v>
      </c>
      <c r="C1752">
        <v>0</v>
      </c>
      <c r="D1752">
        <v>1300</v>
      </c>
      <c r="E1752" t="s">
        <v>4002</v>
      </c>
      <c r="F1752">
        <v>275014</v>
      </c>
      <c r="G1752" s="85">
        <v>46104</v>
      </c>
      <c r="H1752" s="57">
        <v>13</v>
      </c>
      <c r="I1752" t="s">
        <v>7274</v>
      </c>
    </row>
    <row r="1753" spans="1:9" x14ac:dyDescent="0.3">
      <c r="A1753">
        <v>5</v>
      </c>
      <c r="B1753">
        <v>0</v>
      </c>
      <c r="C1753">
        <v>0</v>
      </c>
      <c r="D1753">
        <v>6000</v>
      </c>
      <c r="E1753" t="s">
        <v>4090</v>
      </c>
      <c r="F1753">
        <v>860836</v>
      </c>
      <c r="G1753" s="85">
        <v>46104</v>
      </c>
      <c r="H1753" s="57">
        <v>13</v>
      </c>
      <c r="I1753" t="s">
        <v>7275</v>
      </c>
    </row>
    <row r="1754" spans="1:9" x14ac:dyDescent="0.3">
      <c r="A1754">
        <v>10</v>
      </c>
      <c r="C1754">
        <v>0</v>
      </c>
      <c r="D1754">
        <v>1500</v>
      </c>
      <c r="E1754" t="s">
        <v>4307</v>
      </c>
      <c r="F1754">
        <v>863806</v>
      </c>
      <c r="G1754" s="85">
        <v>46104</v>
      </c>
      <c r="H1754" s="57">
        <v>13</v>
      </c>
      <c r="I1754" t="s">
        <v>7276</v>
      </c>
    </row>
    <row r="1755" spans="1:9" x14ac:dyDescent="0.3">
      <c r="A1755">
        <v>30</v>
      </c>
      <c r="B1755">
        <v>0</v>
      </c>
      <c r="C1755">
        <v>0</v>
      </c>
      <c r="D1755">
        <v>0</v>
      </c>
      <c r="E1755" t="s">
        <v>4004</v>
      </c>
      <c r="F1755" t="s">
        <v>2397</v>
      </c>
      <c r="G1755" s="85">
        <v>46104</v>
      </c>
      <c r="H1755" s="57">
        <v>13</v>
      </c>
      <c r="I1755" t="s">
        <v>7277</v>
      </c>
    </row>
    <row r="1756" spans="1:9" x14ac:dyDescent="0.3">
      <c r="A1756">
        <v>30</v>
      </c>
      <c r="B1756">
        <v>1</v>
      </c>
      <c r="C1756">
        <v>1</v>
      </c>
      <c r="D1756">
        <v>2400</v>
      </c>
      <c r="F1756">
        <v>525840</v>
      </c>
      <c r="G1756" s="85">
        <v>46104</v>
      </c>
      <c r="H1756" s="57">
        <v>13</v>
      </c>
      <c r="I1756" t="s">
        <v>7278</v>
      </c>
    </row>
    <row r="1757" spans="1:9" x14ac:dyDescent="0.3">
      <c r="A1757">
        <v>0</v>
      </c>
      <c r="B1757">
        <v>0</v>
      </c>
      <c r="C1757">
        <v>0</v>
      </c>
      <c r="D1757">
        <v>400</v>
      </c>
      <c r="F1757">
        <v>689990</v>
      </c>
      <c r="G1757" s="85">
        <v>46104</v>
      </c>
      <c r="H1757" s="57">
        <v>13</v>
      </c>
      <c r="I1757" t="s">
        <v>7279</v>
      </c>
    </row>
    <row r="1758" spans="1:9" x14ac:dyDescent="0.3">
      <c r="A1758">
        <v>30</v>
      </c>
      <c r="B1758">
        <v>0</v>
      </c>
      <c r="C1758">
        <v>0</v>
      </c>
      <c r="D1758">
        <v>0</v>
      </c>
      <c r="F1758">
        <v>702725</v>
      </c>
      <c r="G1758" s="85">
        <v>46104</v>
      </c>
      <c r="H1758" s="57">
        <v>13</v>
      </c>
      <c r="I1758" t="s">
        <v>7280</v>
      </c>
    </row>
    <row r="1759" spans="1:9" x14ac:dyDescent="0.3">
      <c r="A1759">
        <v>30</v>
      </c>
      <c r="B1759">
        <v>0</v>
      </c>
      <c r="C1759">
        <v>0</v>
      </c>
      <c r="D1759">
        <v>0</v>
      </c>
      <c r="F1759">
        <v>681652</v>
      </c>
      <c r="G1759" s="85">
        <v>46104</v>
      </c>
      <c r="H1759" s="57">
        <v>13</v>
      </c>
      <c r="I1759" t="s">
        <v>7281</v>
      </c>
    </row>
    <row r="1760" spans="1:9" x14ac:dyDescent="0.3">
      <c r="A1760">
        <v>30</v>
      </c>
      <c r="D1760">
        <v>0</v>
      </c>
      <c r="F1760">
        <v>675436</v>
      </c>
      <c r="G1760" s="85">
        <v>46104</v>
      </c>
      <c r="H1760" s="57">
        <v>13</v>
      </c>
      <c r="I1760" t="s">
        <v>7282</v>
      </c>
    </row>
    <row r="1761" spans="1:9" x14ac:dyDescent="0.3">
      <c r="A1761">
        <v>30</v>
      </c>
      <c r="B1761">
        <v>1</v>
      </c>
      <c r="C1761">
        <v>1</v>
      </c>
      <c r="D1761">
        <v>0</v>
      </c>
      <c r="E1761" t="s">
        <v>4209</v>
      </c>
      <c r="F1761">
        <v>710808</v>
      </c>
      <c r="G1761" s="85">
        <v>46104</v>
      </c>
      <c r="H1761" s="57">
        <v>13</v>
      </c>
      <c r="I1761" t="s">
        <v>7283</v>
      </c>
    </row>
    <row r="1762" spans="1:9" x14ac:dyDescent="0.3">
      <c r="A1762">
        <v>21</v>
      </c>
      <c r="B1762">
        <v>1</v>
      </c>
      <c r="C1762">
        <v>0</v>
      </c>
      <c r="D1762">
        <v>2100</v>
      </c>
      <c r="F1762">
        <v>814185</v>
      </c>
      <c r="G1762" s="85">
        <v>46104</v>
      </c>
      <c r="H1762" s="57">
        <v>13</v>
      </c>
      <c r="I1762" t="s">
        <v>7284</v>
      </c>
    </row>
    <row r="1763" spans="1:9" x14ac:dyDescent="0.3">
      <c r="A1763">
        <v>30</v>
      </c>
      <c r="B1763">
        <v>1</v>
      </c>
      <c r="C1763">
        <v>1</v>
      </c>
      <c r="D1763">
        <v>0</v>
      </c>
      <c r="E1763" t="s">
        <v>4005</v>
      </c>
      <c r="F1763">
        <v>859490</v>
      </c>
      <c r="G1763" s="85">
        <v>46104</v>
      </c>
      <c r="H1763" s="57">
        <v>13</v>
      </c>
      <c r="I1763" t="s">
        <v>7285</v>
      </c>
    </row>
    <row r="1764" spans="1:9" x14ac:dyDescent="0.3">
      <c r="A1764">
        <v>11</v>
      </c>
      <c r="C1764">
        <v>0</v>
      </c>
      <c r="D1764">
        <v>3100</v>
      </c>
      <c r="E1764" t="s">
        <v>4325</v>
      </c>
      <c r="F1764">
        <v>859496</v>
      </c>
      <c r="G1764" s="85">
        <v>46104</v>
      </c>
      <c r="H1764" s="57">
        <v>13</v>
      </c>
      <c r="I1764" t="s">
        <v>7286</v>
      </c>
    </row>
    <row r="1765" spans="1:9" x14ac:dyDescent="0.3">
      <c r="A1765">
        <v>0</v>
      </c>
      <c r="B1765">
        <v>0</v>
      </c>
      <c r="C1765">
        <v>0</v>
      </c>
      <c r="D1765">
        <v>300</v>
      </c>
      <c r="E1765" t="s">
        <v>4006</v>
      </c>
      <c r="F1765">
        <v>200744</v>
      </c>
      <c r="G1765" s="85">
        <v>46104</v>
      </c>
      <c r="H1765" s="57">
        <v>13</v>
      </c>
      <c r="I1765" t="s">
        <v>7287</v>
      </c>
    </row>
    <row r="1766" spans="1:9" x14ac:dyDescent="0.3">
      <c r="A1766">
        <v>30</v>
      </c>
      <c r="B1766">
        <v>1</v>
      </c>
      <c r="C1766">
        <v>1</v>
      </c>
      <c r="D1766">
        <v>1600</v>
      </c>
      <c r="F1766">
        <v>852126</v>
      </c>
      <c r="G1766" s="85">
        <v>46104</v>
      </c>
      <c r="H1766" s="57">
        <v>13</v>
      </c>
      <c r="I1766" t="s">
        <v>7288</v>
      </c>
    </row>
    <row r="1767" spans="1:9" x14ac:dyDescent="0.3">
      <c r="A1767">
        <v>26</v>
      </c>
      <c r="B1767">
        <v>1</v>
      </c>
      <c r="C1767">
        <v>1</v>
      </c>
      <c r="D1767">
        <v>600</v>
      </c>
      <c r="E1767" t="s">
        <v>4008</v>
      </c>
      <c r="F1767">
        <v>719038</v>
      </c>
      <c r="G1767" s="85">
        <v>46104</v>
      </c>
      <c r="H1767" s="57">
        <v>13</v>
      </c>
      <c r="I1767" t="s">
        <v>7289</v>
      </c>
    </row>
    <row r="1768" spans="1:9" x14ac:dyDescent="0.3">
      <c r="A1768">
        <v>11</v>
      </c>
      <c r="B1768">
        <v>1</v>
      </c>
      <c r="C1768">
        <v>0</v>
      </c>
      <c r="D1768">
        <v>2300</v>
      </c>
      <c r="F1768">
        <v>686700</v>
      </c>
      <c r="G1768" s="85">
        <v>46104</v>
      </c>
      <c r="H1768" s="57">
        <v>13</v>
      </c>
      <c r="I1768" t="s">
        <v>7290</v>
      </c>
    </row>
    <row r="1769" spans="1:9" x14ac:dyDescent="0.3">
      <c r="A1769">
        <v>4</v>
      </c>
      <c r="B1769">
        <v>0</v>
      </c>
      <c r="C1769">
        <v>0</v>
      </c>
      <c r="D1769">
        <v>7900</v>
      </c>
      <c r="E1769" t="s">
        <v>4128</v>
      </c>
      <c r="F1769">
        <v>281793</v>
      </c>
      <c r="G1769" s="85">
        <v>46104</v>
      </c>
      <c r="H1769" s="57">
        <v>13</v>
      </c>
      <c r="I1769" t="s">
        <v>7291</v>
      </c>
    </row>
    <row r="1770" spans="1:9" x14ac:dyDescent="0.3">
      <c r="A1770">
        <v>30</v>
      </c>
      <c r="B1770">
        <v>1</v>
      </c>
      <c r="C1770">
        <v>1</v>
      </c>
      <c r="D1770">
        <v>2400</v>
      </c>
      <c r="F1770">
        <v>525840</v>
      </c>
      <c r="G1770" s="85">
        <v>46104</v>
      </c>
      <c r="H1770" s="57">
        <v>13</v>
      </c>
      <c r="I1770" t="s">
        <v>7278</v>
      </c>
    </row>
    <row r="1771" spans="1:9" x14ac:dyDescent="0.3">
      <c r="A1771">
        <v>3</v>
      </c>
      <c r="B1771">
        <v>0</v>
      </c>
      <c r="C1771">
        <v>0</v>
      </c>
      <c r="D1771">
        <v>200</v>
      </c>
      <c r="E1771" t="s">
        <v>4007</v>
      </c>
      <c r="F1771">
        <v>720143</v>
      </c>
      <c r="G1771" s="85">
        <v>46104</v>
      </c>
      <c r="H1771" s="57">
        <v>13</v>
      </c>
      <c r="I1771" t="s">
        <v>7292</v>
      </c>
    </row>
    <row r="1772" spans="1:9" x14ac:dyDescent="0.3">
      <c r="A1772">
        <v>10</v>
      </c>
      <c r="B1772">
        <v>1</v>
      </c>
      <c r="C1772">
        <v>0</v>
      </c>
      <c r="D1772">
        <v>7100</v>
      </c>
      <c r="F1772">
        <v>645991</v>
      </c>
      <c r="G1772" s="85">
        <v>46104</v>
      </c>
      <c r="H1772" s="57">
        <v>13</v>
      </c>
      <c r="I1772" t="s">
        <v>7293</v>
      </c>
    </row>
    <row r="1773" spans="1:9" x14ac:dyDescent="0.3">
      <c r="A1773">
        <v>30</v>
      </c>
      <c r="B1773">
        <v>0</v>
      </c>
      <c r="C1773">
        <v>0</v>
      </c>
      <c r="D1773">
        <v>0</v>
      </c>
      <c r="F1773" t="s">
        <v>775</v>
      </c>
      <c r="G1773" s="85">
        <v>46104</v>
      </c>
      <c r="H1773" s="57">
        <v>13</v>
      </c>
      <c r="I1773" t="s">
        <v>7294</v>
      </c>
    </row>
    <row r="1774" spans="1:9" x14ac:dyDescent="0.3">
      <c r="A1774">
        <v>30</v>
      </c>
      <c r="B1774">
        <v>1</v>
      </c>
      <c r="C1774">
        <v>1</v>
      </c>
      <c r="D1774">
        <v>1100</v>
      </c>
      <c r="E1774" t="s">
        <v>4009</v>
      </c>
      <c r="F1774">
        <v>684018</v>
      </c>
      <c r="G1774" s="85">
        <v>46104</v>
      </c>
      <c r="H1774" s="57">
        <v>13</v>
      </c>
      <c r="I1774" t="s">
        <v>7295</v>
      </c>
    </row>
    <row r="1775" spans="1:9" x14ac:dyDescent="0.3">
      <c r="A1775">
        <v>9</v>
      </c>
      <c r="B1775">
        <v>0</v>
      </c>
      <c r="C1775">
        <v>0</v>
      </c>
      <c r="D1775">
        <v>6800</v>
      </c>
      <c r="E1775" t="s">
        <v>4083</v>
      </c>
      <c r="F1775">
        <v>859519</v>
      </c>
      <c r="G1775" s="85">
        <v>46104</v>
      </c>
      <c r="H1775" s="57">
        <v>13</v>
      </c>
      <c r="I1775" t="s">
        <v>7296</v>
      </c>
    </row>
    <row r="1776" spans="1:9" x14ac:dyDescent="0.3">
      <c r="A1776">
        <v>21</v>
      </c>
      <c r="B1776">
        <v>0</v>
      </c>
      <c r="C1776">
        <v>0</v>
      </c>
      <c r="D1776">
        <v>400</v>
      </c>
      <c r="E1776" t="s">
        <v>4010</v>
      </c>
      <c r="F1776">
        <v>859385</v>
      </c>
      <c r="G1776" s="85">
        <v>46104</v>
      </c>
      <c r="H1776" s="57">
        <v>13</v>
      </c>
      <c r="I1776" t="s">
        <v>7297</v>
      </c>
    </row>
    <row r="1777" spans="1:9" x14ac:dyDescent="0.3">
      <c r="A1777">
        <v>1</v>
      </c>
      <c r="C1777">
        <v>0</v>
      </c>
      <c r="D1777">
        <v>100</v>
      </c>
      <c r="E1777" t="s">
        <v>4011</v>
      </c>
      <c r="F1777">
        <v>474906</v>
      </c>
      <c r="G1777" s="85">
        <v>46104</v>
      </c>
      <c r="H1777" s="57">
        <v>13</v>
      </c>
      <c r="I1777" t="s">
        <v>7298</v>
      </c>
    </row>
    <row r="1778" spans="1:9" x14ac:dyDescent="0.3">
      <c r="A1778">
        <v>10</v>
      </c>
      <c r="B1778">
        <v>0</v>
      </c>
      <c r="C1778">
        <v>0</v>
      </c>
      <c r="D1778">
        <v>600</v>
      </c>
      <c r="E1778" t="s">
        <v>4319</v>
      </c>
      <c r="F1778">
        <v>709150</v>
      </c>
      <c r="G1778" s="85">
        <v>46104</v>
      </c>
      <c r="H1778" s="57">
        <v>13</v>
      </c>
      <c r="I1778" t="s">
        <v>7299</v>
      </c>
    </row>
    <row r="1779" spans="1:9" x14ac:dyDescent="0.3">
      <c r="A1779">
        <v>30</v>
      </c>
      <c r="D1779">
        <v>0</v>
      </c>
      <c r="F1779">
        <v>504380</v>
      </c>
      <c r="G1779" s="85">
        <v>46104</v>
      </c>
      <c r="H1779" s="57">
        <v>13</v>
      </c>
      <c r="I1779" t="s">
        <v>7300</v>
      </c>
    </row>
    <row r="1780" spans="1:9" x14ac:dyDescent="0.3">
      <c r="A1780">
        <v>5</v>
      </c>
      <c r="B1780">
        <v>0</v>
      </c>
      <c r="C1780">
        <v>0</v>
      </c>
      <c r="D1780">
        <v>2400</v>
      </c>
      <c r="E1780" t="s">
        <v>4314</v>
      </c>
      <c r="F1780">
        <v>816706</v>
      </c>
      <c r="G1780" s="85">
        <v>46104</v>
      </c>
      <c r="H1780" s="57">
        <v>13</v>
      </c>
      <c r="I1780" t="s">
        <v>7301</v>
      </c>
    </row>
    <row r="1781" spans="1:9" x14ac:dyDescent="0.3">
      <c r="A1781">
        <v>10</v>
      </c>
      <c r="C1781">
        <v>0</v>
      </c>
      <c r="D1781">
        <v>300</v>
      </c>
      <c r="E1781" t="s">
        <v>4313</v>
      </c>
      <c r="F1781">
        <v>632884</v>
      </c>
      <c r="G1781" s="85">
        <v>46104</v>
      </c>
      <c r="H1781" s="57">
        <v>13</v>
      </c>
      <c r="I1781" t="s">
        <v>7302</v>
      </c>
    </row>
    <row r="1782" spans="1:9" x14ac:dyDescent="0.3">
      <c r="A1782">
        <v>2</v>
      </c>
      <c r="B1782">
        <v>0</v>
      </c>
      <c r="C1782">
        <v>0</v>
      </c>
      <c r="D1782">
        <v>2100</v>
      </c>
      <c r="F1782">
        <v>774920</v>
      </c>
      <c r="G1782" s="85">
        <v>46104</v>
      </c>
      <c r="H1782" s="57">
        <v>13</v>
      </c>
      <c r="I1782" t="s">
        <v>7303</v>
      </c>
    </row>
    <row r="1783" spans="1:9" x14ac:dyDescent="0.3">
      <c r="A1783">
        <v>30</v>
      </c>
      <c r="B1783">
        <v>0</v>
      </c>
      <c r="C1783">
        <v>0</v>
      </c>
      <c r="D1783">
        <v>0</v>
      </c>
      <c r="E1783" t="s">
        <v>4316</v>
      </c>
      <c r="F1783" t="s">
        <v>2297</v>
      </c>
      <c r="G1783" s="85">
        <v>46104</v>
      </c>
      <c r="H1783" s="57">
        <v>13</v>
      </c>
      <c r="I1783" t="s">
        <v>7304</v>
      </c>
    </row>
    <row r="1784" spans="1:9" x14ac:dyDescent="0.3">
      <c r="A1784">
        <v>5</v>
      </c>
      <c r="B1784">
        <v>0</v>
      </c>
      <c r="C1784">
        <v>0</v>
      </c>
      <c r="D1784">
        <v>1100</v>
      </c>
      <c r="F1784">
        <v>774914</v>
      </c>
      <c r="G1784" s="85">
        <v>46104</v>
      </c>
      <c r="H1784" s="57">
        <v>13</v>
      </c>
      <c r="I1784" t="s">
        <v>7305</v>
      </c>
    </row>
    <row r="1785" spans="1:9" x14ac:dyDescent="0.3">
      <c r="A1785">
        <v>30</v>
      </c>
      <c r="B1785">
        <v>0</v>
      </c>
      <c r="C1785">
        <v>0</v>
      </c>
      <c r="D1785">
        <v>0</v>
      </c>
      <c r="F1785" t="s">
        <v>2146</v>
      </c>
      <c r="G1785" s="85">
        <v>46104</v>
      </c>
      <c r="H1785" s="57">
        <v>13</v>
      </c>
      <c r="I1785" t="s">
        <v>7306</v>
      </c>
    </row>
    <row r="1786" spans="1:9" x14ac:dyDescent="0.3">
      <c r="A1786">
        <v>2</v>
      </c>
      <c r="B1786">
        <v>0</v>
      </c>
      <c r="C1786">
        <v>0</v>
      </c>
      <c r="D1786">
        <v>2100</v>
      </c>
      <c r="E1786" t="s">
        <v>4323</v>
      </c>
      <c r="F1786">
        <v>774920</v>
      </c>
      <c r="G1786" s="85">
        <v>46104</v>
      </c>
      <c r="H1786" s="57">
        <v>13</v>
      </c>
      <c r="I1786" t="s">
        <v>7303</v>
      </c>
    </row>
    <row r="1787" spans="1:9" x14ac:dyDescent="0.3">
      <c r="A1787">
        <v>22</v>
      </c>
      <c r="B1787">
        <v>1</v>
      </c>
      <c r="C1787">
        <v>0</v>
      </c>
      <c r="D1787">
        <v>11100</v>
      </c>
      <c r="E1787" t="s">
        <v>4080</v>
      </c>
      <c r="F1787">
        <v>709156</v>
      </c>
      <c r="G1787" s="85">
        <v>46104</v>
      </c>
      <c r="H1787" s="57">
        <v>13</v>
      </c>
      <c r="I1787" t="s">
        <v>7307</v>
      </c>
    </row>
    <row r="1788" spans="1:9" x14ac:dyDescent="0.3">
      <c r="A1788">
        <v>30</v>
      </c>
      <c r="B1788">
        <v>0</v>
      </c>
      <c r="C1788">
        <v>0</v>
      </c>
      <c r="D1788">
        <v>0</v>
      </c>
      <c r="E1788" t="s">
        <v>4082</v>
      </c>
      <c r="F1788">
        <v>859189</v>
      </c>
      <c r="G1788" s="85">
        <v>46104</v>
      </c>
      <c r="H1788" s="57">
        <v>13</v>
      </c>
      <c r="I1788" t="s">
        <v>7308</v>
      </c>
    </row>
    <row r="1789" spans="1:9" x14ac:dyDescent="0.3">
      <c r="A1789">
        <v>11</v>
      </c>
      <c r="B1789">
        <v>1</v>
      </c>
      <c r="C1789">
        <v>0</v>
      </c>
      <c r="D1789">
        <v>17600</v>
      </c>
      <c r="F1789">
        <v>658607</v>
      </c>
      <c r="G1789" s="85">
        <v>46104</v>
      </c>
      <c r="H1789" s="57">
        <v>13</v>
      </c>
      <c r="I1789" t="s">
        <v>7309</v>
      </c>
    </row>
    <row r="1790" spans="1:9" x14ac:dyDescent="0.3">
      <c r="A1790">
        <v>22</v>
      </c>
      <c r="B1790">
        <v>1</v>
      </c>
      <c r="C1790">
        <v>0</v>
      </c>
      <c r="D1790">
        <v>11100</v>
      </c>
      <c r="E1790" t="s">
        <v>4081</v>
      </c>
      <c r="F1790">
        <v>709156</v>
      </c>
      <c r="G1790" s="85">
        <v>46104</v>
      </c>
      <c r="H1790" s="57">
        <v>13</v>
      </c>
      <c r="I1790" t="s">
        <v>7307</v>
      </c>
    </row>
    <row r="1791" spans="1:9" x14ac:dyDescent="0.3">
      <c r="A1791">
        <v>0</v>
      </c>
      <c r="B1791">
        <v>0</v>
      </c>
      <c r="C1791">
        <v>0</v>
      </c>
      <c r="D1791">
        <v>6000</v>
      </c>
      <c r="E1791" t="s">
        <v>4072</v>
      </c>
      <c r="F1791">
        <v>859358</v>
      </c>
      <c r="G1791" s="85">
        <v>46104</v>
      </c>
      <c r="H1791" s="57">
        <v>13</v>
      </c>
      <c r="I1791" t="s">
        <v>7310</v>
      </c>
    </row>
    <row r="1792" spans="1:9" x14ac:dyDescent="0.3">
      <c r="A1792">
        <v>2</v>
      </c>
      <c r="B1792">
        <v>0</v>
      </c>
      <c r="C1792">
        <v>0</v>
      </c>
      <c r="D1792">
        <v>8000</v>
      </c>
      <c r="E1792" t="s">
        <v>4098</v>
      </c>
      <c r="F1792">
        <v>861254</v>
      </c>
      <c r="G1792" s="85">
        <v>46104</v>
      </c>
      <c r="H1792" s="57">
        <v>13</v>
      </c>
      <c r="I1792" t="s">
        <v>7311</v>
      </c>
    </row>
    <row r="1793" spans="1:9" x14ac:dyDescent="0.3">
      <c r="A1793">
        <v>9</v>
      </c>
      <c r="B1793">
        <v>1</v>
      </c>
      <c r="C1793">
        <v>0</v>
      </c>
      <c r="D1793">
        <v>4100</v>
      </c>
      <c r="F1793">
        <v>705256</v>
      </c>
      <c r="G1793" s="85">
        <v>46104</v>
      </c>
      <c r="H1793" s="57">
        <v>13</v>
      </c>
      <c r="I1793" t="s">
        <v>7312</v>
      </c>
    </row>
    <row r="1794" spans="1:9" x14ac:dyDescent="0.3">
      <c r="A1794">
        <v>20</v>
      </c>
      <c r="B1794">
        <v>1</v>
      </c>
      <c r="C1794">
        <v>0</v>
      </c>
      <c r="D1794">
        <v>3400</v>
      </c>
      <c r="E1794" t="s">
        <v>3418</v>
      </c>
      <c r="F1794">
        <v>591103</v>
      </c>
      <c r="G1794" s="85">
        <v>46104</v>
      </c>
      <c r="H1794" s="57">
        <v>13</v>
      </c>
      <c r="I1794" t="s">
        <v>7313</v>
      </c>
    </row>
    <row r="1795" spans="1:9" x14ac:dyDescent="0.3">
      <c r="A1795">
        <v>16</v>
      </c>
      <c r="B1795">
        <v>1</v>
      </c>
      <c r="C1795">
        <v>0</v>
      </c>
      <c r="D1795">
        <v>6300</v>
      </c>
      <c r="F1795">
        <v>488713</v>
      </c>
      <c r="G1795" s="85">
        <v>46104</v>
      </c>
      <c r="H1795" s="57">
        <v>13</v>
      </c>
      <c r="I1795" t="s">
        <v>7314</v>
      </c>
    </row>
    <row r="1796" spans="1:9" x14ac:dyDescent="0.3">
      <c r="A1796">
        <v>10</v>
      </c>
      <c r="B1796">
        <v>1</v>
      </c>
      <c r="C1796">
        <v>0</v>
      </c>
      <c r="D1796">
        <v>6000</v>
      </c>
      <c r="F1796">
        <v>748415</v>
      </c>
      <c r="G1796" s="85">
        <v>46104</v>
      </c>
      <c r="H1796" s="57">
        <v>13</v>
      </c>
      <c r="I1796" t="s">
        <v>7315</v>
      </c>
    </row>
    <row r="1797" spans="1:9" x14ac:dyDescent="0.3">
      <c r="A1797">
        <v>10</v>
      </c>
      <c r="B1797">
        <v>1</v>
      </c>
      <c r="C1797">
        <v>0</v>
      </c>
      <c r="D1797">
        <v>48400</v>
      </c>
      <c r="E1797" t="s">
        <v>3444</v>
      </c>
      <c r="F1797">
        <v>736106</v>
      </c>
      <c r="G1797" s="85">
        <v>46104</v>
      </c>
      <c r="H1797" s="57">
        <v>13</v>
      </c>
      <c r="I1797" t="s">
        <v>7148</v>
      </c>
    </row>
    <row r="1798" spans="1:9" x14ac:dyDescent="0.3">
      <c r="A1798">
        <v>8</v>
      </c>
      <c r="B1798">
        <v>0</v>
      </c>
      <c r="C1798">
        <v>0</v>
      </c>
      <c r="D1798">
        <v>5300</v>
      </c>
      <c r="E1798" t="s">
        <v>4077</v>
      </c>
      <c r="F1798">
        <v>859375</v>
      </c>
      <c r="G1798" s="85">
        <v>46104</v>
      </c>
      <c r="H1798" s="57">
        <v>13</v>
      </c>
      <c r="I1798" t="s">
        <v>7316</v>
      </c>
    </row>
    <row r="1799" spans="1:9" x14ac:dyDescent="0.3">
      <c r="A1799">
        <v>5</v>
      </c>
      <c r="B1799">
        <v>0</v>
      </c>
      <c r="C1799">
        <v>0</v>
      </c>
      <c r="D1799">
        <v>4000</v>
      </c>
      <c r="E1799" t="s">
        <v>4076</v>
      </c>
      <c r="F1799">
        <v>859373</v>
      </c>
      <c r="G1799" s="85">
        <v>46104</v>
      </c>
      <c r="H1799" s="57">
        <v>13</v>
      </c>
      <c r="I1799" t="s">
        <v>7317</v>
      </c>
    </row>
    <row r="1800" spans="1:9" x14ac:dyDescent="0.3">
      <c r="A1800">
        <v>0</v>
      </c>
      <c r="B1800">
        <v>0</v>
      </c>
      <c r="C1800">
        <v>0</v>
      </c>
      <c r="D1800">
        <v>1500</v>
      </c>
      <c r="E1800" t="s">
        <v>4078</v>
      </c>
      <c r="F1800">
        <v>859513</v>
      </c>
      <c r="G1800" s="85">
        <v>46104</v>
      </c>
      <c r="H1800" s="57">
        <v>13</v>
      </c>
      <c r="I1800" t="s">
        <v>7318</v>
      </c>
    </row>
    <row r="1801" spans="1:9" x14ac:dyDescent="0.3">
      <c r="A1801">
        <v>0</v>
      </c>
      <c r="B1801">
        <v>0</v>
      </c>
      <c r="C1801">
        <v>0</v>
      </c>
      <c r="D1801">
        <v>4200</v>
      </c>
      <c r="F1801">
        <v>84671</v>
      </c>
      <c r="G1801" s="85">
        <v>46104</v>
      </c>
      <c r="H1801" s="57">
        <v>13</v>
      </c>
      <c r="I1801" t="s">
        <v>7319</v>
      </c>
    </row>
    <row r="1802" spans="1:9" x14ac:dyDescent="0.3">
      <c r="A1802">
        <v>10</v>
      </c>
      <c r="B1802">
        <v>1</v>
      </c>
      <c r="C1802">
        <v>0</v>
      </c>
      <c r="D1802">
        <v>3100</v>
      </c>
      <c r="F1802">
        <v>4731</v>
      </c>
      <c r="G1802" s="85">
        <v>46104</v>
      </c>
      <c r="H1802" s="57">
        <v>13</v>
      </c>
      <c r="I1802" t="s">
        <v>7320</v>
      </c>
    </row>
    <row r="1803" spans="1:9" x14ac:dyDescent="0.3">
      <c r="A1803">
        <v>13</v>
      </c>
      <c r="B1803">
        <v>1</v>
      </c>
      <c r="C1803">
        <v>0</v>
      </c>
      <c r="D1803">
        <v>22300</v>
      </c>
      <c r="F1803">
        <v>703456</v>
      </c>
      <c r="G1803" s="85">
        <v>46104</v>
      </c>
      <c r="H1803" s="57">
        <v>13</v>
      </c>
      <c r="I1803" t="s">
        <v>7159</v>
      </c>
    </row>
    <row r="1804" spans="1:9" x14ac:dyDescent="0.3">
      <c r="A1804">
        <v>9</v>
      </c>
      <c r="B1804">
        <v>1</v>
      </c>
      <c r="C1804">
        <v>0</v>
      </c>
      <c r="D1804">
        <v>6100</v>
      </c>
      <c r="E1804" t="s">
        <v>4120</v>
      </c>
      <c r="F1804">
        <v>4729</v>
      </c>
      <c r="G1804" s="85">
        <v>46104</v>
      </c>
      <c r="H1804" s="57">
        <v>13</v>
      </c>
      <c r="I1804" t="s">
        <v>7321</v>
      </c>
    </row>
    <row r="1805" spans="1:9" x14ac:dyDescent="0.3">
      <c r="A1805">
        <v>8</v>
      </c>
      <c r="C1805">
        <v>0</v>
      </c>
      <c r="D1805">
        <v>2200</v>
      </c>
      <c r="E1805" t="s">
        <v>4147</v>
      </c>
      <c r="F1805">
        <v>749634</v>
      </c>
      <c r="G1805" s="85">
        <v>46104</v>
      </c>
      <c r="H1805" s="57">
        <v>13</v>
      </c>
      <c r="I1805" t="s">
        <v>7322</v>
      </c>
    </row>
    <row r="1806" spans="1:9" x14ac:dyDescent="0.3">
      <c r="A1806">
        <v>6</v>
      </c>
      <c r="B1806">
        <v>1</v>
      </c>
      <c r="C1806">
        <v>0</v>
      </c>
      <c r="D1806">
        <v>2100</v>
      </c>
      <c r="E1806" t="s">
        <v>4144</v>
      </c>
      <c r="F1806">
        <v>3645</v>
      </c>
      <c r="G1806" s="85">
        <v>46104</v>
      </c>
      <c r="H1806" s="57">
        <v>13</v>
      </c>
      <c r="I1806" t="s">
        <v>7323</v>
      </c>
    </row>
    <row r="1807" spans="1:9" x14ac:dyDescent="0.3">
      <c r="A1807">
        <v>30</v>
      </c>
      <c r="B1807">
        <v>0</v>
      </c>
      <c r="C1807">
        <v>0</v>
      </c>
      <c r="D1807">
        <v>0</v>
      </c>
      <c r="E1807" t="s">
        <v>4091</v>
      </c>
      <c r="F1807" t="s">
        <v>3142</v>
      </c>
      <c r="G1807" s="85">
        <v>46104</v>
      </c>
      <c r="H1807" s="57">
        <v>13</v>
      </c>
      <c r="I1807" t="s">
        <v>7324</v>
      </c>
    </row>
    <row r="1808" spans="1:9" x14ac:dyDescent="0.3">
      <c r="A1808">
        <v>21</v>
      </c>
      <c r="B1808">
        <v>1</v>
      </c>
      <c r="C1808">
        <v>1</v>
      </c>
      <c r="D1808">
        <v>600</v>
      </c>
      <c r="E1808" t="s">
        <v>4138</v>
      </c>
      <c r="F1808">
        <v>722419</v>
      </c>
      <c r="G1808" s="85">
        <v>46104</v>
      </c>
      <c r="H1808" s="57">
        <v>13</v>
      </c>
      <c r="I1808" t="s">
        <v>7325</v>
      </c>
    </row>
    <row r="1809" spans="1:9" x14ac:dyDescent="0.3">
      <c r="A1809">
        <v>0</v>
      </c>
      <c r="B1809">
        <v>0</v>
      </c>
      <c r="C1809">
        <v>0</v>
      </c>
      <c r="D1809">
        <v>1100</v>
      </c>
      <c r="E1809" t="s">
        <v>4315</v>
      </c>
      <c r="F1809">
        <v>731587</v>
      </c>
      <c r="G1809" s="85">
        <v>46104</v>
      </c>
      <c r="H1809" s="57">
        <v>13</v>
      </c>
      <c r="I1809" t="s">
        <v>7326</v>
      </c>
    </row>
    <row r="1810" spans="1:9" x14ac:dyDescent="0.3">
      <c r="A1810">
        <v>1</v>
      </c>
      <c r="B1810">
        <v>0</v>
      </c>
      <c r="C1810">
        <v>0</v>
      </c>
      <c r="D1810">
        <v>3100</v>
      </c>
      <c r="E1810" t="s">
        <v>4111</v>
      </c>
      <c r="F1810">
        <v>124737</v>
      </c>
      <c r="G1810" s="85">
        <v>46104</v>
      </c>
      <c r="H1810" s="57">
        <v>13</v>
      </c>
      <c r="I1810" t="s">
        <v>7327</v>
      </c>
    </row>
    <row r="1811" spans="1:9" x14ac:dyDescent="0.3">
      <c r="A1811">
        <v>5</v>
      </c>
      <c r="B1811">
        <v>1</v>
      </c>
      <c r="C1811">
        <v>0</v>
      </c>
      <c r="D1811">
        <v>800</v>
      </c>
      <c r="E1811" t="s">
        <v>4117</v>
      </c>
      <c r="F1811">
        <v>42551</v>
      </c>
      <c r="G1811" s="85">
        <v>46104</v>
      </c>
      <c r="H1811" s="57">
        <v>13</v>
      </c>
      <c r="I1811" t="s">
        <v>7328</v>
      </c>
    </row>
    <row r="1812" spans="1:9" x14ac:dyDescent="0.3">
      <c r="A1812">
        <v>30</v>
      </c>
      <c r="B1812">
        <v>0</v>
      </c>
      <c r="C1812">
        <v>0</v>
      </c>
      <c r="D1812">
        <v>0</v>
      </c>
      <c r="E1812" t="s">
        <v>4125</v>
      </c>
      <c r="F1812">
        <v>85083</v>
      </c>
      <c r="G1812" s="85">
        <v>46104</v>
      </c>
      <c r="H1812" s="57">
        <v>13</v>
      </c>
      <c r="I1812" t="s">
        <v>7329</v>
      </c>
    </row>
    <row r="1813" spans="1:9" x14ac:dyDescent="0.3">
      <c r="A1813">
        <v>0</v>
      </c>
      <c r="C1813">
        <v>0</v>
      </c>
      <c r="D1813">
        <v>6500</v>
      </c>
      <c r="E1813" t="s">
        <v>4322</v>
      </c>
      <c r="F1813">
        <v>590573</v>
      </c>
      <c r="G1813" s="85">
        <v>46104</v>
      </c>
      <c r="H1813" s="57">
        <v>13</v>
      </c>
      <c r="I1813" t="s">
        <v>7330</v>
      </c>
    </row>
    <row r="1814" spans="1:9" x14ac:dyDescent="0.3">
      <c r="A1814">
        <v>8</v>
      </c>
      <c r="B1814">
        <v>0</v>
      </c>
      <c r="C1814">
        <v>0</v>
      </c>
      <c r="D1814">
        <v>400</v>
      </c>
      <c r="E1814" t="s">
        <v>4318</v>
      </c>
      <c r="F1814">
        <v>541517</v>
      </c>
      <c r="G1814" s="85">
        <v>46104</v>
      </c>
      <c r="H1814" s="57">
        <v>13</v>
      </c>
      <c r="I1814" t="s">
        <v>7331</v>
      </c>
    </row>
    <row r="1815" spans="1:9" x14ac:dyDescent="0.3">
      <c r="A1815">
        <v>30</v>
      </c>
      <c r="B1815">
        <v>0</v>
      </c>
      <c r="C1815">
        <v>0</v>
      </c>
      <c r="D1815">
        <v>0</v>
      </c>
      <c r="E1815" t="s">
        <v>4320</v>
      </c>
      <c r="F1815">
        <v>708221</v>
      </c>
      <c r="G1815" s="85">
        <v>46104</v>
      </c>
      <c r="H1815" s="57">
        <v>13</v>
      </c>
      <c r="I1815" t="s">
        <v>7332</v>
      </c>
    </row>
    <row r="1816" spans="1:9" x14ac:dyDescent="0.3">
      <c r="A1816">
        <v>0</v>
      </c>
      <c r="B1816">
        <v>0</v>
      </c>
      <c r="C1816">
        <v>0</v>
      </c>
      <c r="D1816">
        <v>600</v>
      </c>
      <c r="E1816" t="s">
        <v>4312</v>
      </c>
      <c r="F1816">
        <v>731589</v>
      </c>
      <c r="G1816" s="85">
        <v>46104</v>
      </c>
      <c r="H1816" s="57">
        <v>13</v>
      </c>
      <c r="I1816" t="s">
        <v>7333</v>
      </c>
    </row>
    <row r="1817" spans="1:9" x14ac:dyDescent="0.3">
      <c r="A1817">
        <v>0</v>
      </c>
      <c r="B1817">
        <v>0</v>
      </c>
      <c r="C1817">
        <v>0</v>
      </c>
      <c r="D1817">
        <v>4500</v>
      </c>
      <c r="E1817" t="s">
        <v>4133</v>
      </c>
      <c r="F1817">
        <v>859357</v>
      </c>
      <c r="G1817" s="85">
        <v>46104</v>
      </c>
      <c r="H1817" s="57">
        <v>13</v>
      </c>
      <c r="I1817" t="s">
        <v>7334</v>
      </c>
    </row>
    <row r="1818" spans="1:9" x14ac:dyDescent="0.3">
      <c r="A1818">
        <v>9</v>
      </c>
      <c r="B1818">
        <v>1</v>
      </c>
      <c r="C1818">
        <v>0</v>
      </c>
      <c r="D1818">
        <v>700</v>
      </c>
      <c r="E1818" t="s">
        <v>4136</v>
      </c>
      <c r="F1818">
        <v>630363</v>
      </c>
      <c r="G1818" s="85">
        <v>46104</v>
      </c>
      <c r="H1818" s="57">
        <v>13</v>
      </c>
      <c r="I1818" t="s">
        <v>7335</v>
      </c>
    </row>
    <row r="1819" spans="1:9" x14ac:dyDescent="0.3">
      <c r="A1819">
        <v>0</v>
      </c>
      <c r="B1819">
        <v>0</v>
      </c>
      <c r="C1819">
        <v>0</v>
      </c>
      <c r="D1819">
        <v>800</v>
      </c>
      <c r="E1819" t="s">
        <v>4141</v>
      </c>
      <c r="F1819">
        <v>859493</v>
      </c>
      <c r="G1819" s="85">
        <v>46104</v>
      </c>
      <c r="H1819" s="57">
        <v>13</v>
      </c>
      <c r="I1819" t="s">
        <v>7336</v>
      </c>
    </row>
    <row r="1820" spans="1:9" x14ac:dyDescent="0.3">
      <c r="A1820">
        <v>0</v>
      </c>
      <c r="B1820">
        <v>0</v>
      </c>
      <c r="C1820">
        <v>0</v>
      </c>
      <c r="D1820">
        <v>600</v>
      </c>
      <c r="E1820" t="s">
        <v>4317</v>
      </c>
      <c r="F1820">
        <v>708225</v>
      </c>
      <c r="G1820" s="85">
        <v>46104</v>
      </c>
      <c r="H1820" s="57">
        <v>13</v>
      </c>
      <c r="I1820" t="s">
        <v>7337</v>
      </c>
    </row>
    <row r="1821" spans="1:9" x14ac:dyDescent="0.3">
      <c r="A1821">
        <v>17</v>
      </c>
      <c r="B1821">
        <v>1</v>
      </c>
      <c r="C1821">
        <v>0</v>
      </c>
      <c r="D1821">
        <v>400</v>
      </c>
      <c r="E1821" t="s">
        <v>4321</v>
      </c>
      <c r="F1821">
        <v>708233</v>
      </c>
      <c r="G1821" s="85">
        <v>46104</v>
      </c>
      <c r="H1821" s="57">
        <v>13</v>
      </c>
      <c r="I1821" t="s">
        <v>7338</v>
      </c>
    </row>
    <row r="1822" spans="1:9" x14ac:dyDescent="0.3">
      <c r="A1822">
        <v>0</v>
      </c>
      <c r="B1822">
        <v>0</v>
      </c>
      <c r="C1822">
        <v>0</v>
      </c>
      <c r="D1822">
        <v>1000</v>
      </c>
      <c r="E1822" t="s">
        <v>4089</v>
      </c>
      <c r="F1822">
        <v>859524</v>
      </c>
      <c r="G1822" s="85">
        <v>46104</v>
      </c>
      <c r="H1822" s="57">
        <v>13</v>
      </c>
      <c r="I1822" t="s">
        <v>7339</v>
      </c>
    </row>
    <row r="1823" spans="1:9" x14ac:dyDescent="0.3">
      <c r="A1823">
        <v>1</v>
      </c>
      <c r="B1823">
        <v>0</v>
      </c>
      <c r="C1823">
        <v>0</v>
      </c>
      <c r="D1823">
        <v>1300</v>
      </c>
      <c r="E1823" t="s">
        <v>3891</v>
      </c>
      <c r="F1823">
        <v>774167</v>
      </c>
      <c r="G1823" s="85">
        <v>46104</v>
      </c>
      <c r="H1823" s="57">
        <v>13</v>
      </c>
      <c r="I1823" t="s">
        <v>7340</v>
      </c>
    </row>
    <row r="1824" spans="1:9" x14ac:dyDescent="0.3">
      <c r="A1824">
        <v>2</v>
      </c>
      <c r="B1824">
        <v>0</v>
      </c>
      <c r="C1824">
        <v>0</v>
      </c>
      <c r="D1824">
        <v>1300</v>
      </c>
      <c r="E1824" t="s">
        <v>4101</v>
      </c>
      <c r="F1824">
        <v>653769</v>
      </c>
      <c r="G1824" s="85">
        <v>46104</v>
      </c>
      <c r="H1824" s="57">
        <v>13</v>
      </c>
      <c r="I1824" t="s">
        <v>7341</v>
      </c>
    </row>
    <row r="1825" spans="1:9" x14ac:dyDescent="0.3">
      <c r="A1825">
        <v>8</v>
      </c>
      <c r="B1825">
        <v>1</v>
      </c>
      <c r="C1825">
        <v>0</v>
      </c>
      <c r="D1825">
        <v>300</v>
      </c>
      <c r="E1825" t="s">
        <v>4115</v>
      </c>
      <c r="F1825">
        <v>166802</v>
      </c>
      <c r="G1825" s="85">
        <v>46104</v>
      </c>
      <c r="H1825" s="57">
        <v>13</v>
      </c>
      <c r="I1825" t="s">
        <v>7342</v>
      </c>
    </row>
    <row r="1826" spans="1:9" x14ac:dyDescent="0.3">
      <c r="A1826">
        <v>8</v>
      </c>
      <c r="B1826">
        <v>1</v>
      </c>
      <c r="C1826">
        <v>0</v>
      </c>
      <c r="D1826">
        <v>15000</v>
      </c>
      <c r="E1826" t="s">
        <v>3487</v>
      </c>
      <c r="F1826">
        <v>779233</v>
      </c>
      <c r="G1826" s="85">
        <v>46104</v>
      </c>
      <c r="H1826" s="57">
        <v>13</v>
      </c>
      <c r="I1826" t="s">
        <v>7343</v>
      </c>
    </row>
    <row r="1827" spans="1:9" x14ac:dyDescent="0.3">
      <c r="A1827">
        <v>5</v>
      </c>
      <c r="B1827">
        <v>0</v>
      </c>
      <c r="C1827">
        <v>0</v>
      </c>
      <c r="D1827">
        <v>2600</v>
      </c>
      <c r="E1827" t="s">
        <v>3921</v>
      </c>
      <c r="F1827">
        <v>655264</v>
      </c>
      <c r="G1827" s="85">
        <v>46104</v>
      </c>
      <c r="H1827" s="57">
        <v>13</v>
      </c>
      <c r="I1827" t="s">
        <v>7344</v>
      </c>
    </row>
    <row r="1828" spans="1:9" x14ac:dyDescent="0.3">
      <c r="A1828">
        <v>0</v>
      </c>
      <c r="B1828">
        <v>0</v>
      </c>
      <c r="C1828">
        <v>0</v>
      </c>
      <c r="D1828">
        <v>300</v>
      </c>
      <c r="E1828" t="s">
        <v>3931</v>
      </c>
      <c r="F1828">
        <v>786407</v>
      </c>
      <c r="G1828" s="85">
        <v>46104</v>
      </c>
      <c r="H1828" s="57">
        <v>13</v>
      </c>
      <c r="I1828" t="s">
        <v>7345</v>
      </c>
    </row>
    <row r="1829" spans="1:9" x14ac:dyDescent="0.3">
      <c r="A1829">
        <v>0</v>
      </c>
      <c r="B1829">
        <v>0</v>
      </c>
      <c r="C1829">
        <v>0</v>
      </c>
      <c r="D1829">
        <v>1200</v>
      </c>
      <c r="E1829" t="s">
        <v>4030</v>
      </c>
      <c r="F1829">
        <v>653788</v>
      </c>
      <c r="G1829" s="85">
        <v>46104</v>
      </c>
      <c r="H1829" s="57">
        <v>13</v>
      </c>
      <c r="I1829" t="s">
        <v>7346</v>
      </c>
    </row>
    <row r="1830" spans="1:9" x14ac:dyDescent="0.3">
      <c r="A1830">
        <v>0</v>
      </c>
      <c r="B1830">
        <v>0</v>
      </c>
      <c r="C1830">
        <v>0</v>
      </c>
      <c r="D1830">
        <v>200</v>
      </c>
      <c r="E1830" t="s">
        <v>4066</v>
      </c>
      <c r="F1830">
        <v>511671</v>
      </c>
      <c r="G1830" s="85">
        <v>46104</v>
      </c>
      <c r="H1830" s="57">
        <v>13</v>
      </c>
      <c r="I1830" t="s">
        <v>7347</v>
      </c>
    </row>
    <row r="1831" spans="1:9" x14ac:dyDescent="0.3">
      <c r="A1831">
        <v>2</v>
      </c>
      <c r="C1831">
        <v>0</v>
      </c>
      <c r="D1831">
        <v>600</v>
      </c>
      <c r="E1831" t="s">
        <v>4102</v>
      </c>
      <c r="F1831">
        <v>759362</v>
      </c>
      <c r="G1831" s="85">
        <v>46104</v>
      </c>
      <c r="H1831" s="57">
        <v>13</v>
      </c>
      <c r="I1831" t="s">
        <v>7348</v>
      </c>
    </row>
    <row r="1832" spans="1:9" x14ac:dyDescent="0.3">
      <c r="A1832">
        <v>0</v>
      </c>
      <c r="B1832">
        <v>0</v>
      </c>
      <c r="C1832">
        <v>0</v>
      </c>
      <c r="D1832">
        <v>1100</v>
      </c>
      <c r="E1832" t="s">
        <v>3897</v>
      </c>
      <c r="F1832">
        <v>403398</v>
      </c>
      <c r="G1832" s="85">
        <v>46104</v>
      </c>
      <c r="H1832" s="57">
        <v>13</v>
      </c>
      <c r="I1832" t="s">
        <v>7349</v>
      </c>
    </row>
    <row r="1833" spans="1:9" x14ac:dyDescent="0.3">
      <c r="A1833">
        <v>5</v>
      </c>
      <c r="C1833">
        <v>0</v>
      </c>
      <c r="D1833">
        <v>4000</v>
      </c>
      <c r="E1833" t="s">
        <v>4157</v>
      </c>
      <c r="F1833">
        <v>859341</v>
      </c>
      <c r="G1833" s="85">
        <v>46104</v>
      </c>
      <c r="H1833" s="57">
        <v>13</v>
      </c>
      <c r="I1833" t="s">
        <v>7350</v>
      </c>
    </row>
    <row r="1834" spans="1:9" x14ac:dyDescent="0.3">
      <c r="A1834">
        <v>1</v>
      </c>
      <c r="B1834">
        <v>0</v>
      </c>
      <c r="C1834">
        <v>0</v>
      </c>
      <c r="D1834">
        <v>1500</v>
      </c>
      <c r="E1834" t="s">
        <v>3890</v>
      </c>
      <c r="F1834">
        <v>170241</v>
      </c>
      <c r="G1834" s="85">
        <v>46104</v>
      </c>
      <c r="H1834" s="57">
        <v>13</v>
      </c>
      <c r="I1834" t="s">
        <v>7351</v>
      </c>
    </row>
    <row r="1835" spans="1:9" x14ac:dyDescent="0.3">
      <c r="A1835">
        <v>5</v>
      </c>
      <c r="B1835">
        <v>1</v>
      </c>
      <c r="C1835">
        <v>0</v>
      </c>
      <c r="D1835">
        <v>5600</v>
      </c>
      <c r="E1835" t="s">
        <v>4105</v>
      </c>
      <c r="F1835">
        <v>482455</v>
      </c>
      <c r="G1835" s="85">
        <v>46104</v>
      </c>
      <c r="H1835" s="57">
        <v>13</v>
      </c>
      <c r="I1835" t="s">
        <v>7352</v>
      </c>
    </row>
    <row r="1836" spans="1:9" x14ac:dyDescent="0.3">
      <c r="A1836">
        <v>30</v>
      </c>
      <c r="B1836">
        <v>0</v>
      </c>
      <c r="C1836">
        <v>0</v>
      </c>
      <c r="D1836">
        <v>0</v>
      </c>
      <c r="E1836" t="s">
        <v>4212</v>
      </c>
      <c r="F1836">
        <v>689225</v>
      </c>
      <c r="G1836" s="85">
        <v>46104</v>
      </c>
      <c r="H1836" s="57">
        <v>13</v>
      </c>
      <c r="I1836" t="s">
        <v>7353</v>
      </c>
    </row>
    <row r="1837" spans="1:9" x14ac:dyDescent="0.3">
      <c r="A1837">
        <v>8</v>
      </c>
      <c r="B1837">
        <v>1</v>
      </c>
      <c r="C1837">
        <v>0</v>
      </c>
      <c r="D1837">
        <v>15000</v>
      </c>
      <c r="E1837" t="s">
        <v>4300</v>
      </c>
      <c r="F1837">
        <v>779233</v>
      </c>
      <c r="G1837" s="85">
        <v>46104</v>
      </c>
      <c r="H1837" s="57">
        <v>13</v>
      </c>
      <c r="I1837" t="s">
        <v>7343</v>
      </c>
    </row>
    <row r="1838" spans="1:9" x14ac:dyDescent="0.3">
      <c r="A1838">
        <v>10</v>
      </c>
      <c r="B1838">
        <v>0</v>
      </c>
      <c r="C1838">
        <v>0</v>
      </c>
      <c r="D1838">
        <v>2000</v>
      </c>
      <c r="E1838" t="s">
        <v>4344</v>
      </c>
      <c r="F1838">
        <v>859484</v>
      </c>
      <c r="G1838" s="85">
        <v>46104</v>
      </c>
      <c r="H1838" s="57">
        <v>13</v>
      </c>
      <c r="I1838" t="s">
        <v>7354</v>
      </c>
    </row>
    <row r="1839" spans="1:9" x14ac:dyDescent="0.3">
      <c r="A1839">
        <v>8</v>
      </c>
      <c r="B1839">
        <v>1</v>
      </c>
      <c r="C1839">
        <v>0</v>
      </c>
      <c r="D1839">
        <v>15000</v>
      </c>
      <c r="E1839" t="s">
        <v>4300</v>
      </c>
      <c r="F1839">
        <v>779233</v>
      </c>
      <c r="G1839" s="85">
        <v>46104</v>
      </c>
      <c r="H1839" s="57">
        <v>13</v>
      </c>
      <c r="I1839" t="s">
        <v>7343</v>
      </c>
    </row>
    <row r="1840" spans="1:9" x14ac:dyDescent="0.3">
      <c r="A1840">
        <v>2</v>
      </c>
      <c r="B1840">
        <v>0</v>
      </c>
      <c r="C1840">
        <v>0</v>
      </c>
      <c r="D1840">
        <v>8000</v>
      </c>
      <c r="E1840" t="s">
        <v>3895</v>
      </c>
      <c r="F1840">
        <v>137271</v>
      </c>
      <c r="G1840" s="85">
        <v>46104</v>
      </c>
      <c r="H1840" s="57">
        <v>13</v>
      </c>
      <c r="I1840" t="s">
        <v>7355</v>
      </c>
    </row>
    <row r="1841" spans="1:9" x14ac:dyDescent="0.3">
      <c r="A1841">
        <v>0</v>
      </c>
      <c r="B1841">
        <v>0</v>
      </c>
      <c r="C1841">
        <v>0</v>
      </c>
      <c r="D1841">
        <v>200</v>
      </c>
      <c r="E1841" t="s">
        <v>3935</v>
      </c>
      <c r="F1841">
        <v>679123</v>
      </c>
      <c r="G1841" s="85">
        <v>46104</v>
      </c>
      <c r="H1841" s="57">
        <v>13</v>
      </c>
      <c r="I1841" t="s">
        <v>7356</v>
      </c>
    </row>
    <row r="1842" spans="1:9" x14ac:dyDescent="0.3">
      <c r="A1842">
        <v>8</v>
      </c>
      <c r="C1842">
        <v>1</v>
      </c>
      <c r="D1842">
        <v>800</v>
      </c>
      <c r="E1842" t="s">
        <v>4108</v>
      </c>
      <c r="F1842">
        <v>85119</v>
      </c>
      <c r="G1842" s="85">
        <v>46104</v>
      </c>
      <c r="H1842" s="57">
        <v>13</v>
      </c>
      <c r="I1842" t="s">
        <v>7357</v>
      </c>
    </row>
    <row r="1843" spans="1:9" x14ac:dyDescent="0.3">
      <c r="A1843">
        <v>30</v>
      </c>
      <c r="B1843">
        <v>1</v>
      </c>
      <c r="C1843">
        <v>1</v>
      </c>
      <c r="D1843">
        <v>1700</v>
      </c>
      <c r="E1843" t="s">
        <v>3580</v>
      </c>
      <c r="F1843">
        <v>1565</v>
      </c>
      <c r="G1843" s="85">
        <v>46104</v>
      </c>
      <c r="H1843" s="57">
        <v>13</v>
      </c>
      <c r="I1843" t="s">
        <v>7358</v>
      </c>
    </row>
    <row r="1844" spans="1:9" x14ac:dyDescent="0.3">
      <c r="A1844">
        <v>6</v>
      </c>
      <c r="B1844">
        <v>0</v>
      </c>
      <c r="C1844">
        <v>0</v>
      </c>
      <c r="D1844">
        <v>1700</v>
      </c>
      <c r="E1844" t="s">
        <v>4346</v>
      </c>
      <c r="F1844">
        <v>767870</v>
      </c>
      <c r="G1844" s="85">
        <v>46104</v>
      </c>
      <c r="H1844" s="57">
        <v>13</v>
      </c>
      <c r="I1844" t="s">
        <v>7359</v>
      </c>
    </row>
    <row r="1845" spans="1:9" x14ac:dyDescent="0.3">
      <c r="A1845">
        <v>8</v>
      </c>
      <c r="B1845">
        <v>0</v>
      </c>
      <c r="C1845">
        <v>0</v>
      </c>
      <c r="D1845">
        <v>2500</v>
      </c>
      <c r="E1845" t="s">
        <v>4126</v>
      </c>
      <c r="F1845">
        <v>859329</v>
      </c>
      <c r="G1845" s="85">
        <v>46104</v>
      </c>
      <c r="H1845" s="57">
        <v>13</v>
      </c>
      <c r="I1845" t="s">
        <v>7360</v>
      </c>
    </row>
    <row r="1846" spans="1:9" x14ac:dyDescent="0.3">
      <c r="A1846">
        <v>5</v>
      </c>
      <c r="B1846">
        <v>0</v>
      </c>
      <c r="C1846">
        <v>0</v>
      </c>
      <c r="D1846">
        <v>2800</v>
      </c>
      <c r="E1846" t="s">
        <v>3925</v>
      </c>
      <c r="F1846">
        <v>672199</v>
      </c>
      <c r="G1846" s="85">
        <v>46104</v>
      </c>
      <c r="H1846" s="57">
        <v>13</v>
      </c>
      <c r="I1846" t="s">
        <v>7361</v>
      </c>
    </row>
    <row r="1847" spans="1:9" x14ac:dyDescent="0.3">
      <c r="A1847">
        <v>8</v>
      </c>
      <c r="C1847">
        <v>0</v>
      </c>
      <c r="D1847">
        <v>1400</v>
      </c>
      <c r="E1847" t="s">
        <v>3924</v>
      </c>
      <c r="F1847">
        <v>427822</v>
      </c>
      <c r="G1847" s="85">
        <v>46104</v>
      </c>
      <c r="H1847" s="57">
        <v>13</v>
      </c>
      <c r="I1847" t="s">
        <v>7362</v>
      </c>
    </row>
    <row r="1848" spans="1:9" x14ac:dyDescent="0.3">
      <c r="A1848">
        <v>7</v>
      </c>
      <c r="B1848">
        <v>1</v>
      </c>
      <c r="C1848">
        <v>0</v>
      </c>
      <c r="D1848">
        <v>300</v>
      </c>
      <c r="E1848" t="s">
        <v>3937</v>
      </c>
      <c r="F1848">
        <v>761566</v>
      </c>
      <c r="G1848" s="85">
        <v>46104</v>
      </c>
      <c r="H1848" s="57">
        <v>13</v>
      </c>
      <c r="I1848" t="s">
        <v>7363</v>
      </c>
    </row>
    <row r="1849" spans="1:9" x14ac:dyDescent="0.3">
      <c r="A1849">
        <v>3</v>
      </c>
      <c r="B1849">
        <v>0</v>
      </c>
      <c r="C1849">
        <v>0</v>
      </c>
      <c r="D1849">
        <v>2600</v>
      </c>
      <c r="E1849" t="s">
        <v>4116</v>
      </c>
      <c r="F1849">
        <v>84672</v>
      </c>
      <c r="G1849" s="85">
        <v>46104</v>
      </c>
      <c r="H1849" s="57">
        <v>13</v>
      </c>
      <c r="I1849" t="s">
        <v>7364</v>
      </c>
    </row>
    <row r="1850" spans="1:9" x14ac:dyDescent="0.3">
      <c r="A1850">
        <v>5</v>
      </c>
      <c r="B1850">
        <v>1</v>
      </c>
      <c r="C1850">
        <v>0</v>
      </c>
      <c r="D1850">
        <v>400</v>
      </c>
      <c r="E1850" t="s">
        <v>3584</v>
      </c>
      <c r="F1850">
        <v>84675</v>
      </c>
      <c r="G1850" s="85">
        <v>46104</v>
      </c>
      <c r="H1850" s="57">
        <v>13</v>
      </c>
      <c r="I1850" t="s">
        <v>7365</v>
      </c>
    </row>
    <row r="1851" spans="1:9" x14ac:dyDescent="0.3">
      <c r="A1851">
        <v>9</v>
      </c>
      <c r="B1851">
        <v>1</v>
      </c>
      <c r="C1851">
        <v>0</v>
      </c>
      <c r="D1851">
        <v>800</v>
      </c>
      <c r="E1851" t="s">
        <v>3585</v>
      </c>
      <c r="F1851">
        <v>513739</v>
      </c>
      <c r="G1851" s="85">
        <v>46104</v>
      </c>
      <c r="H1851" s="57">
        <v>13</v>
      </c>
      <c r="I1851" t="s">
        <v>7366</v>
      </c>
    </row>
    <row r="1852" spans="1:9" x14ac:dyDescent="0.3">
      <c r="A1852">
        <v>9</v>
      </c>
      <c r="B1852">
        <v>1</v>
      </c>
      <c r="C1852">
        <v>0</v>
      </c>
      <c r="D1852">
        <v>600</v>
      </c>
      <c r="E1852" t="s">
        <v>4145</v>
      </c>
      <c r="F1852">
        <v>319553</v>
      </c>
      <c r="G1852" s="85">
        <v>46104</v>
      </c>
      <c r="H1852" s="57">
        <v>13</v>
      </c>
      <c r="I1852" t="s">
        <v>7367</v>
      </c>
    </row>
    <row r="1853" spans="1:9" x14ac:dyDescent="0.3">
      <c r="A1853">
        <v>0</v>
      </c>
      <c r="B1853">
        <v>0</v>
      </c>
      <c r="C1853">
        <v>0</v>
      </c>
      <c r="D1853">
        <v>1100</v>
      </c>
      <c r="E1853" t="s">
        <v>3936</v>
      </c>
      <c r="F1853">
        <v>703592</v>
      </c>
      <c r="G1853" s="85">
        <v>46104</v>
      </c>
      <c r="H1853" s="57">
        <v>13</v>
      </c>
      <c r="I1853" t="s">
        <v>7368</v>
      </c>
    </row>
    <row r="1854" spans="1:9" x14ac:dyDescent="0.3">
      <c r="A1854">
        <v>9</v>
      </c>
      <c r="B1854">
        <v>1</v>
      </c>
      <c r="C1854">
        <v>0</v>
      </c>
      <c r="D1854">
        <v>2600</v>
      </c>
      <c r="E1854" t="s">
        <v>3586</v>
      </c>
      <c r="F1854">
        <v>794706</v>
      </c>
      <c r="G1854" s="85">
        <v>46104</v>
      </c>
      <c r="H1854" s="57">
        <v>13</v>
      </c>
      <c r="I1854" t="s">
        <v>7369</v>
      </c>
    </row>
    <row r="1855" spans="1:9" x14ac:dyDescent="0.3">
      <c r="A1855">
        <v>5</v>
      </c>
      <c r="B1855">
        <v>0</v>
      </c>
      <c r="C1855">
        <v>0</v>
      </c>
      <c r="D1855">
        <v>600</v>
      </c>
      <c r="E1855" t="s">
        <v>4146</v>
      </c>
      <c r="F1855">
        <v>712893</v>
      </c>
      <c r="G1855" s="85">
        <v>46104</v>
      </c>
      <c r="H1855" s="57">
        <v>13</v>
      </c>
      <c r="I1855" t="s">
        <v>7370</v>
      </c>
    </row>
    <row r="1856" spans="1:9" x14ac:dyDescent="0.3">
      <c r="A1856">
        <v>7</v>
      </c>
      <c r="B1856">
        <v>0</v>
      </c>
      <c r="C1856">
        <v>0</v>
      </c>
      <c r="D1856">
        <v>600</v>
      </c>
      <c r="E1856" t="s">
        <v>4148</v>
      </c>
      <c r="F1856">
        <v>713263</v>
      </c>
      <c r="G1856" s="85">
        <v>46104</v>
      </c>
      <c r="H1856" s="57">
        <v>13</v>
      </c>
      <c r="I1856" t="s">
        <v>7371</v>
      </c>
    </row>
    <row r="1857" spans="1:9" x14ac:dyDescent="0.3">
      <c r="A1857">
        <v>28</v>
      </c>
      <c r="B1857">
        <v>1</v>
      </c>
      <c r="C1857">
        <v>0</v>
      </c>
      <c r="D1857">
        <v>600</v>
      </c>
      <c r="E1857" t="s">
        <v>4143</v>
      </c>
      <c r="F1857">
        <v>771407</v>
      </c>
      <c r="G1857" s="85">
        <v>46104</v>
      </c>
      <c r="H1857" s="57">
        <v>13</v>
      </c>
      <c r="I1857" t="s">
        <v>7372</v>
      </c>
    </row>
    <row r="1858" spans="1:9" x14ac:dyDescent="0.3">
      <c r="A1858">
        <v>0</v>
      </c>
      <c r="C1858">
        <v>0</v>
      </c>
      <c r="D1858">
        <v>100</v>
      </c>
      <c r="E1858" t="s">
        <v>3938</v>
      </c>
      <c r="F1858">
        <v>708951</v>
      </c>
      <c r="G1858" s="85">
        <v>46104</v>
      </c>
      <c r="H1858" s="57">
        <v>13</v>
      </c>
      <c r="I1858" t="s">
        <v>7373</v>
      </c>
    </row>
    <row r="1859" spans="1:9" x14ac:dyDescent="0.3">
      <c r="A1859">
        <v>6</v>
      </c>
      <c r="B1859">
        <v>1</v>
      </c>
      <c r="C1859">
        <v>0</v>
      </c>
      <c r="D1859">
        <v>1100</v>
      </c>
      <c r="E1859" t="s">
        <v>4112</v>
      </c>
      <c r="F1859">
        <v>653775</v>
      </c>
      <c r="G1859" s="85">
        <v>46104</v>
      </c>
      <c r="H1859" s="57">
        <v>13</v>
      </c>
      <c r="I1859" t="s">
        <v>7374</v>
      </c>
    </row>
    <row r="1860" spans="1:9" x14ac:dyDescent="0.3">
      <c r="A1860">
        <v>6</v>
      </c>
      <c r="B1860">
        <v>0</v>
      </c>
      <c r="C1860">
        <v>0</v>
      </c>
      <c r="D1860">
        <v>2300</v>
      </c>
      <c r="E1860" t="s">
        <v>3922</v>
      </c>
      <c r="F1860">
        <v>758008</v>
      </c>
      <c r="G1860" s="85">
        <v>46104</v>
      </c>
      <c r="H1860" s="57">
        <v>13</v>
      </c>
      <c r="I1860" t="s">
        <v>7375</v>
      </c>
    </row>
    <row r="1861" spans="1:9" x14ac:dyDescent="0.3">
      <c r="A1861">
        <v>8</v>
      </c>
      <c r="C1861">
        <v>0</v>
      </c>
      <c r="D1861">
        <v>200</v>
      </c>
      <c r="E1861" t="s">
        <v>4067</v>
      </c>
      <c r="F1861">
        <v>304102</v>
      </c>
      <c r="G1861" s="85">
        <v>46104</v>
      </c>
      <c r="H1861" s="57">
        <v>13</v>
      </c>
      <c r="I1861" t="s">
        <v>7376</v>
      </c>
    </row>
    <row r="1862" spans="1:9" x14ac:dyDescent="0.3">
      <c r="A1862">
        <v>0</v>
      </c>
      <c r="B1862">
        <v>0</v>
      </c>
      <c r="C1862">
        <v>0</v>
      </c>
      <c r="D1862">
        <v>900</v>
      </c>
      <c r="E1862" t="s">
        <v>4131</v>
      </c>
      <c r="F1862">
        <v>859356</v>
      </c>
      <c r="G1862" s="85">
        <v>46104</v>
      </c>
      <c r="H1862" s="57">
        <v>13</v>
      </c>
      <c r="I1862" t="s">
        <v>7377</v>
      </c>
    </row>
    <row r="1863" spans="1:9" x14ac:dyDescent="0.3">
      <c r="A1863">
        <v>14</v>
      </c>
      <c r="B1863">
        <v>1</v>
      </c>
      <c r="C1863">
        <v>0</v>
      </c>
      <c r="D1863">
        <v>1800</v>
      </c>
      <c r="F1863">
        <v>796386</v>
      </c>
      <c r="G1863" s="85">
        <v>46104</v>
      </c>
      <c r="H1863" s="57">
        <v>13</v>
      </c>
      <c r="I1863" t="s">
        <v>7378</v>
      </c>
    </row>
    <row r="1864" spans="1:9" x14ac:dyDescent="0.3">
      <c r="A1864">
        <v>19</v>
      </c>
      <c r="B1864">
        <v>1</v>
      </c>
      <c r="C1864">
        <v>0</v>
      </c>
      <c r="D1864">
        <v>400</v>
      </c>
      <c r="F1864">
        <v>824736</v>
      </c>
      <c r="G1864" s="85">
        <v>46104</v>
      </c>
      <c r="H1864" s="57">
        <v>13</v>
      </c>
      <c r="I1864" t="s">
        <v>7379</v>
      </c>
    </row>
    <row r="1865" spans="1:9" x14ac:dyDescent="0.3">
      <c r="A1865">
        <v>14</v>
      </c>
      <c r="B1865">
        <v>1</v>
      </c>
      <c r="C1865">
        <v>0</v>
      </c>
      <c r="D1865">
        <v>10000</v>
      </c>
      <c r="E1865" t="s">
        <v>3926</v>
      </c>
      <c r="F1865">
        <v>721917</v>
      </c>
      <c r="G1865" s="85">
        <v>46104</v>
      </c>
      <c r="H1865" s="57">
        <v>13</v>
      </c>
      <c r="I1865" t="s">
        <v>7380</v>
      </c>
    </row>
    <row r="1866" spans="1:9" x14ac:dyDescent="0.3">
      <c r="A1866">
        <v>22</v>
      </c>
      <c r="B1866">
        <v>1</v>
      </c>
      <c r="C1866">
        <v>0</v>
      </c>
      <c r="D1866">
        <v>200</v>
      </c>
      <c r="E1866" t="s">
        <v>4139</v>
      </c>
      <c r="F1866">
        <v>841966</v>
      </c>
      <c r="G1866" s="85">
        <v>46104</v>
      </c>
      <c r="H1866" s="57">
        <v>13</v>
      </c>
      <c r="I1866" t="s">
        <v>7381</v>
      </c>
    </row>
    <row r="1867" spans="1:9" x14ac:dyDescent="0.3">
      <c r="A1867">
        <v>30</v>
      </c>
      <c r="D1867">
        <v>0</v>
      </c>
      <c r="F1867">
        <v>708948</v>
      </c>
      <c r="G1867" s="85">
        <v>46104</v>
      </c>
      <c r="H1867" s="57">
        <v>13</v>
      </c>
      <c r="I1867" t="s">
        <v>7382</v>
      </c>
    </row>
    <row r="1868" spans="1:9" x14ac:dyDescent="0.3">
      <c r="A1868">
        <v>30</v>
      </c>
      <c r="B1868">
        <v>1</v>
      </c>
      <c r="C1868">
        <v>1</v>
      </c>
      <c r="D1868">
        <v>2200</v>
      </c>
      <c r="F1868">
        <v>738793</v>
      </c>
      <c r="G1868" s="85">
        <v>46104</v>
      </c>
      <c r="H1868" s="57">
        <v>13</v>
      </c>
      <c r="I1868" t="s">
        <v>7383</v>
      </c>
    </row>
    <row r="1869" spans="1:9" x14ac:dyDescent="0.3">
      <c r="A1869">
        <v>5</v>
      </c>
      <c r="B1869">
        <v>1</v>
      </c>
      <c r="C1869">
        <v>0</v>
      </c>
      <c r="D1869">
        <v>600</v>
      </c>
      <c r="E1869" t="s">
        <v>3933</v>
      </c>
      <c r="F1869">
        <v>841968</v>
      </c>
      <c r="G1869" s="85">
        <v>46104</v>
      </c>
      <c r="H1869" s="57">
        <v>13</v>
      </c>
      <c r="I1869" t="s">
        <v>7384</v>
      </c>
    </row>
    <row r="1870" spans="1:9" x14ac:dyDescent="0.3">
      <c r="A1870">
        <v>25</v>
      </c>
      <c r="B1870">
        <v>1</v>
      </c>
      <c r="C1870">
        <v>1</v>
      </c>
      <c r="D1870">
        <v>2700</v>
      </c>
      <c r="F1870">
        <v>794702</v>
      </c>
      <c r="G1870" s="85">
        <v>46104</v>
      </c>
      <c r="H1870" s="57">
        <v>13</v>
      </c>
      <c r="I1870" t="s">
        <v>7385</v>
      </c>
    </row>
    <row r="1871" spans="1:9" x14ac:dyDescent="0.3">
      <c r="A1871">
        <v>0</v>
      </c>
      <c r="C1871">
        <v>0</v>
      </c>
      <c r="D1871">
        <v>100</v>
      </c>
      <c r="E1871" t="s">
        <v>4299</v>
      </c>
      <c r="F1871">
        <v>818917</v>
      </c>
      <c r="G1871" s="85">
        <v>46104</v>
      </c>
      <c r="H1871" s="57">
        <v>13</v>
      </c>
      <c r="I1871" t="s">
        <v>7386</v>
      </c>
    </row>
    <row r="1872" spans="1:9" x14ac:dyDescent="0.3">
      <c r="A1872">
        <v>20</v>
      </c>
      <c r="B1872">
        <v>1</v>
      </c>
      <c r="C1872">
        <v>0</v>
      </c>
      <c r="D1872">
        <v>1100</v>
      </c>
      <c r="E1872" t="s">
        <v>4210</v>
      </c>
      <c r="F1872">
        <v>703459</v>
      </c>
      <c r="G1872" s="85">
        <v>46104</v>
      </c>
      <c r="H1872" s="57">
        <v>13</v>
      </c>
      <c r="I1872" t="s">
        <v>7387</v>
      </c>
    </row>
    <row r="1873" spans="1:9" x14ac:dyDescent="0.3">
      <c r="A1873">
        <v>15</v>
      </c>
      <c r="B1873">
        <v>1</v>
      </c>
      <c r="C1873">
        <v>0</v>
      </c>
      <c r="D1873">
        <v>3900</v>
      </c>
      <c r="E1873" t="s">
        <v>3260</v>
      </c>
      <c r="F1873">
        <v>4227</v>
      </c>
      <c r="G1873" s="85">
        <v>46104</v>
      </c>
      <c r="H1873" s="57">
        <v>13</v>
      </c>
      <c r="I1873" t="s">
        <v>7388</v>
      </c>
    </row>
    <row r="1874" spans="1:9" x14ac:dyDescent="0.3">
      <c r="A1874">
        <v>30</v>
      </c>
      <c r="B1874">
        <v>1</v>
      </c>
      <c r="C1874">
        <v>1</v>
      </c>
      <c r="D1874">
        <v>100</v>
      </c>
      <c r="E1874" t="s">
        <v>3581</v>
      </c>
      <c r="F1874">
        <v>426609</v>
      </c>
      <c r="G1874" s="85">
        <v>46104</v>
      </c>
      <c r="H1874" s="57">
        <v>13</v>
      </c>
      <c r="I1874" t="s">
        <v>7389</v>
      </c>
    </row>
    <row r="1875" spans="1:9" x14ac:dyDescent="0.3">
      <c r="A1875">
        <v>0</v>
      </c>
      <c r="B1875">
        <v>0</v>
      </c>
      <c r="C1875">
        <v>0</v>
      </c>
      <c r="D1875">
        <v>400</v>
      </c>
      <c r="E1875" t="s">
        <v>4298</v>
      </c>
      <c r="F1875">
        <v>859362</v>
      </c>
      <c r="G1875" s="85">
        <v>46104</v>
      </c>
      <c r="H1875" s="57">
        <v>13</v>
      </c>
      <c r="I1875" t="s">
        <v>7390</v>
      </c>
    </row>
    <row r="1876" spans="1:9" x14ac:dyDescent="0.3">
      <c r="A1876">
        <v>0</v>
      </c>
      <c r="C1876">
        <v>0</v>
      </c>
      <c r="D1876">
        <v>1200</v>
      </c>
      <c r="E1876" t="s">
        <v>3894</v>
      </c>
      <c r="F1876">
        <v>653426</v>
      </c>
      <c r="G1876" s="85">
        <v>46104</v>
      </c>
      <c r="H1876" s="57">
        <v>13</v>
      </c>
      <c r="I1876" t="s">
        <v>7391</v>
      </c>
    </row>
    <row r="1877" spans="1:9" x14ac:dyDescent="0.3">
      <c r="A1877">
        <v>1</v>
      </c>
      <c r="C1877">
        <v>0</v>
      </c>
      <c r="D1877">
        <v>2600</v>
      </c>
      <c r="E1877" t="s">
        <v>3896</v>
      </c>
      <c r="F1877">
        <v>794723</v>
      </c>
      <c r="G1877" s="85">
        <v>46104</v>
      </c>
      <c r="H1877" s="57">
        <v>13</v>
      </c>
      <c r="I1877" t="s">
        <v>7392</v>
      </c>
    </row>
    <row r="1878" spans="1:9" x14ac:dyDescent="0.3">
      <c r="A1878">
        <v>3</v>
      </c>
      <c r="B1878">
        <v>0</v>
      </c>
      <c r="C1878">
        <v>0</v>
      </c>
      <c r="D1878">
        <v>300</v>
      </c>
      <c r="E1878" t="s">
        <v>3934</v>
      </c>
      <c r="F1878">
        <v>319314</v>
      </c>
      <c r="G1878" s="85">
        <v>46104</v>
      </c>
      <c r="H1878" s="57">
        <v>13</v>
      </c>
      <c r="I1878" t="s">
        <v>7393</v>
      </c>
    </row>
    <row r="1879" spans="1:9" x14ac:dyDescent="0.3">
      <c r="A1879">
        <v>22</v>
      </c>
      <c r="C1879">
        <v>1</v>
      </c>
      <c r="D1879">
        <v>900</v>
      </c>
      <c r="E1879" t="s">
        <v>3582</v>
      </c>
      <c r="F1879">
        <v>675960</v>
      </c>
      <c r="G1879" s="85">
        <v>46104</v>
      </c>
      <c r="H1879" s="57">
        <v>13</v>
      </c>
      <c r="I1879" t="s">
        <v>7394</v>
      </c>
    </row>
    <row r="1880" spans="1:9" x14ac:dyDescent="0.3">
      <c r="A1880">
        <v>0</v>
      </c>
      <c r="B1880">
        <v>0</v>
      </c>
      <c r="C1880">
        <v>0</v>
      </c>
      <c r="D1880">
        <v>800</v>
      </c>
      <c r="E1880" t="s">
        <v>3939</v>
      </c>
      <c r="F1880">
        <v>653429</v>
      </c>
      <c r="G1880" s="85">
        <v>46104</v>
      </c>
      <c r="H1880" s="57">
        <v>13</v>
      </c>
      <c r="I1880" t="s">
        <v>7269</v>
      </c>
    </row>
    <row r="1881" spans="1:9" x14ac:dyDescent="0.3">
      <c r="A1881">
        <v>3</v>
      </c>
      <c r="B1881">
        <v>1</v>
      </c>
      <c r="C1881">
        <v>0</v>
      </c>
      <c r="D1881">
        <v>700</v>
      </c>
      <c r="E1881" t="s">
        <v>3583</v>
      </c>
      <c r="F1881">
        <v>653434</v>
      </c>
      <c r="G1881" s="85">
        <v>46104</v>
      </c>
      <c r="H1881" s="57">
        <v>13</v>
      </c>
      <c r="I1881" t="s">
        <v>7395</v>
      </c>
    </row>
    <row r="1882" spans="1:9" x14ac:dyDescent="0.3">
      <c r="A1882">
        <v>0</v>
      </c>
      <c r="B1882">
        <v>0</v>
      </c>
      <c r="C1882">
        <v>0</v>
      </c>
      <c r="D1882">
        <v>700</v>
      </c>
      <c r="E1882" t="s">
        <v>3940</v>
      </c>
      <c r="F1882">
        <v>653403</v>
      </c>
      <c r="G1882" s="85">
        <v>46104</v>
      </c>
      <c r="H1882" s="57">
        <v>13</v>
      </c>
      <c r="I1882" t="s">
        <v>7396</v>
      </c>
    </row>
    <row r="1883" spans="1:9" x14ac:dyDescent="0.3">
      <c r="A1883">
        <v>3</v>
      </c>
      <c r="B1883">
        <v>0</v>
      </c>
      <c r="C1883">
        <v>0</v>
      </c>
      <c r="D1883">
        <v>4000</v>
      </c>
      <c r="E1883" t="s">
        <v>3686</v>
      </c>
      <c r="F1883">
        <v>703480</v>
      </c>
      <c r="G1883" s="85">
        <v>46104</v>
      </c>
      <c r="H1883" s="57">
        <v>13</v>
      </c>
      <c r="I1883" t="s">
        <v>7397</v>
      </c>
    </row>
    <row r="1884" spans="1:9" x14ac:dyDescent="0.3">
      <c r="A1884">
        <v>15</v>
      </c>
      <c r="B1884">
        <v>1</v>
      </c>
      <c r="C1884">
        <v>0</v>
      </c>
      <c r="D1884">
        <v>1600</v>
      </c>
      <c r="F1884">
        <v>645199</v>
      </c>
      <c r="G1884" s="85">
        <v>46104</v>
      </c>
      <c r="H1884" s="57">
        <v>13</v>
      </c>
      <c r="I1884" t="s">
        <v>7398</v>
      </c>
    </row>
    <row r="1885" spans="1:9" x14ac:dyDescent="0.3">
      <c r="A1885">
        <v>1</v>
      </c>
      <c r="C1885">
        <v>0</v>
      </c>
      <c r="D1885">
        <v>900</v>
      </c>
      <c r="F1885">
        <v>653773</v>
      </c>
      <c r="G1885" s="85">
        <v>46104</v>
      </c>
      <c r="H1885" s="57">
        <v>13</v>
      </c>
      <c r="I1885" t="s">
        <v>7399</v>
      </c>
    </row>
    <row r="1886" spans="1:9" x14ac:dyDescent="0.3">
      <c r="A1886">
        <v>0</v>
      </c>
      <c r="B1886">
        <v>0</v>
      </c>
      <c r="C1886">
        <v>0</v>
      </c>
      <c r="D1886">
        <v>8800</v>
      </c>
      <c r="E1886" t="s">
        <v>3676</v>
      </c>
      <c r="F1886">
        <v>859387</v>
      </c>
      <c r="G1886" s="85">
        <v>46104</v>
      </c>
      <c r="H1886" s="57">
        <v>13</v>
      </c>
      <c r="I1886" t="s">
        <v>7215</v>
      </c>
    </row>
    <row r="1887" spans="1:9" x14ac:dyDescent="0.3">
      <c r="A1887">
        <v>9</v>
      </c>
      <c r="B1887">
        <v>0</v>
      </c>
      <c r="C1887">
        <v>0</v>
      </c>
      <c r="D1887" t="s">
        <v>3567</v>
      </c>
      <c r="F1887" t="s">
        <v>3289</v>
      </c>
      <c r="G1887" s="85">
        <v>46104</v>
      </c>
      <c r="H1887" s="57">
        <v>13</v>
      </c>
      <c r="I1887" t="s">
        <v>7400</v>
      </c>
    </row>
    <row r="1888" spans="1:9" x14ac:dyDescent="0.3">
      <c r="A1888">
        <v>2</v>
      </c>
      <c r="B1888">
        <v>0</v>
      </c>
      <c r="C1888">
        <v>0</v>
      </c>
      <c r="D1888">
        <v>6200</v>
      </c>
      <c r="E1888" t="s">
        <v>4106</v>
      </c>
      <c r="F1888">
        <v>732763</v>
      </c>
      <c r="G1888" s="85">
        <v>46104</v>
      </c>
      <c r="H1888" s="57">
        <v>13</v>
      </c>
      <c r="I1888" t="s">
        <v>7401</v>
      </c>
    </row>
    <row r="1889" spans="1:9" x14ac:dyDescent="0.3">
      <c r="A1889">
        <v>12</v>
      </c>
      <c r="B1889">
        <v>1</v>
      </c>
      <c r="C1889">
        <v>0</v>
      </c>
      <c r="D1889">
        <v>3500</v>
      </c>
      <c r="E1889" t="s">
        <v>7964</v>
      </c>
      <c r="F1889">
        <v>3567</v>
      </c>
      <c r="G1889" s="85">
        <v>46139</v>
      </c>
      <c r="H1889" s="57">
        <v>18</v>
      </c>
      <c r="I1889" t="s">
        <v>8221</v>
      </c>
    </row>
    <row r="1890" spans="1:9" x14ac:dyDescent="0.3">
      <c r="A1890">
        <v>2</v>
      </c>
      <c r="B1890">
        <v>0</v>
      </c>
      <c r="C1890">
        <v>0</v>
      </c>
      <c r="D1890" t="s">
        <v>3567</v>
      </c>
      <c r="F1890" t="s">
        <v>7082</v>
      </c>
      <c r="G1890" s="85">
        <v>46139</v>
      </c>
      <c r="H1890" s="57">
        <v>18</v>
      </c>
      <c r="I1890" t="s">
        <v>8222</v>
      </c>
    </row>
    <row r="1891" spans="1:9" x14ac:dyDescent="0.3">
      <c r="A1891">
        <v>4</v>
      </c>
      <c r="B1891">
        <v>1</v>
      </c>
      <c r="C1891">
        <v>0</v>
      </c>
      <c r="D1891">
        <v>2100</v>
      </c>
      <c r="E1891" t="s">
        <v>7965</v>
      </c>
      <c r="F1891">
        <v>758003</v>
      </c>
      <c r="G1891" s="85">
        <v>46139</v>
      </c>
      <c r="H1891" s="57">
        <v>18</v>
      </c>
      <c r="I1891" t="s">
        <v>8223</v>
      </c>
    </row>
    <row r="1892" spans="1:9" x14ac:dyDescent="0.3">
      <c r="A1892">
        <v>8</v>
      </c>
      <c r="B1892">
        <v>0</v>
      </c>
      <c r="C1892">
        <v>0</v>
      </c>
      <c r="D1892">
        <v>1800</v>
      </c>
      <c r="E1892" t="s">
        <v>7966</v>
      </c>
      <c r="F1892">
        <v>860840</v>
      </c>
      <c r="G1892" s="85">
        <v>46139</v>
      </c>
      <c r="H1892" s="57">
        <v>18</v>
      </c>
      <c r="I1892" t="s">
        <v>8224</v>
      </c>
    </row>
    <row r="1893" spans="1:9" x14ac:dyDescent="0.3">
      <c r="A1893">
        <v>16</v>
      </c>
      <c r="B1893">
        <v>1</v>
      </c>
      <c r="C1893">
        <v>1</v>
      </c>
      <c r="D1893">
        <v>4800</v>
      </c>
      <c r="E1893" t="s">
        <v>7967</v>
      </c>
      <c r="F1893">
        <v>4670</v>
      </c>
      <c r="G1893" s="85">
        <v>46139</v>
      </c>
      <c r="H1893" s="57">
        <v>18</v>
      </c>
      <c r="I1893" t="s">
        <v>8225</v>
      </c>
    </row>
    <row r="1894" spans="1:9" x14ac:dyDescent="0.3">
      <c r="A1894">
        <v>10</v>
      </c>
      <c r="B1894">
        <v>0</v>
      </c>
      <c r="C1894">
        <v>0</v>
      </c>
      <c r="D1894">
        <v>900</v>
      </c>
      <c r="E1894" t="s">
        <v>8226</v>
      </c>
      <c r="F1894">
        <v>679115</v>
      </c>
      <c r="G1894" s="85">
        <v>46139</v>
      </c>
      <c r="H1894" s="57">
        <v>18</v>
      </c>
      <c r="I1894" t="s">
        <v>8227</v>
      </c>
    </row>
    <row r="1895" spans="1:9" x14ac:dyDescent="0.3">
      <c r="A1895">
        <v>13</v>
      </c>
      <c r="B1895">
        <v>0</v>
      </c>
      <c r="C1895">
        <v>0</v>
      </c>
      <c r="D1895">
        <v>500</v>
      </c>
      <c r="E1895" t="s">
        <v>7968</v>
      </c>
      <c r="F1895">
        <v>785791</v>
      </c>
      <c r="G1895" s="85">
        <v>46139</v>
      </c>
      <c r="H1895" s="57">
        <v>18</v>
      </c>
      <c r="I1895" t="s">
        <v>8228</v>
      </c>
    </row>
    <row r="1896" spans="1:9" x14ac:dyDescent="0.3">
      <c r="A1896">
        <v>4</v>
      </c>
      <c r="B1896">
        <v>1</v>
      </c>
      <c r="C1896">
        <v>0</v>
      </c>
      <c r="D1896">
        <v>25400</v>
      </c>
      <c r="F1896">
        <v>565912</v>
      </c>
      <c r="G1896" s="85">
        <v>46139</v>
      </c>
      <c r="H1896" s="57">
        <v>18</v>
      </c>
      <c r="I1896" t="s">
        <v>8229</v>
      </c>
    </row>
    <row r="1897" spans="1:9" x14ac:dyDescent="0.3">
      <c r="A1897">
        <v>4</v>
      </c>
      <c r="B1897">
        <v>1</v>
      </c>
      <c r="C1897">
        <v>0</v>
      </c>
      <c r="D1897">
        <v>25400</v>
      </c>
      <c r="F1897">
        <v>565912</v>
      </c>
      <c r="G1897" s="85">
        <v>46139</v>
      </c>
      <c r="H1897" s="57">
        <v>18</v>
      </c>
      <c r="I1897" t="s">
        <v>8229</v>
      </c>
    </row>
    <row r="1898" spans="1:9" x14ac:dyDescent="0.3">
      <c r="A1898">
        <v>6</v>
      </c>
      <c r="B1898">
        <v>0</v>
      </c>
      <c r="C1898">
        <v>0</v>
      </c>
      <c r="D1898">
        <v>3400</v>
      </c>
      <c r="E1898" t="s">
        <v>3602</v>
      </c>
      <c r="F1898">
        <v>859486</v>
      </c>
      <c r="G1898" s="85">
        <v>46139</v>
      </c>
      <c r="H1898" s="57">
        <v>18</v>
      </c>
      <c r="I1898" t="s">
        <v>8230</v>
      </c>
    </row>
    <row r="1899" spans="1:9" x14ac:dyDescent="0.3">
      <c r="A1899">
        <v>0</v>
      </c>
      <c r="B1899">
        <v>0</v>
      </c>
      <c r="C1899">
        <v>0</v>
      </c>
      <c r="D1899" t="s">
        <v>3567</v>
      </c>
      <c r="F1899" t="s">
        <v>7955</v>
      </c>
      <c r="G1899" s="85">
        <v>46139</v>
      </c>
      <c r="H1899" s="57">
        <v>18</v>
      </c>
      <c r="I1899" t="s">
        <v>8231</v>
      </c>
    </row>
    <row r="1900" spans="1:9" x14ac:dyDescent="0.3">
      <c r="A1900">
        <v>5</v>
      </c>
      <c r="B1900">
        <v>1</v>
      </c>
      <c r="C1900">
        <v>0</v>
      </c>
      <c r="D1900">
        <v>7000</v>
      </c>
      <c r="E1900" t="s">
        <v>3485</v>
      </c>
      <c r="F1900">
        <v>824270</v>
      </c>
      <c r="G1900" s="85">
        <v>46139</v>
      </c>
      <c r="H1900" s="57">
        <v>18</v>
      </c>
      <c r="I1900" t="s">
        <v>8232</v>
      </c>
    </row>
    <row r="1901" spans="1:9" x14ac:dyDescent="0.3">
      <c r="A1901">
        <v>4</v>
      </c>
      <c r="B1901">
        <v>0</v>
      </c>
      <c r="C1901">
        <v>0</v>
      </c>
      <c r="D1901">
        <v>2700</v>
      </c>
      <c r="E1901" t="s">
        <v>7969</v>
      </c>
      <c r="F1901">
        <v>767870</v>
      </c>
      <c r="G1901" s="85">
        <v>46139</v>
      </c>
      <c r="H1901" s="57">
        <v>18</v>
      </c>
      <c r="I1901" t="s">
        <v>8233</v>
      </c>
    </row>
    <row r="1902" spans="1:9" x14ac:dyDescent="0.3">
      <c r="A1902">
        <v>9</v>
      </c>
      <c r="B1902">
        <v>1</v>
      </c>
      <c r="C1902">
        <v>0</v>
      </c>
      <c r="D1902">
        <v>900</v>
      </c>
      <c r="E1902" t="s">
        <v>3932</v>
      </c>
      <c r="F1902">
        <v>860011</v>
      </c>
      <c r="G1902" s="85">
        <v>46139</v>
      </c>
      <c r="H1902" s="57">
        <v>18</v>
      </c>
      <c r="I1902" t="s">
        <v>8234</v>
      </c>
    </row>
    <row r="1903" spans="1:9" x14ac:dyDescent="0.3">
      <c r="A1903">
        <v>0</v>
      </c>
      <c r="B1903">
        <v>0</v>
      </c>
      <c r="C1903">
        <v>0</v>
      </c>
      <c r="D1903">
        <v>2800</v>
      </c>
      <c r="E1903" t="s">
        <v>3921</v>
      </c>
      <c r="F1903">
        <v>655264</v>
      </c>
      <c r="G1903" s="85">
        <v>46139</v>
      </c>
      <c r="H1903" s="57">
        <v>18</v>
      </c>
      <c r="I1903" t="s">
        <v>8235</v>
      </c>
    </row>
    <row r="1904" spans="1:9" x14ac:dyDescent="0.3">
      <c r="A1904">
        <v>6</v>
      </c>
      <c r="B1904">
        <v>0</v>
      </c>
      <c r="C1904">
        <v>0</v>
      </c>
      <c r="D1904">
        <v>3400</v>
      </c>
      <c r="E1904" t="s">
        <v>3602</v>
      </c>
      <c r="F1904">
        <v>859486</v>
      </c>
      <c r="G1904" s="85">
        <v>46139</v>
      </c>
      <c r="H1904" s="57">
        <v>18</v>
      </c>
      <c r="I1904" t="s">
        <v>8230</v>
      </c>
    </row>
    <row r="1905" spans="1:9" x14ac:dyDescent="0.3">
      <c r="A1905">
        <v>3</v>
      </c>
      <c r="B1905">
        <v>0</v>
      </c>
      <c r="C1905">
        <v>0</v>
      </c>
      <c r="D1905">
        <v>15400</v>
      </c>
      <c r="E1905" t="s">
        <v>7956</v>
      </c>
      <c r="F1905">
        <v>859327</v>
      </c>
      <c r="G1905" s="85">
        <v>46139</v>
      </c>
      <c r="H1905" s="57">
        <v>18</v>
      </c>
      <c r="I1905" t="s">
        <v>8236</v>
      </c>
    </row>
    <row r="1906" spans="1:9" x14ac:dyDescent="0.3">
      <c r="A1906">
        <v>0</v>
      </c>
      <c r="B1906">
        <v>0</v>
      </c>
      <c r="C1906">
        <v>0</v>
      </c>
      <c r="D1906">
        <v>300</v>
      </c>
      <c r="E1906" t="s">
        <v>8237</v>
      </c>
      <c r="F1906">
        <v>786407</v>
      </c>
      <c r="G1906" s="85">
        <v>46139</v>
      </c>
      <c r="H1906" s="57">
        <v>18</v>
      </c>
      <c r="I1906" t="s">
        <v>8238</v>
      </c>
    </row>
    <row r="1907" spans="1:9" x14ac:dyDescent="0.3">
      <c r="A1907">
        <v>28</v>
      </c>
      <c r="B1907">
        <v>1</v>
      </c>
      <c r="C1907">
        <v>1</v>
      </c>
      <c r="D1907">
        <v>4100</v>
      </c>
      <c r="E1907" t="s">
        <v>7971</v>
      </c>
      <c r="F1907">
        <v>3738</v>
      </c>
      <c r="G1907" s="85">
        <v>46139</v>
      </c>
      <c r="H1907" s="57">
        <v>18</v>
      </c>
      <c r="I1907" t="s">
        <v>8239</v>
      </c>
    </row>
    <row r="1908" spans="1:9" x14ac:dyDescent="0.3">
      <c r="A1908">
        <v>0</v>
      </c>
      <c r="B1908">
        <v>0</v>
      </c>
      <c r="C1908">
        <v>0</v>
      </c>
      <c r="D1908">
        <v>1300</v>
      </c>
      <c r="E1908" t="s">
        <v>7972</v>
      </c>
      <c r="F1908">
        <v>774167</v>
      </c>
      <c r="G1908" s="85">
        <v>46139</v>
      </c>
      <c r="H1908" s="57">
        <v>18</v>
      </c>
      <c r="I1908" t="s">
        <v>8240</v>
      </c>
    </row>
    <row r="1909" spans="1:9" x14ac:dyDescent="0.3">
      <c r="A1909">
        <v>30</v>
      </c>
      <c r="B1909">
        <v>1</v>
      </c>
      <c r="C1909">
        <v>1</v>
      </c>
      <c r="D1909">
        <v>300</v>
      </c>
      <c r="E1909" t="s">
        <v>3276</v>
      </c>
      <c r="F1909">
        <v>773542</v>
      </c>
      <c r="G1909" s="85">
        <v>46139</v>
      </c>
      <c r="H1909" s="57">
        <v>18</v>
      </c>
      <c r="I1909" t="s">
        <v>8241</v>
      </c>
    </row>
    <row r="1910" spans="1:9" x14ac:dyDescent="0.3">
      <c r="A1910">
        <v>3</v>
      </c>
      <c r="B1910">
        <v>1</v>
      </c>
      <c r="C1910">
        <v>0</v>
      </c>
      <c r="D1910">
        <v>3400</v>
      </c>
      <c r="E1910" t="s">
        <v>3888</v>
      </c>
      <c r="F1910">
        <v>710585</v>
      </c>
      <c r="G1910" s="85">
        <v>46139</v>
      </c>
      <c r="H1910" s="57">
        <v>18</v>
      </c>
      <c r="I1910" t="s">
        <v>8242</v>
      </c>
    </row>
    <row r="1911" spans="1:9" x14ac:dyDescent="0.3">
      <c r="A1911">
        <v>0</v>
      </c>
      <c r="B1911">
        <v>0</v>
      </c>
      <c r="C1911">
        <v>0</v>
      </c>
      <c r="D1911">
        <v>1100</v>
      </c>
      <c r="E1911" t="s">
        <v>7992</v>
      </c>
      <c r="F1911">
        <v>416307</v>
      </c>
      <c r="G1911" s="85">
        <v>46139</v>
      </c>
      <c r="H1911" s="57">
        <v>18</v>
      </c>
      <c r="I1911" t="s">
        <v>8243</v>
      </c>
    </row>
    <row r="1912" spans="1:9" x14ac:dyDescent="0.3">
      <c r="A1912">
        <v>3</v>
      </c>
      <c r="B1912">
        <v>1</v>
      </c>
      <c r="C1912">
        <v>0</v>
      </c>
      <c r="D1912">
        <v>1100</v>
      </c>
      <c r="E1912" t="s">
        <v>8001</v>
      </c>
      <c r="F1912">
        <v>712893</v>
      </c>
      <c r="G1912" s="85">
        <v>46139</v>
      </c>
      <c r="H1912" s="57">
        <v>18</v>
      </c>
      <c r="I1912" t="s">
        <v>8244</v>
      </c>
    </row>
    <row r="1913" spans="1:9" x14ac:dyDescent="0.3">
      <c r="A1913">
        <v>11</v>
      </c>
      <c r="B1913">
        <v>0</v>
      </c>
      <c r="C1913">
        <v>0</v>
      </c>
      <c r="D1913">
        <v>3600</v>
      </c>
      <c r="E1913" t="s">
        <v>7974</v>
      </c>
      <c r="F1913">
        <v>860839</v>
      </c>
      <c r="G1913" s="85">
        <v>46139</v>
      </c>
      <c r="H1913" s="57">
        <v>18</v>
      </c>
      <c r="I1913" t="s">
        <v>8245</v>
      </c>
    </row>
    <row r="1914" spans="1:9" x14ac:dyDescent="0.3">
      <c r="A1914">
        <v>5</v>
      </c>
      <c r="C1914">
        <v>0</v>
      </c>
      <c r="D1914">
        <v>200</v>
      </c>
      <c r="E1914" t="s">
        <v>8246</v>
      </c>
      <c r="F1914">
        <v>709892</v>
      </c>
      <c r="G1914" s="85">
        <v>46139</v>
      </c>
      <c r="H1914" s="57">
        <v>18</v>
      </c>
      <c r="I1914" t="s">
        <v>8247</v>
      </c>
    </row>
    <row r="1915" spans="1:9" x14ac:dyDescent="0.3">
      <c r="A1915">
        <v>5</v>
      </c>
      <c r="B1915">
        <v>0</v>
      </c>
      <c r="C1915">
        <v>0</v>
      </c>
      <c r="D1915">
        <v>8200</v>
      </c>
      <c r="E1915" t="s">
        <v>7976</v>
      </c>
      <c r="F1915">
        <v>859500</v>
      </c>
      <c r="G1915" s="85">
        <v>46139</v>
      </c>
      <c r="H1915" s="57">
        <v>18</v>
      </c>
      <c r="I1915" t="s">
        <v>8248</v>
      </c>
    </row>
    <row r="1916" spans="1:9" x14ac:dyDescent="0.3">
      <c r="A1916">
        <v>1</v>
      </c>
      <c r="B1916">
        <v>0</v>
      </c>
      <c r="C1916">
        <v>0</v>
      </c>
      <c r="D1916">
        <v>8600</v>
      </c>
      <c r="F1916">
        <v>766773</v>
      </c>
      <c r="G1916" s="85">
        <v>46139</v>
      </c>
      <c r="H1916" s="57">
        <v>18</v>
      </c>
      <c r="I1916" t="s">
        <v>8249</v>
      </c>
    </row>
    <row r="1917" spans="1:9" x14ac:dyDescent="0.3">
      <c r="A1917">
        <v>11</v>
      </c>
      <c r="B1917">
        <v>1</v>
      </c>
      <c r="C1917">
        <v>0</v>
      </c>
      <c r="D1917">
        <v>1800</v>
      </c>
      <c r="E1917" t="s">
        <v>7977</v>
      </c>
      <c r="F1917">
        <v>645196</v>
      </c>
      <c r="G1917" s="85">
        <v>46139</v>
      </c>
      <c r="H1917" s="57">
        <v>18</v>
      </c>
      <c r="I1917" t="s">
        <v>8250</v>
      </c>
    </row>
    <row r="1918" spans="1:9" x14ac:dyDescent="0.3">
      <c r="A1918">
        <v>7</v>
      </c>
      <c r="B1918">
        <v>0</v>
      </c>
      <c r="C1918">
        <v>0</v>
      </c>
      <c r="D1918">
        <v>3000</v>
      </c>
      <c r="E1918" t="s">
        <v>7978</v>
      </c>
      <c r="F1918">
        <v>859329</v>
      </c>
      <c r="G1918" s="85">
        <v>46139</v>
      </c>
      <c r="H1918" s="57">
        <v>18</v>
      </c>
      <c r="I1918" t="s">
        <v>8251</v>
      </c>
    </row>
    <row r="1919" spans="1:9" x14ac:dyDescent="0.3">
      <c r="A1919">
        <v>14</v>
      </c>
      <c r="B1919">
        <v>1</v>
      </c>
      <c r="C1919">
        <v>0</v>
      </c>
      <c r="D1919">
        <v>600</v>
      </c>
      <c r="E1919" t="s">
        <v>7984</v>
      </c>
      <c r="F1919">
        <v>780942</v>
      </c>
      <c r="G1919" s="85">
        <v>46139</v>
      </c>
      <c r="H1919" s="57">
        <v>18</v>
      </c>
      <c r="I1919" t="s">
        <v>8252</v>
      </c>
    </row>
    <row r="1920" spans="1:9" x14ac:dyDescent="0.3">
      <c r="A1920">
        <v>2</v>
      </c>
      <c r="B1920">
        <v>1</v>
      </c>
      <c r="C1920">
        <v>0</v>
      </c>
      <c r="D1920">
        <v>18700</v>
      </c>
      <c r="F1920">
        <v>732762</v>
      </c>
      <c r="G1920" s="85">
        <v>46139</v>
      </c>
      <c r="H1920" s="57">
        <v>18</v>
      </c>
      <c r="I1920" t="s">
        <v>8253</v>
      </c>
    </row>
    <row r="1921" spans="1:9" x14ac:dyDescent="0.3">
      <c r="A1921">
        <v>15</v>
      </c>
      <c r="B1921">
        <v>1</v>
      </c>
      <c r="C1921">
        <v>0</v>
      </c>
      <c r="D1921">
        <v>5000</v>
      </c>
      <c r="E1921" t="s">
        <v>7979</v>
      </c>
      <c r="F1921">
        <v>708890</v>
      </c>
      <c r="G1921" s="85">
        <v>46139</v>
      </c>
      <c r="H1921" s="57">
        <v>18</v>
      </c>
      <c r="I1921" t="s">
        <v>8254</v>
      </c>
    </row>
    <row r="1922" spans="1:9" x14ac:dyDescent="0.3">
      <c r="A1922">
        <v>2</v>
      </c>
      <c r="B1922">
        <v>0</v>
      </c>
      <c r="C1922">
        <v>0</v>
      </c>
      <c r="D1922">
        <v>24000</v>
      </c>
      <c r="E1922" t="s">
        <v>7980</v>
      </c>
      <c r="F1922">
        <v>861258</v>
      </c>
      <c r="G1922" s="85">
        <v>46139</v>
      </c>
      <c r="H1922" s="57">
        <v>18</v>
      </c>
      <c r="I1922" t="s">
        <v>8255</v>
      </c>
    </row>
    <row r="1923" spans="1:9" x14ac:dyDescent="0.3">
      <c r="A1923">
        <v>30</v>
      </c>
      <c r="B1923">
        <v>1</v>
      </c>
      <c r="C1923">
        <v>1</v>
      </c>
      <c r="D1923">
        <v>500</v>
      </c>
      <c r="E1923" t="s">
        <v>7981</v>
      </c>
      <c r="F1923">
        <v>653423</v>
      </c>
      <c r="G1923" s="85">
        <v>46139</v>
      </c>
      <c r="H1923" s="57">
        <v>18</v>
      </c>
      <c r="I1923" t="s">
        <v>8256</v>
      </c>
    </row>
    <row r="1924" spans="1:9" x14ac:dyDescent="0.3">
      <c r="A1924">
        <v>2</v>
      </c>
      <c r="B1924">
        <v>0</v>
      </c>
      <c r="C1924">
        <v>0</v>
      </c>
      <c r="D1924">
        <v>1700</v>
      </c>
      <c r="E1924" t="s">
        <v>7982</v>
      </c>
      <c r="F1924">
        <v>170241</v>
      </c>
      <c r="G1924" s="85">
        <v>46139</v>
      </c>
      <c r="H1924" s="57">
        <v>18</v>
      </c>
      <c r="I1924" t="s">
        <v>8257</v>
      </c>
    </row>
    <row r="1925" spans="1:9" x14ac:dyDescent="0.3">
      <c r="A1925">
        <v>0</v>
      </c>
      <c r="B1925">
        <v>0</v>
      </c>
      <c r="C1925">
        <v>0</v>
      </c>
      <c r="D1925">
        <v>2800</v>
      </c>
      <c r="E1925" t="s">
        <v>7991</v>
      </c>
      <c r="F1925">
        <v>758008</v>
      </c>
      <c r="G1925" s="85">
        <v>46139</v>
      </c>
      <c r="H1925" s="57">
        <v>18</v>
      </c>
      <c r="I1925" t="s">
        <v>8258</v>
      </c>
    </row>
    <row r="1926" spans="1:9" x14ac:dyDescent="0.3">
      <c r="A1926">
        <v>9</v>
      </c>
      <c r="C1926">
        <v>0</v>
      </c>
      <c r="D1926">
        <v>1500</v>
      </c>
      <c r="F1926">
        <v>794704</v>
      </c>
      <c r="G1926" s="85">
        <v>46139</v>
      </c>
      <c r="H1926" s="57">
        <v>18</v>
      </c>
      <c r="I1926" t="s">
        <v>8259</v>
      </c>
    </row>
    <row r="1927" spans="1:9" x14ac:dyDescent="0.3">
      <c r="A1927">
        <v>6</v>
      </c>
      <c r="B1927">
        <v>0</v>
      </c>
      <c r="C1927">
        <v>0</v>
      </c>
      <c r="D1927">
        <v>5000</v>
      </c>
      <c r="E1927" t="s">
        <v>7993</v>
      </c>
      <c r="F1927">
        <v>859307</v>
      </c>
      <c r="G1927" s="85">
        <v>46139</v>
      </c>
      <c r="H1927" s="57">
        <v>18</v>
      </c>
      <c r="I1927" t="s">
        <v>8260</v>
      </c>
    </row>
    <row r="1928" spans="1:9" x14ac:dyDescent="0.3">
      <c r="A1928">
        <v>11</v>
      </c>
      <c r="B1928">
        <v>0</v>
      </c>
      <c r="C1928">
        <v>0</v>
      </c>
      <c r="D1928">
        <v>3000</v>
      </c>
      <c r="E1928" t="s">
        <v>7986</v>
      </c>
      <c r="F1928">
        <v>859378</v>
      </c>
      <c r="G1928" s="85">
        <v>46139</v>
      </c>
      <c r="H1928" s="57">
        <v>18</v>
      </c>
      <c r="I1928" t="s">
        <v>8261</v>
      </c>
    </row>
    <row r="1929" spans="1:9" x14ac:dyDescent="0.3">
      <c r="A1929">
        <v>14</v>
      </c>
      <c r="B1929">
        <v>1</v>
      </c>
      <c r="C1929">
        <v>0</v>
      </c>
      <c r="D1929">
        <v>1600</v>
      </c>
      <c r="E1929" t="s">
        <v>3608</v>
      </c>
      <c r="F1929">
        <v>859497</v>
      </c>
      <c r="G1929" s="85">
        <v>46139</v>
      </c>
      <c r="H1929" s="57">
        <v>18</v>
      </c>
      <c r="I1929" t="s">
        <v>8262</v>
      </c>
    </row>
    <row r="1930" spans="1:9" x14ac:dyDescent="0.3">
      <c r="A1930">
        <v>4</v>
      </c>
      <c r="B1930">
        <v>1</v>
      </c>
      <c r="C1930">
        <v>0</v>
      </c>
      <c r="D1930">
        <v>25400</v>
      </c>
      <c r="F1930">
        <v>565912</v>
      </c>
      <c r="G1930" s="85">
        <v>46139</v>
      </c>
      <c r="H1930" s="57">
        <v>18</v>
      </c>
      <c r="I1930" t="s">
        <v>8229</v>
      </c>
    </row>
    <row r="1931" spans="1:9" x14ac:dyDescent="0.3">
      <c r="A1931">
        <v>0</v>
      </c>
      <c r="B1931">
        <v>0</v>
      </c>
      <c r="C1931">
        <v>0</v>
      </c>
      <c r="D1931">
        <v>3900</v>
      </c>
      <c r="E1931" t="s">
        <v>7987</v>
      </c>
      <c r="F1931">
        <v>672199</v>
      </c>
      <c r="G1931" s="85">
        <v>46139</v>
      </c>
      <c r="H1931" s="57">
        <v>18</v>
      </c>
      <c r="I1931" t="s">
        <v>8263</v>
      </c>
    </row>
    <row r="1932" spans="1:9" x14ac:dyDescent="0.3">
      <c r="A1932">
        <v>1</v>
      </c>
      <c r="B1932">
        <v>0</v>
      </c>
      <c r="C1932">
        <v>0</v>
      </c>
      <c r="D1932">
        <v>4900</v>
      </c>
      <c r="E1932" t="s">
        <v>7998</v>
      </c>
      <c r="F1932">
        <v>84671</v>
      </c>
      <c r="G1932" s="85">
        <v>46139</v>
      </c>
      <c r="H1932" s="57">
        <v>18</v>
      </c>
      <c r="I1932" t="s">
        <v>8264</v>
      </c>
    </row>
    <row r="1933" spans="1:9" x14ac:dyDescent="0.3">
      <c r="A1933">
        <v>8</v>
      </c>
      <c r="C1933">
        <v>0</v>
      </c>
      <c r="D1933">
        <v>600</v>
      </c>
      <c r="E1933" t="s">
        <v>7991</v>
      </c>
      <c r="F1933">
        <v>759362</v>
      </c>
      <c r="G1933" s="85">
        <v>46139</v>
      </c>
      <c r="H1933" s="57">
        <v>18</v>
      </c>
      <c r="I1933" t="s">
        <v>8265</v>
      </c>
    </row>
    <row r="1934" spans="1:9" x14ac:dyDescent="0.3">
      <c r="A1934">
        <v>8</v>
      </c>
      <c r="C1934">
        <v>0</v>
      </c>
      <c r="D1934">
        <v>200</v>
      </c>
      <c r="E1934" t="s">
        <v>8023</v>
      </c>
      <c r="F1934">
        <v>304102</v>
      </c>
      <c r="G1934" s="85">
        <v>46139</v>
      </c>
      <c r="H1934" s="57">
        <v>18</v>
      </c>
      <c r="I1934" t="s">
        <v>8266</v>
      </c>
    </row>
    <row r="1935" spans="1:9" x14ac:dyDescent="0.3">
      <c r="A1935">
        <v>4</v>
      </c>
      <c r="B1935">
        <v>1</v>
      </c>
      <c r="C1935">
        <v>0</v>
      </c>
      <c r="D1935">
        <v>25400</v>
      </c>
      <c r="F1935">
        <v>565912</v>
      </c>
      <c r="G1935" s="85">
        <v>46139</v>
      </c>
      <c r="H1935" s="57">
        <v>18</v>
      </c>
      <c r="I1935" t="s">
        <v>8229</v>
      </c>
    </row>
    <row r="1936" spans="1:9" x14ac:dyDescent="0.3">
      <c r="A1936">
        <v>5</v>
      </c>
      <c r="B1936">
        <v>1</v>
      </c>
      <c r="C1936">
        <v>0</v>
      </c>
      <c r="D1936">
        <v>31300</v>
      </c>
      <c r="F1936">
        <v>732761</v>
      </c>
      <c r="G1936" s="85">
        <v>46139</v>
      </c>
      <c r="H1936" s="57">
        <v>18</v>
      </c>
      <c r="I1936" t="s">
        <v>8267</v>
      </c>
    </row>
    <row r="1937" spans="1:9" x14ac:dyDescent="0.3">
      <c r="A1937">
        <v>0</v>
      </c>
      <c r="B1937">
        <v>0</v>
      </c>
      <c r="C1937">
        <v>0</v>
      </c>
      <c r="D1937">
        <v>1100</v>
      </c>
      <c r="E1937" t="s">
        <v>7988</v>
      </c>
      <c r="F1937">
        <v>703592</v>
      </c>
      <c r="G1937" s="85">
        <v>46139</v>
      </c>
      <c r="H1937" s="57">
        <v>18</v>
      </c>
      <c r="I1937" t="s">
        <v>8268</v>
      </c>
    </row>
    <row r="1938" spans="1:9" x14ac:dyDescent="0.3">
      <c r="A1938">
        <v>30</v>
      </c>
      <c r="B1938">
        <v>0</v>
      </c>
      <c r="C1938">
        <v>0</v>
      </c>
      <c r="D1938">
        <v>0</v>
      </c>
      <c r="E1938" t="s">
        <v>3999</v>
      </c>
      <c r="F1938" t="s">
        <v>4208</v>
      </c>
      <c r="G1938" s="85">
        <v>46139</v>
      </c>
      <c r="H1938" s="57">
        <v>18</v>
      </c>
      <c r="I1938" t="s">
        <v>8269</v>
      </c>
    </row>
    <row r="1939" spans="1:9" x14ac:dyDescent="0.3">
      <c r="A1939">
        <v>0</v>
      </c>
      <c r="B1939">
        <v>0</v>
      </c>
      <c r="C1939">
        <v>0</v>
      </c>
      <c r="D1939">
        <v>2500</v>
      </c>
      <c r="F1939">
        <v>817128</v>
      </c>
      <c r="G1939" s="85">
        <v>46139</v>
      </c>
      <c r="H1939" s="57">
        <v>18</v>
      </c>
      <c r="I1939" t="s">
        <v>8270</v>
      </c>
    </row>
    <row r="1940" spans="1:9" x14ac:dyDescent="0.3">
      <c r="A1940">
        <v>8</v>
      </c>
      <c r="B1940">
        <v>1</v>
      </c>
      <c r="C1940">
        <v>0</v>
      </c>
      <c r="D1940">
        <v>6700</v>
      </c>
      <c r="E1940" t="s">
        <v>3237</v>
      </c>
      <c r="F1940">
        <v>851082</v>
      </c>
      <c r="G1940" s="85">
        <v>46139</v>
      </c>
      <c r="H1940" s="57">
        <v>18</v>
      </c>
      <c r="I1940" t="s">
        <v>8271</v>
      </c>
    </row>
    <row r="1941" spans="1:9" x14ac:dyDescent="0.3">
      <c r="A1941">
        <v>0</v>
      </c>
      <c r="B1941">
        <v>0</v>
      </c>
      <c r="C1941">
        <v>0</v>
      </c>
      <c r="D1941">
        <v>1800</v>
      </c>
      <c r="E1941" t="s">
        <v>7989</v>
      </c>
      <c r="F1941">
        <v>653769</v>
      </c>
      <c r="G1941" s="85">
        <v>46139</v>
      </c>
      <c r="H1941" s="57">
        <v>18</v>
      </c>
      <c r="I1941" t="s">
        <v>8272</v>
      </c>
    </row>
    <row r="1942" spans="1:9" x14ac:dyDescent="0.3">
      <c r="A1942">
        <v>7</v>
      </c>
      <c r="B1942">
        <v>1</v>
      </c>
      <c r="C1942">
        <v>0</v>
      </c>
      <c r="D1942">
        <v>15500</v>
      </c>
      <c r="F1942">
        <v>696684</v>
      </c>
      <c r="G1942" s="85">
        <v>46139</v>
      </c>
      <c r="H1942" s="57">
        <v>18</v>
      </c>
      <c r="I1942" t="s">
        <v>8273</v>
      </c>
    </row>
    <row r="1943" spans="1:9" x14ac:dyDescent="0.3">
      <c r="A1943">
        <v>29</v>
      </c>
      <c r="B1943">
        <v>1</v>
      </c>
      <c r="C1943">
        <v>1</v>
      </c>
      <c r="D1943">
        <v>2400</v>
      </c>
      <c r="E1943" t="s">
        <v>7990</v>
      </c>
      <c r="F1943">
        <v>761755</v>
      </c>
      <c r="G1943" s="85">
        <v>46139</v>
      </c>
      <c r="H1943" s="57">
        <v>18</v>
      </c>
      <c r="I1943" t="s">
        <v>8274</v>
      </c>
    </row>
    <row r="1944" spans="1:9" x14ac:dyDescent="0.3">
      <c r="A1944">
        <v>0</v>
      </c>
      <c r="B1944">
        <v>0</v>
      </c>
      <c r="C1944">
        <v>0</v>
      </c>
      <c r="D1944">
        <v>4400</v>
      </c>
      <c r="E1944" t="s">
        <v>3169</v>
      </c>
      <c r="F1944">
        <v>794770</v>
      </c>
      <c r="G1944" s="85">
        <v>46139</v>
      </c>
      <c r="H1944" s="57">
        <v>18</v>
      </c>
      <c r="I1944" t="s">
        <v>8275</v>
      </c>
    </row>
    <row r="1945" spans="1:9" x14ac:dyDescent="0.3">
      <c r="A1945">
        <v>7</v>
      </c>
      <c r="B1945">
        <v>1</v>
      </c>
      <c r="C1945">
        <v>0</v>
      </c>
      <c r="D1945">
        <v>15500</v>
      </c>
      <c r="E1945" t="s">
        <v>8004</v>
      </c>
      <c r="F1945">
        <v>779233</v>
      </c>
      <c r="G1945" s="85">
        <v>46139</v>
      </c>
      <c r="H1945" s="57">
        <v>18</v>
      </c>
      <c r="I1945" t="s">
        <v>8276</v>
      </c>
    </row>
    <row r="1946" spans="1:9" x14ac:dyDescent="0.3">
      <c r="A1946">
        <v>30</v>
      </c>
      <c r="B1946">
        <v>1</v>
      </c>
      <c r="C1946">
        <v>1</v>
      </c>
      <c r="D1946">
        <v>500</v>
      </c>
      <c r="E1946" t="s">
        <v>3887</v>
      </c>
      <c r="F1946">
        <v>520943</v>
      </c>
      <c r="G1946" s="85">
        <v>46139</v>
      </c>
      <c r="H1946" s="57">
        <v>18</v>
      </c>
      <c r="I1946" t="s">
        <v>8277</v>
      </c>
    </row>
    <row r="1947" spans="1:9" x14ac:dyDescent="0.3">
      <c r="A1947">
        <v>30</v>
      </c>
      <c r="B1947">
        <v>0</v>
      </c>
      <c r="C1947">
        <v>0</v>
      </c>
      <c r="D1947">
        <v>0</v>
      </c>
      <c r="E1947" t="s">
        <v>3468</v>
      </c>
      <c r="F1947" t="s">
        <v>3263</v>
      </c>
      <c r="G1947" s="85">
        <v>46139</v>
      </c>
      <c r="H1947" s="57">
        <v>18</v>
      </c>
      <c r="I1947" t="s">
        <v>8278</v>
      </c>
    </row>
    <row r="1948" spans="1:9" x14ac:dyDescent="0.3">
      <c r="A1948">
        <v>1</v>
      </c>
      <c r="B1948">
        <v>0</v>
      </c>
      <c r="C1948">
        <v>0</v>
      </c>
      <c r="D1948">
        <v>10800</v>
      </c>
      <c r="E1948" t="s">
        <v>7970</v>
      </c>
      <c r="F1948">
        <v>648552</v>
      </c>
      <c r="G1948" s="85">
        <v>46139</v>
      </c>
      <c r="H1948" s="57">
        <v>18</v>
      </c>
      <c r="I1948" t="s">
        <v>8279</v>
      </c>
    </row>
    <row r="1949" spans="1:9" x14ac:dyDescent="0.3">
      <c r="A1949">
        <v>4</v>
      </c>
      <c r="B1949">
        <v>1</v>
      </c>
      <c r="C1949">
        <v>0</v>
      </c>
      <c r="D1949">
        <v>15800</v>
      </c>
      <c r="F1949">
        <v>214331</v>
      </c>
      <c r="G1949" s="85">
        <v>46139</v>
      </c>
      <c r="H1949" s="57">
        <v>18</v>
      </c>
      <c r="I1949" t="s">
        <v>8280</v>
      </c>
    </row>
    <row r="1950" spans="1:9" x14ac:dyDescent="0.3">
      <c r="A1950">
        <v>2</v>
      </c>
      <c r="B1950">
        <v>0</v>
      </c>
      <c r="C1950">
        <v>0</v>
      </c>
      <c r="D1950">
        <v>4400</v>
      </c>
      <c r="E1950" t="s">
        <v>7975</v>
      </c>
      <c r="F1950">
        <v>859337</v>
      </c>
      <c r="G1950" s="85">
        <v>46139</v>
      </c>
      <c r="H1950" s="57">
        <v>18</v>
      </c>
      <c r="I1950" t="s">
        <v>8281</v>
      </c>
    </row>
    <row r="1951" spans="1:9" x14ac:dyDescent="0.3">
      <c r="A1951">
        <v>0</v>
      </c>
      <c r="B1951">
        <v>0</v>
      </c>
      <c r="C1951">
        <v>0</v>
      </c>
      <c r="D1951">
        <v>3200</v>
      </c>
      <c r="E1951" t="s">
        <v>4309</v>
      </c>
      <c r="F1951">
        <v>667305</v>
      </c>
      <c r="G1951" s="85">
        <v>46139</v>
      </c>
      <c r="H1951" s="57">
        <v>18</v>
      </c>
      <c r="I1951" t="s">
        <v>8282</v>
      </c>
    </row>
    <row r="1952" spans="1:9" x14ac:dyDescent="0.3">
      <c r="A1952">
        <v>0</v>
      </c>
      <c r="B1952">
        <v>0</v>
      </c>
      <c r="C1952">
        <v>0</v>
      </c>
      <c r="D1952">
        <v>1500</v>
      </c>
      <c r="E1952" t="s">
        <v>8040</v>
      </c>
      <c r="F1952">
        <v>859510</v>
      </c>
      <c r="G1952" s="85">
        <v>46139</v>
      </c>
      <c r="H1952" s="57">
        <v>18</v>
      </c>
      <c r="I1952" t="s">
        <v>8283</v>
      </c>
    </row>
    <row r="1953" spans="1:9" x14ac:dyDescent="0.3">
      <c r="A1953">
        <v>0</v>
      </c>
      <c r="B1953">
        <v>0</v>
      </c>
      <c r="C1953">
        <v>0</v>
      </c>
      <c r="D1953">
        <v>1600</v>
      </c>
      <c r="E1953" t="s">
        <v>7994</v>
      </c>
      <c r="F1953">
        <v>859973</v>
      </c>
      <c r="G1953" s="85">
        <v>46139</v>
      </c>
      <c r="H1953" s="57">
        <v>18</v>
      </c>
      <c r="I1953" t="s">
        <v>8284</v>
      </c>
    </row>
    <row r="1954" spans="1:9" x14ac:dyDescent="0.3">
      <c r="A1954">
        <v>-19</v>
      </c>
      <c r="B1954">
        <v>0</v>
      </c>
      <c r="C1954">
        <v>0</v>
      </c>
      <c r="D1954" t="s">
        <v>3567</v>
      </c>
      <c r="F1954" t="s">
        <v>7621</v>
      </c>
      <c r="G1954" s="85">
        <v>46139</v>
      </c>
      <c r="H1954" s="57">
        <v>18</v>
      </c>
      <c r="I1954" t="s">
        <v>8285</v>
      </c>
    </row>
    <row r="1955" spans="1:9" x14ac:dyDescent="0.3">
      <c r="A1955">
        <v>11</v>
      </c>
      <c r="B1955">
        <v>1</v>
      </c>
      <c r="C1955">
        <v>0</v>
      </c>
      <c r="D1955">
        <v>25300</v>
      </c>
      <c r="E1955" t="s">
        <v>3226</v>
      </c>
      <c r="F1955">
        <v>703456</v>
      </c>
      <c r="G1955" s="85">
        <v>46139</v>
      </c>
      <c r="H1955" s="57">
        <v>18</v>
      </c>
      <c r="I1955" t="s">
        <v>8286</v>
      </c>
    </row>
    <row r="1956" spans="1:9" x14ac:dyDescent="0.3">
      <c r="A1956">
        <v>24</v>
      </c>
      <c r="B1956">
        <v>1</v>
      </c>
      <c r="C1956">
        <v>0</v>
      </c>
      <c r="D1956">
        <v>2800</v>
      </c>
      <c r="E1956" t="s">
        <v>3484</v>
      </c>
      <c r="F1956">
        <v>207827</v>
      </c>
      <c r="G1956" s="85">
        <v>46139</v>
      </c>
      <c r="H1956" s="57">
        <v>18</v>
      </c>
      <c r="I1956" t="s">
        <v>8287</v>
      </c>
    </row>
    <row r="1957" spans="1:9" x14ac:dyDescent="0.3">
      <c r="A1957">
        <v>19</v>
      </c>
      <c r="B1957">
        <v>1</v>
      </c>
      <c r="C1957">
        <v>1</v>
      </c>
      <c r="D1957">
        <v>4000</v>
      </c>
      <c r="E1957" t="s">
        <v>7995</v>
      </c>
      <c r="F1957">
        <v>2029</v>
      </c>
      <c r="G1957" s="85">
        <v>46139</v>
      </c>
      <c r="H1957" s="57">
        <v>18</v>
      </c>
      <c r="I1957" t="s">
        <v>8288</v>
      </c>
    </row>
    <row r="1958" spans="1:9" x14ac:dyDescent="0.3">
      <c r="A1958">
        <v>12</v>
      </c>
      <c r="B1958">
        <v>1</v>
      </c>
      <c r="C1958">
        <v>0</v>
      </c>
      <c r="D1958">
        <v>4000</v>
      </c>
      <c r="E1958" t="s">
        <v>3413</v>
      </c>
      <c r="F1958">
        <v>732113</v>
      </c>
      <c r="G1958" s="85">
        <v>46139</v>
      </c>
      <c r="H1958" s="57">
        <v>18</v>
      </c>
      <c r="I1958" t="s">
        <v>8289</v>
      </c>
    </row>
    <row r="1959" spans="1:9" x14ac:dyDescent="0.3">
      <c r="A1959">
        <v>4</v>
      </c>
      <c r="B1959">
        <v>1</v>
      </c>
      <c r="C1959">
        <v>0</v>
      </c>
      <c r="D1959">
        <v>15800</v>
      </c>
      <c r="F1959">
        <v>214331</v>
      </c>
      <c r="G1959" s="85">
        <v>46139</v>
      </c>
      <c r="H1959" s="57">
        <v>18</v>
      </c>
      <c r="I1959" t="s">
        <v>8280</v>
      </c>
    </row>
    <row r="1960" spans="1:9" x14ac:dyDescent="0.3">
      <c r="A1960">
        <v>14</v>
      </c>
      <c r="C1960">
        <v>1</v>
      </c>
      <c r="D1960">
        <v>1000</v>
      </c>
      <c r="E1960" t="s">
        <v>7996</v>
      </c>
      <c r="F1960">
        <v>448807</v>
      </c>
      <c r="G1960" s="85">
        <v>46139</v>
      </c>
      <c r="H1960" s="57">
        <v>18</v>
      </c>
      <c r="I1960" t="s">
        <v>8290</v>
      </c>
    </row>
    <row r="1961" spans="1:9" x14ac:dyDescent="0.3">
      <c r="A1961">
        <v>2</v>
      </c>
      <c r="B1961">
        <v>1</v>
      </c>
      <c r="C1961">
        <v>0</v>
      </c>
      <c r="D1961">
        <v>3500</v>
      </c>
      <c r="E1961" t="s">
        <v>7997</v>
      </c>
      <c r="F1961">
        <v>855296</v>
      </c>
      <c r="G1961" s="85">
        <v>46139</v>
      </c>
      <c r="H1961" s="57">
        <v>18</v>
      </c>
      <c r="I1961" t="s">
        <v>8291</v>
      </c>
    </row>
    <row r="1962" spans="1:9" x14ac:dyDescent="0.3">
      <c r="A1962">
        <v>5</v>
      </c>
      <c r="B1962">
        <v>0</v>
      </c>
      <c r="C1962">
        <v>0</v>
      </c>
      <c r="D1962">
        <v>4000</v>
      </c>
      <c r="E1962" t="s">
        <v>8002</v>
      </c>
      <c r="F1962">
        <v>859341</v>
      </c>
      <c r="G1962" s="85">
        <v>46139</v>
      </c>
      <c r="H1962" s="57">
        <v>18</v>
      </c>
      <c r="I1962" t="s">
        <v>8292</v>
      </c>
    </row>
    <row r="1963" spans="1:9" x14ac:dyDescent="0.3">
      <c r="A1963">
        <v>7</v>
      </c>
      <c r="B1963">
        <v>0</v>
      </c>
      <c r="C1963">
        <v>0</v>
      </c>
      <c r="D1963">
        <v>2700</v>
      </c>
      <c r="E1963" t="s">
        <v>8008</v>
      </c>
      <c r="F1963">
        <v>859484</v>
      </c>
      <c r="G1963" s="85">
        <v>46139</v>
      </c>
      <c r="H1963" s="57">
        <v>18</v>
      </c>
      <c r="I1963" t="s">
        <v>8293</v>
      </c>
    </row>
    <row r="1964" spans="1:9" x14ac:dyDescent="0.3">
      <c r="A1964">
        <v>6</v>
      </c>
      <c r="C1964">
        <v>0</v>
      </c>
      <c r="D1964">
        <v>1400</v>
      </c>
      <c r="E1964" t="s">
        <v>8015</v>
      </c>
      <c r="F1964">
        <v>427822</v>
      </c>
      <c r="G1964" s="85">
        <v>46139</v>
      </c>
      <c r="H1964" s="57">
        <v>18</v>
      </c>
      <c r="I1964" t="s">
        <v>8294</v>
      </c>
    </row>
    <row r="1965" spans="1:9" x14ac:dyDescent="0.3">
      <c r="A1965">
        <v>30</v>
      </c>
      <c r="B1965">
        <v>1</v>
      </c>
      <c r="C1965">
        <v>1</v>
      </c>
      <c r="D1965">
        <v>0</v>
      </c>
      <c r="E1965" t="s">
        <v>7973</v>
      </c>
      <c r="F1965">
        <v>261483</v>
      </c>
      <c r="G1965" s="85">
        <v>46139</v>
      </c>
      <c r="H1965" s="57">
        <v>18</v>
      </c>
      <c r="I1965" t="s">
        <v>8295</v>
      </c>
    </row>
    <row r="1966" spans="1:9" x14ac:dyDescent="0.3">
      <c r="A1966">
        <v>0</v>
      </c>
      <c r="B1966">
        <v>0</v>
      </c>
      <c r="C1966">
        <v>0</v>
      </c>
      <c r="D1966">
        <v>1400</v>
      </c>
      <c r="E1966" t="s">
        <v>8000</v>
      </c>
      <c r="F1966">
        <v>653788</v>
      </c>
      <c r="G1966" s="85">
        <v>46139</v>
      </c>
      <c r="H1966" s="57">
        <v>18</v>
      </c>
      <c r="I1966" t="s">
        <v>8296</v>
      </c>
    </row>
    <row r="1967" spans="1:9" x14ac:dyDescent="0.3">
      <c r="A1967">
        <v>0</v>
      </c>
      <c r="B1967">
        <v>0</v>
      </c>
      <c r="C1967">
        <v>0</v>
      </c>
      <c r="D1967">
        <v>2700</v>
      </c>
      <c r="E1967" t="s">
        <v>8006</v>
      </c>
      <c r="F1967">
        <v>865594</v>
      </c>
      <c r="G1967" s="85">
        <v>46139</v>
      </c>
      <c r="H1967" s="57">
        <v>18</v>
      </c>
      <c r="I1967" t="s">
        <v>8297</v>
      </c>
    </row>
    <row r="1968" spans="1:9" x14ac:dyDescent="0.3">
      <c r="A1968">
        <v>0</v>
      </c>
      <c r="B1968">
        <v>0</v>
      </c>
      <c r="C1968">
        <v>0</v>
      </c>
      <c r="D1968">
        <v>6200</v>
      </c>
      <c r="E1968" t="s">
        <v>8007</v>
      </c>
      <c r="F1968">
        <v>859358</v>
      </c>
      <c r="G1968" s="85">
        <v>46139</v>
      </c>
      <c r="H1968" s="57">
        <v>18</v>
      </c>
      <c r="I1968" t="s">
        <v>8298</v>
      </c>
    </row>
    <row r="1969" spans="1:9" x14ac:dyDescent="0.3">
      <c r="A1969">
        <v>5</v>
      </c>
      <c r="B1969">
        <v>0</v>
      </c>
      <c r="C1969">
        <v>0</v>
      </c>
      <c r="D1969">
        <v>200</v>
      </c>
      <c r="E1969" t="s">
        <v>3934</v>
      </c>
      <c r="F1969">
        <v>319314</v>
      </c>
      <c r="G1969" s="85">
        <v>46139</v>
      </c>
      <c r="H1969" s="57">
        <v>18</v>
      </c>
      <c r="I1969" t="s">
        <v>8299</v>
      </c>
    </row>
    <row r="1970" spans="1:9" x14ac:dyDescent="0.3">
      <c r="A1970">
        <v>4</v>
      </c>
      <c r="B1970">
        <v>1</v>
      </c>
      <c r="C1970">
        <v>0</v>
      </c>
      <c r="D1970">
        <v>500</v>
      </c>
      <c r="E1970" t="s">
        <v>8016</v>
      </c>
      <c r="F1970">
        <v>84675</v>
      </c>
      <c r="G1970" s="85">
        <v>46139</v>
      </c>
      <c r="H1970" s="57">
        <v>18</v>
      </c>
      <c r="I1970" t="s">
        <v>8300</v>
      </c>
    </row>
    <row r="1971" spans="1:9" x14ac:dyDescent="0.3">
      <c r="A1971">
        <v>7</v>
      </c>
      <c r="B1971">
        <v>1</v>
      </c>
      <c r="C1971">
        <v>0</v>
      </c>
      <c r="D1971">
        <v>4000</v>
      </c>
      <c r="E1971" t="s">
        <v>8003</v>
      </c>
      <c r="F1971">
        <v>482455</v>
      </c>
      <c r="G1971" s="85">
        <v>46139</v>
      </c>
      <c r="H1971" s="57">
        <v>18</v>
      </c>
      <c r="I1971" t="s">
        <v>8301</v>
      </c>
    </row>
    <row r="1972" spans="1:9" x14ac:dyDescent="0.3">
      <c r="A1972">
        <v>1</v>
      </c>
      <c r="B1972">
        <v>0</v>
      </c>
      <c r="C1972">
        <v>0</v>
      </c>
      <c r="D1972">
        <v>7800</v>
      </c>
      <c r="E1972" t="s">
        <v>8009</v>
      </c>
      <c r="F1972">
        <v>137271</v>
      </c>
      <c r="G1972" s="85">
        <v>46139</v>
      </c>
      <c r="H1972" s="57">
        <v>18</v>
      </c>
      <c r="I1972" t="s">
        <v>8302</v>
      </c>
    </row>
    <row r="1973" spans="1:9" x14ac:dyDescent="0.3">
      <c r="A1973">
        <v>10</v>
      </c>
      <c r="C1973">
        <v>1</v>
      </c>
      <c r="D1973">
        <v>700</v>
      </c>
      <c r="E1973" t="s">
        <v>8012</v>
      </c>
      <c r="F1973">
        <v>85119</v>
      </c>
      <c r="G1973" s="85">
        <v>46139</v>
      </c>
      <c r="H1973" s="57">
        <v>18</v>
      </c>
      <c r="I1973" t="s">
        <v>8303</v>
      </c>
    </row>
    <row r="1974" spans="1:9" x14ac:dyDescent="0.3">
      <c r="A1974">
        <v>2</v>
      </c>
      <c r="B1974">
        <v>0</v>
      </c>
      <c r="C1974">
        <v>0</v>
      </c>
      <c r="D1974">
        <v>400</v>
      </c>
      <c r="E1974" t="s">
        <v>8016</v>
      </c>
      <c r="F1974">
        <v>761566</v>
      </c>
      <c r="G1974" s="85">
        <v>46139</v>
      </c>
      <c r="H1974" s="57">
        <v>18</v>
      </c>
      <c r="I1974" t="s">
        <v>8304</v>
      </c>
    </row>
    <row r="1975" spans="1:9" x14ac:dyDescent="0.3">
      <c r="A1975">
        <v>0</v>
      </c>
      <c r="B1975">
        <v>0</v>
      </c>
      <c r="C1975">
        <v>0</v>
      </c>
      <c r="D1975">
        <v>400</v>
      </c>
      <c r="E1975" t="s">
        <v>8028</v>
      </c>
      <c r="F1975">
        <v>166802</v>
      </c>
      <c r="G1975" s="85">
        <v>46139</v>
      </c>
      <c r="H1975" s="57">
        <v>18</v>
      </c>
      <c r="I1975" t="s">
        <v>8305</v>
      </c>
    </row>
    <row r="1976" spans="1:9" x14ac:dyDescent="0.3">
      <c r="A1976">
        <v>5</v>
      </c>
      <c r="B1976">
        <v>1</v>
      </c>
      <c r="C1976">
        <v>0</v>
      </c>
      <c r="D1976">
        <v>1400</v>
      </c>
      <c r="E1976" t="s">
        <v>8024</v>
      </c>
      <c r="F1976">
        <v>653775</v>
      </c>
      <c r="G1976" s="85">
        <v>46139</v>
      </c>
      <c r="H1976" s="57">
        <v>18</v>
      </c>
      <c r="I1976" t="s">
        <v>8306</v>
      </c>
    </row>
    <row r="1977" spans="1:9" x14ac:dyDescent="0.3">
      <c r="A1977">
        <v>13</v>
      </c>
      <c r="B1977">
        <v>1</v>
      </c>
      <c r="C1977">
        <v>0</v>
      </c>
      <c r="D1977">
        <v>600</v>
      </c>
      <c r="E1977" t="s">
        <v>8307</v>
      </c>
      <c r="F1977">
        <v>824736</v>
      </c>
      <c r="G1977" s="85">
        <v>46139</v>
      </c>
      <c r="H1977" s="57">
        <v>18</v>
      </c>
      <c r="I1977" t="s">
        <v>8308</v>
      </c>
    </row>
    <row r="1978" spans="1:9" x14ac:dyDescent="0.3">
      <c r="A1978">
        <v>3</v>
      </c>
      <c r="B1978">
        <v>0</v>
      </c>
      <c r="C1978">
        <v>0</v>
      </c>
      <c r="D1978">
        <v>1900</v>
      </c>
      <c r="E1978" t="s">
        <v>8014</v>
      </c>
      <c r="F1978">
        <v>84672</v>
      </c>
      <c r="G1978" s="85">
        <v>46139</v>
      </c>
      <c r="H1978" s="57">
        <v>18</v>
      </c>
      <c r="I1978" t="s">
        <v>8309</v>
      </c>
    </row>
    <row r="1979" spans="1:9" x14ac:dyDescent="0.3">
      <c r="A1979">
        <v>6</v>
      </c>
      <c r="B1979">
        <v>1</v>
      </c>
      <c r="C1979">
        <v>0</v>
      </c>
      <c r="D1979">
        <v>1100</v>
      </c>
      <c r="E1979" t="s">
        <v>8017</v>
      </c>
      <c r="F1979">
        <v>513739</v>
      </c>
      <c r="G1979" s="85">
        <v>46139</v>
      </c>
      <c r="H1979" s="57">
        <v>18</v>
      </c>
      <c r="I1979" t="s">
        <v>8310</v>
      </c>
    </row>
    <row r="1980" spans="1:9" x14ac:dyDescent="0.3">
      <c r="A1980">
        <v>7</v>
      </c>
      <c r="B1980">
        <v>1</v>
      </c>
      <c r="C1980">
        <v>0</v>
      </c>
      <c r="D1980">
        <v>15500</v>
      </c>
      <c r="E1980" t="s">
        <v>8005</v>
      </c>
      <c r="F1980">
        <v>779233</v>
      </c>
      <c r="G1980" s="85">
        <v>46139</v>
      </c>
      <c r="H1980" s="57">
        <v>18</v>
      </c>
      <c r="I1980" t="s">
        <v>8276</v>
      </c>
    </row>
    <row r="1981" spans="1:9" x14ac:dyDescent="0.3">
      <c r="A1981">
        <v>0</v>
      </c>
      <c r="B1981">
        <v>0</v>
      </c>
      <c r="C1981">
        <v>0</v>
      </c>
      <c r="D1981">
        <v>800</v>
      </c>
      <c r="E1981" t="s">
        <v>8013</v>
      </c>
      <c r="F1981">
        <v>859524</v>
      </c>
      <c r="G1981" s="85">
        <v>46139</v>
      </c>
      <c r="H1981" s="57">
        <v>18</v>
      </c>
      <c r="I1981" t="s">
        <v>8311</v>
      </c>
    </row>
    <row r="1982" spans="1:9" x14ac:dyDescent="0.3">
      <c r="A1982">
        <v>0</v>
      </c>
      <c r="B1982">
        <v>0</v>
      </c>
      <c r="C1982">
        <v>0</v>
      </c>
      <c r="D1982">
        <v>600</v>
      </c>
      <c r="E1982" t="s">
        <v>8010</v>
      </c>
      <c r="F1982">
        <v>679123</v>
      </c>
      <c r="G1982" s="85">
        <v>46139</v>
      </c>
      <c r="H1982" s="57">
        <v>18</v>
      </c>
      <c r="I1982" t="s">
        <v>8312</v>
      </c>
    </row>
    <row r="1983" spans="1:9" x14ac:dyDescent="0.3">
      <c r="A1983">
        <v>5</v>
      </c>
      <c r="B1983">
        <v>0</v>
      </c>
      <c r="C1983">
        <v>0</v>
      </c>
      <c r="D1983">
        <v>1700</v>
      </c>
      <c r="E1983" t="s">
        <v>8031</v>
      </c>
      <c r="F1983">
        <v>4227</v>
      </c>
      <c r="G1983" s="85">
        <v>46139</v>
      </c>
      <c r="H1983" s="57">
        <v>18</v>
      </c>
      <c r="I1983" t="s">
        <v>8313</v>
      </c>
    </row>
    <row r="1984" spans="1:9" x14ac:dyDescent="0.3">
      <c r="A1984">
        <v>0</v>
      </c>
      <c r="B1984">
        <v>0</v>
      </c>
      <c r="C1984">
        <v>0</v>
      </c>
      <c r="D1984">
        <v>1000</v>
      </c>
      <c r="E1984" t="s">
        <v>7983</v>
      </c>
      <c r="F1984">
        <v>860832</v>
      </c>
      <c r="G1984" s="85">
        <v>46139</v>
      </c>
      <c r="H1984" s="57">
        <v>18</v>
      </c>
      <c r="I1984" t="s">
        <v>8314</v>
      </c>
    </row>
    <row r="1985" spans="1:9" x14ac:dyDescent="0.3">
      <c r="A1985">
        <v>14</v>
      </c>
      <c r="B1985">
        <v>1</v>
      </c>
      <c r="C1985">
        <v>0</v>
      </c>
      <c r="D1985">
        <v>9800</v>
      </c>
      <c r="E1985" t="s">
        <v>8026</v>
      </c>
      <c r="F1985">
        <v>721917</v>
      </c>
      <c r="G1985" s="85">
        <v>46139</v>
      </c>
      <c r="H1985" s="57">
        <v>18</v>
      </c>
      <c r="I1985" t="s">
        <v>8315</v>
      </c>
    </row>
    <row r="1986" spans="1:9" x14ac:dyDescent="0.3">
      <c r="A1986">
        <v>8</v>
      </c>
      <c r="B1986">
        <v>1</v>
      </c>
      <c r="C1986">
        <v>0</v>
      </c>
      <c r="D1986">
        <v>3000</v>
      </c>
      <c r="E1986" t="s">
        <v>8038</v>
      </c>
      <c r="F1986">
        <v>796386</v>
      </c>
      <c r="G1986" s="85">
        <v>46139</v>
      </c>
      <c r="H1986" s="57">
        <v>18</v>
      </c>
      <c r="I1986" t="s">
        <v>8316</v>
      </c>
    </row>
    <row r="1987" spans="1:9" x14ac:dyDescent="0.3">
      <c r="A1987">
        <v>5</v>
      </c>
      <c r="B1987">
        <v>1</v>
      </c>
      <c r="C1987">
        <v>0</v>
      </c>
      <c r="D1987">
        <v>4800</v>
      </c>
      <c r="E1987" t="s">
        <v>8020</v>
      </c>
      <c r="F1987">
        <v>794706</v>
      </c>
      <c r="G1987" s="85">
        <v>46139</v>
      </c>
      <c r="H1987" s="57">
        <v>18</v>
      </c>
      <c r="I1987" t="s">
        <v>8317</v>
      </c>
    </row>
    <row r="1988" spans="1:9" x14ac:dyDescent="0.3">
      <c r="A1988">
        <v>4</v>
      </c>
      <c r="B1988">
        <v>1</v>
      </c>
      <c r="C1988">
        <v>0</v>
      </c>
      <c r="D1988">
        <v>600</v>
      </c>
      <c r="E1988" t="s">
        <v>8032</v>
      </c>
      <c r="F1988">
        <v>841968</v>
      </c>
      <c r="G1988" s="85">
        <v>46139</v>
      </c>
      <c r="H1988" s="57">
        <v>18</v>
      </c>
      <c r="I1988" t="s">
        <v>8318</v>
      </c>
    </row>
    <row r="1989" spans="1:9" x14ac:dyDescent="0.3">
      <c r="A1989">
        <v>0</v>
      </c>
      <c r="C1989">
        <v>0</v>
      </c>
      <c r="D1989">
        <v>100</v>
      </c>
      <c r="E1989" t="s">
        <v>8035</v>
      </c>
      <c r="F1989">
        <v>818917</v>
      </c>
      <c r="G1989" s="85">
        <v>46139</v>
      </c>
      <c r="H1989" s="57">
        <v>18</v>
      </c>
      <c r="I1989" t="s">
        <v>8319</v>
      </c>
    </row>
    <row r="1990" spans="1:9" x14ac:dyDescent="0.3">
      <c r="A1990">
        <v>0</v>
      </c>
      <c r="B1990">
        <v>0</v>
      </c>
      <c r="C1990">
        <v>0</v>
      </c>
      <c r="D1990">
        <v>8200</v>
      </c>
      <c r="E1990" t="s">
        <v>7985</v>
      </c>
      <c r="F1990">
        <v>860198</v>
      </c>
      <c r="G1990" s="85">
        <v>46139</v>
      </c>
      <c r="H1990" s="57">
        <v>18</v>
      </c>
      <c r="I1990" t="s">
        <v>8320</v>
      </c>
    </row>
    <row r="1991" spans="1:9" x14ac:dyDescent="0.3">
      <c r="A1991">
        <v>0</v>
      </c>
      <c r="B1991">
        <v>0</v>
      </c>
      <c r="C1991">
        <v>0</v>
      </c>
      <c r="D1991">
        <v>8200</v>
      </c>
      <c r="E1991" t="s">
        <v>8037</v>
      </c>
      <c r="F1991">
        <v>860198</v>
      </c>
      <c r="G1991" s="85">
        <v>46139</v>
      </c>
      <c r="H1991" s="57">
        <v>18</v>
      </c>
      <c r="I1991" t="s">
        <v>8320</v>
      </c>
    </row>
    <row r="1992" spans="1:9" x14ac:dyDescent="0.3">
      <c r="A1992">
        <v>11</v>
      </c>
      <c r="B1992">
        <v>1</v>
      </c>
      <c r="C1992">
        <v>1</v>
      </c>
      <c r="D1992">
        <v>1600</v>
      </c>
      <c r="E1992" t="s">
        <v>8034</v>
      </c>
      <c r="F1992">
        <v>703459</v>
      </c>
      <c r="G1992" s="85">
        <v>46139</v>
      </c>
      <c r="H1992" s="57">
        <v>18</v>
      </c>
      <c r="I1992" t="s">
        <v>8321</v>
      </c>
    </row>
    <row r="1993" spans="1:9" x14ac:dyDescent="0.3">
      <c r="A1993">
        <v>2</v>
      </c>
      <c r="B1993">
        <v>1</v>
      </c>
      <c r="C1993">
        <v>0</v>
      </c>
      <c r="D1993">
        <v>100</v>
      </c>
      <c r="E1993" t="s">
        <v>7999</v>
      </c>
      <c r="F1993">
        <v>511671</v>
      </c>
      <c r="G1993" s="85">
        <v>46139</v>
      </c>
      <c r="H1993" s="57">
        <v>18</v>
      </c>
      <c r="I1993" t="s">
        <v>8322</v>
      </c>
    </row>
    <row r="1994" spans="1:9" x14ac:dyDescent="0.3">
      <c r="A1994">
        <v>8</v>
      </c>
      <c r="B1994">
        <v>1</v>
      </c>
      <c r="C1994">
        <v>0</v>
      </c>
      <c r="D1994">
        <v>700</v>
      </c>
      <c r="E1994" t="s">
        <v>8018</v>
      </c>
      <c r="F1994">
        <v>319553</v>
      </c>
      <c r="G1994" s="85">
        <v>46139</v>
      </c>
      <c r="H1994" s="57">
        <v>18</v>
      </c>
      <c r="I1994" t="s">
        <v>8323</v>
      </c>
    </row>
    <row r="1995" spans="1:9" x14ac:dyDescent="0.3">
      <c r="A1995">
        <v>16</v>
      </c>
      <c r="C1995">
        <v>0</v>
      </c>
      <c r="D1995">
        <v>900</v>
      </c>
      <c r="E1995" t="s">
        <v>8041</v>
      </c>
      <c r="F1995">
        <v>675960</v>
      </c>
      <c r="G1995" s="85">
        <v>46139</v>
      </c>
      <c r="H1995" s="57">
        <v>18</v>
      </c>
      <c r="I1995" t="s">
        <v>8324</v>
      </c>
    </row>
    <row r="1996" spans="1:9" x14ac:dyDescent="0.3">
      <c r="A1996">
        <v>0</v>
      </c>
      <c r="B1996">
        <v>0</v>
      </c>
      <c r="C1996">
        <v>0</v>
      </c>
      <c r="D1996">
        <v>100</v>
      </c>
      <c r="E1996" t="s">
        <v>8019</v>
      </c>
      <c r="F1996">
        <v>713263</v>
      </c>
      <c r="G1996" s="85">
        <v>46139</v>
      </c>
      <c r="H1996" s="57">
        <v>18</v>
      </c>
      <c r="I1996" t="s">
        <v>8325</v>
      </c>
    </row>
    <row r="1997" spans="1:9" x14ac:dyDescent="0.3">
      <c r="A1997">
        <v>0</v>
      </c>
      <c r="B1997">
        <v>0</v>
      </c>
      <c r="C1997">
        <v>0</v>
      </c>
      <c r="D1997">
        <v>1200</v>
      </c>
      <c r="E1997" t="s">
        <v>8025</v>
      </c>
      <c r="F1997">
        <v>859356</v>
      </c>
      <c r="G1997" s="85">
        <v>46139</v>
      </c>
      <c r="H1997" s="57">
        <v>18</v>
      </c>
      <c r="I1997" t="s">
        <v>8326</v>
      </c>
    </row>
    <row r="1998" spans="1:9" x14ac:dyDescent="0.3">
      <c r="A1998">
        <v>0</v>
      </c>
      <c r="B1998">
        <v>0</v>
      </c>
      <c r="C1998">
        <v>0</v>
      </c>
      <c r="D1998">
        <v>9800</v>
      </c>
      <c r="E1998" t="s">
        <v>8039</v>
      </c>
      <c r="F1998">
        <v>859387</v>
      </c>
      <c r="G1998" s="85">
        <v>46139</v>
      </c>
      <c r="H1998" s="57">
        <v>18</v>
      </c>
      <c r="I1998" t="s">
        <v>8327</v>
      </c>
    </row>
    <row r="1999" spans="1:9" x14ac:dyDescent="0.3">
      <c r="A1999">
        <v>0</v>
      </c>
      <c r="C1999">
        <v>0</v>
      </c>
      <c r="D1999">
        <v>7500</v>
      </c>
      <c r="E1999" t="s">
        <v>4059</v>
      </c>
      <c r="F1999">
        <v>845415</v>
      </c>
      <c r="G1999" s="85">
        <v>46139</v>
      </c>
      <c r="H1999" s="57">
        <v>18</v>
      </c>
      <c r="I1999" t="s">
        <v>8328</v>
      </c>
    </row>
    <row r="2000" spans="1:9" x14ac:dyDescent="0.3">
      <c r="A2000">
        <v>0</v>
      </c>
      <c r="B2000">
        <v>0</v>
      </c>
      <c r="C2000">
        <v>0</v>
      </c>
      <c r="D2000">
        <v>9800</v>
      </c>
      <c r="E2000" t="s">
        <v>3676</v>
      </c>
      <c r="F2000">
        <v>859387</v>
      </c>
      <c r="G2000" s="85">
        <v>46139</v>
      </c>
      <c r="H2000" s="57">
        <v>18</v>
      </c>
      <c r="I2000" t="s">
        <v>8327</v>
      </c>
    </row>
    <row r="2001" spans="1:9" x14ac:dyDescent="0.3">
      <c r="A2001">
        <v>0</v>
      </c>
      <c r="C2001">
        <v>0</v>
      </c>
      <c r="D2001">
        <v>100</v>
      </c>
      <c r="E2001" t="s">
        <v>8021</v>
      </c>
      <c r="F2001">
        <v>708951</v>
      </c>
      <c r="G2001" s="85">
        <v>46139</v>
      </c>
      <c r="H2001" s="57">
        <v>18</v>
      </c>
      <c r="I2001" t="s">
        <v>8329</v>
      </c>
    </row>
    <row r="2002" spans="1:9" x14ac:dyDescent="0.3">
      <c r="A2002">
        <v>30</v>
      </c>
      <c r="B2002">
        <v>1</v>
      </c>
      <c r="C2002">
        <v>1</v>
      </c>
      <c r="D2002">
        <v>1400</v>
      </c>
      <c r="E2002" t="s">
        <v>8029</v>
      </c>
      <c r="F2002">
        <v>738793</v>
      </c>
      <c r="G2002" s="85">
        <v>46139</v>
      </c>
      <c r="H2002" s="57">
        <v>18</v>
      </c>
      <c r="I2002" t="s">
        <v>8330</v>
      </c>
    </row>
    <row r="2003" spans="1:9" x14ac:dyDescent="0.3">
      <c r="A2003">
        <v>0</v>
      </c>
      <c r="B2003">
        <v>0</v>
      </c>
      <c r="C2003">
        <v>0</v>
      </c>
      <c r="D2003">
        <v>800</v>
      </c>
      <c r="E2003" t="s">
        <v>8033</v>
      </c>
      <c r="F2003">
        <v>859362</v>
      </c>
      <c r="G2003" s="85">
        <v>46139</v>
      </c>
      <c r="H2003" s="57">
        <v>18</v>
      </c>
      <c r="I2003" t="s">
        <v>8331</v>
      </c>
    </row>
    <row r="2004" spans="1:9" x14ac:dyDescent="0.3">
      <c r="A2004">
        <v>30</v>
      </c>
      <c r="B2004">
        <v>1</v>
      </c>
      <c r="C2004">
        <v>1</v>
      </c>
      <c r="D2004">
        <v>100</v>
      </c>
      <c r="E2004" t="s">
        <v>8036</v>
      </c>
      <c r="F2004">
        <v>426609</v>
      </c>
      <c r="G2004" s="85">
        <v>46139</v>
      </c>
      <c r="H2004" s="57">
        <v>18</v>
      </c>
      <c r="I2004" t="s">
        <v>8332</v>
      </c>
    </row>
    <row r="2005" spans="1:9" x14ac:dyDescent="0.3">
      <c r="A2005">
        <v>14</v>
      </c>
      <c r="B2005">
        <v>1</v>
      </c>
      <c r="C2005">
        <v>1</v>
      </c>
      <c r="D2005">
        <v>4800</v>
      </c>
      <c r="E2005" t="s">
        <v>8030</v>
      </c>
      <c r="F2005">
        <v>794702</v>
      </c>
      <c r="G2005" s="85">
        <v>46139</v>
      </c>
      <c r="H2005" s="57">
        <v>18</v>
      </c>
      <c r="I2005" t="s">
        <v>8333</v>
      </c>
    </row>
    <row r="2006" spans="1:9" x14ac:dyDescent="0.3">
      <c r="A2006">
        <v>14</v>
      </c>
      <c r="B2006">
        <v>1</v>
      </c>
      <c r="C2006">
        <v>0</v>
      </c>
      <c r="D2006">
        <v>300</v>
      </c>
      <c r="E2006" t="s">
        <v>8027</v>
      </c>
      <c r="F2006">
        <v>841966</v>
      </c>
      <c r="G2006" s="85">
        <v>46139</v>
      </c>
      <c r="H2006" s="57">
        <v>18</v>
      </c>
      <c r="I2006" t="s">
        <v>8334</v>
      </c>
    </row>
    <row r="2007" spans="1:9" x14ac:dyDescent="0.3">
      <c r="A2007">
        <v>30</v>
      </c>
      <c r="B2007">
        <v>1</v>
      </c>
      <c r="C2007">
        <v>1</v>
      </c>
      <c r="D2007">
        <v>2000</v>
      </c>
      <c r="E2007" t="s">
        <v>8011</v>
      </c>
      <c r="F2007">
        <v>1565</v>
      </c>
      <c r="G2007" s="85">
        <v>46139</v>
      </c>
      <c r="H2007" s="57">
        <v>18</v>
      </c>
      <c r="I2007" t="s">
        <v>8335</v>
      </c>
    </row>
    <row r="2008" spans="1:9" x14ac:dyDescent="0.3">
      <c r="A2008">
        <v>24</v>
      </c>
      <c r="B2008">
        <v>1</v>
      </c>
      <c r="C2008">
        <v>0</v>
      </c>
      <c r="D2008">
        <v>700</v>
      </c>
      <c r="E2008" t="s">
        <v>8022</v>
      </c>
      <c r="F2008">
        <v>771407</v>
      </c>
      <c r="G2008" s="85">
        <v>46139</v>
      </c>
      <c r="H2008" s="57">
        <v>18</v>
      </c>
      <c r="I2008" t="s">
        <v>8336</v>
      </c>
    </row>
    <row r="2009" spans="1:9" x14ac:dyDescent="0.3">
      <c r="A2009">
        <v>-7</v>
      </c>
      <c r="B2009">
        <v>0</v>
      </c>
      <c r="C2009">
        <v>0</v>
      </c>
      <c r="D2009" t="s">
        <v>3567</v>
      </c>
      <c r="E2009" t="s">
        <v>7963</v>
      </c>
      <c r="F2009" t="s">
        <v>7959</v>
      </c>
      <c r="G2009" s="85">
        <v>46139</v>
      </c>
      <c r="H2009" s="57">
        <v>18</v>
      </c>
      <c r="I2009" t="s">
        <v>8337</v>
      </c>
    </row>
    <row r="2010" spans="1:9" x14ac:dyDescent="0.3">
      <c r="A2010">
        <v>-6</v>
      </c>
      <c r="B2010">
        <v>0</v>
      </c>
      <c r="C2010">
        <v>0</v>
      </c>
      <c r="D2010" t="s">
        <v>3567</v>
      </c>
      <c r="E2010" t="s">
        <v>7962</v>
      </c>
      <c r="F2010" t="s">
        <v>7961</v>
      </c>
      <c r="G2010" s="85">
        <v>46139</v>
      </c>
      <c r="H2010" s="57">
        <v>18</v>
      </c>
      <c r="I2010" t="s">
        <v>8338</v>
      </c>
    </row>
    <row r="2011" spans="1:9" x14ac:dyDescent="0.3">
      <c r="A2011">
        <v>6</v>
      </c>
      <c r="B2011">
        <v>1</v>
      </c>
      <c r="C2011">
        <v>0</v>
      </c>
      <c r="D2011">
        <v>1700</v>
      </c>
      <c r="F2011">
        <v>645199</v>
      </c>
      <c r="G2011" s="85">
        <v>46139</v>
      </c>
      <c r="H2011" s="57">
        <v>18</v>
      </c>
      <c r="I2011" t="s">
        <v>8339</v>
      </c>
    </row>
    <row r="2012" spans="1:9" x14ac:dyDescent="0.3">
      <c r="A2012">
        <v>0</v>
      </c>
      <c r="B2012">
        <v>0</v>
      </c>
      <c r="C2012">
        <v>0</v>
      </c>
      <c r="D2012">
        <v>400</v>
      </c>
      <c r="E2012" t="s">
        <v>3940</v>
      </c>
      <c r="F2012">
        <v>653403</v>
      </c>
      <c r="G2012" s="85">
        <v>46139</v>
      </c>
      <c r="H2012" s="57">
        <v>18</v>
      </c>
      <c r="I2012" t="s">
        <v>8340</v>
      </c>
    </row>
    <row r="2013" spans="1:9" x14ac:dyDescent="0.3">
      <c r="A2013">
        <v>0</v>
      </c>
      <c r="C2013">
        <v>0</v>
      </c>
      <c r="D2013">
        <v>1200</v>
      </c>
      <c r="E2013" t="s">
        <v>3894</v>
      </c>
      <c r="F2013">
        <v>653426</v>
      </c>
      <c r="G2013" s="85">
        <v>46139</v>
      </c>
      <c r="H2013" s="57">
        <v>18</v>
      </c>
      <c r="I2013" t="s">
        <v>8341</v>
      </c>
    </row>
    <row r="2014" spans="1:9" x14ac:dyDescent="0.3">
      <c r="A2014">
        <v>0</v>
      </c>
      <c r="B2014">
        <v>0</v>
      </c>
      <c r="C2014">
        <v>0</v>
      </c>
      <c r="D2014">
        <v>800</v>
      </c>
      <c r="E2014" t="s">
        <v>3939</v>
      </c>
      <c r="F2014">
        <v>653429</v>
      </c>
      <c r="G2014" s="85">
        <v>46139</v>
      </c>
      <c r="H2014" s="57">
        <v>18</v>
      </c>
      <c r="I2014" t="s">
        <v>8342</v>
      </c>
    </row>
    <row r="2015" spans="1:9" x14ac:dyDescent="0.3">
      <c r="A2015">
        <v>3</v>
      </c>
      <c r="B2015">
        <v>1</v>
      </c>
      <c r="C2015">
        <v>0</v>
      </c>
      <c r="D2015">
        <v>700</v>
      </c>
      <c r="E2015" t="s">
        <v>3583</v>
      </c>
      <c r="F2015">
        <v>653434</v>
      </c>
      <c r="G2015" s="85">
        <v>46139</v>
      </c>
      <c r="H2015" s="57">
        <v>18</v>
      </c>
      <c r="I2015" t="s">
        <v>8343</v>
      </c>
    </row>
    <row r="2016" spans="1:9" x14ac:dyDescent="0.3">
      <c r="A2016">
        <v>0</v>
      </c>
      <c r="C2016">
        <v>0</v>
      </c>
      <c r="D2016">
        <v>1100</v>
      </c>
      <c r="F2016">
        <v>653773</v>
      </c>
      <c r="G2016" s="85">
        <v>46139</v>
      </c>
      <c r="H2016" s="57">
        <v>18</v>
      </c>
      <c r="I2016" t="s">
        <v>8344</v>
      </c>
    </row>
    <row r="2017" spans="1:9" x14ac:dyDescent="0.3">
      <c r="A2017">
        <v>1</v>
      </c>
      <c r="B2017">
        <v>0</v>
      </c>
      <c r="C2017">
        <v>0</v>
      </c>
      <c r="D2017">
        <v>3500</v>
      </c>
      <c r="E2017" t="s">
        <v>3686</v>
      </c>
      <c r="F2017">
        <v>703480</v>
      </c>
      <c r="G2017" s="85">
        <v>46139</v>
      </c>
      <c r="H2017" s="57">
        <v>18</v>
      </c>
      <c r="I2017" t="s">
        <v>8345</v>
      </c>
    </row>
    <row r="2018" spans="1:9" x14ac:dyDescent="0.3">
      <c r="A2018">
        <v>1</v>
      </c>
      <c r="C2018">
        <v>0</v>
      </c>
      <c r="D2018">
        <v>3600</v>
      </c>
      <c r="E2018" t="s">
        <v>3896</v>
      </c>
      <c r="F2018">
        <v>794723</v>
      </c>
      <c r="G2018" s="85">
        <v>46139</v>
      </c>
      <c r="H2018" s="57">
        <v>18</v>
      </c>
      <c r="I2018" t="s">
        <v>8346</v>
      </c>
    </row>
    <row r="2019" spans="1:9" x14ac:dyDescent="0.3">
      <c r="A2019">
        <v>4</v>
      </c>
      <c r="B2019">
        <v>1</v>
      </c>
      <c r="C2019">
        <v>0</v>
      </c>
      <c r="D2019">
        <v>25400</v>
      </c>
      <c r="F2019">
        <v>565912</v>
      </c>
      <c r="G2019" s="85">
        <v>46140</v>
      </c>
      <c r="H2019" s="57">
        <v>18</v>
      </c>
      <c r="I2019" t="s">
        <v>8229</v>
      </c>
    </row>
    <row r="2020" spans="1:9" x14ac:dyDescent="0.3">
      <c r="A2020">
        <v>6</v>
      </c>
      <c r="B2020">
        <v>0</v>
      </c>
      <c r="C2020">
        <v>0</v>
      </c>
      <c r="D2020">
        <v>3400</v>
      </c>
      <c r="E2020" t="s">
        <v>3602</v>
      </c>
      <c r="F2020">
        <v>859486</v>
      </c>
      <c r="G2020" s="85">
        <v>46140</v>
      </c>
      <c r="H2020" s="57">
        <v>18</v>
      </c>
      <c r="I2020" t="s">
        <v>8230</v>
      </c>
    </row>
    <row r="2021" spans="1:9" x14ac:dyDescent="0.3">
      <c r="A2021">
        <v>14</v>
      </c>
      <c r="B2021">
        <v>1</v>
      </c>
      <c r="C2021">
        <v>0</v>
      </c>
      <c r="D2021">
        <v>1600</v>
      </c>
      <c r="E2021" t="s">
        <v>3608</v>
      </c>
      <c r="F2021">
        <v>859497</v>
      </c>
      <c r="G2021" s="85">
        <v>46140</v>
      </c>
      <c r="H2021" s="57">
        <v>18</v>
      </c>
      <c r="I2021" t="s">
        <v>8262</v>
      </c>
    </row>
    <row r="2022" spans="1:9" x14ac:dyDescent="0.3">
      <c r="A2022">
        <v>3</v>
      </c>
      <c r="B2022">
        <v>1</v>
      </c>
      <c r="C2022">
        <v>0</v>
      </c>
      <c r="D2022">
        <v>3400</v>
      </c>
      <c r="E2022" t="s">
        <v>3888</v>
      </c>
      <c r="F2022">
        <v>710585</v>
      </c>
      <c r="G2022" s="85">
        <v>46140</v>
      </c>
      <c r="H2022" s="57">
        <v>18</v>
      </c>
      <c r="I2022" t="s">
        <v>8242</v>
      </c>
    </row>
    <row r="2023" spans="1:9" x14ac:dyDescent="0.3">
      <c r="A2023">
        <v>13</v>
      </c>
      <c r="B2023">
        <v>0</v>
      </c>
      <c r="C2023">
        <v>0</v>
      </c>
      <c r="D2023">
        <v>500</v>
      </c>
      <c r="E2023" t="s">
        <v>7968</v>
      </c>
      <c r="F2023">
        <v>785791</v>
      </c>
      <c r="G2023" s="85">
        <v>46140</v>
      </c>
      <c r="H2023" s="57">
        <v>18</v>
      </c>
      <c r="I2023" t="s">
        <v>8228</v>
      </c>
    </row>
    <row r="2024" spans="1:9" x14ac:dyDescent="0.3">
      <c r="A2024">
        <v>1</v>
      </c>
      <c r="B2024">
        <v>0</v>
      </c>
      <c r="C2024">
        <v>0</v>
      </c>
      <c r="D2024">
        <v>8600</v>
      </c>
      <c r="F2024">
        <v>766773</v>
      </c>
      <c r="G2024" s="85">
        <v>46140</v>
      </c>
      <c r="H2024" s="57">
        <v>18</v>
      </c>
      <c r="I2024" t="s">
        <v>8249</v>
      </c>
    </row>
    <row r="2025" spans="1:9" x14ac:dyDescent="0.3">
      <c r="A2025">
        <v>2</v>
      </c>
      <c r="B2025">
        <v>0</v>
      </c>
      <c r="C2025">
        <v>0</v>
      </c>
      <c r="D2025">
        <v>24000</v>
      </c>
      <c r="E2025" t="s">
        <v>7980</v>
      </c>
      <c r="F2025">
        <v>861258</v>
      </c>
      <c r="G2025" s="85">
        <v>46140</v>
      </c>
      <c r="H2025" s="57">
        <v>18</v>
      </c>
      <c r="I2025" t="s">
        <v>8255</v>
      </c>
    </row>
    <row r="2026" spans="1:9" x14ac:dyDescent="0.3">
      <c r="A2026">
        <v>30</v>
      </c>
      <c r="B2026">
        <v>1</v>
      </c>
      <c r="C2026">
        <v>1</v>
      </c>
      <c r="D2026">
        <v>500</v>
      </c>
      <c r="E2026" t="s">
        <v>3887</v>
      </c>
      <c r="F2026">
        <v>520943</v>
      </c>
      <c r="G2026" s="85">
        <v>46140</v>
      </c>
      <c r="H2026" s="57">
        <v>18</v>
      </c>
      <c r="I2026" t="s">
        <v>8277</v>
      </c>
    </row>
    <row r="2027" spans="1:9" x14ac:dyDescent="0.3">
      <c r="A2027">
        <v>14</v>
      </c>
      <c r="C2027">
        <v>1</v>
      </c>
      <c r="D2027">
        <v>1000</v>
      </c>
      <c r="E2027" t="s">
        <v>7996</v>
      </c>
      <c r="F2027">
        <v>448807</v>
      </c>
      <c r="G2027" s="85">
        <v>46140</v>
      </c>
      <c r="H2027" s="57">
        <v>18</v>
      </c>
      <c r="I2027" t="s">
        <v>8290</v>
      </c>
    </row>
    <row r="2028" spans="1:9" x14ac:dyDescent="0.3">
      <c r="A2028">
        <v>12</v>
      </c>
      <c r="B2028">
        <v>1</v>
      </c>
      <c r="C2028">
        <v>0</v>
      </c>
      <c r="D2028">
        <v>3500</v>
      </c>
      <c r="E2028" t="s">
        <v>7964</v>
      </c>
      <c r="F2028">
        <v>3567</v>
      </c>
      <c r="G2028" s="85">
        <v>46140</v>
      </c>
      <c r="H2028" s="57">
        <v>18</v>
      </c>
      <c r="I2028" t="s">
        <v>8221</v>
      </c>
    </row>
    <row r="2029" spans="1:9" x14ac:dyDescent="0.3">
      <c r="A2029">
        <v>14</v>
      </c>
      <c r="B2029">
        <v>1</v>
      </c>
      <c r="C2029">
        <v>0</v>
      </c>
      <c r="D2029">
        <v>600</v>
      </c>
      <c r="E2029" t="s">
        <v>7984</v>
      </c>
      <c r="F2029">
        <v>780942</v>
      </c>
      <c r="G2029" s="85">
        <v>46140</v>
      </c>
      <c r="H2029" s="57">
        <v>18</v>
      </c>
      <c r="I2029" t="s">
        <v>8252</v>
      </c>
    </row>
    <row r="2030" spans="1:9" x14ac:dyDescent="0.3">
      <c r="A2030">
        <v>0</v>
      </c>
      <c r="B2030">
        <v>0</v>
      </c>
      <c r="C2030">
        <v>0</v>
      </c>
      <c r="D2030">
        <v>1600</v>
      </c>
      <c r="E2030" t="s">
        <v>7994</v>
      </c>
      <c r="F2030">
        <v>859973</v>
      </c>
      <c r="G2030" s="85">
        <v>46140</v>
      </c>
      <c r="H2030" s="57">
        <v>18</v>
      </c>
      <c r="I2030" t="s">
        <v>8284</v>
      </c>
    </row>
    <row r="2031" spans="1:9" x14ac:dyDescent="0.3">
      <c r="A2031">
        <v>11</v>
      </c>
      <c r="B2031">
        <v>1</v>
      </c>
      <c r="C2031">
        <v>0</v>
      </c>
      <c r="D2031">
        <v>25300</v>
      </c>
      <c r="E2031" t="s">
        <v>3226</v>
      </c>
      <c r="F2031">
        <v>703456</v>
      </c>
      <c r="G2031" s="85">
        <v>46140</v>
      </c>
      <c r="H2031" s="57">
        <v>18</v>
      </c>
      <c r="I2031" t="s">
        <v>8286</v>
      </c>
    </row>
    <row r="2032" spans="1:9" x14ac:dyDescent="0.3">
      <c r="A2032">
        <v>3</v>
      </c>
      <c r="B2032">
        <v>0</v>
      </c>
      <c r="C2032">
        <v>0</v>
      </c>
      <c r="D2032">
        <v>15400</v>
      </c>
      <c r="E2032" t="s">
        <v>7956</v>
      </c>
      <c r="F2032">
        <v>859327</v>
      </c>
      <c r="G2032" s="85">
        <v>46140</v>
      </c>
      <c r="H2032" s="57">
        <v>18</v>
      </c>
      <c r="I2032" t="s">
        <v>8236</v>
      </c>
    </row>
    <row r="2033" spans="1:9" x14ac:dyDescent="0.3">
      <c r="A2033">
        <v>4</v>
      </c>
      <c r="B2033">
        <v>1</v>
      </c>
      <c r="C2033">
        <v>0</v>
      </c>
      <c r="D2033">
        <v>25400</v>
      </c>
      <c r="F2033">
        <v>565912</v>
      </c>
      <c r="G2033" s="85">
        <v>46140</v>
      </c>
      <c r="H2033" s="57">
        <v>18</v>
      </c>
      <c r="I2033" t="s">
        <v>8229</v>
      </c>
    </row>
    <row r="2034" spans="1:9" x14ac:dyDescent="0.3">
      <c r="A2034">
        <v>11</v>
      </c>
      <c r="B2034">
        <v>1</v>
      </c>
      <c r="C2034">
        <v>0</v>
      </c>
      <c r="D2034">
        <v>1800</v>
      </c>
      <c r="E2034" t="s">
        <v>7977</v>
      </c>
      <c r="F2034">
        <v>645196</v>
      </c>
      <c r="G2034" s="85">
        <v>46140</v>
      </c>
      <c r="H2034" s="57">
        <v>18</v>
      </c>
      <c r="I2034" t="s">
        <v>8250</v>
      </c>
    </row>
    <row r="2035" spans="1:9" x14ac:dyDescent="0.3">
      <c r="A2035">
        <v>30</v>
      </c>
      <c r="B2035">
        <v>1</v>
      </c>
      <c r="C2035">
        <v>1</v>
      </c>
      <c r="D2035">
        <v>500</v>
      </c>
      <c r="E2035" t="s">
        <v>7981</v>
      </c>
      <c r="F2035">
        <v>653423</v>
      </c>
      <c r="G2035" s="85">
        <v>46140</v>
      </c>
      <c r="H2035" s="57">
        <v>18</v>
      </c>
      <c r="I2035" t="s">
        <v>8256</v>
      </c>
    </row>
    <row r="2036" spans="1:9" x14ac:dyDescent="0.3">
      <c r="A2036">
        <v>11</v>
      </c>
      <c r="B2036">
        <v>0</v>
      </c>
      <c r="C2036">
        <v>0</v>
      </c>
      <c r="D2036">
        <v>3000</v>
      </c>
      <c r="E2036" t="s">
        <v>7986</v>
      </c>
      <c r="F2036">
        <v>859378</v>
      </c>
      <c r="G2036" s="85">
        <v>46140</v>
      </c>
      <c r="H2036" s="57">
        <v>18</v>
      </c>
      <c r="I2036" t="s">
        <v>8261</v>
      </c>
    </row>
    <row r="2037" spans="1:9" x14ac:dyDescent="0.3">
      <c r="A2037">
        <v>2</v>
      </c>
      <c r="B2037">
        <v>1</v>
      </c>
      <c r="C2037">
        <v>0</v>
      </c>
      <c r="D2037">
        <v>3500</v>
      </c>
      <c r="E2037" t="s">
        <v>7997</v>
      </c>
      <c r="F2037">
        <v>855296</v>
      </c>
      <c r="G2037" s="85">
        <v>46140</v>
      </c>
      <c r="H2037" s="57">
        <v>18</v>
      </c>
      <c r="I2037" t="s">
        <v>8291</v>
      </c>
    </row>
    <row r="2038" spans="1:9" x14ac:dyDescent="0.3">
      <c r="A2038">
        <v>8</v>
      </c>
      <c r="B2038">
        <v>0</v>
      </c>
      <c r="C2038">
        <v>0</v>
      </c>
      <c r="D2038">
        <v>1800</v>
      </c>
      <c r="E2038" t="s">
        <v>7966</v>
      </c>
      <c r="F2038">
        <v>860840</v>
      </c>
      <c r="G2038" s="85">
        <v>46140</v>
      </c>
      <c r="H2038" s="57">
        <v>18</v>
      </c>
      <c r="I2038" t="s">
        <v>8224</v>
      </c>
    </row>
    <row r="2039" spans="1:9" x14ac:dyDescent="0.3">
      <c r="A2039">
        <v>9</v>
      </c>
      <c r="B2039">
        <v>1</v>
      </c>
      <c r="C2039">
        <v>0</v>
      </c>
      <c r="D2039">
        <v>900</v>
      </c>
      <c r="E2039" t="s">
        <v>3932</v>
      </c>
      <c r="F2039">
        <v>860011</v>
      </c>
      <c r="G2039" s="85">
        <v>46140</v>
      </c>
      <c r="H2039" s="57">
        <v>18</v>
      </c>
      <c r="I2039" t="s">
        <v>8234</v>
      </c>
    </row>
    <row r="2040" spans="1:9" x14ac:dyDescent="0.3">
      <c r="A2040">
        <v>9</v>
      </c>
      <c r="C2040">
        <v>0</v>
      </c>
      <c r="D2040">
        <v>1500</v>
      </c>
      <c r="F2040">
        <v>794704</v>
      </c>
      <c r="G2040" s="85">
        <v>46140</v>
      </c>
      <c r="H2040" s="57">
        <v>18</v>
      </c>
      <c r="I2040" t="s">
        <v>8259</v>
      </c>
    </row>
    <row r="2041" spans="1:9" x14ac:dyDescent="0.3">
      <c r="A2041">
        <v>11</v>
      </c>
      <c r="B2041">
        <v>0</v>
      </c>
      <c r="C2041">
        <v>0</v>
      </c>
      <c r="D2041">
        <v>3600</v>
      </c>
      <c r="E2041" t="s">
        <v>7974</v>
      </c>
      <c r="F2041">
        <v>860839</v>
      </c>
      <c r="G2041" s="85">
        <v>46140</v>
      </c>
      <c r="H2041" s="57">
        <v>18</v>
      </c>
      <c r="I2041" t="s">
        <v>8245</v>
      </c>
    </row>
    <row r="2042" spans="1:9" x14ac:dyDescent="0.3">
      <c r="A2042">
        <v>0</v>
      </c>
      <c r="B2042">
        <v>0</v>
      </c>
      <c r="C2042">
        <v>0</v>
      </c>
      <c r="D2042" t="s">
        <v>3567</v>
      </c>
      <c r="F2042" t="s">
        <v>7955</v>
      </c>
      <c r="G2042" s="85">
        <v>46140</v>
      </c>
      <c r="H2042" s="57">
        <v>18</v>
      </c>
      <c r="I2042" t="s">
        <v>8231</v>
      </c>
    </row>
    <row r="2043" spans="1:9" x14ac:dyDescent="0.3">
      <c r="A2043">
        <v>0</v>
      </c>
      <c r="B2043">
        <v>0</v>
      </c>
      <c r="C2043">
        <v>0</v>
      </c>
      <c r="D2043">
        <v>1300</v>
      </c>
      <c r="E2043" t="s">
        <v>7972</v>
      </c>
      <c r="F2043">
        <v>774167</v>
      </c>
      <c r="G2043" s="85">
        <v>46140</v>
      </c>
      <c r="H2043" s="57">
        <v>18</v>
      </c>
      <c r="I2043" t="s">
        <v>8240</v>
      </c>
    </row>
    <row r="2044" spans="1:9" x14ac:dyDescent="0.3">
      <c r="A2044">
        <v>4</v>
      </c>
      <c r="B2044">
        <v>1</v>
      </c>
      <c r="C2044">
        <v>0</v>
      </c>
      <c r="D2044">
        <v>25400</v>
      </c>
      <c r="F2044">
        <v>565912</v>
      </c>
      <c r="G2044" s="85">
        <v>46140</v>
      </c>
      <c r="H2044" s="57">
        <v>18</v>
      </c>
      <c r="I2044" t="s">
        <v>8229</v>
      </c>
    </row>
    <row r="2045" spans="1:9" x14ac:dyDescent="0.3">
      <c r="A2045">
        <v>0</v>
      </c>
      <c r="B2045">
        <v>0</v>
      </c>
      <c r="C2045">
        <v>0</v>
      </c>
      <c r="D2045">
        <v>1800</v>
      </c>
      <c r="E2045" t="s">
        <v>7989</v>
      </c>
      <c r="F2045">
        <v>653769</v>
      </c>
      <c r="G2045" s="85">
        <v>46140</v>
      </c>
      <c r="H2045" s="57">
        <v>18</v>
      </c>
      <c r="I2045" t="s">
        <v>8272</v>
      </c>
    </row>
    <row r="2046" spans="1:9" x14ac:dyDescent="0.3">
      <c r="A2046">
        <v>0</v>
      </c>
      <c r="B2046">
        <v>0</v>
      </c>
      <c r="C2046">
        <v>0</v>
      </c>
      <c r="D2046">
        <v>4400</v>
      </c>
      <c r="E2046" t="s">
        <v>3169</v>
      </c>
      <c r="F2046">
        <v>794770</v>
      </c>
      <c r="G2046" s="85">
        <v>46140</v>
      </c>
      <c r="H2046" s="57">
        <v>18</v>
      </c>
      <c r="I2046" t="s">
        <v>8275</v>
      </c>
    </row>
    <row r="2047" spans="1:9" x14ac:dyDescent="0.3">
      <c r="A2047">
        <v>0</v>
      </c>
      <c r="B2047">
        <v>0</v>
      </c>
      <c r="C2047">
        <v>0</v>
      </c>
      <c r="D2047">
        <v>3200</v>
      </c>
      <c r="E2047" t="s">
        <v>4309</v>
      </c>
      <c r="F2047">
        <v>667305</v>
      </c>
      <c r="G2047" s="85">
        <v>46140</v>
      </c>
      <c r="H2047" s="57">
        <v>18</v>
      </c>
      <c r="I2047" t="s">
        <v>8282</v>
      </c>
    </row>
    <row r="2048" spans="1:9" x14ac:dyDescent="0.3">
      <c r="A2048">
        <v>0</v>
      </c>
      <c r="B2048">
        <v>0</v>
      </c>
      <c r="C2048">
        <v>0</v>
      </c>
      <c r="D2048">
        <v>3900</v>
      </c>
      <c r="E2048" t="s">
        <v>7987</v>
      </c>
      <c r="F2048">
        <v>672199</v>
      </c>
      <c r="G2048" s="85">
        <v>46140</v>
      </c>
      <c r="H2048" s="57">
        <v>18</v>
      </c>
      <c r="I2048" t="s">
        <v>8263</v>
      </c>
    </row>
    <row r="2049" spans="1:9" x14ac:dyDescent="0.3">
      <c r="A2049">
        <v>12</v>
      </c>
      <c r="B2049">
        <v>1</v>
      </c>
      <c r="C2049">
        <v>0</v>
      </c>
      <c r="D2049">
        <v>4000</v>
      </c>
      <c r="E2049" t="s">
        <v>3413</v>
      </c>
      <c r="F2049">
        <v>732113</v>
      </c>
      <c r="G2049" s="85">
        <v>46140</v>
      </c>
      <c r="H2049" s="57">
        <v>18</v>
      </c>
      <c r="I2049" t="s">
        <v>8289</v>
      </c>
    </row>
    <row r="2050" spans="1:9" x14ac:dyDescent="0.3">
      <c r="A2050">
        <v>4</v>
      </c>
      <c r="B2050">
        <v>0</v>
      </c>
      <c r="C2050">
        <v>0</v>
      </c>
      <c r="D2050">
        <v>2700</v>
      </c>
      <c r="E2050" t="s">
        <v>7969</v>
      </c>
      <c r="F2050">
        <v>767870</v>
      </c>
      <c r="G2050" s="85">
        <v>46140</v>
      </c>
      <c r="H2050" s="57">
        <v>18</v>
      </c>
      <c r="I2050" t="s">
        <v>8233</v>
      </c>
    </row>
    <row r="2051" spans="1:9" x14ac:dyDescent="0.3">
      <c r="A2051">
        <v>7</v>
      </c>
      <c r="B2051">
        <v>1</v>
      </c>
      <c r="C2051">
        <v>0</v>
      </c>
      <c r="D2051">
        <v>15500</v>
      </c>
      <c r="E2051" t="s">
        <v>8004</v>
      </c>
      <c r="F2051">
        <v>779233</v>
      </c>
      <c r="G2051" s="85">
        <v>46140</v>
      </c>
      <c r="H2051" s="57">
        <v>18</v>
      </c>
      <c r="I2051" t="s">
        <v>8276</v>
      </c>
    </row>
    <row r="2052" spans="1:9" x14ac:dyDescent="0.3">
      <c r="A2052">
        <v>6</v>
      </c>
      <c r="B2052">
        <v>0</v>
      </c>
      <c r="C2052">
        <v>0</v>
      </c>
      <c r="D2052">
        <v>3400</v>
      </c>
      <c r="E2052" t="s">
        <v>3602</v>
      </c>
      <c r="F2052">
        <v>859486</v>
      </c>
      <c r="G2052" s="85">
        <v>46140</v>
      </c>
      <c r="H2052" s="57">
        <v>18</v>
      </c>
      <c r="I2052" t="s">
        <v>8230</v>
      </c>
    </row>
    <row r="2053" spans="1:9" x14ac:dyDescent="0.3">
      <c r="A2053">
        <v>2</v>
      </c>
      <c r="B2053">
        <v>0</v>
      </c>
      <c r="C2053">
        <v>0</v>
      </c>
      <c r="D2053">
        <v>1700</v>
      </c>
      <c r="E2053" t="s">
        <v>7982</v>
      </c>
      <c r="F2053">
        <v>170241</v>
      </c>
      <c r="G2053" s="85">
        <v>46140</v>
      </c>
      <c r="H2053" s="57">
        <v>18</v>
      </c>
      <c r="I2053" t="s">
        <v>8257</v>
      </c>
    </row>
    <row r="2054" spans="1:9" x14ac:dyDescent="0.3">
      <c r="A2054">
        <v>0</v>
      </c>
      <c r="B2054">
        <v>0</v>
      </c>
      <c r="C2054">
        <v>0</v>
      </c>
      <c r="D2054">
        <v>1100</v>
      </c>
      <c r="E2054" t="s">
        <v>7988</v>
      </c>
      <c r="F2054">
        <v>703592</v>
      </c>
      <c r="G2054" s="85">
        <v>46140</v>
      </c>
      <c r="H2054" s="57">
        <v>18</v>
      </c>
      <c r="I2054" t="s">
        <v>8268</v>
      </c>
    </row>
    <row r="2055" spans="1:9" x14ac:dyDescent="0.3">
      <c r="A2055">
        <v>0</v>
      </c>
      <c r="B2055">
        <v>0</v>
      </c>
      <c r="C2055">
        <v>0</v>
      </c>
      <c r="D2055">
        <v>2800</v>
      </c>
      <c r="E2055" t="s">
        <v>3921</v>
      </c>
      <c r="F2055">
        <v>655264</v>
      </c>
      <c r="G2055" s="85">
        <v>46140</v>
      </c>
      <c r="H2055" s="57">
        <v>18</v>
      </c>
      <c r="I2055" t="s">
        <v>8235</v>
      </c>
    </row>
    <row r="2056" spans="1:9" x14ac:dyDescent="0.3">
      <c r="A2056">
        <v>6</v>
      </c>
      <c r="B2056">
        <v>0</v>
      </c>
      <c r="C2056">
        <v>0</v>
      </c>
      <c r="D2056">
        <v>5000</v>
      </c>
      <c r="E2056" t="s">
        <v>7993</v>
      </c>
      <c r="F2056">
        <v>859307</v>
      </c>
      <c r="G2056" s="85">
        <v>46140</v>
      </c>
      <c r="H2056" s="57">
        <v>18</v>
      </c>
      <c r="I2056" t="s">
        <v>8260</v>
      </c>
    </row>
    <row r="2057" spans="1:9" x14ac:dyDescent="0.3">
      <c r="A2057">
        <v>7</v>
      </c>
      <c r="B2057">
        <v>0</v>
      </c>
      <c r="C2057">
        <v>0</v>
      </c>
      <c r="D2057">
        <v>3000</v>
      </c>
      <c r="E2057" t="s">
        <v>7978</v>
      </c>
      <c r="F2057">
        <v>859329</v>
      </c>
      <c r="G2057" s="85">
        <v>46140</v>
      </c>
      <c r="H2057" s="57">
        <v>18</v>
      </c>
      <c r="I2057" t="s">
        <v>8251</v>
      </c>
    </row>
    <row r="2058" spans="1:9" x14ac:dyDescent="0.3">
      <c r="A2058">
        <v>0</v>
      </c>
      <c r="B2058">
        <v>0</v>
      </c>
      <c r="C2058">
        <v>0</v>
      </c>
      <c r="D2058">
        <v>2800</v>
      </c>
      <c r="E2058" t="s">
        <v>7991</v>
      </c>
      <c r="F2058">
        <v>758008</v>
      </c>
      <c r="G2058" s="85">
        <v>46140</v>
      </c>
      <c r="H2058" s="57">
        <v>18</v>
      </c>
      <c r="I2058" t="s">
        <v>8258</v>
      </c>
    </row>
    <row r="2059" spans="1:9" x14ac:dyDescent="0.3">
      <c r="A2059">
        <v>16</v>
      </c>
      <c r="B2059">
        <v>1</v>
      </c>
      <c r="C2059">
        <v>1</v>
      </c>
      <c r="D2059">
        <v>4800</v>
      </c>
      <c r="E2059" t="s">
        <v>7967</v>
      </c>
      <c r="F2059">
        <v>4670</v>
      </c>
      <c r="G2059" s="85">
        <v>46140</v>
      </c>
      <c r="H2059" s="57">
        <v>18</v>
      </c>
      <c r="I2059" t="s">
        <v>8225</v>
      </c>
    </row>
    <row r="2060" spans="1:9" x14ac:dyDescent="0.3">
      <c r="A2060">
        <v>1</v>
      </c>
      <c r="B2060">
        <v>0</v>
      </c>
      <c r="C2060">
        <v>0</v>
      </c>
      <c r="D2060">
        <v>4900</v>
      </c>
      <c r="E2060" t="s">
        <v>7998</v>
      </c>
      <c r="F2060">
        <v>84671</v>
      </c>
      <c r="G2060" s="85">
        <v>46140</v>
      </c>
      <c r="H2060" s="57">
        <v>18</v>
      </c>
      <c r="I2060" t="s">
        <v>8264</v>
      </c>
    </row>
    <row r="2061" spans="1:9" x14ac:dyDescent="0.3">
      <c r="A2061">
        <v>-6</v>
      </c>
      <c r="B2061">
        <v>0</v>
      </c>
      <c r="C2061">
        <v>0</v>
      </c>
      <c r="D2061" t="s">
        <v>3567</v>
      </c>
      <c r="E2061" t="s">
        <v>7962</v>
      </c>
      <c r="F2061" t="s">
        <v>7961</v>
      </c>
      <c r="G2061" s="85">
        <v>46140</v>
      </c>
      <c r="H2061" s="57">
        <v>18</v>
      </c>
      <c r="I2061" t="s">
        <v>8338</v>
      </c>
    </row>
    <row r="2062" spans="1:9" x14ac:dyDescent="0.3">
      <c r="A2062">
        <v>8</v>
      </c>
      <c r="C2062">
        <v>0</v>
      </c>
      <c r="D2062">
        <v>600</v>
      </c>
      <c r="E2062" t="s">
        <v>7991</v>
      </c>
      <c r="F2062">
        <v>759362</v>
      </c>
      <c r="G2062" s="85">
        <v>46140</v>
      </c>
      <c r="H2062" s="57">
        <v>18</v>
      </c>
      <c r="I2062" t="s">
        <v>8265</v>
      </c>
    </row>
    <row r="2063" spans="1:9" x14ac:dyDescent="0.3">
      <c r="A2063">
        <v>1</v>
      </c>
      <c r="B2063">
        <v>0</v>
      </c>
      <c r="C2063">
        <v>0</v>
      </c>
      <c r="D2063">
        <v>10800</v>
      </c>
      <c r="E2063" t="s">
        <v>7970</v>
      </c>
      <c r="F2063">
        <v>648552</v>
      </c>
      <c r="G2063" s="85">
        <v>46140</v>
      </c>
      <c r="H2063" s="57">
        <v>18</v>
      </c>
      <c r="I2063" t="s">
        <v>8279</v>
      </c>
    </row>
    <row r="2064" spans="1:9" x14ac:dyDescent="0.3">
      <c r="A2064">
        <v>4</v>
      </c>
      <c r="B2064">
        <v>1</v>
      </c>
      <c r="C2064">
        <v>0</v>
      </c>
      <c r="D2064">
        <v>25400</v>
      </c>
      <c r="F2064">
        <v>565912</v>
      </c>
      <c r="G2064" s="85">
        <v>46140</v>
      </c>
      <c r="H2064" s="57">
        <v>18</v>
      </c>
      <c r="I2064" t="s">
        <v>8229</v>
      </c>
    </row>
    <row r="2065" spans="1:9" x14ac:dyDescent="0.3">
      <c r="A2065">
        <v>2</v>
      </c>
      <c r="B2065">
        <v>0</v>
      </c>
      <c r="C2065">
        <v>0</v>
      </c>
      <c r="D2065">
        <v>4400</v>
      </c>
      <c r="E2065" t="s">
        <v>7975</v>
      </c>
      <c r="F2065">
        <v>859337</v>
      </c>
      <c r="G2065" s="85">
        <v>46140</v>
      </c>
      <c r="H2065" s="57">
        <v>18</v>
      </c>
      <c r="I2065" t="s">
        <v>8281</v>
      </c>
    </row>
    <row r="2066" spans="1:9" x14ac:dyDescent="0.3">
      <c r="A2066">
        <v>0</v>
      </c>
      <c r="B2066">
        <v>0</v>
      </c>
      <c r="C2066">
        <v>0</v>
      </c>
      <c r="D2066">
        <v>1500</v>
      </c>
      <c r="E2066" t="s">
        <v>8040</v>
      </c>
      <c r="F2066">
        <v>859510</v>
      </c>
      <c r="G2066" s="85">
        <v>46140</v>
      </c>
      <c r="H2066" s="57">
        <v>18</v>
      </c>
      <c r="I2066" t="s">
        <v>8283</v>
      </c>
    </row>
    <row r="2067" spans="1:9" x14ac:dyDescent="0.3">
      <c r="A2067">
        <v>-7</v>
      </c>
      <c r="B2067">
        <v>0</v>
      </c>
      <c r="C2067">
        <v>0</v>
      </c>
      <c r="D2067" t="s">
        <v>3567</v>
      </c>
      <c r="E2067" t="s">
        <v>7963</v>
      </c>
      <c r="F2067" t="s">
        <v>7959</v>
      </c>
      <c r="G2067" s="85">
        <v>46140</v>
      </c>
      <c r="H2067" s="57">
        <v>18</v>
      </c>
      <c r="I2067" t="s">
        <v>8337</v>
      </c>
    </row>
    <row r="2068" spans="1:9" x14ac:dyDescent="0.3">
      <c r="A2068">
        <v>3</v>
      </c>
      <c r="B2068">
        <v>1</v>
      </c>
      <c r="C2068">
        <v>0</v>
      </c>
      <c r="D2068">
        <v>1100</v>
      </c>
      <c r="E2068" t="s">
        <v>8001</v>
      </c>
      <c r="F2068">
        <v>712893</v>
      </c>
      <c r="G2068" s="85">
        <v>46140</v>
      </c>
      <c r="H2068" s="57">
        <v>18</v>
      </c>
      <c r="I2068" t="s">
        <v>8244</v>
      </c>
    </row>
    <row r="2069" spans="1:9" x14ac:dyDescent="0.3">
      <c r="A2069">
        <v>0</v>
      </c>
      <c r="B2069">
        <v>0</v>
      </c>
      <c r="C2069">
        <v>0</v>
      </c>
      <c r="D2069">
        <v>1100</v>
      </c>
      <c r="E2069" t="s">
        <v>7992</v>
      </c>
      <c r="F2069">
        <v>416307</v>
      </c>
      <c r="G2069" s="85">
        <v>46140</v>
      </c>
      <c r="H2069" s="57">
        <v>18</v>
      </c>
      <c r="I2069" t="s">
        <v>8243</v>
      </c>
    </row>
    <row r="2070" spans="1:9" x14ac:dyDescent="0.3">
      <c r="A2070">
        <v>0</v>
      </c>
      <c r="B2070">
        <v>0</v>
      </c>
      <c r="C2070">
        <v>0</v>
      </c>
      <c r="D2070">
        <v>9800</v>
      </c>
      <c r="E2070" t="s">
        <v>3676</v>
      </c>
      <c r="F2070">
        <v>859387</v>
      </c>
      <c r="G2070" s="85">
        <v>46140</v>
      </c>
      <c r="H2070" s="57">
        <v>18</v>
      </c>
      <c r="I2070" t="s">
        <v>8327</v>
      </c>
    </row>
    <row r="2071" spans="1:9" x14ac:dyDescent="0.3">
      <c r="A2071">
        <v>7</v>
      </c>
      <c r="B2071">
        <v>1</v>
      </c>
      <c r="C2071">
        <v>0</v>
      </c>
      <c r="D2071">
        <v>15500</v>
      </c>
      <c r="F2071">
        <v>696684</v>
      </c>
      <c r="G2071" s="85">
        <v>46140</v>
      </c>
      <c r="H2071" s="57">
        <v>18</v>
      </c>
      <c r="I2071" t="s">
        <v>8273</v>
      </c>
    </row>
    <row r="2072" spans="1:9" x14ac:dyDescent="0.3">
      <c r="A2072">
        <v>9</v>
      </c>
      <c r="C2072">
        <v>0</v>
      </c>
      <c r="D2072">
        <v>1200</v>
      </c>
      <c r="E2072" t="s">
        <v>8084</v>
      </c>
      <c r="F2072">
        <v>765423</v>
      </c>
      <c r="G2072" s="85">
        <v>46140</v>
      </c>
      <c r="H2072" s="57">
        <v>18</v>
      </c>
      <c r="I2072" t="s">
        <v>8355</v>
      </c>
    </row>
    <row r="2073" spans="1:9" x14ac:dyDescent="0.3">
      <c r="A2073">
        <v>5</v>
      </c>
      <c r="B2073">
        <v>0</v>
      </c>
      <c r="C2073">
        <v>0</v>
      </c>
      <c r="D2073">
        <v>4000</v>
      </c>
      <c r="E2073" t="s">
        <v>8002</v>
      </c>
      <c r="F2073">
        <v>859341</v>
      </c>
      <c r="G2073" s="85">
        <v>46140</v>
      </c>
      <c r="H2073" s="57">
        <v>18</v>
      </c>
      <c r="I2073" t="s">
        <v>8292</v>
      </c>
    </row>
    <row r="2074" spans="1:9" x14ac:dyDescent="0.3">
      <c r="A2074">
        <v>7</v>
      </c>
      <c r="B2074">
        <v>0</v>
      </c>
      <c r="C2074">
        <v>0</v>
      </c>
      <c r="D2074">
        <v>2700</v>
      </c>
      <c r="E2074" t="s">
        <v>8008</v>
      </c>
      <c r="F2074">
        <v>859484</v>
      </c>
      <c r="G2074" s="85">
        <v>46140</v>
      </c>
      <c r="H2074" s="57">
        <v>18</v>
      </c>
      <c r="I2074" t="s">
        <v>8293</v>
      </c>
    </row>
    <row r="2075" spans="1:9" x14ac:dyDescent="0.3">
      <c r="A2075">
        <v>0</v>
      </c>
      <c r="B2075">
        <v>0</v>
      </c>
      <c r="C2075">
        <v>0</v>
      </c>
      <c r="D2075">
        <v>9800</v>
      </c>
      <c r="E2075" t="s">
        <v>8039</v>
      </c>
      <c r="F2075">
        <v>859387</v>
      </c>
      <c r="G2075" s="85">
        <v>46140</v>
      </c>
      <c r="H2075" s="57">
        <v>18</v>
      </c>
      <c r="I2075" t="s">
        <v>8327</v>
      </c>
    </row>
    <row r="2076" spans="1:9" x14ac:dyDescent="0.3">
      <c r="A2076">
        <v>5</v>
      </c>
      <c r="B2076">
        <v>0</v>
      </c>
      <c r="C2076">
        <v>0</v>
      </c>
      <c r="D2076">
        <v>8200</v>
      </c>
      <c r="E2076" t="s">
        <v>7976</v>
      </c>
      <c r="F2076">
        <v>859500</v>
      </c>
      <c r="G2076" s="85">
        <v>46140</v>
      </c>
      <c r="H2076" s="57">
        <v>18</v>
      </c>
      <c r="I2076" t="s">
        <v>8248</v>
      </c>
    </row>
    <row r="2077" spans="1:9" x14ac:dyDescent="0.3">
      <c r="A2077">
        <v>6</v>
      </c>
      <c r="C2077">
        <v>0</v>
      </c>
      <c r="D2077">
        <v>1400</v>
      </c>
      <c r="E2077" t="s">
        <v>8015</v>
      </c>
      <c r="F2077">
        <v>427822</v>
      </c>
      <c r="G2077" s="85">
        <v>46140</v>
      </c>
      <c r="H2077" s="57">
        <v>18</v>
      </c>
      <c r="I2077" t="s">
        <v>8294</v>
      </c>
    </row>
    <row r="2078" spans="1:9" x14ac:dyDescent="0.3">
      <c r="A2078">
        <v>0</v>
      </c>
      <c r="B2078">
        <v>0</v>
      </c>
      <c r="C2078">
        <v>0</v>
      </c>
      <c r="D2078">
        <v>1400</v>
      </c>
      <c r="E2078" t="s">
        <v>8000</v>
      </c>
      <c r="F2078">
        <v>653788</v>
      </c>
      <c r="G2078" s="85">
        <v>46140</v>
      </c>
      <c r="H2078" s="57">
        <v>18</v>
      </c>
      <c r="I2078" t="s">
        <v>8296</v>
      </c>
    </row>
    <row r="2079" spans="1:9" x14ac:dyDescent="0.3">
      <c r="A2079">
        <v>0</v>
      </c>
      <c r="B2079">
        <v>0</v>
      </c>
      <c r="C2079">
        <v>0</v>
      </c>
      <c r="D2079">
        <v>2700</v>
      </c>
      <c r="E2079" t="s">
        <v>8006</v>
      </c>
      <c r="F2079">
        <v>865594</v>
      </c>
      <c r="G2079" s="85">
        <v>46140</v>
      </c>
      <c r="H2079" s="57">
        <v>18</v>
      </c>
      <c r="I2079" t="s">
        <v>8297</v>
      </c>
    </row>
    <row r="2080" spans="1:9" x14ac:dyDescent="0.3">
      <c r="A2080">
        <v>8</v>
      </c>
      <c r="B2080">
        <v>1</v>
      </c>
      <c r="C2080">
        <v>0</v>
      </c>
      <c r="D2080">
        <v>6700</v>
      </c>
      <c r="E2080" t="s">
        <v>3237</v>
      </c>
      <c r="F2080">
        <v>851082</v>
      </c>
      <c r="G2080" s="85">
        <v>46140</v>
      </c>
      <c r="H2080" s="57">
        <v>18</v>
      </c>
      <c r="I2080" t="s">
        <v>8271</v>
      </c>
    </row>
    <row r="2081" spans="1:9" x14ac:dyDescent="0.3">
      <c r="A2081">
        <v>0</v>
      </c>
      <c r="B2081">
        <v>0</v>
      </c>
      <c r="C2081">
        <v>0</v>
      </c>
      <c r="D2081">
        <v>6200</v>
      </c>
      <c r="E2081" t="s">
        <v>8007</v>
      </c>
      <c r="F2081">
        <v>859358</v>
      </c>
      <c r="G2081" s="85">
        <v>46140</v>
      </c>
      <c r="H2081" s="57">
        <v>18</v>
      </c>
      <c r="I2081" t="s">
        <v>8298</v>
      </c>
    </row>
    <row r="2082" spans="1:9" x14ac:dyDescent="0.3">
      <c r="A2082">
        <v>0</v>
      </c>
      <c r="B2082">
        <v>0</v>
      </c>
      <c r="C2082">
        <v>0</v>
      </c>
      <c r="D2082">
        <v>2100</v>
      </c>
      <c r="E2082" t="s">
        <v>8081</v>
      </c>
      <c r="F2082">
        <v>97950</v>
      </c>
      <c r="G2082" s="85">
        <v>46140</v>
      </c>
      <c r="H2082" s="57">
        <v>18</v>
      </c>
      <c r="I2082" t="s">
        <v>8356</v>
      </c>
    </row>
    <row r="2083" spans="1:9" x14ac:dyDescent="0.3">
      <c r="A2083">
        <v>0</v>
      </c>
      <c r="B2083">
        <v>0</v>
      </c>
      <c r="C2083">
        <v>0</v>
      </c>
      <c r="D2083">
        <v>3900</v>
      </c>
      <c r="F2083">
        <v>672199</v>
      </c>
      <c r="G2083" s="85">
        <v>46140</v>
      </c>
      <c r="H2083" s="57">
        <v>18</v>
      </c>
      <c r="I2083" t="s">
        <v>8263</v>
      </c>
    </row>
    <row r="2084" spans="1:9" x14ac:dyDescent="0.3">
      <c r="A2084">
        <v>30</v>
      </c>
      <c r="B2084">
        <v>1</v>
      </c>
      <c r="C2084">
        <v>1</v>
      </c>
      <c r="D2084">
        <v>0</v>
      </c>
      <c r="E2084" t="s">
        <v>7973</v>
      </c>
      <c r="F2084">
        <v>261483</v>
      </c>
      <c r="G2084" s="85">
        <v>46140</v>
      </c>
      <c r="H2084" s="57">
        <v>18</v>
      </c>
      <c r="I2084" t="s">
        <v>8295</v>
      </c>
    </row>
    <row r="2085" spans="1:9" x14ac:dyDescent="0.3">
      <c r="A2085">
        <v>4</v>
      </c>
      <c r="B2085">
        <v>1</v>
      </c>
      <c r="C2085">
        <v>0</v>
      </c>
      <c r="D2085">
        <v>500</v>
      </c>
      <c r="E2085" t="s">
        <v>8016</v>
      </c>
      <c r="F2085">
        <v>84675</v>
      </c>
      <c r="G2085" s="85">
        <v>46140</v>
      </c>
      <c r="H2085" s="57">
        <v>18</v>
      </c>
      <c r="I2085" t="s">
        <v>8300</v>
      </c>
    </row>
    <row r="2086" spans="1:9" x14ac:dyDescent="0.3">
      <c r="A2086">
        <v>1</v>
      </c>
      <c r="B2086">
        <v>0</v>
      </c>
      <c r="C2086">
        <v>0</v>
      </c>
      <c r="D2086">
        <v>1400</v>
      </c>
      <c r="E2086" t="s">
        <v>8073</v>
      </c>
      <c r="F2086">
        <v>703478</v>
      </c>
      <c r="G2086" s="85">
        <v>46140</v>
      </c>
      <c r="H2086" s="57">
        <v>18</v>
      </c>
      <c r="I2086" t="s">
        <v>8357</v>
      </c>
    </row>
    <row r="2087" spans="1:9" x14ac:dyDescent="0.3">
      <c r="A2087">
        <v>7</v>
      </c>
      <c r="B2087">
        <v>1</v>
      </c>
      <c r="C2087">
        <v>0</v>
      </c>
      <c r="D2087">
        <v>4000</v>
      </c>
      <c r="E2087" t="s">
        <v>8003</v>
      </c>
      <c r="F2087">
        <v>482455</v>
      </c>
      <c r="G2087" s="85">
        <v>46140</v>
      </c>
      <c r="H2087" s="57">
        <v>18</v>
      </c>
      <c r="I2087" t="s">
        <v>8301</v>
      </c>
    </row>
    <row r="2088" spans="1:9" x14ac:dyDescent="0.3">
      <c r="A2088">
        <v>1</v>
      </c>
      <c r="B2088">
        <v>0</v>
      </c>
      <c r="C2088">
        <v>0</v>
      </c>
      <c r="D2088">
        <v>7800</v>
      </c>
      <c r="E2088" t="s">
        <v>8009</v>
      </c>
      <c r="F2088">
        <v>137271</v>
      </c>
      <c r="G2088" s="85">
        <v>46140</v>
      </c>
      <c r="H2088" s="57">
        <v>18</v>
      </c>
      <c r="I2088" t="s">
        <v>8302</v>
      </c>
    </row>
    <row r="2089" spans="1:9" x14ac:dyDescent="0.3">
      <c r="A2089">
        <v>10</v>
      </c>
      <c r="C2089">
        <v>1</v>
      </c>
      <c r="D2089">
        <v>700</v>
      </c>
      <c r="E2089" t="s">
        <v>8012</v>
      </c>
      <c r="F2089">
        <v>85119</v>
      </c>
      <c r="G2089" s="85">
        <v>46140</v>
      </c>
      <c r="H2089" s="57">
        <v>18</v>
      </c>
      <c r="I2089" t="s">
        <v>8303</v>
      </c>
    </row>
    <row r="2090" spans="1:9" x14ac:dyDescent="0.3">
      <c r="A2090">
        <v>2</v>
      </c>
      <c r="B2090">
        <v>0</v>
      </c>
      <c r="C2090">
        <v>0</v>
      </c>
      <c r="D2090">
        <v>400</v>
      </c>
      <c r="E2090" t="s">
        <v>8016</v>
      </c>
      <c r="F2090">
        <v>761566</v>
      </c>
      <c r="G2090" s="85">
        <v>46140</v>
      </c>
      <c r="H2090" s="57">
        <v>18</v>
      </c>
      <c r="I2090" t="s">
        <v>8304</v>
      </c>
    </row>
    <row r="2091" spans="1:9" x14ac:dyDescent="0.3">
      <c r="A2091">
        <v>0</v>
      </c>
      <c r="B2091">
        <v>0</v>
      </c>
      <c r="C2091">
        <v>0</v>
      </c>
      <c r="D2091">
        <v>400</v>
      </c>
      <c r="E2091" t="s">
        <v>8028</v>
      </c>
      <c r="F2091">
        <v>166802</v>
      </c>
      <c r="G2091" s="85">
        <v>46140</v>
      </c>
      <c r="H2091" s="57">
        <v>18</v>
      </c>
      <c r="I2091" t="s">
        <v>8305</v>
      </c>
    </row>
    <row r="2092" spans="1:9" x14ac:dyDescent="0.3">
      <c r="A2092">
        <v>5</v>
      </c>
      <c r="B2092">
        <v>1</v>
      </c>
      <c r="C2092">
        <v>0</v>
      </c>
      <c r="D2092">
        <v>1400</v>
      </c>
      <c r="E2092" t="s">
        <v>8024</v>
      </c>
      <c r="F2092">
        <v>653775</v>
      </c>
      <c r="G2092" s="85">
        <v>46140</v>
      </c>
      <c r="H2092" s="57">
        <v>18</v>
      </c>
      <c r="I2092" t="s">
        <v>8306</v>
      </c>
    </row>
    <row r="2093" spans="1:9" x14ac:dyDescent="0.3">
      <c r="A2093">
        <v>13</v>
      </c>
      <c r="B2093">
        <v>1</v>
      </c>
      <c r="C2093">
        <v>0</v>
      </c>
      <c r="D2093">
        <v>600</v>
      </c>
      <c r="E2093" t="s">
        <v>8307</v>
      </c>
      <c r="F2093">
        <v>824736</v>
      </c>
      <c r="G2093" s="85">
        <v>46140</v>
      </c>
      <c r="H2093" s="57">
        <v>18</v>
      </c>
      <c r="I2093" t="s">
        <v>8308</v>
      </c>
    </row>
    <row r="2094" spans="1:9" x14ac:dyDescent="0.3">
      <c r="A2094">
        <v>3</v>
      </c>
      <c r="B2094">
        <v>0</v>
      </c>
      <c r="C2094">
        <v>0</v>
      </c>
      <c r="D2094">
        <v>1900</v>
      </c>
      <c r="E2094" t="s">
        <v>8014</v>
      </c>
      <c r="F2094">
        <v>84672</v>
      </c>
      <c r="G2094" s="85">
        <v>46140</v>
      </c>
      <c r="H2094" s="57">
        <v>18</v>
      </c>
      <c r="I2094" t="s">
        <v>8309</v>
      </c>
    </row>
    <row r="2095" spans="1:9" x14ac:dyDescent="0.3">
      <c r="A2095">
        <v>6</v>
      </c>
      <c r="B2095">
        <v>1</v>
      </c>
      <c r="C2095">
        <v>0</v>
      </c>
      <c r="D2095">
        <v>1100</v>
      </c>
      <c r="E2095" t="s">
        <v>8017</v>
      </c>
      <c r="F2095">
        <v>513739</v>
      </c>
      <c r="G2095" s="85">
        <v>46140</v>
      </c>
      <c r="H2095" s="57">
        <v>18</v>
      </c>
      <c r="I2095" t="s">
        <v>8310</v>
      </c>
    </row>
    <row r="2096" spans="1:9" x14ac:dyDescent="0.3">
      <c r="A2096">
        <v>2</v>
      </c>
      <c r="B2096">
        <v>1</v>
      </c>
      <c r="C2096">
        <v>0</v>
      </c>
      <c r="D2096">
        <v>18700</v>
      </c>
      <c r="F2096">
        <v>732762</v>
      </c>
      <c r="G2096" s="85">
        <v>46140</v>
      </c>
      <c r="H2096" s="57">
        <v>18</v>
      </c>
      <c r="I2096" t="s">
        <v>8253</v>
      </c>
    </row>
    <row r="2097" spans="1:9" x14ac:dyDescent="0.3">
      <c r="A2097">
        <v>7</v>
      </c>
      <c r="B2097">
        <v>1</v>
      </c>
      <c r="C2097">
        <v>0</v>
      </c>
      <c r="D2097">
        <v>15500</v>
      </c>
      <c r="E2097" t="s">
        <v>8005</v>
      </c>
      <c r="F2097">
        <v>779233</v>
      </c>
      <c r="G2097" s="85">
        <v>46140</v>
      </c>
      <c r="H2097" s="57">
        <v>18</v>
      </c>
      <c r="I2097" t="s">
        <v>8276</v>
      </c>
    </row>
    <row r="2098" spans="1:9" x14ac:dyDescent="0.3">
      <c r="A2098">
        <v>0</v>
      </c>
      <c r="B2098">
        <v>0</v>
      </c>
      <c r="C2098">
        <v>0</v>
      </c>
      <c r="D2098">
        <v>800</v>
      </c>
      <c r="E2098" t="s">
        <v>8013</v>
      </c>
      <c r="F2098">
        <v>859524</v>
      </c>
      <c r="G2098" s="85">
        <v>46140</v>
      </c>
      <c r="H2098" s="57">
        <v>18</v>
      </c>
      <c r="I2098" t="s">
        <v>8311</v>
      </c>
    </row>
    <row r="2099" spans="1:9" x14ac:dyDescent="0.3">
      <c r="A2099">
        <v>30</v>
      </c>
      <c r="B2099">
        <v>1</v>
      </c>
      <c r="C2099">
        <v>1</v>
      </c>
      <c r="D2099">
        <v>100</v>
      </c>
      <c r="E2099" t="s">
        <v>8036</v>
      </c>
      <c r="F2099">
        <v>426609</v>
      </c>
      <c r="G2099" s="85">
        <v>46140</v>
      </c>
      <c r="H2099" s="57">
        <v>18</v>
      </c>
      <c r="I2099" t="s">
        <v>8332</v>
      </c>
    </row>
    <row r="2100" spans="1:9" x14ac:dyDescent="0.3">
      <c r="A2100">
        <v>11</v>
      </c>
      <c r="B2100">
        <v>1</v>
      </c>
      <c r="C2100">
        <v>0</v>
      </c>
      <c r="D2100">
        <v>400</v>
      </c>
      <c r="E2100" t="s">
        <v>8079</v>
      </c>
      <c r="F2100">
        <v>85061</v>
      </c>
      <c r="G2100" s="85">
        <v>46140</v>
      </c>
      <c r="H2100" s="57">
        <v>18</v>
      </c>
      <c r="I2100" t="s">
        <v>8358</v>
      </c>
    </row>
    <row r="2101" spans="1:9" x14ac:dyDescent="0.3">
      <c r="A2101">
        <v>19</v>
      </c>
      <c r="B2101">
        <v>1</v>
      </c>
      <c r="C2101">
        <v>1</v>
      </c>
      <c r="D2101">
        <v>4000</v>
      </c>
      <c r="E2101" t="s">
        <v>7995</v>
      </c>
      <c r="F2101">
        <v>2029</v>
      </c>
      <c r="G2101" s="85">
        <v>46140</v>
      </c>
      <c r="H2101" s="57">
        <v>18</v>
      </c>
      <c r="I2101" t="s">
        <v>8288</v>
      </c>
    </row>
    <row r="2102" spans="1:9" x14ac:dyDescent="0.3">
      <c r="A2102">
        <v>0</v>
      </c>
      <c r="B2102">
        <v>0</v>
      </c>
      <c r="C2102">
        <v>0</v>
      </c>
      <c r="D2102">
        <v>600</v>
      </c>
      <c r="E2102" t="s">
        <v>8010</v>
      </c>
      <c r="F2102">
        <v>679123</v>
      </c>
      <c r="G2102" s="85">
        <v>46140</v>
      </c>
      <c r="H2102" s="57">
        <v>18</v>
      </c>
      <c r="I2102" t="s">
        <v>8312</v>
      </c>
    </row>
    <row r="2103" spans="1:9" x14ac:dyDescent="0.3">
      <c r="A2103">
        <v>3</v>
      </c>
      <c r="B2103">
        <v>1</v>
      </c>
      <c r="C2103">
        <v>0</v>
      </c>
      <c r="D2103">
        <v>800</v>
      </c>
      <c r="E2103" t="s">
        <v>8082</v>
      </c>
      <c r="F2103">
        <v>653784</v>
      </c>
      <c r="G2103" s="85">
        <v>46140</v>
      </c>
      <c r="H2103" s="57">
        <v>18</v>
      </c>
      <c r="I2103" t="s">
        <v>8359</v>
      </c>
    </row>
    <row r="2104" spans="1:9" x14ac:dyDescent="0.3">
      <c r="A2104">
        <v>5</v>
      </c>
      <c r="B2104">
        <v>0</v>
      </c>
      <c r="C2104">
        <v>0</v>
      </c>
      <c r="D2104">
        <v>1700</v>
      </c>
      <c r="E2104" t="s">
        <v>8031</v>
      </c>
      <c r="F2104">
        <v>4227</v>
      </c>
      <c r="G2104" s="85">
        <v>46140</v>
      </c>
      <c r="H2104" s="57">
        <v>18</v>
      </c>
      <c r="I2104" t="s">
        <v>8313</v>
      </c>
    </row>
    <row r="2105" spans="1:9" x14ac:dyDescent="0.3">
      <c r="A2105">
        <v>0</v>
      </c>
      <c r="B2105">
        <v>0</v>
      </c>
      <c r="C2105">
        <v>0</v>
      </c>
      <c r="D2105">
        <v>1000</v>
      </c>
      <c r="E2105" t="s">
        <v>7983</v>
      </c>
      <c r="F2105">
        <v>860832</v>
      </c>
      <c r="G2105" s="85">
        <v>46140</v>
      </c>
      <c r="H2105" s="57">
        <v>18</v>
      </c>
      <c r="I2105" t="s">
        <v>8314</v>
      </c>
    </row>
    <row r="2106" spans="1:9" x14ac:dyDescent="0.3">
      <c r="A2106">
        <v>14</v>
      </c>
      <c r="B2106">
        <v>1</v>
      </c>
      <c r="C2106">
        <v>0</v>
      </c>
      <c r="D2106">
        <v>9800</v>
      </c>
      <c r="E2106" t="s">
        <v>8026</v>
      </c>
      <c r="F2106">
        <v>721917</v>
      </c>
      <c r="G2106" s="85">
        <v>46140</v>
      </c>
      <c r="H2106" s="57">
        <v>18</v>
      </c>
      <c r="I2106" t="s">
        <v>8315</v>
      </c>
    </row>
    <row r="2107" spans="1:9" x14ac:dyDescent="0.3">
      <c r="A2107">
        <v>5</v>
      </c>
      <c r="B2107">
        <v>1</v>
      </c>
      <c r="C2107">
        <v>0</v>
      </c>
      <c r="D2107">
        <v>4800</v>
      </c>
      <c r="E2107" t="s">
        <v>8020</v>
      </c>
      <c r="F2107">
        <v>794706</v>
      </c>
      <c r="G2107" s="85">
        <v>46140</v>
      </c>
      <c r="H2107" s="57">
        <v>18</v>
      </c>
      <c r="I2107" t="s">
        <v>8317</v>
      </c>
    </row>
    <row r="2108" spans="1:9" x14ac:dyDescent="0.3">
      <c r="A2108">
        <v>4</v>
      </c>
      <c r="B2108">
        <v>1</v>
      </c>
      <c r="C2108">
        <v>0</v>
      </c>
      <c r="D2108">
        <v>600</v>
      </c>
      <c r="E2108" t="s">
        <v>8032</v>
      </c>
      <c r="F2108">
        <v>841968</v>
      </c>
      <c r="G2108" s="85">
        <v>46140</v>
      </c>
      <c r="H2108" s="57">
        <v>18</v>
      </c>
      <c r="I2108" t="s">
        <v>8318</v>
      </c>
    </row>
    <row r="2109" spans="1:9" x14ac:dyDescent="0.3">
      <c r="A2109">
        <v>8</v>
      </c>
      <c r="B2109">
        <v>1</v>
      </c>
      <c r="C2109">
        <v>0</v>
      </c>
      <c r="D2109">
        <v>3000</v>
      </c>
      <c r="E2109" t="s">
        <v>8038</v>
      </c>
      <c r="F2109">
        <v>796386</v>
      </c>
      <c r="G2109" s="85">
        <v>46140</v>
      </c>
      <c r="H2109" s="57">
        <v>18</v>
      </c>
      <c r="I2109" t="s">
        <v>8316</v>
      </c>
    </row>
    <row r="2110" spans="1:9" x14ac:dyDescent="0.3">
      <c r="A2110">
        <v>0</v>
      </c>
      <c r="C2110">
        <v>0</v>
      </c>
      <c r="D2110">
        <v>100</v>
      </c>
      <c r="E2110" t="s">
        <v>8035</v>
      </c>
      <c r="F2110">
        <v>818917</v>
      </c>
      <c r="G2110" s="85">
        <v>46140</v>
      </c>
      <c r="H2110" s="57">
        <v>18</v>
      </c>
      <c r="I2110" t="s">
        <v>8319</v>
      </c>
    </row>
    <row r="2111" spans="1:9" x14ac:dyDescent="0.3">
      <c r="A2111">
        <v>0</v>
      </c>
      <c r="B2111">
        <v>0</v>
      </c>
      <c r="C2111">
        <v>0</v>
      </c>
      <c r="D2111">
        <v>8200</v>
      </c>
      <c r="E2111" t="s">
        <v>8037</v>
      </c>
      <c r="F2111">
        <v>860198</v>
      </c>
      <c r="G2111" s="85">
        <v>46140</v>
      </c>
      <c r="H2111" s="57">
        <v>18</v>
      </c>
      <c r="I2111" t="s">
        <v>8320</v>
      </c>
    </row>
    <row r="2112" spans="1:9" x14ac:dyDescent="0.3">
      <c r="A2112">
        <v>0</v>
      </c>
      <c r="B2112">
        <v>0</v>
      </c>
      <c r="C2112">
        <v>0</v>
      </c>
      <c r="D2112">
        <v>8200</v>
      </c>
      <c r="E2112" t="s">
        <v>7985</v>
      </c>
      <c r="F2112">
        <v>860198</v>
      </c>
      <c r="G2112" s="85">
        <v>46140</v>
      </c>
      <c r="H2112" s="57">
        <v>18</v>
      </c>
      <c r="I2112" t="s">
        <v>8320</v>
      </c>
    </row>
    <row r="2113" spans="1:9" x14ac:dyDescent="0.3">
      <c r="A2113">
        <v>11</v>
      </c>
      <c r="B2113">
        <v>1</v>
      </c>
      <c r="C2113">
        <v>1</v>
      </c>
      <c r="D2113">
        <v>1600</v>
      </c>
      <c r="E2113" t="s">
        <v>8034</v>
      </c>
      <c r="F2113">
        <v>703459</v>
      </c>
      <c r="G2113" s="85">
        <v>46140</v>
      </c>
      <c r="H2113" s="57">
        <v>18</v>
      </c>
      <c r="I2113" t="s">
        <v>8321</v>
      </c>
    </row>
    <row r="2114" spans="1:9" x14ac:dyDescent="0.3">
      <c r="A2114">
        <v>2</v>
      </c>
      <c r="B2114">
        <v>1</v>
      </c>
      <c r="C2114">
        <v>0</v>
      </c>
      <c r="D2114">
        <v>100</v>
      </c>
      <c r="E2114" t="s">
        <v>7999</v>
      </c>
      <c r="F2114">
        <v>511671</v>
      </c>
      <c r="G2114" s="85">
        <v>46140</v>
      </c>
      <c r="H2114" s="57">
        <v>18</v>
      </c>
      <c r="I2114" t="s">
        <v>8322</v>
      </c>
    </row>
    <row r="2115" spans="1:9" x14ac:dyDescent="0.3">
      <c r="A2115">
        <v>8</v>
      </c>
      <c r="B2115">
        <v>1</v>
      </c>
      <c r="C2115">
        <v>0</v>
      </c>
      <c r="D2115">
        <v>700</v>
      </c>
      <c r="E2115" t="s">
        <v>8018</v>
      </c>
      <c r="F2115">
        <v>319553</v>
      </c>
      <c r="G2115" s="85">
        <v>46140</v>
      </c>
      <c r="H2115" s="57">
        <v>18</v>
      </c>
      <c r="I2115" t="s">
        <v>8323</v>
      </c>
    </row>
    <row r="2116" spans="1:9" x14ac:dyDescent="0.3">
      <c r="A2116">
        <v>30</v>
      </c>
      <c r="B2116">
        <v>1</v>
      </c>
      <c r="C2116">
        <v>1</v>
      </c>
      <c r="D2116">
        <v>300</v>
      </c>
      <c r="E2116" t="s">
        <v>3276</v>
      </c>
      <c r="F2116">
        <v>773542</v>
      </c>
      <c r="G2116" s="85">
        <v>46140</v>
      </c>
      <c r="H2116" s="57">
        <v>18</v>
      </c>
      <c r="I2116" t="s">
        <v>8241</v>
      </c>
    </row>
    <row r="2117" spans="1:9" x14ac:dyDescent="0.3">
      <c r="A2117">
        <v>8</v>
      </c>
      <c r="B2117">
        <v>0</v>
      </c>
      <c r="C2117">
        <v>0</v>
      </c>
      <c r="D2117">
        <v>1300</v>
      </c>
      <c r="E2117" t="s">
        <v>8085</v>
      </c>
      <c r="F2117">
        <v>859372</v>
      </c>
      <c r="G2117" s="85">
        <v>46140</v>
      </c>
      <c r="H2117" s="57">
        <v>18</v>
      </c>
      <c r="I2117" t="s">
        <v>8360</v>
      </c>
    </row>
    <row r="2118" spans="1:9" x14ac:dyDescent="0.3">
      <c r="A2118">
        <v>0</v>
      </c>
      <c r="B2118">
        <v>0</v>
      </c>
      <c r="C2118">
        <v>0</v>
      </c>
      <c r="D2118">
        <v>200</v>
      </c>
      <c r="E2118" t="s">
        <v>8067</v>
      </c>
      <c r="F2118">
        <v>765419</v>
      </c>
      <c r="G2118" s="85">
        <v>46140</v>
      </c>
      <c r="H2118" s="57">
        <v>18</v>
      </c>
      <c r="I2118" t="s">
        <v>8361</v>
      </c>
    </row>
    <row r="2119" spans="1:9" x14ac:dyDescent="0.3">
      <c r="A2119">
        <v>0</v>
      </c>
      <c r="B2119">
        <v>0</v>
      </c>
      <c r="C2119">
        <v>0</v>
      </c>
      <c r="D2119">
        <v>100</v>
      </c>
      <c r="E2119" t="s">
        <v>8074</v>
      </c>
      <c r="F2119">
        <v>660807</v>
      </c>
      <c r="G2119" s="85">
        <v>46140</v>
      </c>
      <c r="H2119" s="57">
        <v>18</v>
      </c>
      <c r="I2119" t="s">
        <v>8362</v>
      </c>
    </row>
    <row r="2120" spans="1:9" x14ac:dyDescent="0.3">
      <c r="A2120">
        <v>0</v>
      </c>
      <c r="B2120">
        <v>0</v>
      </c>
      <c r="C2120">
        <v>0</v>
      </c>
      <c r="D2120">
        <v>1400</v>
      </c>
      <c r="E2120" t="s">
        <v>8080</v>
      </c>
      <c r="F2120">
        <v>859361</v>
      </c>
      <c r="G2120" s="85">
        <v>46140</v>
      </c>
      <c r="H2120" s="57">
        <v>18</v>
      </c>
      <c r="I2120" t="s">
        <v>8363</v>
      </c>
    </row>
    <row r="2121" spans="1:9" x14ac:dyDescent="0.3">
      <c r="A2121">
        <v>8</v>
      </c>
      <c r="C2121">
        <v>0</v>
      </c>
      <c r="D2121">
        <v>200</v>
      </c>
      <c r="E2121" t="s">
        <v>8023</v>
      </c>
      <c r="F2121">
        <v>304102</v>
      </c>
      <c r="G2121" s="85">
        <v>46140</v>
      </c>
      <c r="H2121" s="57">
        <v>18</v>
      </c>
      <c r="I2121" t="s">
        <v>8266</v>
      </c>
    </row>
    <row r="2122" spans="1:9" x14ac:dyDescent="0.3">
      <c r="A2122">
        <v>0</v>
      </c>
      <c r="B2122">
        <v>0</v>
      </c>
      <c r="C2122">
        <v>0</v>
      </c>
      <c r="D2122">
        <v>100</v>
      </c>
      <c r="E2122" t="s">
        <v>8019</v>
      </c>
      <c r="F2122">
        <v>713263</v>
      </c>
      <c r="G2122" s="85">
        <v>46140</v>
      </c>
      <c r="H2122" s="57">
        <v>18</v>
      </c>
      <c r="I2122" t="s">
        <v>8325</v>
      </c>
    </row>
    <row r="2123" spans="1:9" x14ac:dyDescent="0.3">
      <c r="A2123">
        <v>29</v>
      </c>
      <c r="B2123">
        <v>1</v>
      </c>
      <c r="C2123">
        <v>1</v>
      </c>
      <c r="D2123">
        <v>2400</v>
      </c>
      <c r="E2123" t="s">
        <v>7990</v>
      </c>
      <c r="F2123">
        <v>761755</v>
      </c>
      <c r="G2123" s="85">
        <v>46140</v>
      </c>
      <c r="H2123" s="57">
        <v>18</v>
      </c>
      <c r="I2123" t="s">
        <v>8274</v>
      </c>
    </row>
    <row r="2124" spans="1:9" x14ac:dyDescent="0.3">
      <c r="A2124">
        <v>0</v>
      </c>
      <c r="B2124">
        <v>0</v>
      </c>
      <c r="C2124">
        <v>0</v>
      </c>
      <c r="D2124">
        <v>300</v>
      </c>
      <c r="E2124" t="s">
        <v>8078</v>
      </c>
      <c r="F2124">
        <v>4016</v>
      </c>
      <c r="G2124" s="85">
        <v>46140</v>
      </c>
      <c r="H2124" s="57">
        <v>18</v>
      </c>
      <c r="I2124" t="s">
        <v>8364</v>
      </c>
    </row>
    <row r="2125" spans="1:9" x14ac:dyDescent="0.3">
      <c r="A2125">
        <v>14</v>
      </c>
      <c r="B2125">
        <v>1</v>
      </c>
      <c r="C2125">
        <v>0</v>
      </c>
      <c r="D2125">
        <v>6300</v>
      </c>
      <c r="E2125" t="s">
        <v>8076</v>
      </c>
      <c r="F2125">
        <v>488713</v>
      </c>
      <c r="G2125" s="85">
        <v>46140</v>
      </c>
      <c r="H2125" s="57">
        <v>18</v>
      </c>
      <c r="I2125" t="s">
        <v>8365</v>
      </c>
    </row>
    <row r="2126" spans="1:9" x14ac:dyDescent="0.3">
      <c r="A2126">
        <v>0</v>
      </c>
      <c r="B2126">
        <v>0</v>
      </c>
      <c r="C2126">
        <v>0</v>
      </c>
      <c r="D2126">
        <v>100</v>
      </c>
      <c r="E2126" t="s">
        <v>8078</v>
      </c>
      <c r="F2126">
        <v>142554</v>
      </c>
      <c r="G2126" s="85">
        <v>46140</v>
      </c>
      <c r="H2126" s="57">
        <v>18</v>
      </c>
      <c r="I2126" t="s">
        <v>8366</v>
      </c>
    </row>
    <row r="2127" spans="1:9" x14ac:dyDescent="0.3">
      <c r="A2127">
        <v>0</v>
      </c>
      <c r="B2127">
        <v>0</v>
      </c>
      <c r="C2127">
        <v>0</v>
      </c>
      <c r="D2127">
        <v>1200</v>
      </c>
      <c r="E2127" t="s">
        <v>8025</v>
      </c>
      <c r="F2127">
        <v>859356</v>
      </c>
      <c r="G2127" s="85">
        <v>46140</v>
      </c>
      <c r="H2127" s="57">
        <v>18</v>
      </c>
      <c r="I2127" t="s">
        <v>8326</v>
      </c>
    </row>
    <row r="2128" spans="1:9" x14ac:dyDescent="0.3">
      <c r="A2128">
        <v>0</v>
      </c>
      <c r="C2128">
        <v>0</v>
      </c>
      <c r="D2128">
        <v>100</v>
      </c>
      <c r="E2128" t="s">
        <v>8021</v>
      </c>
      <c r="F2128">
        <v>708951</v>
      </c>
      <c r="G2128" s="85">
        <v>46140</v>
      </c>
      <c r="H2128" s="57">
        <v>18</v>
      </c>
      <c r="I2128" t="s">
        <v>8329</v>
      </c>
    </row>
    <row r="2129" spans="1:9" x14ac:dyDescent="0.3">
      <c r="A2129">
        <v>30</v>
      </c>
      <c r="B2129">
        <v>1</v>
      </c>
      <c r="C2129">
        <v>1</v>
      </c>
      <c r="D2129">
        <v>1400</v>
      </c>
      <c r="E2129" t="s">
        <v>8029</v>
      </c>
      <c r="F2129">
        <v>738793</v>
      </c>
      <c r="G2129" s="85">
        <v>46140</v>
      </c>
      <c r="H2129" s="57">
        <v>18</v>
      </c>
      <c r="I2129" t="s">
        <v>8330</v>
      </c>
    </row>
    <row r="2130" spans="1:9" x14ac:dyDescent="0.3">
      <c r="A2130">
        <v>4</v>
      </c>
      <c r="B2130">
        <v>1</v>
      </c>
      <c r="C2130">
        <v>0</v>
      </c>
      <c r="D2130">
        <v>15800</v>
      </c>
      <c r="F2130">
        <v>214331</v>
      </c>
      <c r="G2130" s="85">
        <v>46140</v>
      </c>
      <c r="H2130" s="57">
        <v>18</v>
      </c>
      <c r="I2130" t="s">
        <v>8280</v>
      </c>
    </row>
    <row r="2131" spans="1:9" x14ac:dyDescent="0.3">
      <c r="A2131">
        <v>0</v>
      </c>
      <c r="B2131">
        <v>0</v>
      </c>
      <c r="C2131">
        <v>0</v>
      </c>
      <c r="D2131">
        <v>800</v>
      </c>
      <c r="E2131" t="s">
        <v>8033</v>
      </c>
      <c r="F2131">
        <v>859362</v>
      </c>
      <c r="G2131" s="85">
        <v>46140</v>
      </c>
      <c r="H2131" s="57">
        <v>18</v>
      </c>
      <c r="I2131" t="s">
        <v>8331</v>
      </c>
    </row>
    <row r="2132" spans="1:9" x14ac:dyDescent="0.3">
      <c r="A2132">
        <v>14</v>
      </c>
      <c r="B2132">
        <v>1</v>
      </c>
      <c r="C2132">
        <v>1</v>
      </c>
      <c r="D2132">
        <v>4800</v>
      </c>
      <c r="E2132" t="s">
        <v>8030</v>
      </c>
      <c r="F2132">
        <v>794702</v>
      </c>
      <c r="G2132" s="85">
        <v>46140</v>
      </c>
      <c r="H2132" s="57">
        <v>18</v>
      </c>
      <c r="I2132" t="s">
        <v>8333</v>
      </c>
    </row>
    <row r="2133" spans="1:9" x14ac:dyDescent="0.3">
      <c r="A2133">
        <v>19</v>
      </c>
      <c r="B2133">
        <v>1</v>
      </c>
      <c r="C2133">
        <v>1</v>
      </c>
      <c r="D2133">
        <v>1600</v>
      </c>
      <c r="E2133" t="s">
        <v>8069</v>
      </c>
      <c r="F2133">
        <v>734398</v>
      </c>
      <c r="G2133" s="85">
        <v>46140</v>
      </c>
      <c r="H2133" s="57">
        <v>18</v>
      </c>
      <c r="I2133" t="s">
        <v>8367</v>
      </c>
    </row>
    <row r="2134" spans="1:9" x14ac:dyDescent="0.3">
      <c r="A2134">
        <v>15</v>
      </c>
      <c r="B2134">
        <v>1</v>
      </c>
      <c r="C2134">
        <v>0</v>
      </c>
      <c r="D2134">
        <v>5000</v>
      </c>
      <c r="E2134" t="s">
        <v>7979</v>
      </c>
      <c r="F2134">
        <v>708890</v>
      </c>
      <c r="G2134" s="85">
        <v>46140</v>
      </c>
      <c r="H2134" s="57">
        <v>18</v>
      </c>
      <c r="I2134" t="s">
        <v>8254</v>
      </c>
    </row>
    <row r="2135" spans="1:9" x14ac:dyDescent="0.3">
      <c r="A2135">
        <v>14</v>
      </c>
      <c r="B2135">
        <v>1</v>
      </c>
      <c r="C2135">
        <v>0</v>
      </c>
      <c r="D2135">
        <v>300</v>
      </c>
      <c r="E2135" t="s">
        <v>8027</v>
      </c>
      <c r="F2135">
        <v>841966</v>
      </c>
      <c r="G2135" s="85">
        <v>46140</v>
      </c>
      <c r="H2135" s="57">
        <v>18</v>
      </c>
      <c r="I2135" t="s">
        <v>8334</v>
      </c>
    </row>
    <row r="2136" spans="1:9" x14ac:dyDescent="0.3">
      <c r="A2136">
        <v>0</v>
      </c>
      <c r="B2136">
        <v>0</v>
      </c>
      <c r="C2136">
        <v>0</v>
      </c>
      <c r="D2136">
        <v>300</v>
      </c>
      <c r="E2136" t="s">
        <v>8083</v>
      </c>
      <c r="F2136">
        <v>816256</v>
      </c>
      <c r="G2136" s="85">
        <v>46140</v>
      </c>
      <c r="H2136" s="57">
        <v>18</v>
      </c>
      <c r="I2136" t="s">
        <v>8368</v>
      </c>
    </row>
    <row r="2137" spans="1:9" x14ac:dyDescent="0.3">
      <c r="A2137">
        <v>30</v>
      </c>
      <c r="B2137">
        <v>1</v>
      </c>
      <c r="C2137">
        <v>1</v>
      </c>
      <c r="D2137">
        <v>2000</v>
      </c>
      <c r="E2137" t="s">
        <v>8011</v>
      </c>
      <c r="F2137">
        <v>1565</v>
      </c>
      <c r="G2137" s="85">
        <v>46140</v>
      </c>
      <c r="H2137" s="57">
        <v>18</v>
      </c>
      <c r="I2137" t="s">
        <v>8335</v>
      </c>
    </row>
    <row r="2138" spans="1:9" x14ac:dyDescent="0.3">
      <c r="A2138">
        <v>4</v>
      </c>
      <c r="B2138">
        <v>1</v>
      </c>
      <c r="C2138">
        <v>0</v>
      </c>
      <c r="D2138">
        <v>2100</v>
      </c>
      <c r="E2138" t="s">
        <v>7965</v>
      </c>
      <c r="F2138">
        <v>758003</v>
      </c>
      <c r="G2138" s="85">
        <v>46140</v>
      </c>
      <c r="H2138" s="57">
        <v>18</v>
      </c>
      <c r="I2138" t="s">
        <v>8223</v>
      </c>
    </row>
    <row r="2139" spans="1:9" x14ac:dyDescent="0.3">
      <c r="A2139">
        <v>24</v>
      </c>
      <c r="B2139">
        <v>1</v>
      </c>
      <c r="C2139">
        <v>0</v>
      </c>
      <c r="D2139">
        <v>700</v>
      </c>
      <c r="E2139" t="s">
        <v>8022</v>
      </c>
      <c r="F2139">
        <v>771407</v>
      </c>
      <c r="G2139" s="85">
        <v>46140</v>
      </c>
      <c r="H2139" s="57">
        <v>18</v>
      </c>
      <c r="I2139" t="s">
        <v>8336</v>
      </c>
    </row>
    <row r="2140" spans="1:9" x14ac:dyDescent="0.3">
      <c r="A2140">
        <v>25</v>
      </c>
      <c r="B2140">
        <v>1</v>
      </c>
      <c r="C2140">
        <v>1</v>
      </c>
      <c r="D2140">
        <v>300</v>
      </c>
      <c r="E2140" t="s">
        <v>8077</v>
      </c>
      <c r="F2140">
        <v>308684</v>
      </c>
      <c r="G2140" s="85">
        <v>46140</v>
      </c>
      <c r="H2140" s="57">
        <v>18</v>
      </c>
      <c r="I2140" t="s">
        <v>8369</v>
      </c>
    </row>
    <row r="2141" spans="1:9" x14ac:dyDescent="0.3">
      <c r="A2141">
        <v>5</v>
      </c>
      <c r="B2141">
        <v>1</v>
      </c>
      <c r="C2141">
        <v>0</v>
      </c>
      <c r="D2141">
        <v>31300</v>
      </c>
      <c r="F2141">
        <v>732761</v>
      </c>
      <c r="G2141" s="85">
        <v>46140</v>
      </c>
      <c r="H2141" s="57">
        <v>18</v>
      </c>
      <c r="I2141" t="s">
        <v>8267</v>
      </c>
    </row>
    <row r="2142" spans="1:9" x14ac:dyDescent="0.3">
      <c r="A2142">
        <v>4</v>
      </c>
      <c r="B2142">
        <v>1</v>
      </c>
      <c r="C2142">
        <v>0</v>
      </c>
      <c r="D2142">
        <v>15800</v>
      </c>
      <c r="F2142">
        <v>214331</v>
      </c>
      <c r="G2142" s="85">
        <v>46140</v>
      </c>
      <c r="H2142" s="57">
        <v>18</v>
      </c>
      <c r="I2142" t="s">
        <v>8280</v>
      </c>
    </row>
    <row r="2143" spans="1:9" x14ac:dyDescent="0.3">
      <c r="A2143">
        <v>0</v>
      </c>
      <c r="B2143">
        <v>0</v>
      </c>
      <c r="C2143">
        <v>0</v>
      </c>
      <c r="D2143">
        <v>2500</v>
      </c>
      <c r="F2143">
        <v>817128</v>
      </c>
      <c r="G2143" s="85">
        <v>46140</v>
      </c>
      <c r="H2143" s="57">
        <v>18</v>
      </c>
      <c r="I2143" t="s">
        <v>8270</v>
      </c>
    </row>
    <row r="2144" spans="1:9" x14ac:dyDescent="0.3">
      <c r="A2144">
        <v>24</v>
      </c>
      <c r="B2144">
        <v>1</v>
      </c>
      <c r="C2144">
        <v>0</v>
      </c>
      <c r="D2144">
        <v>2800</v>
      </c>
      <c r="E2144" t="s">
        <v>3484</v>
      </c>
      <c r="F2144">
        <v>207827</v>
      </c>
      <c r="G2144" s="85">
        <v>46140</v>
      </c>
      <c r="H2144" s="57">
        <v>18</v>
      </c>
      <c r="I2144" t="s">
        <v>8287</v>
      </c>
    </row>
    <row r="2145" spans="1:9" x14ac:dyDescent="0.3">
      <c r="A2145">
        <v>5</v>
      </c>
      <c r="B2145">
        <v>1</v>
      </c>
      <c r="C2145">
        <v>0</v>
      </c>
      <c r="D2145">
        <v>7000</v>
      </c>
      <c r="E2145" t="s">
        <v>3485</v>
      </c>
      <c r="F2145">
        <v>824270</v>
      </c>
      <c r="G2145" s="85">
        <v>46140</v>
      </c>
      <c r="H2145" s="57">
        <v>18</v>
      </c>
      <c r="I2145" t="s">
        <v>8232</v>
      </c>
    </row>
    <row r="2146" spans="1:9" x14ac:dyDescent="0.3">
      <c r="A2146">
        <v>28</v>
      </c>
      <c r="B2146">
        <v>1</v>
      </c>
      <c r="C2146">
        <v>1</v>
      </c>
      <c r="D2146">
        <v>4100</v>
      </c>
      <c r="E2146" t="s">
        <v>7971</v>
      </c>
      <c r="F2146">
        <v>3738</v>
      </c>
      <c r="G2146" s="85">
        <v>46140</v>
      </c>
      <c r="H2146" s="57">
        <v>18</v>
      </c>
      <c r="I2146" t="s">
        <v>8239</v>
      </c>
    </row>
    <row r="2147" spans="1:9" x14ac:dyDescent="0.3">
      <c r="A2147">
        <v>2</v>
      </c>
      <c r="B2147">
        <v>0</v>
      </c>
      <c r="C2147">
        <v>0</v>
      </c>
      <c r="D2147" t="s">
        <v>3567</v>
      </c>
      <c r="F2147" t="s">
        <v>7082</v>
      </c>
      <c r="G2147" s="85">
        <v>46140</v>
      </c>
      <c r="H2147" s="57">
        <v>18</v>
      </c>
      <c r="I2147" t="s">
        <v>8222</v>
      </c>
    </row>
    <row r="2148" spans="1:9" x14ac:dyDescent="0.3">
      <c r="A2148">
        <v>10</v>
      </c>
      <c r="B2148">
        <v>0</v>
      </c>
      <c r="C2148">
        <v>0</v>
      </c>
      <c r="D2148">
        <v>900</v>
      </c>
      <c r="E2148" t="s">
        <v>8086</v>
      </c>
      <c r="F2148">
        <v>679115</v>
      </c>
      <c r="G2148" s="85">
        <v>46140</v>
      </c>
      <c r="H2148" s="57">
        <v>18</v>
      </c>
      <c r="I2148" t="s">
        <v>8227</v>
      </c>
    </row>
    <row r="2149" spans="1:9" x14ac:dyDescent="0.3">
      <c r="A2149">
        <v>0</v>
      </c>
      <c r="B2149">
        <v>0</v>
      </c>
      <c r="C2149">
        <v>0</v>
      </c>
      <c r="D2149">
        <v>300</v>
      </c>
      <c r="E2149" t="s">
        <v>8087</v>
      </c>
      <c r="F2149">
        <v>786407</v>
      </c>
      <c r="G2149" s="85">
        <v>46140</v>
      </c>
      <c r="H2149" s="57">
        <v>18</v>
      </c>
      <c r="I2149" t="s">
        <v>8238</v>
      </c>
    </row>
    <row r="2150" spans="1:9" x14ac:dyDescent="0.3">
      <c r="A2150">
        <v>30</v>
      </c>
      <c r="B2150">
        <v>0</v>
      </c>
      <c r="C2150">
        <v>0</v>
      </c>
      <c r="D2150">
        <v>0</v>
      </c>
      <c r="E2150" t="s">
        <v>3999</v>
      </c>
      <c r="F2150" t="s">
        <v>4208</v>
      </c>
      <c r="G2150" s="85">
        <v>46140</v>
      </c>
      <c r="H2150" s="57">
        <v>18</v>
      </c>
      <c r="I2150" t="s">
        <v>8269</v>
      </c>
    </row>
    <row r="2151" spans="1:9" x14ac:dyDescent="0.3">
      <c r="A2151">
        <v>30</v>
      </c>
      <c r="B2151">
        <v>0</v>
      </c>
      <c r="C2151">
        <v>0</v>
      </c>
      <c r="D2151">
        <v>0</v>
      </c>
      <c r="E2151" t="s">
        <v>3468</v>
      </c>
      <c r="F2151" t="s">
        <v>3263</v>
      </c>
      <c r="G2151" s="85">
        <v>46140</v>
      </c>
      <c r="H2151" s="57">
        <v>18</v>
      </c>
      <c r="I2151" t="s">
        <v>8278</v>
      </c>
    </row>
    <row r="2152" spans="1:9" x14ac:dyDescent="0.3">
      <c r="A2152">
        <v>-19</v>
      </c>
      <c r="B2152">
        <v>0</v>
      </c>
      <c r="C2152">
        <v>0</v>
      </c>
      <c r="D2152" t="s">
        <v>3567</v>
      </c>
      <c r="F2152" t="s">
        <v>7621</v>
      </c>
      <c r="G2152" s="85">
        <v>46140</v>
      </c>
      <c r="H2152" s="57">
        <v>18</v>
      </c>
      <c r="I2152" t="s">
        <v>8285</v>
      </c>
    </row>
    <row r="2153" spans="1:9" x14ac:dyDescent="0.3">
      <c r="A2153">
        <v>5</v>
      </c>
      <c r="B2153">
        <v>0</v>
      </c>
      <c r="C2153">
        <v>0</v>
      </c>
      <c r="D2153">
        <v>200</v>
      </c>
      <c r="E2153" t="s">
        <v>3934</v>
      </c>
      <c r="F2153">
        <v>319314</v>
      </c>
      <c r="G2153" s="85">
        <v>46140</v>
      </c>
      <c r="H2153" s="57">
        <v>18</v>
      </c>
      <c r="I2153" t="s">
        <v>8299</v>
      </c>
    </row>
    <row r="2154" spans="1:9" x14ac:dyDescent="0.3">
      <c r="A2154">
        <v>16</v>
      </c>
      <c r="C2154">
        <v>0</v>
      </c>
      <c r="D2154">
        <v>900</v>
      </c>
      <c r="E2154" t="s">
        <v>8041</v>
      </c>
      <c r="F2154">
        <v>675960</v>
      </c>
      <c r="G2154" s="85">
        <v>46140</v>
      </c>
      <c r="H2154" s="57">
        <v>18</v>
      </c>
      <c r="I2154" t="s">
        <v>8324</v>
      </c>
    </row>
    <row r="2155" spans="1:9" x14ac:dyDescent="0.3">
      <c r="A2155">
        <v>0</v>
      </c>
      <c r="C2155">
        <v>0</v>
      </c>
      <c r="D2155">
        <v>7500</v>
      </c>
      <c r="E2155" t="s">
        <v>4059</v>
      </c>
      <c r="F2155">
        <v>845415</v>
      </c>
      <c r="G2155" s="85">
        <v>46140</v>
      </c>
      <c r="H2155" s="57">
        <v>18</v>
      </c>
      <c r="I2155" t="s">
        <v>8328</v>
      </c>
    </row>
    <row r="2156" spans="1:9" x14ac:dyDescent="0.3">
      <c r="A2156">
        <v>6</v>
      </c>
      <c r="B2156">
        <v>1</v>
      </c>
      <c r="C2156">
        <v>0</v>
      </c>
      <c r="D2156">
        <v>1700</v>
      </c>
      <c r="F2156">
        <v>645199</v>
      </c>
      <c r="G2156" s="85">
        <v>46140</v>
      </c>
      <c r="H2156" s="57">
        <v>18</v>
      </c>
      <c r="I2156" t="s">
        <v>8339</v>
      </c>
    </row>
    <row r="2157" spans="1:9" x14ac:dyDescent="0.3">
      <c r="A2157">
        <v>0</v>
      </c>
      <c r="B2157">
        <v>0</v>
      </c>
      <c r="C2157">
        <v>0</v>
      </c>
      <c r="D2157">
        <v>400</v>
      </c>
      <c r="E2157" t="s">
        <v>3940</v>
      </c>
      <c r="F2157">
        <v>653403</v>
      </c>
      <c r="G2157" s="85">
        <v>46140</v>
      </c>
      <c r="H2157" s="57">
        <v>18</v>
      </c>
      <c r="I2157" t="s">
        <v>8340</v>
      </c>
    </row>
    <row r="2158" spans="1:9" x14ac:dyDescent="0.3">
      <c r="A2158">
        <v>0</v>
      </c>
      <c r="C2158">
        <v>0</v>
      </c>
      <c r="D2158">
        <v>1200</v>
      </c>
      <c r="E2158" t="s">
        <v>3894</v>
      </c>
      <c r="F2158">
        <v>653426</v>
      </c>
      <c r="G2158" s="85">
        <v>46140</v>
      </c>
      <c r="H2158" s="57">
        <v>18</v>
      </c>
      <c r="I2158" t="s">
        <v>8341</v>
      </c>
    </row>
    <row r="2159" spans="1:9" x14ac:dyDescent="0.3">
      <c r="A2159">
        <v>0</v>
      </c>
      <c r="B2159">
        <v>0</v>
      </c>
      <c r="C2159">
        <v>0</v>
      </c>
      <c r="D2159">
        <v>800</v>
      </c>
      <c r="E2159" t="s">
        <v>3939</v>
      </c>
      <c r="F2159">
        <v>653429</v>
      </c>
      <c r="G2159" s="85">
        <v>46140</v>
      </c>
      <c r="H2159" s="57">
        <v>18</v>
      </c>
      <c r="I2159" t="s">
        <v>8342</v>
      </c>
    </row>
    <row r="2160" spans="1:9" x14ac:dyDescent="0.3">
      <c r="A2160">
        <v>3</v>
      </c>
      <c r="B2160">
        <v>1</v>
      </c>
      <c r="C2160">
        <v>0</v>
      </c>
      <c r="D2160">
        <v>700</v>
      </c>
      <c r="E2160" t="s">
        <v>3583</v>
      </c>
      <c r="F2160">
        <v>653434</v>
      </c>
      <c r="G2160" s="85">
        <v>46140</v>
      </c>
      <c r="H2160" s="57">
        <v>18</v>
      </c>
      <c r="I2160" t="s">
        <v>8343</v>
      </c>
    </row>
    <row r="2161" spans="1:9" x14ac:dyDescent="0.3">
      <c r="A2161">
        <v>0</v>
      </c>
      <c r="C2161">
        <v>0</v>
      </c>
      <c r="D2161">
        <v>1100</v>
      </c>
      <c r="F2161">
        <v>653773</v>
      </c>
      <c r="G2161" s="85">
        <v>46140</v>
      </c>
      <c r="H2161" s="57">
        <v>18</v>
      </c>
      <c r="I2161" t="s">
        <v>8344</v>
      </c>
    </row>
    <row r="2162" spans="1:9" x14ac:dyDescent="0.3">
      <c r="A2162">
        <v>1</v>
      </c>
      <c r="B2162">
        <v>0</v>
      </c>
      <c r="C2162">
        <v>0</v>
      </c>
      <c r="D2162">
        <v>3500</v>
      </c>
      <c r="E2162" t="s">
        <v>3686</v>
      </c>
      <c r="F2162">
        <v>703480</v>
      </c>
      <c r="G2162" s="85">
        <v>46140</v>
      </c>
      <c r="H2162" s="57">
        <v>18</v>
      </c>
      <c r="I2162" t="s">
        <v>8345</v>
      </c>
    </row>
    <row r="2163" spans="1:9" x14ac:dyDescent="0.3">
      <c r="A2163">
        <v>1</v>
      </c>
      <c r="C2163">
        <v>0</v>
      </c>
      <c r="D2163">
        <v>3600</v>
      </c>
      <c r="E2163" t="s">
        <v>3896</v>
      </c>
      <c r="F2163">
        <v>794723</v>
      </c>
      <c r="G2163" s="85">
        <v>46140</v>
      </c>
      <c r="H2163" s="57">
        <v>18</v>
      </c>
      <c r="I2163" t="s">
        <v>8346</v>
      </c>
    </row>
    <row r="2164" spans="1:9" x14ac:dyDescent="0.3">
      <c r="A2164">
        <v>0</v>
      </c>
      <c r="B2164">
        <v>0</v>
      </c>
      <c r="C2164">
        <v>0</v>
      </c>
      <c r="D2164">
        <v>1200</v>
      </c>
      <c r="E2164" t="s">
        <v>8068</v>
      </c>
      <c r="F2164">
        <v>762106</v>
      </c>
      <c r="G2164" s="85">
        <v>46140</v>
      </c>
      <c r="H2164" s="57">
        <v>18</v>
      </c>
      <c r="I2164" t="s">
        <v>8370</v>
      </c>
    </row>
    <row r="2165" spans="1:9" x14ac:dyDescent="0.3">
      <c r="A2165">
        <v>1</v>
      </c>
      <c r="B2165">
        <v>0</v>
      </c>
      <c r="C2165">
        <v>0</v>
      </c>
      <c r="D2165">
        <v>5600</v>
      </c>
      <c r="E2165" t="s">
        <v>8070</v>
      </c>
      <c r="F2165">
        <v>732763</v>
      </c>
      <c r="G2165" s="85">
        <v>46140</v>
      </c>
      <c r="H2165" s="57">
        <v>18</v>
      </c>
      <c r="I2165" t="s">
        <v>8371</v>
      </c>
    </row>
    <row r="2166" spans="1:9" x14ac:dyDescent="0.3">
      <c r="A2166">
        <v>10</v>
      </c>
      <c r="B2166">
        <v>1</v>
      </c>
      <c r="C2166">
        <v>0</v>
      </c>
      <c r="D2166">
        <v>300</v>
      </c>
      <c r="E2166" t="s">
        <v>8071</v>
      </c>
      <c r="F2166">
        <v>712576</v>
      </c>
      <c r="G2166" s="85">
        <v>46140</v>
      </c>
      <c r="H2166" s="57">
        <v>18</v>
      </c>
      <c r="I2166" t="s">
        <v>8372</v>
      </c>
    </row>
    <row r="2167" spans="1:9" x14ac:dyDescent="0.3">
      <c r="A2167">
        <v>0</v>
      </c>
      <c r="B2167">
        <v>0</v>
      </c>
      <c r="C2167">
        <v>0</v>
      </c>
      <c r="D2167">
        <v>200</v>
      </c>
      <c r="E2167" t="s">
        <v>8072</v>
      </c>
      <c r="F2167">
        <v>709889</v>
      </c>
      <c r="G2167" s="85">
        <v>46140</v>
      </c>
      <c r="H2167" s="57">
        <v>18</v>
      </c>
      <c r="I2167" t="s">
        <v>8373</v>
      </c>
    </row>
    <row r="2168" spans="1:9" x14ac:dyDescent="0.3">
      <c r="A2168">
        <v>5</v>
      </c>
      <c r="B2168">
        <v>1</v>
      </c>
      <c r="C2168">
        <v>0</v>
      </c>
      <c r="D2168">
        <v>200</v>
      </c>
      <c r="E2168" t="s">
        <v>8072</v>
      </c>
      <c r="F2168">
        <v>709635</v>
      </c>
      <c r="G2168" s="85">
        <v>46140</v>
      </c>
      <c r="H2168" s="57">
        <v>18</v>
      </c>
      <c r="I2168" t="s">
        <v>8374</v>
      </c>
    </row>
    <row r="2169" spans="1:9" x14ac:dyDescent="0.3">
      <c r="A2169">
        <v>25</v>
      </c>
      <c r="B2169">
        <v>1</v>
      </c>
      <c r="C2169">
        <v>1</v>
      </c>
      <c r="D2169">
        <v>400</v>
      </c>
      <c r="E2169" t="s">
        <v>8072</v>
      </c>
      <c r="F2169">
        <v>705260</v>
      </c>
      <c r="G2169" s="85">
        <v>46140</v>
      </c>
      <c r="H2169" s="57">
        <v>18</v>
      </c>
      <c r="I2169" t="s">
        <v>8375</v>
      </c>
    </row>
    <row r="2170" spans="1:9" x14ac:dyDescent="0.3">
      <c r="A2170">
        <v>0</v>
      </c>
      <c r="B2170">
        <v>0</v>
      </c>
      <c r="C2170">
        <v>0</v>
      </c>
      <c r="D2170">
        <v>100</v>
      </c>
      <c r="E2170" t="s">
        <v>8075</v>
      </c>
      <c r="F2170">
        <v>553397</v>
      </c>
      <c r="G2170" s="85">
        <v>46140</v>
      </c>
      <c r="H2170" s="57">
        <v>18</v>
      </c>
      <c r="I2170" t="s">
        <v>8376</v>
      </c>
    </row>
    <row r="2171" spans="1:9" x14ac:dyDescent="0.3">
      <c r="A2171">
        <v>0</v>
      </c>
      <c r="B2171">
        <v>0</v>
      </c>
      <c r="C2171">
        <v>0</v>
      </c>
      <c r="D2171">
        <v>100</v>
      </c>
      <c r="E2171" t="s">
        <v>8075</v>
      </c>
      <c r="F2171">
        <v>536276</v>
      </c>
      <c r="G2171" s="85">
        <v>46140</v>
      </c>
      <c r="H2171" s="57">
        <v>18</v>
      </c>
      <c r="I2171" t="s">
        <v>8377</v>
      </c>
    </row>
    <row r="2172" spans="1:9" x14ac:dyDescent="0.3">
      <c r="A2172">
        <v>0</v>
      </c>
      <c r="B2172">
        <v>0</v>
      </c>
      <c r="C2172">
        <v>0</v>
      </c>
      <c r="D2172">
        <v>100</v>
      </c>
      <c r="E2172" t="s">
        <v>8075</v>
      </c>
      <c r="F2172">
        <v>452082</v>
      </c>
      <c r="G2172" s="85">
        <v>46140</v>
      </c>
      <c r="H2172" s="57">
        <v>18</v>
      </c>
      <c r="I2172" t="s">
        <v>8378</v>
      </c>
    </row>
    <row r="2173" spans="1:9" x14ac:dyDescent="0.3">
      <c r="A2173">
        <v>0</v>
      </c>
      <c r="B2173">
        <v>0</v>
      </c>
      <c r="C2173">
        <v>0</v>
      </c>
      <c r="D2173">
        <v>100</v>
      </c>
      <c r="E2173" t="s">
        <v>8075</v>
      </c>
      <c r="F2173">
        <v>164812</v>
      </c>
      <c r="G2173" s="85">
        <v>46140</v>
      </c>
      <c r="H2173" s="57">
        <v>18</v>
      </c>
      <c r="I2173" t="s">
        <v>8379</v>
      </c>
    </row>
    <row r="2174" spans="1:9" x14ac:dyDescent="0.3">
      <c r="A2174">
        <v>20</v>
      </c>
      <c r="B2174">
        <v>1</v>
      </c>
      <c r="C2174">
        <v>1</v>
      </c>
      <c r="D2174">
        <v>1300</v>
      </c>
      <c r="E2174" t="s">
        <v>8072</v>
      </c>
      <c r="F2174">
        <v>502860</v>
      </c>
      <c r="G2174" s="85">
        <v>46140</v>
      </c>
      <c r="H2174" s="57">
        <v>18</v>
      </c>
      <c r="I2174" t="s">
        <v>8380</v>
      </c>
    </row>
    <row r="2175" spans="1:9" x14ac:dyDescent="0.3">
      <c r="A2175">
        <v>-19</v>
      </c>
      <c r="B2175">
        <v>0</v>
      </c>
      <c r="C2175">
        <v>0</v>
      </c>
      <c r="D2175" t="s">
        <v>3567</v>
      </c>
      <c r="F2175" t="s">
        <v>7621</v>
      </c>
      <c r="G2175" s="85">
        <v>46141</v>
      </c>
      <c r="H2175" s="57">
        <v>18</v>
      </c>
      <c r="I2175" t="s">
        <v>8285</v>
      </c>
    </row>
    <row r="2176" spans="1:9" x14ac:dyDescent="0.3">
      <c r="A2176">
        <v>-7</v>
      </c>
      <c r="B2176">
        <v>0</v>
      </c>
      <c r="C2176">
        <v>0</v>
      </c>
      <c r="D2176" t="s">
        <v>3567</v>
      </c>
      <c r="E2176" t="s">
        <v>7963</v>
      </c>
      <c r="F2176" t="s">
        <v>7959</v>
      </c>
      <c r="G2176" s="85">
        <v>46141</v>
      </c>
      <c r="H2176" s="57">
        <v>18</v>
      </c>
      <c r="I2176" t="s">
        <v>8337</v>
      </c>
    </row>
    <row r="2177" spans="1:9" x14ac:dyDescent="0.3">
      <c r="A2177">
        <v>14</v>
      </c>
      <c r="C2177">
        <v>0</v>
      </c>
      <c r="D2177">
        <v>1200</v>
      </c>
      <c r="E2177" t="s">
        <v>3608</v>
      </c>
      <c r="F2177">
        <v>799639</v>
      </c>
      <c r="G2177" s="85">
        <v>46141</v>
      </c>
      <c r="H2177" s="57">
        <v>18</v>
      </c>
      <c r="I2177" t="s">
        <v>8382</v>
      </c>
    </row>
    <row r="2178" spans="1:9" x14ac:dyDescent="0.3">
      <c r="A2178">
        <v>-6</v>
      </c>
      <c r="B2178">
        <v>0</v>
      </c>
      <c r="C2178">
        <v>0</v>
      </c>
      <c r="D2178" t="s">
        <v>3567</v>
      </c>
      <c r="E2178" t="s">
        <v>7962</v>
      </c>
      <c r="F2178" t="s">
        <v>7961</v>
      </c>
      <c r="G2178" s="85">
        <v>46141</v>
      </c>
      <c r="H2178" s="57">
        <v>18</v>
      </c>
      <c r="I2178" t="s">
        <v>8338</v>
      </c>
    </row>
    <row r="2179" spans="1:9" x14ac:dyDescent="0.3">
      <c r="A2179">
        <v>6</v>
      </c>
      <c r="B2179">
        <v>0</v>
      </c>
      <c r="C2179">
        <v>0</v>
      </c>
      <c r="D2179">
        <v>600</v>
      </c>
      <c r="E2179" t="s">
        <v>7968</v>
      </c>
      <c r="F2179">
        <v>785791</v>
      </c>
      <c r="G2179" s="85">
        <v>46141</v>
      </c>
      <c r="H2179" s="57">
        <v>18</v>
      </c>
      <c r="I2179" t="s">
        <v>8228</v>
      </c>
    </row>
    <row r="2180" spans="1:9" x14ac:dyDescent="0.3">
      <c r="A2180">
        <v>0</v>
      </c>
      <c r="B2180">
        <v>0</v>
      </c>
      <c r="C2180">
        <v>0</v>
      </c>
      <c r="D2180">
        <v>1300</v>
      </c>
      <c r="E2180" t="s">
        <v>8031</v>
      </c>
      <c r="F2180">
        <v>4227</v>
      </c>
      <c r="G2180" s="85">
        <v>46141</v>
      </c>
      <c r="H2180" s="57">
        <v>18</v>
      </c>
      <c r="I2180" t="s">
        <v>8313</v>
      </c>
    </row>
    <row r="2181" spans="1:9" x14ac:dyDescent="0.3">
      <c r="A2181">
        <v>0</v>
      </c>
      <c r="B2181">
        <v>0</v>
      </c>
      <c r="C2181">
        <v>0</v>
      </c>
      <c r="D2181" t="s">
        <v>3567</v>
      </c>
      <c r="F2181" t="s">
        <v>7955</v>
      </c>
      <c r="G2181" s="85">
        <v>46141</v>
      </c>
      <c r="H2181" s="57">
        <v>18</v>
      </c>
      <c r="I2181" t="s">
        <v>8231</v>
      </c>
    </row>
    <row r="2182" spans="1:9" x14ac:dyDescent="0.3">
      <c r="A2182">
        <v>30</v>
      </c>
      <c r="B2182">
        <v>1</v>
      </c>
      <c r="C2182">
        <v>1</v>
      </c>
      <c r="D2182">
        <v>500</v>
      </c>
      <c r="E2182" t="s">
        <v>3887</v>
      </c>
      <c r="F2182">
        <v>520943</v>
      </c>
      <c r="G2182" s="85">
        <v>46141</v>
      </c>
      <c r="H2182" s="57">
        <v>18</v>
      </c>
      <c r="I2182" t="s">
        <v>8277</v>
      </c>
    </row>
    <row r="2183" spans="1:9" x14ac:dyDescent="0.3">
      <c r="A2183">
        <v>0</v>
      </c>
      <c r="B2183">
        <v>0</v>
      </c>
      <c r="C2183">
        <v>0</v>
      </c>
      <c r="D2183">
        <v>8800</v>
      </c>
      <c r="E2183" t="s">
        <v>7970</v>
      </c>
      <c r="F2183">
        <v>648552</v>
      </c>
      <c r="G2183" s="85">
        <v>46141</v>
      </c>
      <c r="H2183" s="57">
        <v>18</v>
      </c>
      <c r="I2183" t="s">
        <v>8279</v>
      </c>
    </row>
    <row r="2184" spans="1:9" x14ac:dyDescent="0.3">
      <c r="A2184">
        <v>0</v>
      </c>
      <c r="B2184">
        <v>0</v>
      </c>
      <c r="C2184">
        <v>0</v>
      </c>
      <c r="D2184">
        <v>600</v>
      </c>
      <c r="E2184" t="s">
        <v>8010</v>
      </c>
      <c r="F2184">
        <v>679123</v>
      </c>
      <c r="G2184" s="85">
        <v>46141</v>
      </c>
      <c r="H2184" s="57">
        <v>18</v>
      </c>
      <c r="I2184" t="s">
        <v>8312</v>
      </c>
    </row>
    <row r="2185" spans="1:9" x14ac:dyDescent="0.3">
      <c r="A2185">
        <v>12</v>
      </c>
      <c r="B2185">
        <v>1</v>
      </c>
      <c r="C2185">
        <v>0</v>
      </c>
      <c r="D2185">
        <v>600</v>
      </c>
      <c r="E2185" t="s">
        <v>7984</v>
      </c>
      <c r="F2185">
        <v>780942</v>
      </c>
      <c r="G2185" s="85">
        <v>46141</v>
      </c>
      <c r="H2185" s="57">
        <v>18</v>
      </c>
      <c r="I2185" t="s">
        <v>8252</v>
      </c>
    </row>
    <row r="2186" spans="1:9" x14ac:dyDescent="0.3">
      <c r="A2186">
        <v>0</v>
      </c>
      <c r="B2186">
        <v>0</v>
      </c>
      <c r="C2186">
        <v>0</v>
      </c>
      <c r="D2186">
        <v>1400</v>
      </c>
      <c r="E2186" t="s">
        <v>8000</v>
      </c>
      <c r="F2186">
        <v>653788</v>
      </c>
      <c r="G2186" s="85">
        <v>46141</v>
      </c>
      <c r="H2186" s="57">
        <v>18</v>
      </c>
      <c r="I2186" t="s">
        <v>8296</v>
      </c>
    </row>
    <row r="2187" spans="1:9" x14ac:dyDescent="0.3">
      <c r="A2187">
        <v>0</v>
      </c>
      <c r="B2187">
        <v>0</v>
      </c>
      <c r="C2187">
        <v>0</v>
      </c>
      <c r="D2187">
        <v>2700</v>
      </c>
      <c r="E2187" t="s">
        <v>8006</v>
      </c>
      <c r="F2187">
        <v>865594</v>
      </c>
      <c r="G2187" s="85">
        <v>46141</v>
      </c>
      <c r="H2187" s="57">
        <v>18</v>
      </c>
      <c r="I2187" t="s">
        <v>8297</v>
      </c>
    </row>
    <row r="2188" spans="1:9" x14ac:dyDescent="0.3">
      <c r="A2188">
        <v>0</v>
      </c>
      <c r="B2188">
        <v>0</v>
      </c>
      <c r="C2188">
        <v>0</v>
      </c>
      <c r="D2188">
        <v>6200</v>
      </c>
      <c r="E2188" t="s">
        <v>8007</v>
      </c>
      <c r="F2188">
        <v>859358</v>
      </c>
      <c r="G2188" s="85">
        <v>46141</v>
      </c>
      <c r="H2188" s="57">
        <v>18</v>
      </c>
      <c r="I2188" t="s">
        <v>8298</v>
      </c>
    </row>
    <row r="2189" spans="1:9" x14ac:dyDescent="0.3">
      <c r="A2189">
        <v>0</v>
      </c>
      <c r="B2189">
        <v>0</v>
      </c>
      <c r="C2189">
        <v>0</v>
      </c>
      <c r="D2189">
        <v>300</v>
      </c>
      <c r="E2189" t="s">
        <v>8028</v>
      </c>
      <c r="F2189">
        <v>166802</v>
      </c>
      <c r="G2189" s="85">
        <v>46141</v>
      </c>
      <c r="H2189" s="57">
        <v>18</v>
      </c>
      <c r="I2189" t="s">
        <v>8305</v>
      </c>
    </row>
    <row r="2190" spans="1:9" x14ac:dyDescent="0.3">
      <c r="A2190">
        <v>0</v>
      </c>
      <c r="B2190">
        <v>0</v>
      </c>
      <c r="C2190">
        <v>0</v>
      </c>
      <c r="D2190">
        <v>800</v>
      </c>
      <c r="E2190" t="s">
        <v>8013</v>
      </c>
      <c r="F2190">
        <v>859524</v>
      </c>
      <c r="G2190" s="85">
        <v>46141</v>
      </c>
      <c r="H2190" s="57">
        <v>18</v>
      </c>
      <c r="I2190" t="s">
        <v>8311</v>
      </c>
    </row>
    <row r="2191" spans="1:9" x14ac:dyDescent="0.3">
      <c r="A2191">
        <v>30</v>
      </c>
      <c r="B2191">
        <v>1</v>
      </c>
      <c r="C2191">
        <v>1</v>
      </c>
      <c r="D2191">
        <v>500</v>
      </c>
      <c r="E2191" t="s">
        <v>7981</v>
      </c>
      <c r="F2191">
        <v>653423</v>
      </c>
      <c r="G2191" s="85">
        <v>46141</v>
      </c>
      <c r="H2191" s="57">
        <v>18</v>
      </c>
      <c r="I2191" t="s">
        <v>8256</v>
      </c>
    </row>
    <row r="2192" spans="1:9" x14ac:dyDescent="0.3">
      <c r="A2192">
        <v>0</v>
      </c>
      <c r="B2192">
        <v>0</v>
      </c>
      <c r="C2192">
        <v>0</v>
      </c>
      <c r="D2192">
        <v>1000</v>
      </c>
      <c r="E2192" t="s">
        <v>7983</v>
      </c>
      <c r="F2192">
        <v>860832</v>
      </c>
      <c r="G2192" s="85">
        <v>46141</v>
      </c>
      <c r="H2192" s="57">
        <v>18</v>
      </c>
      <c r="I2192" t="s">
        <v>8314</v>
      </c>
    </row>
    <row r="2193" spans="1:9" x14ac:dyDescent="0.3">
      <c r="A2193">
        <v>0</v>
      </c>
      <c r="B2193">
        <v>0</v>
      </c>
      <c r="C2193">
        <v>0</v>
      </c>
      <c r="D2193">
        <v>200</v>
      </c>
      <c r="E2193" t="s">
        <v>8032</v>
      </c>
      <c r="F2193">
        <v>841968</v>
      </c>
      <c r="G2193" s="85">
        <v>46141</v>
      </c>
      <c r="H2193" s="57">
        <v>18</v>
      </c>
      <c r="I2193" t="s">
        <v>8318</v>
      </c>
    </row>
    <row r="2194" spans="1:9" x14ac:dyDescent="0.3">
      <c r="A2194">
        <v>0</v>
      </c>
      <c r="C2194">
        <v>0</v>
      </c>
      <c r="D2194">
        <v>100</v>
      </c>
      <c r="E2194" t="s">
        <v>8035</v>
      </c>
      <c r="F2194">
        <v>818917</v>
      </c>
      <c r="G2194" s="85">
        <v>46141</v>
      </c>
      <c r="H2194" s="57">
        <v>18</v>
      </c>
      <c r="I2194" t="s">
        <v>8319</v>
      </c>
    </row>
    <row r="2195" spans="1:9" x14ac:dyDescent="0.3">
      <c r="A2195">
        <v>9</v>
      </c>
      <c r="B2195">
        <v>1</v>
      </c>
      <c r="C2195">
        <v>0</v>
      </c>
      <c r="D2195">
        <v>900</v>
      </c>
      <c r="E2195" t="s">
        <v>3932</v>
      </c>
      <c r="F2195">
        <v>860011</v>
      </c>
      <c r="G2195" s="85">
        <v>46141</v>
      </c>
      <c r="H2195" s="57">
        <v>18</v>
      </c>
      <c r="I2195" t="s">
        <v>8234</v>
      </c>
    </row>
    <row r="2196" spans="1:9" x14ac:dyDescent="0.3">
      <c r="A2196">
        <v>0</v>
      </c>
      <c r="B2196">
        <v>0</v>
      </c>
      <c r="C2196">
        <v>0</v>
      </c>
      <c r="D2196">
        <v>8200</v>
      </c>
      <c r="E2196" t="s">
        <v>8037</v>
      </c>
      <c r="F2196">
        <v>860198</v>
      </c>
      <c r="G2196" s="85">
        <v>46141</v>
      </c>
      <c r="H2196" s="57">
        <v>18</v>
      </c>
      <c r="I2196" t="s">
        <v>8320</v>
      </c>
    </row>
    <row r="2197" spans="1:9" x14ac:dyDescent="0.3">
      <c r="A2197">
        <v>0</v>
      </c>
      <c r="B2197">
        <v>0</v>
      </c>
      <c r="C2197">
        <v>0</v>
      </c>
      <c r="D2197">
        <v>8200</v>
      </c>
      <c r="E2197" t="s">
        <v>7985</v>
      </c>
      <c r="F2197">
        <v>860198</v>
      </c>
      <c r="G2197" s="85">
        <v>46141</v>
      </c>
      <c r="H2197" s="57">
        <v>18</v>
      </c>
      <c r="I2197" t="s">
        <v>8320</v>
      </c>
    </row>
    <row r="2198" spans="1:9" x14ac:dyDescent="0.3">
      <c r="A2198">
        <v>0</v>
      </c>
      <c r="B2198">
        <v>0</v>
      </c>
      <c r="C2198">
        <v>0</v>
      </c>
      <c r="D2198">
        <v>2500</v>
      </c>
      <c r="F2198">
        <v>817128</v>
      </c>
      <c r="G2198" s="85">
        <v>46141</v>
      </c>
      <c r="H2198" s="57">
        <v>18</v>
      </c>
      <c r="I2198" t="s">
        <v>8270</v>
      </c>
    </row>
    <row r="2199" spans="1:9" x14ac:dyDescent="0.3">
      <c r="A2199">
        <v>0</v>
      </c>
      <c r="C2199">
        <v>0</v>
      </c>
      <c r="D2199">
        <v>7500</v>
      </c>
      <c r="E2199" t="s">
        <v>4059</v>
      </c>
      <c r="F2199">
        <v>845415</v>
      </c>
      <c r="G2199" s="85">
        <v>46141</v>
      </c>
      <c r="H2199" s="57">
        <v>18</v>
      </c>
      <c r="I2199" t="s">
        <v>8328</v>
      </c>
    </row>
    <row r="2200" spans="1:9" x14ac:dyDescent="0.3">
      <c r="A2200">
        <v>0</v>
      </c>
      <c r="B2200">
        <v>0</v>
      </c>
      <c r="C2200">
        <v>0</v>
      </c>
      <c r="D2200">
        <v>200</v>
      </c>
      <c r="E2200" t="s">
        <v>8067</v>
      </c>
      <c r="F2200">
        <v>765419</v>
      </c>
      <c r="G2200" s="85">
        <v>46141</v>
      </c>
      <c r="H2200" s="57">
        <v>18</v>
      </c>
      <c r="I2200" t="s">
        <v>8361</v>
      </c>
    </row>
    <row r="2201" spans="1:9" x14ac:dyDescent="0.3">
      <c r="A2201">
        <v>0</v>
      </c>
      <c r="B2201">
        <v>0</v>
      </c>
      <c r="C2201">
        <v>0</v>
      </c>
      <c r="D2201">
        <v>100</v>
      </c>
      <c r="E2201" t="s">
        <v>8074</v>
      </c>
      <c r="F2201">
        <v>660807</v>
      </c>
      <c r="G2201" s="85">
        <v>46141</v>
      </c>
      <c r="H2201" s="57">
        <v>18</v>
      </c>
      <c r="I2201" t="s">
        <v>8362</v>
      </c>
    </row>
    <row r="2202" spans="1:9" x14ac:dyDescent="0.3">
      <c r="A2202">
        <v>0</v>
      </c>
      <c r="B2202">
        <v>0</v>
      </c>
      <c r="C2202">
        <v>0</v>
      </c>
      <c r="D2202">
        <v>1400</v>
      </c>
      <c r="E2202" t="s">
        <v>8080</v>
      </c>
      <c r="F2202">
        <v>859361</v>
      </c>
      <c r="G2202" s="85">
        <v>46141</v>
      </c>
      <c r="H2202" s="57">
        <v>18</v>
      </c>
      <c r="I2202" t="s">
        <v>8363</v>
      </c>
    </row>
    <row r="2203" spans="1:9" x14ac:dyDescent="0.3">
      <c r="A2203">
        <v>0</v>
      </c>
      <c r="B2203">
        <v>0</v>
      </c>
      <c r="C2203">
        <v>0</v>
      </c>
      <c r="D2203">
        <v>100</v>
      </c>
      <c r="E2203" t="s">
        <v>8019</v>
      </c>
      <c r="F2203">
        <v>713263</v>
      </c>
      <c r="G2203" s="85">
        <v>46141</v>
      </c>
      <c r="H2203" s="57">
        <v>18</v>
      </c>
      <c r="I2203" t="s">
        <v>8325</v>
      </c>
    </row>
    <row r="2204" spans="1:9" x14ac:dyDescent="0.3">
      <c r="A2204">
        <v>5</v>
      </c>
      <c r="B2204">
        <v>0</v>
      </c>
      <c r="C2204">
        <v>0</v>
      </c>
      <c r="D2204">
        <v>3900</v>
      </c>
      <c r="E2204" t="s">
        <v>7987</v>
      </c>
      <c r="F2204">
        <v>672199</v>
      </c>
      <c r="G2204" s="85">
        <v>46141</v>
      </c>
      <c r="H2204" s="57">
        <v>18</v>
      </c>
      <c r="I2204" t="s">
        <v>8263</v>
      </c>
    </row>
    <row r="2205" spans="1:9" x14ac:dyDescent="0.3">
      <c r="A2205">
        <v>12</v>
      </c>
      <c r="B2205">
        <v>1</v>
      </c>
      <c r="C2205">
        <v>0</v>
      </c>
      <c r="D2205">
        <v>4000</v>
      </c>
      <c r="E2205" t="s">
        <v>3413</v>
      </c>
      <c r="F2205">
        <v>732113</v>
      </c>
      <c r="G2205" s="85">
        <v>46141</v>
      </c>
      <c r="H2205" s="57">
        <v>18</v>
      </c>
      <c r="I2205" t="s">
        <v>8289</v>
      </c>
    </row>
    <row r="2206" spans="1:9" x14ac:dyDescent="0.3">
      <c r="A2206">
        <v>0</v>
      </c>
      <c r="B2206">
        <v>0</v>
      </c>
      <c r="C2206">
        <v>0</v>
      </c>
      <c r="D2206">
        <v>300</v>
      </c>
      <c r="E2206" t="s">
        <v>8078</v>
      </c>
      <c r="F2206">
        <v>4016</v>
      </c>
      <c r="G2206" s="85">
        <v>46141</v>
      </c>
      <c r="H2206" s="57">
        <v>18</v>
      </c>
      <c r="I2206" t="s">
        <v>8364</v>
      </c>
    </row>
    <row r="2207" spans="1:9" x14ac:dyDescent="0.3">
      <c r="A2207">
        <v>0</v>
      </c>
      <c r="B2207">
        <v>0</v>
      </c>
      <c r="C2207">
        <v>0</v>
      </c>
      <c r="D2207">
        <v>100</v>
      </c>
      <c r="E2207" t="s">
        <v>8078</v>
      </c>
      <c r="F2207">
        <v>142554</v>
      </c>
      <c r="G2207" s="85">
        <v>46141</v>
      </c>
      <c r="H2207" s="57">
        <v>18</v>
      </c>
      <c r="I2207" t="s">
        <v>8366</v>
      </c>
    </row>
    <row r="2208" spans="1:9" x14ac:dyDescent="0.3">
      <c r="A2208">
        <v>2</v>
      </c>
      <c r="B2208">
        <v>0</v>
      </c>
      <c r="C2208">
        <v>0</v>
      </c>
      <c r="D2208">
        <v>1700</v>
      </c>
      <c r="E2208" t="s">
        <v>7982</v>
      </c>
      <c r="F2208">
        <v>170241</v>
      </c>
      <c r="G2208" s="85">
        <v>46141</v>
      </c>
      <c r="H2208" s="57">
        <v>18</v>
      </c>
      <c r="I2208" t="s">
        <v>8257</v>
      </c>
    </row>
    <row r="2209" spans="1:9" x14ac:dyDescent="0.3">
      <c r="A2209">
        <v>0</v>
      </c>
      <c r="B2209">
        <v>0</v>
      </c>
      <c r="C2209">
        <v>0</v>
      </c>
      <c r="D2209">
        <v>1100</v>
      </c>
      <c r="E2209" t="s">
        <v>7988</v>
      </c>
      <c r="F2209">
        <v>703592</v>
      </c>
      <c r="G2209" s="85">
        <v>46141</v>
      </c>
      <c r="H2209" s="57">
        <v>18</v>
      </c>
      <c r="I2209" t="s">
        <v>8268</v>
      </c>
    </row>
    <row r="2210" spans="1:9" x14ac:dyDescent="0.3">
      <c r="A2210">
        <v>4</v>
      </c>
      <c r="B2210">
        <v>0</v>
      </c>
      <c r="C2210">
        <v>0</v>
      </c>
      <c r="D2210">
        <v>2800</v>
      </c>
      <c r="E2210" t="s">
        <v>3921</v>
      </c>
      <c r="F2210">
        <v>655264</v>
      </c>
      <c r="G2210" s="85">
        <v>46141</v>
      </c>
      <c r="H2210" s="57">
        <v>18</v>
      </c>
      <c r="I2210" t="s">
        <v>8235</v>
      </c>
    </row>
    <row r="2211" spans="1:9" x14ac:dyDescent="0.3">
      <c r="A2211">
        <v>0</v>
      </c>
      <c r="B2211">
        <v>0</v>
      </c>
      <c r="C2211">
        <v>0</v>
      </c>
      <c r="D2211">
        <v>3500</v>
      </c>
      <c r="E2211" t="s">
        <v>7997</v>
      </c>
      <c r="F2211">
        <v>855296</v>
      </c>
      <c r="G2211" s="85">
        <v>46141</v>
      </c>
      <c r="H2211" s="57">
        <v>18</v>
      </c>
      <c r="I2211" t="s">
        <v>8291</v>
      </c>
    </row>
    <row r="2212" spans="1:9" x14ac:dyDescent="0.3">
      <c r="A2212">
        <v>4</v>
      </c>
      <c r="B2212">
        <v>0</v>
      </c>
      <c r="C2212">
        <v>0</v>
      </c>
      <c r="D2212">
        <v>5000</v>
      </c>
      <c r="E2212" t="s">
        <v>7978</v>
      </c>
      <c r="F2212">
        <v>859329</v>
      </c>
      <c r="G2212" s="85">
        <v>46141</v>
      </c>
      <c r="H2212" s="57">
        <v>18</v>
      </c>
      <c r="I2212" t="s">
        <v>8251</v>
      </c>
    </row>
    <row r="2213" spans="1:9" x14ac:dyDescent="0.3">
      <c r="A2213">
        <v>0</v>
      </c>
      <c r="C2213">
        <v>0</v>
      </c>
      <c r="D2213">
        <v>100</v>
      </c>
      <c r="E2213" t="s">
        <v>8021</v>
      </c>
      <c r="F2213">
        <v>708951</v>
      </c>
      <c r="G2213" s="85">
        <v>46141</v>
      </c>
      <c r="H2213" s="57">
        <v>18</v>
      </c>
      <c r="I2213" t="s">
        <v>8329</v>
      </c>
    </row>
    <row r="2214" spans="1:9" x14ac:dyDescent="0.3">
      <c r="A2214">
        <v>0</v>
      </c>
      <c r="B2214">
        <v>0</v>
      </c>
      <c r="C2214">
        <v>0</v>
      </c>
      <c r="D2214">
        <v>800</v>
      </c>
      <c r="E2214" t="s">
        <v>8033</v>
      </c>
      <c r="F2214">
        <v>859362</v>
      </c>
      <c r="G2214" s="85">
        <v>46141</v>
      </c>
      <c r="H2214" s="57">
        <v>18</v>
      </c>
      <c r="I2214" t="s">
        <v>8331</v>
      </c>
    </row>
    <row r="2215" spans="1:9" x14ac:dyDescent="0.3">
      <c r="A2215">
        <v>0</v>
      </c>
      <c r="B2215">
        <v>0</v>
      </c>
      <c r="C2215">
        <v>0</v>
      </c>
      <c r="D2215">
        <v>1200</v>
      </c>
      <c r="E2215" t="s">
        <v>8025</v>
      </c>
      <c r="F2215">
        <v>859356</v>
      </c>
      <c r="G2215" s="85">
        <v>46141</v>
      </c>
      <c r="H2215" s="57">
        <v>18</v>
      </c>
      <c r="I2215" t="s">
        <v>8326</v>
      </c>
    </row>
    <row r="2216" spans="1:9" x14ac:dyDescent="0.3">
      <c r="A2216">
        <v>0</v>
      </c>
      <c r="B2216">
        <v>0</v>
      </c>
      <c r="C2216">
        <v>0</v>
      </c>
      <c r="D2216">
        <v>9800</v>
      </c>
      <c r="E2216" t="s">
        <v>3676</v>
      </c>
      <c r="F2216">
        <v>859387</v>
      </c>
      <c r="G2216" s="85">
        <v>46141</v>
      </c>
      <c r="H2216" s="57">
        <v>18</v>
      </c>
      <c r="I2216" t="s">
        <v>8327</v>
      </c>
    </row>
    <row r="2217" spans="1:9" x14ac:dyDescent="0.3">
      <c r="A2217">
        <v>0</v>
      </c>
      <c r="B2217">
        <v>0</v>
      </c>
      <c r="C2217">
        <v>0</v>
      </c>
      <c r="D2217">
        <v>9800</v>
      </c>
      <c r="E2217" t="s">
        <v>8039</v>
      </c>
      <c r="F2217">
        <v>859387</v>
      </c>
      <c r="G2217" s="85">
        <v>46141</v>
      </c>
      <c r="H2217" s="57">
        <v>18</v>
      </c>
      <c r="I2217" t="s">
        <v>8327</v>
      </c>
    </row>
    <row r="2218" spans="1:9" x14ac:dyDescent="0.3">
      <c r="A2218">
        <v>0</v>
      </c>
      <c r="B2218">
        <v>0</v>
      </c>
      <c r="C2218">
        <v>0</v>
      </c>
      <c r="D2218">
        <v>300</v>
      </c>
      <c r="E2218" t="s">
        <v>8087</v>
      </c>
      <c r="F2218">
        <v>786407</v>
      </c>
      <c r="G2218" s="85">
        <v>46141</v>
      </c>
      <c r="H2218" s="57">
        <v>18</v>
      </c>
      <c r="I2218" t="s">
        <v>8238</v>
      </c>
    </row>
    <row r="2219" spans="1:9" x14ac:dyDescent="0.3">
      <c r="A2219">
        <v>0</v>
      </c>
      <c r="B2219">
        <v>0</v>
      </c>
      <c r="C2219">
        <v>0</v>
      </c>
      <c r="D2219">
        <v>400</v>
      </c>
      <c r="E2219" t="s">
        <v>3940</v>
      </c>
      <c r="F2219">
        <v>653403</v>
      </c>
      <c r="G2219" s="85">
        <v>46141</v>
      </c>
      <c r="H2219" s="57">
        <v>18</v>
      </c>
      <c r="I2219" t="s">
        <v>8340</v>
      </c>
    </row>
    <row r="2220" spans="1:9" x14ac:dyDescent="0.3">
      <c r="A2220">
        <v>0</v>
      </c>
      <c r="B2220">
        <v>0</v>
      </c>
      <c r="C2220">
        <v>0</v>
      </c>
      <c r="D2220">
        <v>800</v>
      </c>
      <c r="E2220" t="s">
        <v>3939</v>
      </c>
      <c r="F2220">
        <v>653429</v>
      </c>
      <c r="G2220" s="85">
        <v>46141</v>
      </c>
      <c r="H2220" s="57">
        <v>18</v>
      </c>
      <c r="I2220" t="s">
        <v>8342</v>
      </c>
    </row>
    <row r="2221" spans="1:9" x14ac:dyDescent="0.3">
      <c r="A2221">
        <v>0</v>
      </c>
      <c r="C2221">
        <v>0</v>
      </c>
      <c r="D2221">
        <v>1000</v>
      </c>
      <c r="F2221">
        <v>653773</v>
      </c>
      <c r="G2221" s="85">
        <v>46141</v>
      </c>
      <c r="H2221" s="57">
        <v>18</v>
      </c>
      <c r="I2221" t="s">
        <v>8344</v>
      </c>
    </row>
    <row r="2222" spans="1:9" x14ac:dyDescent="0.3">
      <c r="A2222">
        <v>0</v>
      </c>
      <c r="B2222">
        <v>0</v>
      </c>
      <c r="C2222">
        <v>0</v>
      </c>
      <c r="D2222">
        <v>1200</v>
      </c>
      <c r="E2222" t="s">
        <v>8068</v>
      </c>
      <c r="F2222">
        <v>762106</v>
      </c>
      <c r="G2222" s="85">
        <v>46141</v>
      </c>
      <c r="H2222" s="57">
        <v>18</v>
      </c>
      <c r="I2222" t="s">
        <v>8370</v>
      </c>
    </row>
    <row r="2223" spans="1:9" x14ac:dyDescent="0.3">
      <c r="A2223">
        <v>0</v>
      </c>
      <c r="B2223">
        <v>0</v>
      </c>
      <c r="C2223">
        <v>0</v>
      </c>
      <c r="D2223">
        <v>200</v>
      </c>
      <c r="E2223" t="s">
        <v>8072</v>
      </c>
      <c r="F2223">
        <v>709889</v>
      </c>
      <c r="G2223" s="85">
        <v>46141</v>
      </c>
      <c r="H2223" s="57">
        <v>18</v>
      </c>
      <c r="I2223" t="s">
        <v>8373</v>
      </c>
    </row>
    <row r="2224" spans="1:9" x14ac:dyDescent="0.3">
      <c r="A2224">
        <v>0</v>
      </c>
      <c r="B2224">
        <v>0</v>
      </c>
      <c r="C2224">
        <v>0</v>
      </c>
      <c r="D2224">
        <v>100</v>
      </c>
      <c r="E2224" t="s">
        <v>8075</v>
      </c>
      <c r="F2224">
        <v>553397</v>
      </c>
      <c r="G2224" s="85">
        <v>46141</v>
      </c>
      <c r="H2224" s="57">
        <v>18</v>
      </c>
      <c r="I2224" t="s">
        <v>8376</v>
      </c>
    </row>
    <row r="2225" spans="1:9" x14ac:dyDescent="0.3">
      <c r="A2225">
        <v>0</v>
      </c>
      <c r="B2225">
        <v>0</v>
      </c>
      <c r="C2225">
        <v>0</v>
      </c>
      <c r="D2225">
        <v>100</v>
      </c>
      <c r="E2225" t="s">
        <v>8075</v>
      </c>
      <c r="F2225">
        <v>536276</v>
      </c>
      <c r="G2225" s="85">
        <v>46141</v>
      </c>
      <c r="H2225" s="57">
        <v>18</v>
      </c>
      <c r="I2225" t="s">
        <v>8377</v>
      </c>
    </row>
    <row r="2226" spans="1:9" x14ac:dyDescent="0.3">
      <c r="A2226">
        <v>0</v>
      </c>
      <c r="B2226">
        <v>0</v>
      </c>
      <c r="C2226">
        <v>0</v>
      </c>
      <c r="D2226">
        <v>100</v>
      </c>
      <c r="E2226" t="s">
        <v>8075</v>
      </c>
      <c r="F2226">
        <v>452082</v>
      </c>
      <c r="G2226" s="85">
        <v>46141</v>
      </c>
      <c r="H2226" s="57">
        <v>18</v>
      </c>
      <c r="I2226" t="s">
        <v>8378</v>
      </c>
    </row>
    <row r="2227" spans="1:9" x14ac:dyDescent="0.3">
      <c r="A2227">
        <v>0</v>
      </c>
      <c r="B2227">
        <v>0</v>
      </c>
      <c r="C2227">
        <v>0</v>
      </c>
      <c r="D2227">
        <v>100</v>
      </c>
      <c r="E2227" t="s">
        <v>8075</v>
      </c>
      <c r="F2227">
        <v>164812</v>
      </c>
      <c r="G2227" s="85">
        <v>46141</v>
      </c>
      <c r="H2227" s="57">
        <v>18</v>
      </c>
      <c r="I2227" t="s">
        <v>8379</v>
      </c>
    </row>
    <row r="2228" spans="1:9" x14ac:dyDescent="0.3">
      <c r="A2228">
        <v>1</v>
      </c>
      <c r="B2228">
        <v>0</v>
      </c>
      <c r="C2228">
        <v>0</v>
      </c>
      <c r="D2228">
        <v>3500</v>
      </c>
      <c r="E2228" t="s">
        <v>3686</v>
      </c>
      <c r="F2228">
        <v>703480</v>
      </c>
      <c r="G2228" s="85">
        <v>46141</v>
      </c>
      <c r="H2228" s="57">
        <v>18</v>
      </c>
      <c r="I2228" t="s">
        <v>8345</v>
      </c>
    </row>
    <row r="2229" spans="1:9" x14ac:dyDescent="0.3">
      <c r="A2229">
        <v>1</v>
      </c>
      <c r="B2229">
        <v>0</v>
      </c>
      <c r="C2229">
        <v>0</v>
      </c>
      <c r="D2229">
        <v>5600</v>
      </c>
      <c r="E2229" t="s">
        <v>8070</v>
      </c>
      <c r="F2229">
        <v>732763</v>
      </c>
      <c r="G2229" s="85">
        <v>46141</v>
      </c>
      <c r="H2229" s="57">
        <v>18</v>
      </c>
      <c r="I2229" t="s">
        <v>8371</v>
      </c>
    </row>
    <row r="2230" spans="1:9" x14ac:dyDescent="0.3">
      <c r="A2230">
        <v>13</v>
      </c>
      <c r="B2230">
        <v>1</v>
      </c>
      <c r="C2230">
        <v>0</v>
      </c>
      <c r="D2230">
        <v>26300</v>
      </c>
      <c r="E2230" t="s">
        <v>3226</v>
      </c>
      <c r="F2230">
        <v>703456</v>
      </c>
      <c r="G2230" s="85">
        <v>46141</v>
      </c>
      <c r="H2230" s="57">
        <v>18</v>
      </c>
      <c r="I2230" t="s">
        <v>8286</v>
      </c>
    </row>
    <row r="2231" spans="1:9" x14ac:dyDescent="0.3">
      <c r="A2231">
        <v>1</v>
      </c>
      <c r="B2231">
        <v>0</v>
      </c>
      <c r="C2231">
        <v>0</v>
      </c>
      <c r="D2231">
        <v>4900</v>
      </c>
      <c r="E2231" t="s">
        <v>7998</v>
      </c>
      <c r="F2231">
        <v>84671</v>
      </c>
      <c r="G2231" s="85">
        <v>46141</v>
      </c>
      <c r="H2231" s="57">
        <v>18</v>
      </c>
      <c r="I2231" t="s">
        <v>8264</v>
      </c>
    </row>
    <row r="2232" spans="1:9" x14ac:dyDescent="0.3">
      <c r="A2232">
        <v>1</v>
      </c>
      <c r="B2232">
        <v>0</v>
      </c>
      <c r="C2232">
        <v>0</v>
      </c>
      <c r="D2232">
        <v>4400</v>
      </c>
      <c r="E2232" t="s">
        <v>3169</v>
      </c>
      <c r="F2232">
        <v>794770</v>
      </c>
      <c r="G2232" s="85">
        <v>46141</v>
      </c>
      <c r="H2232" s="57">
        <v>18</v>
      </c>
      <c r="I2232" t="s">
        <v>8275</v>
      </c>
    </row>
    <row r="2233" spans="1:9" x14ac:dyDescent="0.3">
      <c r="A2233">
        <v>1</v>
      </c>
      <c r="B2233">
        <v>0</v>
      </c>
      <c r="C2233">
        <v>0</v>
      </c>
      <c r="D2233">
        <v>6800</v>
      </c>
      <c r="E2233" t="s">
        <v>8009</v>
      </c>
      <c r="F2233">
        <v>137271</v>
      </c>
      <c r="G2233" s="85">
        <v>46141</v>
      </c>
      <c r="H2233" s="57">
        <v>18</v>
      </c>
      <c r="I2233" t="s">
        <v>8302</v>
      </c>
    </row>
    <row r="2234" spans="1:9" x14ac:dyDescent="0.3">
      <c r="A2234">
        <v>2</v>
      </c>
      <c r="B2234">
        <v>0</v>
      </c>
      <c r="C2234">
        <v>0</v>
      </c>
      <c r="D2234">
        <v>16700</v>
      </c>
      <c r="F2234">
        <v>732762</v>
      </c>
      <c r="G2234" s="85">
        <v>46141</v>
      </c>
      <c r="H2234" s="57">
        <v>18</v>
      </c>
      <c r="I2234" t="s">
        <v>8253</v>
      </c>
    </row>
    <row r="2235" spans="1:9" x14ac:dyDescent="0.3">
      <c r="A2235">
        <v>2</v>
      </c>
      <c r="B2235">
        <v>0</v>
      </c>
      <c r="C2235">
        <v>0</v>
      </c>
      <c r="D2235">
        <v>500</v>
      </c>
      <c r="E2235" t="s">
        <v>8016</v>
      </c>
      <c r="F2235">
        <v>761566</v>
      </c>
      <c r="G2235" s="85">
        <v>46141</v>
      </c>
      <c r="H2235" s="57">
        <v>18</v>
      </c>
      <c r="I2235" t="s">
        <v>8304</v>
      </c>
    </row>
    <row r="2236" spans="1:9" x14ac:dyDescent="0.3">
      <c r="A2236">
        <v>2</v>
      </c>
      <c r="B2236">
        <v>0</v>
      </c>
      <c r="C2236">
        <v>0</v>
      </c>
      <c r="D2236">
        <v>1200</v>
      </c>
      <c r="E2236" t="s">
        <v>8014</v>
      </c>
      <c r="F2236">
        <v>84672</v>
      </c>
      <c r="G2236" s="85">
        <v>46141</v>
      </c>
      <c r="H2236" s="57">
        <v>18</v>
      </c>
      <c r="I2236" t="s">
        <v>8309</v>
      </c>
    </row>
    <row r="2237" spans="1:9" x14ac:dyDescent="0.3">
      <c r="A2237">
        <v>2</v>
      </c>
      <c r="B2237">
        <v>0</v>
      </c>
      <c r="C2237">
        <v>0</v>
      </c>
      <c r="D2237">
        <v>3800</v>
      </c>
      <c r="E2237" t="s">
        <v>7975</v>
      </c>
      <c r="F2237">
        <v>859337</v>
      </c>
      <c r="G2237" s="85">
        <v>46141</v>
      </c>
      <c r="H2237" s="57">
        <v>18</v>
      </c>
      <c r="I2237" t="s">
        <v>8281</v>
      </c>
    </row>
    <row r="2238" spans="1:9" x14ac:dyDescent="0.3">
      <c r="A2238">
        <v>2</v>
      </c>
      <c r="B2238">
        <v>1</v>
      </c>
      <c r="C2238">
        <v>0</v>
      </c>
      <c r="D2238">
        <v>100</v>
      </c>
      <c r="E2238" t="s">
        <v>7999</v>
      </c>
      <c r="F2238">
        <v>511671</v>
      </c>
      <c r="G2238" s="85">
        <v>46141</v>
      </c>
      <c r="H2238" s="57">
        <v>18</v>
      </c>
      <c r="I2238" t="s">
        <v>8322</v>
      </c>
    </row>
    <row r="2239" spans="1:9" x14ac:dyDescent="0.3">
      <c r="A2239">
        <v>3</v>
      </c>
      <c r="B2239">
        <v>0</v>
      </c>
      <c r="C2239">
        <v>0</v>
      </c>
      <c r="D2239" t="s">
        <v>3567</v>
      </c>
      <c r="F2239" t="s">
        <v>7082</v>
      </c>
      <c r="G2239" s="85">
        <v>46141</v>
      </c>
      <c r="H2239" s="57">
        <v>18</v>
      </c>
      <c r="I2239" t="s">
        <v>8222</v>
      </c>
    </row>
    <row r="2240" spans="1:9" x14ac:dyDescent="0.3">
      <c r="A2240">
        <v>3</v>
      </c>
      <c r="B2240">
        <v>0</v>
      </c>
      <c r="C2240">
        <v>0</v>
      </c>
      <c r="D2240">
        <v>2100</v>
      </c>
      <c r="E2240" t="s">
        <v>8081</v>
      </c>
      <c r="F2240">
        <v>97950</v>
      </c>
      <c r="G2240" s="85">
        <v>46141</v>
      </c>
      <c r="H2240" s="57">
        <v>18</v>
      </c>
      <c r="I2240" t="s">
        <v>8356</v>
      </c>
    </row>
    <row r="2241" spans="1:9" x14ac:dyDescent="0.3">
      <c r="A2241">
        <v>3</v>
      </c>
      <c r="B2241">
        <v>1</v>
      </c>
      <c r="C2241">
        <v>0</v>
      </c>
      <c r="D2241">
        <v>700</v>
      </c>
      <c r="E2241" t="s">
        <v>3583</v>
      </c>
      <c r="F2241">
        <v>653434</v>
      </c>
      <c r="G2241" s="85">
        <v>46141</v>
      </c>
      <c r="H2241" s="57">
        <v>18</v>
      </c>
      <c r="I2241" t="s">
        <v>8343</v>
      </c>
    </row>
    <row r="2242" spans="1:9" x14ac:dyDescent="0.3">
      <c r="A2242">
        <v>3</v>
      </c>
      <c r="B2242">
        <v>1</v>
      </c>
      <c r="C2242">
        <v>0</v>
      </c>
      <c r="D2242">
        <v>8100</v>
      </c>
      <c r="F2242">
        <v>766773</v>
      </c>
      <c r="G2242" s="85">
        <v>46141</v>
      </c>
      <c r="H2242" s="57">
        <v>18</v>
      </c>
      <c r="I2242" t="s">
        <v>8249</v>
      </c>
    </row>
    <row r="2243" spans="1:9" x14ac:dyDescent="0.3">
      <c r="A2243">
        <v>3</v>
      </c>
      <c r="B2243">
        <v>0</v>
      </c>
      <c r="C2243">
        <v>0</v>
      </c>
      <c r="D2243">
        <v>1800</v>
      </c>
      <c r="E2243" t="s">
        <v>7989</v>
      </c>
      <c r="F2243">
        <v>653769</v>
      </c>
      <c r="G2243" s="85">
        <v>46141</v>
      </c>
      <c r="H2243" s="57">
        <v>18</v>
      </c>
      <c r="I2243" t="s">
        <v>8272</v>
      </c>
    </row>
    <row r="2244" spans="1:9" x14ac:dyDescent="0.3">
      <c r="A2244">
        <v>3</v>
      </c>
      <c r="B2244">
        <v>0</v>
      </c>
      <c r="C2244">
        <v>0</v>
      </c>
      <c r="D2244">
        <v>20000</v>
      </c>
      <c r="E2244" t="s">
        <v>7980</v>
      </c>
      <c r="F2244">
        <v>861258</v>
      </c>
      <c r="G2244" s="85">
        <v>46141</v>
      </c>
      <c r="H2244" s="57">
        <v>18</v>
      </c>
      <c r="I2244" t="s">
        <v>8255</v>
      </c>
    </row>
    <row r="2245" spans="1:9" x14ac:dyDescent="0.3">
      <c r="A2245">
        <v>3</v>
      </c>
      <c r="B2245">
        <v>0</v>
      </c>
      <c r="C2245">
        <v>0</v>
      </c>
      <c r="D2245">
        <v>1300</v>
      </c>
      <c r="E2245" t="s">
        <v>7972</v>
      </c>
      <c r="F2245">
        <v>774167</v>
      </c>
      <c r="G2245" s="85">
        <v>46141</v>
      </c>
      <c r="H2245" s="57">
        <v>18</v>
      </c>
      <c r="I2245" t="s">
        <v>8240</v>
      </c>
    </row>
    <row r="2246" spans="1:9" x14ac:dyDescent="0.3">
      <c r="A2246">
        <v>3</v>
      </c>
      <c r="B2246">
        <v>0</v>
      </c>
      <c r="C2246">
        <v>0</v>
      </c>
      <c r="D2246">
        <v>3200</v>
      </c>
      <c r="E2246" t="s">
        <v>4309</v>
      </c>
      <c r="F2246">
        <v>667305</v>
      </c>
      <c r="G2246" s="85">
        <v>46141</v>
      </c>
      <c r="H2246" s="57">
        <v>18</v>
      </c>
      <c r="I2246" t="s">
        <v>8282</v>
      </c>
    </row>
    <row r="2247" spans="1:9" x14ac:dyDescent="0.3">
      <c r="A2247">
        <v>3</v>
      </c>
      <c r="B2247">
        <v>0</v>
      </c>
      <c r="C2247">
        <v>0</v>
      </c>
      <c r="D2247">
        <v>15400</v>
      </c>
      <c r="E2247" t="s">
        <v>7956</v>
      </c>
      <c r="F2247">
        <v>859327</v>
      </c>
      <c r="G2247" s="85">
        <v>46141</v>
      </c>
      <c r="H2247" s="57">
        <v>18</v>
      </c>
      <c r="I2247" t="s">
        <v>8236</v>
      </c>
    </row>
    <row r="2248" spans="1:9" x14ac:dyDescent="0.3">
      <c r="A2248">
        <v>3</v>
      </c>
      <c r="B2248">
        <v>1</v>
      </c>
      <c r="C2248">
        <v>0</v>
      </c>
      <c r="D2248">
        <v>800</v>
      </c>
      <c r="E2248" t="s">
        <v>8082</v>
      </c>
      <c r="F2248">
        <v>653784</v>
      </c>
      <c r="G2248" s="85">
        <v>46141</v>
      </c>
      <c r="H2248" s="57">
        <v>18</v>
      </c>
      <c r="I2248" t="s">
        <v>8359</v>
      </c>
    </row>
    <row r="2249" spans="1:9" x14ac:dyDescent="0.3">
      <c r="A2249">
        <v>3</v>
      </c>
      <c r="B2249">
        <v>1</v>
      </c>
      <c r="C2249">
        <v>0</v>
      </c>
      <c r="D2249">
        <v>3400</v>
      </c>
      <c r="E2249" t="s">
        <v>3888</v>
      </c>
      <c r="F2249">
        <v>710585</v>
      </c>
      <c r="G2249" s="85">
        <v>46141</v>
      </c>
      <c r="H2249" s="57">
        <v>18</v>
      </c>
      <c r="I2249" t="s">
        <v>8242</v>
      </c>
    </row>
    <row r="2250" spans="1:9" x14ac:dyDescent="0.3">
      <c r="A2250">
        <v>4</v>
      </c>
      <c r="C2250">
        <v>0</v>
      </c>
      <c r="D2250">
        <v>3600</v>
      </c>
      <c r="E2250" t="s">
        <v>3896</v>
      </c>
      <c r="F2250">
        <v>794723</v>
      </c>
      <c r="G2250" s="85">
        <v>46141</v>
      </c>
      <c r="H2250" s="57">
        <v>18</v>
      </c>
      <c r="I2250" t="s">
        <v>8346</v>
      </c>
    </row>
    <row r="2251" spans="1:9" x14ac:dyDescent="0.3">
      <c r="A2251">
        <v>4</v>
      </c>
      <c r="B2251">
        <v>0</v>
      </c>
      <c r="C2251">
        <v>0</v>
      </c>
      <c r="D2251">
        <v>8200</v>
      </c>
      <c r="E2251" t="s">
        <v>7976</v>
      </c>
      <c r="F2251">
        <v>859500</v>
      </c>
      <c r="G2251" s="85">
        <v>46141</v>
      </c>
      <c r="H2251" s="57">
        <v>18</v>
      </c>
      <c r="I2251" t="s">
        <v>8248</v>
      </c>
    </row>
    <row r="2252" spans="1:9" x14ac:dyDescent="0.3">
      <c r="A2252">
        <v>4</v>
      </c>
      <c r="B2252">
        <v>0</v>
      </c>
      <c r="C2252">
        <v>0</v>
      </c>
      <c r="D2252">
        <v>2700</v>
      </c>
      <c r="E2252" t="s">
        <v>7969</v>
      </c>
      <c r="F2252">
        <v>767870</v>
      </c>
      <c r="G2252" s="85">
        <v>46141</v>
      </c>
      <c r="H2252" s="57">
        <v>18</v>
      </c>
      <c r="I2252" t="s">
        <v>8233</v>
      </c>
    </row>
    <row r="2253" spans="1:9" x14ac:dyDescent="0.3">
      <c r="A2253">
        <v>4</v>
      </c>
      <c r="B2253">
        <v>1</v>
      </c>
      <c r="C2253">
        <v>0</v>
      </c>
      <c r="D2253">
        <v>2100</v>
      </c>
      <c r="E2253" t="s">
        <v>7965</v>
      </c>
      <c r="F2253">
        <v>758003</v>
      </c>
      <c r="G2253" s="85">
        <v>46141</v>
      </c>
      <c r="H2253" s="57">
        <v>18</v>
      </c>
      <c r="I2253" t="s">
        <v>8223</v>
      </c>
    </row>
    <row r="2254" spans="1:9" x14ac:dyDescent="0.3">
      <c r="A2254">
        <v>4</v>
      </c>
      <c r="B2254">
        <v>1</v>
      </c>
      <c r="C2254">
        <v>0</v>
      </c>
      <c r="D2254">
        <v>500</v>
      </c>
      <c r="E2254" t="s">
        <v>8016</v>
      </c>
      <c r="F2254">
        <v>84675</v>
      </c>
      <c r="G2254" s="85">
        <v>46141</v>
      </c>
      <c r="H2254" s="57">
        <v>18</v>
      </c>
      <c r="I2254" t="s">
        <v>8300</v>
      </c>
    </row>
    <row r="2255" spans="1:9" x14ac:dyDescent="0.3">
      <c r="A2255">
        <v>4</v>
      </c>
      <c r="B2255">
        <v>1</v>
      </c>
      <c r="C2255">
        <v>0</v>
      </c>
      <c r="D2255">
        <v>37400</v>
      </c>
      <c r="F2255">
        <v>732761</v>
      </c>
      <c r="G2255" s="85">
        <v>46141</v>
      </c>
      <c r="H2255" s="57">
        <v>18</v>
      </c>
      <c r="I2255" t="s">
        <v>8267</v>
      </c>
    </row>
    <row r="2256" spans="1:9" x14ac:dyDescent="0.3">
      <c r="A2256">
        <v>4</v>
      </c>
      <c r="B2256">
        <v>0</v>
      </c>
      <c r="C2256">
        <v>0</v>
      </c>
      <c r="D2256">
        <v>2800</v>
      </c>
      <c r="E2256" t="s">
        <v>7991</v>
      </c>
      <c r="F2256">
        <v>758008</v>
      </c>
      <c r="G2256" s="85">
        <v>46141</v>
      </c>
      <c r="H2256" s="57">
        <v>18</v>
      </c>
      <c r="I2256" t="s">
        <v>8258</v>
      </c>
    </row>
    <row r="2257" spans="1:9" x14ac:dyDescent="0.3">
      <c r="A2257">
        <v>4</v>
      </c>
      <c r="B2257">
        <v>0</v>
      </c>
      <c r="C2257">
        <v>0</v>
      </c>
      <c r="D2257">
        <v>600</v>
      </c>
      <c r="E2257" t="s">
        <v>8018</v>
      </c>
      <c r="F2257">
        <v>319553</v>
      </c>
      <c r="G2257" s="85">
        <v>46141</v>
      </c>
      <c r="H2257" s="57">
        <v>18</v>
      </c>
      <c r="I2257" t="s">
        <v>8323</v>
      </c>
    </row>
    <row r="2258" spans="1:9" x14ac:dyDescent="0.3">
      <c r="A2258">
        <v>5</v>
      </c>
      <c r="B2258">
        <v>1</v>
      </c>
      <c r="C2258">
        <v>0</v>
      </c>
      <c r="D2258">
        <v>22000</v>
      </c>
      <c r="F2258">
        <v>565912</v>
      </c>
      <c r="G2258" s="85">
        <v>46141</v>
      </c>
      <c r="H2258" s="57">
        <v>18</v>
      </c>
      <c r="I2258" t="s">
        <v>8229</v>
      </c>
    </row>
    <row r="2259" spans="1:9" x14ac:dyDescent="0.3">
      <c r="A2259">
        <v>5</v>
      </c>
      <c r="B2259">
        <v>1</v>
      </c>
      <c r="C2259">
        <v>0</v>
      </c>
      <c r="D2259">
        <v>22000</v>
      </c>
      <c r="F2259">
        <v>565912</v>
      </c>
      <c r="G2259" s="85">
        <v>46141</v>
      </c>
      <c r="H2259" s="57">
        <v>18</v>
      </c>
      <c r="I2259" t="s">
        <v>8229</v>
      </c>
    </row>
    <row r="2260" spans="1:9" x14ac:dyDescent="0.3">
      <c r="A2260">
        <v>5</v>
      </c>
      <c r="B2260">
        <v>1</v>
      </c>
      <c r="C2260">
        <v>0</v>
      </c>
      <c r="D2260">
        <v>22000</v>
      </c>
      <c r="F2260">
        <v>565912</v>
      </c>
      <c r="G2260" s="85">
        <v>46141</v>
      </c>
      <c r="H2260" s="57">
        <v>18</v>
      </c>
      <c r="I2260" t="s">
        <v>8229</v>
      </c>
    </row>
    <row r="2261" spans="1:9" x14ac:dyDescent="0.3">
      <c r="A2261">
        <v>5</v>
      </c>
      <c r="B2261">
        <v>1</v>
      </c>
      <c r="C2261">
        <v>0</v>
      </c>
      <c r="D2261">
        <v>22000</v>
      </c>
      <c r="F2261">
        <v>565912</v>
      </c>
      <c r="G2261" s="85">
        <v>46141</v>
      </c>
      <c r="H2261" s="57">
        <v>18</v>
      </c>
      <c r="I2261" t="s">
        <v>8229</v>
      </c>
    </row>
    <row r="2262" spans="1:9" x14ac:dyDescent="0.3">
      <c r="A2262">
        <v>5</v>
      </c>
      <c r="B2262">
        <v>1</v>
      </c>
      <c r="C2262">
        <v>0</v>
      </c>
      <c r="D2262">
        <v>7600</v>
      </c>
      <c r="E2262" t="s">
        <v>3485</v>
      </c>
      <c r="F2262">
        <v>824270</v>
      </c>
      <c r="G2262" s="85">
        <v>46141</v>
      </c>
      <c r="H2262" s="57">
        <v>18</v>
      </c>
      <c r="I2262" t="s">
        <v>8232</v>
      </c>
    </row>
    <row r="2263" spans="1:9" x14ac:dyDescent="0.3">
      <c r="A2263">
        <v>5</v>
      </c>
      <c r="B2263">
        <v>0</v>
      </c>
      <c r="C2263">
        <v>0</v>
      </c>
      <c r="D2263">
        <v>4000</v>
      </c>
      <c r="E2263" t="s">
        <v>8002</v>
      </c>
      <c r="F2263">
        <v>859341</v>
      </c>
      <c r="G2263" s="85">
        <v>46141</v>
      </c>
      <c r="H2263" s="57">
        <v>18</v>
      </c>
      <c r="I2263" t="s">
        <v>8292</v>
      </c>
    </row>
    <row r="2264" spans="1:9" x14ac:dyDescent="0.3">
      <c r="A2264">
        <v>5</v>
      </c>
      <c r="B2264">
        <v>0</v>
      </c>
      <c r="C2264">
        <v>0</v>
      </c>
      <c r="D2264">
        <v>200</v>
      </c>
      <c r="E2264" t="s">
        <v>3934</v>
      </c>
      <c r="F2264">
        <v>319314</v>
      </c>
      <c r="G2264" s="85">
        <v>46141</v>
      </c>
      <c r="H2264" s="57">
        <v>18</v>
      </c>
      <c r="I2264" t="s">
        <v>8299</v>
      </c>
    </row>
    <row r="2265" spans="1:9" x14ac:dyDescent="0.3">
      <c r="A2265">
        <v>5</v>
      </c>
      <c r="B2265">
        <v>1</v>
      </c>
      <c r="C2265">
        <v>0</v>
      </c>
      <c r="D2265">
        <v>1400</v>
      </c>
      <c r="E2265" t="s">
        <v>8024</v>
      </c>
      <c r="F2265">
        <v>653775</v>
      </c>
      <c r="G2265" s="85">
        <v>46141</v>
      </c>
      <c r="H2265" s="57">
        <v>18</v>
      </c>
      <c r="I2265" t="s">
        <v>8306</v>
      </c>
    </row>
    <row r="2266" spans="1:9" x14ac:dyDescent="0.3">
      <c r="A2266">
        <v>5</v>
      </c>
      <c r="B2266">
        <v>0</v>
      </c>
      <c r="C2266">
        <v>0</v>
      </c>
      <c r="D2266">
        <v>3900</v>
      </c>
      <c r="E2266" t="s">
        <v>3602</v>
      </c>
      <c r="F2266">
        <v>859486</v>
      </c>
      <c r="G2266" s="85">
        <v>46141</v>
      </c>
      <c r="H2266" s="57">
        <v>18</v>
      </c>
      <c r="I2266" t="s">
        <v>8230</v>
      </c>
    </row>
    <row r="2267" spans="1:9" x14ac:dyDescent="0.3">
      <c r="A2267">
        <v>5</v>
      </c>
      <c r="B2267">
        <v>0</v>
      </c>
      <c r="C2267">
        <v>0</v>
      </c>
      <c r="D2267">
        <v>3900</v>
      </c>
      <c r="F2267">
        <v>672199</v>
      </c>
      <c r="G2267" s="85">
        <v>46141</v>
      </c>
      <c r="H2267" s="57">
        <v>18</v>
      </c>
      <c r="I2267" t="s">
        <v>8263</v>
      </c>
    </row>
    <row r="2268" spans="1:9" x14ac:dyDescent="0.3">
      <c r="A2268">
        <v>5</v>
      </c>
      <c r="B2268">
        <v>0</v>
      </c>
      <c r="C2268">
        <v>0</v>
      </c>
      <c r="D2268">
        <v>3900</v>
      </c>
      <c r="E2268" t="s">
        <v>3602</v>
      </c>
      <c r="F2268">
        <v>859486</v>
      </c>
      <c r="G2268" s="85">
        <v>46141</v>
      </c>
      <c r="H2268" s="57">
        <v>18</v>
      </c>
      <c r="I2268" t="s">
        <v>8230</v>
      </c>
    </row>
    <row r="2269" spans="1:9" x14ac:dyDescent="0.3">
      <c r="A2269">
        <v>5</v>
      </c>
      <c r="B2269">
        <v>1</v>
      </c>
      <c r="C2269">
        <v>0</v>
      </c>
      <c r="D2269">
        <v>200</v>
      </c>
      <c r="E2269" t="s">
        <v>8072</v>
      </c>
      <c r="F2269">
        <v>709635</v>
      </c>
      <c r="G2269" s="85">
        <v>46141</v>
      </c>
      <c r="H2269" s="57">
        <v>18</v>
      </c>
      <c r="I2269" t="s">
        <v>8374</v>
      </c>
    </row>
    <row r="2270" spans="1:9" x14ac:dyDescent="0.3">
      <c r="A2270">
        <v>5</v>
      </c>
      <c r="B2270">
        <v>1</v>
      </c>
      <c r="C2270">
        <v>0</v>
      </c>
      <c r="D2270">
        <v>16900</v>
      </c>
      <c r="F2270">
        <v>214331</v>
      </c>
      <c r="G2270" s="85">
        <v>46141</v>
      </c>
      <c r="H2270" s="57">
        <v>18</v>
      </c>
      <c r="I2270" t="s">
        <v>8280</v>
      </c>
    </row>
    <row r="2271" spans="1:9" x14ac:dyDescent="0.3">
      <c r="A2271">
        <v>5</v>
      </c>
      <c r="B2271">
        <v>1</v>
      </c>
      <c r="C2271">
        <v>0</v>
      </c>
      <c r="D2271">
        <v>16900</v>
      </c>
      <c r="F2271">
        <v>214331</v>
      </c>
      <c r="G2271" s="85">
        <v>46141</v>
      </c>
      <c r="H2271" s="57">
        <v>18</v>
      </c>
      <c r="I2271" t="s">
        <v>8280</v>
      </c>
    </row>
    <row r="2272" spans="1:9" x14ac:dyDescent="0.3">
      <c r="A2272">
        <v>30</v>
      </c>
      <c r="B2272">
        <v>1</v>
      </c>
      <c r="C2272">
        <v>1</v>
      </c>
      <c r="D2272">
        <v>300</v>
      </c>
      <c r="E2272" t="s">
        <v>3276</v>
      </c>
      <c r="F2272">
        <v>773542</v>
      </c>
      <c r="G2272" s="85">
        <v>46141</v>
      </c>
      <c r="H2272" s="57">
        <v>18</v>
      </c>
      <c r="I2272" t="s">
        <v>8241</v>
      </c>
    </row>
    <row r="2273" spans="1:9" x14ac:dyDescent="0.3">
      <c r="A2273">
        <v>6</v>
      </c>
      <c r="B2273">
        <v>1</v>
      </c>
      <c r="C2273">
        <v>0</v>
      </c>
      <c r="D2273">
        <v>1200</v>
      </c>
      <c r="E2273" t="s">
        <v>8017</v>
      </c>
      <c r="F2273">
        <v>513739</v>
      </c>
      <c r="G2273" s="85">
        <v>46141</v>
      </c>
      <c r="H2273" s="57">
        <v>18</v>
      </c>
      <c r="I2273" t="s">
        <v>8310</v>
      </c>
    </row>
    <row r="2274" spans="1:9" x14ac:dyDescent="0.3">
      <c r="A2274">
        <v>6</v>
      </c>
      <c r="C2274">
        <v>0</v>
      </c>
      <c r="D2274">
        <v>1400</v>
      </c>
      <c r="E2274" t="s">
        <v>8015</v>
      </c>
      <c r="F2274">
        <v>427822</v>
      </c>
      <c r="G2274" s="85">
        <v>46141</v>
      </c>
      <c r="H2274" s="57">
        <v>18</v>
      </c>
      <c r="I2274" t="s">
        <v>8294</v>
      </c>
    </row>
    <row r="2275" spans="1:9" x14ac:dyDescent="0.3">
      <c r="A2275">
        <v>6</v>
      </c>
      <c r="B2275">
        <v>0</v>
      </c>
      <c r="C2275">
        <v>0</v>
      </c>
      <c r="D2275">
        <v>5000</v>
      </c>
      <c r="E2275" t="s">
        <v>7993</v>
      </c>
      <c r="F2275">
        <v>859307</v>
      </c>
      <c r="G2275" s="85">
        <v>46141</v>
      </c>
      <c r="H2275" s="57">
        <v>18</v>
      </c>
      <c r="I2275" t="s">
        <v>8260</v>
      </c>
    </row>
    <row r="2276" spans="1:9" x14ac:dyDescent="0.3">
      <c r="A2276">
        <v>6</v>
      </c>
      <c r="B2276">
        <v>1</v>
      </c>
      <c r="C2276">
        <v>0</v>
      </c>
      <c r="D2276">
        <v>4800</v>
      </c>
      <c r="E2276" t="s">
        <v>8020</v>
      </c>
      <c r="F2276">
        <v>794706</v>
      </c>
      <c r="G2276" s="85">
        <v>46141</v>
      </c>
      <c r="H2276" s="57">
        <v>18</v>
      </c>
      <c r="I2276" t="s">
        <v>8317</v>
      </c>
    </row>
    <row r="2277" spans="1:9" x14ac:dyDescent="0.3">
      <c r="A2277">
        <v>7</v>
      </c>
      <c r="B2277">
        <v>1</v>
      </c>
      <c r="C2277">
        <v>0</v>
      </c>
      <c r="D2277">
        <v>4000</v>
      </c>
      <c r="E2277" t="s">
        <v>8003</v>
      </c>
      <c r="F2277">
        <v>482455</v>
      </c>
      <c r="G2277" s="85">
        <v>46141</v>
      </c>
      <c r="H2277" s="57">
        <v>18</v>
      </c>
      <c r="I2277" t="s">
        <v>8301</v>
      </c>
    </row>
    <row r="2278" spans="1:9" x14ac:dyDescent="0.3">
      <c r="A2278">
        <v>7</v>
      </c>
      <c r="B2278">
        <v>0</v>
      </c>
      <c r="C2278">
        <v>0</v>
      </c>
      <c r="D2278">
        <v>1500</v>
      </c>
      <c r="E2278" t="s">
        <v>8040</v>
      </c>
      <c r="F2278">
        <v>859510</v>
      </c>
      <c r="G2278" s="85">
        <v>46141</v>
      </c>
      <c r="H2278" s="57">
        <v>18</v>
      </c>
      <c r="I2278" t="s">
        <v>8283</v>
      </c>
    </row>
    <row r="2279" spans="1:9" x14ac:dyDescent="0.3">
      <c r="A2279">
        <v>7</v>
      </c>
      <c r="B2279">
        <v>1</v>
      </c>
      <c r="C2279">
        <v>0</v>
      </c>
      <c r="D2279">
        <v>1600</v>
      </c>
      <c r="F2279">
        <v>645199</v>
      </c>
      <c r="G2279" s="85">
        <v>46141</v>
      </c>
      <c r="H2279" s="57">
        <v>18</v>
      </c>
      <c r="I2279" t="s">
        <v>8339</v>
      </c>
    </row>
    <row r="2280" spans="1:9" x14ac:dyDescent="0.3">
      <c r="A2280">
        <v>7</v>
      </c>
      <c r="C2280">
        <v>0</v>
      </c>
      <c r="D2280">
        <v>1200</v>
      </c>
      <c r="F2280">
        <v>794704</v>
      </c>
      <c r="G2280" s="85">
        <v>46141</v>
      </c>
      <c r="H2280" s="57">
        <v>18</v>
      </c>
      <c r="I2280" t="s">
        <v>8259</v>
      </c>
    </row>
    <row r="2281" spans="1:9" x14ac:dyDescent="0.3">
      <c r="A2281">
        <v>7</v>
      </c>
      <c r="B2281">
        <v>0</v>
      </c>
      <c r="C2281">
        <v>0</v>
      </c>
      <c r="D2281">
        <v>1100</v>
      </c>
      <c r="E2281" t="s">
        <v>8001</v>
      </c>
      <c r="F2281">
        <v>712893</v>
      </c>
      <c r="G2281" s="85">
        <v>46141</v>
      </c>
      <c r="H2281" s="57">
        <v>18</v>
      </c>
      <c r="I2281" t="s">
        <v>8244</v>
      </c>
    </row>
    <row r="2282" spans="1:9" x14ac:dyDescent="0.3">
      <c r="A2282">
        <v>7</v>
      </c>
      <c r="B2282">
        <v>0</v>
      </c>
      <c r="C2282">
        <v>0</v>
      </c>
      <c r="D2282">
        <v>2700</v>
      </c>
      <c r="E2282" t="s">
        <v>8008</v>
      </c>
      <c r="F2282">
        <v>859484</v>
      </c>
      <c r="G2282" s="85">
        <v>46141</v>
      </c>
      <c r="H2282" s="57">
        <v>18</v>
      </c>
      <c r="I2282" t="s">
        <v>8293</v>
      </c>
    </row>
    <row r="2283" spans="1:9" x14ac:dyDescent="0.3">
      <c r="A2283">
        <v>7</v>
      </c>
      <c r="B2283">
        <v>1</v>
      </c>
      <c r="C2283">
        <v>0</v>
      </c>
      <c r="D2283">
        <v>15500</v>
      </c>
      <c r="E2283" t="s">
        <v>8004</v>
      </c>
      <c r="F2283">
        <v>779233</v>
      </c>
      <c r="G2283" s="85">
        <v>46141</v>
      </c>
      <c r="H2283" s="57">
        <v>18</v>
      </c>
      <c r="I2283" t="s">
        <v>8276</v>
      </c>
    </row>
    <row r="2284" spans="1:9" x14ac:dyDescent="0.3">
      <c r="A2284">
        <v>7</v>
      </c>
      <c r="B2284">
        <v>1</v>
      </c>
      <c r="C2284">
        <v>0</v>
      </c>
      <c r="D2284">
        <v>15500</v>
      </c>
      <c r="E2284" t="s">
        <v>8005</v>
      </c>
      <c r="F2284">
        <v>779233</v>
      </c>
      <c r="G2284" s="85">
        <v>46141</v>
      </c>
      <c r="H2284" s="57">
        <v>18</v>
      </c>
      <c r="I2284" t="s">
        <v>8276</v>
      </c>
    </row>
    <row r="2285" spans="1:9" x14ac:dyDescent="0.3">
      <c r="A2285">
        <v>8</v>
      </c>
      <c r="B2285">
        <v>0</v>
      </c>
      <c r="C2285">
        <v>0</v>
      </c>
      <c r="D2285">
        <v>1800</v>
      </c>
      <c r="E2285" t="s">
        <v>7966</v>
      </c>
      <c r="F2285">
        <v>860840</v>
      </c>
      <c r="G2285" s="85">
        <v>46141</v>
      </c>
      <c r="H2285" s="57">
        <v>18</v>
      </c>
      <c r="I2285" t="s">
        <v>8224</v>
      </c>
    </row>
    <row r="2286" spans="1:9" x14ac:dyDescent="0.3">
      <c r="A2286">
        <v>8</v>
      </c>
      <c r="B2286">
        <v>0</v>
      </c>
      <c r="C2286">
        <v>0</v>
      </c>
      <c r="D2286">
        <v>1300</v>
      </c>
      <c r="E2286" t="s">
        <v>8085</v>
      </c>
      <c r="F2286">
        <v>859372</v>
      </c>
      <c r="G2286" s="85">
        <v>46141</v>
      </c>
      <c r="H2286" s="57">
        <v>18</v>
      </c>
      <c r="I2286" t="s">
        <v>8360</v>
      </c>
    </row>
    <row r="2287" spans="1:9" x14ac:dyDescent="0.3">
      <c r="A2287">
        <v>8</v>
      </c>
      <c r="B2287">
        <v>1</v>
      </c>
      <c r="C2287">
        <v>0</v>
      </c>
      <c r="D2287">
        <v>3000</v>
      </c>
      <c r="E2287" t="s">
        <v>7986</v>
      </c>
      <c r="F2287">
        <v>859378</v>
      </c>
      <c r="G2287" s="85">
        <v>46141</v>
      </c>
      <c r="H2287" s="57">
        <v>18</v>
      </c>
      <c r="I2287" t="s">
        <v>8261</v>
      </c>
    </row>
    <row r="2288" spans="1:9" x14ac:dyDescent="0.3">
      <c r="A2288">
        <v>8</v>
      </c>
      <c r="C2288">
        <v>0</v>
      </c>
      <c r="D2288">
        <v>200</v>
      </c>
      <c r="E2288" t="s">
        <v>8023</v>
      </c>
      <c r="F2288">
        <v>304102</v>
      </c>
      <c r="G2288" s="85">
        <v>46141</v>
      </c>
      <c r="H2288" s="57">
        <v>18</v>
      </c>
      <c r="I2288" t="s">
        <v>8266</v>
      </c>
    </row>
    <row r="2289" spans="1:9" x14ac:dyDescent="0.3">
      <c r="A2289">
        <v>8</v>
      </c>
      <c r="B2289">
        <v>0</v>
      </c>
      <c r="C2289">
        <v>0</v>
      </c>
      <c r="D2289">
        <v>1400</v>
      </c>
      <c r="E2289" t="s">
        <v>8073</v>
      </c>
      <c r="F2289">
        <v>703478</v>
      </c>
      <c r="G2289" s="85">
        <v>46141</v>
      </c>
      <c r="H2289" s="57">
        <v>18</v>
      </c>
      <c r="I2289" t="s">
        <v>8357</v>
      </c>
    </row>
    <row r="2290" spans="1:9" x14ac:dyDescent="0.3">
      <c r="A2290">
        <v>8</v>
      </c>
      <c r="B2290">
        <v>1</v>
      </c>
      <c r="C2290">
        <v>0</v>
      </c>
      <c r="D2290">
        <v>3000</v>
      </c>
      <c r="E2290" t="s">
        <v>8038</v>
      </c>
      <c r="F2290">
        <v>796386</v>
      </c>
      <c r="G2290" s="85">
        <v>46141</v>
      </c>
      <c r="H2290" s="57">
        <v>18</v>
      </c>
      <c r="I2290" t="s">
        <v>8316</v>
      </c>
    </row>
    <row r="2291" spans="1:9" x14ac:dyDescent="0.3">
      <c r="A2291">
        <v>8</v>
      </c>
      <c r="B2291">
        <v>1</v>
      </c>
      <c r="C2291">
        <v>0</v>
      </c>
      <c r="D2291">
        <v>6700</v>
      </c>
      <c r="E2291" t="s">
        <v>3237</v>
      </c>
      <c r="F2291">
        <v>851082</v>
      </c>
      <c r="G2291" s="85">
        <v>46141</v>
      </c>
      <c r="H2291" s="57">
        <v>18</v>
      </c>
      <c r="I2291" t="s">
        <v>8271</v>
      </c>
    </row>
    <row r="2292" spans="1:9" x14ac:dyDescent="0.3">
      <c r="A2292">
        <v>8</v>
      </c>
      <c r="C2292">
        <v>0</v>
      </c>
      <c r="D2292">
        <v>600</v>
      </c>
      <c r="E2292" t="s">
        <v>7991</v>
      </c>
      <c r="F2292">
        <v>759362</v>
      </c>
      <c r="G2292" s="85">
        <v>46141</v>
      </c>
      <c r="H2292" s="57">
        <v>18</v>
      </c>
      <c r="I2292" t="s">
        <v>8265</v>
      </c>
    </row>
    <row r="2293" spans="1:9" x14ac:dyDescent="0.3">
      <c r="A2293">
        <v>9</v>
      </c>
      <c r="C2293">
        <v>1</v>
      </c>
      <c r="D2293">
        <v>1100</v>
      </c>
      <c r="E2293" t="s">
        <v>3894</v>
      </c>
      <c r="F2293">
        <v>653426</v>
      </c>
      <c r="G2293" s="85">
        <v>46141</v>
      </c>
      <c r="H2293" s="57">
        <v>18</v>
      </c>
      <c r="I2293" t="s">
        <v>8341</v>
      </c>
    </row>
    <row r="2294" spans="1:9" x14ac:dyDescent="0.3">
      <c r="A2294">
        <v>9</v>
      </c>
      <c r="B2294">
        <v>0</v>
      </c>
      <c r="C2294">
        <v>0</v>
      </c>
      <c r="D2294">
        <v>1100</v>
      </c>
      <c r="E2294" t="s">
        <v>7992</v>
      </c>
      <c r="F2294">
        <v>416307</v>
      </c>
      <c r="G2294" s="85">
        <v>46141</v>
      </c>
      <c r="H2294" s="57">
        <v>18</v>
      </c>
      <c r="I2294" t="s">
        <v>8243</v>
      </c>
    </row>
    <row r="2295" spans="1:9" x14ac:dyDescent="0.3">
      <c r="A2295">
        <v>9</v>
      </c>
      <c r="C2295">
        <v>0</v>
      </c>
      <c r="D2295">
        <v>1200</v>
      </c>
      <c r="E2295" t="s">
        <v>8084</v>
      </c>
      <c r="F2295">
        <v>765423</v>
      </c>
      <c r="G2295" s="85">
        <v>46141</v>
      </c>
      <c r="H2295" s="57">
        <v>18</v>
      </c>
      <c r="I2295" t="s">
        <v>8355</v>
      </c>
    </row>
    <row r="2296" spans="1:9" x14ac:dyDescent="0.3">
      <c r="A2296">
        <v>10</v>
      </c>
      <c r="B2296">
        <v>1</v>
      </c>
      <c r="C2296">
        <v>0</v>
      </c>
      <c r="D2296">
        <v>300</v>
      </c>
      <c r="E2296" t="s">
        <v>8071</v>
      </c>
      <c r="F2296">
        <v>712576</v>
      </c>
      <c r="G2296" s="85">
        <v>46141</v>
      </c>
      <c r="H2296" s="57">
        <v>18</v>
      </c>
      <c r="I2296" t="s">
        <v>8372</v>
      </c>
    </row>
    <row r="2297" spans="1:9" x14ac:dyDescent="0.3">
      <c r="A2297">
        <v>10</v>
      </c>
      <c r="C2297">
        <v>1</v>
      </c>
      <c r="D2297">
        <v>700</v>
      </c>
      <c r="E2297" t="s">
        <v>8012</v>
      </c>
      <c r="F2297">
        <v>85119</v>
      </c>
      <c r="G2297" s="85">
        <v>46141</v>
      </c>
      <c r="H2297" s="57">
        <v>18</v>
      </c>
      <c r="I2297" t="s">
        <v>8303</v>
      </c>
    </row>
    <row r="2298" spans="1:9" x14ac:dyDescent="0.3">
      <c r="A2298">
        <v>10</v>
      </c>
      <c r="B2298">
        <v>1</v>
      </c>
      <c r="C2298">
        <v>0</v>
      </c>
      <c r="D2298">
        <v>5900</v>
      </c>
      <c r="E2298" t="s">
        <v>7979</v>
      </c>
      <c r="F2298">
        <v>708890</v>
      </c>
      <c r="G2298" s="85">
        <v>46141</v>
      </c>
      <c r="H2298" s="57">
        <v>18</v>
      </c>
      <c r="I2298" t="s">
        <v>8254</v>
      </c>
    </row>
    <row r="2299" spans="1:9" x14ac:dyDescent="0.3">
      <c r="A2299">
        <v>10</v>
      </c>
      <c r="B2299">
        <v>0</v>
      </c>
      <c r="C2299">
        <v>0</v>
      </c>
      <c r="D2299">
        <v>900</v>
      </c>
      <c r="E2299" t="s">
        <v>8086</v>
      </c>
      <c r="F2299">
        <v>679115</v>
      </c>
      <c r="G2299" s="85">
        <v>46141</v>
      </c>
      <c r="H2299" s="57">
        <v>18</v>
      </c>
      <c r="I2299" t="s">
        <v>8227</v>
      </c>
    </row>
    <row r="2300" spans="1:9" x14ac:dyDescent="0.3">
      <c r="A2300">
        <v>11</v>
      </c>
      <c r="B2300">
        <v>0</v>
      </c>
      <c r="C2300">
        <v>0</v>
      </c>
      <c r="D2300">
        <v>3600</v>
      </c>
      <c r="E2300" t="s">
        <v>7974</v>
      </c>
      <c r="F2300">
        <v>860839</v>
      </c>
      <c r="G2300" s="85">
        <v>46141</v>
      </c>
      <c r="H2300" s="57">
        <v>18</v>
      </c>
      <c r="I2300" t="s">
        <v>8245</v>
      </c>
    </row>
    <row r="2301" spans="1:9" x14ac:dyDescent="0.3">
      <c r="A2301">
        <v>11</v>
      </c>
      <c r="B2301">
        <v>1</v>
      </c>
      <c r="C2301">
        <v>0</v>
      </c>
      <c r="D2301">
        <v>400</v>
      </c>
      <c r="E2301" t="s">
        <v>8079</v>
      </c>
      <c r="F2301">
        <v>85061</v>
      </c>
      <c r="G2301" s="85">
        <v>46141</v>
      </c>
      <c r="H2301" s="57">
        <v>18</v>
      </c>
      <c r="I2301" t="s">
        <v>8358</v>
      </c>
    </row>
    <row r="2302" spans="1:9" x14ac:dyDescent="0.3">
      <c r="A2302">
        <v>11</v>
      </c>
      <c r="B2302">
        <v>1</v>
      </c>
      <c r="C2302">
        <v>0</v>
      </c>
      <c r="D2302">
        <v>15500</v>
      </c>
      <c r="F2302">
        <v>696684</v>
      </c>
      <c r="G2302" s="85">
        <v>46141</v>
      </c>
      <c r="H2302" s="57">
        <v>18</v>
      </c>
      <c r="I2302" t="s">
        <v>8273</v>
      </c>
    </row>
    <row r="2303" spans="1:9" x14ac:dyDescent="0.3">
      <c r="A2303">
        <v>11</v>
      </c>
      <c r="B2303">
        <v>1</v>
      </c>
      <c r="C2303">
        <v>0</v>
      </c>
      <c r="D2303">
        <v>1700</v>
      </c>
      <c r="E2303" t="s">
        <v>7977</v>
      </c>
      <c r="F2303">
        <v>645196</v>
      </c>
      <c r="G2303" s="85">
        <v>46141</v>
      </c>
      <c r="H2303" s="57">
        <v>18</v>
      </c>
      <c r="I2303" t="s">
        <v>8250</v>
      </c>
    </row>
    <row r="2304" spans="1:9" x14ac:dyDescent="0.3">
      <c r="A2304">
        <v>13</v>
      </c>
      <c r="B2304">
        <v>1</v>
      </c>
      <c r="C2304">
        <v>0</v>
      </c>
      <c r="D2304">
        <v>600</v>
      </c>
      <c r="E2304" t="s">
        <v>8307</v>
      </c>
      <c r="F2304">
        <v>824736</v>
      </c>
      <c r="G2304" s="85">
        <v>46141</v>
      </c>
      <c r="H2304" s="57">
        <v>18</v>
      </c>
      <c r="I2304" t="s">
        <v>8308</v>
      </c>
    </row>
    <row r="2305" spans="1:9" x14ac:dyDescent="0.3">
      <c r="A2305">
        <v>14</v>
      </c>
      <c r="B2305">
        <v>1</v>
      </c>
      <c r="C2305">
        <v>0</v>
      </c>
      <c r="D2305">
        <v>6300</v>
      </c>
      <c r="E2305" t="s">
        <v>8076</v>
      </c>
      <c r="F2305">
        <v>488713</v>
      </c>
      <c r="G2305" s="85">
        <v>46141</v>
      </c>
      <c r="H2305" s="57">
        <v>18</v>
      </c>
      <c r="I2305" t="s">
        <v>8365</v>
      </c>
    </row>
    <row r="2306" spans="1:9" x14ac:dyDescent="0.3">
      <c r="A2306">
        <v>14</v>
      </c>
      <c r="C2306">
        <v>1</v>
      </c>
      <c r="D2306">
        <v>1000</v>
      </c>
      <c r="E2306" t="s">
        <v>7996</v>
      </c>
      <c r="F2306">
        <v>448807</v>
      </c>
      <c r="G2306" s="85">
        <v>46141</v>
      </c>
      <c r="H2306" s="57">
        <v>18</v>
      </c>
      <c r="I2306" t="s">
        <v>8290</v>
      </c>
    </row>
    <row r="2307" spans="1:9" x14ac:dyDescent="0.3">
      <c r="A2307">
        <v>14</v>
      </c>
      <c r="B2307">
        <v>1</v>
      </c>
      <c r="C2307">
        <v>0</v>
      </c>
      <c r="D2307">
        <v>9800</v>
      </c>
      <c r="E2307" t="s">
        <v>8026</v>
      </c>
      <c r="F2307">
        <v>721917</v>
      </c>
      <c r="G2307" s="85">
        <v>46141</v>
      </c>
      <c r="H2307" s="57">
        <v>18</v>
      </c>
      <c r="I2307" t="s">
        <v>8315</v>
      </c>
    </row>
    <row r="2308" spans="1:9" x14ac:dyDescent="0.3">
      <c r="A2308">
        <v>14</v>
      </c>
      <c r="B2308">
        <v>1</v>
      </c>
      <c r="C2308">
        <v>0</v>
      </c>
      <c r="D2308">
        <v>300</v>
      </c>
      <c r="E2308" t="s">
        <v>8027</v>
      </c>
      <c r="F2308">
        <v>841966</v>
      </c>
      <c r="G2308" s="85">
        <v>46141</v>
      </c>
      <c r="H2308" s="57">
        <v>18</v>
      </c>
      <c r="I2308" t="s">
        <v>8334</v>
      </c>
    </row>
    <row r="2309" spans="1:9" x14ac:dyDescent="0.3">
      <c r="A2309">
        <v>15</v>
      </c>
      <c r="B2309">
        <v>1</v>
      </c>
      <c r="C2309">
        <v>1</v>
      </c>
      <c r="D2309">
        <v>4800</v>
      </c>
      <c r="E2309" t="s">
        <v>8030</v>
      </c>
      <c r="F2309">
        <v>794702</v>
      </c>
      <c r="G2309" s="85">
        <v>46141</v>
      </c>
      <c r="H2309" s="57">
        <v>18</v>
      </c>
      <c r="I2309" t="s">
        <v>8333</v>
      </c>
    </row>
    <row r="2310" spans="1:9" x14ac:dyDescent="0.3">
      <c r="A2310">
        <v>16</v>
      </c>
      <c r="C2310">
        <v>0</v>
      </c>
      <c r="D2310">
        <v>900</v>
      </c>
      <c r="E2310" t="s">
        <v>8041</v>
      </c>
      <c r="F2310">
        <v>675960</v>
      </c>
      <c r="G2310" s="85">
        <v>46141</v>
      </c>
      <c r="H2310" s="57">
        <v>18</v>
      </c>
      <c r="I2310" t="s">
        <v>8324</v>
      </c>
    </row>
    <row r="2311" spans="1:9" x14ac:dyDescent="0.3">
      <c r="A2311">
        <v>0</v>
      </c>
      <c r="B2311">
        <v>0</v>
      </c>
      <c r="C2311">
        <v>0</v>
      </c>
      <c r="D2311">
        <v>800</v>
      </c>
      <c r="E2311" t="s">
        <v>7994</v>
      </c>
      <c r="F2311">
        <v>859973</v>
      </c>
      <c r="G2311" s="85">
        <v>46141</v>
      </c>
      <c r="H2311" s="57">
        <v>18</v>
      </c>
      <c r="I2311" t="s">
        <v>8284</v>
      </c>
    </row>
    <row r="2312" spans="1:9" x14ac:dyDescent="0.3">
      <c r="A2312">
        <v>17</v>
      </c>
      <c r="B2312">
        <v>1</v>
      </c>
      <c r="C2312">
        <v>0</v>
      </c>
      <c r="D2312">
        <v>1600</v>
      </c>
      <c r="E2312" t="s">
        <v>8034</v>
      </c>
      <c r="F2312">
        <v>703459</v>
      </c>
      <c r="G2312" s="85">
        <v>46141</v>
      </c>
      <c r="H2312" s="57">
        <v>18</v>
      </c>
      <c r="I2312" t="s">
        <v>8321</v>
      </c>
    </row>
    <row r="2313" spans="1:9" x14ac:dyDescent="0.3">
      <c r="A2313">
        <v>19</v>
      </c>
      <c r="B2313">
        <v>1</v>
      </c>
      <c r="C2313">
        <v>1</v>
      </c>
      <c r="D2313">
        <v>3900</v>
      </c>
      <c r="E2313" t="s">
        <v>7995</v>
      </c>
      <c r="F2313">
        <v>2029</v>
      </c>
      <c r="G2313" s="85">
        <v>46141</v>
      </c>
      <c r="H2313" s="57">
        <v>18</v>
      </c>
      <c r="I2313" t="s">
        <v>8288</v>
      </c>
    </row>
    <row r="2314" spans="1:9" x14ac:dyDescent="0.3">
      <c r="A2314">
        <v>20</v>
      </c>
      <c r="B2314">
        <v>1</v>
      </c>
      <c r="C2314">
        <v>1</v>
      </c>
      <c r="D2314">
        <v>200</v>
      </c>
      <c r="E2314" t="s">
        <v>8083</v>
      </c>
      <c r="F2314">
        <v>816256</v>
      </c>
      <c r="G2314" s="85">
        <v>46141</v>
      </c>
      <c r="H2314" s="57">
        <v>18</v>
      </c>
      <c r="I2314" t="s">
        <v>8368</v>
      </c>
    </row>
    <row r="2315" spans="1:9" x14ac:dyDescent="0.3">
      <c r="A2315">
        <v>20</v>
      </c>
      <c r="B2315">
        <v>1</v>
      </c>
      <c r="C2315">
        <v>0</v>
      </c>
      <c r="D2315">
        <v>3100</v>
      </c>
      <c r="E2315" t="s">
        <v>7964</v>
      </c>
      <c r="F2315">
        <v>3567</v>
      </c>
      <c r="G2315" s="85">
        <v>46141</v>
      </c>
      <c r="H2315" s="57">
        <v>18</v>
      </c>
      <c r="I2315" t="s">
        <v>8221</v>
      </c>
    </row>
    <row r="2316" spans="1:9" x14ac:dyDescent="0.3">
      <c r="A2316">
        <v>21</v>
      </c>
      <c r="B2316">
        <v>1</v>
      </c>
      <c r="C2316">
        <v>0</v>
      </c>
      <c r="D2316">
        <v>2700</v>
      </c>
      <c r="E2316" t="s">
        <v>3484</v>
      </c>
      <c r="F2316">
        <v>207827</v>
      </c>
      <c r="G2316" s="85">
        <v>46141</v>
      </c>
      <c r="H2316" s="57">
        <v>18</v>
      </c>
      <c r="I2316" t="s">
        <v>8287</v>
      </c>
    </row>
    <row r="2317" spans="1:9" x14ac:dyDescent="0.3">
      <c r="A2317">
        <v>21</v>
      </c>
      <c r="B2317">
        <v>1</v>
      </c>
      <c r="C2317">
        <v>1</v>
      </c>
      <c r="D2317">
        <v>3800</v>
      </c>
      <c r="E2317" t="s">
        <v>7967</v>
      </c>
      <c r="F2317">
        <v>4670</v>
      </c>
      <c r="G2317" s="85">
        <v>46141</v>
      </c>
      <c r="H2317" s="57">
        <v>18</v>
      </c>
      <c r="I2317" t="s">
        <v>8225</v>
      </c>
    </row>
    <row r="2318" spans="1:9" x14ac:dyDescent="0.3">
      <c r="A2318">
        <v>23</v>
      </c>
      <c r="B2318">
        <v>1</v>
      </c>
      <c r="C2318">
        <v>1</v>
      </c>
      <c r="D2318">
        <v>1100</v>
      </c>
      <c r="E2318" t="s">
        <v>8069</v>
      </c>
      <c r="F2318">
        <v>734398</v>
      </c>
      <c r="G2318" s="85">
        <v>46141</v>
      </c>
      <c r="H2318" s="57">
        <v>18</v>
      </c>
      <c r="I2318" t="s">
        <v>8367</v>
      </c>
    </row>
    <row r="2319" spans="1:9" x14ac:dyDescent="0.3">
      <c r="A2319">
        <v>24</v>
      </c>
      <c r="B2319">
        <v>1</v>
      </c>
      <c r="C2319">
        <v>0</v>
      </c>
      <c r="D2319">
        <v>700</v>
      </c>
      <c r="E2319" t="s">
        <v>8022</v>
      </c>
      <c r="F2319">
        <v>771407</v>
      </c>
      <c r="G2319" s="85">
        <v>46141</v>
      </c>
      <c r="H2319" s="57">
        <v>18</v>
      </c>
      <c r="I2319" t="s">
        <v>8336</v>
      </c>
    </row>
    <row r="2320" spans="1:9" x14ac:dyDescent="0.3">
      <c r="A2320">
        <v>25</v>
      </c>
      <c r="B2320">
        <v>1</v>
      </c>
      <c r="C2320">
        <v>1</v>
      </c>
      <c r="D2320">
        <v>300</v>
      </c>
      <c r="E2320" t="s">
        <v>8077</v>
      </c>
      <c r="F2320">
        <v>308684</v>
      </c>
      <c r="G2320" s="85">
        <v>46141</v>
      </c>
      <c r="H2320" s="57">
        <v>18</v>
      </c>
      <c r="I2320" t="s">
        <v>8369</v>
      </c>
    </row>
    <row r="2321" spans="1:9" x14ac:dyDescent="0.3">
      <c r="A2321">
        <v>25</v>
      </c>
      <c r="B2321">
        <v>1</v>
      </c>
      <c r="C2321">
        <v>1</v>
      </c>
      <c r="D2321">
        <v>400</v>
      </c>
      <c r="E2321" t="s">
        <v>8072</v>
      </c>
      <c r="F2321">
        <v>705260</v>
      </c>
      <c r="G2321" s="85">
        <v>46141</v>
      </c>
      <c r="H2321" s="57">
        <v>18</v>
      </c>
      <c r="I2321" t="s">
        <v>8375</v>
      </c>
    </row>
    <row r="2322" spans="1:9" x14ac:dyDescent="0.3">
      <c r="A2322">
        <v>28</v>
      </c>
      <c r="B2322">
        <v>1</v>
      </c>
      <c r="C2322">
        <v>1</v>
      </c>
      <c r="D2322">
        <v>1300</v>
      </c>
      <c r="E2322" t="s">
        <v>8072</v>
      </c>
      <c r="F2322">
        <v>502860</v>
      </c>
      <c r="G2322" s="85">
        <v>46141</v>
      </c>
      <c r="H2322" s="57">
        <v>18</v>
      </c>
      <c r="I2322" t="s">
        <v>8380</v>
      </c>
    </row>
    <row r="2323" spans="1:9" x14ac:dyDescent="0.3">
      <c r="A2323">
        <v>30</v>
      </c>
      <c r="B2323">
        <v>1</v>
      </c>
      <c r="C2323">
        <v>1</v>
      </c>
      <c r="D2323">
        <v>2000</v>
      </c>
      <c r="E2323" t="s">
        <v>8011</v>
      </c>
      <c r="F2323">
        <v>1565</v>
      </c>
      <c r="G2323" s="85">
        <v>46141</v>
      </c>
      <c r="H2323" s="57">
        <v>18</v>
      </c>
      <c r="I2323" t="s">
        <v>8335</v>
      </c>
    </row>
    <row r="2324" spans="1:9" x14ac:dyDescent="0.3">
      <c r="A2324">
        <v>30</v>
      </c>
      <c r="B2324">
        <v>1</v>
      </c>
      <c r="C2324">
        <v>1</v>
      </c>
      <c r="D2324">
        <v>0</v>
      </c>
      <c r="E2324" t="s">
        <v>7973</v>
      </c>
      <c r="F2324">
        <v>261483</v>
      </c>
      <c r="G2324" s="85">
        <v>46141</v>
      </c>
      <c r="H2324" s="57">
        <v>18</v>
      </c>
      <c r="I2324" t="s">
        <v>8295</v>
      </c>
    </row>
    <row r="2325" spans="1:9" x14ac:dyDescent="0.3">
      <c r="A2325">
        <v>30</v>
      </c>
      <c r="B2325">
        <v>1</v>
      </c>
      <c r="C2325">
        <v>1</v>
      </c>
      <c r="D2325">
        <v>1400</v>
      </c>
      <c r="E2325" t="s">
        <v>8029</v>
      </c>
      <c r="F2325">
        <v>738793</v>
      </c>
      <c r="G2325" s="85">
        <v>46141</v>
      </c>
      <c r="H2325" s="57">
        <v>18</v>
      </c>
      <c r="I2325" t="s">
        <v>8330</v>
      </c>
    </row>
    <row r="2326" spans="1:9" x14ac:dyDescent="0.3">
      <c r="A2326">
        <v>30</v>
      </c>
      <c r="B2326">
        <v>1</v>
      </c>
      <c r="C2326">
        <v>1</v>
      </c>
      <c r="D2326">
        <v>100</v>
      </c>
      <c r="E2326" t="s">
        <v>8036</v>
      </c>
      <c r="F2326">
        <v>426609</v>
      </c>
      <c r="G2326" s="85">
        <v>46141</v>
      </c>
      <c r="H2326" s="57">
        <v>18</v>
      </c>
      <c r="I2326" t="s">
        <v>8332</v>
      </c>
    </row>
    <row r="2327" spans="1:9" x14ac:dyDescent="0.3">
      <c r="A2327">
        <v>30</v>
      </c>
      <c r="B2327">
        <v>1</v>
      </c>
      <c r="C2327">
        <v>1</v>
      </c>
      <c r="D2327">
        <v>2400</v>
      </c>
      <c r="E2327" t="s">
        <v>7990</v>
      </c>
      <c r="F2327">
        <v>761755</v>
      </c>
      <c r="G2327" s="85">
        <v>46141</v>
      </c>
      <c r="H2327" s="57">
        <v>18</v>
      </c>
      <c r="I2327" t="s">
        <v>8274</v>
      </c>
    </row>
    <row r="2328" spans="1:9" x14ac:dyDescent="0.3">
      <c r="A2328">
        <v>30</v>
      </c>
      <c r="B2328">
        <v>1</v>
      </c>
      <c r="C2328">
        <v>1</v>
      </c>
      <c r="D2328">
        <v>3500</v>
      </c>
      <c r="E2328" t="s">
        <v>7971</v>
      </c>
      <c r="F2328">
        <v>3738</v>
      </c>
      <c r="G2328" s="85">
        <v>46141</v>
      </c>
      <c r="H2328" s="57">
        <v>18</v>
      </c>
      <c r="I2328" t="s">
        <v>8239</v>
      </c>
    </row>
    <row r="2329" spans="1:9" x14ac:dyDescent="0.3">
      <c r="A2329">
        <v>30</v>
      </c>
      <c r="B2329">
        <v>0</v>
      </c>
      <c r="C2329">
        <v>0</v>
      </c>
      <c r="D2329">
        <v>0</v>
      </c>
      <c r="E2329" t="s">
        <v>3999</v>
      </c>
      <c r="F2329" t="s">
        <v>4208</v>
      </c>
      <c r="G2329" s="85">
        <v>46141</v>
      </c>
      <c r="H2329" s="57">
        <v>18</v>
      </c>
      <c r="I2329" t="s">
        <v>8269</v>
      </c>
    </row>
    <row r="2330" spans="1:9" x14ac:dyDescent="0.3">
      <c r="A2330">
        <v>30</v>
      </c>
      <c r="B2330">
        <v>0</v>
      </c>
      <c r="C2330">
        <v>0</v>
      </c>
      <c r="D2330">
        <v>0</v>
      </c>
      <c r="E2330" t="s">
        <v>3468</v>
      </c>
      <c r="F2330" t="s">
        <v>3263</v>
      </c>
      <c r="G2330" s="85">
        <v>46141</v>
      </c>
      <c r="H2330" s="57">
        <v>18</v>
      </c>
      <c r="I2330" t="s">
        <v>8278</v>
      </c>
    </row>
    <row r="2331" spans="1:9" x14ac:dyDescent="0.3">
      <c r="A2331">
        <v>-19</v>
      </c>
      <c r="B2331">
        <v>0</v>
      </c>
      <c r="C2331">
        <v>0</v>
      </c>
      <c r="D2331" t="s">
        <v>3567</v>
      </c>
      <c r="F2331" t="s">
        <v>7621</v>
      </c>
      <c r="G2331" s="85">
        <v>46142</v>
      </c>
      <c r="H2331" s="57">
        <v>18</v>
      </c>
      <c r="I2331" t="s">
        <v>8285</v>
      </c>
    </row>
    <row r="2332" spans="1:9" x14ac:dyDescent="0.3">
      <c r="A2332">
        <v>-7</v>
      </c>
      <c r="B2332">
        <v>0</v>
      </c>
      <c r="C2332">
        <v>0</v>
      </c>
      <c r="D2332" t="s">
        <v>3567</v>
      </c>
      <c r="E2332" t="s">
        <v>7963</v>
      </c>
      <c r="F2332" t="s">
        <v>7959</v>
      </c>
      <c r="G2332" s="85">
        <v>46142</v>
      </c>
      <c r="H2332" s="57">
        <v>18</v>
      </c>
      <c r="I2332" t="s">
        <v>8337</v>
      </c>
    </row>
    <row r="2333" spans="1:9" x14ac:dyDescent="0.3">
      <c r="A2333">
        <v>-6</v>
      </c>
      <c r="B2333">
        <v>0</v>
      </c>
      <c r="C2333">
        <v>0</v>
      </c>
      <c r="D2333" t="s">
        <v>3567</v>
      </c>
      <c r="E2333" t="s">
        <v>7962</v>
      </c>
      <c r="F2333" t="s">
        <v>7961</v>
      </c>
      <c r="G2333" s="85">
        <v>46142</v>
      </c>
      <c r="H2333" s="57">
        <v>18</v>
      </c>
      <c r="I2333" t="s">
        <v>8338</v>
      </c>
    </row>
    <row r="2334" spans="1:9" x14ac:dyDescent="0.3">
      <c r="A2334">
        <v>0</v>
      </c>
      <c r="B2334">
        <v>0</v>
      </c>
      <c r="C2334">
        <v>0</v>
      </c>
      <c r="D2334">
        <v>1300</v>
      </c>
      <c r="E2334" t="s">
        <v>8031</v>
      </c>
      <c r="F2334">
        <v>4227</v>
      </c>
      <c r="G2334" s="85">
        <v>46142</v>
      </c>
      <c r="H2334" s="57">
        <v>18</v>
      </c>
      <c r="I2334" t="s">
        <v>8313</v>
      </c>
    </row>
    <row r="2335" spans="1:9" x14ac:dyDescent="0.3">
      <c r="A2335">
        <v>0</v>
      </c>
      <c r="B2335">
        <v>0</v>
      </c>
      <c r="C2335">
        <v>0</v>
      </c>
      <c r="D2335" t="s">
        <v>3567</v>
      </c>
      <c r="F2335" t="s">
        <v>7955</v>
      </c>
      <c r="G2335" s="85">
        <v>46142</v>
      </c>
      <c r="H2335" s="57">
        <v>18</v>
      </c>
      <c r="I2335" t="s">
        <v>8231</v>
      </c>
    </row>
    <row r="2336" spans="1:9" x14ac:dyDescent="0.3">
      <c r="A2336">
        <v>0</v>
      </c>
      <c r="B2336">
        <v>0</v>
      </c>
      <c r="C2336">
        <v>0</v>
      </c>
      <c r="D2336">
        <v>8800</v>
      </c>
      <c r="E2336" t="s">
        <v>7970</v>
      </c>
      <c r="F2336">
        <v>648552</v>
      </c>
      <c r="G2336" s="85">
        <v>46142</v>
      </c>
      <c r="H2336" s="57">
        <v>18</v>
      </c>
      <c r="I2336" t="s">
        <v>8279</v>
      </c>
    </row>
    <row r="2337" spans="1:9" x14ac:dyDescent="0.3">
      <c r="A2337">
        <v>0</v>
      </c>
      <c r="B2337">
        <v>0</v>
      </c>
      <c r="C2337">
        <v>0</v>
      </c>
      <c r="D2337">
        <v>600</v>
      </c>
      <c r="E2337" t="s">
        <v>8010</v>
      </c>
      <c r="F2337">
        <v>679123</v>
      </c>
      <c r="G2337" s="85">
        <v>46142</v>
      </c>
      <c r="H2337" s="57">
        <v>18</v>
      </c>
      <c r="I2337" t="s">
        <v>8312</v>
      </c>
    </row>
    <row r="2338" spans="1:9" x14ac:dyDescent="0.3">
      <c r="A2338">
        <v>0</v>
      </c>
      <c r="B2338">
        <v>0</v>
      </c>
      <c r="C2338">
        <v>0</v>
      </c>
      <c r="D2338">
        <v>1400</v>
      </c>
      <c r="E2338" t="s">
        <v>8000</v>
      </c>
      <c r="F2338">
        <v>653788</v>
      </c>
      <c r="G2338" s="85">
        <v>46142</v>
      </c>
      <c r="H2338" s="57">
        <v>18</v>
      </c>
      <c r="I2338" t="s">
        <v>8296</v>
      </c>
    </row>
    <row r="2339" spans="1:9" x14ac:dyDescent="0.3">
      <c r="A2339">
        <v>0</v>
      </c>
      <c r="B2339">
        <v>0</v>
      </c>
      <c r="C2339">
        <v>0</v>
      </c>
      <c r="D2339">
        <v>2700</v>
      </c>
      <c r="E2339" t="s">
        <v>8006</v>
      </c>
      <c r="F2339">
        <v>865594</v>
      </c>
      <c r="G2339" s="85">
        <v>46142</v>
      </c>
      <c r="H2339" s="57">
        <v>18</v>
      </c>
      <c r="I2339" t="s">
        <v>8297</v>
      </c>
    </row>
    <row r="2340" spans="1:9" x14ac:dyDescent="0.3">
      <c r="A2340">
        <v>0</v>
      </c>
      <c r="B2340">
        <v>0</v>
      </c>
      <c r="C2340">
        <v>0</v>
      </c>
      <c r="D2340">
        <v>6200</v>
      </c>
      <c r="E2340" t="s">
        <v>8007</v>
      </c>
      <c r="F2340">
        <v>859358</v>
      </c>
      <c r="G2340" s="85">
        <v>46142</v>
      </c>
      <c r="H2340" s="57">
        <v>18</v>
      </c>
      <c r="I2340" t="s">
        <v>8298</v>
      </c>
    </row>
    <row r="2341" spans="1:9" x14ac:dyDescent="0.3">
      <c r="A2341">
        <v>0</v>
      </c>
      <c r="B2341">
        <v>0</v>
      </c>
      <c r="C2341">
        <v>0</v>
      </c>
      <c r="D2341">
        <v>300</v>
      </c>
      <c r="E2341" t="s">
        <v>8028</v>
      </c>
      <c r="F2341">
        <v>166802</v>
      </c>
      <c r="G2341" s="85">
        <v>46142</v>
      </c>
      <c r="H2341" s="57">
        <v>18</v>
      </c>
      <c r="I2341" t="s">
        <v>8305</v>
      </c>
    </row>
    <row r="2342" spans="1:9" x14ac:dyDescent="0.3">
      <c r="A2342">
        <v>0</v>
      </c>
      <c r="B2342">
        <v>0</v>
      </c>
      <c r="C2342">
        <v>0</v>
      </c>
      <c r="D2342">
        <v>800</v>
      </c>
      <c r="E2342" t="s">
        <v>8013</v>
      </c>
      <c r="F2342">
        <v>859524</v>
      </c>
      <c r="G2342" s="85">
        <v>46142</v>
      </c>
      <c r="H2342" s="57">
        <v>18</v>
      </c>
      <c r="I2342" t="s">
        <v>8311</v>
      </c>
    </row>
    <row r="2343" spans="1:9" x14ac:dyDescent="0.3">
      <c r="A2343">
        <v>0</v>
      </c>
      <c r="B2343">
        <v>0</v>
      </c>
      <c r="C2343">
        <v>0</v>
      </c>
      <c r="D2343">
        <v>1000</v>
      </c>
      <c r="E2343" t="s">
        <v>7983</v>
      </c>
      <c r="F2343">
        <v>860832</v>
      </c>
      <c r="G2343" s="85">
        <v>46142</v>
      </c>
      <c r="H2343" s="57">
        <v>18</v>
      </c>
      <c r="I2343" t="s">
        <v>8314</v>
      </c>
    </row>
    <row r="2344" spans="1:9" x14ac:dyDescent="0.3">
      <c r="A2344">
        <v>0</v>
      </c>
      <c r="B2344">
        <v>0</v>
      </c>
      <c r="C2344">
        <v>0</v>
      </c>
      <c r="D2344">
        <v>200</v>
      </c>
      <c r="E2344" t="s">
        <v>8032</v>
      </c>
      <c r="F2344">
        <v>841968</v>
      </c>
      <c r="G2344" s="85">
        <v>46142</v>
      </c>
      <c r="H2344" s="57">
        <v>18</v>
      </c>
      <c r="I2344" t="s">
        <v>8318</v>
      </c>
    </row>
    <row r="2345" spans="1:9" x14ac:dyDescent="0.3">
      <c r="A2345">
        <v>0</v>
      </c>
      <c r="C2345">
        <v>0</v>
      </c>
      <c r="D2345">
        <v>100</v>
      </c>
      <c r="E2345" t="s">
        <v>8035</v>
      </c>
      <c r="F2345">
        <v>818917</v>
      </c>
      <c r="G2345" s="85">
        <v>46142</v>
      </c>
      <c r="H2345" s="57">
        <v>18</v>
      </c>
      <c r="I2345" t="s">
        <v>8319</v>
      </c>
    </row>
    <row r="2346" spans="1:9" x14ac:dyDescent="0.3">
      <c r="A2346">
        <v>0</v>
      </c>
      <c r="B2346">
        <v>0</v>
      </c>
      <c r="C2346">
        <v>0</v>
      </c>
      <c r="D2346">
        <v>8200</v>
      </c>
      <c r="E2346" t="s">
        <v>8037</v>
      </c>
      <c r="F2346">
        <v>860198</v>
      </c>
      <c r="G2346" s="85">
        <v>46142</v>
      </c>
      <c r="H2346" s="57">
        <v>18</v>
      </c>
      <c r="I2346" t="s">
        <v>8320</v>
      </c>
    </row>
    <row r="2347" spans="1:9" x14ac:dyDescent="0.3">
      <c r="A2347">
        <v>0</v>
      </c>
      <c r="B2347">
        <v>0</v>
      </c>
      <c r="C2347">
        <v>0</v>
      </c>
      <c r="D2347">
        <v>8200</v>
      </c>
      <c r="E2347" t="s">
        <v>7985</v>
      </c>
      <c r="F2347">
        <v>860198</v>
      </c>
      <c r="G2347" s="85">
        <v>46142</v>
      </c>
      <c r="H2347" s="57">
        <v>18</v>
      </c>
      <c r="I2347" t="s">
        <v>8320</v>
      </c>
    </row>
    <row r="2348" spans="1:9" x14ac:dyDescent="0.3">
      <c r="A2348">
        <v>0</v>
      </c>
      <c r="B2348">
        <v>0</v>
      </c>
      <c r="C2348">
        <v>0</v>
      </c>
      <c r="D2348">
        <v>2500</v>
      </c>
      <c r="E2348" t="s">
        <v>8386</v>
      </c>
      <c r="F2348">
        <v>817128</v>
      </c>
      <c r="G2348" s="85">
        <v>46142</v>
      </c>
      <c r="H2348" s="57">
        <v>18</v>
      </c>
      <c r="I2348" t="s">
        <v>8270</v>
      </c>
    </row>
    <row r="2349" spans="1:9" x14ac:dyDescent="0.3">
      <c r="A2349">
        <v>0</v>
      </c>
      <c r="C2349">
        <v>0</v>
      </c>
      <c r="D2349">
        <v>7500</v>
      </c>
      <c r="E2349" t="s">
        <v>4059</v>
      </c>
      <c r="F2349">
        <v>845415</v>
      </c>
      <c r="G2349" s="85">
        <v>46142</v>
      </c>
      <c r="H2349" s="57">
        <v>18</v>
      </c>
      <c r="I2349" t="s">
        <v>8328</v>
      </c>
    </row>
    <row r="2350" spans="1:9" x14ac:dyDescent="0.3">
      <c r="A2350">
        <v>0</v>
      </c>
      <c r="B2350">
        <v>0</v>
      </c>
      <c r="C2350">
        <v>0</v>
      </c>
      <c r="D2350">
        <v>200</v>
      </c>
      <c r="E2350" t="s">
        <v>8067</v>
      </c>
      <c r="F2350">
        <v>765419</v>
      </c>
      <c r="G2350" s="85">
        <v>46142</v>
      </c>
      <c r="H2350" s="57">
        <v>18</v>
      </c>
      <c r="I2350" t="s">
        <v>8361</v>
      </c>
    </row>
    <row r="2351" spans="1:9" x14ac:dyDescent="0.3">
      <c r="A2351">
        <v>0</v>
      </c>
      <c r="B2351">
        <v>0</v>
      </c>
      <c r="C2351">
        <v>0</v>
      </c>
      <c r="D2351">
        <v>100</v>
      </c>
      <c r="E2351" t="s">
        <v>8074</v>
      </c>
      <c r="F2351">
        <v>660807</v>
      </c>
      <c r="G2351" s="85">
        <v>46142</v>
      </c>
      <c r="H2351" s="57">
        <v>18</v>
      </c>
      <c r="I2351" t="s">
        <v>8362</v>
      </c>
    </row>
    <row r="2352" spans="1:9" x14ac:dyDescent="0.3">
      <c r="A2352">
        <v>0</v>
      </c>
      <c r="B2352">
        <v>0</v>
      </c>
      <c r="C2352">
        <v>0</v>
      </c>
      <c r="D2352">
        <v>1400</v>
      </c>
      <c r="E2352" t="s">
        <v>8080</v>
      </c>
      <c r="F2352">
        <v>859361</v>
      </c>
      <c r="G2352" s="85">
        <v>46142</v>
      </c>
      <c r="H2352" s="57">
        <v>18</v>
      </c>
      <c r="I2352" t="s">
        <v>8363</v>
      </c>
    </row>
    <row r="2353" spans="1:9" x14ac:dyDescent="0.3">
      <c r="A2353">
        <v>0</v>
      </c>
      <c r="B2353">
        <v>0</v>
      </c>
      <c r="C2353">
        <v>0</v>
      </c>
      <c r="D2353">
        <v>100</v>
      </c>
      <c r="E2353" t="s">
        <v>8019</v>
      </c>
      <c r="F2353">
        <v>713263</v>
      </c>
      <c r="G2353" s="85">
        <v>46142</v>
      </c>
      <c r="H2353" s="57">
        <v>18</v>
      </c>
      <c r="I2353" t="s">
        <v>8325</v>
      </c>
    </row>
    <row r="2354" spans="1:9" x14ac:dyDescent="0.3">
      <c r="A2354">
        <v>0</v>
      </c>
      <c r="B2354">
        <v>0</v>
      </c>
      <c r="C2354">
        <v>0</v>
      </c>
      <c r="D2354">
        <v>300</v>
      </c>
      <c r="E2354" t="s">
        <v>8078</v>
      </c>
      <c r="F2354">
        <v>4016</v>
      </c>
      <c r="G2354" s="85">
        <v>46142</v>
      </c>
      <c r="H2354" s="57">
        <v>18</v>
      </c>
      <c r="I2354" t="s">
        <v>8364</v>
      </c>
    </row>
    <row r="2355" spans="1:9" x14ac:dyDescent="0.3">
      <c r="A2355">
        <v>0</v>
      </c>
      <c r="B2355">
        <v>0</v>
      </c>
      <c r="C2355">
        <v>0</v>
      </c>
      <c r="D2355">
        <v>100</v>
      </c>
      <c r="E2355" t="s">
        <v>8078</v>
      </c>
      <c r="F2355">
        <v>142554</v>
      </c>
      <c r="G2355" s="85">
        <v>46142</v>
      </c>
      <c r="H2355" s="57">
        <v>18</v>
      </c>
      <c r="I2355" t="s">
        <v>8366</v>
      </c>
    </row>
    <row r="2356" spans="1:9" x14ac:dyDescent="0.3">
      <c r="A2356">
        <v>0</v>
      </c>
      <c r="B2356">
        <v>0</v>
      </c>
      <c r="C2356">
        <v>0</v>
      </c>
      <c r="D2356">
        <v>1100</v>
      </c>
      <c r="E2356" t="s">
        <v>7988</v>
      </c>
      <c r="F2356">
        <v>703592</v>
      </c>
      <c r="G2356" s="85">
        <v>46142</v>
      </c>
      <c r="H2356" s="57">
        <v>18</v>
      </c>
      <c r="I2356" t="s">
        <v>8268</v>
      </c>
    </row>
    <row r="2357" spans="1:9" x14ac:dyDescent="0.3">
      <c r="A2357">
        <v>0</v>
      </c>
      <c r="B2357">
        <v>0</v>
      </c>
      <c r="C2357">
        <v>0</v>
      </c>
      <c r="D2357">
        <v>3500</v>
      </c>
      <c r="E2357" t="s">
        <v>7997</v>
      </c>
      <c r="F2357">
        <v>855296</v>
      </c>
      <c r="G2357" s="85">
        <v>46142</v>
      </c>
      <c r="H2357" s="57">
        <v>18</v>
      </c>
      <c r="I2357" t="s">
        <v>8291</v>
      </c>
    </row>
    <row r="2358" spans="1:9" x14ac:dyDescent="0.3">
      <c r="A2358">
        <v>0</v>
      </c>
      <c r="C2358">
        <v>0</v>
      </c>
      <c r="D2358">
        <v>100</v>
      </c>
      <c r="E2358" t="s">
        <v>8021</v>
      </c>
      <c r="F2358">
        <v>708951</v>
      </c>
      <c r="G2358" s="85">
        <v>46142</v>
      </c>
      <c r="H2358" s="57">
        <v>18</v>
      </c>
      <c r="I2358" t="s">
        <v>8329</v>
      </c>
    </row>
    <row r="2359" spans="1:9" x14ac:dyDescent="0.3">
      <c r="A2359">
        <v>0</v>
      </c>
      <c r="B2359">
        <v>0</v>
      </c>
      <c r="C2359">
        <v>0</v>
      </c>
      <c r="D2359">
        <v>800</v>
      </c>
      <c r="E2359" t="s">
        <v>8033</v>
      </c>
      <c r="F2359">
        <v>859362</v>
      </c>
      <c r="G2359" s="85">
        <v>46142</v>
      </c>
      <c r="H2359" s="57">
        <v>18</v>
      </c>
      <c r="I2359" t="s">
        <v>8331</v>
      </c>
    </row>
    <row r="2360" spans="1:9" x14ac:dyDescent="0.3">
      <c r="A2360">
        <v>0</v>
      </c>
      <c r="B2360">
        <v>0</v>
      </c>
      <c r="C2360">
        <v>0</v>
      </c>
      <c r="D2360">
        <v>1200</v>
      </c>
      <c r="E2360" t="s">
        <v>8025</v>
      </c>
      <c r="F2360">
        <v>859356</v>
      </c>
      <c r="G2360" s="85">
        <v>46142</v>
      </c>
      <c r="H2360" s="57">
        <v>18</v>
      </c>
      <c r="I2360" t="s">
        <v>8326</v>
      </c>
    </row>
    <row r="2361" spans="1:9" x14ac:dyDescent="0.3">
      <c r="A2361">
        <v>0</v>
      </c>
      <c r="B2361">
        <v>0</v>
      </c>
      <c r="C2361">
        <v>0</v>
      </c>
      <c r="D2361">
        <v>9800</v>
      </c>
      <c r="E2361" t="s">
        <v>3676</v>
      </c>
      <c r="F2361">
        <v>859387</v>
      </c>
      <c r="G2361" s="85">
        <v>46142</v>
      </c>
      <c r="H2361" s="57">
        <v>18</v>
      </c>
      <c r="I2361" t="s">
        <v>8327</v>
      </c>
    </row>
    <row r="2362" spans="1:9" x14ac:dyDescent="0.3">
      <c r="A2362">
        <v>0</v>
      </c>
      <c r="B2362">
        <v>0</v>
      </c>
      <c r="C2362">
        <v>0</v>
      </c>
      <c r="D2362">
        <v>9800</v>
      </c>
      <c r="E2362" t="s">
        <v>8039</v>
      </c>
      <c r="F2362">
        <v>859387</v>
      </c>
      <c r="G2362" s="85">
        <v>46142</v>
      </c>
      <c r="H2362" s="57">
        <v>18</v>
      </c>
      <c r="I2362" t="s">
        <v>8327</v>
      </c>
    </row>
    <row r="2363" spans="1:9" x14ac:dyDescent="0.3">
      <c r="A2363">
        <v>0</v>
      </c>
      <c r="B2363">
        <v>0</v>
      </c>
      <c r="C2363">
        <v>0</v>
      </c>
      <c r="D2363">
        <v>300</v>
      </c>
      <c r="E2363" t="s">
        <v>8087</v>
      </c>
      <c r="F2363">
        <v>786407</v>
      </c>
      <c r="G2363" s="85">
        <v>46142</v>
      </c>
      <c r="H2363" s="57">
        <v>18</v>
      </c>
      <c r="I2363" t="s">
        <v>8238</v>
      </c>
    </row>
    <row r="2364" spans="1:9" x14ac:dyDescent="0.3">
      <c r="A2364">
        <v>0</v>
      </c>
      <c r="B2364">
        <v>0</v>
      </c>
      <c r="C2364">
        <v>0</v>
      </c>
      <c r="D2364">
        <v>400</v>
      </c>
      <c r="E2364" t="s">
        <v>3940</v>
      </c>
      <c r="F2364">
        <v>653403</v>
      </c>
      <c r="G2364" s="85">
        <v>46142</v>
      </c>
      <c r="H2364" s="57">
        <v>18</v>
      </c>
      <c r="I2364" t="s">
        <v>8340</v>
      </c>
    </row>
    <row r="2365" spans="1:9" x14ac:dyDescent="0.3">
      <c r="A2365">
        <v>0</v>
      </c>
      <c r="B2365">
        <v>0</v>
      </c>
      <c r="C2365">
        <v>0</v>
      </c>
      <c r="D2365">
        <v>800</v>
      </c>
      <c r="E2365" t="s">
        <v>3939</v>
      </c>
      <c r="F2365">
        <v>653429</v>
      </c>
      <c r="G2365" s="85">
        <v>46142</v>
      </c>
      <c r="H2365" s="57">
        <v>18</v>
      </c>
      <c r="I2365" t="s">
        <v>8342</v>
      </c>
    </row>
    <row r="2366" spans="1:9" x14ac:dyDescent="0.3">
      <c r="A2366">
        <v>0</v>
      </c>
      <c r="C2366">
        <v>0</v>
      </c>
      <c r="D2366">
        <v>1000</v>
      </c>
      <c r="F2366">
        <v>653773</v>
      </c>
      <c r="G2366" s="85">
        <v>46142</v>
      </c>
      <c r="H2366" s="57">
        <v>18</v>
      </c>
      <c r="I2366" t="s">
        <v>8344</v>
      </c>
    </row>
    <row r="2367" spans="1:9" x14ac:dyDescent="0.3">
      <c r="A2367">
        <v>0</v>
      </c>
      <c r="B2367">
        <v>0</v>
      </c>
      <c r="C2367">
        <v>0</v>
      </c>
      <c r="D2367">
        <v>1200</v>
      </c>
      <c r="E2367" t="s">
        <v>8068</v>
      </c>
      <c r="F2367">
        <v>762106</v>
      </c>
      <c r="G2367" s="85">
        <v>46142</v>
      </c>
      <c r="H2367" s="57">
        <v>18</v>
      </c>
      <c r="I2367" t="s">
        <v>8370</v>
      </c>
    </row>
    <row r="2368" spans="1:9" x14ac:dyDescent="0.3">
      <c r="A2368">
        <v>0</v>
      </c>
      <c r="B2368">
        <v>0</v>
      </c>
      <c r="C2368">
        <v>0</v>
      </c>
      <c r="D2368">
        <v>200</v>
      </c>
      <c r="E2368" t="s">
        <v>8072</v>
      </c>
      <c r="F2368">
        <v>709889</v>
      </c>
      <c r="G2368" s="85">
        <v>46142</v>
      </c>
      <c r="H2368" s="57">
        <v>18</v>
      </c>
      <c r="I2368" t="s">
        <v>8373</v>
      </c>
    </row>
    <row r="2369" spans="1:9" x14ac:dyDescent="0.3">
      <c r="A2369">
        <v>0</v>
      </c>
      <c r="B2369">
        <v>0</v>
      </c>
      <c r="C2369">
        <v>0</v>
      </c>
      <c r="D2369">
        <v>100</v>
      </c>
      <c r="E2369" t="s">
        <v>8075</v>
      </c>
      <c r="F2369">
        <v>553397</v>
      </c>
      <c r="G2369" s="85">
        <v>46142</v>
      </c>
      <c r="H2369" s="57">
        <v>18</v>
      </c>
      <c r="I2369" t="s">
        <v>8376</v>
      </c>
    </row>
    <row r="2370" spans="1:9" x14ac:dyDescent="0.3">
      <c r="A2370">
        <v>0</v>
      </c>
      <c r="B2370">
        <v>0</v>
      </c>
      <c r="C2370">
        <v>0</v>
      </c>
      <c r="D2370">
        <v>100</v>
      </c>
      <c r="E2370" t="s">
        <v>8075</v>
      </c>
      <c r="F2370">
        <v>536276</v>
      </c>
      <c r="G2370" s="85">
        <v>46142</v>
      </c>
      <c r="H2370" s="57">
        <v>18</v>
      </c>
      <c r="I2370" t="s">
        <v>8377</v>
      </c>
    </row>
    <row r="2371" spans="1:9" x14ac:dyDescent="0.3">
      <c r="A2371">
        <v>0</v>
      </c>
      <c r="B2371">
        <v>0</v>
      </c>
      <c r="C2371">
        <v>0</v>
      </c>
      <c r="D2371">
        <v>100</v>
      </c>
      <c r="E2371" t="s">
        <v>8075</v>
      </c>
      <c r="F2371">
        <v>452082</v>
      </c>
      <c r="G2371" s="85">
        <v>46142</v>
      </c>
      <c r="H2371" s="57">
        <v>18</v>
      </c>
      <c r="I2371" t="s">
        <v>8378</v>
      </c>
    </row>
    <row r="2372" spans="1:9" x14ac:dyDescent="0.3">
      <c r="A2372">
        <v>0</v>
      </c>
      <c r="B2372">
        <v>0</v>
      </c>
      <c r="C2372">
        <v>0</v>
      </c>
      <c r="D2372">
        <v>100</v>
      </c>
      <c r="E2372" t="s">
        <v>8075</v>
      </c>
      <c r="F2372">
        <v>164812</v>
      </c>
      <c r="G2372" s="85">
        <v>46142</v>
      </c>
      <c r="H2372" s="57">
        <v>18</v>
      </c>
      <c r="I2372" t="s">
        <v>8379</v>
      </c>
    </row>
    <row r="2373" spans="1:9" x14ac:dyDescent="0.3">
      <c r="A2373">
        <v>0</v>
      </c>
      <c r="B2373">
        <v>0</v>
      </c>
      <c r="C2373">
        <v>0</v>
      </c>
      <c r="D2373">
        <v>800</v>
      </c>
      <c r="E2373" t="s">
        <v>7994</v>
      </c>
      <c r="F2373">
        <v>859973</v>
      </c>
      <c r="G2373" s="85">
        <v>46142</v>
      </c>
      <c r="H2373" s="57">
        <v>18</v>
      </c>
      <c r="I2373" t="s">
        <v>8284</v>
      </c>
    </row>
    <row r="2374" spans="1:9" x14ac:dyDescent="0.3">
      <c r="A2374">
        <v>1</v>
      </c>
      <c r="B2374">
        <v>0</v>
      </c>
      <c r="C2374">
        <v>0</v>
      </c>
      <c r="D2374">
        <v>3500</v>
      </c>
      <c r="E2374" t="s">
        <v>3686</v>
      </c>
      <c r="F2374">
        <v>703480</v>
      </c>
      <c r="G2374" s="85">
        <v>46142</v>
      </c>
      <c r="H2374" s="57">
        <v>18</v>
      </c>
      <c r="I2374" t="s">
        <v>8345</v>
      </c>
    </row>
    <row r="2375" spans="1:9" x14ac:dyDescent="0.3">
      <c r="A2375">
        <v>1</v>
      </c>
      <c r="B2375">
        <v>0</v>
      </c>
      <c r="C2375">
        <v>0</v>
      </c>
      <c r="D2375">
        <v>5600</v>
      </c>
      <c r="E2375" t="s">
        <v>8070</v>
      </c>
      <c r="F2375">
        <v>732763</v>
      </c>
      <c r="G2375" s="85">
        <v>46142</v>
      </c>
      <c r="H2375" s="57">
        <v>18</v>
      </c>
      <c r="I2375" t="s">
        <v>8371</v>
      </c>
    </row>
    <row r="2376" spans="1:9" x14ac:dyDescent="0.3">
      <c r="A2376">
        <v>1</v>
      </c>
      <c r="B2376">
        <v>0</v>
      </c>
      <c r="C2376">
        <v>0</v>
      </c>
      <c r="D2376">
        <v>4900</v>
      </c>
      <c r="E2376" t="s">
        <v>7998</v>
      </c>
      <c r="F2376">
        <v>84671</v>
      </c>
      <c r="G2376" s="85">
        <v>46142</v>
      </c>
      <c r="H2376" s="57">
        <v>18</v>
      </c>
      <c r="I2376" t="s">
        <v>8264</v>
      </c>
    </row>
    <row r="2377" spans="1:9" x14ac:dyDescent="0.3">
      <c r="A2377">
        <v>1</v>
      </c>
      <c r="B2377">
        <v>0</v>
      </c>
      <c r="C2377">
        <v>0</v>
      </c>
      <c r="D2377">
        <v>4400</v>
      </c>
      <c r="E2377" t="s">
        <v>3169</v>
      </c>
      <c r="F2377">
        <v>794770</v>
      </c>
      <c r="G2377" s="85">
        <v>46142</v>
      </c>
      <c r="H2377" s="57">
        <v>18</v>
      </c>
      <c r="I2377" t="s">
        <v>8275</v>
      </c>
    </row>
    <row r="2378" spans="1:9" x14ac:dyDescent="0.3">
      <c r="A2378">
        <v>1</v>
      </c>
      <c r="B2378">
        <v>0</v>
      </c>
      <c r="C2378">
        <v>0</v>
      </c>
      <c r="D2378">
        <v>6800</v>
      </c>
      <c r="E2378" t="s">
        <v>8009</v>
      </c>
      <c r="F2378">
        <v>137271</v>
      </c>
      <c r="G2378" s="85">
        <v>46142</v>
      </c>
      <c r="H2378" s="57">
        <v>18</v>
      </c>
      <c r="I2378" t="s">
        <v>8302</v>
      </c>
    </row>
    <row r="2379" spans="1:9" x14ac:dyDescent="0.3">
      <c r="A2379">
        <v>2</v>
      </c>
      <c r="B2379">
        <v>0</v>
      </c>
      <c r="C2379">
        <v>0</v>
      </c>
      <c r="D2379">
        <v>16700</v>
      </c>
      <c r="F2379">
        <v>732762</v>
      </c>
      <c r="G2379" s="85">
        <v>46142</v>
      </c>
      <c r="H2379" s="57">
        <v>18</v>
      </c>
      <c r="I2379" t="s">
        <v>8253</v>
      </c>
    </row>
    <row r="2380" spans="1:9" x14ac:dyDescent="0.3">
      <c r="A2380">
        <v>2</v>
      </c>
      <c r="B2380">
        <v>0</v>
      </c>
      <c r="C2380">
        <v>0</v>
      </c>
      <c r="D2380">
        <v>1700</v>
      </c>
      <c r="E2380" t="s">
        <v>7982</v>
      </c>
      <c r="F2380">
        <v>170241</v>
      </c>
      <c r="G2380" s="85">
        <v>46142</v>
      </c>
      <c r="H2380" s="57">
        <v>18</v>
      </c>
      <c r="I2380" t="s">
        <v>8257</v>
      </c>
    </row>
    <row r="2381" spans="1:9" x14ac:dyDescent="0.3">
      <c r="A2381">
        <v>2</v>
      </c>
      <c r="B2381">
        <v>0</v>
      </c>
      <c r="C2381">
        <v>0</v>
      </c>
      <c r="D2381">
        <v>500</v>
      </c>
      <c r="E2381" t="s">
        <v>8016</v>
      </c>
      <c r="F2381">
        <v>761566</v>
      </c>
      <c r="G2381" s="85">
        <v>46142</v>
      </c>
      <c r="H2381" s="57">
        <v>18</v>
      </c>
      <c r="I2381" t="s">
        <v>8304</v>
      </c>
    </row>
    <row r="2382" spans="1:9" x14ac:dyDescent="0.3">
      <c r="A2382">
        <v>2</v>
      </c>
      <c r="B2382">
        <v>0</v>
      </c>
      <c r="C2382">
        <v>0</v>
      </c>
      <c r="D2382">
        <v>1200</v>
      </c>
      <c r="E2382" t="s">
        <v>8014</v>
      </c>
      <c r="F2382">
        <v>84672</v>
      </c>
      <c r="G2382" s="85">
        <v>46142</v>
      </c>
      <c r="H2382" s="57">
        <v>18</v>
      </c>
      <c r="I2382" t="s">
        <v>8309</v>
      </c>
    </row>
    <row r="2383" spans="1:9" x14ac:dyDescent="0.3">
      <c r="A2383">
        <v>2</v>
      </c>
      <c r="B2383">
        <v>0</v>
      </c>
      <c r="C2383">
        <v>0</v>
      </c>
      <c r="D2383">
        <v>3800</v>
      </c>
      <c r="E2383" t="s">
        <v>7975</v>
      </c>
      <c r="F2383">
        <v>859337</v>
      </c>
      <c r="G2383" s="85">
        <v>46142</v>
      </c>
      <c r="H2383" s="57">
        <v>18</v>
      </c>
      <c r="I2383" t="s">
        <v>8281</v>
      </c>
    </row>
    <row r="2384" spans="1:9" x14ac:dyDescent="0.3">
      <c r="A2384">
        <v>2</v>
      </c>
      <c r="B2384">
        <v>1</v>
      </c>
      <c r="C2384">
        <v>0</v>
      </c>
      <c r="D2384">
        <v>100</v>
      </c>
      <c r="E2384" t="s">
        <v>7999</v>
      </c>
      <c r="F2384">
        <v>511671</v>
      </c>
      <c r="G2384" s="85">
        <v>46142</v>
      </c>
      <c r="H2384" s="57">
        <v>18</v>
      </c>
      <c r="I2384" t="s">
        <v>8322</v>
      </c>
    </row>
    <row r="2385" spans="1:9" x14ac:dyDescent="0.3">
      <c r="A2385">
        <v>3</v>
      </c>
      <c r="B2385">
        <v>0</v>
      </c>
      <c r="C2385">
        <v>0</v>
      </c>
      <c r="D2385" t="s">
        <v>3567</v>
      </c>
      <c r="F2385" t="s">
        <v>7082</v>
      </c>
      <c r="G2385" s="85">
        <v>46142</v>
      </c>
      <c r="H2385" s="57">
        <v>18</v>
      </c>
      <c r="I2385" t="s">
        <v>8222</v>
      </c>
    </row>
    <row r="2386" spans="1:9" x14ac:dyDescent="0.3">
      <c r="A2386">
        <v>3</v>
      </c>
      <c r="B2386">
        <v>0</v>
      </c>
      <c r="C2386">
        <v>0</v>
      </c>
      <c r="D2386">
        <v>2100</v>
      </c>
      <c r="E2386" t="s">
        <v>8081</v>
      </c>
      <c r="F2386">
        <v>97950</v>
      </c>
      <c r="G2386" s="85">
        <v>46142</v>
      </c>
      <c r="H2386" s="57">
        <v>18</v>
      </c>
      <c r="I2386" t="s">
        <v>8356</v>
      </c>
    </row>
    <row r="2387" spans="1:9" x14ac:dyDescent="0.3">
      <c r="A2387">
        <v>3</v>
      </c>
      <c r="B2387">
        <v>1</v>
      </c>
      <c r="C2387">
        <v>0</v>
      </c>
      <c r="D2387">
        <v>700</v>
      </c>
      <c r="E2387" t="s">
        <v>3583</v>
      </c>
      <c r="F2387">
        <v>653434</v>
      </c>
      <c r="G2387" s="85">
        <v>46142</v>
      </c>
      <c r="H2387" s="57">
        <v>18</v>
      </c>
      <c r="I2387" t="s">
        <v>8343</v>
      </c>
    </row>
    <row r="2388" spans="1:9" x14ac:dyDescent="0.3">
      <c r="A2388">
        <v>3</v>
      </c>
      <c r="B2388">
        <v>1</v>
      </c>
      <c r="C2388">
        <v>0</v>
      </c>
      <c r="D2388">
        <v>8100</v>
      </c>
      <c r="F2388">
        <v>766773</v>
      </c>
      <c r="G2388" s="85">
        <v>46142</v>
      </c>
      <c r="H2388" s="57">
        <v>18</v>
      </c>
      <c r="I2388" t="s">
        <v>8249</v>
      </c>
    </row>
    <row r="2389" spans="1:9" x14ac:dyDescent="0.3">
      <c r="A2389">
        <v>3</v>
      </c>
      <c r="B2389">
        <v>0</v>
      </c>
      <c r="C2389">
        <v>0</v>
      </c>
      <c r="D2389">
        <v>1800</v>
      </c>
      <c r="E2389" t="s">
        <v>7989</v>
      </c>
      <c r="F2389">
        <v>653769</v>
      </c>
      <c r="G2389" s="85">
        <v>46142</v>
      </c>
      <c r="H2389" s="57">
        <v>18</v>
      </c>
      <c r="I2389" t="s">
        <v>8272</v>
      </c>
    </row>
    <row r="2390" spans="1:9" x14ac:dyDescent="0.3">
      <c r="A2390">
        <v>3</v>
      </c>
      <c r="B2390">
        <v>0</v>
      </c>
      <c r="C2390">
        <v>0</v>
      </c>
      <c r="D2390">
        <v>20000</v>
      </c>
      <c r="E2390" t="s">
        <v>7980</v>
      </c>
      <c r="F2390">
        <v>861258</v>
      </c>
      <c r="G2390" s="85">
        <v>46142</v>
      </c>
      <c r="H2390" s="57">
        <v>18</v>
      </c>
      <c r="I2390" t="s">
        <v>8255</v>
      </c>
    </row>
    <row r="2391" spans="1:9" x14ac:dyDescent="0.3">
      <c r="A2391">
        <v>3</v>
      </c>
      <c r="B2391">
        <v>0</v>
      </c>
      <c r="C2391">
        <v>0</v>
      </c>
      <c r="D2391">
        <v>1300</v>
      </c>
      <c r="E2391" t="s">
        <v>8381</v>
      </c>
      <c r="F2391">
        <v>774167</v>
      </c>
      <c r="G2391" s="85">
        <v>46142</v>
      </c>
      <c r="H2391" s="57">
        <v>18</v>
      </c>
      <c r="I2391" t="s">
        <v>8240</v>
      </c>
    </row>
    <row r="2392" spans="1:9" x14ac:dyDescent="0.3">
      <c r="A2392">
        <v>3</v>
      </c>
      <c r="B2392">
        <v>0</v>
      </c>
      <c r="C2392">
        <v>0</v>
      </c>
      <c r="D2392">
        <v>3200</v>
      </c>
      <c r="E2392" t="s">
        <v>4309</v>
      </c>
      <c r="F2392">
        <v>667305</v>
      </c>
      <c r="G2392" s="85">
        <v>46142</v>
      </c>
      <c r="H2392" s="57">
        <v>18</v>
      </c>
      <c r="I2392" t="s">
        <v>8282</v>
      </c>
    </row>
    <row r="2393" spans="1:9" x14ac:dyDescent="0.3">
      <c r="A2393">
        <v>3</v>
      </c>
      <c r="B2393">
        <v>0</v>
      </c>
      <c r="C2393">
        <v>0</v>
      </c>
      <c r="D2393">
        <v>15400</v>
      </c>
      <c r="E2393" t="s">
        <v>7956</v>
      </c>
      <c r="F2393">
        <v>859327</v>
      </c>
      <c r="G2393" s="85">
        <v>46142</v>
      </c>
      <c r="H2393" s="57">
        <v>18</v>
      </c>
      <c r="I2393" t="s">
        <v>8236</v>
      </c>
    </row>
    <row r="2394" spans="1:9" x14ac:dyDescent="0.3">
      <c r="A2394">
        <v>3</v>
      </c>
      <c r="B2394">
        <v>1</v>
      </c>
      <c r="C2394">
        <v>0</v>
      </c>
      <c r="D2394">
        <v>800</v>
      </c>
      <c r="E2394" t="s">
        <v>8082</v>
      </c>
      <c r="F2394">
        <v>653784</v>
      </c>
      <c r="G2394" s="85">
        <v>46142</v>
      </c>
      <c r="H2394" s="57">
        <v>18</v>
      </c>
      <c r="I2394" t="s">
        <v>8359</v>
      </c>
    </row>
    <row r="2395" spans="1:9" x14ac:dyDescent="0.3">
      <c r="A2395">
        <v>3</v>
      </c>
      <c r="B2395">
        <v>1</v>
      </c>
      <c r="C2395">
        <v>0</v>
      </c>
      <c r="D2395">
        <v>3400</v>
      </c>
      <c r="E2395" t="s">
        <v>3888</v>
      </c>
      <c r="F2395">
        <v>710585</v>
      </c>
      <c r="G2395" s="85">
        <v>46142</v>
      </c>
      <c r="H2395" s="57">
        <v>18</v>
      </c>
      <c r="I2395" t="s">
        <v>8242</v>
      </c>
    </row>
    <row r="2396" spans="1:9" x14ac:dyDescent="0.3">
      <c r="A2396">
        <v>4</v>
      </c>
      <c r="C2396">
        <v>0</v>
      </c>
      <c r="D2396">
        <v>3600</v>
      </c>
      <c r="E2396" t="s">
        <v>3896</v>
      </c>
      <c r="F2396">
        <v>794723</v>
      </c>
      <c r="G2396" s="85">
        <v>46142</v>
      </c>
      <c r="H2396" s="57">
        <v>18</v>
      </c>
      <c r="I2396" t="s">
        <v>8346</v>
      </c>
    </row>
    <row r="2397" spans="1:9" x14ac:dyDescent="0.3">
      <c r="A2397">
        <v>4</v>
      </c>
      <c r="B2397">
        <v>0</v>
      </c>
      <c r="C2397">
        <v>0</v>
      </c>
      <c r="D2397">
        <v>2800</v>
      </c>
      <c r="E2397" t="s">
        <v>3921</v>
      </c>
      <c r="F2397">
        <v>655264</v>
      </c>
      <c r="G2397" s="85">
        <v>46142</v>
      </c>
      <c r="H2397" s="57">
        <v>18</v>
      </c>
      <c r="I2397" t="s">
        <v>8235</v>
      </c>
    </row>
    <row r="2398" spans="1:9" x14ac:dyDescent="0.3">
      <c r="A2398">
        <v>4</v>
      </c>
      <c r="B2398">
        <v>0</v>
      </c>
      <c r="C2398">
        <v>0</v>
      </c>
      <c r="D2398">
        <v>2800</v>
      </c>
      <c r="E2398" t="s">
        <v>7991</v>
      </c>
      <c r="F2398">
        <v>758008</v>
      </c>
      <c r="G2398" s="85">
        <v>46142</v>
      </c>
      <c r="H2398" s="57">
        <v>18</v>
      </c>
      <c r="I2398" t="s">
        <v>8258</v>
      </c>
    </row>
    <row r="2399" spans="1:9" x14ac:dyDescent="0.3">
      <c r="A2399">
        <v>4</v>
      </c>
      <c r="B2399">
        <v>0</v>
      </c>
      <c r="C2399">
        <v>0</v>
      </c>
      <c r="D2399">
        <v>8200</v>
      </c>
      <c r="E2399" t="s">
        <v>7976</v>
      </c>
      <c r="F2399">
        <v>859500</v>
      </c>
      <c r="G2399" s="85">
        <v>46142</v>
      </c>
      <c r="H2399" s="57">
        <v>18</v>
      </c>
      <c r="I2399" t="s">
        <v>8248</v>
      </c>
    </row>
    <row r="2400" spans="1:9" x14ac:dyDescent="0.3">
      <c r="A2400">
        <v>4</v>
      </c>
      <c r="B2400">
        <v>0</v>
      </c>
      <c r="C2400">
        <v>0</v>
      </c>
      <c r="D2400">
        <v>2700</v>
      </c>
      <c r="E2400" t="s">
        <v>7969</v>
      </c>
      <c r="F2400">
        <v>767870</v>
      </c>
      <c r="G2400" s="85">
        <v>46142</v>
      </c>
      <c r="H2400" s="57">
        <v>18</v>
      </c>
      <c r="I2400" t="s">
        <v>8233</v>
      </c>
    </row>
    <row r="2401" spans="1:9" x14ac:dyDescent="0.3">
      <c r="A2401">
        <v>4</v>
      </c>
      <c r="B2401">
        <v>1</v>
      </c>
      <c r="C2401">
        <v>0</v>
      </c>
      <c r="D2401">
        <v>2100</v>
      </c>
      <c r="E2401" t="s">
        <v>7965</v>
      </c>
      <c r="F2401">
        <v>758003</v>
      </c>
      <c r="G2401" s="85">
        <v>46142</v>
      </c>
      <c r="H2401" s="57">
        <v>18</v>
      </c>
      <c r="I2401" t="s">
        <v>8223</v>
      </c>
    </row>
    <row r="2402" spans="1:9" x14ac:dyDescent="0.3">
      <c r="A2402">
        <v>4</v>
      </c>
      <c r="B2402">
        <v>0</v>
      </c>
      <c r="C2402">
        <v>0</v>
      </c>
      <c r="D2402">
        <v>5000</v>
      </c>
      <c r="E2402" t="s">
        <v>7978</v>
      </c>
      <c r="F2402">
        <v>859329</v>
      </c>
      <c r="G2402" s="85">
        <v>46142</v>
      </c>
      <c r="H2402" s="57">
        <v>18</v>
      </c>
      <c r="I2402" t="s">
        <v>8251</v>
      </c>
    </row>
    <row r="2403" spans="1:9" x14ac:dyDescent="0.3">
      <c r="A2403">
        <v>4</v>
      </c>
      <c r="B2403">
        <v>1</v>
      </c>
      <c r="C2403">
        <v>0</v>
      </c>
      <c r="D2403">
        <v>500</v>
      </c>
      <c r="E2403" t="s">
        <v>8016</v>
      </c>
      <c r="F2403">
        <v>84675</v>
      </c>
      <c r="G2403" s="85">
        <v>46142</v>
      </c>
      <c r="H2403" s="57">
        <v>18</v>
      </c>
      <c r="I2403" t="s">
        <v>8300</v>
      </c>
    </row>
    <row r="2404" spans="1:9" x14ac:dyDescent="0.3">
      <c r="A2404">
        <v>4</v>
      </c>
      <c r="B2404">
        <v>1</v>
      </c>
      <c r="C2404">
        <v>0</v>
      </c>
      <c r="D2404">
        <v>37400</v>
      </c>
      <c r="F2404">
        <v>732761</v>
      </c>
      <c r="G2404" s="85">
        <v>46142</v>
      </c>
      <c r="H2404" s="57">
        <v>18</v>
      </c>
      <c r="I2404" t="s">
        <v>8267</v>
      </c>
    </row>
    <row r="2405" spans="1:9" x14ac:dyDescent="0.3">
      <c r="A2405">
        <v>4</v>
      </c>
      <c r="B2405">
        <v>0</v>
      </c>
      <c r="C2405">
        <v>0</v>
      </c>
      <c r="D2405">
        <v>600</v>
      </c>
      <c r="E2405" t="s">
        <v>8018</v>
      </c>
      <c r="F2405">
        <v>319553</v>
      </c>
      <c r="G2405" s="85">
        <v>46142</v>
      </c>
      <c r="H2405" s="57">
        <v>18</v>
      </c>
      <c r="I2405" t="s">
        <v>8323</v>
      </c>
    </row>
    <row r="2406" spans="1:9" x14ac:dyDescent="0.3">
      <c r="A2406">
        <v>5</v>
      </c>
      <c r="B2406">
        <v>1</v>
      </c>
      <c r="C2406">
        <v>0</v>
      </c>
      <c r="D2406">
        <v>22000</v>
      </c>
      <c r="F2406">
        <v>565912</v>
      </c>
      <c r="G2406" s="85">
        <v>46142</v>
      </c>
      <c r="H2406" s="57">
        <v>18</v>
      </c>
      <c r="I2406" t="s">
        <v>8229</v>
      </c>
    </row>
    <row r="2407" spans="1:9" x14ac:dyDescent="0.3">
      <c r="A2407">
        <v>5</v>
      </c>
      <c r="B2407">
        <v>1</v>
      </c>
      <c r="C2407">
        <v>0</v>
      </c>
      <c r="D2407">
        <v>22000</v>
      </c>
      <c r="F2407">
        <v>565912</v>
      </c>
      <c r="G2407" s="85">
        <v>46142</v>
      </c>
      <c r="H2407" s="57">
        <v>18</v>
      </c>
      <c r="I2407" t="s">
        <v>8229</v>
      </c>
    </row>
    <row r="2408" spans="1:9" x14ac:dyDescent="0.3">
      <c r="A2408">
        <v>5</v>
      </c>
      <c r="B2408">
        <v>1</v>
      </c>
      <c r="C2408">
        <v>0</v>
      </c>
      <c r="D2408">
        <v>22000</v>
      </c>
      <c r="F2408">
        <v>565912</v>
      </c>
      <c r="G2408" s="85">
        <v>46142</v>
      </c>
      <c r="H2408" s="57">
        <v>18</v>
      </c>
      <c r="I2408" t="s">
        <v>8229</v>
      </c>
    </row>
    <row r="2409" spans="1:9" x14ac:dyDescent="0.3">
      <c r="A2409">
        <v>5</v>
      </c>
      <c r="B2409">
        <v>1</v>
      </c>
      <c r="C2409">
        <v>0</v>
      </c>
      <c r="D2409">
        <v>22000</v>
      </c>
      <c r="F2409">
        <v>565912</v>
      </c>
      <c r="G2409" s="85">
        <v>46142</v>
      </c>
      <c r="H2409" s="57">
        <v>18</v>
      </c>
      <c r="I2409" t="s">
        <v>8229</v>
      </c>
    </row>
    <row r="2410" spans="1:9" x14ac:dyDescent="0.3">
      <c r="A2410">
        <v>5</v>
      </c>
      <c r="B2410">
        <v>1</v>
      </c>
      <c r="C2410">
        <v>0</v>
      </c>
      <c r="D2410">
        <v>7600</v>
      </c>
      <c r="E2410" t="s">
        <v>3485</v>
      </c>
      <c r="F2410">
        <v>824270</v>
      </c>
      <c r="G2410" s="85">
        <v>46142</v>
      </c>
      <c r="H2410" s="57">
        <v>18</v>
      </c>
      <c r="I2410" t="s">
        <v>8232</v>
      </c>
    </row>
    <row r="2411" spans="1:9" x14ac:dyDescent="0.3">
      <c r="A2411">
        <v>5</v>
      </c>
      <c r="B2411">
        <v>0</v>
      </c>
      <c r="C2411">
        <v>0</v>
      </c>
      <c r="D2411">
        <v>4000</v>
      </c>
      <c r="E2411" t="s">
        <v>8002</v>
      </c>
      <c r="F2411">
        <v>859341</v>
      </c>
      <c r="G2411" s="85">
        <v>46142</v>
      </c>
      <c r="H2411" s="57">
        <v>18</v>
      </c>
      <c r="I2411" t="s">
        <v>8292</v>
      </c>
    </row>
    <row r="2412" spans="1:9" x14ac:dyDescent="0.3">
      <c r="A2412">
        <v>5</v>
      </c>
      <c r="B2412">
        <v>0</v>
      </c>
      <c r="C2412">
        <v>0</v>
      </c>
      <c r="D2412">
        <v>200</v>
      </c>
      <c r="E2412" t="s">
        <v>3934</v>
      </c>
      <c r="F2412">
        <v>319314</v>
      </c>
      <c r="G2412" s="85">
        <v>46142</v>
      </c>
      <c r="H2412" s="57">
        <v>18</v>
      </c>
      <c r="I2412" t="s">
        <v>8299</v>
      </c>
    </row>
    <row r="2413" spans="1:9" x14ac:dyDescent="0.3">
      <c r="A2413">
        <v>5</v>
      </c>
      <c r="B2413">
        <v>1</v>
      </c>
      <c r="C2413">
        <v>0</v>
      </c>
      <c r="D2413">
        <v>1400</v>
      </c>
      <c r="E2413" t="s">
        <v>8024</v>
      </c>
      <c r="F2413">
        <v>653775</v>
      </c>
      <c r="G2413" s="85">
        <v>46142</v>
      </c>
      <c r="H2413" s="57">
        <v>18</v>
      </c>
      <c r="I2413" t="s">
        <v>8306</v>
      </c>
    </row>
    <row r="2414" spans="1:9" x14ac:dyDescent="0.3">
      <c r="A2414">
        <v>5</v>
      </c>
      <c r="B2414">
        <v>0</v>
      </c>
      <c r="C2414">
        <v>0</v>
      </c>
      <c r="D2414">
        <v>3900</v>
      </c>
      <c r="E2414" t="s">
        <v>7987</v>
      </c>
      <c r="F2414">
        <v>672199</v>
      </c>
      <c r="G2414" s="85">
        <v>46142</v>
      </c>
      <c r="H2414" s="57">
        <v>18</v>
      </c>
      <c r="I2414" t="s">
        <v>8263</v>
      </c>
    </row>
    <row r="2415" spans="1:9" x14ac:dyDescent="0.3">
      <c r="A2415">
        <v>5</v>
      </c>
      <c r="B2415">
        <v>0</v>
      </c>
      <c r="C2415">
        <v>0</v>
      </c>
      <c r="D2415">
        <v>3900</v>
      </c>
      <c r="E2415" t="s">
        <v>3602</v>
      </c>
      <c r="F2415">
        <v>859486</v>
      </c>
      <c r="G2415" s="85">
        <v>46142</v>
      </c>
      <c r="H2415" s="57">
        <v>18</v>
      </c>
      <c r="I2415" t="s">
        <v>8230</v>
      </c>
    </row>
    <row r="2416" spans="1:9" x14ac:dyDescent="0.3">
      <c r="A2416">
        <v>5</v>
      </c>
      <c r="B2416">
        <v>0</v>
      </c>
      <c r="C2416">
        <v>0</v>
      </c>
      <c r="D2416">
        <v>3900</v>
      </c>
      <c r="F2416">
        <v>672199</v>
      </c>
      <c r="G2416" s="85">
        <v>46142</v>
      </c>
      <c r="H2416" s="57">
        <v>18</v>
      </c>
      <c r="I2416" t="s">
        <v>8263</v>
      </c>
    </row>
    <row r="2417" spans="1:9" x14ac:dyDescent="0.3">
      <c r="A2417">
        <v>5</v>
      </c>
      <c r="B2417">
        <v>0</v>
      </c>
      <c r="C2417">
        <v>0</v>
      </c>
      <c r="D2417">
        <v>3900</v>
      </c>
      <c r="E2417" t="s">
        <v>3602</v>
      </c>
      <c r="F2417">
        <v>859486</v>
      </c>
      <c r="G2417" s="85">
        <v>46142</v>
      </c>
      <c r="H2417" s="57">
        <v>18</v>
      </c>
      <c r="I2417" t="s">
        <v>8230</v>
      </c>
    </row>
    <row r="2418" spans="1:9" x14ac:dyDescent="0.3">
      <c r="A2418">
        <v>5</v>
      </c>
      <c r="B2418">
        <v>1</v>
      </c>
      <c r="C2418">
        <v>0</v>
      </c>
      <c r="D2418">
        <v>200</v>
      </c>
      <c r="E2418" t="s">
        <v>8072</v>
      </c>
      <c r="F2418">
        <v>709635</v>
      </c>
      <c r="G2418" s="85">
        <v>46142</v>
      </c>
      <c r="H2418" s="57">
        <v>18</v>
      </c>
      <c r="I2418" t="s">
        <v>8374</v>
      </c>
    </row>
    <row r="2419" spans="1:9" x14ac:dyDescent="0.3">
      <c r="A2419">
        <v>5</v>
      </c>
      <c r="B2419">
        <v>1</v>
      </c>
      <c r="C2419">
        <v>0</v>
      </c>
      <c r="D2419">
        <v>16900</v>
      </c>
      <c r="F2419">
        <v>214331</v>
      </c>
      <c r="G2419" s="85">
        <v>46142</v>
      </c>
      <c r="H2419" s="57">
        <v>18</v>
      </c>
      <c r="I2419" t="s">
        <v>8280</v>
      </c>
    </row>
    <row r="2420" spans="1:9" x14ac:dyDescent="0.3">
      <c r="A2420">
        <v>5</v>
      </c>
      <c r="B2420">
        <v>1</v>
      </c>
      <c r="C2420">
        <v>0</v>
      </c>
      <c r="D2420">
        <v>16900</v>
      </c>
      <c r="F2420">
        <v>214331</v>
      </c>
      <c r="G2420" s="85">
        <v>46142</v>
      </c>
      <c r="H2420" s="57">
        <v>18</v>
      </c>
      <c r="I2420" t="s">
        <v>8280</v>
      </c>
    </row>
    <row r="2421" spans="1:9" x14ac:dyDescent="0.3">
      <c r="A2421">
        <v>6</v>
      </c>
      <c r="B2421">
        <v>1</v>
      </c>
      <c r="C2421">
        <v>0</v>
      </c>
      <c r="D2421">
        <v>1200</v>
      </c>
      <c r="E2421" t="s">
        <v>8017</v>
      </c>
      <c r="F2421">
        <v>513739</v>
      </c>
      <c r="G2421" s="85">
        <v>46142</v>
      </c>
      <c r="H2421" s="57">
        <v>18</v>
      </c>
      <c r="I2421" t="s">
        <v>8310</v>
      </c>
    </row>
    <row r="2422" spans="1:9" x14ac:dyDescent="0.3">
      <c r="A2422">
        <v>6</v>
      </c>
      <c r="C2422">
        <v>0</v>
      </c>
      <c r="D2422">
        <v>1400</v>
      </c>
      <c r="E2422" t="s">
        <v>8015</v>
      </c>
      <c r="F2422">
        <v>427822</v>
      </c>
      <c r="G2422" s="85">
        <v>46142</v>
      </c>
      <c r="H2422" s="57">
        <v>18</v>
      </c>
      <c r="I2422" t="s">
        <v>8294</v>
      </c>
    </row>
    <row r="2423" spans="1:9" x14ac:dyDescent="0.3">
      <c r="A2423">
        <v>6</v>
      </c>
      <c r="B2423">
        <v>0</v>
      </c>
      <c r="C2423">
        <v>0</v>
      </c>
      <c r="D2423">
        <v>5000</v>
      </c>
      <c r="E2423" t="s">
        <v>7993</v>
      </c>
      <c r="F2423">
        <v>859307</v>
      </c>
      <c r="G2423" s="85">
        <v>46142</v>
      </c>
      <c r="H2423" s="57">
        <v>18</v>
      </c>
      <c r="I2423" t="s">
        <v>8260</v>
      </c>
    </row>
    <row r="2424" spans="1:9" x14ac:dyDescent="0.3">
      <c r="A2424">
        <v>6</v>
      </c>
      <c r="B2424">
        <v>1</v>
      </c>
      <c r="C2424">
        <v>0</v>
      </c>
      <c r="D2424">
        <v>4800</v>
      </c>
      <c r="E2424" t="s">
        <v>8020</v>
      </c>
      <c r="F2424">
        <v>794706</v>
      </c>
      <c r="G2424" s="85">
        <v>46142</v>
      </c>
      <c r="H2424" s="57">
        <v>18</v>
      </c>
      <c r="I2424" t="s">
        <v>8317</v>
      </c>
    </row>
    <row r="2425" spans="1:9" x14ac:dyDescent="0.3">
      <c r="A2425">
        <v>6</v>
      </c>
      <c r="B2425">
        <v>0</v>
      </c>
      <c r="C2425">
        <v>0</v>
      </c>
      <c r="D2425">
        <v>600</v>
      </c>
      <c r="E2425" t="s">
        <v>7968</v>
      </c>
      <c r="F2425">
        <v>785791</v>
      </c>
      <c r="G2425" s="85">
        <v>46142</v>
      </c>
      <c r="H2425" s="57">
        <v>18</v>
      </c>
      <c r="I2425" t="s">
        <v>8228</v>
      </c>
    </row>
    <row r="2426" spans="1:9" x14ac:dyDescent="0.3">
      <c r="A2426">
        <v>7</v>
      </c>
      <c r="B2426">
        <v>1</v>
      </c>
      <c r="C2426">
        <v>0</v>
      </c>
      <c r="D2426">
        <v>4000</v>
      </c>
      <c r="E2426" t="s">
        <v>8003</v>
      </c>
      <c r="F2426">
        <v>482455</v>
      </c>
      <c r="G2426" s="85">
        <v>46142</v>
      </c>
      <c r="H2426" s="57">
        <v>18</v>
      </c>
      <c r="I2426" t="s">
        <v>8301</v>
      </c>
    </row>
    <row r="2427" spans="1:9" x14ac:dyDescent="0.3">
      <c r="A2427">
        <v>7</v>
      </c>
      <c r="B2427">
        <v>0</v>
      </c>
      <c r="C2427">
        <v>0</v>
      </c>
      <c r="D2427">
        <v>1500</v>
      </c>
      <c r="E2427" t="s">
        <v>8040</v>
      </c>
      <c r="F2427">
        <v>859510</v>
      </c>
      <c r="G2427" s="85">
        <v>46142</v>
      </c>
      <c r="H2427" s="57">
        <v>18</v>
      </c>
      <c r="I2427" t="s">
        <v>8283</v>
      </c>
    </row>
    <row r="2428" spans="1:9" x14ac:dyDescent="0.3">
      <c r="A2428">
        <v>7</v>
      </c>
      <c r="B2428">
        <v>1</v>
      </c>
      <c r="C2428">
        <v>0</v>
      </c>
      <c r="D2428">
        <v>1600</v>
      </c>
      <c r="F2428">
        <v>645199</v>
      </c>
      <c r="G2428" s="85">
        <v>46142</v>
      </c>
      <c r="H2428" s="57">
        <v>18</v>
      </c>
      <c r="I2428" t="s">
        <v>8339</v>
      </c>
    </row>
    <row r="2429" spans="1:9" x14ac:dyDescent="0.3">
      <c r="A2429">
        <v>7</v>
      </c>
      <c r="C2429">
        <v>0</v>
      </c>
      <c r="D2429">
        <v>1200</v>
      </c>
      <c r="F2429">
        <v>794704</v>
      </c>
      <c r="G2429" s="85">
        <v>46142</v>
      </c>
      <c r="H2429" s="57">
        <v>18</v>
      </c>
      <c r="I2429" t="s">
        <v>8259</v>
      </c>
    </row>
    <row r="2430" spans="1:9" x14ac:dyDescent="0.3">
      <c r="A2430">
        <v>7</v>
      </c>
      <c r="B2430">
        <v>0</v>
      </c>
      <c r="C2430">
        <v>0</v>
      </c>
      <c r="D2430">
        <v>1100</v>
      </c>
      <c r="E2430" t="s">
        <v>8001</v>
      </c>
      <c r="F2430">
        <v>712893</v>
      </c>
      <c r="G2430" s="85">
        <v>46142</v>
      </c>
      <c r="H2430" s="57">
        <v>18</v>
      </c>
      <c r="I2430" t="s">
        <v>8244</v>
      </c>
    </row>
    <row r="2431" spans="1:9" x14ac:dyDescent="0.3">
      <c r="A2431">
        <v>7</v>
      </c>
      <c r="B2431">
        <v>0</v>
      </c>
      <c r="C2431">
        <v>0</v>
      </c>
      <c r="D2431">
        <v>2700</v>
      </c>
      <c r="E2431" t="s">
        <v>8008</v>
      </c>
      <c r="F2431">
        <v>859484</v>
      </c>
      <c r="G2431" s="85">
        <v>46142</v>
      </c>
      <c r="H2431" s="57">
        <v>18</v>
      </c>
      <c r="I2431" t="s">
        <v>8293</v>
      </c>
    </row>
    <row r="2432" spans="1:9" x14ac:dyDescent="0.3">
      <c r="A2432">
        <v>7</v>
      </c>
      <c r="B2432">
        <v>1</v>
      </c>
      <c r="C2432">
        <v>0</v>
      </c>
      <c r="D2432">
        <v>15500</v>
      </c>
      <c r="E2432" t="s">
        <v>8004</v>
      </c>
      <c r="F2432">
        <v>779233</v>
      </c>
      <c r="G2432" s="85">
        <v>46142</v>
      </c>
      <c r="H2432" s="57">
        <v>18</v>
      </c>
      <c r="I2432" t="s">
        <v>8276</v>
      </c>
    </row>
    <row r="2433" spans="1:9" x14ac:dyDescent="0.3">
      <c r="A2433">
        <v>7</v>
      </c>
      <c r="B2433">
        <v>1</v>
      </c>
      <c r="C2433">
        <v>0</v>
      </c>
      <c r="D2433">
        <v>15500</v>
      </c>
      <c r="E2433" t="s">
        <v>8005</v>
      </c>
      <c r="F2433">
        <v>779233</v>
      </c>
      <c r="G2433" s="85">
        <v>46142</v>
      </c>
      <c r="H2433" s="57">
        <v>18</v>
      </c>
      <c r="I2433" t="s">
        <v>8276</v>
      </c>
    </row>
    <row r="2434" spans="1:9" x14ac:dyDescent="0.3">
      <c r="A2434">
        <v>8</v>
      </c>
      <c r="B2434">
        <v>0</v>
      </c>
      <c r="C2434">
        <v>0</v>
      </c>
      <c r="D2434">
        <v>1800</v>
      </c>
      <c r="E2434" t="s">
        <v>7966</v>
      </c>
      <c r="F2434">
        <v>860840</v>
      </c>
      <c r="G2434" s="85">
        <v>46142</v>
      </c>
      <c r="H2434" s="57">
        <v>18</v>
      </c>
      <c r="I2434" t="s">
        <v>8224</v>
      </c>
    </row>
    <row r="2435" spans="1:9" x14ac:dyDescent="0.3">
      <c r="A2435">
        <v>8</v>
      </c>
      <c r="B2435">
        <v>0</v>
      </c>
      <c r="C2435">
        <v>0</v>
      </c>
      <c r="D2435">
        <v>1300</v>
      </c>
      <c r="E2435" t="s">
        <v>8085</v>
      </c>
      <c r="F2435">
        <v>859372</v>
      </c>
      <c r="G2435" s="85">
        <v>46142</v>
      </c>
      <c r="H2435" s="57">
        <v>18</v>
      </c>
      <c r="I2435" t="s">
        <v>8360</v>
      </c>
    </row>
    <row r="2436" spans="1:9" x14ac:dyDescent="0.3">
      <c r="A2436">
        <v>8</v>
      </c>
      <c r="B2436">
        <v>1</v>
      </c>
      <c r="C2436">
        <v>0</v>
      </c>
      <c r="D2436">
        <v>3000</v>
      </c>
      <c r="E2436" t="s">
        <v>7986</v>
      </c>
      <c r="F2436">
        <v>859378</v>
      </c>
      <c r="G2436" s="85">
        <v>46142</v>
      </c>
      <c r="H2436" s="57">
        <v>18</v>
      </c>
      <c r="I2436" t="s">
        <v>8261</v>
      </c>
    </row>
    <row r="2437" spans="1:9" x14ac:dyDescent="0.3">
      <c r="A2437">
        <v>8</v>
      </c>
      <c r="C2437">
        <v>0</v>
      </c>
      <c r="D2437">
        <v>200</v>
      </c>
      <c r="E2437" t="s">
        <v>8023</v>
      </c>
      <c r="F2437">
        <v>304102</v>
      </c>
      <c r="G2437" s="85">
        <v>46142</v>
      </c>
      <c r="H2437" s="57">
        <v>18</v>
      </c>
      <c r="I2437" t="s">
        <v>8266</v>
      </c>
    </row>
    <row r="2438" spans="1:9" x14ac:dyDescent="0.3">
      <c r="A2438">
        <v>8</v>
      </c>
      <c r="B2438">
        <v>0</v>
      </c>
      <c r="C2438">
        <v>0</v>
      </c>
      <c r="D2438">
        <v>1400</v>
      </c>
      <c r="E2438" t="s">
        <v>8073</v>
      </c>
      <c r="F2438">
        <v>703478</v>
      </c>
      <c r="G2438" s="85">
        <v>46142</v>
      </c>
      <c r="H2438" s="57">
        <v>18</v>
      </c>
      <c r="I2438" t="s">
        <v>8357</v>
      </c>
    </row>
    <row r="2439" spans="1:9" x14ac:dyDescent="0.3">
      <c r="A2439">
        <v>8</v>
      </c>
      <c r="B2439">
        <v>1</v>
      </c>
      <c r="C2439">
        <v>0</v>
      </c>
      <c r="D2439">
        <v>3000</v>
      </c>
      <c r="E2439" t="s">
        <v>8383</v>
      </c>
      <c r="F2439">
        <v>796386</v>
      </c>
      <c r="G2439" s="85">
        <v>46142</v>
      </c>
      <c r="H2439" s="57">
        <v>18</v>
      </c>
      <c r="I2439" t="s">
        <v>8316</v>
      </c>
    </row>
    <row r="2440" spans="1:9" x14ac:dyDescent="0.3">
      <c r="A2440">
        <v>8</v>
      </c>
      <c r="B2440">
        <v>1</v>
      </c>
      <c r="C2440">
        <v>0</v>
      </c>
      <c r="D2440">
        <v>6700</v>
      </c>
      <c r="E2440" t="s">
        <v>3237</v>
      </c>
      <c r="F2440">
        <v>851082</v>
      </c>
      <c r="G2440" s="85">
        <v>46142</v>
      </c>
      <c r="H2440" s="57">
        <v>18</v>
      </c>
      <c r="I2440" t="s">
        <v>8271</v>
      </c>
    </row>
    <row r="2441" spans="1:9" x14ac:dyDescent="0.3">
      <c r="A2441">
        <v>8</v>
      </c>
      <c r="C2441">
        <v>0</v>
      </c>
      <c r="D2441">
        <v>600</v>
      </c>
      <c r="E2441" t="s">
        <v>7991</v>
      </c>
      <c r="F2441">
        <v>759362</v>
      </c>
      <c r="G2441" s="85">
        <v>46142</v>
      </c>
      <c r="H2441" s="57">
        <v>18</v>
      </c>
      <c r="I2441" t="s">
        <v>8265</v>
      </c>
    </row>
    <row r="2442" spans="1:9" x14ac:dyDescent="0.3">
      <c r="A2442">
        <v>9</v>
      </c>
      <c r="C2442">
        <v>1</v>
      </c>
      <c r="D2442">
        <v>1100</v>
      </c>
      <c r="E2442" t="s">
        <v>3894</v>
      </c>
      <c r="F2442">
        <v>653426</v>
      </c>
      <c r="G2442" s="85">
        <v>46142</v>
      </c>
      <c r="H2442" s="57">
        <v>18</v>
      </c>
      <c r="I2442" t="s">
        <v>8341</v>
      </c>
    </row>
    <row r="2443" spans="1:9" x14ac:dyDescent="0.3">
      <c r="A2443">
        <v>9</v>
      </c>
      <c r="B2443">
        <v>1</v>
      </c>
      <c r="C2443">
        <v>0</v>
      </c>
      <c r="D2443">
        <v>900</v>
      </c>
      <c r="E2443" t="s">
        <v>3932</v>
      </c>
      <c r="F2443">
        <v>860011</v>
      </c>
      <c r="G2443" s="85">
        <v>46142</v>
      </c>
      <c r="H2443" s="57">
        <v>18</v>
      </c>
      <c r="I2443" t="s">
        <v>8234</v>
      </c>
    </row>
    <row r="2444" spans="1:9" x14ac:dyDescent="0.3">
      <c r="A2444">
        <v>9</v>
      </c>
      <c r="B2444">
        <v>0</v>
      </c>
      <c r="C2444">
        <v>0</v>
      </c>
      <c r="D2444">
        <v>1100</v>
      </c>
      <c r="E2444" t="s">
        <v>7992</v>
      </c>
      <c r="F2444">
        <v>416307</v>
      </c>
      <c r="G2444" s="85">
        <v>46142</v>
      </c>
      <c r="H2444" s="57">
        <v>18</v>
      </c>
      <c r="I2444" t="s">
        <v>8243</v>
      </c>
    </row>
    <row r="2445" spans="1:9" x14ac:dyDescent="0.3">
      <c r="A2445">
        <v>9</v>
      </c>
      <c r="C2445">
        <v>0</v>
      </c>
      <c r="D2445">
        <v>1200</v>
      </c>
      <c r="E2445" t="s">
        <v>8084</v>
      </c>
      <c r="F2445">
        <v>765423</v>
      </c>
      <c r="G2445" s="85">
        <v>46142</v>
      </c>
      <c r="H2445" s="57">
        <v>18</v>
      </c>
      <c r="I2445" t="s">
        <v>8355</v>
      </c>
    </row>
    <row r="2446" spans="1:9" x14ac:dyDescent="0.3">
      <c r="A2446">
        <v>10</v>
      </c>
      <c r="B2446">
        <v>1</v>
      </c>
      <c r="C2446">
        <v>0</v>
      </c>
      <c r="D2446">
        <v>300</v>
      </c>
      <c r="E2446" t="s">
        <v>8071</v>
      </c>
      <c r="F2446">
        <v>712576</v>
      </c>
      <c r="G2446" s="85">
        <v>46142</v>
      </c>
      <c r="H2446" s="57">
        <v>18</v>
      </c>
      <c r="I2446" t="s">
        <v>8372</v>
      </c>
    </row>
    <row r="2447" spans="1:9" x14ac:dyDescent="0.3">
      <c r="A2447">
        <v>10</v>
      </c>
      <c r="C2447">
        <v>1</v>
      </c>
      <c r="D2447">
        <v>700</v>
      </c>
      <c r="E2447" t="s">
        <v>8012</v>
      </c>
      <c r="F2447">
        <v>85119</v>
      </c>
      <c r="G2447" s="85">
        <v>46142</v>
      </c>
      <c r="H2447" s="57">
        <v>18</v>
      </c>
      <c r="I2447" t="s">
        <v>8303</v>
      </c>
    </row>
    <row r="2448" spans="1:9" x14ac:dyDescent="0.3">
      <c r="A2448">
        <v>10</v>
      </c>
      <c r="B2448">
        <v>1</v>
      </c>
      <c r="C2448">
        <v>0</v>
      </c>
      <c r="D2448">
        <v>5900</v>
      </c>
      <c r="E2448" t="s">
        <v>7979</v>
      </c>
      <c r="F2448">
        <v>708890</v>
      </c>
      <c r="G2448" s="85">
        <v>46142</v>
      </c>
      <c r="H2448" s="57">
        <v>18</v>
      </c>
      <c r="I2448" t="s">
        <v>8254</v>
      </c>
    </row>
    <row r="2449" spans="1:9" x14ac:dyDescent="0.3">
      <c r="A2449">
        <v>10</v>
      </c>
      <c r="B2449">
        <v>0</v>
      </c>
      <c r="C2449">
        <v>0</v>
      </c>
      <c r="D2449">
        <v>900</v>
      </c>
      <c r="E2449" t="s">
        <v>8086</v>
      </c>
      <c r="F2449">
        <v>679115</v>
      </c>
      <c r="G2449" s="85">
        <v>46142</v>
      </c>
      <c r="H2449" s="57">
        <v>18</v>
      </c>
      <c r="I2449" t="s">
        <v>8227</v>
      </c>
    </row>
    <row r="2450" spans="1:9" x14ac:dyDescent="0.3">
      <c r="A2450">
        <v>11</v>
      </c>
      <c r="B2450">
        <v>0</v>
      </c>
      <c r="C2450">
        <v>0</v>
      </c>
      <c r="D2450">
        <v>3600</v>
      </c>
      <c r="E2450" t="s">
        <v>7974</v>
      </c>
      <c r="F2450">
        <v>860839</v>
      </c>
      <c r="G2450" s="85">
        <v>46142</v>
      </c>
      <c r="H2450" s="57">
        <v>18</v>
      </c>
      <c r="I2450" t="s">
        <v>8245</v>
      </c>
    </row>
    <row r="2451" spans="1:9" x14ac:dyDescent="0.3">
      <c r="A2451">
        <v>11</v>
      </c>
      <c r="B2451">
        <v>1</v>
      </c>
      <c r="C2451">
        <v>0</v>
      </c>
      <c r="D2451">
        <v>400</v>
      </c>
      <c r="E2451" t="s">
        <v>8079</v>
      </c>
      <c r="F2451">
        <v>85061</v>
      </c>
      <c r="G2451" s="85">
        <v>46142</v>
      </c>
      <c r="H2451" s="57">
        <v>18</v>
      </c>
      <c r="I2451" t="s">
        <v>8358</v>
      </c>
    </row>
    <row r="2452" spans="1:9" x14ac:dyDescent="0.3">
      <c r="A2452">
        <v>11</v>
      </c>
      <c r="B2452">
        <v>1</v>
      </c>
      <c r="C2452">
        <v>0</v>
      </c>
      <c r="D2452">
        <v>15500</v>
      </c>
      <c r="F2452">
        <v>696684</v>
      </c>
      <c r="G2452" s="85">
        <v>46142</v>
      </c>
      <c r="H2452" s="57">
        <v>18</v>
      </c>
      <c r="I2452" t="s">
        <v>8273</v>
      </c>
    </row>
    <row r="2453" spans="1:9" x14ac:dyDescent="0.3">
      <c r="A2453">
        <v>11</v>
      </c>
      <c r="B2453">
        <v>1</v>
      </c>
      <c r="C2453">
        <v>0</v>
      </c>
      <c r="D2453">
        <v>1700</v>
      </c>
      <c r="E2453" t="s">
        <v>7977</v>
      </c>
      <c r="F2453">
        <v>645196</v>
      </c>
      <c r="G2453" s="85">
        <v>46142</v>
      </c>
      <c r="H2453" s="57">
        <v>18</v>
      </c>
      <c r="I2453" t="s">
        <v>8250</v>
      </c>
    </row>
    <row r="2454" spans="1:9" x14ac:dyDescent="0.3">
      <c r="A2454">
        <v>12</v>
      </c>
      <c r="B2454">
        <v>1</v>
      </c>
      <c r="C2454">
        <v>0</v>
      </c>
      <c r="D2454">
        <v>4000</v>
      </c>
      <c r="E2454" t="s">
        <v>3413</v>
      </c>
      <c r="F2454">
        <v>732113</v>
      </c>
      <c r="G2454" s="85">
        <v>46142</v>
      </c>
      <c r="H2454" s="57">
        <v>18</v>
      </c>
      <c r="I2454" t="s">
        <v>8289</v>
      </c>
    </row>
    <row r="2455" spans="1:9" x14ac:dyDescent="0.3">
      <c r="A2455">
        <v>12</v>
      </c>
      <c r="B2455">
        <v>1</v>
      </c>
      <c r="C2455">
        <v>0</v>
      </c>
      <c r="D2455">
        <v>600</v>
      </c>
      <c r="E2455" t="s">
        <v>7984</v>
      </c>
      <c r="F2455">
        <v>780942</v>
      </c>
      <c r="G2455" s="85">
        <v>46142</v>
      </c>
      <c r="H2455" s="57">
        <v>18</v>
      </c>
      <c r="I2455" t="s">
        <v>8252</v>
      </c>
    </row>
    <row r="2456" spans="1:9" x14ac:dyDescent="0.3">
      <c r="A2456">
        <v>13</v>
      </c>
      <c r="B2456">
        <v>1</v>
      </c>
      <c r="C2456">
        <v>0</v>
      </c>
      <c r="D2456">
        <v>600</v>
      </c>
      <c r="E2456" t="s">
        <v>8307</v>
      </c>
      <c r="F2456">
        <v>824736</v>
      </c>
      <c r="G2456" s="85">
        <v>46142</v>
      </c>
      <c r="H2456" s="57">
        <v>18</v>
      </c>
      <c r="I2456" t="s">
        <v>8308</v>
      </c>
    </row>
    <row r="2457" spans="1:9" x14ac:dyDescent="0.3">
      <c r="A2457">
        <v>13</v>
      </c>
      <c r="B2457">
        <v>1</v>
      </c>
      <c r="C2457">
        <v>0</v>
      </c>
      <c r="D2457">
        <v>26300</v>
      </c>
      <c r="E2457" t="s">
        <v>3226</v>
      </c>
      <c r="F2457">
        <v>703456</v>
      </c>
      <c r="G2457" s="85">
        <v>46142</v>
      </c>
      <c r="H2457" s="57">
        <v>18</v>
      </c>
      <c r="I2457" t="s">
        <v>8286</v>
      </c>
    </row>
    <row r="2458" spans="1:9" x14ac:dyDescent="0.3">
      <c r="A2458">
        <v>14</v>
      </c>
      <c r="C2458">
        <v>0</v>
      </c>
      <c r="D2458">
        <v>1200</v>
      </c>
      <c r="E2458" t="s">
        <v>3608</v>
      </c>
      <c r="F2458">
        <v>799639</v>
      </c>
      <c r="G2458" s="85">
        <v>46142</v>
      </c>
      <c r="H2458" s="57">
        <v>18</v>
      </c>
      <c r="I2458" t="s">
        <v>8382</v>
      </c>
    </row>
    <row r="2459" spans="1:9" x14ac:dyDescent="0.3">
      <c r="A2459">
        <v>14</v>
      </c>
      <c r="B2459">
        <v>1</v>
      </c>
      <c r="C2459">
        <v>0</v>
      </c>
      <c r="D2459">
        <v>6300</v>
      </c>
      <c r="E2459" t="s">
        <v>8076</v>
      </c>
      <c r="F2459">
        <v>488713</v>
      </c>
      <c r="G2459" s="85">
        <v>46142</v>
      </c>
      <c r="H2459" s="57">
        <v>18</v>
      </c>
      <c r="I2459" t="s">
        <v>8365</v>
      </c>
    </row>
    <row r="2460" spans="1:9" x14ac:dyDescent="0.3">
      <c r="A2460">
        <v>14</v>
      </c>
      <c r="C2460">
        <v>1</v>
      </c>
      <c r="D2460">
        <v>1000</v>
      </c>
      <c r="E2460" t="s">
        <v>7996</v>
      </c>
      <c r="F2460">
        <v>448807</v>
      </c>
      <c r="G2460" s="85">
        <v>46142</v>
      </c>
      <c r="H2460" s="57">
        <v>18</v>
      </c>
      <c r="I2460" t="s">
        <v>8290</v>
      </c>
    </row>
    <row r="2461" spans="1:9" x14ac:dyDescent="0.3">
      <c r="A2461">
        <v>14</v>
      </c>
      <c r="B2461">
        <v>1</v>
      </c>
      <c r="C2461">
        <v>0</v>
      </c>
      <c r="D2461">
        <v>9800</v>
      </c>
      <c r="E2461" t="s">
        <v>8026</v>
      </c>
      <c r="F2461">
        <v>721917</v>
      </c>
      <c r="G2461" s="85">
        <v>46142</v>
      </c>
      <c r="H2461" s="57">
        <v>18</v>
      </c>
      <c r="I2461" t="s">
        <v>8315</v>
      </c>
    </row>
    <row r="2462" spans="1:9" x14ac:dyDescent="0.3">
      <c r="A2462">
        <v>14</v>
      </c>
      <c r="B2462">
        <v>1</v>
      </c>
      <c r="C2462">
        <v>0</v>
      </c>
      <c r="D2462">
        <v>300</v>
      </c>
      <c r="E2462" t="s">
        <v>8027</v>
      </c>
      <c r="F2462">
        <v>841966</v>
      </c>
      <c r="G2462" s="85">
        <v>46142</v>
      </c>
      <c r="H2462" s="57">
        <v>18</v>
      </c>
      <c r="I2462" t="s">
        <v>8334</v>
      </c>
    </row>
    <row r="2463" spans="1:9" x14ac:dyDescent="0.3">
      <c r="A2463">
        <v>15</v>
      </c>
      <c r="B2463">
        <v>1</v>
      </c>
      <c r="C2463">
        <v>1</v>
      </c>
      <c r="D2463">
        <v>4800</v>
      </c>
      <c r="E2463" t="s">
        <v>8030</v>
      </c>
      <c r="F2463">
        <v>794702</v>
      </c>
      <c r="G2463" s="85">
        <v>46142</v>
      </c>
      <c r="H2463" s="57">
        <v>18</v>
      </c>
      <c r="I2463" t="s">
        <v>8333</v>
      </c>
    </row>
    <row r="2464" spans="1:9" x14ac:dyDescent="0.3">
      <c r="A2464">
        <v>16</v>
      </c>
      <c r="C2464">
        <v>0</v>
      </c>
      <c r="D2464">
        <v>900</v>
      </c>
      <c r="E2464" t="s">
        <v>8041</v>
      </c>
      <c r="F2464">
        <v>675960</v>
      </c>
      <c r="G2464" s="85">
        <v>46142</v>
      </c>
      <c r="H2464" s="57">
        <v>18</v>
      </c>
      <c r="I2464" t="s">
        <v>8324</v>
      </c>
    </row>
    <row r="2465" spans="1:9" x14ac:dyDescent="0.3">
      <c r="A2465">
        <v>17</v>
      </c>
      <c r="B2465">
        <v>1</v>
      </c>
      <c r="C2465">
        <v>0</v>
      </c>
      <c r="D2465">
        <v>1600</v>
      </c>
      <c r="E2465" t="s">
        <v>8034</v>
      </c>
      <c r="F2465">
        <v>703459</v>
      </c>
      <c r="G2465" s="85">
        <v>46142</v>
      </c>
      <c r="H2465" s="57">
        <v>18</v>
      </c>
      <c r="I2465" t="s">
        <v>8321</v>
      </c>
    </row>
    <row r="2466" spans="1:9" x14ac:dyDescent="0.3">
      <c r="A2466">
        <v>19</v>
      </c>
      <c r="B2466">
        <v>1</v>
      </c>
      <c r="C2466">
        <v>1</v>
      </c>
      <c r="D2466">
        <v>3900</v>
      </c>
      <c r="E2466" t="s">
        <v>7995</v>
      </c>
      <c r="F2466">
        <v>2029</v>
      </c>
      <c r="G2466" s="85">
        <v>46142</v>
      </c>
      <c r="H2466" s="57">
        <v>18</v>
      </c>
      <c r="I2466" t="s">
        <v>8288</v>
      </c>
    </row>
    <row r="2467" spans="1:9" x14ac:dyDescent="0.3">
      <c r="A2467">
        <v>20</v>
      </c>
      <c r="B2467">
        <v>1</v>
      </c>
      <c r="C2467">
        <v>1</v>
      </c>
      <c r="D2467">
        <v>200</v>
      </c>
      <c r="E2467" t="s">
        <v>8083</v>
      </c>
      <c r="F2467">
        <v>816256</v>
      </c>
      <c r="G2467" s="85">
        <v>46142</v>
      </c>
      <c r="H2467" s="57">
        <v>18</v>
      </c>
      <c r="I2467" t="s">
        <v>8368</v>
      </c>
    </row>
    <row r="2468" spans="1:9" x14ac:dyDescent="0.3">
      <c r="A2468">
        <v>20</v>
      </c>
      <c r="B2468">
        <v>1</v>
      </c>
      <c r="C2468">
        <v>0</v>
      </c>
      <c r="D2468">
        <v>3100</v>
      </c>
      <c r="E2468" t="s">
        <v>7964</v>
      </c>
      <c r="F2468">
        <v>3567</v>
      </c>
      <c r="G2468" s="85">
        <v>46142</v>
      </c>
      <c r="H2468" s="57">
        <v>18</v>
      </c>
      <c r="I2468" t="s">
        <v>8221</v>
      </c>
    </row>
    <row r="2469" spans="1:9" x14ac:dyDescent="0.3">
      <c r="A2469">
        <v>21</v>
      </c>
      <c r="B2469">
        <v>1</v>
      </c>
      <c r="C2469">
        <v>0</v>
      </c>
      <c r="D2469">
        <v>2700</v>
      </c>
      <c r="E2469" t="s">
        <v>3484</v>
      </c>
      <c r="F2469">
        <v>207827</v>
      </c>
      <c r="G2469" s="85">
        <v>46142</v>
      </c>
      <c r="H2469" s="57">
        <v>18</v>
      </c>
      <c r="I2469" t="s">
        <v>8287</v>
      </c>
    </row>
    <row r="2470" spans="1:9" x14ac:dyDescent="0.3">
      <c r="A2470">
        <v>21</v>
      </c>
      <c r="B2470">
        <v>1</v>
      </c>
      <c r="C2470">
        <v>1</v>
      </c>
      <c r="D2470">
        <v>3800</v>
      </c>
      <c r="E2470" t="s">
        <v>7967</v>
      </c>
      <c r="F2470">
        <v>4670</v>
      </c>
      <c r="G2470" s="85">
        <v>46142</v>
      </c>
      <c r="H2470" s="57">
        <v>18</v>
      </c>
      <c r="I2470" t="s">
        <v>8225</v>
      </c>
    </row>
    <row r="2471" spans="1:9" x14ac:dyDescent="0.3">
      <c r="A2471">
        <v>23</v>
      </c>
      <c r="B2471">
        <v>1</v>
      </c>
      <c r="C2471">
        <v>1</v>
      </c>
      <c r="D2471">
        <v>1100</v>
      </c>
      <c r="E2471" t="s">
        <v>8069</v>
      </c>
      <c r="F2471">
        <v>734398</v>
      </c>
      <c r="G2471" s="85">
        <v>46142</v>
      </c>
      <c r="H2471" s="57">
        <v>18</v>
      </c>
      <c r="I2471" t="s">
        <v>8367</v>
      </c>
    </row>
    <row r="2472" spans="1:9" x14ac:dyDescent="0.3">
      <c r="A2472">
        <v>24</v>
      </c>
      <c r="B2472">
        <v>1</v>
      </c>
      <c r="C2472">
        <v>0</v>
      </c>
      <c r="D2472">
        <v>700</v>
      </c>
      <c r="E2472" t="s">
        <v>8022</v>
      </c>
      <c r="F2472">
        <v>771407</v>
      </c>
      <c r="G2472" s="85">
        <v>46142</v>
      </c>
      <c r="H2472" s="57">
        <v>18</v>
      </c>
      <c r="I2472" t="s">
        <v>8336</v>
      </c>
    </row>
    <row r="2473" spans="1:9" x14ac:dyDescent="0.3">
      <c r="A2473">
        <v>25</v>
      </c>
      <c r="B2473">
        <v>1</v>
      </c>
      <c r="C2473">
        <v>1</v>
      </c>
      <c r="D2473">
        <v>300</v>
      </c>
      <c r="E2473" t="s">
        <v>8077</v>
      </c>
      <c r="F2473">
        <v>308684</v>
      </c>
      <c r="G2473" s="85">
        <v>46142</v>
      </c>
      <c r="H2473" s="57">
        <v>18</v>
      </c>
      <c r="I2473" t="s">
        <v>8369</v>
      </c>
    </row>
    <row r="2474" spans="1:9" x14ac:dyDescent="0.3">
      <c r="A2474">
        <v>25</v>
      </c>
      <c r="B2474">
        <v>1</v>
      </c>
      <c r="C2474">
        <v>1</v>
      </c>
      <c r="D2474">
        <v>400</v>
      </c>
      <c r="E2474" t="s">
        <v>8072</v>
      </c>
      <c r="F2474">
        <v>705260</v>
      </c>
      <c r="G2474" s="85">
        <v>46142</v>
      </c>
      <c r="H2474" s="57">
        <v>18</v>
      </c>
      <c r="I2474" t="s">
        <v>8375</v>
      </c>
    </row>
    <row r="2475" spans="1:9" x14ac:dyDescent="0.3">
      <c r="A2475">
        <v>28</v>
      </c>
      <c r="B2475">
        <v>1</v>
      </c>
      <c r="C2475">
        <v>1</v>
      </c>
      <c r="D2475">
        <v>1300</v>
      </c>
      <c r="E2475" t="s">
        <v>8072</v>
      </c>
      <c r="F2475">
        <v>502860</v>
      </c>
      <c r="G2475" s="85">
        <v>46142</v>
      </c>
      <c r="H2475" s="57">
        <v>18</v>
      </c>
      <c r="I2475" t="s">
        <v>8380</v>
      </c>
    </row>
    <row r="2476" spans="1:9" x14ac:dyDescent="0.3">
      <c r="A2476">
        <v>30</v>
      </c>
      <c r="B2476">
        <v>1</v>
      </c>
      <c r="C2476">
        <v>1</v>
      </c>
      <c r="D2476">
        <v>500</v>
      </c>
      <c r="E2476" t="s">
        <v>3887</v>
      </c>
      <c r="F2476">
        <v>520943</v>
      </c>
      <c r="G2476" s="85">
        <v>46142</v>
      </c>
      <c r="H2476" s="57">
        <v>18</v>
      </c>
      <c r="I2476" t="s">
        <v>8277</v>
      </c>
    </row>
    <row r="2477" spans="1:9" x14ac:dyDescent="0.3">
      <c r="A2477">
        <v>30</v>
      </c>
      <c r="B2477">
        <v>1</v>
      </c>
      <c r="C2477">
        <v>1</v>
      </c>
      <c r="D2477">
        <v>500</v>
      </c>
      <c r="E2477" t="s">
        <v>7981</v>
      </c>
      <c r="F2477">
        <v>653423</v>
      </c>
      <c r="G2477" s="85">
        <v>46142</v>
      </c>
      <c r="H2477" s="57">
        <v>18</v>
      </c>
      <c r="I2477" t="s">
        <v>8256</v>
      </c>
    </row>
    <row r="2478" spans="1:9" x14ac:dyDescent="0.3">
      <c r="A2478">
        <v>30</v>
      </c>
      <c r="B2478">
        <v>1</v>
      </c>
      <c r="C2478">
        <v>1</v>
      </c>
      <c r="D2478">
        <v>300</v>
      </c>
      <c r="E2478" t="s">
        <v>3276</v>
      </c>
      <c r="F2478">
        <v>773542</v>
      </c>
      <c r="G2478" s="85">
        <v>46142</v>
      </c>
      <c r="H2478" s="57">
        <v>18</v>
      </c>
      <c r="I2478" t="s">
        <v>8241</v>
      </c>
    </row>
    <row r="2479" spans="1:9" x14ac:dyDescent="0.3">
      <c r="A2479">
        <v>30</v>
      </c>
      <c r="B2479">
        <v>1</v>
      </c>
      <c r="C2479">
        <v>1</v>
      </c>
      <c r="D2479">
        <v>2000</v>
      </c>
      <c r="E2479" t="s">
        <v>8011</v>
      </c>
      <c r="F2479">
        <v>1565</v>
      </c>
      <c r="G2479" s="85">
        <v>46142</v>
      </c>
      <c r="H2479" s="57">
        <v>18</v>
      </c>
      <c r="I2479" t="s">
        <v>8335</v>
      </c>
    </row>
    <row r="2480" spans="1:9" x14ac:dyDescent="0.3">
      <c r="A2480">
        <v>30</v>
      </c>
      <c r="B2480">
        <v>1</v>
      </c>
      <c r="C2480">
        <v>1</v>
      </c>
      <c r="D2480">
        <v>0</v>
      </c>
      <c r="E2480" t="s">
        <v>7973</v>
      </c>
      <c r="F2480">
        <v>261483</v>
      </c>
      <c r="G2480" s="85">
        <v>46142</v>
      </c>
      <c r="H2480" s="57">
        <v>18</v>
      </c>
      <c r="I2480" t="s">
        <v>8295</v>
      </c>
    </row>
    <row r="2481" spans="1:9" x14ac:dyDescent="0.3">
      <c r="A2481">
        <v>30</v>
      </c>
      <c r="B2481">
        <v>1</v>
      </c>
      <c r="C2481">
        <v>1</v>
      </c>
      <c r="D2481">
        <v>1400</v>
      </c>
      <c r="E2481" t="s">
        <v>8029</v>
      </c>
      <c r="F2481">
        <v>738793</v>
      </c>
      <c r="G2481" s="85">
        <v>46142</v>
      </c>
      <c r="H2481" s="57">
        <v>18</v>
      </c>
      <c r="I2481" t="s">
        <v>8330</v>
      </c>
    </row>
    <row r="2482" spans="1:9" x14ac:dyDescent="0.3">
      <c r="A2482">
        <v>30</v>
      </c>
      <c r="B2482">
        <v>1</v>
      </c>
      <c r="C2482">
        <v>1</v>
      </c>
      <c r="D2482">
        <v>100</v>
      </c>
      <c r="E2482" t="s">
        <v>8036</v>
      </c>
      <c r="F2482">
        <v>426609</v>
      </c>
      <c r="G2482" s="85">
        <v>46142</v>
      </c>
      <c r="H2482" s="57">
        <v>18</v>
      </c>
      <c r="I2482" t="s">
        <v>8332</v>
      </c>
    </row>
    <row r="2483" spans="1:9" x14ac:dyDescent="0.3">
      <c r="A2483">
        <v>30</v>
      </c>
      <c r="B2483">
        <v>1</v>
      </c>
      <c r="C2483">
        <v>1</v>
      </c>
      <c r="D2483">
        <v>2400</v>
      </c>
      <c r="E2483" t="s">
        <v>7990</v>
      </c>
      <c r="F2483">
        <v>761755</v>
      </c>
      <c r="G2483" s="85">
        <v>46142</v>
      </c>
      <c r="H2483" s="57">
        <v>18</v>
      </c>
      <c r="I2483" t="s">
        <v>8274</v>
      </c>
    </row>
    <row r="2484" spans="1:9" x14ac:dyDescent="0.3">
      <c r="A2484">
        <v>30</v>
      </c>
      <c r="B2484">
        <v>1</v>
      </c>
      <c r="C2484">
        <v>1</v>
      </c>
      <c r="D2484">
        <v>3500</v>
      </c>
      <c r="E2484" t="s">
        <v>7971</v>
      </c>
      <c r="F2484">
        <v>3738</v>
      </c>
      <c r="G2484" s="85">
        <v>46142</v>
      </c>
      <c r="H2484" s="57">
        <v>18</v>
      </c>
      <c r="I2484" t="s">
        <v>8239</v>
      </c>
    </row>
    <row r="2485" spans="1:9" x14ac:dyDescent="0.3">
      <c r="A2485">
        <v>30</v>
      </c>
      <c r="B2485">
        <v>0</v>
      </c>
      <c r="C2485">
        <v>0</v>
      </c>
      <c r="D2485">
        <v>0</v>
      </c>
      <c r="E2485" t="s">
        <v>3999</v>
      </c>
      <c r="F2485" t="s">
        <v>4208</v>
      </c>
      <c r="G2485" s="85">
        <v>46142</v>
      </c>
      <c r="H2485" s="57">
        <v>18</v>
      </c>
      <c r="I2485" t="s">
        <v>8269</v>
      </c>
    </row>
    <row r="2486" spans="1:9" x14ac:dyDescent="0.3">
      <c r="A2486">
        <v>30</v>
      </c>
      <c r="B2486">
        <v>0</v>
      </c>
      <c r="C2486">
        <v>0</v>
      </c>
      <c r="D2486">
        <v>0</v>
      </c>
      <c r="E2486" t="s">
        <v>3468</v>
      </c>
      <c r="F2486" t="s">
        <v>3263</v>
      </c>
      <c r="G2486" s="85">
        <v>46142</v>
      </c>
      <c r="H2486" s="57">
        <v>18</v>
      </c>
      <c r="I2486" t="s">
        <v>8278</v>
      </c>
    </row>
    <row r="2487" spans="1:9" x14ac:dyDescent="0.3">
      <c r="A2487">
        <v>30</v>
      </c>
      <c r="D2487">
        <v>0</v>
      </c>
      <c r="E2487" t="s">
        <v>8384</v>
      </c>
      <c r="F2487">
        <v>865549</v>
      </c>
      <c r="G2487" s="85">
        <v>46142</v>
      </c>
      <c r="H2487" s="57">
        <v>18</v>
      </c>
      <c r="I2487" t="s">
        <v>8597</v>
      </c>
    </row>
    <row r="2488" spans="1:9" x14ac:dyDescent="0.3">
      <c r="A2488">
        <v>30</v>
      </c>
      <c r="D2488">
        <v>0</v>
      </c>
      <c r="E2488" t="s">
        <v>8385</v>
      </c>
      <c r="F2488">
        <v>865542</v>
      </c>
      <c r="G2488" s="85">
        <v>46142</v>
      </c>
      <c r="H2488" s="57">
        <v>18</v>
      </c>
      <c r="I2488" t="s">
        <v>8598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CFB9-1EEB-45C8-9450-1D76D30A9C55}">
  <sheetPr codeName="Feuil2"/>
  <dimension ref="A1:H32"/>
  <sheetViews>
    <sheetView workbookViewId="0">
      <selection activeCell="K28" sqref="K28"/>
    </sheetView>
  </sheetViews>
  <sheetFormatPr baseColWidth="10" defaultRowHeight="15.05" x14ac:dyDescent="0.3"/>
  <cols>
    <col min="1" max="1" width="8.33203125" bestFit="1" customWidth="1"/>
    <col min="2" max="2" width="43.33203125" bestFit="1" customWidth="1"/>
    <col min="3" max="3" width="11.6640625" bestFit="1" customWidth="1"/>
    <col min="4" max="4" width="10.5546875" bestFit="1" customWidth="1"/>
    <col min="5" max="5" width="8.21875" bestFit="1" customWidth="1"/>
    <col min="6" max="6" width="6.44140625" bestFit="1" customWidth="1"/>
    <col min="7" max="7" width="13.109375" bestFit="1" customWidth="1"/>
    <col min="8" max="8" width="28.44140625" bestFit="1" customWidth="1"/>
  </cols>
  <sheetData>
    <row r="1" spans="1:8" x14ac:dyDescent="0.3">
      <c r="A1" t="s">
        <v>5928</v>
      </c>
      <c r="B1" t="s">
        <v>7089</v>
      </c>
      <c r="C1" t="s">
        <v>7090</v>
      </c>
      <c r="D1" t="s">
        <v>7091</v>
      </c>
      <c r="E1" t="s">
        <v>51</v>
      </c>
      <c r="F1" t="s">
        <v>681</v>
      </c>
      <c r="G1" t="s">
        <v>410</v>
      </c>
      <c r="H1" t="s">
        <v>411</v>
      </c>
    </row>
    <row r="2" spans="1:8" x14ac:dyDescent="0.3">
      <c r="A2" t="s">
        <v>3400</v>
      </c>
      <c r="B2" t="s">
        <v>7093</v>
      </c>
      <c r="C2">
        <v>10000</v>
      </c>
      <c r="D2">
        <v>46034</v>
      </c>
      <c r="E2">
        <v>36</v>
      </c>
      <c r="F2" t="s">
        <v>5866</v>
      </c>
      <c r="G2" t="s">
        <v>7107</v>
      </c>
      <c r="H2" t="s">
        <v>7107</v>
      </c>
    </row>
    <row r="3" spans="1:8" x14ac:dyDescent="0.3">
      <c r="A3" t="s">
        <v>7086</v>
      </c>
      <c r="B3" t="s">
        <v>7092</v>
      </c>
      <c r="C3">
        <v>10000</v>
      </c>
      <c r="D3">
        <v>46184</v>
      </c>
      <c r="E3">
        <v>36</v>
      </c>
      <c r="F3" t="s">
        <v>1860</v>
      </c>
      <c r="G3">
        <v>593636</v>
      </c>
      <c r="H3" t="s">
        <v>418</v>
      </c>
    </row>
    <row r="4" spans="1:8" x14ac:dyDescent="0.3">
      <c r="A4" t="s">
        <v>3175</v>
      </c>
      <c r="B4" t="s">
        <v>3180</v>
      </c>
      <c r="C4">
        <v>36000</v>
      </c>
      <c r="D4">
        <v>46161</v>
      </c>
      <c r="E4">
        <v>36</v>
      </c>
      <c r="F4" t="s">
        <v>1611</v>
      </c>
      <c r="G4">
        <v>593636</v>
      </c>
      <c r="H4" t="s">
        <v>418</v>
      </c>
    </row>
    <row r="5" spans="1:8" x14ac:dyDescent="0.3">
      <c r="A5" t="s">
        <v>3289</v>
      </c>
      <c r="B5" t="s">
        <v>7094</v>
      </c>
      <c r="C5">
        <v>1000</v>
      </c>
      <c r="D5">
        <v>46051</v>
      </c>
      <c r="E5">
        <v>36</v>
      </c>
      <c r="F5" t="s">
        <v>5863</v>
      </c>
      <c r="G5" t="s">
        <v>7107</v>
      </c>
      <c r="H5" t="s">
        <v>7107</v>
      </c>
    </row>
    <row r="6" spans="1:8" x14ac:dyDescent="0.3">
      <c r="A6" t="s">
        <v>3287</v>
      </c>
      <c r="B6" t="s">
        <v>7097</v>
      </c>
      <c r="C6">
        <v>5000</v>
      </c>
      <c r="D6">
        <v>46111</v>
      </c>
      <c r="E6">
        <v>36</v>
      </c>
      <c r="F6" t="s">
        <v>5868</v>
      </c>
      <c r="G6">
        <v>768749</v>
      </c>
      <c r="H6" t="s">
        <v>2074</v>
      </c>
    </row>
    <row r="7" spans="1:8" x14ac:dyDescent="0.3">
      <c r="A7" t="s">
        <v>7080</v>
      </c>
      <c r="B7" t="s">
        <v>7098</v>
      </c>
      <c r="C7">
        <v>5000</v>
      </c>
      <c r="D7">
        <v>46251</v>
      </c>
      <c r="E7">
        <v>36</v>
      </c>
      <c r="F7" t="s">
        <v>5856</v>
      </c>
      <c r="G7">
        <v>768762</v>
      </c>
      <c r="H7" t="s">
        <v>2075</v>
      </c>
    </row>
    <row r="8" spans="1:8" x14ac:dyDescent="0.3">
      <c r="A8" t="s">
        <v>7081</v>
      </c>
      <c r="B8" t="s">
        <v>7095</v>
      </c>
      <c r="C8">
        <v>5000</v>
      </c>
      <c r="D8">
        <v>46041</v>
      </c>
      <c r="E8">
        <v>36</v>
      </c>
      <c r="F8" t="s">
        <v>5890</v>
      </c>
      <c r="G8" t="s">
        <v>7107</v>
      </c>
      <c r="H8" t="s">
        <v>7107</v>
      </c>
    </row>
    <row r="9" spans="1:8" x14ac:dyDescent="0.3">
      <c r="A9" t="s">
        <v>3288</v>
      </c>
      <c r="B9" t="s">
        <v>3426</v>
      </c>
      <c r="C9">
        <v>5000</v>
      </c>
      <c r="D9">
        <v>46189</v>
      </c>
      <c r="E9">
        <v>36</v>
      </c>
      <c r="F9" t="s">
        <v>5849</v>
      </c>
      <c r="G9">
        <v>766789</v>
      </c>
      <c r="H9" t="s">
        <v>2787</v>
      </c>
    </row>
    <row r="10" spans="1:8" x14ac:dyDescent="0.3">
      <c r="A10" t="s">
        <v>7083</v>
      </c>
      <c r="B10" t="s">
        <v>7096</v>
      </c>
      <c r="C10">
        <v>5000</v>
      </c>
      <c r="D10">
        <v>46069</v>
      </c>
      <c r="E10">
        <v>36</v>
      </c>
      <c r="F10" t="s">
        <v>704</v>
      </c>
      <c r="G10">
        <v>768759</v>
      </c>
      <c r="H10" t="s">
        <v>2082</v>
      </c>
    </row>
    <row r="11" spans="1:8" x14ac:dyDescent="0.3">
      <c r="A11" t="s">
        <v>7099</v>
      </c>
      <c r="B11" t="s">
        <v>7100</v>
      </c>
      <c r="C11">
        <v>10000</v>
      </c>
      <c r="D11">
        <v>46044</v>
      </c>
      <c r="E11">
        <v>36</v>
      </c>
      <c r="F11" t="s">
        <v>7107</v>
      </c>
      <c r="G11" t="s">
        <v>7107</v>
      </c>
      <c r="H11" t="s">
        <v>7107</v>
      </c>
    </row>
    <row r="12" spans="1:8" x14ac:dyDescent="0.3">
      <c r="A12" t="s">
        <v>3875</v>
      </c>
      <c r="B12" t="s">
        <v>7103</v>
      </c>
      <c r="C12">
        <v>5000</v>
      </c>
      <c r="D12">
        <v>46248</v>
      </c>
      <c r="E12">
        <v>36</v>
      </c>
      <c r="F12" t="s">
        <v>5845</v>
      </c>
      <c r="G12">
        <v>510806</v>
      </c>
      <c r="H12" t="s">
        <v>2889</v>
      </c>
    </row>
    <row r="13" spans="1:8" x14ac:dyDescent="0.3">
      <c r="A13" t="s">
        <v>7084</v>
      </c>
      <c r="B13" t="s">
        <v>7104</v>
      </c>
      <c r="C13">
        <v>5000</v>
      </c>
      <c r="D13">
        <v>46101</v>
      </c>
      <c r="E13">
        <v>36</v>
      </c>
      <c r="F13" t="s">
        <v>5855</v>
      </c>
      <c r="G13">
        <v>70566</v>
      </c>
      <c r="H13" t="s">
        <v>417</v>
      </c>
    </row>
    <row r="14" spans="1:8" x14ac:dyDescent="0.3">
      <c r="A14" t="s">
        <v>3458</v>
      </c>
      <c r="B14" t="s">
        <v>3459</v>
      </c>
      <c r="C14">
        <v>5000</v>
      </c>
      <c r="D14">
        <v>46073</v>
      </c>
      <c r="E14">
        <v>36</v>
      </c>
      <c r="F14" t="s">
        <v>5856</v>
      </c>
      <c r="G14" t="s">
        <v>7107</v>
      </c>
      <c r="H14" t="s">
        <v>7107</v>
      </c>
    </row>
    <row r="15" spans="1:8" x14ac:dyDescent="0.3">
      <c r="A15" t="s">
        <v>7085</v>
      </c>
      <c r="B15" t="s">
        <v>7105</v>
      </c>
      <c r="C15">
        <v>5000</v>
      </c>
      <c r="D15">
        <v>46122</v>
      </c>
      <c r="E15">
        <v>36</v>
      </c>
      <c r="F15" t="s">
        <v>5855</v>
      </c>
      <c r="G15">
        <v>5085</v>
      </c>
      <c r="H15" t="s">
        <v>425</v>
      </c>
    </row>
    <row r="16" spans="1:8" x14ac:dyDescent="0.3">
      <c r="A16" t="s">
        <v>7088</v>
      </c>
      <c r="B16" t="s">
        <v>7106</v>
      </c>
      <c r="C16">
        <v>1000</v>
      </c>
      <c r="D16">
        <v>46154</v>
      </c>
      <c r="E16">
        <v>36</v>
      </c>
      <c r="F16" t="s">
        <v>5844</v>
      </c>
      <c r="G16">
        <v>626416</v>
      </c>
      <c r="H16" t="s">
        <v>2785</v>
      </c>
    </row>
    <row r="17" spans="1:8" x14ac:dyDescent="0.3">
      <c r="A17" t="s">
        <v>7621</v>
      </c>
      <c r="B17" t="s">
        <v>7622</v>
      </c>
      <c r="C17">
        <v>60000</v>
      </c>
      <c r="D17">
        <v>46188</v>
      </c>
      <c r="E17">
        <v>36</v>
      </c>
      <c r="F17" t="s">
        <v>5895</v>
      </c>
      <c r="G17">
        <v>840697</v>
      </c>
      <c r="H17" t="s">
        <v>7623</v>
      </c>
    </row>
    <row r="18" spans="1:8" x14ac:dyDescent="0.3">
      <c r="A18" t="s">
        <v>7621</v>
      </c>
      <c r="B18" t="s">
        <v>7622</v>
      </c>
      <c r="C18">
        <v>60000</v>
      </c>
      <c r="D18">
        <v>46188</v>
      </c>
      <c r="E18">
        <v>36</v>
      </c>
      <c r="F18" t="s">
        <v>5895</v>
      </c>
      <c r="G18">
        <v>6605</v>
      </c>
      <c r="H18" t="s">
        <v>450</v>
      </c>
    </row>
    <row r="19" spans="1:8" x14ac:dyDescent="0.3">
      <c r="A19" t="s">
        <v>8051</v>
      </c>
      <c r="B19" t="s">
        <v>8052</v>
      </c>
      <c r="C19">
        <v>10000</v>
      </c>
      <c r="D19">
        <v>46223</v>
      </c>
      <c r="E19">
        <v>36</v>
      </c>
      <c r="F19" t="s">
        <v>5863</v>
      </c>
      <c r="G19">
        <v>726945</v>
      </c>
      <c r="H19" t="s">
        <v>423</v>
      </c>
    </row>
    <row r="20" spans="1:8" x14ac:dyDescent="0.3">
      <c r="A20" t="s">
        <v>7961</v>
      </c>
      <c r="B20" t="s">
        <v>8053</v>
      </c>
      <c r="C20">
        <v>2000</v>
      </c>
      <c r="D20">
        <v>46181</v>
      </c>
      <c r="E20">
        <v>36</v>
      </c>
      <c r="F20" t="s">
        <v>5851</v>
      </c>
      <c r="G20">
        <v>834789</v>
      </c>
      <c r="H20" t="s">
        <v>7589</v>
      </c>
    </row>
    <row r="21" spans="1:8" x14ac:dyDescent="0.3">
      <c r="A21" t="s">
        <v>8054</v>
      </c>
      <c r="B21" t="s">
        <v>8055</v>
      </c>
      <c r="C21">
        <v>5000</v>
      </c>
      <c r="D21">
        <v>46183</v>
      </c>
      <c r="E21">
        <v>36</v>
      </c>
      <c r="F21" t="s">
        <v>5851</v>
      </c>
      <c r="G21">
        <v>834789</v>
      </c>
      <c r="H21" t="s">
        <v>7589</v>
      </c>
    </row>
    <row r="22" spans="1:8" x14ac:dyDescent="0.3">
      <c r="A22" t="s">
        <v>8056</v>
      </c>
      <c r="B22" t="s">
        <v>8057</v>
      </c>
      <c r="C22">
        <v>5000</v>
      </c>
      <c r="D22">
        <v>46175</v>
      </c>
      <c r="E22">
        <v>36</v>
      </c>
      <c r="F22" t="s">
        <v>5851</v>
      </c>
      <c r="G22">
        <v>834789</v>
      </c>
      <c r="H22" t="s">
        <v>7589</v>
      </c>
    </row>
    <row r="23" spans="1:8" x14ac:dyDescent="0.3">
      <c r="A23" t="s">
        <v>8058</v>
      </c>
      <c r="B23" t="s">
        <v>8059</v>
      </c>
      <c r="C23">
        <v>5000</v>
      </c>
      <c r="D23">
        <v>46175</v>
      </c>
      <c r="E23">
        <v>36</v>
      </c>
      <c r="F23" t="s">
        <v>5851</v>
      </c>
      <c r="G23">
        <v>834789</v>
      </c>
      <c r="H23" t="s">
        <v>7589</v>
      </c>
    </row>
    <row r="24" spans="1:8" x14ac:dyDescent="0.3">
      <c r="A24" t="s">
        <v>8060</v>
      </c>
      <c r="B24" t="s">
        <v>8061</v>
      </c>
      <c r="C24">
        <v>5000</v>
      </c>
      <c r="D24">
        <v>46175</v>
      </c>
      <c r="E24">
        <v>36</v>
      </c>
      <c r="F24" t="s">
        <v>5851</v>
      </c>
      <c r="G24">
        <v>834789</v>
      </c>
      <c r="H24" t="s">
        <v>7589</v>
      </c>
    </row>
    <row r="25" spans="1:8" x14ac:dyDescent="0.3">
      <c r="A25" t="s">
        <v>8062</v>
      </c>
      <c r="B25" t="s">
        <v>8063</v>
      </c>
      <c r="C25">
        <v>5000</v>
      </c>
      <c r="D25">
        <v>46185</v>
      </c>
      <c r="E25">
        <v>36</v>
      </c>
      <c r="F25" t="s">
        <v>1606</v>
      </c>
      <c r="G25">
        <v>847141</v>
      </c>
      <c r="H25" t="s">
        <v>7548</v>
      </c>
    </row>
    <row r="26" spans="1:8" x14ac:dyDescent="0.3">
      <c r="A26" t="s">
        <v>8064</v>
      </c>
      <c r="B26" t="s">
        <v>8065</v>
      </c>
      <c r="C26">
        <v>5000</v>
      </c>
      <c r="D26">
        <v>46211</v>
      </c>
      <c r="E26">
        <v>36</v>
      </c>
      <c r="F26" t="s">
        <v>1843</v>
      </c>
      <c r="G26">
        <v>593636</v>
      </c>
      <c r="H26" t="s">
        <v>418</v>
      </c>
    </row>
    <row r="27" spans="1:8" x14ac:dyDescent="0.3">
      <c r="A27" t="s">
        <v>8412</v>
      </c>
      <c r="B27" t="s">
        <v>8599</v>
      </c>
      <c r="C27">
        <v>3200</v>
      </c>
      <c r="D27">
        <v>46188</v>
      </c>
      <c r="E27">
        <v>36</v>
      </c>
      <c r="F27" t="s">
        <v>5844</v>
      </c>
      <c r="G27">
        <v>5085</v>
      </c>
      <c r="H27" t="s">
        <v>425</v>
      </c>
    </row>
    <row r="28" spans="1:8" x14ac:dyDescent="0.3">
      <c r="A28" t="s">
        <v>8602</v>
      </c>
      <c r="B28" t="s">
        <v>8603</v>
      </c>
      <c r="C28">
        <v>5000</v>
      </c>
      <c r="D28">
        <v>46209</v>
      </c>
      <c r="E28">
        <v>36</v>
      </c>
      <c r="F28" t="s">
        <v>704</v>
      </c>
      <c r="G28">
        <v>768749</v>
      </c>
      <c r="H28" t="s">
        <v>2074</v>
      </c>
    </row>
    <row r="29" spans="1:8" x14ac:dyDescent="0.3">
      <c r="A29" t="s">
        <v>7959</v>
      </c>
      <c r="B29" t="s">
        <v>8066</v>
      </c>
      <c r="C29">
        <v>15000</v>
      </c>
      <c r="D29">
        <v>46198</v>
      </c>
      <c r="E29">
        <v>36</v>
      </c>
      <c r="F29" t="s">
        <v>5851</v>
      </c>
      <c r="G29" t="s">
        <v>7107</v>
      </c>
      <c r="H29" t="s">
        <v>7107</v>
      </c>
    </row>
    <row r="30" spans="1:8" x14ac:dyDescent="0.3">
      <c r="A30" t="s">
        <v>8600</v>
      </c>
      <c r="B30" t="s">
        <v>8601</v>
      </c>
      <c r="C30">
        <v>80</v>
      </c>
      <c r="D30">
        <v>46175</v>
      </c>
      <c r="E30">
        <v>36</v>
      </c>
      <c r="F30" t="s">
        <v>7107</v>
      </c>
      <c r="G30" t="s">
        <v>7107</v>
      </c>
      <c r="H30" t="s">
        <v>7107</v>
      </c>
    </row>
    <row r="31" spans="1:8" x14ac:dyDescent="0.3">
      <c r="A31" t="s">
        <v>8604</v>
      </c>
      <c r="B31" t="s">
        <v>8605</v>
      </c>
      <c r="C31">
        <v>2000</v>
      </c>
      <c r="D31">
        <v>46190</v>
      </c>
      <c r="E31">
        <v>36</v>
      </c>
      <c r="F31" t="s">
        <v>5851</v>
      </c>
      <c r="G31">
        <v>834783</v>
      </c>
      <c r="H31" t="s">
        <v>8821</v>
      </c>
    </row>
    <row r="32" spans="1:8" x14ac:dyDescent="0.3">
      <c r="A32" t="s">
        <v>7087</v>
      </c>
      <c r="B32" t="s">
        <v>7102</v>
      </c>
      <c r="C32">
        <v>1000</v>
      </c>
      <c r="D32">
        <v>46245</v>
      </c>
      <c r="E32">
        <v>36</v>
      </c>
      <c r="F32" t="s">
        <v>5851</v>
      </c>
      <c r="G32">
        <v>510806</v>
      </c>
      <c r="H32" t="s">
        <v>2889</v>
      </c>
    </row>
  </sheetData>
  <phoneticPr fontId="35" type="noConversion"/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1DE1-9A62-42C6-8851-914282B1AAFF}">
  <sheetPr codeName="Feuil12"/>
  <dimension ref="A1:B402"/>
  <sheetViews>
    <sheetView workbookViewId="0">
      <selection sqref="A1:B402"/>
    </sheetView>
  </sheetViews>
  <sheetFormatPr baseColWidth="10" defaultRowHeight="15.05" x14ac:dyDescent="0.3"/>
  <cols>
    <col min="1" max="1" width="10.109375" bestFit="1" customWidth="1"/>
    <col min="2" max="2" width="15" bestFit="1" customWidth="1"/>
  </cols>
  <sheetData>
    <row r="1" spans="1:2" x14ac:dyDescent="0.3">
      <c r="A1" t="s">
        <v>47</v>
      </c>
      <c r="B1" t="s">
        <v>97</v>
      </c>
    </row>
    <row r="2" spans="1:2" x14ac:dyDescent="0.3">
      <c r="B2" s="85">
        <v>45994</v>
      </c>
    </row>
    <row r="3" spans="1:2" x14ac:dyDescent="0.3">
      <c r="A3">
        <v>767676</v>
      </c>
      <c r="B3" s="85">
        <v>46282</v>
      </c>
    </row>
    <row r="4" spans="1:2" x14ac:dyDescent="0.3">
      <c r="A4">
        <v>746887</v>
      </c>
      <c r="B4" s="85">
        <v>46357</v>
      </c>
    </row>
    <row r="5" spans="1:2" x14ac:dyDescent="0.3">
      <c r="A5">
        <v>4733</v>
      </c>
      <c r="B5" s="85">
        <v>46134</v>
      </c>
    </row>
    <row r="6" spans="1:2" x14ac:dyDescent="0.3">
      <c r="A6">
        <v>3063</v>
      </c>
      <c r="B6" s="85">
        <v>46218</v>
      </c>
    </row>
    <row r="7" spans="1:2" x14ac:dyDescent="0.3">
      <c r="A7">
        <v>4181</v>
      </c>
      <c r="B7" s="85">
        <v>46153</v>
      </c>
    </row>
    <row r="8" spans="1:2" x14ac:dyDescent="0.3">
      <c r="A8">
        <v>732519</v>
      </c>
      <c r="B8" s="85">
        <v>46378</v>
      </c>
    </row>
    <row r="9" spans="1:2" x14ac:dyDescent="0.3">
      <c r="A9">
        <v>544177</v>
      </c>
      <c r="B9" s="85">
        <v>46174</v>
      </c>
    </row>
    <row r="10" spans="1:2" x14ac:dyDescent="0.3">
      <c r="A10">
        <v>800099</v>
      </c>
      <c r="B10" s="85">
        <v>46098</v>
      </c>
    </row>
    <row r="11" spans="1:2" x14ac:dyDescent="0.3">
      <c r="A11">
        <v>686700</v>
      </c>
      <c r="B11" s="85">
        <v>46153</v>
      </c>
    </row>
    <row r="12" spans="1:2" x14ac:dyDescent="0.3">
      <c r="A12">
        <v>860839</v>
      </c>
      <c r="B12" s="85">
        <v>46153</v>
      </c>
    </row>
    <row r="13" spans="1:2" x14ac:dyDescent="0.3">
      <c r="A13">
        <v>648552</v>
      </c>
      <c r="B13" s="85">
        <v>46153</v>
      </c>
    </row>
    <row r="14" spans="1:2" x14ac:dyDescent="0.3">
      <c r="A14">
        <v>837566</v>
      </c>
      <c r="B14" s="85">
        <v>46153</v>
      </c>
    </row>
    <row r="15" spans="1:2" x14ac:dyDescent="0.3">
      <c r="A15">
        <v>855304</v>
      </c>
      <c r="B15" s="85">
        <v>46182</v>
      </c>
    </row>
    <row r="16" spans="1:2" x14ac:dyDescent="0.3">
      <c r="A16">
        <v>841850</v>
      </c>
      <c r="B16" s="85">
        <v>46211</v>
      </c>
    </row>
    <row r="17" spans="1:2" x14ac:dyDescent="0.3">
      <c r="A17">
        <v>842196</v>
      </c>
      <c r="B17" s="85">
        <v>46211</v>
      </c>
    </row>
    <row r="18" spans="1:2" x14ac:dyDescent="0.3">
      <c r="A18">
        <v>842983</v>
      </c>
      <c r="B18" s="85">
        <v>46153</v>
      </c>
    </row>
    <row r="19" spans="1:2" x14ac:dyDescent="0.3">
      <c r="A19">
        <v>731589</v>
      </c>
      <c r="B19" s="85">
        <v>46287</v>
      </c>
    </row>
    <row r="20" spans="1:2" x14ac:dyDescent="0.3">
      <c r="A20">
        <v>855295</v>
      </c>
      <c r="B20" s="85">
        <v>46206</v>
      </c>
    </row>
    <row r="21" spans="1:2" x14ac:dyDescent="0.3">
      <c r="A21">
        <v>511671</v>
      </c>
      <c r="B21" s="85">
        <v>46261</v>
      </c>
    </row>
    <row r="22" spans="1:2" x14ac:dyDescent="0.3">
      <c r="A22">
        <v>85061</v>
      </c>
      <c r="B22" s="85">
        <v>46189</v>
      </c>
    </row>
    <row r="23" spans="1:2" x14ac:dyDescent="0.3">
      <c r="A23">
        <v>474896</v>
      </c>
      <c r="B23" s="85">
        <v>46302</v>
      </c>
    </row>
    <row r="24" spans="1:2" x14ac:dyDescent="0.3">
      <c r="A24">
        <v>707692</v>
      </c>
      <c r="B24" s="85">
        <v>46153</v>
      </c>
    </row>
    <row r="25" spans="1:2" x14ac:dyDescent="0.3">
      <c r="A25">
        <v>708951</v>
      </c>
      <c r="B25" s="85">
        <v>46153</v>
      </c>
    </row>
    <row r="26" spans="1:2" x14ac:dyDescent="0.3">
      <c r="A26">
        <v>709156</v>
      </c>
      <c r="B26" s="85">
        <v>46308</v>
      </c>
    </row>
    <row r="27" spans="1:2" x14ac:dyDescent="0.3">
      <c r="A27">
        <v>709160</v>
      </c>
      <c r="B27" s="85">
        <v>46330</v>
      </c>
    </row>
    <row r="28" spans="1:2" x14ac:dyDescent="0.3">
      <c r="A28">
        <v>709892</v>
      </c>
      <c r="B28" s="85">
        <v>46153</v>
      </c>
    </row>
    <row r="29" spans="1:2" x14ac:dyDescent="0.3">
      <c r="A29">
        <v>798715</v>
      </c>
      <c r="B29" s="85">
        <v>46182</v>
      </c>
    </row>
    <row r="30" spans="1:2" x14ac:dyDescent="0.3">
      <c r="A30">
        <v>859213</v>
      </c>
      <c r="B30" s="85">
        <v>46335</v>
      </c>
    </row>
    <row r="31" spans="1:2" x14ac:dyDescent="0.3">
      <c r="A31">
        <v>818917</v>
      </c>
      <c r="B31" s="85">
        <v>46289</v>
      </c>
    </row>
    <row r="32" spans="1:2" x14ac:dyDescent="0.3">
      <c r="A32">
        <v>862950</v>
      </c>
      <c r="B32" s="85">
        <v>46153</v>
      </c>
    </row>
    <row r="33" spans="1:2" x14ac:dyDescent="0.3">
      <c r="A33">
        <v>722417</v>
      </c>
      <c r="B33" s="85">
        <v>46153</v>
      </c>
    </row>
    <row r="34" spans="1:2" x14ac:dyDescent="0.3">
      <c r="A34">
        <v>770712</v>
      </c>
      <c r="B34" s="85">
        <v>46330</v>
      </c>
    </row>
    <row r="35" spans="1:2" x14ac:dyDescent="0.3">
      <c r="A35">
        <v>731587</v>
      </c>
      <c r="B35" s="85">
        <v>46153</v>
      </c>
    </row>
    <row r="36" spans="1:2" x14ac:dyDescent="0.3">
      <c r="A36">
        <v>773538</v>
      </c>
      <c r="B36" s="85">
        <v>46188</v>
      </c>
    </row>
    <row r="37" spans="1:2" x14ac:dyDescent="0.3">
      <c r="A37">
        <v>774920</v>
      </c>
      <c r="B37" s="85">
        <v>46402</v>
      </c>
    </row>
    <row r="38" spans="1:2" x14ac:dyDescent="0.3">
      <c r="A38">
        <v>619410</v>
      </c>
      <c r="B38" s="85">
        <v>46154</v>
      </c>
    </row>
    <row r="39" spans="1:2" x14ac:dyDescent="0.3">
      <c r="A39">
        <v>281142</v>
      </c>
      <c r="B39" s="85">
        <v>46153</v>
      </c>
    </row>
    <row r="40" spans="1:2" x14ac:dyDescent="0.3">
      <c r="A40">
        <v>129868</v>
      </c>
      <c r="B40" s="85">
        <v>46216</v>
      </c>
    </row>
    <row r="41" spans="1:2" x14ac:dyDescent="0.3">
      <c r="A41">
        <v>703590</v>
      </c>
      <c r="B41" s="85">
        <v>46175</v>
      </c>
    </row>
    <row r="42" spans="1:2" x14ac:dyDescent="0.3">
      <c r="A42">
        <v>142554</v>
      </c>
      <c r="B42" s="85">
        <v>46153</v>
      </c>
    </row>
    <row r="43" spans="1:2" x14ac:dyDescent="0.3">
      <c r="A43">
        <v>474906</v>
      </c>
      <c r="B43" s="85">
        <v>46296</v>
      </c>
    </row>
    <row r="44" spans="1:2" x14ac:dyDescent="0.3">
      <c r="A44">
        <v>653399</v>
      </c>
      <c r="B44" s="85">
        <v>46325</v>
      </c>
    </row>
    <row r="45" spans="1:2" x14ac:dyDescent="0.3">
      <c r="A45">
        <v>653425</v>
      </c>
      <c r="B45" s="85">
        <v>46423</v>
      </c>
    </row>
    <row r="46" spans="1:2" x14ac:dyDescent="0.3">
      <c r="A46">
        <v>653428</v>
      </c>
      <c r="B46" s="85">
        <v>46182</v>
      </c>
    </row>
    <row r="47" spans="1:2" x14ac:dyDescent="0.3">
      <c r="A47">
        <v>653433</v>
      </c>
      <c r="B47" s="85">
        <v>46153</v>
      </c>
    </row>
    <row r="48" spans="1:2" x14ac:dyDescent="0.3">
      <c r="A48">
        <v>653464</v>
      </c>
      <c r="B48" s="85">
        <v>46153</v>
      </c>
    </row>
    <row r="49" spans="1:2" x14ac:dyDescent="0.3">
      <c r="A49">
        <v>653466</v>
      </c>
      <c r="B49" s="85">
        <v>46395</v>
      </c>
    </row>
    <row r="50" spans="1:2" x14ac:dyDescent="0.3">
      <c r="A50">
        <v>653766</v>
      </c>
      <c r="B50" s="85">
        <v>46154</v>
      </c>
    </row>
    <row r="51" spans="1:2" x14ac:dyDescent="0.3">
      <c r="A51">
        <v>653773</v>
      </c>
      <c r="B51" s="85">
        <v>46203</v>
      </c>
    </row>
    <row r="52" spans="1:2" x14ac:dyDescent="0.3">
      <c r="A52">
        <v>653774</v>
      </c>
      <c r="B52" s="85">
        <v>46189</v>
      </c>
    </row>
    <row r="53" spans="1:2" x14ac:dyDescent="0.3">
      <c r="A53">
        <v>653782</v>
      </c>
      <c r="B53" s="85">
        <v>46185</v>
      </c>
    </row>
    <row r="54" spans="1:2" x14ac:dyDescent="0.3">
      <c r="A54">
        <v>653787</v>
      </c>
      <c r="B54" s="85">
        <v>46163</v>
      </c>
    </row>
    <row r="55" spans="1:2" x14ac:dyDescent="0.3">
      <c r="A55">
        <v>653830</v>
      </c>
      <c r="B55" s="85">
        <v>46154</v>
      </c>
    </row>
    <row r="56" spans="1:2" x14ac:dyDescent="0.3">
      <c r="A56">
        <v>655262</v>
      </c>
      <c r="B56" s="85">
        <v>46154</v>
      </c>
    </row>
    <row r="57" spans="1:2" x14ac:dyDescent="0.3">
      <c r="A57">
        <v>66512</v>
      </c>
      <c r="B57" s="85">
        <v>46153</v>
      </c>
    </row>
    <row r="58" spans="1:2" x14ac:dyDescent="0.3">
      <c r="A58">
        <v>665869</v>
      </c>
      <c r="B58" s="85">
        <v>46184</v>
      </c>
    </row>
    <row r="59" spans="1:2" x14ac:dyDescent="0.3">
      <c r="A59">
        <v>841964</v>
      </c>
      <c r="B59" s="85">
        <v>46433</v>
      </c>
    </row>
    <row r="60" spans="1:2" x14ac:dyDescent="0.3">
      <c r="A60">
        <v>771407</v>
      </c>
      <c r="B60" s="85">
        <v>46310</v>
      </c>
    </row>
    <row r="61" spans="1:2" x14ac:dyDescent="0.3">
      <c r="A61">
        <v>85119</v>
      </c>
      <c r="B61" s="85">
        <v>46218</v>
      </c>
    </row>
    <row r="62" spans="1:2" x14ac:dyDescent="0.3">
      <c r="A62">
        <v>774914</v>
      </c>
      <c r="B62" s="85">
        <v>46204</v>
      </c>
    </row>
    <row r="63" spans="1:2" x14ac:dyDescent="0.3">
      <c r="A63">
        <v>785791</v>
      </c>
      <c r="B63" s="85">
        <v>46153</v>
      </c>
    </row>
    <row r="64" spans="1:2" x14ac:dyDescent="0.3">
      <c r="A64">
        <v>859352</v>
      </c>
      <c r="B64" s="85">
        <v>46259</v>
      </c>
    </row>
    <row r="65" spans="1:2" x14ac:dyDescent="0.3">
      <c r="A65">
        <v>85083</v>
      </c>
      <c r="B65" s="85">
        <v>46153</v>
      </c>
    </row>
    <row r="66" spans="1:2" x14ac:dyDescent="0.3">
      <c r="A66">
        <v>97949</v>
      </c>
      <c r="B66" s="85">
        <v>46303</v>
      </c>
    </row>
    <row r="67" spans="1:2" x14ac:dyDescent="0.3">
      <c r="A67">
        <v>1675</v>
      </c>
      <c r="B67" s="85">
        <v>46153</v>
      </c>
    </row>
    <row r="68" spans="1:2" x14ac:dyDescent="0.3">
      <c r="A68">
        <v>1684</v>
      </c>
      <c r="B68" s="85">
        <v>46153</v>
      </c>
    </row>
    <row r="69" spans="1:2" x14ac:dyDescent="0.3">
      <c r="A69">
        <v>124737</v>
      </c>
      <c r="B69" s="85">
        <v>46153</v>
      </c>
    </row>
    <row r="70" spans="1:2" x14ac:dyDescent="0.3">
      <c r="A70">
        <v>703501</v>
      </c>
      <c r="B70" s="85">
        <v>46153</v>
      </c>
    </row>
    <row r="71" spans="1:2" x14ac:dyDescent="0.3">
      <c r="A71">
        <v>466672</v>
      </c>
      <c r="B71" s="85">
        <v>46174</v>
      </c>
    </row>
    <row r="72" spans="1:2" x14ac:dyDescent="0.3">
      <c r="A72">
        <v>703529</v>
      </c>
      <c r="B72" s="85">
        <v>46153</v>
      </c>
    </row>
    <row r="73" spans="1:2" x14ac:dyDescent="0.3">
      <c r="A73">
        <v>525836</v>
      </c>
      <c r="B73" s="85">
        <v>46120</v>
      </c>
    </row>
    <row r="74" spans="1:2" x14ac:dyDescent="0.3">
      <c r="A74">
        <v>334279</v>
      </c>
      <c r="B74" s="85">
        <v>46511</v>
      </c>
    </row>
    <row r="75" spans="1:2" x14ac:dyDescent="0.3">
      <c r="A75">
        <v>653429</v>
      </c>
      <c r="B75" s="85">
        <v>46468</v>
      </c>
    </row>
    <row r="76" spans="1:2" x14ac:dyDescent="0.3">
      <c r="A76">
        <v>4049</v>
      </c>
      <c r="B76" s="85">
        <v>46323</v>
      </c>
    </row>
    <row r="77" spans="1:2" x14ac:dyDescent="0.3">
      <c r="A77">
        <v>470858</v>
      </c>
      <c r="B77" s="85">
        <v>46154</v>
      </c>
    </row>
    <row r="78" spans="1:2" x14ac:dyDescent="0.3">
      <c r="A78">
        <v>653775</v>
      </c>
      <c r="B78" s="85">
        <v>46154</v>
      </c>
    </row>
    <row r="79" spans="1:2" x14ac:dyDescent="0.3">
      <c r="A79">
        <v>653784</v>
      </c>
      <c r="B79" s="85">
        <v>46153</v>
      </c>
    </row>
    <row r="80" spans="1:2" x14ac:dyDescent="0.3">
      <c r="A80">
        <v>653788</v>
      </c>
      <c r="B80" s="85">
        <v>46154</v>
      </c>
    </row>
    <row r="81" spans="1:2" x14ac:dyDescent="0.3">
      <c r="A81">
        <v>655264</v>
      </c>
      <c r="B81" s="85">
        <v>46153</v>
      </c>
    </row>
    <row r="82" spans="1:2" x14ac:dyDescent="0.3">
      <c r="A82">
        <v>482455</v>
      </c>
      <c r="B82" s="85">
        <v>46153</v>
      </c>
    </row>
    <row r="83" spans="1:2" x14ac:dyDescent="0.3">
      <c r="A83">
        <v>416307</v>
      </c>
      <c r="B83" s="85">
        <v>46153</v>
      </c>
    </row>
    <row r="84" spans="1:2" x14ac:dyDescent="0.3">
      <c r="A84">
        <v>42551</v>
      </c>
      <c r="B84" s="85">
        <v>46211</v>
      </c>
    </row>
    <row r="85" spans="1:2" x14ac:dyDescent="0.3">
      <c r="A85">
        <v>672213</v>
      </c>
      <c r="B85" s="85">
        <v>46154</v>
      </c>
    </row>
    <row r="86" spans="1:2" x14ac:dyDescent="0.3">
      <c r="A86">
        <v>66513</v>
      </c>
      <c r="B86" s="85">
        <v>46223</v>
      </c>
    </row>
    <row r="87" spans="1:2" x14ac:dyDescent="0.3">
      <c r="A87">
        <v>679115</v>
      </c>
      <c r="B87" s="85">
        <v>46205</v>
      </c>
    </row>
    <row r="88" spans="1:2" x14ac:dyDescent="0.3">
      <c r="A88">
        <v>679123</v>
      </c>
      <c r="B88" s="85">
        <v>46154</v>
      </c>
    </row>
    <row r="89" spans="1:2" x14ac:dyDescent="0.3">
      <c r="A89">
        <v>567963</v>
      </c>
      <c r="B89" s="85">
        <v>46153</v>
      </c>
    </row>
    <row r="90" spans="1:2" x14ac:dyDescent="0.3">
      <c r="A90">
        <v>166800</v>
      </c>
      <c r="B90" s="85">
        <v>46154</v>
      </c>
    </row>
    <row r="91" spans="1:2" x14ac:dyDescent="0.3">
      <c r="A91">
        <v>84675</v>
      </c>
      <c r="B91" s="85">
        <v>46153</v>
      </c>
    </row>
    <row r="92" spans="1:2" x14ac:dyDescent="0.3">
      <c r="A92">
        <v>275013</v>
      </c>
      <c r="B92" s="85">
        <v>46209</v>
      </c>
    </row>
    <row r="93" spans="1:2" x14ac:dyDescent="0.3">
      <c r="A93">
        <v>281793</v>
      </c>
      <c r="B93" s="85">
        <v>46154</v>
      </c>
    </row>
    <row r="94" spans="1:2" x14ac:dyDescent="0.3">
      <c r="A94">
        <v>816706</v>
      </c>
      <c r="B94" s="85">
        <v>46303</v>
      </c>
    </row>
    <row r="95" spans="1:2" x14ac:dyDescent="0.3">
      <c r="A95">
        <v>825487</v>
      </c>
      <c r="B95" s="85">
        <v>46247</v>
      </c>
    </row>
    <row r="96" spans="1:2" x14ac:dyDescent="0.3">
      <c r="A96">
        <v>841968</v>
      </c>
      <c r="B96" s="85">
        <v>46153</v>
      </c>
    </row>
    <row r="97" spans="1:2" x14ac:dyDescent="0.3">
      <c r="A97">
        <v>859372</v>
      </c>
      <c r="B97" s="85">
        <v>46153</v>
      </c>
    </row>
    <row r="98" spans="1:2" x14ac:dyDescent="0.3">
      <c r="A98">
        <v>860138</v>
      </c>
      <c r="B98" s="85">
        <v>46153</v>
      </c>
    </row>
    <row r="99" spans="1:2" x14ac:dyDescent="0.3">
      <c r="A99">
        <v>865594</v>
      </c>
      <c r="B99" s="85">
        <v>46153</v>
      </c>
    </row>
    <row r="100" spans="1:2" x14ac:dyDescent="0.3">
      <c r="A100">
        <v>735688</v>
      </c>
      <c r="B100" s="85">
        <v>46444</v>
      </c>
    </row>
    <row r="101" spans="1:2" x14ac:dyDescent="0.3">
      <c r="A101">
        <v>738793</v>
      </c>
      <c r="B101" s="85">
        <v>46365</v>
      </c>
    </row>
    <row r="102" spans="1:2" x14ac:dyDescent="0.3">
      <c r="A102">
        <v>97950</v>
      </c>
      <c r="B102" s="85">
        <v>46153</v>
      </c>
    </row>
    <row r="103" spans="1:2" x14ac:dyDescent="0.3">
      <c r="A103">
        <v>742606</v>
      </c>
      <c r="B103" s="85">
        <v>46181</v>
      </c>
    </row>
    <row r="104" spans="1:2" x14ac:dyDescent="0.3">
      <c r="A104">
        <v>902</v>
      </c>
      <c r="B104" s="85">
        <v>46153</v>
      </c>
    </row>
    <row r="105" spans="1:2" x14ac:dyDescent="0.3">
      <c r="A105">
        <v>103048</v>
      </c>
      <c r="B105" s="85">
        <v>46185</v>
      </c>
    </row>
    <row r="106" spans="1:2" x14ac:dyDescent="0.3">
      <c r="A106">
        <v>957</v>
      </c>
      <c r="B106" s="85">
        <v>46262</v>
      </c>
    </row>
    <row r="107" spans="1:2" x14ac:dyDescent="0.3">
      <c r="A107">
        <v>427822</v>
      </c>
      <c r="B107" s="85">
        <v>46153</v>
      </c>
    </row>
    <row r="108" spans="1:2" x14ac:dyDescent="0.3">
      <c r="A108">
        <v>1609</v>
      </c>
      <c r="B108" s="85">
        <v>46154</v>
      </c>
    </row>
    <row r="109" spans="1:2" x14ac:dyDescent="0.3">
      <c r="A109">
        <v>258624</v>
      </c>
      <c r="B109" s="85">
        <v>46346</v>
      </c>
    </row>
    <row r="110" spans="1:2" x14ac:dyDescent="0.3">
      <c r="A110">
        <v>2029</v>
      </c>
      <c r="B110" s="85">
        <v>46360</v>
      </c>
    </row>
    <row r="111" spans="1:2" x14ac:dyDescent="0.3">
      <c r="A111">
        <v>758002</v>
      </c>
      <c r="B111" s="85">
        <v>46183</v>
      </c>
    </row>
    <row r="112" spans="1:2" x14ac:dyDescent="0.3">
      <c r="A112">
        <v>653411</v>
      </c>
      <c r="B112" s="85">
        <v>46153</v>
      </c>
    </row>
    <row r="113" spans="1:2" x14ac:dyDescent="0.3">
      <c r="A113">
        <v>758007</v>
      </c>
      <c r="B113" s="85">
        <v>46153</v>
      </c>
    </row>
    <row r="114" spans="1:2" x14ac:dyDescent="0.3">
      <c r="A114">
        <v>275014</v>
      </c>
      <c r="B114" s="85">
        <v>46422</v>
      </c>
    </row>
    <row r="115" spans="1:2" x14ac:dyDescent="0.3">
      <c r="A115">
        <v>2400</v>
      </c>
      <c r="B115" s="85">
        <v>46153</v>
      </c>
    </row>
    <row r="116" spans="1:2" x14ac:dyDescent="0.3">
      <c r="A116">
        <v>2495</v>
      </c>
      <c r="B116" s="85">
        <v>46154</v>
      </c>
    </row>
    <row r="117" spans="1:2" x14ac:dyDescent="0.3">
      <c r="A117">
        <v>766780</v>
      </c>
      <c r="B117" s="85">
        <v>46154</v>
      </c>
    </row>
    <row r="118" spans="1:2" x14ac:dyDescent="0.3">
      <c r="A118">
        <v>672199</v>
      </c>
      <c r="B118" s="85">
        <v>46153</v>
      </c>
    </row>
    <row r="119" spans="1:2" x14ac:dyDescent="0.3">
      <c r="A119">
        <v>675960</v>
      </c>
      <c r="B119" s="85">
        <v>46191</v>
      </c>
    </row>
    <row r="120" spans="1:2" x14ac:dyDescent="0.3">
      <c r="A120">
        <v>679020</v>
      </c>
      <c r="B120" s="85">
        <v>46154</v>
      </c>
    </row>
    <row r="121" spans="1:2" x14ac:dyDescent="0.3">
      <c r="A121">
        <v>567964</v>
      </c>
      <c r="B121" s="85">
        <v>46153</v>
      </c>
    </row>
    <row r="122" spans="1:2" x14ac:dyDescent="0.3">
      <c r="A122">
        <v>685341</v>
      </c>
      <c r="B122" s="85">
        <v>46153</v>
      </c>
    </row>
    <row r="123" spans="1:2" x14ac:dyDescent="0.3">
      <c r="A123">
        <v>567968</v>
      </c>
      <c r="B123" s="85">
        <v>46153</v>
      </c>
    </row>
    <row r="124" spans="1:2" x14ac:dyDescent="0.3">
      <c r="A124">
        <v>308683</v>
      </c>
      <c r="B124" s="85">
        <v>46408</v>
      </c>
    </row>
    <row r="125" spans="1:2" x14ac:dyDescent="0.3">
      <c r="A125">
        <v>4670</v>
      </c>
      <c r="B125" s="85">
        <v>46517</v>
      </c>
    </row>
    <row r="126" spans="1:2" x14ac:dyDescent="0.3">
      <c r="A126">
        <v>4678</v>
      </c>
      <c r="B126" s="85">
        <v>46273</v>
      </c>
    </row>
    <row r="127" spans="1:2" x14ac:dyDescent="0.3">
      <c r="A127">
        <v>319320</v>
      </c>
      <c r="B127" s="85">
        <v>46268</v>
      </c>
    </row>
    <row r="128" spans="1:2" x14ac:dyDescent="0.3">
      <c r="A128">
        <v>783943</v>
      </c>
      <c r="B128" s="85">
        <v>46218</v>
      </c>
    </row>
    <row r="129" spans="1:2" x14ac:dyDescent="0.3">
      <c r="A129">
        <v>495963</v>
      </c>
      <c r="B129" s="85">
        <v>46190</v>
      </c>
    </row>
    <row r="130" spans="1:2" x14ac:dyDescent="0.3">
      <c r="A130">
        <v>400581</v>
      </c>
      <c r="B130" s="85">
        <v>46153</v>
      </c>
    </row>
    <row r="131" spans="1:2" x14ac:dyDescent="0.3">
      <c r="A131">
        <v>505429</v>
      </c>
      <c r="B131" s="85">
        <v>46199</v>
      </c>
    </row>
    <row r="132" spans="1:2" x14ac:dyDescent="0.3">
      <c r="A132">
        <v>794701</v>
      </c>
      <c r="B132" s="85">
        <v>46153</v>
      </c>
    </row>
    <row r="133" spans="1:2" x14ac:dyDescent="0.3">
      <c r="A133">
        <v>794704</v>
      </c>
      <c r="B133" s="85">
        <v>46372</v>
      </c>
    </row>
    <row r="134" spans="1:2" x14ac:dyDescent="0.3">
      <c r="A134">
        <v>794705</v>
      </c>
      <c r="B134" s="85">
        <v>46153</v>
      </c>
    </row>
    <row r="135" spans="1:2" x14ac:dyDescent="0.3">
      <c r="A135">
        <v>513739</v>
      </c>
      <c r="B135" s="85">
        <v>46153</v>
      </c>
    </row>
    <row r="136" spans="1:2" x14ac:dyDescent="0.3">
      <c r="A136">
        <v>66515</v>
      </c>
      <c r="B136" s="85">
        <v>46209</v>
      </c>
    </row>
    <row r="137" spans="1:2" x14ac:dyDescent="0.3">
      <c r="A137">
        <v>66516</v>
      </c>
      <c r="B137" s="85">
        <v>46188</v>
      </c>
    </row>
    <row r="138" spans="1:2" x14ac:dyDescent="0.3">
      <c r="A138">
        <v>794768</v>
      </c>
      <c r="B138" s="85">
        <v>46153</v>
      </c>
    </row>
    <row r="139" spans="1:2" x14ac:dyDescent="0.3">
      <c r="A139">
        <v>794771</v>
      </c>
      <c r="B139" s="85">
        <v>46154</v>
      </c>
    </row>
    <row r="140" spans="1:2" x14ac:dyDescent="0.3">
      <c r="A140">
        <v>794784</v>
      </c>
      <c r="B140" s="85">
        <v>46321</v>
      </c>
    </row>
    <row r="141" spans="1:2" x14ac:dyDescent="0.3">
      <c r="A141">
        <v>166802</v>
      </c>
      <c r="B141" s="85">
        <v>46154</v>
      </c>
    </row>
    <row r="142" spans="1:2" x14ac:dyDescent="0.3">
      <c r="A142">
        <v>84672</v>
      </c>
      <c r="B142" s="85">
        <v>46154</v>
      </c>
    </row>
    <row r="143" spans="1:2" x14ac:dyDescent="0.3">
      <c r="A143">
        <v>796386</v>
      </c>
      <c r="B143" s="85">
        <v>46160</v>
      </c>
    </row>
    <row r="144" spans="1:2" x14ac:dyDescent="0.3">
      <c r="A144">
        <v>703478</v>
      </c>
      <c r="B144" s="85">
        <v>46153</v>
      </c>
    </row>
    <row r="145" spans="1:2" x14ac:dyDescent="0.3">
      <c r="A145">
        <v>703502</v>
      </c>
      <c r="B145" s="85">
        <v>46153</v>
      </c>
    </row>
    <row r="146" spans="1:2" x14ac:dyDescent="0.3">
      <c r="A146">
        <v>712869</v>
      </c>
      <c r="B146" s="85">
        <v>46209</v>
      </c>
    </row>
    <row r="147" spans="1:2" x14ac:dyDescent="0.3">
      <c r="A147">
        <v>798101</v>
      </c>
      <c r="B147" s="85">
        <v>46321</v>
      </c>
    </row>
    <row r="148" spans="1:2" x14ac:dyDescent="0.3">
      <c r="A148">
        <v>799639</v>
      </c>
      <c r="B148" s="85">
        <v>46303</v>
      </c>
    </row>
    <row r="149" spans="1:2" x14ac:dyDescent="0.3">
      <c r="A149">
        <v>799640</v>
      </c>
      <c r="B149" s="85">
        <v>46153</v>
      </c>
    </row>
    <row r="150" spans="1:2" x14ac:dyDescent="0.3">
      <c r="A150">
        <v>801084</v>
      </c>
      <c r="B150" s="85">
        <v>46219</v>
      </c>
    </row>
    <row r="151" spans="1:2" x14ac:dyDescent="0.3">
      <c r="A151">
        <v>723100</v>
      </c>
      <c r="B151" s="85">
        <v>46181</v>
      </c>
    </row>
    <row r="152" spans="1:2" x14ac:dyDescent="0.3">
      <c r="A152">
        <v>814185</v>
      </c>
      <c r="B152" s="85">
        <v>46181</v>
      </c>
    </row>
    <row r="153" spans="1:2" x14ac:dyDescent="0.3">
      <c r="A153">
        <v>825488</v>
      </c>
      <c r="B153" s="85">
        <v>46240</v>
      </c>
    </row>
    <row r="154" spans="1:2" x14ac:dyDescent="0.3">
      <c r="A154">
        <v>846611</v>
      </c>
      <c r="B154" s="85">
        <v>46153</v>
      </c>
    </row>
    <row r="155" spans="1:2" x14ac:dyDescent="0.3">
      <c r="A155">
        <v>859484</v>
      </c>
      <c r="B155" s="85">
        <v>46153</v>
      </c>
    </row>
    <row r="156" spans="1:2" x14ac:dyDescent="0.3">
      <c r="A156">
        <v>862665</v>
      </c>
      <c r="B156" s="85">
        <v>46153</v>
      </c>
    </row>
    <row r="157" spans="1:2" x14ac:dyDescent="0.3">
      <c r="A157">
        <v>766773</v>
      </c>
      <c r="B157" s="85">
        <v>46224</v>
      </c>
    </row>
    <row r="158" spans="1:2" x14ac:dyDescent="0.3">
      <c r="A158">
        <v>774164</v>
      </c>
      <c r="B158" s="85">
        <v>46325</v>
      </c>
    </row>
    <row r="159" spans="1:2" x14ac:dyDescent="0.3">
      <c r="A159">
        <v>901</v>
      </c>
      <c r="B159" s="85">
        <v>46153</v>
      </c>
    </row>
    <row r="160" spans="1:2" x14ac:dyDescent="0.3">
      <c r="A160">
        <v>779233</v>
      </c>
      <c r="B160" s="85">
        <v>46153</v>
      </c>
    </row>
    <row r="161" spans="1:2" x14ac:dyDescent="0.3">
      <c r="A161">
        <v>471085</v>
      </c>
      <c r="B161" s="85">
        <v>46161</v>
      </c>
    </row>
    <row r="162" spans="1:2" x14ac:dyDescent="0.3">
      <c r="A162">
        <v>783942</v>
      </c>
      <c r="B162" s="85">
        <v>46204</v>
      </c>
    </row>
    <row r="163" spans="1:2" x14ac:dyDescent="0.3">
      <c r="A163">
        <v>1024</v>
      </c>
      <c r="B163" s="85">
        <v>46154</v>
      </c>
    </row>
    <row r="164" spans="1:2" x14ac:dyDescent="0.3">
      <c r="A164">
        <v>1025</v>
      </c>
      <c r="B164" s="85">
        <v>46153</v>
      </c>
    </row>
    <row r="165" spans="1:2" x14ac:dyDescent="0.3">
      <c r="A165">
        <v>793149</v>
      </c>
      <c r="B165" s="85">
        <v>46153</v>
      </c>
    </row>
    <row r="166" spans="1:2" x14ac:dyDescent="0.3">
      <c r="A166">
        <v>1026</v>
      </c>
      <c r="B166" s="85">
        <v>46213</v>
      </c>
    </row>
    <row r="167" spans="1:2" x14ac:dyDescent="0.3">
      <c r="A167">
        <v>1566</v>
      </c>
      <c r="B167" s="85">
        <v>46240</v>
      </c>
    </row>
    <row r="168" spans="1:2" x14ac:dyDescent="0.3">
      <c r="A168">
        <v>655323</v>
      </c>
      <c r="B168" s="85">
        <v>46162</v>
      </c>
    </row>
    <row r="169" spans="1:2" x14ac:dyDescent="0.3">
      <c r="A169">
        <v>1611</v>
      </c>
      <c r="B169" s="85">
        <v>46192</v>
      </c>
    </row>
    <row r="170" spans="1:2" x14ac:dyDescent="0.3">
      <c r="A170">
        <v>794702</v>
      </c>
      <c r="B170" s="85">
        <v>46360</v>
      </c>
    </row>
    <row r="171" spans="1:2" x14ac:dyDescent="0.3">
      <c r="A171">
        <v>1676</v>
      </c>
      <c r="B171" s="85">
        <v>46153</v>
      </c>
    </row>
    <row r="172" spans="1:2" x14ac:dyDescent="0.3">
      <c r="A172">
        <v>794706</v>
      </c>
      <c r="B172" s="85">
        <v>46154</v>
      </c>
    </row>
    <row r="173" spans="1:2" x14ac:dyDescent="0.3">
      <c r="A173">
        <v>1685</v>
      </c>
      <c r="B173" s="85">
        <v>46154</v>
      </c>
    </row>
    <row r="174" spans="1:2" x14ac:dyDescent="0.3">
      <c r="A174">
        <v>794723</v>
      </c>
      <c r="B174" s="85">
        <v>46314</v>
      </c>
    </row>
    <row r="175" spans="1:2" x14ac:dyDescent="0.3">
      <c r="A175">
        <v>660807</v>
      </c>
      <c r="B175" s="85">
        <v>46153</v>
      </c>
    </row>
    <row r="176" spans="1:2" x14ac:dyDescent="0.3">
      <c r="A176">
        <v>1860</v>
      </c>
      <c r="B176" s="85">
        <v>46154</v>
      </c>
    </row>
    <row r="177" spans="1:2" x14ac:dyDescent="0.3">
      <c r="A177">
        <v>794770</v>
      </c>
      <c r="B177" s="85">
        <v>46153</v>
      </c>
    </row>
    <row r="178" spans="1:2" x14ac:dyDescent="0.3">
      <c r="A178">
        <v>794775</v>
      </c>
      <c r="B178" s="85">
        <v>46153</v>
      </c>
    </row>
    <row r="179" spans="1:2" x14ac:dyDescent="0.3">
      <c r="A179">
        <v>794785</v>
      </c>
      <c r="B179" s="85">
        <v>46391</v>
      </c>
    </row>
    <row r="180" spans="1:2" x14ac:dyDescent="0.3">
      <c r="A180">
        <v>308684</v>
      </c>
      <c r="B180" s="85">
        <v>46339</v>
      </c>
    </row>
    <row r="181" spans="1:2" x14ac:dyDescent="0.3">
      <c r="A181">
        <v>797771</v>
      </c>
      <c r="B181" s="85">
        <v>46506</v>
      </c>
    </row>
    <row r="182" spans="1:2" x14ac:dyDescent="0.3">
      <c r="A182">
        <v>667305</v>
      </c>
      <c r="B182" s="85">
        <v>46302</v>
      </c>
    </row>
    <row r="183" spans="1:2" x14ac:dyDescent="0.3">
      <c r="A183">
        <v>2401</v>
      </c>
      <c r="B183" s="85">
        <v>46163</v>
      </c>
    </row>
    <row r="184" spans="1:2" x14ac:dyDescent="0.3">
      <c r="A184">
        <v>2418</v>
      </c>
      <c r="B184" s="85">
        <v>46224</v>
      </c>
    </row>
    <row r="185" spans="1:2" x14ac:dyDescent="0.3">
      <c r="A185">
        <v>678972</v>
      </c>
      <c r="B185" s="85">
        <v>46426</v>
      </c>
    </row>
    <row r="186" spans="1:2" x14ac:dyDescent="0.3">
      <c r="A186">
        <v>679108</v>
      </c>
      <c r="B186" s="85">
        <v>46220</v>
      </c>
    </row>
    <row r="187" spans="1:2" x14ac:dyDescent="0.3">
      <c r="A187">
        <v>2515</v>
      </c>
      <c r="B187" s="85">
        <v>46188</v>
      </c>
    </row>
    <row r="188" spans="1:2" x14ac:dyDescent="0.3">
      <c r="A188">
        <v>686211</v>
      </c>
      <c r="B188" s="85">
        <v>46455</v>
      </c>
    </row>
    <row r="189" spans="1:2" x14ac:dyDescent="0.3">
      <c r="A189">
        <v>536767</v>
      </c>
      <c r="B189" s="85">
        <v>46153</v>
      </c>
    </row>
    <row r="190" spans="1:2" x14ac:dyDescent="0.3">
      <c r="A190">
        <v>689990</v>
      </c>
      <c r="B190" s="85">
        <v>46400</v>
      </c>
    </row>
    <row r="191" spans="1:2" x14ac:dyDescent="0.3">
      <c r="A191">
        <v>3515</v>
      </c>
      <c r="B191" s="85">
        <v>46160</v>
      </c>
    </row>
    <row r="192" spans="1:2" x14ac:dyDescent="0.3">
      <c r="A192">
        <v>3567</v>
      </c>
      <c r="B192" s="85">
        <v>46491</v>
      </c>
    </row>
    <row r="193" spans="1:2" x14ac:dyDescent="0.3">
      <c r="A193">
        <v>3645</v>
      </c>
      <c r="B193" s="85">
        <v>46190</v>
      </c>
    </row>
    <row r="194" spans="1:2" x14ac:dyDescent="0.3">
      <c r="A194">
        <v>4182</v>
      </c>
      <c r="B194" s="85">
        <v>46224</v>
      </c>
    </row>
    <row r="195" spans="1:2" x14ac:dyDescent="0.3">
      <c r="A195">
        <v>4227</v>
      </c>
      <c r="B195" s="85">
        <v>46283</v>
      </c>
    </row>
    <row r="196" spans="1:2" x14ac:dyDescent="0.3">
      <c r="A196">
        <v>4729</v>
      </c>
      <c r="B196" s="85">
        <v>46153</v>
      </c>
    </row>
    <row r="197" spans="1:2" x14ac:dyDescent="0.3">
      <c r="A197">
        <v>567967</v>
      </c>
      <c r="B197" s="85">
        <v>46162</v>
      </c>
    </row>
    <row r="198" spans="1:2" x14ac:dyDescent="0.3">
      <c r="A198">
        <v>588070</v>
      </c>
      <c r="B198" s="85">
        <v>46183</v>
      </c>
    </row>
    <row r="199" spans="1:2" x14ac:dyDescent="0.3">
      <c r="A199">
        <v>66518</v>
      </c>
      <c r="B199" s="85">
        <v>46241</v>
      </c>
    </row>
    <row r="200" spans="1:2" x14ac:dyDescent="0.3">
      <c r="A200">
        <v>66519</v>
      </c>
      <c r="B200" s="85">
        <v>46189</v>
      </c>
    </row>
    <row r="201" spans="1:2" x14ac:dyDescent="0.3">
      <c r="A201">
        <v>84603</v>
      </c>
      <c r="B201" s="85">
        <v>46154</v>
      </c>
    </row>
    <row r="202" spans="1:2" x14ac:dyDescent="0.3">
      <c r="A202">
        <v>84671</v>
      </c>
      <c r="B202" s="85">
        <v>46153</v>
      </c>
    </row>
    <row r="203" spans="1:2" x14ac:dyDescent="0.3">
      <c r="A203">
        <v>105360</v>
      </c>
      <c r="B203" s="85">
        <v>46493</v>
      </c>
    </row>
    <row r="204" spans="1:2" x14ac:dyDescent="0.3">
      <c r="A204">
        <v>105634</v>
      </c>
      <c r="B204" s="85">
        <v>46154</v>
      </c>
    </row>
    <row r="205" spans="1:2" x14ac:dyDescent="0.3">
      <c r="A205">
        <v>119542</v>
      </c>
      <c r="B205" s="85">
        <v>46255</v>
      </c>
    </row>
    <row r="206" spans="1:2" x14ac:dyDescent="0.3">
      <c r="A206">
        <v>703480</v>
      </c>
      <c r="B206" s="85">
        <v>46154</v>
      </c>
    </row>
    <row r="207" spans="1:2" x14ac:dyDescent="0.3">
      <c r="A207">
        <v>703498</v>
      </c>
      <c r="B207" s="85">
        <v>46211</v>
      </c>
    </row>
    <row r="208" spans="1:2" x14ac:dyDescent="0.3">
      <c r="A208">
        <v>703539</v>
      </c>
      <c r="B208" s="85">
        <v>46444</v>
      </c>
    </row>
    <row r="209" spans="1:2" x14ac:dyDescent="0.3">
      <c r="A209">
        <v>708232</v>
      </c>
      <c r="B209" s="85">
        <v>46451</v>
      </c>
    </row>
    <row r="210" spans="1:2" x14ac:dyDescent="0.3">
      <c r="A210">
        <v>708890</v>
      </c>
      <c r="B210" s="85">
        <v>46401</v>
      </c>
    </row>
    <row r="211" spans="1:2" x14ac:dyDescent="0.3">
      <c r="A211">
        <v>709736</v>
      </c>
      <c r="B211" s="85">
        <v>46357</v>
      </c>
    </row>
    <row r="212" spans="1:2" x14ac:dyDescent="0.3">
      <c r="A212">
        <v>712893</v>
      </c>
      <c r="B212" s="85">
        <v>46153</v>
      </c>
    </row>
    <row r="213" spans="1:2" x14ac:dyDescent="0.3">
      <c r="A213">
        <v>859473</v>
      </c>
      <c r="B213" s="85">
        <v>46283</v>
      </c>
    </row>
    <row r="214" spans="1:2" x14ac:dyDescent="0.3">
      <c r="A214">
        <v>719038</v>
      </c>
      <c r="B214" s="85">
        <v>46331</v>
      </c>
    </row>
    <row r="215" spans="1:2" x14ac:dyDescent="0.3">
      <c r="A215">
        <v>859485</v>
      </c>
      <c r="B215" s="85">
        <v>46153</v>
      </c>
    </row>
    <row r="216" spans="1:2" x14ac:dyDescent="0.3">
      <c r="A216">
        <v>859486</v>
      </c>
      <c r="B216" s="85">
        <v>46162</v>
      </c>
    </row>
    <row r="217" spans="1:2" x14ac:dyDescent="0.3">
      <c r="A217">
        <v>860563</v>
      </c>
      <c r="B217" s="85">
        <v>46154</v>
      </c>
    </row>
    <row r="218" spans="1:2" x14ac:dyDescent="0.3">
      <c r="A218">
        <v>734442</v>
      </c>
      <c r="B218" s="85">
        <v>46216</v>
      </c>
    </row>
    <row r="219" spans="1:2" x14ac:dyDescent="0.3">
      <c r="A219">
        <v>749634</v>
      </c>
      <c r="B219" s="85">
        <v>46153</v>
      </c>
    </row>
    <row r="220" spans="1:2" x14ac:dyDescent="0.3">
      <c r="A220">
        <v>758003</v>
      </c>
      <c r="B220" s="85">
        <v>46357</v>
      </c>
    </row>
    <row r="221" spans="1:2" x14ac:dyDescent="0.3">
      <c r="A221">
        <v>758008</v>
      </c>
      <c r="B221" s="85">
        <v>46314</v>
      </c>
    </row>
    <row r="222" spans="1:2" x14ac:dyDescent="0.3">
      <c r="A222">
        <v>736105</v>
      </c>
      <c r="B222" s="85">
        <v>46153</v>
      </c>
    </row>
    <row r="223" spans="1:2" x14ac:dyDescent="0.3">
      <c r="A223">
        <v>746886</v>
      </c>
      <c r="B223" s="85">
        <v>46478</v>
      </c>
    </row>
    <row r="224" spans="1:2" x14ac:dyDescent="0.3">
      <c r="A224">
        <v>2494</v>
      </c>
      <c r="B224" s="85">
        <v>46153</v>
      </c>
    </row>
    <row r="225" spans="1:2" x14ac:dyDescent="0.3">
      <c r="A225">
        <v>301070</v>
      </c>
      <c r="B225" s="85">
        <v>46184</v>
      </c>
    </row>
    <row r="226" spans="1:2" x14ac:dyDescent="0.3">
      <c r="A226">
        <v>3038</v>
      </c>
      <c r="B226" s="85">
        <v>46469</v>
      </c>
    </row>
    <row r="227" spans="1:2" x14ac:dyDescent="0.3">
      <c r="A227">
        <v>760384</v>
      </c>
      <c r="B227" s="85">
        <v>46184</v>
      </c>
    </row>
    <row r="228" spans="1:2" x14ac:dyDescent="0.3">
      <c r="A228">
        <v>324159</v>
      </c>
      <c r="B228" s="85">
        <v>46183</v>
      </c>
    </row>
    <row r="229" spans="1:2" x14ac:dyDescent="0.3">
      <c r="A229">
        <v>761566</v>
      </c>
      <c r="B229" s="85">
        <v>46153</v>
      </c>
    </row>
    <row r="230" spans="1:2" x14ac:dyDescent="0.3">
      <c r="A230">
        <v>324161</v>
      </c>
      <c r="B230" s="85">
        <v>46153</v>
      </c>
    </row>
    <row r="231" spans="1:2" x14ac:dyDescent="0.3">
      <c r="A231">
        <v>571028</v>
      </c>
      <c r="B231" s="85">
        <v>46171</v>
      </c>
    </row>
    <row r="232" spans="1:2" x14ac:dyDescent="0.3">
      <c r="A232">
        <v>324162</v>
      </c>
      <c r="B232" s="85">
        <v>46288</v>
      </c>
    </row>
    <row r="233" spans="1:2" x14ac:dyDescent="0.3">
      <c r="A233">
        <v>792907</v>
      </c>
      <c r="B233" s="85">
        <v>46202</v>
      </c>
    </row>
    <row r="234" spans="1:2" x14ac:dyDescent="0.3">
      <c r="A234">
        <v>793024</v>
      </c>
      <c r="B234" s="85">
        <v>46210</v>
      </c>
    </row>
    <row r="235" spans="1:2" x14ac:dyDescent="0.3">
      <c r="A235">
        <v>4637</v>
      </c>
      <c r="B235" s="85">
        <v>46246</v>
      </c>
    </row>
    <row r="236" spans="1:2" x14ac:dyDescent="0.3">
      <c r="A236">
        <v>4671</v>
      </c>
      <c r="B236" s="85">
        <v>46153</v>
      </c>
    </row>
    <row r="237" spans="1:2" x14ac:dyDescent="0.3">
      <c r="A237">
        <v>4679</v>
      </c>
      <c r="B237" s="85">
        <v>46272</v>
      </c>
    </row>
    <row r="238" spans="1:2" x14ac:dyDescent="0.3">
      <c r="A238">
        <v>803184</v>
      </c>
      <c r="B238" s="85">
        <v>46399</v>
      </c>
    </row>
    <row r="239" spans="1:2" x14ac:dyDescent="0.3">
      <c r="A239">
        <v>4717</v>
      </c>
      <c r="B239" s="85">
        <v>46262</v>
      </c>
    </row>
    <row r="240" spans="1:2" x14ac:dyDescent="0.3">
      <c r="A240">
        <v>4731</v>
      </c>
      <c r="B240" s="85">
        <v>46315</v>
      </c>
    </row>
    <row r="241" spans="1:2" x14ac:dyDescent="0.3">
      <c r="A241">
        <v>116173</v>
      </c>
      <c r="B241" s="85">
        <v>46262</v>
      </c>
    </row>
    <row r="242" spans="1:2" x14ac:dyDescent="0.3">
      <c r="A242">
        <v>122688</v>
      </c>
      <c r="B242" s="85">
        <v>46153</v>
      </c>
    </row>
    <row r="243" spans="1:2" x14ac:dyDescent="0.3">
      <c r="A243">
        <v>512232</v>
      </c>
      <c r="B243" s="85">
        <v>46203</v>
      </c>
    </row>
    <row r="244" spans="1:2" x14ac:dyDescent="0.3">
      <c r="A244">
        <v>512233</v>
      </c>
      <c r="B244" s="85">
        <v>46412</v>
      </c>
    </row>
    <row r="245" spans="1:2" x14ac:dyDescent="0.3">
      <c r="A245">
        <v>845415</v>
      </c>
      <c r="B245" s="85">
        <v>46373</v>
      </c>
    </row>
    <row r="246" spans="1:2" x14ac:dyDescent="0.3">
      <c r="A246">
        <v>696687</v>
      </c>
      <c r="B246" s="85">
        <v>46154</v>
      </c>
    </row>
    <row r="247" spans="1:2" x14ac:dyDescent="0.3">
      <c r="A247">
        <v>207826</v>
      </c>
      <c r="B247" s="85">
        <v>46211</v>
      </c>
    </row>
    <row r="248" spans="1:2" x14ac:dyDescent="0.3">
      <c r="A248">
        <v>703459</v>
      </c>
      <c r="B248" s="85">
        <v>46379</v>
      </c>
    </row>
    <row r="249" spans="1:2" x14ac:dyDescent="0.3">
      <c r="A249">
        <v>703496</v>
      </c>
      <c r="B249" s="85">
        <v>46153</v>
      </c>
    </row>
    <row r="250" spans="1:2" x14ac:dyDescent="0.3">
      <c r="A250">
        <v>703497</v>
      </c>
      <c r="B250" s="85">
        <v>46153</v>
      </c>
    </row>
    <row r="251" spans="1:2" x14ac:dyDescent="0.3">
      <c r="A251">
        <v>706247</v>
      </c>
      <c r="B251" s="85">
        <v>46211</v>
      </c>
    </row>
    <row r="252" spans="1:2" x14ac:dyDescent="0.3">
      <c r="A252">
        <v>706252</v>
      </c>
      <c r="B252" s="85">
        <v>46211</v>
      </c>
    </row>
    <row r="253" spans="1:2" x14ac:dyDescent="0.3">
      <c r="A253">
        <v>710585</v>
      </c>
      <c r="B253" s="85">
        <v>46153</v>
      </c>
    </row>
    <row r="254" spans="1:2" x14ac:dyDescent="0.3">
      <c r="A254">
        <v>541517</v>
      </c>
      <c r="B254" s="85">
        <v>46153</v>
      </c>
    </row>
    <row r="255" spans="1:2" x14ac:dyDescent="0.3">
      <c r="A255">
        <v>859337</v>
      </c>
      <c r="B255" s="85">
        <v>46153</v>
      </c>
    </row>
    <row r="256" spans="1:2" x14ac:dyDescent="0.3">
      <c r="A256">
        <v>859341</v>
      </c>
      <c r="B256" s="85">
        <v>46153</v>
      </c>
    </row>
    <row r="257" spans="1:2" x14ac:dyDescent="0.3">
      <c r="A257">
        <v>728498</v>
      </c>
      <c r="B257" s="85">
        <v>46351</v>
      </c>
    </row>
    <row r="258" spans="1:2" x14ac:dyDescent="0.3">
      <c r="A258">
        <v>859361</v>
      </c>
      <c r="B258" s="85">
        <v>46154</v>
      </c>
    </row>
    <row r="259" spans="1:2" x14ac:dyDescent="0.3">
      <c r="A259">
        <v>859522</v>
      </c>
      <c r="B259" s="85">
        <v>46162</v>
      </c>
    </row>
    <row r="260" spans="1:2" x14ac:dyDescent="0.3">
      <c r="A260">
        <v>859524</v>
      </c>
      <c r="B260" s="85">
        <v>46162</v>
      </c>
    </row>
    <row r="261" spans="1:2" x14ac:dyDescent="0.3">
      <c r="A261">
        <v>860832</v>
      </c>
      <c r="B261" s="85">
        <v>46160</v>
      </c>
    </row>
    <row r="262" spans="1:2" x14ac:dyDescent="0.3">
      <c r="A262">
        <v>861259</v>
      </c>
      <c r="B262" s="85">
        <v>46339</v>
      </c>
    </row>
    <row r="263" spans="1:2" x14ac:dyDescent="0.3">
      <c r="A263">
        <v>862668</v>
      </c>
      <c r="B263" s="85">
        <v>46161</v>
      </c>
    </row>
    <row r="264" spans="1:2" x14ac:dyDescent="0.3">
      <c r="A264">
        <v>865539</v>
      </c>
      <c r="B264" s="85">
        <v>46268</v>
      </c>
    </row>
    <row r="265" spans="1:2" x14ac:dyDescent="0.3">
      <c r="A265">
        <v>286422</v>
      </c>
      <c r="B265" s="85">
        <v>46170</v>
      </c>
    </row>
    <row r="266" spans="1:2" x14ac:dyDescent="0.3">
      <c r="A266">
        <v>708079</v>
      </c>
      <c r="B266" s="85">
        <v>46153</v>
      </c>
    </row>
    <row r="267" spans="1:2" x14ac:dyDescent="0.3">
      <c r="A267">
        <v>4016</v>
      </c>
      <c r="B267" s="85">
        <v>46171</v>
      </c>
    </row>
    <row r="268" spans="1:2" x14ac:dyDescent="0.3">
      <c r="A268">
        <v>4718</v>
      </c>
      <c r="B268" s="85">
        <v>46218</v>
      </c>
    </row>
    <row r="269" spans="1:2" x14ac:dyDescent="0.3">
      <c r="A269">
        <v>730132</v>
      </c>
      <c r="B269" s="85">
        <v>46507</v>
      </c>
    </row>
    <row r="270" spans="1:2" x14ac:dyDescent="0.3">
      <c r="A270">
        <v>732760</v>
      </c>
      <c r="B270" s="85">
        <v>46153</v>
      </c>
    </row>
    <row r="271" spans="1:2" x14ac:dyDescent="0.3">
      <c r="A271">
        <v>732763</v>
      </c>
      <c r="B271" s="85">
        <v>46408</v>
      </c>
    </row>
    <row r="272" spans="1:2" x14ac:dyDescent="0.3">
      <c r="A272">
        <v>501605</v>
      </c>
      <c r="B272" s="85">
        <v>46282</v>
      </c>
    </row>
    <row r="273" spans="1:2" x14ac:dyDescent="0.3">
      <c r="A273">
        <v>735192</v>
      </c>
      <c r="B273" s="85">
        <v>46154</v>
      </c>
    </row>
    <row r="274" spans="1:2" x14ac:dyDescent="0.3">
      <c r="A274">
        <v>736106</v>
      </c>
      <c r="B274" s="85">
        <v>46153</v>
      </c>
    </row>
    <row r="275" spans="1:2" x14ac:dyDescent="0.3">
      <c r="A275">
        <v>747357</v>
      </c>
      <c r="B275" s="85">
        <v>46323</v>
      </c>
    </row>
    <row r="276" spans="1:2" x14ac:dyDescent="0.3">
      <c r="A276">
        <v>748415</v>
      </c>
      <c r="B276" s="85">
        <v>46185</v>
      </c>
    </row>
    <row r="277" spans="1:2" x14ac:dyDescent="0.3">
      <c r="A277">
        <v>137271</v>
      </c>
      <c r="B277" s="85">
        <v>46153</v>
      </c>
    </row>
    <row r="278" spans="1:2" x14ac:dyDescent="0.3">
      <c r="A278">
        <v>207827</v>
      </c>
      <c r="B278" s="85">
        <v>46440</v>
      </c>
    </row>
    <row r="279" spans="1:2" x14ac:dyDescent="0.3">
      <c r="A279">
        <v>214330</v>
      </c>
      <c r="B279" s="85">
        <v>46206</v>
      </c>
    </row>
    <row r="280" spans="1:2" x14ac:dyDescent="0.3">
      <c r="A280">
        <v>792969</v>
      </c>
      <c r="B280" s="85">
        <v>46154</v>
      </c>
    </row>
    <row r="281" spans="1:2" x14ac:dyDescent="0.3">
      <c r="A281">
        <v>793025</v>
      </c>
      <c r="B281" s="85">
        <v>46218</v>
      </c>
    </row>
    <row r="282" spans="1:2" x14ac:dyDescent="0.3">
      <c r="A282">
        <v>793157</v>
      </c>
      <c r="B282" s="85">
        <v>46331</v>
      </c>
    </row>
    <row r="283" spans="1:2" x14ac:dyDescent="0.3">
      <c r="A283">
        <v>279995</v>
      </c>
      <c r="B283" s="85">
        <v>46246</v>
      </c>
    </row>
    <row r="284" spans="1:2" x14ac:dyDescent="0.3">
      <c r="A284">
        <v>283294</v>
      </c>
      <c r="B284" s="85">
        <v>46402</v>
      </c>
    </row>
    <row r="285" spans="1:2" x14ac:dyDescent="0.3">
      <c r="A285">
        <v>405301</v>
      </c>
      <c r="B285" s="85">
        <v>46154</v>
      </c>
    </row>
    <row r="286" spans="1:2" x14ac:dyDescent="0.3">
      <c r="A286">
        <v>407010</v>
      </c>
      <c r="B286" s="85">
        <v>46192</v>
      </c>
    </row>
    <row r="287" spans="1:2" x14ac:dyDescent="0.3">
      <c r="A287">
        <v>696684</v>
      </c>
      <c r="B287" s="85">
        <v>46153</v>
      </c>
    </row>
    <row r="288" spans="1:2" x14ac:dyDescent="0.3">
      <c r="A288">
        <v>703456</v>
      </c>
      <c r="B288" s="85">
        <v>46129</v>
      </c>
    </row>
    <row r="289" spans="1:2" x14ac:dyDescent="0.3">
      <c r="A289">
        <v>703457</v>
      </c>
      <c r="B289" s="85">
        <v>46191</v>
      </c>
    </row>
    <row r="290" spans="1:2" x14ac:dyDescent="0.3">
      <c r="A290">
        <v>859303</v>
      </c>
      <c r="B290" s="85">
        <v>46170</v>
      </c>
    </row>
    <row r="291" spans="1:2" x14ac:dyDescent="0.3">
      <c r="A291">
        <v>859307</v>
      </c>
      <c r="B291" s="85">
        <v>46153</v>
      </c>
    </row>
    <row r="292" spans="1:2" x14ac:dyDescent="0.3">
      <c r="A292">
        <v>859308</v>
      </c>
      <c r="B292" s="85">
        <v>46160</v>
      </c>
    </row>
    <row r="293" spans="1:2" x14ac:dyDescent="0.3">
      <c r="A293">
        <v>859358</v>
      </c>
      <c r="B293" s="85">
        <v>46153</v>
      </c>
    </row>
    <row r="294" spans="1:2" x14ac:dyDescent="0.3">
      <c r="A294">
        <v>859362</v>
      </c>
      <c r="B294" s="85">
        <v>46370</v>
      </c>
    </row>
    <row r="295" spans="1:2" x14ac:dyDescent="0.3">
      <c r="A295">
        <v>859373</v>
      </c>
      <c r="B295" s="85">
        <v>46153</v>
      </c>
    </row>
    <row r="296" spans="1:2" x14ac:dyDescent="0.3">
      <c r="A296">
        <v>859500</v>
      </c>
      <c r="B296" s="85">
        <v>46153</v>
      </c>
    </row>
    <row r="297" spans="1:2" x14ac:dyDescent="0.3">
      <c r="A297">
        <v>859513</v>
      </c>
      <c r="B297" s="85">
        <v>46153</v>
      </c>
    </row>
    <row r="298" spans="1:2" x14ac:dyDescent="0.3">
      <c r="A298">
        <v>859519</v>
      </c>
      <c r="B298" s="85">
        <v>46322</v>
      </c>
    </row>
    <row r="299" spans="1:2" x14ac:dyDescent="0.3">
      <c r="A299">
        <v>864414</v>
      </c>
      <c r="B299" s="85">
        <v>46458</v>
      </c>
    </row>
    <row r="300" spans="1:2" x14ac:dyDescent="0.3">
      <c r="A300">
        <v>866065</v>
      </c>
      <c r="B300" s="85">
        <v>46153</v>
      </c>
    </row>
    <row r="301" spans="1:2" x14ac:dyDescent="0.3">
      <c r="A301">
        <v>856706</v>
      </c>
      <c r="B301" s="85">
        <v>46164</v>
      </c>
    </row>
    <row r="302" spans="1:2" x14ac:dyDescent="0.3">
      <c r="A302">
        <v>856708</v>
      </c>
      <c r="B302" s="85">
        <v>46154</v>
      </c>
    </row>
    <row r="303" spans="1:2" x14ac:dyDescent="0.3">
      <c r="A303">
        <v>859327</v>
      </c>
      <c r="B303" s="85">
        <v>46153</v>
      </c>
    </row>
    <row r="304" spans="1:2" x14ac:dyDescent="0.3">
      <c r="A304">
        <v>569542</v>
      </c>
      <c r="B304" s="85">
        <v>46295</v>
      </c>
    </row>
    <row r="305" spans="1:2" x14ac:dyDescent="0.3">
      <c r="A305">
        <v>859387</v>
      </c>
      <c r="B305" s="85">
        <v>46153</v>
      </c>
    </row>
    <row r="306" spans="1:2" x14ac:dyDescent="0.3">
      <c r="A306">
        <v>859490</v>
      </c>
      <c r="B306" s="85">
        <v>46153</v>
      </c>
    </row>
    <row r="307" spans="1:2" x14ac:dyDescent="0.3">
      <c r="A307">
        <v>860198</v>
      </c>
      <c r="B307" s="85">
        <v>46153</v>
      </c>
    </row>
    <row r="308" spans="1:2" x14ac:dyDescent="0.3">
      <c r="A308">
        <v>214331</v>
      </c>
      <c r="B308" s="85">
        <v>46251</v>
      </c>
    </row>
    <row r="309" spans="1:2" x14ac:dyDescent="0.3">
      <c r="A309">
        <v>861254</v>
      </c>
      <c r="B309" s="85">
        <v>46153</v>
      </c>
    </row>
    <row r="310" spans="1:2" x14ac:dyDescent="0.3">
      <c r="A310">
        <v>865547</v>
      </c>
      <c r="B310" s="85">
        <v>46251</v>
      </c>
    </row>
    <row r="311" spans="1:2" x14ac:dyDescent="0.3">
      <c r="A311">
        <v>276333</v>
      </c>
      <c r="B311" s="85">
        <v>46153</v>
      </c>
    </row>
    <row r="312" spans="1:2" x14ac:dyDescent="0.3">
      <c r="A312">
        <v>304102</v>
      </c>
      <c r="B312" s="85">
        <v>46153</v>
      </c>
    </row>
    <row r="313" spans="1:2" x14ac:dyDescent="0.3">
      <c r="A313">
        <v>319517</v>
      </c>
      <c r="B313" s="85">
        <v>46153</v>
      </c>
    </row>
    <row r="314" spans="1:2" x14ac:dyDescent="0.3">
      <c r="A314">
        <v>397605</v>
      </c>
      <c r="B314" s="85">
        <v>46212</v>
      </c>
    </row>
    <row r="315" spans="1:2" x14ac:dyDescent="0.3">
      <c r="A315">
        <v>719941</v>
      </c>
      <c r="B315" s="85">
        <v>46209</v>
      </c>
    </row>
    <row r="316" spans="1:2" x14ac:dyDescent="0.3">
      <c r="A316">
        <v>732107</v>
      </c>
      <c r="B316" s="85">
        <v>46153</v>
      </c>
    </row>
    <row r="317" spans="1:2" x14ac:dyDescent="0.3">
      <c r="A317">
        <v>732761</v>
      </c>
      <c r="B317" s="85">
        <v>46153</v>
      </c>
    </row>
    <row r="318" spans="1:2" x14ac:dyDescent="0.3">
      <c r="A318">
        <v>732767</v>
      </c>
      <c r="B318" s="85">
        <v>46150</v>
      </c>
    </row>
    <row r="319" spans="1:2" x14ac:dyDescent="0.3">
      <c r="A319">
        <v>765419</v>
      </c>
      <c r="B319" s="85">
        <v>46310</v>
      </c>
    </row>
    <row r="320" spans="1:2" x14ac:dyDescent="0.3">
      <c r="A320">
        <v>766751</v>
      </c>
      <c r="B320" s="85">
        <v>46153</v>
      </c>
    </row>
    <row r="321" spans="1:2" x14ac:dyDescent="0.3">
      <c r="A321">
        <v>795066</v>
      </c>
      <c r="B321" s="85">
        <v>46154</v>
      </c>
    </row>
    <row r="322" spans="1:2" x14ac:dyDescent="0.3">
      <c r="A322">
        <v>488713</v>
      </c>
      <c r="B322" s="85">
        <v>46350</v>
      </c>
    </row>
    <row r="323" spans="1:2" x14ac:dyDescent="0.3">
      <c r="A323">
        <v>1859</v>
      </c>
      <c r="B323" s="85">
        <v>46154</v>
      </c>
    </row>
    <row r="324" spans="1:2" x14ac:dyDescent="0.3">
      <c r="A324">
        <v>4635</v>
      </c>
      <c r="B324" s="85">
        <v>46289</v>
      </c>
    </row>
    <row r="325" spans="1:2" x14ac:dyDescent="0.3">
      <c r="A325">
        <v>4672</v>
      </c>
      <c r="B325" s="85">
        <v>46338</v>
      </c>
    </row>
    <row r="326" spans="1:2" x14ac:dyDescent="0.3">
      <c r="A326">
        <v>116127</v>
      </c>
      <c r="B326" s="85">
        <v>46329</v>
      </c>
    </row>
    <row r="327" spans="1:2" x14ac:dyDescent="0.3">
      <c r="A327">
        <v>706250</v>
      </c>
      <c r="B327" s="85">
        <v>46154</v>
      </c>
    </row>
    <row r="328" spans="1:2" x14ac:dyDescent="0.3">
      <c r="A328">
        <v>709465</v>
      </c>
      <c r="B328" s="85">
        <v>46153</v>
      </c>
    </row>
    <row r="329" spans="1:2" x14ac:dyDescent="0.3">
      <c r="A329">
        <v>732769</v>
      </c>
      <c r="B329" s="85">
        <v>46154</v>
      </c>
    </row>
    <row r="330" spans="1:2" x14ac:dyDescent="0.3">
      <c r="A330">
        <v>762107</v>
      </c>
      <c r="B330" s="85">
        <v>46154</v>
      </c>
    </row>
    <row r="331" spans="1:2" x14ac:dyDescent="0.3">
      <c r="A331">
        <v>319553</v>
      </c>
      <c r="B331" s="85">
        <v>46153</v>
      </c>
    </row>
    <row r="332" spans="1:2" x14ac:dyDescent="0.3">
      <c r="A332">
        <v>765423</v>
      </c>
      <c r="B332" s="85">
        <v>46078</v>
      </c>
    </row>
    <row r="333" spans="1:2" x14ac:dyDescent="0.3">
      <c r="A333">
        <v>768897</v>
      </c>
      <c r="B333" s="85">
        <v>46245</v>
      </c>
    </row>
    <row r="334" spans="1:2" x14ac:dyDescent="0.3">
      <c r="A334">
        <v>403398</v>
      </c>
      <c r="B334" s="85">
        <v>46268</v>
      </c>
    </row>
    <row r="335" spans="1:2" x14ac:dyDescent="0.3">
      <c r="A335">
        <v>453180</v>
      </c>
      <c r="B335" s="85">
        <v>46153</v>
      </c>
    </row>
    <row r="336" spans="1:2" x14ac:dyDescent="0.3">
      <c r="A336">
        <v>851082</v>
      </c>
      <c r="B336" s="85">
        <v>46357</v>
      </c>
    </row>
    <row r="337" spans="1:2" x14ac:dyDescent="0.3">
      <c r="A337">
        <v>859305</v>
      </c>
      <c r="B337" s="85">
        <v>46174</v>
      </c>
    </row>
    <row r="338" spans="1:2" x14ac:dyDescent="0.3">
      <c r="A338">
        <v>859375</v>
      </c>
      <c r="B338" s="85">
        <v>46154</v>
      </c>
    </row>
    <row r="339" spans="1:2" x14ac:dyDescent="0.3">
      <c r="A339">
        <v>859378</v>
      </c>
      <c r="B339" s="85">
        <v>46266</v>
      </c>
    </row>
    <row r="340" spans="1:2" x14ac:dyDescent="0.3">
      <c r="A340">
        <v>859493</v>
      </c>
      <c r="B340" s="85">
        <v>46286</v>
      </c>
    </row>
    <row r="341" spans="1:2" x14ac:dyDescent="0.3">
      <c r="A341">
        <v>861258</v>
      </c>
      <c r="B341" s="85">
        <v>46160</v>
      </c>
    </row>
    <row r="342" spans="1:2" x14ac:dyDescent="0.3">
      <c r="A342">
        <v>863153</v>
      </c>
      <c r="B342" s="85">
        <v>46153</v>
      </c>
    </row>
    <row r="343" spans="1:2" x14ac:dyDescent="0.3">
      <c r="A343">
        <v>4680</v>
      </c>
      <c r="B343" s="85">
        <v>46290</v>
      </c>
    </row>
    <row r="344" spans="1:2" x14ac:dyDescent="0.3">
      <c r="A344">
        <v>4684</v>
      </c>
      <c r="B344" s="85">
        <v>46203</v>
      </c>
    </row>
    <row r="345" spans="1:2" x14ac:dyDescent="0.3">
      <c r="A345">
        <v>771410</v>
      </c>
      <c r="B345" s="85">
        <v>46364</v>
      </c>
    </row>
    <row r="346" spans="1:2" x14ac:dyDescent="0.3">
      <c r="A346">
        <v>802059</v>
      </c>
      <c r="B346" s="85">
        <v>46154</v>
      </c>
    </row>
    <row r="347" spans="1:2" x14ac:dyDescent="0.3">
      <c r="A347">
        <v>824270</v>
      </c>
      <c r="B347" s="85">
        <v>46153</v>
      </c>
    </row>
    <row r="348" spans="1:2" x14ac:dyDescent="0.3">
      <c r="A348">
        <v>565032</v>
      </c>
      <c r="B348" s="85">
        <v>46162</v>
      </c>
    </row>
    <row r="349" spans="1:2" x14ac:dyDescent="0.3">
      <c r="A349">
        <v>859329</v>
      </c>
      <c r="B349" s="85">
        <v>46154</v>
      </c>
    </row>
    <row r="350" spans="1:2" x14ac:dyDescent="0.3">
      <c r="A350">
        <v>859333</v>
      </c>
      <c r="B350" s="85">
        <v>46153</v>
      </c>
    </row>
    <row r="351" spans="1:2" x14ac:dyDescent="0.3">
      <c r="A351">
        <v>859356</v>
      </c>
      <c r="B351" s="85">
        <v>46153</v>
      </c>
    </row>
    <row r="352" spans="1:2" x14ac:dyDescent="0.3">
      <c r="A352">
        <v>577552</v>
      </c>
      <c r="B352" s="85">
        <v>46154</v>
      </c>
    </row>
    <row r="353" spans="1:2" x14ac:dyDescent="0.3">
      <c r="A353">
        <v>860202</v>
      </c>
      <c r="B353" s="85">
        <v>46321</v>
      </c>
    </row>
    <row r="354" spans="1:2" x14ac:dyDescent="0.3">
      <c r="A354">
        <v>860836</v>
      </c>
      <c r="B354" s="85">
        <v>46114</v>
      </c>
    </row>
    <row r="355" spans="1:2" x14ac:dyDescent="0.3">
      <c r="A355">
        <v>863417</v>
      </c>
      <c r="B355" s="85">
        <v>46153</v>
      </c>
    </row>
    <row r="356" spans="1:2" x14ac:dyDescent="0.3">
      <c r="A356">
        <v>863637</v>
      </c>
      <c r="B356" s="85">
        <v>46153</v>
      </c>
    </row>
    <row r="357" spans="1:2" x14ac:dyDescent="0.3">
      <c r="A357">
        <v>651294</v>
      </c>
      <c r="B357" s="85">
        <v>46153</v>
      </c>
    </row>
    <row r="358" spans="1:2" x14ac:dyDescent="0.3">
      <c r="A358">
        <v>705256</v>
      </c>
      <c r="B358" s="85">
        <v>46154</v>
      </c>
    </row>
    <row r="359" spans="1:2" x14ac:dyDescent="0.3">
      <c r="A359">
        <v>706245</v>
      </c>
      <c r="B359" s="85">
        <v>46153</v>
      </c>
    </row>
    <row r="360" spans="1:2" x14ac:dyDescent="0.3">
      <c r="A360">
        <v>732762</v>
      </c>
      <c r="B360" s="85">
        <v>46153</v>
      </c>
    </row>
    <row r="361" spans="1:2" x14ac:dyDescent="0.3">
      <c r="A361">
        <v>732768</v>
      </c>
      <c r="B361" s="85">
        <v>46325</v>
      </c>
    </row>
    <row r="362" spans="1:2" x14ac:dyDescent="0.3">
      <c r="A362">
        <v>587562</v>
      </c>
      <c r="B362" s="85">
        <v>46302</v>
      </c>
    </row>
    <row r="363" spans="1:2" x14ac:dyDescent="0.3">
      <c r="A363">
        <v>630363</v>
      </c>
      <c r="B363" s="85">
        <v>46154</v>
      </c>
    </row>
    <row r="364" spans="1:2" x14ac:dyDescent="0.3">
      <c r="A364">
        <v>705253</v>
      </c>
      <c r="B364" s="85">
        <v>46086</v>
      </c>
    </row>
    <row r="365" spans="1:2" x14ac:dyDescent="0.3">
      <c r="A365">
        <v>859503</v>
      </c>
      <c r="B365" s="85">
        <v>46493</v>
      </c>
    </row>
    <row r="366" spans="1:2" x14ac:dyDescent="0.3">
      <c r="A366">
        <v>861253</v>
      </c>
      <c r="B366" s="85">
        <v>46153</v>
      </c>
    </row>
    <row r="367" spans="1:2" x14ac:dyDescent="0.3">
      <c r="A367">
        <v>862082</v>
      </c>
      <c r="B367" s="85">
        <v>46153</v>
      </c>
    </row>
    <row r="368" spans="1:2" x14ac:dyDescent="0.3">
      <c r="A368">
        <v>695554</v>
      </c>
      <c r="B368" s="85">
        <v>46154</v>
      </c>
    </row>
    <row r="369" spans="1:2" x14ac:dyDescent="0.3">
      <c r="A369">
        <v>745375</v>
      </c>
      <c r="B369" s="85">
        <v>46469</v>
      </c>
    </row>
    <row r="370" spans="1:2" x14ac:dyDescent="0.3">
      <c r="A370">
        <v>859386</v>
      </c>
      <c r="B370" s="85">
        <v>46153</v>
      </c>
    </row>
    <row r="371" spans="1:2" x14ac:dyDescent="0.3">
      <c r="A371">
        <v>539568</v>
      </c>
      <c r="B371" s="85">
        <v>46302</v>
      </c>
    </row>
    <row r="372" spans="1:2" x14ac:dyDescent="0.3">
      <c r="A372">
        <v>565912</v>
      </c>
      <c r="B372" s="85">
        <v>46121</v>
      </c>
    </row>
    <row r="373" spans="1:2" x14ac:dyDescent="0.3">
      <c r="A373">
        <v>591096</v>
      </c>
      <c r="B373" s="85">
        <v>46266</v>
      </c>
    </row>
    <row r="374" spans="1:2" x14ac:dyDescent="0.3">
      <c r="A374">
        <v>591103</v>
      </c>
      <c r="B374" s="85">
        <v>46247</v>
      </c>
    </row>
    <row r="375" spans="1:2" x14ac:dyDescent="0.3">
      <c r="A375">
        <v>721917</v>
      </c>
      <c r="B375" s="85">
        <v>46153</v>
      </c>
    </row>
    <row r="376" spans="1:2" x14ac:dyDescent="0.3">
      <c r="A376">
        <v>859357</v>
      </c>
      <c r="B376" s="85">
        <v>46248</v>
      </c>
    </row>
    <row r="377" spans="1:2" x14ac:dyDescent="0.3">
      <c r="A377">
        <v>857020</v>
      </c>
      <c r="B377" s="85">
        <v>46153</v>
      </c>
    </row>
    <row r="378" spans="1:2" x14ac:dyDescent="0.3">
      <c r="A378">
        <v>590573</v>
      </c>
      <c r="B378" s="85">
        <v>46154</v>
      </c>
    </row>
    <row r="379" spans="1:2" x14ac:dyDescent="0.3">
      <c r="A379">
        <v>633571</v>
      </c>
      <c r="B379" s="85">
        <v>46153</v>
      </c>
    </row>
    <row r="380" spans="1:2" x14ac:dyDescent="0.3">
      <c r="A380">
        <v>645991</v>
      </c>
      <c r="B380" s="85">
        <v>46154</v>
      </c>
    </row>
    <row r="381" spans="1:2" x14ac:dyDescent="0.3">
      <c r="A381">
        <v>708225</v>
      </c>
      <c r="B381" s="85">
        <v>46303</v>
      </c>
    </row>
    <row r="382" spans="1:2" x14ac:dyDescent="0.3">
      <c r="A382">
        <v>708233</v>
      </c>
      <c r="B382" s="85">
        <v>46510</v>
      </c>
    </row>
    <row r="383" spans="1:2" x14ac:dyDescent="0.3">
      <c r="A383">
        <v>660292</v>
      </c>
      <c r="B383" s="85">
        <v>46272</v>
      </c>
    </row>
    <row r="384" spans="1:2" x14ac:dyDescent="0.3">
      <c r="A384">
        <v>801203</v>
      </c>
      <c r="B384" s="85">
        <v>46154</v>
      </c>
    </row>
    <row r="385" spans="1:2" x14ac:dyDescent="0.3">
      <c r="A385">
        <v>859498</v>
      </c>
      <c r="B385" s="85">
        <v>46219</v>
      </c>
    </row>
    <row r="386" spans="1:2" x14ac:dyDescent="0.3">
      <c r="A386">
        <v>824736</v>
      </c>
      <c r="B386" s="85">
        <v>46170</v>
      </c>
    </row>
    <row r="387" spans="1:2" x14ac:dyDescent="0.3">
      <c r="A387">
        <v>645196</v>
      </c>
      <c r="B387" s="85">
        <v>46241</v>
      </c>
    </row>
    <row r="388" spans="1:2" x14ac:dyDescent="0.3">
      <c r="A388">
        <v>645199</v>
      </c>
      <c r="B388" s="85">
        <v>46483</v>
      </c>
    </row>
    <row r="389" spans="1:2" x14ac:dyDescent="0.3">
      <c r="A389">
        <v>747784</v>
      </c>
      <c r="B389" s="85">
        <v>46163</v>
      </c>
    </row>
    <row r="390" spans="1:2" x14ac:dyDescent="0.3">
      <c r="A390">
        <v>734398</v>
      </c>
      <c r="B390" s="85">
        <v>46308</v>
      </c>
    </row>
    <row r="391" spans="1:2" x14ac:dyDescent="0.3">
      <c r="A391">
        <v>852126</v>
      </c>
      <c r="B391" s="85">
        <v>46272</v>
      </c>
    </row>
    <row r="392" spans="1:2" x14ac:dyDescent="0.3">
      <c r="A392">
        <v>865542</v>
      </c>
      <c r="B392" s="85">
        <v>46198</v>
      </c>
    </row>
    <row r="393" spans="1:2" x14ac:dyDescent="0.3">
      <c r="A393">
        <v>761755</v>
      </c>
      <c r="B393" s="85">
        <v>46507</v>
      </c>
    </row>
    <row r="394" spans="1:2" x14ac:dyDescent="0.3">
      <c r="A394">
        <v>142551</v>
      </c>
      <c r="B394" s="85">
        <v>46154</v>
      </c>
    </row>
    <row r="395" spans="1:2" x14ac:dyDescent="0.3">
      <c r="A395">
        <v>865435</v>
      </c>
      <c r="B395" s="85">
        <v>46336</v>
      </c>
    </row>
    <row r="396" spans="1:2" x14ac:dyDescent="0.3">
      <c r="A396">
        <v>539370</v>
      </c>
      <c r="B396" s="85">
        <v>46094</v>
      </c>
    </row>
    <row r="397" spans="1:2" x14ac:dyDescent="0.3">
      <c r="A397">
        <v>859510</v>
      </c>
      <c r="B397" s="85">
        <v>46097</v>
      </c>
    </row>
    <row r="398" spans="1:2" x14ac:dyDescent="0.3">
      <c r="A398">
        <v>2501</v>
      </c>
      <c r="B398" s="85">
        <v>46183</v>
      </c>
    </row>
    <row r="399" spans="1:2" x14ac:dyDescent="0.3">
      <c r="A399">
        <v>447514</v>
      </c>
      <c r="B399" s="85">
        <v>46213</v>
      </c>
    </row>
    <row r="400" spans="1:2" x14ac:dyDescent="0.3">
      <c r="A400">
        <v>4184</v>
      </c>
      <c r="B400" s="85">
        <v>46202</v>
      </c>
    </row>
    <row r="401" spans="1:2" x14ac:dyDescent="0.3">
      <c r="A401">
        <v>525840</v>
      </c>
      <c r="B401" s="85">
        <v>46267</v>
      </c>
    </row>
    <row r="402" spans="1:2" x14ac:dyDescent="0.3">
      <c r="A402">
        <v>841948</v>
      </c>
      <c r="B402" s="85">
        <v>46309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5"/>
  <dimension ref="A1:AB241"/>
  <sheetViews>
    <sheetView workbookViewId="0">
      <selection sqref="A1:AB241"/>
    </sheetView>
  </sheetViews>
  <sheetFormatPr baseColWidth="10" defaultColWidth="11.44140625" defaultRowHeight="15.05" x14ac:dyDescent="0.3"/>
  <cols>
    <col min="1" max="1" width="9.6640625" bestFit="1" customWidth="1"/>
    <col min="2" max="2" width="11.44140625" bestFit="1" customWidth="1"/>
    <col min="3" max="3" width="15.5546875" bestFit="1" customWidth="1"/>
    <col min="4" max="4" width="14.33203125" bestFit="1" customWidth="1"/>
    <col min="5" max="5" width="25.44140625" bestFit="1" customWidth="1"/>
    <col min="6" max="6" width="14.44140625" bestFit="1" customWidth="1"/>
    <col min="7" max="7" width="7.109375" bestFit="1" customWidth="1"/>
    <col min="8" max="8" width="42" bestFit="1" customWidth="1"/>
    <col min="9" max="9" width="10.109375" bestFit="1" customWidth="1"/>
    <col min="10" max="10" width="17.21875" bestFit="1" customWidth="1"/>
    <col min="11" max="11" width="6.44140625" bestFit="1" customWidth="1"/>
    <col min="12" max="12" width="6.6640625" bestFit="1" customWidth="1"/>
    <col min="13" max="13" width="8.5546875" bestFit="1" customWidth="1"/>
    <col min="14" max="14" width="13.44140625" bestFit="1" customWidth="1"/>
    <col min="15" max="15" width="12" bestFit="1" customWidth="1"/>
    <col min="16" max="16" width="29.44140625" bestFit="1" customWidth="1"/>
    <col min="17" max="17" width="10.33203125" bestFit="1" customWidth="1"/>
    <col min="18" max="18" width="23.21875" bestFit="1" customWidth="1"/>
    <col min="19" max="19" width="6.33203125" bestFit="1" customWidth="1"/>
    <col min="20" max="20" width="14.21875" bestFit="1" customWidth="1"/>
    <col min="21" max="21" width="35.77734375" bestFit="1" customWidth="1"/>
    <col min="22" max="22" width="7" bestFit="1" customWidth="1"/>
    <col min="23" max="23" width="12" bestFit="1" customWidth="1"/>
    <col min="24" max="24" width="8.44140625" bestFit="1" customWidth="1"/>
    <col min="25" max="25" width="7.33203125" bestFit="1" customWidth="1"/>
    <col min="26" max="26" width="10" bestFit="1" customWidth="1"/>
    <col min="27" max="27" width="23.21875" bestFit="1" customWidth="1"/>
    <col min="28" max="28" width="12.109375" bestFit="1" customWidth="1"/>
    <col min="29" max="38" width="11.5546875" bestFit="1" customWidth="1"/>
    <col min="39" max="128" width="12.5546875" bestFit="1" customWidth="1"/>
    <col min="129" max="442" width="13.5546875" bestFit="1" customWidth="1"/>
  </cols>
  <sheetData>
    <row r="1" spans="1:28" x14ac:dyDescent="0.3">
      <c r="A1" t="s">
        <v>671</v>
      </c>
      <c r="B1" t="s">
        <v>672</v>
      </c>
      <c r="C1" t="s">
        <v>673</v>
      </c>
      <c r="D1" t="s">
        <v>674</v>
      </c>
      <c r="E1" t="s">
        <v>675</v>
      </c>
      <c r="F1" t="s">
        <v>676</v>
      </c>
      <c r="G1" t="s">
        <v>677</v>
      </c>
      <c r="H1" t="s">
        <v>678</v>
      </c>
      <c r="I1" t="s">
        <v>679</v>
      </c>
      <c r="J1" t="s">
        <v>680</v>
      </c>
      <c r="K1" t="s">
        <v>681</v>
      </c>
      <c r="L1" t="s">
        <v>682</v>
      </c>
      <c r="M1" t="s">
        <v>683</v>
      </c>
      <c r="N1" t="s">
        <v>684</v>
      </c>
      <c r="O1" t="s">
        <v>685</v>
      </c>
      <c r="P1" t="s">
        <v>686</v>
      </c>
      <c r="Q1" t="s">
        <v>687</v>
      </c>
      <c r="R1" t="s">
        <v>688</v>
      </c>
      <c r="S1" t="s">
        <v>689</v>
      </c>
      <c r="T1" t="s">
        <v>690</v>
      </c>
      <c r="U1" t="s">
        <v>691</v>
      </c>
      <c r="V1" t="s">
        <v>692</v>
      </c>
      <c r="W1" t="s">
        <v>693</v>
      </c>
      <c r="X1" t="s">
        <v>15</v>
      </c>
      <c r="Y1" t="s">
        <v>694</v>
      </c>
      <c r="Z1" t="s">
        <v>695</v>
      </c>
      <c r="AA1" t="s">
        <v>696</v>
      </c>
      <c r="AB1" t="s">
        <v>1496</v>
      </c>
    </row>
    <row r="2" spans="1:28" x14ac:dyDescent="0.3">
      <c r="A2" t="s">
        <v>76</v>
      </c>
      <c r="B2">
        <v>101</v>
      </c>
      <c r="D2" t="s">
        <v>697</v>
      </c>
      <c r="E2" t="s">
        <v>698</v>
      </c>
      <c r="F2" t="s">
        <v>699</v>
      </c>
      <c r="G2" t="s">
        <v>358</v>
      </c>
      <c r="J2" t="s">
        <v>2067</v>
      </c>
      <c r="L2">
        <v>24</v>
      </c>
      <c r="M2">
        <v>5</v>
      </c>
      <c r="R2" t="s">
        <v>700</v>
      </c>
      <c r="S2">
        <v>768</v>
      </c>
      <c r="T2" t="s">
        <v>670</v>
      </c>
      <c r="U2" t="s">
        <v>701</v>
      </c>
      <c r="V2" t="s">
        <v>702</v>
      </c>
      <c r="X2" t="s">
        <v>740</v>
      </c>
      <c r="Y2" t="s">
        <v>80</v>
      </c>
      <c r="Z2" t="s">
        <v>358</v>
      </c>
      <c r="AA2" t="s">
        <v>700</v>
      </c>
      <c r="AB2" t="s">
        <v>2152</v>
      </c>
    </row>
    <row r="3" spans="1:28" x14ac:dyDescent="0.3">
      <c r="A3" t="s">
        <v>76</v>
      </c>
      <c r="B3">
        <v>102</v>
      </c>
      <c r="D3" t="s">
        <v>697</v>
      </c>
      <c r="E3" t="s">
        <v>862</v>
      </c>
      <c r="F3" t="s">
        <v>789</v>
      </c>
      <c r="G3" t="s">
        <v>4027</v>
      </c>
      <c r="H3" t="s">
        <v>4043</v>
      </c>
      <c r="I3" t="s">
        <v>2050</v>
      </c>
      <c r="J3" t="s">
        <v>1965</v>
      </c>
      <c r="K3">
        <v>16</v>
      </c>
      <c r="L3">
        <v>24</v>
      </c>
      <c r="M3">
        <v>5</v>
      </c>
      <c r="N3">
        <v>27000</v>
      </c>
      <c r="O3">
        <v>834685</v>
      </c>
      <c r="P3" t="s">
        <v>3047</v>
      </c>
      <c r="Q3">
        <v>0</v>
      </c>
      <c r="R3" t="s">
        <v>790</v>
      </c>
      <c r="S3">
        <v>768</v>
      </c>
      <c r="T3" t="s">
        <v>670</v>
      </c>
      <c r="U3" t="s">
        <v>707</v>
      </c>
      <c r="V3" t="s">
        <v>708</v>
      </c>
      <c r="W3" t="s">
        <v>0</v>
      </c>
      <c r="X3" t="s">
        <v>740</v>
      </c>
      <c r="Y3" t="s">
        <v>80</v>
      </c>
      <c r="Z3" t="s">
        <v>269</v>
      </c>
      <c r="AA3" t="s">
        <v>1948</v>
      </c>
      <c r="AB3" t="s">
        <v>4328</v>
      </c>
    </row>
    <row r="4" spans="1:28" x14ac:dyDescent="0.3">
      <c r="A4" t="s">
        <v>72</v>
      </c>
      <c r="B4">
        <v>103</v>
      </c>
      <c r="D4" t="s">
        <v>705</v>
      </c>
      <c r="E4" t="s">
        <v>706</v>
      </c>
      <c r="F4" t="s">
        <v>699</v>
      </c>
      <c r="G4" t="s">
        <v>1289</v>
      </c>
      <c r="H4" t="s">
        <v>1290</v>
      </c>
      <c r="I4" t="s">
        <v>195</v>
      </c>
      <c r="J4" t="s">
        <v>2475</v>
      </c>
      <c r="K4">
        <v>33</v>
      </c>
      <c r="L4">
        <v>24</v>
      </c>
      <c r="M4">
        <v>5</v>
      </c>
      <c r="N4">
        <v>13090.90909090909</v>
      </c>
      <c r="O4">
        <v>726942</v>
      </c>
      <c r="P4" t="s">
        <v>419</v>
      </c>
      <c r="Q4">
        <v>6.2E-2</v>
      </c>
      <c r="R4" t="s">
        <v>2908</v>
      </c>
      <c r="S4">
        <v>768</v>
      </c>
      <c r="T4" t="s">
        <v>670</v>
      </c>
      <c r="U4" t="s">
        <v>707</v>
      </c>
      <c r="V4" t="s">
        <v>708</v>
      </c>
      <c r="W4" t="s">
        <v>0</v>
      </c>
      <c r="X4" t="s">
        <v>1614</v>
      </c>
      <c r="Y4" t="s">
        <v>67</v>
      </c>
      <c r="Z4" t="s">
        <v>1289</v>
      </c>
      <c r="AA4" t="s">
        <v>1937</v>
      </c>
      <c r="AB4" t="s">
        <v>2192</v>
      </c>
    </row>
    <row r="5" spans="1:28" x14ac:dyDescent="0.3">
      <c r="A5" t="s">
        <v>76</v>
      </c>
      <c r="B5">
        <v>104</v>
      </c>
      <c r="D5" t="s">
        <v>697</v>
      </c>
      <c r="E5" t="s">
        <v>709</v>
      </c>
      <c r="F5" t="s">
        <v>699</v>
      </c>
      <c r="G5" t="s">
        <v>278</v>
      </c>
      <c r="J5" t="s">
        <v>2963</v>
      </c>
      <c r="L5">
        <v>24</v>
      </c>
      <c r="M5">
        <v>5</v>
      </c>
      <c r="R5" t="s">
        <v>726</v>
      </c>
      <c r="S5">
        <v>768</v>
      </c>
      <c r="T5" t="s">
        <v>670</v>
      </c>
      <c r="U5" t="s">
        <v>701</v>
      </c>
      <c r="V5" t="s">
        <v>702</v>
      </c>
      <c r="X5" t="s">
        <v>740</v>
      </c>
      <c r="Y5" t="s">
        <v>80</v>
      </c>
      <c r="Z5" t="s">
        <v>358</v>
      </c>
      <c r="AA5" t="s">
        <v>700</v>
      </c>
      <c r="AB5" t="s">
        <v>2964</v>
      </c>
    </row>
    <row r="6" spans="1:28" x14ac:dyDescent="0.3">
      <c r="A6" t="s">
        <v>72</v>
      </c>
      <c r="B6">
        <v>105</v>
      </c>
      <c r="D6" t="s">
        <v>705</v>
      </c>
      <c r="E6" t="s">
        <v>927</v>
      </c>
      <c r="F6" t="s">
        <v>711</v>
      </c>
      <c r="G6" t="s">
        <v>3651</v>
      </c>
      <c r="H6" t="s">
        <v>3497</v>
      </c>
      <c r="I6" t="s">
        <v>30</v>
      </c>
      <c r="J6" t="s">
        <v>2912</v>
      </c>
      <c r="K6">
        <v>25</v>
      </c>
      <c r="L6">
        <v>24</v>
      </c>
      <c r="M6">
        <v>5</v>
      </c>
      <c r="N6">
        <v>17280</v>
      </c>
      <c r="O6">
        <v>726945</v>
      </c>
      <c r="P6" t="s">
        <v>423</v>
      </c>
      <c r="Q6">
        <v>9.7000000000000003E-2</v>
      </c>
      <c r="R6" t="s">
        <v>1926</v>
      </c>
      <c r="S6">
        <v>768</v>
      </c>
      <c r="T6" t="s">
        <v>670</v>
      </c>
      <c r="U6" t="s">
        <v>707</v>
      </c>
      <c r="V6" t="s">
        <v>708</v>
      </c>
      <c r="W6" t="s">
        <v>0</v>
      </c>
      <c r="X6" t="s">
        <v>4302</v>
      </c>
      <c r="Y6" t="s">
        <v>76</v>
      </c>
      <c r="Z6" t="s">
        <v>275</v>
      </c>
      <c r="AA6" t="s">
        <v>1333</v>
      </c>
      <c r="AB6" t="s">
        <v>7411</v>
      </c>
    </row>
    <row r="7" spans="1:28" x14ac:dyDescent="0.3">
      <c r="A7" t="s">
        <v>72</v>
      </c>
      <c r="B7">
        <v>106</v>
      </c>
      <c r="D7" t="s">
        <v>705</v>
      </c>
      <c r="E7" t="s">
        <v>710</v>
      </c>
      <c r="F7" t="s">
        <v>711</v>
      </c>
      <c r="G7" t="s">
        <v>398</v>
      </c>
      <c r="H7" t="s">
        <v>40</v>
      </c>
      <c r="I7" t="s">
        <v>131</v>
      </c>
      <c r="J7" t="s">
        <v>3245</v>
      </c>
      <c r="K7">
        <v>31</v>
      </c>
      <c r="L7">
        <v>24</v>
      </c>
      <c r="M7">
        <v>5</v>
      </c>
      <c r="N7">
        <v>13935.483870967742</v>
      </c>
      <c r="O7">
        <v>768749</v>
      </c>
      <c r="P7" t="s">
        <v>2074</v>
      </c>
      <c r="Q7">
        <v>0.152</v>
      </c>
      <c r="R7" t="s">
        <v>8425</v>
      </c>
      <c r="S7">
        <v>768</v>
      </c>
      <c r="T7" t="s">
        <v>670</v>
      </c>
      <c r="U7" t="s">
        <v>707</v>
      </c>
      <c r="V7" t="s">
        <v>708</v>
      </c>
      <c r="W7" t="s">
        <v>0</v>
      </c>
      <c r="X7" t="s">
        <v>1609</v>
      </c>
      <c r="Y7" t="s">
        <v>76</v>
      </c>
      <c r="Z7" t="s">
        <v>275</v>
      </c>
      <c r="AA7" t="s">
        <v>1844</v>
      </c>
      <c r="AB7" t="s">
        <v>3191</v>
      </c>
    </row>
    <row r="8" spans="1:28" x14ac:dyDescent="0.3">
      <c r="A8" t="s">
        <v>72</v>
      </c>
      <c r="B8">
        <v>107</v>
      </c>
      <c r="D8" t="s">
        <v>705</v>
      </c>
      <c r="E8" t="s">
        <v>904</v>
      </c>
      <c r="F8" t="s">
        <v>711</v>
      </c>
      <c r="G8" t="s">
        <v>387</v>
      </c>
      <c r="H8" t="s">
        <v>388</v>
      </c>
      <c r="I8" t="s">
        <v>30</v>
      </c>
      <c r="J8" t="s">
        <v>2869</v>
      </c>
      <c r="K8">
        <v>38</v>
      </c>
      <c r="L8">
        <v>24</v>
      </c>
      <c r="M8">
        <v>5</v>
      </c>
      <c r="N8">
        <v>11368.42105263158</v>
      </c>
      <c r="O8">
        <v>768749</v>
      </c>
      <c r="P8" t="s">
        <v>2074</v>
      </c>
      <c r="Q8">
        <v>0.114</v>
      </c>
      <c r="R8" t="s">
        <v>1948</v>
      </c>
      <c r="S8">
        <v>768</v>
      </c>
      <c r="T8" t="s">
        <v>670</v>
      </c>
      <c r="U8" t="s">
        <v>707</v>
      </c>
      <c r="V8" t="s">
        <v>708</v>
      </c>
      <c r="W8" t="s">
        <v>0</v>
      </c>
      <c r="X8" t="s">
        <v>1610</v>
      </c>
      <c r="Y8" t="s">
        <v>76</v>
      </c>
      <c r="Z8" t="s">
        <v>373</v>
      </c>
      <c r="AA8" t="s">
        <v>1844</v>
      </c>
      <c r="AB8" t="s">
        <v>2927</v>
      </c>
    </row>
    <row r="9" spans="1:28" x14ac:dyDescent="0.3">
      <c r="A9" t="s">
        <v>76</v>
      </c>
      <c r="B9">
        <v>108</v>
      </c>
      <c r="D9" t="s">
        <v>705</v>
      </c>
      <c r="E9" t="s">
        <v>905</v>
      </c>
      <c r="F9" t="s">
        <v>711</v>
      </c>
      <c r="G9" t="s">
        <v>255</v>
      </c>
      <c r="H9" t="s">
        <v>256</v>
      </c>
      <c r="I9" t="s">
        <v>46</v>
      </c>
      <c r="J9" t="s">
        <v>3283</v>
      </c>
      <c r="K9">
        <v>17</v>
      </c>
      <c r="L9">
        <v>24</v>
      </c>
      <c r="M9">
        <v>5</v>
      </c>
      <c r="N9">
        <v>25411.76470588235</v>
      </c>
      <c r="O9">
        <v>593636</v>
      </c>
      <c r="P9" t="s">
        <v>418</v>
      </c>
      <c r="Q9">
        <v>2.4E-2</v>
      </c>
      <c r="R9" t="s">
        <v>8425</v>
      </c>
      <c r="S9">
        <v>768</v>
      </c>
      <c r="T9" t="s">
        <v>670</v>
      </c>
      <c r="U9" t="s">
        <v>707</v>
      </c>
      <c r="V9" t="s">
        <v>708</v>
      </c>
      <c r="W9" t="s">
        <v>0</v>
      </c>
      <c r="X9" t="s">
        <v>704</v>
      </c>
      <c r="Y9" t="s">
        <v>76</v>
      </c>
      <c r="Z9" t="s">
        <v>283</v>
      </c>
      <c r="AA9" t="s">
        <v>703</v>
      </c>
      <c r="AB9" t="s">
        <v>3440</v>
      </c>
    </row>
    <row r="10" spans="1:28" x14ac:dyDescent="0.3">
      <c r="A10" t="s">
        <v>72</v>
      </c>
      <c r="B10">
        <v>109</v>
      </c>
      <c r="D10" t="s">
        <v>705</v>
      </c>
      <c r="E10" t="s">
        <v>906</v>
      </c>
      <c r="F10" t="s">
        <v>711</v>
      </c>
      <c r="G10" t="s">
        <v>244</v>
      </c>
      <c r="H10" t="s">
        <v>216</v>
      </c>
      <c r="I10" t="s">
        <v>131</v>
      </c>
      <c r="J10" t="s">
        <v>3203</v>
      </c>
      <c r="K10">
        <v>18</v>
      </c>
      <c r="L10">
        <v>24</v>
      </c>
      <c r="M10">
        <v>5</v>
      </c>
      <c r="N10">
        <v>24000</v>
      </c>
      <c r="O10">
        <v>726942</v>
      </c>
      <c r="P10" t="s">
        <v>419</v>
      </c>
      <c r="Q10">
        <v>2.4E-2</v>
      </c>
      <c r="R10" t="s">
        <v>2914</v>
      </c>
      <c r="S10">
        <v>768</v>
      </c>
      <c r="T10" t="s">
        <v>670</v>
      </c>
      <c r="U10" t="s">
        <v>707</v>
      </c>
      <c r="V10" t="s">
        <v>708</v>
      </c>
      <c r="W10" t="s">
        <v>740</v>
      </c>
      <c r="X10" t="s">
        <v>1606</v>
      </c>
      <c r="Y10" t="s">
        <v>2104</v>
      </c>
      <c r="Z10" t="s">
        <v>365</v>
      </c>
      <c r="AA10" t="s">
        <v>2036</v>
      </c>
      <c r="AB10" t="s">
        <v>4258</v>
      </c>
    </row>
    <row r="11" spans="1:28" x14ac:dyDescent="0.3">
      <c r="A11" t="s">
        <v>72</v>
      </c>
      <c r="B11">
        <v>110</v>
      </c>
      <c r="D11" t="s">
        <v>705</v>
      </c>
      <c r="E11" t="s">
        <v>895</v>
      </c>
      <c r="F11" t="s">
        <v>711</v>
      </c>
      <c r="G11" t="s">
        <v>331</v>
      </c>
      <c r="H11" t="s">
        <v>332</v>
      </c>
      <c r="I11" t="s">
        <v>46</v>
      </c>
      <c r="J11" t="s">
        <v>3286</v>
      </c>
      <c r="K11">
        <v>23</v>
      </c>
      <c r="L11">
        <v>24</v>
      </c>
      <c r="M11">
        <v>5</v>
      </c>
      <c r="N11">
        <v>18782.608695652176</v>
      </c>
      <c r="O11">
        <v>593636</v>
      </c>
      <c r="P11" t="s">
        <v>418</v>
      </c>
      <c r="Q11">
        <v>2.4E-2</v>
      </c>
      <c r="R11" t="s">
        <v>762</v>
      </c>
      <c r="S11">
        <v>768</v>
      </c>
      <c r="T11" t="s">
        <v>670</v>
      </c>
      <c r="U11" t="s">
        <v>707</v>
      </c>
      <c r="V11" t="s">
        <v>708</v>
      </c>
      <c r="W11" t="s">
        <v>0</v>
      </c>
      <c r="X11" t="s">
        <v>5847</v>
      </c>
      <c r="Y11" t="s">
        <v>76</v>
      </c>
      <c r="Z11" t="s">
        <v>252</v>
      </c>
      <c r="AA11" t="s">
        <v>1862</v>
      </c>
      <c r="AB11" t="s">
        <v>3469</v>
      </c>
    </row>
    <row r="12" spans="1:28" x14ac:dyDescent="0.3">
      <c r="A12" t="s">
        <v>72</v>
      </c>
      <c r="B12">
        <v>111</v>
      </c>
      <c r="D12" t="s">
        <v>705</v>
      </c>
      <c r="E12" t="s">
        <v>713</v>
      </c>
      <c r="F12" t="s">
        <v>711</v>
      </c>
      <c r="G12" t="s">
        <v>3496</v>
      </c>
      <c r="H12" t="s">
        <v>3497</v>
      </c>
      <c r="I12" t="s">
        <v>2541</v>
      </c>
      <c r="J12" t="s">
        <v>2947</v>
      </c>
      <c r="K12">
        <v>25</v>
      </c>
      <c r="L12">
        <v>24</v>
      </c>
      <c r="M12">
        <v>5</v>
      </c>
      <c r="N12">
        <v>17280</v>
      </c>
      <c r="O12">
        <v>726945</v>
      </c>
      <c r="P12" t="s">
        <v>423</v>
      </c>
      <c r="Q12">
        <v>0.10199999999999999</v>
      </c>
      <c r="R12" t="s">
        <v>2908</v>
      </c>
      <c r="S12">
        <v>768</v>
      </c>
      <c r="T12" t="s">
        <v>670</v>
      </c>
      <c r="U12" t="s">
        <v>707</v>
      </c>
      <c r="V12" t="s">
        <v>708</v>
      </c>
      <c r="W12" t="s">
        <v>0</v>
      </c>
      <c r="X12" t="s">
        <v>4302</v>
      </c>
      <c r="Y12" t="s">
        <v>2104</v>
      </c>
      <c r="Z12" t="s">
        <v>365</v>
      </c>
      <c r="AA12" t="s">
        <v>700</v>
      </c>
      <c r="AB12" t="s">
        <v>3903</v>
      </c>
    </row>
    <row r="13" spans="1:28" x14ac:dyDescent="0.3">
      <c r="A13" t="s">
        <v>76</v>
      </c>
      <c r="B13">
        <v>112</v>
      </c>
      <c r="D13" t="s">
        <v>705</v>
      </c>
      <c r="E13" t="s">
        <v>907</v>
      </c>
      <c r="F13" t="s">
        <v>711</v>
      </c>
      <c r="G13" t="s">
        <v>363</v>
      </c>
      <c r="H13" t="s">
        <v>40</v>
      </c>
      <c r="I13" t="s">
        <v>30</v>
      </c>
      <c r="J13" t="s">
        <v>3166</v>
      </c>
      <c r="K13">
        <v>26</v>
      </c>
      <c r="L13">
        <v>24</v>
      </c>
      <c r="M13">
        <v>5</v>
      </c>
      <c r="N13">
        <v>16615.384615384613</v>
      </c>
      <c r="O13">
        <v>768749</v>
      </c>
      <c r="P13" t="s">
        <v>2074</v>
      </c>
      <c r="Q13">
        <v>0.113</v>
      </c>
      <c r="R13" t="s">
        <v>3470</v>
      </c>
      <c r="S13">
        <v>768</v>
      </c>
      <c r="T13" t="s">
        <v>670</v>
      </c>
      <c r="U13" t="s">
        <v>707</v>
      </c>
      <c r="V13" t="s">
        <v>708</v>
      </c>
      <c r="W13" t="s">
        <v>0</v>
      </c>
      <c r="X13" t="s">
        <v>704</v>
      </c>
      <c r="Y13" t="s">
        <v>76</v>
      </c>
      <c r="Z13" t="s">
        <v>389</v>
      </c>
      <c r="AA13" t="s">
        <v>1937</v>
      </c>
      <c r="AB13" t="s">
        <v>2793</v>
      </c>
    </row>
    <row r="14" spans="1:28" x14ac:dyDescent="0.3">
      <c r="A14" t="s">
        <v>72</v>
      </c>
      <c r="B14">
        <v>113</v>
      </c>
      <c r="D14" t="s">
        <v>705</v>
      </c>
      <c r="E14" t="s">
        <v>714</v>
      </c>
      <c r="F14" t="s">
        <v>711</v>
      </c>
      <c r="G14" t="s">
        <v>3496</v>
      </c>
      <c r="H14" t="s">
        <v>3497</v>
      </c>
      <c r="I14" t="s">
        <v>2541</v>
      </c>
      <c r="J14" t="s">
        <v>2947</v>
      </c>
      <c r="K14">
        <v>25</v>
      </c>
      <c r="L14">
        <v>24</v>
      </c>
      <c r="M14">
        <v>5</v>
      </c>
      <c r="N14">
        <v>17280</v>
      </c>
      <c r="O14">
        <v>726945</v>
      </c>
      <c r="P14" t="s">
        <v>423</v>
      </c>
      <c r="Q14">
        <v>0.10199999999999999</v>
      </c>
      <c r="R14" t="s">
        <v>7934</v>
      </c>
      <c r="S14">
        <v>768</v>
      </c>
      <c r="T14" t="s">
        <v>670</v>
      </c>
      <c r="U14" t="s">
        <v>707</v>
      </c>
      <c r="V14" t="s">
        <v>708</v>
      </c>
      <c r="W14" t="s">
        <v>0</v>
      </c>
      <c r="X14" t="s">
        <v>4302</v>
      </c>
      <c r="Y14" t="s">
        <v>2104</v>
      </c>
      <c r="Z14" t="s">
        <v>365</v>
      </c>
      <c r="AA14" t="s">
        <v>1333</v>
      </c>
      <c r="AB14" t="s">
        <v>3904</v>
      </c>
    </row>
    <row r="15" spans="1:28" x14ac:dyDescent="0.3">
      <c r="A15" t="s">
        <v>72</v>
      </c>
      <c r="B15">
        <v>114</v>
      </c>
      <c r="D15" t="s">
        <v>1846</v>
      </c>
      <c r="E15" t="s">
        <v>1893</v>
      </c>
      <c r="F15" t="s">
        <v>716</v>
      </c>
      <c r="G15" t="s">
        <v>2788</v>
      </c>
      <c r="H15" t="s">
        <v>173</v>
      </c>
      <c r="I15" t="s">
        <v>1526</v>
      </c>
      <c r="J15" t="s">
        <v>2826</v>
      </c>
      <c r="K15">
        <v>44</v>
      </c>
      <c r="L15">
        <v>24</v>
      </c>
      <c r="M15">
        <v>5</v>
      </c>
      <c r="N15">
        <v>9818.181818181818</v>
      </c>
      <c r="O15">
        <v>5085</v>
      </c>
      <c r="P15" t="s">
        <v>425</v>
      </c>
      <c r="Q15">
        <v>0.23799999999999999</v>
      </c>
      <c r="R15" t="s">
        <v>712</v>
      </c>
      <c r="S15">
        <v>768</v>
      </c>
      <c r="T15" t="s">
        <v>670</v>
      </c>
      <c r="U15" t="s">
        <v>707</v>
      </c>
      <c r="V15" t="s">
        <v>708</v>
      </c>
      <c r="W15" t="s">
        <v>0</v>
      </c>
      <c r="X15" t="s">
        <v>1607</v>
      </c>
      <c r="Y15" t="s">
        <v>80</v>
      </c>
      <c r="Z15" t="s">
        <v>255</v>
      </c>
      <c r="AA15" t="s">
        <v>1948</v>
      </c>
      <c r="AB15" t="s">
        <v>2968</v>
      </c>
    </row>
    <row r="16" spans="1:28" x14ac:dyDescent="0.3">
      <c r="A16" t="s">
        <v>72</v>
      </c>
      <c r="B16">
        <v>115</v>
      </c>
      <c r="D16" t="s">
        <v>705</v>
      </c>
      <c r="E16" t="s">
        <v>861</v>
      </c>
      <c r="F16" t="s">
        <v>789</v>
      </c>
      <c r="G16" t="s">
        <v>2232</v>
      </c>
      <c r="H16" t="s">
        <v>173</v>
      </c>
      <c r="I16" t="s">
        <v>2233</v>
      </c>
      <c r="J16" t="s">
        <v>2418</v>
      </c>
      <c r="K16">
        <v>50</v>
      </c>
      <c r="L16">
        <v>24</v>
      </c>
      <c r="M16">
        <v>5</v>
      </c>
      <c r="N16">
        <v>8640</v>
      </c>
      <c r="O16">
        <v>5085</v>
      </c>
      <c r="P16" t="s">
        <v>425</v>
      </c>
      <c r="Q16">
        <v>0.21299999999999999</v>
      </c>
      <c r="R16" t="s">
        <v>2447</v>
      </c>
      <c r="S16">
        <v>768</v>
      </c>
      <c r="T16" t="s">
        <v>670</v>
      </c>
      <c r="U16" t="s">
        <v>707</v>
      </c>
      <c r="V16" t="s">
        <v>708</v>
      </c>
      <c r="W16" t="s">
        <v>0</v>
      </c>
      <c r="X16" t="s">
        <v>1610</v>
      </c>
      <c r="Y16" t="s">
        <v>1600</v>
      </c>
      <c r="Z16" t="s">
        <v>0</v>
      </c>
      <c r="AA16" t="s">
        <v>0</v>
      </c>
      <c r="AB16" t="s">
        <v>2913</v>
      </c>
    </row>
    <row r="17" spans="1:28" x14ac:dyDescent="0.3">
      <c r="A17" t="s">
        <v>72</v>
      </c>
      <c r="B17">
        <v>116</v>
      </c>
      <c r="D17" t="s">
        <v>705</v>
      </c>
      <c r="E17" t="s">
        <v>715</v>
      </c>
      <c r="F17" t="s">
        <v>716</v>
      </c>
      <c r="G17" t="s">
        <v>402</v>
      </c>
      <c r="H17" t="s">
        <v>256</v>
      </c>
      <c r="I17" t="s">
        <v>294</v>
      </c>
      <c r="J17" t="s">
        <v>2980</v>
      </c>
      <c r="K17">
        <v>13</v>
      </c>
      <c r="L17">
        <v>24</v>
      </c>
      <c r="M17">
        <v>5</v>
      </c>
      <c r="N17">
        <v>33230.769230769227</v>
      </c>
      <c r="O17">
        <v>593636</v>
      </c>
      <c r="P17" t="s">
        <v>418</v>
      </c>
      <c r="Q17">
        <v>2.3E-2</v>
      </c>
      <c r="R17" t="s">
        <v>2446</v>
      </c>
      <c r="S17">
        <v>768</v>
      </c>
      <c r="T17" t="s">
        <v>670</v>
      </c>
      <c r="U17" t="s">
        <v>707</v>
      </c>
      <c r="V17" t="s">
        <v>708</v>
      </c>
      <c r="W17" t="s">
        <v>0</v>
      </c>
      <c r="X17" t="s">
        <v>1605</v>
      </c>
      <c r="Y17" t="s">
        <v>72</v>
      </c>
      <c r="Z17" t="s">
        <v>402</v>
      </c>
      <c r="AA17" t="s">
        <v>720</v>
      </c>
      <c r="AB17" t="s">
        <v>1497</v>
      </c>
    </row>
    <row r="18" spans="1:28" x14ac:dyDescent="0.3">
      <c r="A18" t="s">
        <v>78</v>
      </c>
      <c r="B18">
        <v>117</v>
      </c>
      <c r="D18" t="s">
        <v>705</v>
      </c>
      <c r="E18" t="s">
        <v>928</v>
      </c>
      <c r="F18" t="s">
        <v>716</v>
      </c>
      <c r="G18" t="s">
        <v>257</v>
      </c>
      <c r="H18" t="s">
        <v>258</v>
      </c>
      <c r="I18" t="s">
        <v>140</v>
      </c>
      <c r="J18" t="s">
        <v>2982</v>
      </c>
      <c r="K18">
        <v>22</v>
      </c>
      <c r="L18">
        <v>24</v>
      </c>
      <c r="M18">
        <v>5</v>
      </c>
      <c r="N18">
        <v>19636.363636363636</v>
      </c>
      <c r="O18">
        <v>743483</v>
      </c>
      <c r="P18" t="s">
        <v>2072</v>
      </c>
      <c r="Q18">
        <v>2.5000000000000001E-2</v>
      </c>
      <c r="R18" t="s">
        <v>729</v>
      </c>
      <c r="S18">
        <v>768</v>
      </c>
      <c r="T18" t="s">
        <v>670</v>
      </c>
      <c r="U18" t="s">
        <v>707</v>
      </c>
      <c r="V18" t="s">
        <v>708</v>
      </c>
      <c r="W18" t="s">
        <v>0</v>
      </c>
      <c r="X18" t="s">
        <v>1860</v>
      </c>
      <c r="Y18" t="s">
        <v>80</v>
      </c>
      <c r="Z18" t="s">
        <v>257</v>
      </c>
      <c r="AA18" t="s">
        <v>2036</v>
      </c>
      <c r="AB18" t="s">
        <v>1498</v>
      </c>
    </row>
    <row r="19" spans="1:28" x14ac:dyDescent="0.3">
      <c r="A19" t="s">
        <v>76</v>
      </c>
      <c r="B19">
        <v>118</v>
      </c>
      <c r="C19" t="s">
        <v>1515</v>
      </c>
      <c r="D19" t="s">
        <v>705</v>
      </c>
      <c r="E19" t="s">
        <v>718</v>
      </c>
      <c r="F19" t="s">
        <v>716</v>
      </c>
      <c r="G19" t="s">
        <v>363</v>
      </c>
      <c r="H19" t="s">
        <v>40</v>
      </c>
      <c r="I19" t="s">
        <v>30</v>
      </c>
      <c r="J19" t="s">
        <v>3166</v>
      </c>
      <c r="K19">
        <v>26</v>
      </c>
      <c r="L19">
        <v>24</v>
      </c>
      <c r="M19">
        <v>5</v>
      </c>
      <c r="N19">
        <v>16615.384615384613</v>
      </c>
      <c r="O19">
        <v>768749</v>
      </c>
      <c r="P19" t="s">
        <v>2074</v>
      </c>
      <c r="Q19">
        <v>0.113</v>
      </c>
      <c r="R19" t="s">
        <v>719</v>
      </c>
      <c r="S19">
        <v>768</v>
      </c>
      <c r="T19" t="s">
        <v>670</v>
      </c>
      <c r="U19" t="s">
        <v>707</v>
      </c>
      <c r="V19" t="s">
        <v>708</v>
      </c>
      <c r="W19" t="s">
        <v>0</v>
      </c>
      <c r="X19" t="s">
        <v>704</v>
      </c>
      <c r="Y19" t="s">
        <v>80</v>
      </c>
      <c r="Z19" t="s">
        <v>363</v>
      </c>
      <c r="AA19" t="s">
        <v>2036</v>
      </c>
      <c r="AB19" t="s">
        <v>1499</v>
      </c>
    </row>
    <row r="20" spans="1:28" x14ac:dyDescent="0.3">
      <c r="A20" t="s">
        <v>67</v>
      </c>
      <c r="B20">
        <v>119</v>
      </c>
      <c r="D20" t="s">
        <v>697</v>
      </c>
      <c r="E20" t="s">
        <v>798</v>
      </c>
      <c r="F20" t="s">
        <v>797</v>
      </c>
      <c r="G20" t="s">
        <v>3536</v>
      </c>
      <c r="H20" t="s">
        <v>3537</v>
      </c>
      <c r="I20" t="s">
        <v>2536</v>
      </c>
      <c r="J20" t="s">
        <v>2853</v>
      </c>
      <c r="K20">
        <v>21</v>
      </c>
      <c r="L20">
        <v>24</v>
      </c>
      <c r="M20">
        <v>5</v>
      </c>
      <c r="N20">
        <v>20571.428571428569</v>
      </c>
      <c r="O20">
        <v>726944</v>
      </c>
      <c r="P20" t="s">
        <v>433</v>
      </c>
      <c r="Q20">
        <v>3.4000000000000002E-2</v>
      </c>
      <c r="R20" t="s">
        <v>719</v>
      </c>
      <c r="S20">
        <v>768</v>
      </c>
      <c r="T20" t="s">
        <v>670</v>
      </c>
      <c r="U20" t="s">
        <v>707</v>
      </c>
      <c r="V20" t="s">
        <v>708</v>
      </c>
      <c r="W20" t="s">
        <v>740</v>
      </c>
      <c r="X20" t="s">
        <v>3685</v>
      </c>
      <c r="Y20" t="s">
        <v>76</v>
      </c>
      <c r="Z20" t="s">
        <v>1990</v>
      </c>
      <c r="AA20" t="s">
        <v>795</v>
      </c>
      <c r="AB20" t="s">
        <v>3913</v>
      </c>
    </row>
    <row r="21" spans="1:28" x14ac:dyDescent="0.3">
      <c r="A21" t="s">
        <v>72</v>
      </c>
      <c r="B21">
        <v>120</v>
      </c>
      <c r="D21" t="s">
        <v>705</v>
      </c>
      <c r="E21" t="s">
        <v>831</v>
      </c>
      <c r="F21" t="s">
        <v>716</v>
      </c>
      <c r="G21" t="s">
        <v>374</v>
      </c>
      <c r="H21" t="s">
        <v>256</v>
      </c>
      <c r="I21" t="s">
        <v>294</v>
      </c>
      <c r="J21" t="s">
        <v>3003</v>
      </c>
      <c r="K21">
        <v>15</v>
      </c>
      <c r="L21">
        <v>24</v>
      </c>
      <c r="M21">
        <v>5</v>
      </c>
      <c r="N21">
        <v>28800</v>
      </c>
      <c r="O21">
        <v>593636</v>
      </c>
      <c r="P21" t="s">
        <v>418</v>
      </c>
      <c r="Q21">
        <v>2.3E-2</v>
      </c>
      <c r="R21" t="s">
        <v>2447</v>
      </c>
      <c r="S21">
        <v>768</v>
      </c>
      <c r="T21" t="s">
        <v>670</v>
      </c>
      <c r="U21" t="s">
        <v>707</v>
      </c>
      <c r="V21" t="s">
        <v>708</v>
      </c>
      <c r="W21" t="s">
        <v>0</v>
      </c>
      <c r="X21" t="s">
        <v>1847</v>
      </c>
      <c r="Y21" t="s">
        <v>2104</v>
      </c>
      <c r="Z21" t="s">
        <v>365</v>
      </c>
      <c r="AA21" t="s">
        <v>700</v>
      </c>
      <c r="AB21" t="s">
        <v>3004</v>
      </c>
    </row>
    <row r="22" spans="1:28" x14ac:dyDescent="0.3">
      <c r="A22" t="s">
        <v>72</v>
      </c>
      <c r="B22">
        <v>121</v>
      </c>
      <c r="D22" t="s">
        <v>705</v>
      </c>
      <c r="E22" t="s">
        <v>721</v>
      </c>
      <c r="F22" t="s">
        <v>716</v>
      </c>
      <c r="G22" t="s">
        <v>347</v>
      </c>
      <c r="H22" t="s">
        <v>348</v>
      </c>
      <c r="I22" t="s">
        <v>240</v>
      </c>
      <c r="J22" t="s">
        <v>2962</v>
      </c>
      <c r="K22">
        <v>19</v>
      </c>
      <c r="L22">
        <v>24</v>
      </c>
      <c r="M22">
        <v>5</v>
      </c>
      <c r="N22">
        <v>22736.84210526316</v>
      </c>
      <c r="O22">
        <v>593636</v>
      </c>
      <c r="P22" t="s">
        <v>418</v>
      </c>
      <c r="Q22">
        <v>5.3999999999999999E-2</v>
      </c>
      <c r="R22" t="s">
        <v>2446</v>
      </c>
      <c r="S22">
        <v>768</v>
      </c>
      <c r="T22" t="s">
        <v>670</v>
      </c>
      <c r="U22" t="s">
        <v>707</v>
      </c>
      <c r="V22" t="s">
        <v>708</v>
      </c>
      <c r="W22" t="s">
        <v>0</v>
      </c>
      <c r="X22" t="s">
        <v>702</v>
      </c>
      <c r="Y22" t="s">
        <v>2104</v>
      </c>
      <c r="Z22" t="s">
        <v>1118</v>
      </c>
      <c r="AA22" t="s">
        <v>703</v>
      </c>
      <c r="AB22" t="s">
        <v>3057</v>
      </c>
    </row>
    <row r="23" spans="1:28" x14ac:dyDescent="0.3">
      <c r="A23" t="s">
        <v>72</v>
      </c>
      <c r="B23">
        <v>122</v>
      </c>
      <c r="D23" t="s">
        <v>705</v>
      </c>
      <c r="E23" t="s">
        <v>908</v>
      </c>
      <c r="F23" t="s">
        <v>716</v>
      </c>
      <c r="G23" t="s">
        <v>2207</v>
      </c>
      <c r="H23" t="s">
        <v>87</v>
      </c>
      <c r="I23" t="s">
        <v>195</v>
      </c>
      <c r="J23" t="s">
        <v>3279</v>
      </c>
      <c r="K23">
        <v>28</v>
      </c>
      <c r="L23">
        <v>24</v>
      </c>
      <c r="M23">
        <v>5</v>
      </c>
      <c r="N23">
        <v>15428.571428571431</v>
      </c>
      <c r="O23">
        <v>510806</v>
      </c>
      <c r="P23" t="s">
        <v>2889</v>
      </c>
      <c r="Q23">
        <v>5.3999999999999999E-2</v>
      </c>
      <c r="R23" t="s">
        <v>762</v>
      </c>
      <c r="S23">
        <v>768</v>
      </c>
      <c r="T23" t="s">
        <v>670</v>
      </c>
      <c r="U23" t="s">
        <v>707</v>
      </c>
      <c r="V23" t="s">
        <v>708</v>
      </c>
      <c r="W23" t="s">
        <v>0</v>
      </c>
      <c r="X23" t="s">
        <v>1610</v>
      </c>
      <c r="Y23" t="s">
        <v>80</v>
      </c>
      <c r="Z23" t="s">
        <v>398</v>
      </c>
      <c r="AA23" t="s">
        <v>700</v>
      </c>
      <c r="AB23" t="s">
        <v>3282</v>
      </c>
    </row>
    <row r="24" spans="1:28" x14ac:dyDescent="0.3">
      <c r="A24" t="s">
        <v>72</v>
      </c>
      <c r="B24">
        <v>123</v>
      </c>
      <c r="D24" t="s">
        <v>705</v>
      </c>
      <c r="E24" t="s">
        <v>722</v>
      </c>
      <c r="F24" t="s">
        <v>716</v>
      </c>
      <c r="G24" t="s">
        <v>398</v>
      </c>
      <c r="H24" t="s">
        <v>40</v>
      </c>
      <c r="I24" t="s">
        <v>131</v>
      </c>
      <c r="J24" t="s">
        <v>3245</v>
      </c>
      <c r="K24">
        <v>31</v>
      </c>
      <c r="L24">
        <v>24</v>
      </c>
      <c r="M24">
        <v>5</v>
      </c>
      <c r="N24">
        <v>13935.483870967742</v>
      </c>
      <c r="O24">
        <v>768749</v>
      </c>
      <c r="P24" t="s">
        <v>2074</v>
      </c>
      <c r="Q24">
        <v>0.152</v>
      </c>
      <c r="R24" t="s">
        <v>8425</v>
      </c>
      <c r="S24">
        <v>768</v>
      </c>
      <c r="T24" t="s">
        <v>670</v>
      </c>
      <c r="U24" t="s">
        <v>707</v>
      </c>
      <c r="V24" t="s">
        <v>708</v>
      </c>
      <c r="W24" t="s">
        <v>0</v>
      </c>
      <c r="X24" t="s">
        <v>1609</v>
      </c>
      <c r="Y24" t="s">
        <v>80</v>
      </c>
      <c r="Z24" t="s">
        <v>398</v>
      </c>
      <c r="AA24" t="s">
        <v>2036</v>
      </c>
      <c r="AB24" t="s">
        <v>1500</v>
      </c>
    </row>
    <row r="25" spans="1:28" x14ac:dyDescent="0.3">
      <c r="A25" t="s">
        <v>72</v>
      </c>
      <c r="B25">
        <v>124</v>
      </c>
      <c r="D25" t="s">
        <v>705</v>
      </c>
      <c r="E25" t="s">
        <v>723</v>
      </c>
      <c r="F25" t="s">
        <v>716</v>
      </c>
      <c r="G25" t="s">
        <v>196</v>
      </c>
      <c r="H25" t="s">
        <v>40</v>
      </c>
      <c r="I25" t="s">
        <v>195</v>
      </c>
      <c r="J25" t="s">
        <v>2176</v>
      </c>
      <c r="K25">
        <v>25</v>
      </c>
      <c r="L25">
        <v>24</v>
      </c>
      <c r="M25">
        <v>5</v>
      </c>
      <c r="N25">
        <v>17280</v>
      </c>
      <c r="O25">
        <v>743482</v>
      </c>
      <c r="P25" t="s">
        <v>1661</v>
      </c>
      <c r="Q25">
        <v>5.5E-2</v>
      </c>
      <c r="R25" t="s">
        <v>729</v>
      </c>
      <c r="S25">
        <v>768</v>
      </c>
      <c r="T25" t="s">
        <v>670</v>
      </c>
      <c r="U25" t="s">
        <v>707</v>
      </c>
      <c r="V25" t="s">
        <v>708</v>
      </c>
      <c r="W25" t="s">
        <v>0</v>
      </c>
      <c r="X25" t="s">
        <v>768</v>
      </c>
      <c r="Y25" t="s">
        <v>80</v>
      </c>
      <c r="Z25" t="s">
        <v>196</v>
      </c>
      <c r="AA25" t="s">
        <v>703</v>
      </c>
      <c r="AB25" t="s">
        <v>2177</v>
      </c>
    </row>
    <row r="26" spans="1:28" x14ac:dyDescent="0.3">
      <c r="A26" t="s">
        <v>72</v>
      </c>
      <c r="B26">
        <v>125</v>
      </c>
      <c r="D26" t="s">
        <v>705</v>
      </c>
      <c r="E26" t="s">
        <v>724</v>
      </c>
      <c r="F26" t="s">
        <v>716</v>
      </c>
      <c r="G26" t="s">
        <v>398</v>
      </c>
      <c r="H26" t="s">
        <v>40</v>
      </c>
      <c r="I26" t="s">
        <v>131</v>
      </c>
      <c r="J26" t="s">
        <v>3245</v>
      </c>
      <c r="K26">
        <v>31</v>
      </c>
      <c r="L26">
        <v>24</v>
      </c>
      <c r="M26">
        <v>5</v>
      </c>
      <c r="N26">
        <v>13935.483870967742</v>
      </c>
      <c r="O26">
        <v>768749</v>
      </c>
      <c r="P26" t="s">
        <v>2074</v>
      </c>
      <c r="Q26">
        <v>0.152</v>
      </c>
      <c r="R26" t="s">
        <v>2908</v>
      </c>
      <c r="S26">
        <v>768</v>
      </c>
      <c r="T26" t="s">
        <v>670</v>
      </c>
      <c r="U26" t="s">
        <v>707</v>
      </c>
      <c r="V26" t="s">
        <v>708</v>
      </c>
      <c r="W26" t="s">
        <v>0</v>
      </c>
      <c r="X26" t="s">
        <v>1609</v>
      </c>
      <c r="Y26" t="s">
        <v>80</v>
      </c>
      <c r="Z26" t="s">
        <v>1182</v>
      </c>
      <c r="AA26" t="s">
        <v>712</v>
      </c>
      <c r="AB26" t="s">
        <v>3189</v>
      </c>
    </row>
    <row r="27" spans="1:28" x14ac:dyDescent="0.3">
      <c r="A27" t="s">
        <v>72</v>
      </c>
      <c r="B27">
        <v>126</v>
      </c>
      <c r="D27" t="s">
        <v>705</v>
      </c>
      <c r="E27" t="s">
        <v>909</v>
      </c>
      <c r="F27" t="s">
        <v>716</v>
      </c>
      <c r="G27" t="s">
        <v>402</v>
      </c>
      <c r="H27" t="s">
        <v>256</v>
      </c>
      <c r="I27" t="s">
        <v>294</v>
      </c>
      <c r="J27" t="s">
        <v>2980</v>
      </c>
      <c r="K27">
        <v>13</v>
      </c>
      <c r="L27">
        <v>24</v>
      </c>
      <c r="M27">
        <v>5</v>
      </c>
      <c r="N27">
        <v>33230.769230769227</v>
      </c>
      <c r="O27">
        <v>593636</v>
      </c>
      <c r="P27" t="s">
        <v>418</v>
      </c>
      <c r="Q27">
        <v>2.3E-2</v>
      </c>
      <c r="R27" t="s">
        <v>2908</v>
      </c>
      <c r="S27">
        <v>768</v>
      </c>
      <c r="T27" t="s">
        <v>670</v>
      </c>
      <c r="U27" t="s">
        <v>707</v>
      </c>
      <c r="V27" t="s">
        <v>708</v>
      </c>
      <c r="W27" t="s">
        <v>0</v>
      </c>
      <c r="X27" t="s">
        <v>1605</v>
      </c>
      <c r="Y27" t="s">
        <v>80</v>
      </c>
      <c r="Z27" t="s">
        <v>402</v>
      </c>
      <c r="AA27" t="s">
        <v>1333</v>
      </c>
      <c r="AB27" t="s">
        <v>2130</v>
      </c>
    </row>
    <row r="28" spans="1:28" x14ac:dyDescent="0.3">
      <c r="A28" t="s">
        <v>80</v>
      </c>
      <c r="B28">
        <v>127</v>
      </c>
      <c r="D28" t="s">
        <v>705</v>
      </c>
      <c r="E28" t="s">
        <v>725</v>
      </c>
      <c r="F28" t="s">
        <v>716</v>
      </c>
      <c r="G28" t="s">
        <v>247</v>
      </c>
      <c r="H28" t="s">
        <v>88</v>
      </c>
      <c r="I28" t="s">
        <v>131</v>
      </c>
      <c r="J28" t="s">
        <v>2989</v>
      </c>
      <c r="K28">
        <v>39</v>
      </c>
      <c r="L28">
        <v>24</v>
      </c>
      <c r="M28">
        <v>5</v>
      </c>
      <c r="N28">
        <v>11076.923076923076</v>
      </c>
      <c r="O28">
        <v>766789</v>
      </c>
      <c r="P28" t="s">
        <v>2787</v>
      </c>
      <c r="Q28">
        <v>0.16300000000000001</v>
      </c>
      <c r="R28" t="s">
        <v>3217</v>
      </c>
      <c r="S28">
        <v>768</v>
      </c>
      <c r="T28" t="s">
        <v>670</v>
      </c>
      <c r="U28" t="s">
        <v>707</v>
      </c>
      <c r="V28" t="s">
        <v>708</v>
      </c>
      <c r="W28" t="s">
        <v>0</v>
      </c>
      <c r="X28" t="s">
        <v>1593</v>
      </c>
      <c r="Y28" t="s">
        <v>80</v>
      </c>
      <c r="Z28" t="s">
        <v>356</v>
      </c>
      <c r="AA28" t="s">
        <v>2036</v>
      </c>
      <c r="AB28" t="s">
        <v>2990</v>
      </c>
    </row>
    <row r="29" spans="1:28" x14ac:dyDescent="0.3">
      <c r="A29" t="s">
        <v>72</v>
      </c>
      <c r="B29">
        <v>128</v>
      </c>
      <c r="C29" t="s">
        <v>1515</v>
      </c>
      <c r="D29" t="s">
        <v>705</v>
      </c>
      <c r="E29" t="s">
        <v>727</v>
      </c>
      <c r="F29" t="s">
        <v>716</v>
      </c>
      <c r="G29" t="s">
        <v>224</v>
      </c>
      <c r="H29" t="s">
        <v>208</v>
      </c>
      <c r="I29" t="s">
        <v>225</v>
      </c>
      <c r="J29" t="s">
        <v>7933</v>
      </c>
      <c r="K29">
        <v>13</v>
      </c>
      <c r="L29">
        <v>24</v>
      </c>
      <c r="M29">
        <v>5</v>
      </c>
      <c r="N29">
        <v>33230.769230769227</v>
      </c>
      <c r="O29">
        <v>726942</v>
      </c>
      <c r="P29" t="s">
        <v>419</v>
      </c>
      <c r="Q29">
        <v>2.3E-2</v>
      </c>
      <c r="R29" t="s">
        <v>7934</v>
      </c>
      <c r="S29">
        <v>768</v>
      </c>
      <c r="T29" t="s">
        <v>670</v>
      </c>
      <c r="U29" t="s">
        <v>707</v>
      </c>
      <c r="V29" t="s">
        <v>708</v>
      </c>
      <c r="W29" t="s">
        <v>0</v>
      </c>
      <c r="X29" t="s">
        <v>3900</v>
      </c>
      <c r="Y29" t="s">
        <v>76</v>
      </c>
      <c r="Z29" t="s">
        <v>363</v>
      </c>
      <c r="AA29" t="s">
        <v>1894</v>
      </c>
      <c r="AB29" t="s">
        <v>7935</v>
      </c>
    </row>
    <row r="30" spans="1:28" x14ac:dyDescent="0.3">
      <c r="A30" t="s">
        <v>72</v>
      </c>
      <c r="B30">
        <v>129</v>
      </c>
      <c r="D30" t="s">
        <v>705</v>
      </c>
      <c r="E30" t="s">
        <v>728</v>
      </c>
      <c r="F30" t="s">
        <v>716</v>
      </c>
      <c r="G30" t="s">
        <v>242</v>
      </c>
      <c r="H30" t="s">
        <v>243</v>
      </c>
      <c r="I30" t="s">
        <v>240</v>
      </c>
      <c r="J30" t="s">
        <v>3466</v>
      </c>
      <c r="K30">
        <v>20</v>
      </c>
      <c r="L30">
        <v>24</v>
      </c>
      <c r="M30">
        <v>5</v>
      </c>
      <c r="N30">
        <v>21600</v>
      </c>
      <c r="O30">
        <v>593636</v>
      </c>
      <c r="P30" t="s">
        <v>418</v>
      </c>
      <c r="Q30">
        <v>6.2E-2</v>
      </c>
      <c r="R30" t="s">
        <v>2446</v>
      </c>
      <c r="S30">
        <v>768</v>
      </c>
      <c r="T30" t="s">
        <v>670</v>
      </c>
      <c r="U30" t="s">
        <v>707</v>
      </c>
      <c r="V30" t="s">
        <v>708</v>
      </c>
      <c r="W30" t="s">
        <v>0</v>
      </c>
      <c r="X30" t="s">
        <v>1594</v>
      </c>
      <c r="Y30" t="s">
        <v>72</v>
      </c>
      <c r="Z30" t="s">
        <v>374</v>
      </c>
      <c r="AA30" t="s">
        <v>1862</v>
      </c>
      <c r="AB30" t="s">
        <v>3467</v>
      </c>
    </row>
    <row r="31" spans="1:28" x14ac:dyDescent="0.3">
      <c r="A31" t="s">
        <v>72</v>
      </c>
      <c r="B31">
        <v>130</v>
      </c>
      <c r="D31" t="s">
        <v>705</v>
      </c>
      <c r="E31" t="s">
        <v>730</v>
      </c>
      <c r="F31" t="s">
        <v>716</v>
      </c>
      <c r="G31" t="s">
        <v>315</v>
      </c>
      <c r="H31" t="s">
        <v>40</v>
      </c>
      <c r="I31" t="s">
        <v>233</v>
      </c>
      <c r="J31" t="s">
        <v>8426</v>
      </c>
      <c r="K31">
        <v>26</v>
      </c>
      <c r="L31">
        <v>24</v>
      </c>
      <c r="M31">
        <v>5</v>
      </c>
      <c r="N31">
        <v>16615.384615384613</v>
      </c>
      <c r="O31">
        <v>743483</v>
      </c>
      <c r="P31" t="s">
        <v>2072</v>
      </c>
      <c r="Q31">
        <v>6.8000000000000005E-2</v>
      </c>
      <c r="R31" t="s">
        <v>753</v>
      </c>
      <c r="S31">
        <v>768</v>
      </c>
      <c r="T31" t="s">
        <v>670</v>
      </c>
      <c r="U31" t="s">
        <v>707</v>
      </c>
      <c r="V31" t="s">
        <v>708</v>
      </c>
      <c r="W31" t="s">
        <v>0</v>
      </c>
      <c r="X31" t="s">
        <v>1605</v>
      </c>
      <c r="Y31" t="s">
        <v>72</v>
      </c>
      <c r="Z31" t="s">
        <v>1289</v>
      </c>
      <c r="AA31" t="s">
        <v>719</v>
      </c>
      <c r="AB31" t="s">
        <v>3450</v>
      </c>
    </row>
    <row r="32" spans="1:28" x14ac:dyDescent="0.3">
      <c r="A32" t="s">
        <v>72</v>
      </c>
      <c r="B32">
        <v>131</v>
      </c>
      <c r="D32" t="s">
        <v>705</v>
      </c>
      <c r="E32" t="s">
        <v>896</v>
      </c>
      <c r="F32" t="s">
        <v>716</v>
      </c>
      <c r="G32" t="s">
        <v>736</v>
      </c>
      <c r="H32" t="s">
        <v>737</v>
      </c>
      <c r="I32" t="s">
        <v>251</v>
      </c>
      <c r="J32" t="s">
        <v>2114</v>
      </c>
      <c r="K32">
        <v>28</v>
      </c>
      <c r="L32">
        <v>24</v>
      </c>
      <c r="M32">
        <v>5</v>
      </c>
      <c r="N32">
        <v>15428.571428571431</v>
      </c>
      <c r="O32">
        <v>796474</v>
      </c>
      <c r="P32" t="s">
        <v>446</v>
      </c>
      <c r="Q32">
        <v>0.121</v>
      </c>
      <c r="R32" t="s">
        <v>2949</v>
      </c>
      <c r="S32">
        <v>768</v>
      </c>
      <c r="T32" t="s">
        <v>670</v>
      </c>
      <c r="U32" t="s">
        <v>707</v>
      </c>
      <c r="V32" t="s">
        <v>708</v>
      </c>
      <c r="W32" t="s">
        <v>0</v>
      </c>
      <c r="X32" t="s">
        <v>702</v>
      </c>
      <c r="Y32" t="s">
        <v>80</v>
      </c>
      <c r="Z32" t="s">
        <v>306</v>
      </c>
      <c r="AA32" t="s">
        <v>1333</v>
      </c>
      <c r="AB32" t="s">
        <v>3042</v>
      </c>
    </row>
    <row r="33" spans="1:28" x14ac:dyDescent="0.3">
      <c r="A33" t="s">
        <v>67</v>
      </c>
      <c r="B33">
        <v>132</v>
      </c>
      <c r="D33" t="s">
        <v>705</v>
      </c>
      <c r="E33" t="s">
        <v>731</v>
      </c>
      <c r="F33" t="s">
        <v>716</v>
      </c>
      <c r="G33" t="s">
        <v>3531</v>
      </c>
      <c r="H33" t="s">
        <v>3532</v>
      </c>
      <c r="I33" t="s">
        <v>2090</v>
      </c>
      <c r="J33" t="s">
        <v>7936</v>
      </c>
      <c r="K33">
        <v>15</v>
      </c>
      <c r="L33">
        <v>24</v>
      </c>
      <c r="M33">
        <v>5</v>
      </c>
      <c r="N33">
        <v>28800</v>
      </c>
      <c r="O33">
        <v>593636</v>
      </c>
      <c r="P33" t="s">
        <v>418</v>
      </c>
      <c r="Q33">
        <v>1.4999999999999999E-2</v>
      </c>
      <c r="R33" t="s">
        <v>4199</v>
      </c>
      <c r="S33">
        <v>768</v>
      </c>
      <c r="T33" t="s">
        <v>670</v>
      </c>
      <c r="U33" t="s">
        <v>707</v>
      </c>
      <c r="V33" t="s">
        <v>708</v>
      </c>
      <c r="W33" t="s">
        <v>740</v>
      </c>
      <c r="X33" t="s">
        <v>4302</v>
      </c>
      <c r="Y33" t="s">
        <v>72</v>
      </c>
      <c r="Z33" t="s">
        <v>347</v>
      </c>
      <c r="AA33" t="s">
        <v>720</v>
      </c>
      <c r="AB33" t="s">
        <v>7937</v>
      </c>
    </row>
    <row r="34" spans="1:28" x14ac:dyDescent="0.3">
      <c r="A34" t="s">
        <v>72</v>
      </c>
      <c r="B34">
        <v>133</v>
      </c>
      <c r="D34" t="s">
        <v>705</v>
      </c>
      <c r="E34" t="s">
        <v>832</v>
      </c>
      <c r="F34" t="s">
        <v>716</v>
      </c>
      <c r="G34" t="s">
        <v>297</v>
      </c>
      <c r="H34" t="s">
        <v>36</v>
      </c>
      <c r="I34" t="s">
        <v>131</v>
      </c>
      <c r="J34" t="s">
        <v>2950</v>
      </c>
      <c r="K34">
        <v>24</v>
      </c>
      <c r="L34">
        <v>24</v>
      </c>
      <c r="M34">
        <v>5</v>
      </c>
      <c r="N34">
        <v>18000</v>
      </c>
      <c r="O34">
        <v>726941</v>
      </c>
      <c r="P34" t="s">
        <v>2079</v>
      </c>
      <c r="Q34">
        <v>4.2999999999999997E-2</v>
      </c>
      <c r="R34" t="s">
        <v>2914</v>
      </c>
      <c r="S34">
        <v>768</v>
      </c>
      <c r="T34" t="s">
        <v>670</v>
      </c>
      <c r="U34" t="s">
        <v>707</v>
      </c>
      <c r="V34" t="s">
        <v>708</v>
      </c>
      <c r="W34" t="s">
        <v>0</v>
      </c>
      <c r="X34" t="s">
        <v>1594</v>
      </c>
      <c r="Y34" t="s">
        <v>72</v>
      </c>
      <c r="Z34" t="s">
        <v>297</v>
      </c>
      <c r="AA34" t="s">
        <v>1844</v>
      </c>
      <c r="AB34" t="s">
        <v>2038</v>
      </c>
    </row>
    <row r="35" spans="1:28" x14ac:dyDescent="0.3">
      <c r="A35" t="s">
        <v>72</v>
      </c>
      <c r="B35">
        <v>134</v>
      </c>
      <c r="D35" t="s">
        <v>705</v>
      </c>
      <c r="E35" t="s">
        <v>732</v>
      </c>
      <c r="F35" t="s">
        <v>716</v>
      </c>
      <c r="G35" t="s">
        <v>316</v>
      </c>
      <c r="H35" t="s">
        <v>22</v>
      </c>
      <c r="I35" t="s">
        <v>294</v>
      </c>
      <c r="J35" t="s">
        <v>3141</v>
      </c>
      <c r="K35">
        <v>14</v>
      </c>
      <c r="L35">
        <v>24</v>
      </c>
      <c r="M35">
        <v>5</v>
      </c>
      <c r="N35">
        <v>30857.142857142862</v>
      </c>
      <c r="O35">
        <v>593636</v>
      </c>
      <c r="P35" t="s">
        <v>418</v>
      </c>
      <c r="Q35">
        <v>1.7000000000000001E-2</v>
      </c>
      <c r="R35" t="s">
        <v>1948</v>
      </c>
      <c r="S35">
        <v>768</v>
      </c>
      <c r="T35" t="s">
        <v>670</v>
      </c>
      <c r="U35" t="s">
        <v>707</v>
      </c>
      <c r="V35" t="s">
        <v>708</v>
      </c>
      <c r="W35" t="s">
        <v>0</v>
      </c>
      <c r="X35" t="s">
        <v>702</v>
      </c>
      <c r="Y35" t="s">
        <v>80</v>
      </c>
      <c r="Z35" t="s">
        <v>316</v>
      </c>
      <c r="AA35" t="s">
        <v>712</v>
      </c>
      <c r="AB35" t="s">
        <v>1501</v>
      </c>
    </row>
    <row r="36" spans="1:28" x14ac:dyDescent="0.3">
      <c r="A36" t="s">
        <v>72</v>
      </c>
      <c r="B36">
        <v>135</v>
      </c>
      <c r="D36" t="s">
        <v>705</v>
      </c>
      <c r="E36" t="s">
        <v>937</v>
      </c>
      <c r="F36" t="s">
        <v>716</v>
      </c>
      <c r="G36" t="s">
        <v>3500</v>
      </c>
      <c r="H36" t="s">
        <v>3501</v>
      </c>
      <c r="I36" t="s">
        <v>251</v>
      </c>
      <c r="J36" t="s">
        <v>1337</v>
      </c>
      <c r="K36">
        <v>29</v>
      </c>
      <c r="L36">
        <v>24</v>
      </c>
      <c r="M36">
        <v>5</v>
      </c>
      <c r="N36">
        <v>14896.551724137931</v>
      </c>
      <c r="O36">
        <v>726942</v>
      </c>
      <c r="P36" t="s">
        <v>419</v>
      </c>
      <c r="Q36">
        <v>2.3E-2</v>
      </c>
      <c r="R36" t="s">
        <v>712</v>
      </c>
      <c r="S36">
        <v>768</v>
      </c>
      <c r="T36" t="s">
        <v>670</v>
      </c>
      <c r="U36" t="s">
        <v>707</v>
      </c>
      <c r="V36" t="s">
        <v>708</v>
      </c>
      <c r="W36" t="s">
        <v>0</v>
      </c>
      <c r="X36" t="s">
        <v>1529</v>
      </c>
      <c r="Y36" t="s">
        <v>72</v>
      </c>
      <c r="Z36" t="s">
        <v>297</v>
      </c>
      <c r="AA36" t="s">
        <v>2002</v>
      </c>
      <c r="AB36" t="s">
        <v>3905</v>
      </c>
    </row>
    <row r="37" spans="1:28" x14ac:dyDescent="0.3">
      <c r="A37" t="s">
        <v>72</v>
      </c>
      <c r="B37">
        <v>136</v>
      </c>
      <c r="D37" t="s">
        <v>705</v>
      </c>
      <c r="E37" t="s">
        <v>733</v>
      </c>
      <c r="F37" t="s">
        <v>716</v>
      </c>
      <c r="G37" t="s">
        <v>297</v>
      </c>
      <c r="H37" t="s">
        <v>36</v>
      </c>
      <c r="I37" t="s">
        <v>131</v>
      </c>
      <c r="J37" t="s">
        <v>2950</v>
      </c>
      <c r="K37">
        <v>24</v>
      </c>
      <c r="L37">
        <v>24</v>
      </c>
      <c r="M37">
        <v>5</v>
      </c>
      <c r="N37">
        <v>18000</v>
      </c>
      <c r="O37">
        <v>726941</v>
      </c>
      <c r="P37" t="s">
        <v>2079</v>
      </c>
      <c r="Q37">
        <v>4.2999999999999997E-2</v>
      </c>
      <c r="R37" t="s">
        <v>2914</v>
      </c>
      <c r="S37">
        <v>768</v>
      </c>
      <c r="T37" t="s">
        <v>670</v>
      </c>
      <c r="U37" t="s">
        <v>707</v>
      </c>
      <c r="V37" t="s">
        <v>708</v>
      </c>
      <c r="W37" t="s">
        <v>0</v>
      </c>
      <c r="X37" t="s">
        <v>1594</v>
      </c>
      <c r="Y37" t="s">
        <v>1518</v>
      </c>
      <c r="Z37" t="s">
        <v>297</v>
      </c>
      <c r="AA37" t="s">
        <v>2002</v>
      </c>
      <c r="AB37" t="s">
        <v>1502</v>
      </c>
    </row>
    <row r="38" spans="1:28" x14ac:dyDescent="0.3">
      <c r="A38" t="s">
        <v>1600</v>
      </c>
      <c r="H38" t="s">
        <v>0</v>
      </c>
      <c r="I38" t="s">
        <v>0</v>
      </c>
      <c r="L38">
        <v>24</v>
      </c>
      <c r="M38">
        <v>5</v>
      </c>
      <c r="P38" t="s">
        <v>0</v>
      </c>
      <c r="R38" t="s">
        <v>838</v>
      </c>
      <c r="S38">
        <v>768</v>
      </c>
      <c r="T38" t="s">
        <v>670</v>
      </c>
      <c r="U38" t="s">
        <v>738</v>
      </c>
      <c r="V38" t="s">
        <v>739</v>
      </c>
      <c r="W38" t="s">
        <v>0</v>
      </c>
      <c r="X38" t="s">
        <v>0</v>
      </c>
      <c r="Y38" t="s">
        <v>76</v>
      </c>
      <c r="Z38" t="s">
        <v>127</v>
      </c>
      <c r="AA38" t="s">
        <v>1333</v>
      </c>
      <c r="AB38" t="s">
        <v>0</v>
      </c>
    </row>
    <row r="39" spans="1:28" x14ac:dyDescent="0.3">
      <c r="A39" t="s">
        <v>1600</v>
      </c>
      <c r="H39" t="s">
        <v>0</v>
      </c>
      <c r="I39" t="s">
        <v>0</v>
      </c>
      <c r="L39">
        <v>24</v>
      </c>
      <c r="M39">
        <v>5</v>
      </c>
      <c r="P39" t="s">
        <v>0</v>
      </c>
      <c r="R39" t="s">
        <v>838</v>
      </c>
      <c r="S39">
        <v>768</v>
      </c>
      <c r="T39" t="s">
        <v>670</v>
      </c>
      <c r="U39" t="s">
        <v>833</v>
      </c>
      <c r="V39" t="s">
        <v>834</v>
      </c>
      <c r="W39" t="s">
        <v>0</v>
      </c>
      <c r="X39" t="s">
        <v>0</v>
      </c>
      <c r="Y39" t="s">
        <v>67</v>
      </c>
      <c r="Z39" t="s">
        <v>0</v>
      </c>
      <c r="AA39" t="s">
        <v>838</v>
      </c>
      <c r="AB39" t="s">
        <v>0</v>
      </c>
    </row>
    <row r="40" spans="1:28" x14ac:dyDescent="0.3">
      <c r="A40" t="s">
        <v>78</v>
      </c>
      <c r="B40">
        <v>201</v>
      </c>
      <c r="C40" t="s">
        <v>1515</v>
      </c>
      <c r="D40" t="s">
        <v>734</v>
      </c>
      <c r="E40" t="s">
        <v>920</v>
      </c>
      <c r="F40" t="s">
        <v>699</v>
      </c>
      <c r="G40" t="s">
        <v>3885</v>
      </c>
      <c r="H40" t="s">
        <v>3901</v>
      </c>
      <c r="I40" t="s">
        <v>2050</v>
      </c>
      <c r="J40" t="s">
        <v>3906</v>
      </c>
      <c r="K40">
        <v>33</v>
      </c>
      <c r="L40">
        <v>24</v>
      </c>
      <c r="M40">
        <v>5</v>
      </c>
      <c r="N40">
        <v>13090.90909090909</v>
      </c>
      <c r="O40">
        <v>726942</v>
      </c>
      <c r="P40" t="s">
        <v>419</v>
      </c>
      <c r="Q40">
        <v>0</v>
      </c>
      <c r="R40" t="s">
        <v>719</v>
      </c>
      <c r="S40">
        <v>768</v>
      </c>
      <c r="T40" t="s">
        <v>670</v>
      </c>
      <c r="U40" t="s">
        <v>738</v>
      </c>
      <c r="V40" t="s">
        <v>739</v>
      </c>
      <c r="W40" t="s">
        <v>0</v>
      </c>
      <c r="X40" t="s">
        <v>740</v>
      </c>
      <c r="Y40" t="s">
        <v>72</v>
      </c>
      <c r="Z40" t="s">
        <v>391</v>
      </c>
      <c r="AA40" t="s">
        <v>2212</v>
      </c>
      <c r="AB40" t="s">
        <v>3907</v>
      </c>
    </row>
    <row r="41" spans="1:28" x14ac:dyDescent="0.3">
      <c r="A41" t="s">
        <v>67</v>
      </c>
      <c r="B41">
        <v>202</v>
      </c>
      <c r="C41" t="s">
        <v>1515</v>
      </c>
      <c r="D41" t="s">
        <v>734</v>
      </c>
      <c r="E41" t="s">
        <v>897</v>
      </c>
      <c r="F41" t="s">
        <v>699</v>
      </c>
      <c r="G41" t="s">
        <v>3529</v>
      </c>
      <c r="H41" t="s">
        <v>3507</v>
      </c>
      <c r="I41" t="s">
        <v>125</v>
      </c>
      <c r="J41" t="s">
        <v>7779</v>
      </c>
      <c r="K41">
        <v>26</v>
      </c>
      <c r="L41">
        <v>24</v>
      </c>
      <c r="M41">
        <v>5</v>
      </c>
      <c r="N41">
        <v>16615.384615384613</v>
      </c>
      <c r="O41">
        <v>768757</v>
      </c>
      <c r="P41" t="s">
        <v>2069</v>
      </c>
      <c r="Q41">
        <v>4.5999999999999999E-2</v>
      </c>
      <c r="R41" t="s">
        <v>726</v>
      </c>
      <c r="S41">
        <v>768</v>
      </c>
      <c r="T41" t="s">
        <v>670</v>
      </c>
      <c r="U41" t="s">
        <v>738</v>
      </c>
      <c r="V41" t="s">
        <v>739</v>
      </c>
      <c r="W41" t="s">
        <v>0</v>
      </c>
      <c r="X41" t="s">
        <v>3685</v>
      </c>
      <c r="Y41" t="s">
        <v>72</v>
      </c>
      <c r="Z41" t="s">
        <v>391</v>
      </c>
      <c r="AA41" t="s">
        <v>2212</v>
      </c>
      <c r="AB41" t="s">
        <v>7780</v>
      </c>
    </row>
    <row r="42" spans="1:28" x14ac:dyDescent="0.3">
      <c r="A42" t="s">
        <v>76</v>
      </c>
      <c r="B42">
        <v>203</v>
      </c>
      <c r="D42" t="s">
        <v>734</v>
      </c>
      <c r="E42" t="s">
        <v>839</v>
      </c>
      <c r="F42" t="s">
        <v>797</v>
      </c>
      <c r="G42" t="s">
        <v>3086</v>
      </c>
      <c r="H42" t="s">
        <v>3087</v>
      </c>
      <c r="I42" t="s">
        <v>3079</v>
      </c>
      <c r="J42" t="s">
        <v>3167</v>
      </c>
      <c r="K42">
        <v>21</v>
      </c>
      <c r="L42">
        <v>24</v>
      </c>
      <c r="M42">
        <v>5</v>
      </c>
      <c r="N42">
        <v>20571.428571428569</v>
      </c>
      <c r="O42">
        <v>593636</v>
      </c>
      <c r="P42" t="s">
        <v>418</v>
      </c>
      <c r="Q42">
        <v>3.7999999999999999E-2</v>
      </c>
      <c r="R42" t="s">
        <v>2446</v>
      </c>
      <c r="S42">
        <v>768</v>
      </c>
      <c r="T42" t="s">
        <v>670</v>
      </c>
      <c r="U42" t="s">
        <v>738</v>
      </c>
      <c r="V42" t="s">
        <v>739</v>
      </c>
      <c r="W42" t="s">
        <v>740</v>
      </c>
      <c r="X42" t="s">
        <v>704</v>
      </c>
      <c r="Y42" t="s">
        <v>80</v>
      </c>
      <c r="Z42" t="s">
        <v>357</v>
      </c>
      <c r="AA42" t="s">
        <v>1333</v>
      </c>
      <c r="AB42" t="s">
        <v>3117</v>
      </c>
    </row>
    <row r="43" spans="1:28" x14ac:dyDescent="0.3">
      <c r="A43" t="s">
        <v>72</v>
      </c>
      <c r="B43">
        <v>204</v>
      </c>
      <c r="D43" t="s">
        <v>734</v>
      </c>
      <c r="E43" t="s">
        <v>735</v>
      </c>
      <c r="F43" t="s">
        <v>699</v>
      </c>
      <c r="G43" t="s">
        <v>736</v>
      </c>
      <c r="H43" t="s">
        <v>737</v>
      </c>
      <c r="I43" t="s">
        <v>251</v>
      </c>
      <c r="J43" t="s">
        <v>2114</v>
      </c>
      <c r="K43">
        <v>28</v>
      </c>
      <c r="L43">
        <v>24</v>
      </c>
      <c r="M43">
        <v>5</v>
      </c>
      <c r="N43">
        <v>15428.571428571431</v>
      </c>
      <c r="O43">
        <v>796474</v>
      </c>
      <c r="P43" t="s">
        <v>446</v>
      </c>
      <c r="Q43">
        <v>0.121</v>
      </c>
      <c r="R43" t="s">
        <v>2949</v>
      </c>
      <c r="S43">
        <v>768</v>
      </c>
      <c r="T43" t="s">
        <v>670</v>
      </c>
      <c r="U43" t="s">
        <v>738</v>
      </c>
      <c r="V43" t="s">
        <v>739</v>
      </c>
      <c r="W43" t="s">
        <v>740</v>
      </c>
      <c r="X43" t="s">
        <v>702</v>
      </c>
      <c r="Y43" t="s">
        <v>2104</v>
      </c>
      <c r="Z43" t="s">
        <v>736</v>
      </c>
      <c r="AA43" t="s">
        <v>1844</v>
      </c>
      <c r="AB43" t="s">
        <v>2967</v>
      </c>
    </row>
    <row r="44" spans="1:28" x14ac:dyDescent="0.3">
      <c r="A44" t="s">
        <v>72</v>
      </c>
      <c r="B44">
        <v>205</v>
      </c>
      <c r="D44" t="s">
        <v>734</v>
      </c>
      <c r="E44" t="s">
        <v>840</v>
      </c>
      <c r="F44" t="s">
        <v>699</v>
      </c>
      <c r="G44" t="s">
        <v>4160</v>
      </c>
      <c r="H44" t="s">
        <v>4161</v>
      </c>
      <c r="I44" t="s">
        <v>41</v>
      </c>
      <c r="J44" t="s">
        <v>3462</v>
      </c>
      <c r="K44">
        <v>33</v>
      </c>
      <c r="L44">
        <v>24</v>
      </c>
      <c r="M44">
        <v>5</v>
      </c>
      <c r="N44">
        <v>13090.90909090909</v>
      </c>
      <c r="O44">
        <v>768538</v>
      </c>
      <c r="P44" t="s">
        <v>2073</v>
      </c>
      <c r="Q44">
        <v>0.10199999999999999</v>
      </c>
      <c r="R44" t="s">
        <v>3151</v>
      </c>
      <c r="S44">
        <v>768</v>
      </c>
      <c r="T44" t="s">
        <v>670</v>
      </c>
      <c r="U44" t="s">
        <v>738</v>
      </c>
      <c r="V44" t="s">
        <v>739</v>
      </c>
      <c r="W44" t="s">
        <v>740</v>
      </c>
      <c r="X44" t="s">
        <v>3685</v>
      </c>
      <c r="Y44" t="s">
        <v>76</v>
      </c>
      <c r="Z44" t="s">
        <v>218</v>
      </c>
      <c r="AA44" t="s">
        <v>717</v>
      </c>
      <c r="AB44" t="s">
        <v>4329</v>
      </c>
    </row>
    <row r="45" spans="1:28" x14ac:dyDescent="0.3">
      <c r="A45" t="s">
        <v>72</v>
      </c>
      <c r="B45">
        <v>206</v>
      </c>
      <c r="D45" t="s">
        <v>734</v>
      </c>
      <c r="E45" t="s">
        <v>910</v>
      </c>
      <c r="F45" t="s">
        <v>699</v>
      </c>
      <c r="G45" t="s">
        <v>390</v>
      </c>
      <c r="H45" t="s">
        <v>36</v>
      </c>
      <c r="I45" t="s">
        <v>30</v>
      </c>
      <c r="J45" t="s">
        <v>3570</v>
      </c>
      <c r="K45">
        <v>22</v>
      </c>
      <c r="L45">
        <v>24</v>
      </c>
      <c r="M45">
        <v>5</v>
      </c>
      <c r="N45">
        <v>19636.363636363636</v>
      </c>
      <c r="O45">
        <v>593636</v>
      </c>
      <c r="P45" t="s">
        <v>418</v>
      </c>
      <c r="Q45">
        <v>3.6999999999999998E-2</v>
      </c>
      <c r="R45" t="s">
        <v>3151</v>
      </c>
      <c r="S45">
        <v>768</v>
      </c>
      <c r="T45" t="s">
        <v>670</v>
      </c>
      <c r="U45" t="s">
        <v>738</v>
      </c>
      <c r="V45" t="s">
        <v>739</v>
      </c>
      <c r="W45" t="s">
        <v>740</v>
      </c>
      <c r="X45" t="s">
        <v>1612</v>
      </c>
      <c r="Y45" t="s">
        <v>67</v>
      </c>
      <c r="Z45" t="s">
        <v>156</v>
      </c>
      <c r="AA45" t="s">
        <v>1937</v>
      </c>
      <c r="AB45" t="s">
        <v>2928</v>
      </c>
    </row>
    <row r="46" spans="1:28" x14ac:dyDescent="0.3">
      <c r="A46" t="s">
        <v>72</v>
      </c>
      <c r="B46">
        <v>207</v>
      </c>
      <c r="C46" t="s">
        <v>1515</v>
      </c>
      <c r="D46" t="s">
        <v>734</v>
      </c>
      <c r="E46" t="s">
        <v>841</v>
      </c>
      <c r="F46" t="s">
        <v>699</v>
      </c>
      <c r="G46" t="s">
        <v>1289</v>
      </c>
      <c r="H46" t="s">
        <v>1290</v>
      </c>
      <c r="I46" t="s">
        <v>195</v>
      </c>
      <c r="J46" t="s">
        <v>2475</v>
      </c>
      <c r="K46">
        <v>33</v>
      </c>
      <c r="L46">
        <v>24</v>
      </c>
      <c r="M46">
        <v>5</v>
      </c>
      <c r="N46">
        <v>13090.90909090909</v>
      </c>
      <c r="O46">
        <v>726942</v>
      </c>
      <c r="P46" t="s">
        <v>419</v>
      </c>
      <c r="Q46">
        <v>6.2E-2</v>
      </c>
      <c r="R46" t="s">
        <v>729</v>
      </c>
      <c r="S46">
        <v>768</v>
      </c>
      <c r="T46" t="s">
        <v>670</v>
      </c>
      <c r="U46" t="s">
        <v>738</v>
      </c>
      <c r="V46" t="s">
        <v>739</v>
      </c>
      <c r="W46" t="s">
        <v>740</v>
      </c>
      <c r="X46" t="s">
        <v>1614</v>
      </c>
      <c r="Y46" t="s">
        <v>72</v>
      </c>
      <c r="Z46" t="s">
        <v>391</v>
      </c>
      <c r="AA46" t="s">
        <v>2212</v>
      </c>
      <c r="AB46" t="s">
        <v>3278</v>
      </c>
    </row>
    <row r="47" spans="1:28" x14ac:dyDescent="0.3">
      <c r="A47" t="s">
        <v>72</v>
      </c>
      <c r="B47">
        <v>208</v>
      </c>
      <c r="D47" t="s">
        <v>734</v>
      </c>
      <c r="E47" t="s">
        <v>911</v>
      </c>
      <c r="F47" t="s">
        <v>699</v>
      </c>
      <c r="G47" t="s">
        <v>1042</v>
      </c>
      <c r="H47" t="s">
        <v>40</v>
      </c>
      <c r="I47" t="s">
        <v>41</v>
      </c>
      <c r="J47" t="s">
        <v>3155</v>
      </c>
      <c r="K47">
        <v>29</v>
      </c>
      <c r="L47">
        <v>24</v>
      </c>
      <c r="M47">
        <v>5</v>
      </c>
      <c r="N47">
        <v>14896.551724137931</v>
      </c>
      <c r="O47">
        <v>768762</v>
      </c>
      <c r="P47" t="s">
        <v>2075</v>
      </c>
      <c r="Q47">
        <v>9.0999999999999998E-2</v>
      </c>
      <c r="R47" t="s">
        <v>2914</v>
      </c>
      <c r="S47">
        <v>768</v>
      </c>
      <c r="T47" t="s">
        <v>670</v>
      </c>
      <c r="U47" t="s">
        <v>738</v>
      </c>
      <c r="V47" t="s">
        <v>739</v>
      </c>
      <c r="W47" t="s">
        <v>740</v>
      </c>
      <c r="X47" t="s">
        <v>1860</v>
      </c>
      <c r="Y47" t="s">
        <v>72</v>
      </c>
      <c r="Z47" t="s">
        <v>957</v>
      </c>
      <c r="AA47" t="s">
        <v>720</v>
      </c>
      <c r="AB47" t="s">
        <v>3089</v>
      </c>
    </row>
    <row r="48" spans="1:28" x14ac:dyDescent="0.3">
      <c r="A48" t="s">
        <v>72</v>
      </c>
      <c r="B48">
        <v>209</v>
      </c>
      <c r="C48" t="s">
        <v>0</v>
      </c>
      <c r="D48" t="s">
        <v>705</v>
      </c>
      <c r="E48" t="s">
        <v>741</v>
      </c>
      <c r="F48" t="s">
        <v>742</v>
      </c>
      <c r="G48" t="s">
        <v>297</v>
      </c>
      <c r="H48" t="s">
        <v>36</v>
      </c>
      <c r="I48" t="s">
        <v>131</v>
      </c>
      <c r="J48" t="s">
        <v>2950</v>
      </c>
      <c r="K48">
        <v>24</v>
      </c>
      <c r="L48">
        <v>24</v>
      </c>
      <c r="M48">
        <v>5</v>
      </c>
      <c r="N48">
        <v>18000</v>
      </c>
      <c r="O48">
        <v>726941</v>
      </c>
      <c r="P48" t="s">
        <v>2079</v>
      </c>
      <c r="Q48">
        <v>4.2999999999999997E-2</v>
      </c>
      <c r="R48" t="s">
        <v>7485</v>
      </c>
      <c r="S48">
        <v>768</v>
      </c>
      <c r="T48" t="s">
        <v>670</v>
      </c>
      <c r="U48" t="s">
        <v>707</v>
      </c>
      <c r="V48" t="s">
        <v>708</v>
      </c>
      <c r="W48" t="s">
        <v>0</v>
      </c>
      <c r="X48" t="s">
        <v>1594</v>
      </c>
      <c r="Y48" t="s">
        <v>80</v>
      </c>
      <c r="Z48" t="s">
        <v>362</v>
      </c>
      <c r="AA48" t="s">
        <v>2036</v>
      </c>
      <c r="AB48" t="s">
        <v>3022</v>
      </c>
    </row>
    <row r="49" spans="1:28" x14ac:dyDescent="0.3">
      <c r="A49" t="s">
        <v>72</v>
      </c>
      <c r="B49">
        <v>210</v>
      </c>
      <c r="D49" t="s">
        <v>705</v>
      </c>
      <c r="E49" t="s">
        <v>743</v>
      </c>
      <c r="F49" t="s">
        <v>742</v>
      </c>
      <c r="G49" t="s">
        <v>254</v>
      </c>
      <c r="H49" t="s">
        <v>216</v>
      </c>
      <c r="I49" t="s">
        <v>233</v>
      </c>
      <c r="J49" t="s">
        <v>3490</v>
      </c>
      <c r="K49">
        <v>14</v>
      </c>
      <c r="L49">
        <v>24</v>
      </c>
      <c r="M49">
        <v>5</v>
      </c>
      <c r="N49">
        <v>30857.142857142862</v>
      </c>
      <c r="O49">
        <v>593636</v>
      </c>
      <c r="P49" t="s">
        <v>418</v>
      </c>
      <c r="Q49">
        <v>1.4E-2</v>
      </c>
      <c r="R49" t="s">
        <v>729</v>
      </c>
      <c r="S49">
        <v>768</v>
      </c>
      <c r="T49" t="s">
        <v>670</v>
      </c>
      <c r="U49" t="s">
        <v>707</v>
      </c>
      <c r="V49" t="s">
        <v>708</v>
      </c>
      <c r="W49" t="s">
        <v>0</v>
      </c>
      <c r="X49" t="s">
        <v>704</v>
      </c>
      <c r="Y49" t="s">
        <v>80</v>
      </c>
      <c r="Z49" t="s">
        <v>1068</v>
      </c>
      <c r="AA49" t="s">
        <v>703</v>
      </c>
      <c r="AB49" t="s">
        <v>3491</v>
      </c>
    </row>
    <row r="50" spans="1:28" x14ac:dyDescent="0.3">
      <c r="A50" t="s">
        <v>67</v>
      </c>
      <c r="B50">
        <v>211</v>
      </c>
      <c r="D50" t="s">
        <v>705</v>
      </c>
      <c r="E50" t="s">
        <v>744</v>
      </c>
      <c r="F50" t="s">
        <v>742</v>
      </c>
      <c r="G50" t="s">
        <v>3652</v>
      </c>
      <c r="H50" t="s">
        <v>3497</v>
      </c>
      <c r="I50" t="s">
        <v>231</v>
      </c>
      <c r="J50" t="s">
        <v>7781</v>
      </c>
      <c r="K50">
        <v>34</v>
      </c>
      <c r="L50">
        <v>24</v>
      </c>
      <c r="M50">
        <v>5</v>
      </c>
      <c r="N50">
        <v>12705.882352941175</v>
      </c>
      <c r="O50">
        <v>768762</v>
      </c>
      <c r="P50" t="s">
        <v>2075</v>
      </c>
      <c r="Q50">
        <v>0.05</v>
      </c>
      <c r="R50" t="s">
        <v>719</v>
      </c>
      <c r="S50">
        <v>768</v>
      </c>
      <c r="T50" t="s">
        <v>670</v>
      </c>
      <c r="U50" t="s">
        <v>707</v>
      </c>
      <c r="V50" t="s">
        <v>708</v>
      </c>
      <c r="W50" t="s">
        <v>740</v>
      </c>
      <c r="X50" t="s">
        <v>3902</v>
      </c>
      <c r="Y50" t="s">
        <v>76</v>
      </c>
      <c r="Z50" t="s">
        <v>356</v>
      </c>
      <c r="AA50" t="s">
        <v>1333</v>
      </c>
      <c r="AB50" t="s">
        <v>7782</v>
      </c>
    </row>
    <row r="51" spans="1:28" x14ac:dyDescent="0.3">
      <c r="A51" t="s">
        <v>72</v>
      </c>
      <c r="B51">
        <v>212</v>
      </c>
      <c r="D51" t="s">
        <v>734</v>
      </c>
      <c r="E51" t="s">
        <v>929</v>
      </c>
      <c r="F51" t="s">
        <v>789</v>
      </c>
      <c r="G51" t="s">
        <v>387</v>
      </c>
      <c r="H51" t="s">
        <v>388</v>
      </c>
      <c r="I51" t="s">
        <v>30</v>
      </c>
      <c r="J51" t="s">
        <v>2869</v>
      </c>
      <c r="K51">
        <v>38</v>
      </c>
      <c r="L51">
        <v>24</v>
      </c>
      <c r="M51">
        <v>5</v>
      </c>
      <c r="N51">
        <v>11368.42105263158</v>
      </c>
      <c r="O51">
        <v>768749</v>
      </c>
      <c r="P51" t="s">
        <v>2074</v>
      </c>
      <c r="Q51">
        <v>0.114</v>
      </c>
      <c r="R51" t="s">
        <v>753</v>
      </c>
      <c r="S51">
        <v>768</v>
      </c>
      <c r="T51" t="s">
        <v>670</v>
      </c>
      <c r="U51" t="s">
        <v>738</v>
      </c>
      <c r="V51" t="s">
        <v>739</v>
      </c>
      <c r="W51" t="s">
        <v>740</v>
      </c>
      <c r="X51" t="s">
        <v>1610</v>
      </c>
      <c r="Y51" t="s">
        <v>80</v>
      </c>
      <c r="Z51" t="s">
        <v>226</v>
      </c>
      <c r="AA51" t="s">
        <v>700</v>
      </c>
      <c r="AB51" t="s">
        <v>3401</v>
      </c>
    </row>
    <row r="52" spans="1:28" x14ac:dyDescent="0.3">
      <c r="A52" t="s">
        <v>78</v>
      </c>
      <c r="B52">
        <v>213</v>
      </c>
      <c r="D52" t="s">
        <v>705</v>
      </c>
      <c r="E52" t="s">
        <v>745</v>
      </c>
      <c r="F52" t="s">
        <v>742</v>
      </c>
      <c r="G52" t="s">
        <v>260</v>
      </c>
      <c r="H52" t="s">
        <v>261</v>
      </c>
      <c r="I52" t="s">
        <v>251</v>
      </c>
      <c r="J52" t="s">
        <v>1338</v>
      </c>
      <c r="K52">
        <v>15</v>
      </c>
      <c r="L52">
        <v>24</v>
      </c>
      <c r="M52">
        <v>5</v>
      </c>
      <c r="N52">
        <v>28800</v>
      </c>
      <c r="O52">
        <v>768762</v>
      </c>
      <c r="P52" t="s">
        <v>2075</v>
      </c>
      <c r="Q52">
        <v>5.5E-2</v>
      </c>
      <c r="R52" t="s">
        <v>1926</v>
      </c>
      <c r="S52">
        <v>768</v>
      </c>
      <c r="T52" t="s">
        <v>670</v>
      </c>
      <c r="U52" t="s">
        <v>707</v>
      </c>
      <c r="V52" t="s">
        <v>708</v>
      </c>
      <c r="W52" t="s">
        <v>0</v>
      </c>
      <c r="X52" t="s">
        <v>1611</v>
      </c>
      <c r="Y52" t="s">
        <v>72</v>
      </c>
      <c r="Z52" t="s">
        <v>260</v>
      </c>
      <c r="AA52" t="s">
        <v>1862</v>
      </c>
      <c r="AB52" t="s">
        <v>1503</v>
      </c>
    </row>
    <row r="53" spans="1:28" x14ac:dyDescent="0.3">
      <c r="A53" t="s">
        <v>80</v>
      </c>
      <c r="B53">
        <v>214</v>
      </c>
      <c r="D53" t="s">
        <v>705</v>
      </c>
      <c r="E53" t="s">
        <v>930</v>
      </c>
      <c r="F53" t="s">
        <v>742</v>
      </c>
      <c r="G53" t="s">
        <v>1059</v>
      </c>
      <c r="H53" t="s">
        <v>1060</v>
      </c>
      <c r="I53" t="s">
        <v>38</v>
      </c>
      <c r="J53" t="s">
        <v>2851</v>
      </c>
      <c r="K53">
        <v>29</v>
      </c>
      <c r="L53">
        <v>24</v>
      </c>
      <c r="M53">
        <v>5</v>
      </c>
      <c r="N53">
        <v>14896.551724137931</v>
      </c>
      <c r="O53">
        <v>768757</v>
      </c>
      <c r="P53" t="s">
        <v>2069</v>
      </c>
      <c r="Q53">
        <v>5.0999999999999997E-2</v>
      </c>
      <c r="R53" t="s">
        <v>1926</v>
      </c>
      <c r="S53">
        <v>768</v>
      </c>
      <c r="T53" t="s">
        <v>670</v>
      </c>
      <c r="U53" t="s">
        <v>707</v>
      </c>
      <c r="V53" t="s">
        <v>708</v>
      </c>
      <c r="W53" t="s">
        <v>0</v>
      </c>
      <c r="X53" t="s">
        <v>704</v>
      </c>
      <c r="Y53" t="s">
        <v>80</v>
      </c>
      <c r="Z53" t="s">
        <v>244</v>
      </c>
      <c r="AA53" t="s">
        <v>1333</v>
      </c>
      <c r="AB53" t="s">
        <v>2852</v>
      </c>
    </row>
    <row r="54" spans="1:28" x14ac:dyDescent="0.3">
      <c r="A54" t="s">
        <v>67</v>
      </c>
      <c r="B54">
        <v>215</v>
      </c>
      <c r="D54" t="s">
        <v>705</v>
      </c>
      <c r="E54" t="s">
        <v>842</v>
      </c>
      <c r="F54" t="s">
        <v>742</v>
      </c>
      <c r="G54" t="s">
        <v>8051</v>
      </c>
      <c r="H54" t="s">
        <v>8052</v>
      </c>
      <c r="I54" t="s">
        <v>2050</v>
      </c>
      <c r="J54" t="s">
        <v>3043</v>
      </c>
      <c r="K54">
        <v>53</v>
      </c>
      <c r="L54">
        <v>24</v>
      </c>
      <c r="M54">
        <v>5</v>
      </c>
      <c r="N54">
        <v>8150.9433962264156</v>
      </c>
      <c r="O54">
        <v>726945</v>
      </c>
      <c r="P54" t="s">
        <v>423</v>
      </c>
      <c r="Q54">
        <v>0</v>
      </c>
      <c r="R54" t="s">
        <v>7484</v>
      </c>
      <c r="S54">
        <v>768</v>
      </c>
      <c r="T54" t="s">
        <v>670</v>
      </c>
      <c r="U54" t="s">
        <v>707</v>
      </c>
      <c r="V54" t="s">
        <v>708</v>
      </c>
      <c r="W54" t="s">
        <v>0</v>
      </c>
      <c r="X54" t="s">
        <v>740</v>
      </c>
      <c r="Y54" t="s">
        <v>80</v>
      </c>
      <c r="Z54" t="s">
        <v>242</v>
      </c>
      <c r="AA54" t="s">
        <v>703</v>
      </c>
      <c r="AB54" t="s">
        <v>8427</v>
      </c>
    </row>
    <row r="55" spans="1:28" x14ac:dyDescent="0.3">
      <c r="A55" t="s">
        <v>72</v>
      </c>
      <c r="B55">
        <v>217</v>
      </c>
      <c r="D55" t="s">
        <v>705</v>
      </c>
      <c r="E55" t="s">
        <v>938</v>
      </c>
      <c r="F55" t="s">
        <v>747</v>
      </c>
      <c r="G55" t="s">
        <v>352</v>
      </c>
      <c r="H55" t="s">
        <v>353</v>
      </c>
      <c r="I55" t="s">
        <v>131</v>
      </c>
      <c r="J55" t="s">
        <v>3202</v>
      </c>
      <c r="K55">
        <v>47</v>
      </c>
      <c r="L55">
        <v>24</v>
      </c>
      <c r="M55">
        <v>5</v>
      </c>
      <c r="N55">
        <v>9191.4893617021298</v>
      </c>
      <c r="O55">
        <v>766789</v>
      </c>
      <c r="P55" t="s">
        <v>2787</v>
      </c>
      <c r="Q55">
        <v>0.154</v>
      </c>
      <c r="R55" t="s">
        <v>1949</v>
      </c>
      <c r="S55">
        <v>768</v>
      </c>
      <c r="T55" t="s">
        <v>670</v>
      </c>
      <c r="U55" t="s">
        <v>707</v>
      </c>
      <c r="V55" t="s">
        <v>708</v>
      </c>
      <c r="W55" t="s">
        <v>0</v>
      </c>
      <c r="X55" t="s">
        <v>1593</v>
      </c>
      <c r="Y55" t="s">
        <v>76</v>
      </c>
      <c r="Z55" t="s">
        <v>387</v>
      </c>
      <c r="AA55" t="s">
        <v>0</v>
      </c>
      <c r="AB55" t="s">
        <v>3072</v>
      </c>
    </row>
    <row r="56" spans="1:28" x14ac:dyDescent="0.3">
      <c r="A56" t="s">
        <v>72</v>
      </c>
      <c r="B56">
        <v>218</v>
      </c>
      <c r="D56" t="s">
        <v>705</v>
      </c>
      <c r="E56" t="s">
        <v>921</v>
      </c>
      <c r="F56" t="s">
        <v>747</v>
      </c>
      <c r="G56" t="s">
        <v>3288</v>
      </c>
      <c r="H56" t="s">
        <v>3426</v>
      </c>
      <c r="I56" t="s">
        <v>2050</v>
      </c>
      <c r="J56" t="s">
        <v>3214</v>
      </c>
      <c r="K56">
        <v>36</v>
      </c>
      <c r="L56">
        <v>24</v>
      </c>
      <c r="M56">
        <v>5</v>
      </c>
      <c r="N56">
        <v>12000</v>
      </c>
      <c r="O56">
        <v>766789</v>
      </c>
      <c r="P56" t="s">
        <v>2787</v>
      </c>
      <c r="Q56">
        <v>0</v>
      </c>
      <c r="R56" t="s">
        <v>790</v>
      </c>
      <c r="S56">
        <v>768</v>
      </c>
      <c r="T56" t="s">
        <v>670</v>
      </c>
      <c r="U56" t="s">
        <v>707</v>
      </c>
      <c r="V56" t="s">
        <v>708</v>
      </c>
      <c r="W56" t="s">
        <v>0</v>
      </c>
      <c r="X56" t="s">
        <v>2920</v>
      </c>
      <c r="Y56" t="s">
        <v>72</v>
      </c>
      <c r="Z56" t="s">
        <v>2089</v>
      </c>
      <c r="AA56" t="s">
        <v>726</v>
      </c>
      <c r="AB56" t="s">
        <v>4055</v>
      </c>
    </row>
    <row r="57" spans="1:28" x14ac:dyDescent="0.3">
      <c r="A57" t="s">
        <v>67</v>
      </c>
      <c r="B57">
        <v>219</v>
      </c>
      <c r="D57" t="s">
        <v>705</v>
      </c>
      <c r="E57" t="s">
        <v>746</v>
      </c>
      <c r="F57" t="s">
        <v>747</v>
      </c>
      <c r="G57" t="s">
        <v>8604</v>
      </c>
      <c r="H57" t="s">
        <v>8605</v>
      </c>
      <c r="I57" t="s">
        <v>2050</v>
      </c>
      <c r="J57" t="s">
        <v>8644</v>
      </c>
      <c r="K57">
        <v>50</v>
      </c>
      <c r="L57">
        <v>24</v>
      </c>
      <c r="M57">
        <v>5</v>
      </c>
      <c r="N57">
        <v>8640</v>
      </c>
      <c r="O57">
        <v>834668</v>
      </c>
      <c r="P57" t="s">
        <v>8606</v>
      </c>
      <c r="Q57">
        <v>0</v>
      </c>
      <c r="R57" t="s">
        <v>790</v>
      </c>
      <c r="S57">
        <v>768</v>
      </c>
      <c r="T57" t="s">
        <v>670</v>
      </c>
      <c r="U57" t="s">
        <v>707</v>
      </c>
      <c r="V57" t="s">
        <v>708</v>
      </c>
      <c r="W57" t="s">
        <v>0</v>
      </c>
      <c r="X57" t="s">
        <v>740</v>
      </c>
      <c r="Y57" t="s">
        <v>72</v>
      </c>
      <c r="Z57" t="s">
        <v>293</v>
      </c>
      <c r="AA57" t="s">
        <v>719</v>
      </c>
      <c r="AB57" t="s">
        <v>8645</v>
      </c>
    </row>
    <row r="58" spans="1:28" x14ac:dyDescent="0.3">
      <c r="A58" t="s">
        <v>72</v>
      </c>
      <c r="B58">
        <v>220</v>
      </c>
      <c r="D58" t="s">
        <v>705</v>
      </c>
      <c r="E58" t="s">
        <v>922</v>
      </c>
      <c r="F58" t="s">
        <v>747</v>
      </c>
      <c r="G58" t="s">
        <v>316</v>
      </c>
      <c r="H58" t="s">
        <v>22</v>
      </c>
      <c r="I58" t="s">
        <v>294</v>
      </c>
      <c r="J58" t="s">
        <v>3141</v>
      </c>
      <c r="K58">
        <v>14</v>
      </c>
      <c r="L58">
        <v>24</v>
      </c>
      <c r="M58">
        <v>5</v>
      </c>
      <c r="N58">
        <v>30857.142857142862</v>
      </c>
      <c r="O58">
        <v>593636</v>
      </c>
      <c r="P58" t="s">
        <v>418</v>
      </c>
      <c r="Q58">
        <v>1.7000000000000001E-2</v>
      </c>
      <c r="R58" t="s">
        <v>726</v>
      </c>
      <c r="S58">
        <v>768</v>
      </c>
      <c r="T58" t="s">
        <v>670</v>
      </c>
      <c r="U58" t="s">
        <v>707</v>
      </c>
      <c r="V58" t="s">
        <v>708</v>
      </c>
      <c r="W58" t="s">
        <v>0</v>
      </c>
      <c r="X58" t="s">
        <v>702</v>
      </c>
      <c r="Y58" t="s">
        <v>80</v>
      </c>
      <c r="Z58" t="s">
        <v>330</v>
      </c>
      <c r="AA58" t="s">
        <v>703</v>
      </c>
      <c r="AB58" t="s">
        <v>7412</v>
      </c>
    </row>
    <row r="59" spans="1:28" x14ac:dyDescent="0.3">
      <c r="A59" t="s">
        <v>72</v>
      </c>
      <c r="B59">
        <v>221</v>
      </c>
      <c r="D59" t="s">
        <v>705</v>
      </c>
      <c r="E59" t="s">
        <v>931</v>
      </c>
      <c r="F59" t="s">
        <v>747</v>
      </c>
      <c r="G59" t="s">
        <v>1068</v>
      </c>
      <c r="H59" t="s">
        <v>1069</v>
      </c>
      <c r="I59" t="s">
        <v>1070</v>
      </c>
      <c r="J59" t="s">
        <v>2849</v>
      </c>
      <c r="K59">
        <v>15</v>
      </c>
      <c r="L59">
        <v>24</v>
      </c>
      <c r="M59">
        <v>5</v>
      </c>
      <c r="N59">
        <v>28800</v>
      </c>
      <c r="O59">
        <v>593636</v>
      </c>
      <c r="P59" t="s">
        <v>418</v>
      </c>
      <c r="Q59">
        <v>1.4999999999999999E-2</v>
      </c>
      <c r="R59" t="s">
        <v>8425</v>
      </c>
      <c r="S59">
        <v>768</v>
      </c>
      <c r="T59" t="s">
        <v>670</v>
      </c>
      <c r="U59" t="s">
        <v>707</v>
      </c>
      <c r="V59" t="s">
        <v>708</v>
      </c>
      <c r="W59" t="s">
        <v>0</v>
      </c>
      <c r="X59" t="s">
        <v>1845</v>
      </c>
      <c r="Y59" t="s">
        <v>67</v>
      </c>
      <c r="Z59" t="s">
        <v>1006</v>
      </c>
      <c r="AA59" t="s">
        <v>726</v>
      </c>
      <c r="AB59" t="s">
        <v>2850</v>
      </c>
    </row>
    <row r="60" spans="1:28" x14ac:dyDescent="0.3">
      <c r="A60" t="s">
        <v>72</v>
      </c>
      <c r="B60">
        <v>222</v>
      </c>
      <c r="D60" t="s">
        <v>705</v>
      </c>
      <c r="E60" t="s">
        <v>844</v>
      </c>
      <c r="F60" t="s">
        <v>747</v>
      </c>
      <c r="G60" t="s">
        <v>374</v>
      </c>
      <c r="H60" t="s">
        <v>256</v>
      </c>
      <c r="I60" t="s">
        <v>294</v>
      </c>
      <c r="J60" t="s">
        <v>3003</v>
      </c>
      <c r="K60">
        <v>15</v>
      </c>
      <c r="L60">
        <v>24</v>
      </c>
      <c r="M60">
        <v>5</v>
      </c>
      <c r="N60">
        <v>28800</v>
      </c>
      <c r="O60">
        <v>593636</v>
      </c>
      <c r="P60" t="s">
        <v>418</v>
      </c>
      <c r="Q60">
        <v>2.3E-2</v>
      </c>
      <c r="R60" t="s">
        <v>3470</v>
      </c>
      <c r="S60">
        <v>768</v>
      </c>
      <c r="T60" t="s">
        <v>670</v>
      </c>
      <c r="U60" t="s">
        <v>707</v>
      </c>
      <c r="V60" t="s">
        <v>708</v>
      </c>
      <c r="W60" t="s">
        <v>0</v>
      </c>
      <c r="X60" t="s">
        <v>1847</v>
      </c>
      <c r="Y60" t="s">
        <v>72</v>
      </c>
      <c r="Z60" t="s">
        <v>845</v>
      </c>
      <c r="AA60" t="s">
        <v>1862</v>
      </c>
      <c r="AB60" t="s">
        <v>2857</v>
      </c>
    </row>
    <row r="61" spans="1:28" x14ac:dyDescent="0.3">
      <c r="A61" t="s">
        <v>72</v>
      </c>
      <c r="B61">
        <v>223</v>
      </c>
      <c r="D61" t="s">
        <v>705</v>
      </c>
      <c r="E61" t="s">
        <v>863</v>
      </c>
      <c r="F61" t="s">
        <v>797</v>
      </c>
      <c r="G61" t="s">
        <v>390</v>
      </c>
      <c r="H61" t="s">
        <v>36</v>
      </c>
      <c r="I61" t="s">
        <v>30</v>
      </c>
      <c r="J61" t="s">
        <v>3570</v>
      </c>
      <c r="K61">
        <v>22</v>
      </c>
      <c r="L61">
        <v>24</v>
      </c>
      <c r="M61">
        <v>5</v>
      </c>
      <c r="N61">
        <v>19636.363636363636</v>
      </c>
      <c r="O61">
        <v>593636</v>
      </c>
      <c r="P61" t="s">
        <v>418</v>
      </c>
      <c r="Q61">
        <v>3.6999999999999998E-2</v>
      </c>
      <c r="R61" t="s">
        <v>7484</v>
      </c>
      <c r="S61">
        <v>768</v>
      </c>
      <c r="T61" t="s">
        <v>670</v>
      </c>
      <c r="U61" t="s">
        <v>707</v>
      </c>
      <c r="V61" t="s">
        <v>708</v>
      </c>
      <c r="W61" t="s">
        <v>0</v>
      </c>
      <c r="X61" t="s">
        <v>1612</v>
      </c>
      <c r="Y61" t="s">
        <v>72</v>
      </c>
      <c r="Z61" t="s">
        <v>254</v>
      </c>
      <c r="AA61" t="s">
        <v>2002</v>
      </c>
      <c r="AB61" t="s">
        <v>3571</v>
      </c>
    </row>
    <row r="62" spans="1:28" x14ac:dyDescent="0.3">
      <c r="A62" t="s">
        <v>72</v>
      </c>
      <c r="B62">
        <v>224</v>
      </c>
      <c r="D62" t="s">
        <v>705</v>
      </c>
      <c r="E62" t="s">
        <v>847</v>
      </c>
      <c r="F62" t="s">
        <v>747</v>
      </c>
      <c r="G62" t="s">
        <v>1072</v>
      </c>
      <c r="H62" t="s">
        <v>1073</v>
      </c>
      <c r="I62" t="s">
        <v>41</v>
      </c>
      <c r="J62" t="s">
        <v>3161</v>
      </c>
      <c r="K62">
        <v>32</v>
      </c>
      <c r="L62">
        <v>24</v>
      </c>
      <c r="M62">
        <v>5</v>
      </c>
      <c r="N62">
        <v>13500</v>
      </c>
      <c r="O62">
        <v>768762</v>
      </c>
      <c r="P62" t="s">
        <v>2075</v>
      </c>
      <c r="Q62">
        <v>8.5000000000000006E-2</v>
      </c>
      <c r="R62" t="s">
        <v>8425</v>
      </c>
      <c r="S62">
        <v>768</v>
      </c>
      <c r="T62" t="s">
        <v>670</v>
      </c>
      <c r="U62" t="s">
        <v>707</v>
      </c>
      <c r="V62" t="s">
        <v>708</v>
      </c>
      <c r="W62" t="s">
        <v>0</v>
      </c>
      <c r="X62" t="s">
        <v>768</v>
      </c>
      <c r="Y62" t="s">
        <v>76</v>
      </c>
      <c r="Z62" t="s">
        <v>389</v>
      </c>
      <c r="AA62" t="s">
        <v>1862</v>
      </c>
      <c r="AB62" t="s">
        <v>2812</v>
      </c>
    </row>
    <row r="63" spans="1:28" x14ac:dyDescent="0.3">
      <c r="A63" t="s">
        <v>80</v>
      </c>
      <c r="B63">
        <v>225</v>
      </c>
      <c r="D63" t="s">
        <v>705</v>
      </c>
      <c r="E63" t="s">
        <v>748</v>
      </c>
      <c r="F63" t="s">
        <v>747</v>
      </c>
      <c r="G63" t="s">
        <v>330</v>
      </c>
      <c r="H63" t="s">
        <v>35</v>
      </c>
      <c r="I63" t="s">
        <v>26</v>
      </c>
      <c r="J63" t="s">
        <v>2875</v>
      </c>
      <c r="K63">
        <v>15</v>
      </c>
      <c r="L63">
        <v>24</v>
      </c>
      <c r="M63">
        <v>5</v>
      </c>
      <c r="N63">
        <v>28800</v>
      </c>
      <c r="O63">
        <v>743482</v>
      </c>
      <c r="P63" t="s">
        <v>1661</v>
      </c>
      <c r="Q63">
        <v>1.9E-2</v>
      </c>
      <c r="R63" t="s">
        <v>1844</v>
      </c>
      <c r="S63">
        <v>768</v>
      </c>
      <c r="T63" t="s">
        <v>670</v>
      </c>
      <c r="U63" t="s">
        <v>707</v>
      </c>
      <c r="V63" t="s">
        <v>708</v>
      </c>
      <c r="W63" t="s">
        <v>0</v>
      </c>
      <c r="X63" t="s">
        <v>704</v>
      </c>
      <c r="Y63" t="s">
        <v>72</v>
      </c>
      <c r="Z63" t="s">
        <v>188</v>
      </c>
      <c r="AA63" t="s">
        <v>720</v>
      </c>
      <c r="AB63" t="s">
        <v>2876</v>
      </c>
    </row>
    <row r="64" spans="1:28" x14ac:dyDescent="0.3">
      <c r="A64" t="s">
        <v>72</v>
      </c>
      <c r="B64">
        <v>226</v>
      </c>
      <c r="D64" t="s">
        <v>705</v>
      </c>
      <c r="E64" t="s">
        <v>912</v>
      </c>
      <c r="F64" t="s">
        <v>747</v>
      </c>
      <c r="G64" t="s">
        <v>311</v>
      </c>
      <c r="H64" t="s">
        <v>296</v>
      </c>
      <c r="I64" t="s">
        <v>294</v>
      </c>
      <c r="J64" t="s">
        <v>3116</v>
      </c>
      <c r="K64">
        <v>15</v>
      </c>
      <c r="L64">
        <v>24</v>
      </c>
      <c r="M64">
        <v>5</v>
      </c>
      <c r="N64">
        <v>28800</v>
      </c>
      <c r="O64">
        <v>743482</v>
      </c>
      <c r="P64" t="s">
        <v>1661</v>
      </c>
      <c r="Q64">
        <v>2.1000000000000001E-2</v>
      </c>
      <c r="R64" t="s">
        <v>2446</v>
      </c>
      <c r="S64">
        <v>768</v>
      </c>
      <c r="T64" t="s">
        <v>670</v>
      </c>
      <c r="U64" t="s">
        <v>707</v>
      </c>
      <c r="V64" t="s">
        <v>708</v>
      </c>
      <c r="W64" t="s">
        <v>0</v>
      </c>
      <c r="X64" t="s">
        <v>1859</v>
      </c>
      <c r="Y64" t="s">
        <v>72</v>
      </c>
      <c r="Z64" t="s">
        <v>311</v>
      </c>
      <c r="AA64" t="s">
        <v>719</v>
      </c>
      <c r="AB64" t="s">
        <v>1504</v>
      </c>
    </row>
    <row r="65" spans="1:28" x14ac:dyDescent="0.3">
      <c r="A65" t="s">
        <v>72</v>
      </c>
      <c r="B65">
        <v>227</v>
      </c>
      <c r="D65" t="s">
        <v>705</v>
      </c>
      <c r="E65" t="s">
        <v>749</v>
      </c>
      <c r="F65" t="s">
        <v>747</v>
      </c>
      <c r="G65" t="s">
        <v>302</v>
      </c>
      <c r="H65" t="s">
        <v>216</v>
      </c>
      <c r="I65" t="s">
        <v>98</v>
      </c>
      <c r="J65" t="s">
        <v>3026</v>
      </c>
      <c r="K65">
        <v>19</v>
      </c>
      <c r="L65">
        <v>24</v>
      </c>
      <c r="M65">
        <v>5</v>
      </c>
      <c r="N65">
        <v>22736.84210526316</v>
      </c>
      <c r="O65">
        <v>593636</v>
      </c>
      <c r="P65" t="s">
        <v>418</v>
      </c>
      <c r="Q65">
        <v>1.4999999999999999E-2</v>
      </c>
      <c r="R65" t="s">
        <v>712</v>
      </c>
      <c r="S65">
        <v>768</v>
      </c>
      <c r="T65" t="s">
        <v>670</v>
      </c>
      <c r="U65" t="s">
        <v>707</v>
      </c>
      <c r="V65" t="s">
        <v>708</v>
      </c>
      <c r="W65" t="s">
        <v>0</v>
      </c>
      <c r="X65" t="s">
        <v>1848</v>
      </c>
      <c r="Y65" t="s">
        <v>80</v>
      </c>
      <c r="Z65" t="s">
        <v>302</v>
      </c>
      <c r="AA65" t="s">
        <v>703</v>
      </c>
      <c r="AB65" t="s">
        <v>1505</v>
      </c>
    </row>
    <row r="66" spans="1:28" x14ac:dyDescent="0.3">
      <c r="A66" t="s">
        <v>72</v>
      </c>
      <c r="B66">
        <v>228</v>
      </c>
      <c r="D66" t="s">
        <v>705</v>
      </c>
      <c r="E66" t="s">
        <v>939</v>
      </c>
      <c r="F66" t="s">
        <v>747</v>
      </c>
      <c r="G66" t="s">
        <v>2788</v>
      </c>
      <c r="H66" t="s">
        <v>173</v>
      </c>
      <c r="I66" t="s">
        <v>1526</v>
      </c>
      <c r="J66" t="s">
        <v>2826</v>
      </c>
      <c r="K66">
        <v>44</v>
      </c>
      <c r="L66">
        <v>24</v>
      </c>
      <c r="M66">
        <v>5</v>
      </c>
      <c r="N66">
        <v>9818.181818181818</v>
      </c>
      <c r="O66">
        <v>5085</v>
      </c>
      <c r="P66" t="s">
        <v>425</v>
      </c>
      <c r="Q66">
        <v>0.23799999999999999</v>
      </c>
      <c r="R66" t="s">
        <v>2949</v>
      </c>
      <c r="S66">
        <v>768</v>
      </c>
      <c r="T66" t="s">
        <v>670</v>
      </c>
      <c r="U66" t="s">
        <v>707</v>
      </c>
      <c r="V66" t="s">
        <v>708</v>
      </c>
      <c r="W66" t="s">
        <v>0</v>
      </c>
      <c r="X66" t="s">
        <v>1607</v>
      </c>
      <c r="Y66" t="s">
        <v>80</v>
      </c>
      <c r="Z66" t="s">
        <v>244</v>
      </c>
      <c r="AA66" t="s">
        <v>712</v>
      </c>
      <c r="AB66" t="s">
        <v>2829</v>
      </c>
    </row>
    <row r="67" spans="1:28" x14ac:dyDescent="0.3">
      <c r="A67" t="s">
        <v>72</v>
      </c>
      <c r="B67">
        <v>301</v>
      </c>
      <c r="D67" t="s">
        <v>3170</v>
      </c>
      <c r="E67" t="s">
        <v>751</v>
      </c>
      <c r="F67" t="s">
        <v>752</v>
      </c>
      <c r="G67" t="s">
        <v>286</v>
      </c>
      <c r="H67" t="s">
        <v>99</v>
      </c>
      <c r="I67" t="s">
        <v>240</v>
      </c>
      <c r="J67" t="s">
        <v>2037</v>
      </c>
      <c r="K67">
        <v>28</v>
      </c>
      <c r="L67">
        <v>24</v>
      </c>
      <c r="M67">
        <v>5</v>
      </c>
      <c r="N67">
        <v>15428.571428571431</v>
      </c>
      <c r="O67">
        <v>510806</v>
      </c>
      <c r="P67" t="s">
        <v>2889</v>
      </c>
      <c r="Q67">
        <v>3.3000000000000002E-2</v>
      </c>
      <c r="R67" t="s">
        <v>712</v>
      </c>
      <c r="S67">
        <v>768</v>
      </c>
      <c r="T67" t="s">
        <v>670</v>
      </c>
      <c r="U67" t="s">
        <v>754</v>
      </c>
      <c r="V67" t="s">
        <v>755</v>
      </c>
      <c r="W67" t="s">
        <v>0</v>
      </c>
      <c r="X67" t="s">
        <v>768</v>
      </c>
      <c r="Y67" t="s">
        <v>80</v>
      </c>
      <c r="Z67" t="s">
        <v>286</v>
      </c>
      <c r="AA67" t="s">
        <v>729</v>
      </c>
      <c r="AB67" t="s">
        <v>1506</v>
      </c>
    </row>
    <row r="68" spans="1:28" x14ac:dyDescent="0.3">
      <c r="A68" t="s">
        <v>72</v>
      </c>
      <c r="B68">
        <v>302</v>
      </c>
      <c r="D68" t="s">
        <v>3170</v>
      </c>
      <c r="E68" t="s">
        <v>756</v>
      </c>
      <c r="F68" t="s">
        <v>752</v>
      </c>
      <c r="G68" t="s">
        <v>286</v>
      </c>
      <c r="H68" t="s">
        <v>99</v>
      </c>
      <c r="I68" t="s">
        <v>240</v>
      </c>
      <c r="J68" t="s">
        <v>2037</v>
      </c>
      <c r="K68">
        <v>28</v>
      </c>
      <c r="L68">
        <v>24</v>
      </c>
      <c r="M68">
        <v>5</v>
      </c>
      <c r="N68">
        <v>15428.571428571431</v>
      </c>
      <c r="O68">
        <v>510806</v>
      </c>
      <c r="P68" t="s">
        <v>2889</v>
      </c>
      <c r="Q68">
        <v>3.3000000000000002E-2</v>
      </c>
      <c r="R68" t="s">
        <v>1948</v>
      </c>
      <c r="S68">
        <v>768</v>
      </c>
      <c r="T68" t="s">
        <v>670</v>
      </c>
      <c r="U68" t="s">
        <v>754</v>
      </c>
      <c r="V68" t="s">
        <v>755</v>
      </c>
      <c r="W68" t="s">
        <v>0</v>
      </c>
      <c r="X68" t="s">
        <v>768</v>
      </c>
      <c r="Y68" t="s">
        <v>80</v>
      </c>
      <c r="Z68" t="s">
        <v>286</v>
      </c>
      <c r="AA68" t="s">
        <v>729</v>
      </c>
      <c r="AB68" t="s">
        <v>1507</v>
      </c>
    </row>
    <row r="69" spans="1:28" x14ac:dyDescent="0.3">
      <c r="A69" t="s">
        <v>76</v>
      </c>
      <c r="B69">
        <v>303</v>
      </c>
      <c r="D69" t="s">
        <v>750</v>
      </c>
      <c r="E69" t="s">
        <v>848</v>
      </c>
      <c r="F69" t="s">
        <v>758</v>
      </c>
      <c r="G69" t="s">
        <v>1076</v>
      </c>
      <c r="H69" t="s">
        <v>1077</v>
      </c>
      <c r="I69" t="s">
        <v>111</v>
      </c>
      <c r="J69" t="s">
        <v>2872</v>
      </c>
      <c r="K69">
        <v>27</v>
      </c>
      <c r="L69">
        <v>24</v>
      </c>
      <c r="M69">
        <v>5</v>
      </c>
      <c r="N69">
        <v>16000</v>
      </c>
      <c r="O69">
        <v>534906</v>
      </c>
      <c r="P69" t="s">
        <v>467</v>
      </c>
      <c r="Q69">
        <v>1.9E-2</v>
      </c>
      <c r="R69" t="s">
        <v>1926</v>
      </c>
      <c r="S69">
        <v>210</v>
      </c>
      <c r="T69" t="s">
        <v>759</v>
      </c>
      <c r="U69" t="s">
        <v>760</v>
      </c>
      <c r="V69" t="s">
        <v>761</v>
      </c>
      <c r="W69" t="s">
        <v>0</v>
      </c>
      <c r="X69" t="s">
        <v>702</v>
      </c>
      <c r="Y69" t="s">
        <v>76</v>
      </c>
      <c r="Z69" t="s">
        <v>1095</v>
      </c>
      <c r="AA69" t="s">
        <v>762</v>
      </c>
      <c r="AB69" t="s">
        <v>2873</v>
      </c>
    </row>
    <row r="70" spans="1:28" x14ac:dyDescent="0.3">
      <c r="A70" t="s">
        <v>72</v>
      </c>
      <c r="B70">
        <v>304</v>
      </c>
      <c r="D70" t="s">
        <v>750</v>
      </c>
      <c r="E70" t="s">
        <v>898</v>
      </c>
      <c r="F70" t="s">
        <v>758</v>
      </c>
      <c r="G70" t="s">
        <v>230</v>
      </c>
      <c r="H70" t="s">
        <v>99</v>
      </c>
      <c r="I70" t="s">
        <v>231</v>
      </c>
      <c r="J70" t="s">
        <v>3480</v>
      </c>
      <c r="L70">
        <v>24</v>
      </c>
      <c r="M70">
        <v>5</v>
      </c>
      <c r="P70" t="s">
        <v>740</v>
      </c>
      <c r="R70" t="s">
        <v>753</v>
      </c>
      <c r="S70">
        <v>210</v>
      </c>
      <c r="T70" t="s">
        <v>759</v>
      </c>
      <c r="U70" t="s">
        <v>760</v>
      </c>
      <c r="V70" t="s">
        <v>761</v>
      </c>
      <c r="W70" t="s">
        <v>740</v>
      </c>
      <c r="X70" t="s">
        <v>768</v>
      </c>
      <c r="Y70" t="s">
        <v>72</v>
      </c>
      <c r="Z70" t="s">
        <v>248</v>
      </c>
      <c r="AA70" t="s">
        <v>1926</v>
      </c>
      <c r="AB70" t="s">
        <v>3481</v>
      </c>
    </row>
    <row r="71" spans="1:28" x14ac:dyDescent="0.3">
      <c r="A71" t="s">
        <v>76</v>
      </c>
      <c r="B71">
        <v>305</v>
      </c>
      <c r="D71" t="s">
        <v>750</v>
      </c>
      <c r="E71" t="s">
        <v>913</v>
      </c>
      <c r="F71" t="s">
        <v>742</v>
      </c>
      <c r="G71" t="s">
        <v>153</v>
      </c>
      <c r="J71" t="s">
        <v>3147</v>
      </c>
      <c r="L71">
        <v>24</v>
      </c>
      <c r="M71">
        <v>5</v>
      </c>
      <c r="R71" t="s">
        <v>790</v>
      </c>
      <c r="S71">
        <v>768</v>
      </c>
      <c r="T71" t="s">
        <v>670</v>
      </c>
      <c r="U71" t="s">
        <v>754</v>
      </c>
      <c r="V71" t="s">
        <v>755</v>
      </c>
      <c r="X71" t="s">
        <v>740</v>
      </c>
      <c r="Y71" t="s">
        <v>72</v>
      </c>
      <c r="Z71" t="s">
        <v>395</v>
      </c>
      <c r="AA71" t="s">
        <v>1937</v>
      </c>
      <c r="AB71" t="s">
        <v>3148</v>
      </c>
    </row>
    <row r="72" spans="1:28" x14ac:dyDescent="0.3">
      <c r="A72" t="s">
        <v>80</v>
      </c>
      <c r="B72">
        <v>306</v>
      </c>
      <c r="D72" t="s">
        <v>750</v>
      </c>
      <c r="E72" t="s">
        <v>940</v>
      </c>
      <c r="F72" t="s">
        <v>758</v>
      </c>
      <c r="G72" t="s">
        <v>371</v>
      </c>
      <c r="H72" t="s">
        <v>273</v>
      </c>
      <c r="I72" t="s">
        <v>111</v>
      </c>
      <c r="J72" t="s">
        <v>2919</v>
      </c>
      <c r="K72">
        <v>21</v>
      </c>
      <c r="L72">
        <v>24</v>
      </c>
      <c r="M72">
        <v>5</v>
      </c>
      <c r="N72">
        <v>20571.428571428569</v>
      </c>
      <c r="O72">
        <v>191908</v>
      </c>
      <c r="P72" t="s">
        <v>430</v>
      </c>
      <c r="Q72">
        <v>6.9000000000000006E-2</v>
      </c>
      <c r="R72" t="s">
        <v>3217</v>
      </c>
      <c r="S72">
        <v>210</v>
      </c>
      <c r="T72" t="s">
        <v>759</v>
      </c>
      <c r="U72" t="s">
        <v>760</v>
      </c>
      <c r="V72" t="s">
        <v>761</v>
      </c>
      <c r="W72" t="s">
        <v>0</v>
      </c>
      <c r="X72" t="s">
        <v>1860</v>
      </c>
      <c r="Y72" t="s">
        <v>80</v>
      </c>
      <c r="Z72" t="s">
        <v>1494</v>
      </c>
      <c r="AA72" t="s">
        <v>1949</v>
      </c>
      <c r="AB72" t="s">
        <v>3247</v>
      </c>
    </row>
    <row r="73" spans="1:28" x14ac:dyDescent="0.3">
      <c r="A73" t="s">
        <v>72</v>
      </c>
      <c r="B73">
        <v>307</v>
      </c>
      <c r="D73" t="s">
        <v>750</v>
      </c>
      <c r="E73" t="s">
        <v>932</v>
      </c>
      <c r="F73" t="s">
        <v>758</v>
      </c>
      <c r="G73" t="s">
        <v>3665</v>
      </c>
      <c r="H73" t="s">
        <v>3666</v>
      </c>
      <c r="I73" t="s">
        <v>111</v>
      </c>
      <c r="J73" t="s">
        <v>2476</v>
      </c>
      <c r="K73">
        <v>29</v>
      </c>
      <c r="L73">
        <v>24</v>
      </c>
      <c r="M73">
        <v>5</v>
      </c>
      <c r="N73">
        <v>14896.551724137931</v>
      </c>
      <c r="O73">
        <v>768759</v>
      </c>
      <c r="P73" t="s">
        <v>2082</v>
      </c>
      <c r="Q73">
        <v>6.4000000000000001E-2</v>
      </c>
      <c r="R73" t="s">
        <v>2949</v>
      </c>
      <c r="S73">
        <v>210</v>
      </c>
      <c r="T73" t="s">
        <v>759</v>
      </c>
      <c r="U73" t="s">
        <v>760</v>
      </c>
      <c r="V73" t="s">
        <v>761</v>
      </c>
      <c r="W73" t="s">
        <v>0</v>
      </c>
      <c r="X73" t="s">
        <v>704</v>
      </c>
      <c r="Y73" t="s">
        <v>72</v>
      </c>
      <c r="Z73" t="s">
        <v>324</v>
      </c>
      <c r="AA73" t="s">
        <v>1926</v>
      </c>
      <c r="AB73" t="s">
        <v>3908</v>
      </c>
    </row>
    <row r="74" spans="1:28" x14ac:dyDescent="0.3">
      <c r="A74" t="s">
        <v>76</v>
      </c>
      <c r="B74">
        <v>308</v>
      </c>
      <c r="D74" t="s">
        <v>750</v>
      </c>
      <c r="E74" t="s">
        <v>923</v>
      </c>
      <c r="F74" t="s">
        <v>758</v>
      </c>
      <c r="G74" t="s">
        <v>248</v>
      </c>
      <c r="H74" t="s">
        <v>249</v>
      </c>
      <c r="I74" t="s">
        <v>111</v>
      </c>
      <c r="J74" t="s">
        <v>899</v>
      </c>
      <c r="K74">
        <v>22</v>
      </c>
      <c r="L74">
        <v>24</v>
      </c>
      <c r="M74">
        <v>5</v>
      </c>
      <c r="N74">
        <v>19636.363636363636</v>
      </c>
      <c r="O74">
        <v>410190</v>
      </c>
      <c r="P74" t="s">
        <v>463</v>
      </c>
      <c r="Q74">
        <v>5.2999999999999999E-2</v>
      </c>
      <c r="R74" t="s">
        <v>1926</v>
      </c>
      <c r="S74">
        <v>210</v>
      </c>
      <c r="T74" t="s">
        <v>759</v>
      </c>
      <c r="U74" t="s">
        <v>760</v>
      </c>
      <c r="V74" t="s">
        <v>761</v>
      </c>
      <c r="W74" t="s">
        <v>0</v>
      </c>
      <c r="X74" t="s">
        <v>1529</v>
      </c>
      <c r="Y74" t="s">
        <v>72</v>
      </c>
      <c r="Z74" t="s">
        <v>248</v>
      </c>
      <c r="AA74" t="s">
        <v>1926</v>
      </c>
      <c r="AB74" t="s">
        <v>1963</v>
      </c>
    </row>
    <row r="75" spans="1:28" x14ac:dyDescent="0.3">
      <c r="A75" t="s">
        <v>72</v>
      </c>
      <c r="B75">
        <v>309</v>
      </c>
      <c r="D75" t="s">
        <v>750</v>
      </c>
      <c r="E75" t="s">
        <v>757</v>
      </c>
      <c r="F75" t="s">
        <v>758</v>
      </c>
      <c r="G75" t="s">
        <v>268</v>
      </c>
      <c r="H75" t="s">
        <v>325</v>
      </c>
      <c r="I75" t="s">
        <v>31</v>
      </c>
      <c r="J75" t="s">
        <v>1912</v>
      </c>
      <c r="K75">
        <v>28</v>
      </c>
      <c r="L75">
        <v>24</v>
      </c>
      <c r="M75">
        <v>5</v>
      </c>
      <c r="N75">
        <v>15428.571428571431</v>
      </c>
      <c r="O75">
        <v>410190</v>
      </c>
      <c r="P75" t="s">
        <v>463</v>
      </c>
      <c r="Q75">
        <v>4.4999999999999998E-2</v>
      </c>
      <c r="R75" t="s">
        <v>2447</v>
      </c>
      <c r="S75">
        <v>210</v>
      </c>
      <c r="T75" t="s">
        <v>759</v>
      </c>
      <c r="U75" t="s">
        <v>760</v>
      </c>
      <c r="V75" t="s">
        <v>761</v>
      </c>
      <c r="W75" t="s">
        <v>0</v>
      </c>
      <c r="X75" t="s">
        <v>704</v>
      </c>
      <c r="Y75" t="s">
        <v>76</v>
      </c>
      <c r="Z75" t="s">
        <v>268</v>
      </c>
      <c r="AA75" t="s">
        <v>1926</v>
      </c>
      <c r="AB75" t="s">
        <v>1913</v>
      </c>
    </row>
    <row r="76" spans="1:28" x14ac:dyDescent="0.3">
      <c r="A76" t="s">
        <v>72</v>
      </c>
      <c r="B76">
        <v>310</v>
      </c>
      <c r="D76" t="s">
        <v>750</v>
      </c>
      <c r="E76" t="s">
        <v>849</v>
      </c>
      <c r="F76" t="s">
        <v>758</v>
      </c>
      <c r="G76" t="s">
        <v>248</v>
      </c>
      <c r="H76" t="s">
        <v>249</v>
      </c>
      <c r="I76" t="s">
        <v>111</v>
      </c>
      <c r="J76" t="s">
        <v>899</v>
      </c>
      <c r="K76">
        <v>22</v>
      </c>
      <c r="L76">
        <v>24</v>
      </c>
      <c r="M76">
        <v>5</v>
      </c>
      <c r="N76">
        <v>19636.363636363636</v>
      </c>
      <c r="O76">
        <v>410190</v>
      </c>
      <c r="P76" t="s">
        <v>463</v>
      </c>
      <c r="Q76">
        <v>5.2999999999999999E-2</v>
      </c>
      <c r="R76" t="s">
        <v>1949</v>
      </c>
      <c r="S76">
        <v>210</v>
      </c>
      <c r="T76" t="s">
        <v>759</v>
      </c>
      <c r="U76" t="s">
        <v>760</v>
      </c>
      <c r="V76" t="s">
        <v>761</v>
      </c>
      <c r="W76" t="s">
        <v>0</v>
      </c>
      <c r="X76" t="s">
        <v>1529</v>
      </c>
      <c r="Y76" t="s">
        <v>80</v>
      </c>
      <c r="Z76" t="s">
        <v>248</v>
      </c>
      <c r="AA76" t="s">
        <v>1949</v>
      </c>
      <c r="AB76" t="s">
        <v>1512</v>
      </c>
    </row>
    <row r="77" spans="1:28" x14ac:dyDescent="0.3">
      <c r="A77" t="s">
        <v>76</v>
      </c>
      <c r="B77">
        <v>311</v>
      </c>
      <c r="D77" t="s">
        <v>750</v>
      </c>
      <c r="E77" t="s">
        <v>924</v>
      </c>
      <c r="F77" t="s">
        <v>758</v>
      </c>
      <c r="G77" t="s">
        <v>2855</v>
      </c>
      <c r="H77" t="s">
        <v>2856</v>
      </c>
      <c r="I77" t="s">
        <v>2050</v>
      </c>
      <c r="J77" t="s">
        <v>2901</v>
      </c>
      <c r="K77">
        <v>30</v>
      </c>
      <c r="L77">
        <v>24</v>
      </c>
      <c r="M77">
        <v>5</v>
      </c>
      <c r="N77">
        <v>14400</v>
      </c>
      <c r="O77">
        <v>422691</v>
      </c>
      <c r="P77" t="s">
        <v>2890</v>
      </c>
      <c r="Q77">
        <v>0</v>
      </c>
      <c r="R77" t="s">
        <v>790</v>
      </c>
      <c r="S77">
        <v>768</v>
      </c>
      <c r="T77" t="s">
        <v>670</v>
      </c>
      <c r="U77" t="s">
        <v>754</v>
      </c>
      <c r="V77" t="s">
        <v>755</v>
      </c>
      <c r="W77" t="s">
        <v>0</v>
      </c>
      <c r="X77" t="s">
        <v>740</v>
      </c>
      <c r="Y77" t="s">
        <v>80</v>
      </c>
      <c r="Z77" t="s">
        <v>2043</v>
      </c>
      <c r="AA77" t="s">
        <v>790</v>
      </c>
      <c r="AB77" t="s">
        <v>2902</v>
      </c>
    </row>
    <row r="78" spans="1:28" x14ac:dyDescent="0.3">
      <c r="A78" t="s">
        <v>72</v>
      </c>
      <c r="B78">
        <v>312</v>
      </c>
      <c r="D78" t="s">
        <v>750</v>
      </c>
      <c r="E78" t="s">
        <v>941</v>
      </c>
      <c r="F78" t="s">
        <v>758</v>
      </c>
      <c r="G78" t="s">
        <v>371</v>
      </c>
      <c r="H78" t="s">
        <v>273</v>
      </c>
      <c r="I78" t="s">
        <v>111</v>
      </c>
      <c r="J78" t="s">
        <v>2919</v>
      </c>
      <c r="K78">
        <v>21</v>
      </c>
      <c r="L78">
        <v>24</v>
      </c>
      <c r="M78">
        <v>5</v>
      </c>
      <c r="N78">
        <v>20571.428571428569</v>
      </c>
      <c r="O78">
        <v>191908</v>
      </c>
      <c r="P78" t="s">
        <v>430</v>
      </c>
      <c r="Q78">
        <v>6.9000000000000006E-2</v>
      </c>
      <c r="R78" t="s">
        <v>1949</v>
      </c>
      <c r="S78">
        <v>210</v>
      </c>
      <c r="T78" t="s">
        <v>759</v>
      </c>
      <c r="U78" t="s">
        <v>760</v>
      </c>
      <c r="V78" t="s">
        <v>761</v>
      </c>
      <c r="W78" t="s">
        <v>0</v>
      </c>
      <c r="X78" t="s">
        <v>1860</v>
      </c>
      <c r="Y78" t="s">
        <v>80</v>
      </c>
      <c r="Z78" t="s">
        <v>371</v>
      </c>
      <c r="AA78" t="s">
        <v>1949</v>
      </c>
      <c r="AB78" t="s">
        <v>1508</v>
      </c>
    </row>
    <row r="79" spans="1:28" x14ac:dyDescent="0.3">
      <c r="A79" t="s">
        <v>78</v>
      </c>
      <c r="B79">
        <v>313</v>
      </c>
      <c r="D79" t="s">
        <v>750</v>
      </c>
      <c r="E79" t="s">
        <v>900</v>
      </c>
      <c r="F79" t="s">
        <v>758</v>
      </c>
      <c r="G79" t="s">
        <v>301</v>
      </c>
      <c r="H79" t="s">
        <v>1579</v>
      </c>
      <c r="I79" t="s">
        <v>111</v>
      </c>
      <c r="J79" t="s">
        <v>2803</v>
      </c>
      <c r="K79">
        <v>28</v>
      </c>
      <c r="L79">
        <v>24</v>
      </c>
      <c r="M79">
        <v>5</v>
      </c>
      <c r="N79">
        <v>15428.571428571431</v>
      </c>
      <c r="O79">
        <v>768757</v>
      </c>
      <c r="P79" t="s">
        <v>2069</v>
      </c>
      <c r="Q79">
        <v>4.8000000000000001E-2</v>
      </c>
      <c r="R79" t="s">
        <v>1948</v>
      </c>
      <c r="S79">
        <v>210</v>
      </c>
      <c r="T79" t="s">
        <v>759</v>
      </c>
      <c r="U79" t="s">
        <v>760</v>
      </c>
      <c r="V79" t="s">
        <v>761</v>
      </c>
      <c r="W79" t="s">
        <v>0</v>
      </c>
      <c r="X79" t="s">
        <v>704</v>
      </c>
      <c r="Y79" t="s">
        <v>80</v>
      </c>
      <c r="Z79" t="s">
        <v>168</v>
      </c>
      <c r="AA79" t="s">
        <v>762</v>
      </c>
      <c r="AB79" t="s">
        <v>2804</v>
      </c>
    </row>
    <row r="80" spans="1:28" x14ac:dyDescent="0.3">
      <c r="A80" t="s">
        <v>72</v>
      </c>
      <c r="B80">
        <v>314</v>
      </c>
      <c r="D80" t="s">
        <v>750</v>
      </c>
      <c r="E80" t="s">
        <v>850</v>
      </c>
      <c r="F80" t="s">
        <v>758</v>
      </c>
      <c r="G80" t="s">
        <v>361</v>
      </c>
      <c r="H80" t="s">
        <v>292</v>
      </c>
      <c r="I80" t="s">
        <v>111</v>
      </c>
      <c r="J80" t="s">
        <v>1950</v>
      </c>
      <c r="K80">
        <v>25</v>
      </c>
      <c r="L80">
        <v>24</v>
      </c>
      <c r="M80">
        <v>5</v>
      </c>
      <c r="N80">
        <v>17280</v>
      </c>
      <c r="O80">
        <v>191908</v>
      </c>
      <c r="P80" t="s">
        <v>430</v>
      </c>
      <c r="Q80">
        <v>8.3000000000000004E-2</v>
      </c>
      <c r="R80" t="s">
        <v>1949</v>
      </c>
      <c r="S80">
        <v>210</v>
      </c>
      <c r="T80" t="s">
        <v>759</v>
      </c>
      <c r="U80" t="s">
        <v>760</v>
      </c>
      <c r="V80" t="s">
        <v>761</v>
      </c>
      <c r="W80" t="s">
        <v>0</v>
      </c>
      <c r="X80" t="s">
        <v>1605</v>
      </c>
      <c r="Y80" t="s">
        <v>72</v>
      </c>
      <c r="Z80" t="s">
        <v>361</v>
      </c>
      <c r="AA80" t="s">
        <v>1926</v>
      </c>
      <c r="AB80" t="s">
        <v>1509</v>
      </c>
    </row>
    <row r="81" spans="1:28" x14ac:dyDescent="0.3">
      <c r="A81" t="s">
        <v>76</v>
      </c>
      <c r="B81">
        <v>315</v>
      </c>
      <c r="D81" t="s">
        <v>750</v>
      </c>
      <c r="E81" t="s">
        <v>933</v>
      </c>
      <c r="F81" t="s">
        <v>758</v>
      </c>
      <c r="G81" t="s">
        <v>2468</v>
      </c>
      <c r="H81" t="s">
        <v>2828</v>
      </c>
      <c r="I81" t="s">
        <v>111</v>
      </c>
      <c r="J81" t="s">
        <v>2782</v>
      </c>
      <c r="K81">
        <v>30</v>
      </c>
      <c r="L81">
        <v>24</v>
      </c>
      <c r="M81">
        <v>5</v>
      </c>
      <c r="N81">
        <v>14400</v>
      </c>
      <c r="O81">
        <v>410190</v>
      </c>
      <c r="P81" t="s">
        <v>463</v>
      </c>
      <c r="Q81">
        <v>6.7000000000000004E-2</v>
      </c>
      <c r="R81" t="s">
        <v>1948</v>
      </c>
      <c r="S81">
        <v>210</v>
      </c>
      <c r="T81" t="s">
        <v>759</v>
      </c>
      <c r="U81" t="s">
        <v>760</v>
      </c>
      <c r="V81" t="s">
        <v>761</v>
      </c>
      <c r="W81" t="s">
        <v>0</v>
      </c>
      <c r="X81" t="s">
        <v>704</v>
      </c>
      <c r="Y81" t="s">
        <v>72</v>
      </c>
      <c r="Z81" t="s">
        <v>361</v>
      </c>
      <c r="AA81" t="s">
        <v>1926</v>
      </c>
      <c r="AB81" t="s">
        <v>2822</v>
      </c>
    </row>
    <row r="82" spans="1:28" x14ac:dyDescent="0.3">
      <c r="A82" t="s">
        <v>72</v>
      </c>
      <c r="B82">
        <v>316</v>
      </c>
      <c r="D82" t="s">
        <v>750</v>
      </c>
      <c r="E82" t="s">
        <v>914</v>
      </c>
      <c r="F82" t="s">
        <v>758</v>
      </c>
      <c r="G82" t="s">
        <v>188</v>
      </c>
      <c r="H82" t="s">
        <v>189</v>
      </c>
      <c r="I82" t="s">
        <v>38</v>
      </c>
      <c r="J82" t="s">
        <v>3876</v>
      </c>
      <c r="K82">
        <v>20</v>
      </c>
      <c r="L82">
        <v>24</v>
      </c>
      <c r="M82">
        <v>5</v>
      </c>
      <c r="N82">
        <v>21600</v>
      </c>
      <c r="O82">
        <v>6605</v>
      </c>
      <c r="P82" t="s">
        <v>450</v>
      </c>
      <c r="Q82">
        <v>0.10299999999999999</v>
      </c>
      <c r="R82" t="s">
        <v>2914</v>
      </c>
      <c r="S82">
        <v>768</v>
      </c>
      <c r="T82" t="s">
        <v>670</v>
      </c>
      <c r="U82" t="s">
        <v>754</v>
      </c>
      <c r="V82" t="s">
        <v>755</v>
      </c>
      <c r="W82" t="s">
        <v>0</v>
      </c>
      <c r="X82" t="s">
        <v>704</v>
      </c>
      <c r="Y82" t="s">
        <v>76</v>
      </c>
      <c r="Z82" t="s">
        <v>359</v>
      </c>
      <c r="AA82" t="s">
        <v>1949</v>
      </c>
      <c r="AB82" t="s">
        <v>3877</v>
      </c>
    </row>
    <row r="83" spans="1:28" x14ac:dyDescent="0.3">
      <c r="A83" t="s">
        <v>78</v>
      </c>
      <c r="B83">
        <v>317</v>
      </c>
      <c r="D83" t="s">
        <v>750</v>
      </c>
      <c r="E83" t="s">
        <v>934</v>
      </c>
      <c r="F83" t="s">
        <v>758</v>
      </c>
      <c r="G83" t="s">
        <v>1095</v>
      </c>
      <c r="H83" t="s">
        <v>325</v>
      </c>
      <c r="I83" t="s">
        <v>111</v>
      </c>
      <c r="J83" t="s">
        <v>2801</v>
      </c>
      <c r="K83">
        <v>26</v>
      </c>
      <c r="L83">
        <v>24</v>
      </c>
      <c r="M83">
        <v>5</v>
      </c>
      <c r="N83">
        <v>16615.384615384613</v>
      </c>
      <c r="O83">
        <v>410190</v>
      </c>
      <c r="P83" t="s">
        <v>463</v>
      </c>
      <c r="Q83">
        <v>4.4999999999999998E-2</v>
      </c>
      <c r="R83" t="s">
        <v>712</v>
      </c>
      <c r="S83">
        <v>210</v>
      </c>
      <c r="T83" t="s">
        <v>759</v>
      </c>
      <c r="U83" t="s">
        <v>760</v>
      </c>
      <c r="V83" t="s">
        <v>761</v>
      </c>
      <c r="W83" t="s">
        <v>0</v>
      </c>
      <c r="X83" t="s">
        <v>704</v>
      </c>
      <c r="Y83" t="s">
        <v>72</v>
      </c>
      <c r="Z83" t="s">
        <v>361</v>
      </c>
      <c r="AA83" t="s">
        <v>1926</v>
      </c>
      <c r="AB83" t="s">
        <v>2802</v>
      </c>
    </row>
    <row r="84" spans="1:28" x14ac:dyDescent="0.3">
      <c r="A84" t="s">
        <v>72</v>
      </c>
      <c r="B84">
        <v>318</v>
      </c>
      <c r="D84" t="s">
        <v>750</v>
      </c>
      <c r="E84" t="s">
        <v>925</v>
      </c>
      <c r="F84" t="s">
        <v>758</v>
      </c>
      <c r="G84" t="s">
        <v>3665</v>
      </c>
      <c r="H84" t="s">
        <v>3666</v>
      </c>
      <c r="I84" t="s">
        <v>111</v>
      </c>
      <c r="J84" t="s">
        <v>2476</v>
      </c>
      <c r="K84">
        <v>29</v>
      </c>
      <c r="L84">
        <v>24</v>
      </c>
      <c r="M84">
        <v>5</v>
      </c>
      <c r="N84">
        <v>14896.551724137931</v>
      </c>
      <c r="O84">
        <v>768759</v>
      </c>
      <c r="P84" t="s">
        <v>2082</v>
      </c>
      <c r="Q84">
        <v>6.4000000000000001E-2</v>
      </c>
      <c r="R84" t="s">
        <v>1926</v>
      </c>
      <c r="S84">
        <v>210</v>
      </c>
      <c r="T84" t="s">
        <v>759</v>
      </c>
      <c r="U84" t="s">
        <v>760</v>
      </c>
      <c r="V84" t="s">
        <v>761</v>
      </c>
      <c r="W84" t="s">
        <v>0</v>
      </c>
      <c r="X84" t="s">
        <v>704</v>
      </c>
      <c r="Y84" t="s">
        <v>72</v>
      </c>
      <c r="Z84" t="s">
        <v>399</v>
      </c>
      <c r="AA84" t="s">
        <v>1926</v>
      </c>
      <c r="AB84" t="s">
        <v>4330</v>
      </c>
    </row>
    <row r="85" spans="1:28" x14ac:dyDescent="0.3">
      <c r="A85" t="s">
        <v>67</v>
      </c>
      <c r="B85">
        <v>319</v>
      </c>
      <c r="D85" t="s">
        <v>750</v>
      </c>
      <c r="E85" t="s">
        <v>942</v>
      </c>
      <c r="F85" t="s">
        <v>758</v>
      </c>
      <c r="G85" t="s">
        <v>8054</v>
      </c>
      <c r="H85" t="s">
        <v>8055</v>
      </c>
      <c r="I85" t="s">
        <v>2050</v>
      </c>
      <c r="J85" t="s">
        <v>8428</v>
      </c>
      <c r="K85">
        <v>50</v>
      </c>
      <c r="L85">
        <v>24</v>
      </c>
      <c r="M85">
        <v>5</v>
      </c>
      <c r="N85">
        <v>8640</v>
      </c>
      <c r="O85">
        <v>834789</v>
      </c>
      <c r="P85" t="s">
        <v>7589</v>
      </c>
      <c r="Q85">
        <v>0</v>
      </c>
      <c r="R85" t="s">
        <v>790</v>
      </c>
      <c r="S85">
        <v>210</v>
      </c>
      <c r="T85" t="s">
        <v>759</v>
      </c>
      <c r="U85" t="s">
        <v>760</v>
      </c>
      <c r="V85" t="s">
        <v>761</v>
      </c>
      <c r="W85" t="s">
        <v>0</v>
      </c>
      <c r="X85" t="s">
        <v>740</v>
      </c>
      <c r="Y85" t="s">
        <v>72</v>
      </c>
      <c r="Z85" t="s">
        <v>248</v>
      </c>
      <c r="AA85" t="s">
        <v>1926</v>
      </c>
      <c r="AB85" t="s">
        <v>8429</v>
      </c>
    </row>
    <row r="86" spans="1:28" x14ac:dyDescent="0.3">
      <c r="A86" t="s">
        <v>78</v>
      </c>
      <c r="B86">
        <v>320</v>
      </c>
      <c r="D86" t="s">
        <v>750</v>
      </c>
      <c r="E86" t="s">
        <v>893</v>
      </c>
      <c r="F86" t="s">
        <v>758</v>
      </c>
      <c r="G86" t="s">
        <v>2468</v>
      </c>
      <c r="H86" t="s">
        <v>2828</v>
      </c>
      <c r="I86" t="s">
        <v>111</v>
      </c>
      <c r="J86" t="s">
        <v>2782</v>
      </c>
      <c r="K86">
        <v>30</v>
      </c>
      <c r="L86">
        <v>24</v>
      </c>
      <c r="M86">
        <v>5</v>
      </c>
      <c r="N86">
        <v>14400</v>
      </c>
      <c r="O86">
        <v>410190</v>
      </c>
      <c r="P86" t="s">
        <v>463</v>
      </c>
      <c r="Q86">
        <v>6.7000000000000004E-2</v>
      </c>
      <c r="R86" t="s">
        <v>2447</v>
      </c>
      <c r="S86">
        <v>210</v>
      </c>
      <c r="T86" t="s">
        <v>759</v>
      </c>
      <c r="U86" t="s">
        <v>760</v>
      </c>
      <c r="V86" t="s">
        <v>761</v>
      </c>
      <c r="W86" t="s">
        <v>0</v>
      </c>
      <c r="X86" t="s">
        <v>704</v>
      </c>
      <c r="Y86" t="s">
        <v>67</v>
      </c>
      <c r="Z86" t="s">
        <v>2213</v>
      </c>
      <c r="AA86" t="s">
        <v>1937</v>
      </c>
      <c r="AB86" t="s">
        <v>2783</v>
      </c>
    </row>
    <row r="87" spans="1:28" x14ac:dyDescent="0.3">
      <c r="A87" t="s">
        <v>72</v>
      </c>
      <c r="B87">
        <v>321</v>
      </c>
      <c r="D87" t="s">
        <v>750</v>
      </c>
      <c r="E87" t="s">
        <v>915</v>
      </c>
      <c r="F87" t="s">
        <v>758</v>
      </c>
      <c r="G87" t="s">
        <v>248</v>
      </c>
      <c r="H87" t="s">
        <v>249</v>
      </c>
      <c r="I87" t="s">
        <v>111</v>
      </c>
      <c r="J87" t="s">
        <v>899</v>
      </c>
      <c r="K87">
        <v>22</v>
      </c>
      <c r="L87">
        <v>24</v>
      </c>
      <c r="M87">
        <v>5</v>
      </c>
      <c r="N87">
        <v>19636.363636363636</v>
      </c>
      <c r="O87">
        <v>410190</v>
      </c>
      <c r="P87" t="s">
        <v>463</v>
      </c>
      <c r="Q87">
        <v>5.2999999999999999E-2</v>
      </c>
      <c r="R87" t="s">
        <v>2447</v>
      </c>
      <c r="S87">
        <v>210</v>
      </c>
      <c r="T87" t="s">
        <v>759</v>
      </c>
      <c r="U87" t="s">
        <v>760</v>
      </c>
      <c r="V87" t="s">
        <v>761</v>
      </c>
      <c r="W87" t="s">
        <v>0</v>
      </c>
      <c r="X87" t="s">
        <v>1529</v>
      </c>
      <c r="Y87" t="s">
        <v>72</v>
      </c>
      <c r="Z87" t="s">
        <v>1076</v>
      </c>
      <c r="AA87" t="s">
        <v>753</v>
      </c>
      <c r="AB87" t="s">
        <v>2815</v>
      </c>
    </row>
    <row r="88" spans="1:28" x14ac:dyDescent="0.3">
      <c r="A88" t="s">
        <v>72</v>
      </c>
      <c r="B88">
        <v>322</v>
      </c>
      <c r="D88" t="s">
        <v>750</v>
      </c>
      <c r="E88" t="s">
        <v>763</v>
      </c>
      <c r="F88" t="s">
        <v>752</v>
      </c>
      <c r="G88" t="s">
        <v>398</v>
      </c>
      <c r="H88" t="s">
        <v>40</v>
      </c>
      <c r="I88" t="s">
        <v>131</v>
      </c>
      <c r="J88" t="s">
        <v>3245</v>
      </c>
      <c r="K88">
        <v>31</v>
      </c>
      <c r="L88">
        <v>24</v>
      </c>
      <c r="M88">
        <v>5</v>
      </c>
      <c r="N88">
        <v>13935.483870967742</v>
      </c>
      <c r="O88">
        <v>768749</v>
      </c>
      <c r="P88" t="s">
        <v>2074</v>
      </c>
      <c r="Q88">
        <v>0.152</v>
      </c>
      <c r="R88" t="s">
        <v>2446</v>
      </c>
      <c r="S88">
        <v>768</v>
      </c>
      <c r="T88" t="s">
        <v>670</v>
      </c>
      <c r="U88" t="s">
        <v>754</v>
      </c>
      <c r="V88" t="s">
        <v>755</v>
      </c>
      <c r="W88" t="s">
        <v>740</v>
      </c>
      <c r="X88" t="s">
        <v>1609</v>
      </c>
      <c r="Y88" t="s">
        <v>80</v>
      </c>
      <c r="Z88" t="s">
        <v>230</v>
      </c>
      <c r="AA88" t="s">
        <v>1948</v>
      </c>
      <c r="AB88" t="s">
        <v>3268</v>
      </c>
    </row>
    <row r="89" spans="1:28" x14ac:dyDescent="0.3">
      <c r="A89" t="s">
        <v>76</v>
      </c>
      <c r="B89">
        <v>323</v>
      </c>
      <c r="D89" t="s">
        <v>764</v>
      </c>
      <c r="E89" t="s">
        <v>765</v>
      </c>
      <c r="F89" t="s">
        <v>766</v>
      </c>
      <c r="G89" t="s">
        <v>877</v>
      </c>
      <c r="H89" t="s">
        <v>263</v>
      </c>
      <c r="I89" t="s">
        <v>251</v>
      </c>
      <c r="J89" t="s">
        <v>3218</v>
      </c>
      <c r="K89">
        <v>12</v>
      </c>
      <c r="L89">
        <v>24</v>
      </c>
      <c r="M89">
        <v>5</v>
      </c>
      <c r="N89">
        <v>36000</v>
      </c>
      <c r="O89">
        <v>6205</v>
      </c>
      <c r="P89" t="s">
        <v>427</v>
      </c>
      <c r="Q89">
        <v>1.1439999999999999</v>
      </c>
      <c r="R89" t="s">
        <v>753</v>
      </c>
      <c r="S89">
        <v>768</v>
      </c>
      <c r="T89" t="s">
        <v>670</v>
      </c>
      <c r="U89" t="s">
        <v>767</v>
      </c>
      <c r="V89" t="s">
        <v>768</v>
      </c>
      <c r="W89" t="s">
        <v>0</v>
      </c>
      <c r="X89" t="s">
        <v>704</v>
      </c>
      <c r="Y89" t="s">
        <v>67</v>
      </c>
      <c r="Z89" t="s">
        <v>877</v>
      </c>
      <c r="AA89" t="s">
        <v>1894</v>
      </c>
      <c r="AB89" t="s">
        <v>3219</v>
      </c>
    </row>
    <row r="90" spans="1:28" x14ac:dyDescent="0.3">
      <c r="A90" t="s">
        <v>76</v>
      </c>
      <c r="B90">
        <v>324</v>
      </c>
      <c r="D90" t="s">
        <v>764</v>
      </c>
      <c r="E90" t="s">
        <v>851</v>
      </c>
      <c r="F90" t="s">
        <v>766</v>
      </c>
      <c r="G90" t="s">
        <v>179</v>
      </c>
      <c r="H90" t="s">
        <v>180</v>
      </c>
      <c r="I90" t="s">
        <v>131</v>
      </c>
      <c r="J90" t="s">
        <v>3103</v>
      </c>
      <c r="K90">
        <v>12</v>
      </c>
      <c r="L90">
        <v>24</v>
      </c>
      <c r="M90">
        <v>5</v>
      </c>
      <c r="N90">
        <v>36000</v>
      </c>
      <c r="O90">
        <v>6205</v>
      </c>
      <c r="P90" t="s">
        <v>427</v>
      </c>
      <c r="Q90">
        <v>0.97399999999999998</v>
      </c>
      <c r="R90" t="s">
        <v>1948</v>
      </c>
      <c r="S90">
        <v>768</v>
      </c>
      <c r="T90" t="s">
        <v>670</v>
      </c>
      <c r="U90" t="s">
        <v>767</v>
      </c>
      <c r="V90" t="s">
        <v>768</v>
      </c>
      <c r="W90" t="s">
        <v>0</v>
      </c>
      <c r="X90" t="s">
        <v>704</v>
      </c>
      <c r="Y90" t="s">
        <v>72</v>
      </c>
      <c r="Z90" t="s">
        <v>321</v>
      </c>
      <c r="AA90" t="s">
        <v>1894</v>
      </c>
      <c r="AB90" t="s">
        <v>3104</v>
      </c>
    </row>
    <row r="91" spans="1:28" x14ac:dyDescent="0.3">
      <c r="A91" t="s">
        <v>76</v>
      </c>
      <c r="B91">
        <v>325</v>
      </c>
      <c r="D91" t="s">
        <v>769</v>
      </c>
      <c r="E91" t="s">
        <v>852</v>
      </c>
      <c r="F91" t="s">
        <v>766</v>
      </c>
      <c r="G91" t="s">
        <v>337</v>
      </c>
      <c r="H91" t="s">
        <v>338</v>
      </c>
      <c r="I91" t="s">
        <v>131</v>
      </c>
      <c r="J91" t="s">
        <v>2887</v>
      </c>
      <c r="K91">
        <v>11</v>
      </c>
      <c r="L91">
        <v>24</v>
      </c>
      <c r="M91">
        <v>5</v>
      </c>
      <c r="N91">
        <v>39272.727272727272</v>
      </c>
      <c r="O91">
        <v>6205</v>
      </c>
      <c r="P91" t="s">
        <v>427</v>
      </c>
      <c r="Q91">
        <v>1.0589999999999999</v>
      </c>
      <c r="R91" t="s">
        <v>762</v>
      </c>
      <c r="S91">
        <v>768</v>
      </c>
      <c r="T91" t="s">
        <v>670</v>
      </c>
      <c r="U91" t="s">
        <v>767</v>
      </c>
      <c r="V91" t="s">
        <v>768</v>
      </c>
      <c r="W91" t="s">
        <v>0</v>
      </c>
      <c r="X91" t="s">
        <v>1594</v>
      </c>
      <c r="Y91" t="s">
        <v>1600</v>
      </c>
      <c r="Z91" t="s">
        <v>0</v>
      </c>
      <c r="AA91" t="s">
        <v>0</v>
      </c>
      <c r="AB91" t="s">
        <v>2888</v>
      </c>
    </row>
    <row r="92" spans="1:28" x14ac:dyDescent="0.3">
      <c r="A92" t="s">
        <v>72</v>
      </c>
      <c r="B92">
        <v>326</v>
      </c>
      <c r="D92" t="s">
        <v>769</v>
      </c>
      <c r="E92" t="s">
        <v>853</v>
      </c>
      <c r="F92" t="s">
        <v>766</v>
      </c>
      <c r="G92" t="s">
        <v>2206</v>
      </c>
      <c r="H92" t="s">
        <v>2161</v>
      </c>
      <c r="I92" t="s">
        <v>195</v>
      </c>
      <c r="J92" t="s">
        <v>2903</v>
      </c>
      <c r="K92">
        <v>15</v>
      </c>
      <c r="L92">
        <v>24</v>
      </c>
      <c r="M92">
        <v>5</v>
      </c>
      <c r="N92">
        <v>28800</v>
      </c>
      <c r="O92">
        <v>71250</v>
      </c>
      <c r="P92" t="s">
        <v>431</v>
      </c>
      <c r="Q92">
        <v>1.758</v>
      </c>
      <c r="R92" t="s">
        <v>762</v>
      </c>
      <c r="S92">
        <v>768</v>
      </c>
      <c r="T92" t="s">
        <v>670</v>
      </c>
      <c r="U92" t="s">
        <v>767</v>
      </c>
      <c r="V92" t="s">
        <v>768</v>
      </c>
      <c r="W92" t="s">
        <v>0</v>
      </c>
      <c r="X92" t="s">
        <v>1529</v>
      </c>
      <c r="Y92" t="s">
        <v>72</v>
      </c>
      <c r="Z92" t="s">
        <v>179</v>
      </c>
      <c r="AA92" t="s">
        <v>1956</v>
      </c>
      <c r="AB92" t="s">
        <v>2854</v>
      </c>
    </row>
    <row r="93" spans="1:28" x14ac:dyDescent="0.3">
      <c r="A93" t="s">
        <v>76</v>
      </c>
      <c r="B93">
        <v>327</v>
      </c>
      <c r="D93" t="s">
        <v>854</v>
      </c>
      <c r="E93" t="s">
        <v>855</v>
      </c>
      <c r="F93" t="s">
        <v>766</v>
      </c>
      <c r="G93" t="s">
        <v>1910</v>
      </c>
      <c r="J93" t="s">
        <v>3408</v>
      </c>
      <c r="L93">
        <v>24</v>
      </c>
      <c r="M93">
        <v>5</v>
      </c>
      <c r="R93" t="s">
        <v>3217</v>
      </c>
      <c r="S93">
        <v>768</v>
      </c>
      <c r="T93" t="s">
        <v>670</v>
      </c>
      <c r="U93" t="s">
        <v>767</v>
      </c>
      <c r="V93" t="s">
        <v>768</v>
      </c>
      <c r="X93" t="s">
        <v>740</v>
      </c>
      <c r="Y93" t="s">
        <v>72</v>
      </c>
      <c r="Z93" t="s">
        <v>2024</v>
      </c>
      <c r="AA93" t="s">
        <v>1844</v>
      </c>
      <c r="AB93" t="s">
        <v>3409</v>
      </c>
    </row>
    <row r="94" spans="1:28" x14ac:dyDescent="0.3">
      <c r="A94" t="s">
        <v>72</v>
      </c>
      <c r="B94">
        <v>328</v>
      </c>
      <c r="D94" t="s">
        <v>769</v>
      </c>
      <c r="E94" t="s">
        <v>770</v>
      </c>
      <c r="F94" t="s">
        <v>766</v>
      </c>
      <c r="G94" t="s">
        <v>337</v>
      </c>
      <c r="H94" t="s">
        <v>338</v>
      </c>
      <c r="I94" t="s">
        <v>131</v>
      </c>
      <c r="J94" t="s">
        <v>7413</v>
      </c>
      <c r="K94">
        <v>11</v>
      </c>
      <c r="L94">
        <v>24</v>
      </c>
      <c r="M94">
        <v>5</v>
      </c>
      <c r="N94">
        <v>39272.727272727272</v>
      </c>
      <c r="O94">
        <v>6205</v>
      </c>
      <c r="P94" t="s">
        <v>427</v>
      </c>
      <c r="Q94">
        <v>1.0589999999999999</v>
      </c>
      <c r="R94" t="s">
        <v>790</v>
      </c>
      <c r="S94">
        <v>768</v>
      </c>
      <c r="T94" t="s">
        <v>670</v>
      </c>
      <c r="U94" t="s">
        <v>767</v>
      </c>
      <c r="V94" t="s">
        <v>768</v>
      </c>
      <c r="W94" t="s">
        <v>0</v>
      </c>
      <c r="X94" t="s">
        <v>1594</v>
      </c>
      <c r="Y94" t="s">
        <v>67</v>
      </c>
      <c r="Z94" t="s">
        <v>2009</v>
      </c>
      <c r="AA94" t="s">
        <v>790</v>
      </c>
      <c r="AB94" t="s">
        <v>7414</v>
      </c>
    </row>
    <row r="95" spans="1:28" x14ac:dyDescent="0.3">
      <c r="A95" t="s">
        <v>72</v>
      </c>
      <c r="B95">
        <v>401</v>
      </c>
      <c r="D95" t="s">
        <v>734</v>
      </c>
      <c r="E95" t="s">
        <v>856</v>
      </c>
      <c r="F95" t="s">
        <v>716</v>
      </c>
      <c r="G95" t="s">
        <v>390</v>
      </c>
      <c r="H95" t="s">
        <v>36</v>
      </c>
      <c r="I95" t="s">
        <v>30</v>
      </c>
      <c r="J95" t="s">
        <v>3570</v>
      </c>
      <c r="K95">
        <v>22</v>
      </c>
      <c r="L95">
        <v>24</v>
      </c>
      <c r="M95">
        <v>5</v>
      </c>
      <c r="N95">
        <v>19636.363636363636</v>
      </c>
      <c r="O95">
        <v>593636</v>
      </c>
      <c r="P95" t="s">
        <v>418</v>
      </c>
      <c r="Q95">
        <v>3.6999999999999998E-2</v>
      </c>
      <c r="R95" t="s">
        <v>7484</v>
      </c>
      <c r="S95">
        <v>768</v>
      </c>
      <c r="T95" t="s">
        <v>670</v>
      </c>
      <c r="U95" t="s">
        <v>738</v>
      </c>
      <c r="V95" t="s">
        <v>739</v>
      </c>
      <c r="W95" t="s">
        <v>740</v>
      </c>
      <c r="X95" t="s">
        <v>1612</v>
      </c>
      <c r="Y95" t="s">
        <v>76</v>
      </c>
      <c r="Z95" t="s">
        <v>2094</v>
      </c>
      <c r="AA95" t="s">
        <v>1937</v>
      </c>
      <c r="AB95" t="s">
        <v>7938</v>
      </c>
    </row>
    <row r="96" spans="1:28" x14ac:dyDescent="0.3">
      <c r="A96" t="s">
        <v>72</v>
      </c>
      <c r="B96">
        <v>402</v>
      </c>
      <c r="D96" t="s">
        <v>3246</v>
      </c>
      <c r="E96" t="s">
        <v>857</v>
      </c>
      <c r="F96" t="s">
        <v>758</v>
      </c>
      <c r="G96" t="s">
        <v>361</v>
      </c>
      <c r="H96" t="s">
        <v>292</v>
      </c>
      <c r="I96" t="s">
        <v>111</v>
      </c>
      <c r="J96" t="s">
        <v>1950</v>
      </c>
      <c r="K96">
        <v>25</v>
      </c>
      <c r="L96">
        <v>24</v>
      </c>
      <c r="M96">
        <v>5</v>
      </c>
      <c r="N96">
        <v>17280</v>
      </c>
      <c r="O96">
        <v>191908</v>
      </c>
      <c r="P96" t="s">
        <v>430</v>
      </c>
      <c r="Q96">
        <v>8.3000000000000004E-2</v>
      </c>
      <c r="R96" t="s">
        <v>1949</v>
      </c>
      <c r="S96">
        <v>210</v>
      </c>
      <c r="T96" t="s">
        <v>759</v>
      </c>
      <c r="U96" t="s">
        <v>760</v>
      </c>
      <c r="V96" t="s">
        <v>761</v>
      </c>
      <c r="W96" t="s">
        <v>0</v>
      </c>
      <c r="X96" t="s">
        <v>1605</v>
      </c>
      <c r="Y96" t="s">
        <v>72</v>
      </c>
      <c r="Z96" t="s">
        <v>361</v>
      </c>
      <c r="AA96" t="s">
        <v>762</v>
      </c>
      <c r="AB96" t="s">
        <v>1951</v>
      </c>
    </row>
    <row r="97" spans="1:28" x14ac:dyDescent="0.3">
      <c r="A97" t="s">
        <v>76</v>
      </c>
      <c r="B97">
        <v>403</v>
      </c>
      <c r="D97" t="s">
        <v>705</v>
      </c>
      <c r="E97" t="s">
        <v>1849</v>
      </c>
      <c r="F97" t="s">
        <v>716</v>
      </c>
      <c r="G97" t="s">
        <v>3178</v>
      </c>
      <c r="H97" t="s">
        <v>3181</v>
      </c>
      <c r="I97" t="s">
        <v>2050</v>
      </c>
      <c r="J97" t="s">
        <v>3106</v>
      </c>
      <c r="K97">
        <v>32</v>
      </c>
      <c r="L97">
        <v>24</v>
      </c>
      <c r="M97">
        <v>5</v>
      </c>
      <c r="N97">
        <v>13500</v>
      </c>
      <c r="O97">
        <v>743482</v>
      </c>
      <c r="P97" t="s">
        <v>1661</v>
      </c>
      <c r="Q97">
        <v>0</v>
      </c>
      <c r="R97" t="s">
        <v>4199</v>
      </c>
      <c r="S97">
        <v>768</v>
      </c>
      <c r="T97" t="s">
        <v>670</v>
      </c>
      <c r="U97" t="s">
        <v>707</v>
      </c>
      <c r="V97" t="s">
        <v>708</v>
      </c>
      <c r="W97" t="s">
        <v>0</v>
      </c>
      <c r="X97" t="s">
        <v>740</v>
      </c>
      <c r="Y97" t="s">
        <v>76</v>
      </c>
      <c r="Z97" t="s">
        <v>799</v>
      </c>
      <c r="AA97" t="s">
        <v>719</v>
      </c>
      <c r="AB97" t="s">
        <v>4200</v>
      </c>
    </row>
    <row r="98" spans="1:28" x14ac:dyDescent="0.3">
      <c r="A98" t="s">
        <v>80</v>
      </c>
      <c r="B98">
        <v>404</v>
      </c>
      <c r="D98" t="s">
        <v>1850</v>
      </c>
      <c r="E98" t="s">
        <v>1851</v>
      </c>
      <c r="F98" t="s">
        <v>716</v>
      </c>
      <c r="G98" t="s">
        <v>2232</v>
      </c>
      <c r="H98" t="s">
        <v>173</v>
      </c>
      <c r="I98" t="s">
        <v>2233</v>
      </c>
      <c r="J98" t="s">
        <v>2418</v>
      </c>
      <c r="K98">
        <v>50</v>
      </c>
      <c r="L98">
        <v>24</v>
      </c>
      <c r="M98">
        <v>5</v>
      </c>
      <c r="N98">
        <v>8640</v>
      </c>
      <c r="O98">
        <v>5085</v>
      </c>
      <c r="P98" t="s">
        <v>425</v>
      </c>
      <c r="Q98">
        <v>0.21299999999999999</v>
      </c>
      <c r="R98" t="s">
        <v>790</v>
      </c>
      <c r="S98">
        <v>768</v>
      </c>
      <c r="T98" t="s">
        <v>670</v>
      </c>
      <c r="U98" t="s">
        <v>1863</v>
      </c>
      <c r="V98" t="s">
        <v>740</v>
      </c>
      <c r="W98" t="s">
        <v>740</v>
      </c>
      <c r="X98" t="s">
        <v>1610</v>
      </c>
      <c r="Y98" t="s">
        <v>72</v>
      </c>
      <c r="Z98" t="s">
        <v>1051</v>
      </c>
      <c r="AA98" t="s">
        <v>719</v>
      </c>
      <c r="AB98" t="s">
        <v>3284</v>
      </c>
    </row>
    <row r="99" spans="1:28" x14ac:dyDescent="0.3">
      <c r="A99" t="s">
        <v>76</v>
      </c>
      <c r="B99">
        <v>405</v>
      </c>
      <c r="D99" t="s">
        <v>1850</v>
      </c>
      <c r="E99" t="s">
        <v>1853</v>
      </c>
      <c r="F99" t="s">
        <v>716</v>
      </c>
      <c r="G99" t="s">
        <v>1051</v>
      </c>
      <c r="J99" t="s">
        <v>1852</v>
      </c>
      <c r="L99">
        <v>24</v>
      </c>
      <c r="M99">
        <v>5</v>
      </c>
      <c r="R99" t="s">
        <v>762</v>
      </c>
      <c r="S99">
        <v>768</v>
      </c>
      <c r="T99" t="s">
        <v>670</v>
      </c>
      <c r="U99" t="s">
        <v>1863</v>
      </c>
      <c r="V99" t="s">
        <v>740</v>
      </c>
      <c r="X99" t="s">
        <v>704</v>
      </c>
      <c r="Y99" t="s">
        <v>72</v>
      </c>
      <c r="Z99" t="s">
        <v>1051</v>
      </c>
      <c r="AA99" t="s">
        <v>1983</v>
      </c>
      <c r="AB99" t="s">
        <v>1895</v>
      </c>
    </row>
    <row r="100" spans="1:28" x14ac:dyDescent="0.3">
      <c r="A100" t="s">
        <v>72</v>
      </c>
      <c r="B100">
        <v>406</v>
      </c>
      <c r="D100" t="s">
        <v>705</v>
      </c>
      <c r="E100" t="s">
        <v>1887</v>
      </c>
      <c r="F100" t="s">
        <v>716</v>
      </c>
      <c r="G100" t="s">
        <v>289</v>
      </c>
      <c r="H100" t="s">
        <v>290</v>
      </c>
      <c r="I100" t="s">
        <v>30</v>
      </c>
      <c r="J100" t="s">
        <v>2991</v>
      </c>
      <c r="K100">
        <v>20</v>
      </c>
      <c r="L100">
        <v>24</v>
      </c>
      <c r="M100">
        <v>5</v>
      </c>
      <c r="N100">
        <v>21600</v>
      </c>
      <c r="O100">
        <v>768757</v>
      </c>
      <c r="P100" t="s">
        <v>2069</v>
      </c>
      <c r="Q100">
        <v>3.5000000000000003E-2</v>
      </c>
      <c r="R100" t="s">
        <v>2914</v>
      </c>
      <c r="S100">
        <v>768</v>
      </c>
      <c r="T100" t="s">
        <v>670</v>
      </c>
      <c r="U100" t="s">
        <v>707</v>
      </c>
      <c r="V100" t="s">
        <v>708</v>
      </c>
      <c r="W100" t="s">
        <v>0</v>
      </c>
      <c r="X100" t="s">
        <v>1609</v>
      </c>
      <c r="Y100" t="s">
        <v>72</v>
      </c>
      <c r="Z100" t="s">
        <v>289</v>
      </c>
      <c r="AA100" t="s">
        <v>1915</v>
      </c>
      <c r="AB100" t="s">
        <v>2016</v>
      </c>
    </row>
    <row r="101" spans="1:28" x14ac:dyDescent="0.3">
      <c r="A101" t="s">
        <v>76</v>
      </c>
      <c r="B101">
        <v>407</v>
      </c>
      <c r="D101" t="s">
        <v>705</v>
      </c>
      <c r="E101" t="s">
        <v>1888</v>
      </c>
      <c r="F101" t="s">
        <v>716</v>
      </c>
      <c r="G101" t="s">
        <v>194</v>
      </c>
      <c r="H101" t="s">
        <v>36</v>
      </c>
      <c r="I101" t="s">
        <v>195</v>
      </c>
      <c r="J101" t="s">
        <v>3106</v>
      </c>
      <c r="K101">
        <v>30</v>
      </c>
      <c r="L101">
        <v>24</v>
      </c>
      <c r="M101">
        <v>5</v>
      </c>
      <c r="N101">
        <v>14400</v>
      </c>
      <c r="O101">
        <v>743482</v>
      </c>
      <c r="P101" t="s">
        <v>1661</v>
      </c>
      <c r="Q101">
        <v>1.9E-2</v>
      </c>
      <c r="R101" t="s">
        <v>762</v>
      </c>
      <c r="S101">
        <v>768</v>
      </c>
      <c r="T101" t="s">
        <v>670</v>
      </c>
      <c r="U101" t="s">
        <v>707</v>
      </c>
      <c r="V101" t="s">
        <v>708</v>
      </c>
      <c r="W101" t="s">
        <v>0</v>
      </c>
      <c r="X101" t="s">
        <v>704</v>
      </c>
      <c r="Y101" t="s">
        <v>67</v>
      </c>
      <c r="Z101" t="s">
        <v>333</v>
      </c>
      <c r="AA101" t="s">
        <v>753</v>
      </c>
      <c r="AB101" t="s">
        <v>3027</v>
      </c>
    </row>
    <row r="102" spans="1:28" x14ac:dyDescent="0.3">
      <c r="A102" t="s">
        <v>76</v>
      </c>
      <c r="B102">
        <v>408</v>
      </c>
      <c r="D102" t="s">
        <v>705</v>
      </c>
      <c r="E102" t="s">
        <v>2997</v>
      </c>
      <c r="F102" t="s">
        <v>716</v>
      </c>
      <c r="G102" t="s">
        <v>311</v>
      </c>
      <c r="H102" t="s">
        <v>296</v>
      </c>
      <c r="I102" t="s">
        <v>294</v>
      </c>
      <c r="J102" t="s">
        <v>3116</v>
      </c>
      <c r="K102">
        <v>15</v>
      </c>
      <c r="L102">
        <v>24</v>
      </c>
      <c r="M102">
        <v>5</v>
      </c>
      <c r="N102">
        <v>28800</v>
      </c>
      <c r="O102">
        <v>743482</v>
      </c>
      <c r="P102" t="s">
        <v>1661</v>
      </c>
      <c r="Q102">
        <v>2.1000000000000001E-2</v>
      </c>
      <c r="R102" t="s">
        <v>1333</v>
      </c>
      <c r="S102">
        <v>768</v>
      </c>
      <c r="T102" t="s">
        <v>670</v>
      </c>
      <c r="U102" t="s">
        <v>707</v>
      </c>
      <c r="V102" t="s">
        <v>708</v>
      </c>
      <c r="W102" t="s">
        <v>0</v>
      </c>
      <c r="X102" t="s">
        <v>1859</v>
      </c>
      <c r="Y102" t="s">
        <v>67</v>
      </c>
      <c r="Z102" t="s">
        <v>311</v>
      </c>
      <c r="AA102" t="s">
        <v>719</v>
      </c>
      <c r="AB102" t="s">
        <v>1889</v>
      </c>
    </row>
    <row r="103" spans="1:28" x14ac:dyDescent="0.3">
      <c r="A103" t="s">
        <v>72</v>
      </c>
      <c r="B103">
        <v>409</v>
      </c>
      <c r="D103" t="s">
        <v>705</v>
      </c>
      <c r="E103" t="s">
        <v>1890</v>
      </c>
      <c r="F103" t="s">
        <v>716</v>
      </c>
      <c r="G103" t="s">
        <v>390</v>
      </c>
      <c r="H103" t="s">
        <v>36</v>
      </c>
      <c r="I103" t="s">
        <v>30</v>
      </c>
      <c r="J103" t="s">
        <v>3570</v>
      </c>
      <c r="K103">
        <v>22</v>
      </c>
      <c r="L103">
        <v>24</v>
      </c>
      <c r="M103">
        <v>5</v>
      </c>
      <c r="N103">
        <v>19636.363636363636</v>
      </c>
      <c r="O103">
        <v>593636</v>
      </c>
      <c r="P103" t="s">
        <v>418</v>
      </c>
      <c r="Q103">
        <v>3.6999999999999998E-2</v>
      </c>
      <c r="R103" t="s">
        <v>726</v>
      </c>
      <c r="S103">
        <v>768</v>
      </c>
      <c r="T103" t="s">
        <v>670</v>
      </c>
      <c r="U103" t="s">
        <v>707</v>
      </c>
      <c r="V103" t="s">
        <v>708</v>
      </c>
      <c r="W103" t="s">
        <v>0</v>
      </c>
      <c r="X103" t="s">
        <v>1612</v>
      </c>
      <c r="Y103" t="s">
        <v>72</v>
      </c>
      <c r="Z103" t="s">
        <v>390</v>
      </c>
      <c r="AA103" t="s">
        <v>1983</v>
      </c>
      <c r="AB103" t="s">
        <v>1891</v>
      </c>
    </row>
    <row r="104" spans="1:28" x14ac:dyDescent="0.3">
      <c r="A104" t="s">
        <v>72</v>
      </c>
      <c r="B104">
        <v>410</v>
      </c>
      <c r="D104" t="s">
        <v>705</v>
      </c>
      <c r="E104" t="s">
        <v>1892</v>
      </c>
      <c r="F104" t="s">
        <v>716</v>
      </c>
      <c r="G104" t="s">
        <v>3500</v>
      </c>
      <c r="H104" t="s">
        <v>3501</v>
      </c>
      <c r="I104" t="s">
        <v>251</v>
      </c>
      <c r="J104" t="s">
        <v>1337</v>
      </c>
      <c r="K104">
        <v>29</v>
      </c>
      <c r="L104">
        <v>24</v>
      </c>
      <c r="M104">
        <v>5</v>
      </c>
      <c r="N104">
        <v>14896.551724137931</v>
      </c>
      <c r="O104">
        <v>726942</v>
      </c>
      <c r="P104" t="s">
        <v>419</v>
      </c>
      <c r="Q104">
        <v>2.3E-2</v>
      </c>
      <c r="R104" t="s">
        <v>729</v>
      </c>
      <c r="S104">
        <v>768</v>
      </c>
      <c r="T104" t="s">
        <v>670</v>
      </c>
      <c r="U104" t="s">
        <v>707</v>
      </c>
      <c r="V104" t="s">
        <v>708</v>
      </c>
      <c r="W104" t="s">
        <v>0</v>
      </c>
      <c r="X104" t="s">
        <v>1529</v>
      </c>
      <c r="Y104" t="s">
        <v>72</v>
      </c>
      <c r="Z104" t="s">
        <v>293</v>
      </c>
      <c r="AA104" t="s">
        <v>1956</v>
      </c>
      <c r="AB104" t="s">
        <v>3927</v>
      </c>
    </row>
    <row r="105" spans="1:28" x14ac:dyDescent="0.3">
      <c r="A105" t="s">
        <v>76</v>
      </c>
      <c r="B105">
        <v>411</v>
      </c>
      <c r="D105" t="s">
        <v>1850</v>
      </c>
      <c r="E105" t="s">
        <v>1854</v>
      </c>
      <c r="F105" t="s">
        <v>716</v>
      </c>
      <c r="G105" t="s">
        <v>1051</v>
      </c>
      <c r="J105" t="s">
        <v>1852</v>
      </c>
      <c r="L105">
        <v>24</v>
      </c>
      <c r="M105">
        <v>5</v>
      </c>
      <c r="R105" t="s">
        <v>1844</v>
      </c>
      <c r="S105">
        <v>768</v>
      </c>
      <c r="T105" t="s">
        <v>670</v>
      </c>
      <c r="U105" t="s">
        <v>1863</v>
      </c>
      <c r="V105" t="s">
        <v>740</v>
      </c>
      <c r="X105" t="s">
        <v>704</v>
      </c>
      <c r="Y105" t="s">
        <v>72</v>
      </c>
      <c r="Z105" t="s">
        <v>1051</v>
      </c>
      <c r="AA105" t="s">
        <v>1983</v>
      </c>
      <c r="AB105" t="s">
        <v>1855</v>
      </c>
    </row>
    <row r="106" spans="1:28" x14ac:dyDescent="0.3">
      <c r="A106" t="s">
        <v>80</v>
      </c>
      <c r="B106">
        <v>412</v>
      </c>
      <c r="D106" t="s">
        <v>705</v>
      </c>
      <c r="E106" t="s">
        <v>1906</v>
      </c>
      <c r="F106" t="s">
        <v>716</v>
      </c>
      <c r="G106" t="s">
        <v>1044</v>
      </c>
      <c r="H106" t="s">
        <v>22</v>
      </c>
      <c r="I106" t="s">
        <v>38</v>
      </c>
      <c r="J106" t="s">
        <v>3402</v>
      </c>
      <c r="K106">
        <v>21</v>
      </c>
      <c r="L106">
        <v>24</v>
      </c>
      <c r="M106">
        <v>5</v>
      </c>
      <c r="N106">
        <v>20571.428571428569</v>
      </c>
      <c r="O106">
        <v>743483</v>
      </c>
      <c r="P106" t="s">
        <v>2072</v>
      </c>
      <c r="Q106">
        <v>5.2999999999999999E-2</v>
      </c>
      <c r="R106" t="s">
        <v>1937</v>
      </c>
      <c r="S106">
        <v>768</v>
      </c>
      <c r="T106" t="s">
        <v>670</v>
      </c>
      <c r="U106" t="s">
        <v>707</v>
      </c>
      <c r="V106" t="s">
        <v>708</v>
      </c>
      <c r="W106" t="s">
        <v>0</v>
      </c>
      <c r="X106" t="s">
        <v>1594</v>
      </c>
      <c r="Y106" t="s">
        <v>2104</v>
      </c>
      <c r="Z106" t="s">
        <v>736</v>
      </c>
      <c r="AA106" t="s">
        <v>720</v>
      </c>
      <c r="AB106" t="s">
        <v>3403</v>
      </c>
    </row>
    <row r="107" spans="1:28" x14ac:dyDescent="0.3">
      <c r="A107" t="s">
        <v>80</v>
      </c>
      <c r="B107">
        <v>413</v>
      </c>
      <c r="D107" t="s">
        <v>1846</v>
      </c>
      <c r="E107" t="s">
        <v>1856</v>
      </c>
      <c r="F107" t="s">
        <v>716</v>
      </c>
      <c r="G107" t="s">
        <v>379</v>
      </c>
      <c r="H107" t="s">
        <v>296</v>
      </c>
      <c r="I107" t="s">
        <v>20</v>
      </c>
      <c r="J107" t="s">
        <v>3416</v>
      </c>
      <c r="K107">
        <v>20</v>
      </c>
      <c r="L107">
        <v>24</v>
      </c>
      <c r="M107">
        <v>5</v>
      </c>
      <c r="N107">
        <v>21600</v>
      </c>
      <c r="O107">
        <v>743482</v>
      </c>
      <c r="P107" t="s">
        <v>1661</v>
      </c>
      <c r="Q107">
        <v>2.3E-2</v>
      </c>
      <c r="R107" t="s">
        <v>1937</v>
      </c>
      <c r="S107">
        <v>768</v>
      </c>
      <c r="T107" t="s">
        <v>670</v>
      </c>
      <c r="U107" t="s">
        <v>707</v>
      </c>
      <c r="V107" t="s">
        <v>708</v>
      </c>
      <c r="W107" t="s">
        <v>0</v>
      </c>
      <c r="X107" t="s">
        <v>1608</v>
      </c>
      <c r="Y107" t="s">
        <v>76</v>
      </c>
      <c r="Z107" t="s">
        <v>799</v>
      </c>
      <c r="AA107" t="s">
        <v>1956</v>
      </c>
      <c r="AB107" t="s">
        <v>2861</v>
      </c>
    </row>
    <row r="108" spans="1:28" x14ac:dyDescent="0.3">
      <c r="A108" t="s">
        <v>76</v>
      </c>
      <c r="B108">
        <v>414</v>
      </c>
      <c r="D108" t="s">
        <v>1846</v>
      </c>
      <c r="E108" t="s">
        <v>1857</v>
      </c>
      <c r="F108" t="s">
        <v>716</v>
      </c>
      <c r="G108" t="s">
        <v>194</v>
      </c>
      <c r="H108" t="s">
        <v>36</v>
      </c>
      <c r="I108" t="s">
        <v>195</v>
      </c>
      <c r="J108" t="s">
        <v>3106</v>
      </c>
      <c r="K108">
        <v>30</v>
      </c>
      <c r="L108">
        <v>24</v>
      </c>
      <c r="M108">
        <v>5</v>
      </c>
      <c r="N108">
        <v>14400</v>
      </c>
      <c r="O108">
        <v>743482</v>
      </c>
      <c r="P108" t="s">
        <v>1661</v>
      </c>
      <c r="Q108">
        <v>1.9E-2</v>
      </c>
      <c r="R108" t="s">
        <v>2949</v>
      </c>
      <c r="S108">
        <v>768</v>
      </c>
      <c r="T108" t="s">
        <v>670</v>
      </c>
      <c r="U108" t="s">
        <v>707</v>
      </c>
      <c r="V108" t="s">
        <v>708</v>
      </c>
      <c r="W108" t="s">
        <v>0</v>
      </c>
      <c r="X108" t="s">
        <v>704</v>
      </c>
      <c r="Y108" t="s">
        <v>76</v>
      </c>
      <c r="Z108" t="s">
        <v>799</v>
      </c>
      <c r="AA108" t="s">
        <v>1915</v>
      </c>
      <c r="AB108" t="s">
        <v>2800</v>
      </c>
    </row>
    <row r="109" spans="1:28" x14ac:dyDescent="0.3">
      <c r="A109" t="s">
        <v>72</v>
      </c>
      <c r="B109">
        <v>415</v>
      </c>
      <c r="D109" t="s">
        <v>1846</v>
      </c>
      <c r="E109" t="s">
        <v>1858</v>
      </c>
      <c r="F109" t="s">
        <v>716</v>
      </c>
      <c r="G109" t="s">
        <v>2788</v>
      </c>
      <c r="H109" t="s">
        <v>173</v>
      </c>
      <c r="I109" t="s">
        <v>1526</v>
      </c>
      <c r="J109" t="s">
        <v>2826</v>
      </c>
      <c r="K109">
        <v>44</v>
      </c>
      <c r="L109">
        <v>24</v>
      </c>
      <c r="M109">
        <v>5</v>
      </c>
      <c r="N109">
        <v>9818.181818181818</v>
      </c>
      <c r="O109">
        <v>5085</v>
      </c>
      <c r="P109" t="s">
        <v>425</v>
      </c>
      <c r="Q109">
        <v>0.23799999999999999</v>
      </c>
      <c r="R109" t="s">
        <v>1926</v>
      </c>
      <c r="S109">
        <v>768</v>
      </c>
      <c r="T109" t="s">
        <v>670</v>
      </c>
      <c r="U109" t="s">
        <v>707</v>
      </c>
      <c r="V109" t="s">
        <v>708</v>
      </c>
      <c r="W109" t="s">
        <v>0</v>
      </c>
      <c r="X109" t="s">
        <v>1607</v>
      </c>
      <c r="Y109" t="s">
        <v>72</v>
      </c>
      <c r="Z109" t="s">
        <v>799</v>
      </c>
      <c r="AA109" t="s">
        <v>1915</v>
      </c>
      <c r="AB109" t="s">
        <v>2824</v>
      </c>
    </row>
    <row r="110" spans="1:28" x14ac:dyDescent="0.3">
      <c r="A110" t="s">
        <v>72</v>
      </c>
      <c r="B110">
        <v>416</v>
      </c>
      <c r="D110" t="s">
        <v>1846</v>
      </c>
      <c r="E110" t="s">
        <v>1907</v>
      </c>
      <c r="F110" t="s">
        <v>716</v>
      </c>
      <c r="G110" t="s">
        <v>3021</v>
      </c>
      <c r="H110" t="s">
        <v>323</v>
      </c>
      <c r="I110" t="s">
        <v>251</v>
      </c>
      <c r="J110" t="s">
        <v>3055</v>
      </c>
      <c r="K110">
        <v>22</v>
      </c>
      <c r="L110">
        <v>24</v>
      </c>
      <c r="M110">
        <v>5</v>
      </c>
      <c r="N110">
        <v>19636.363636363636</v>
      </c>
      <c r="O110">
        <v>768749</v>
      </c>
      <c r="P110" t="s">
        <v>2074</v>
      </c>
      <c r="Q110">
        <v>6.5000000000000002E-2</v>
      </c>
      <c r="R110" t="s">
        <v>1926</v>
      </c>
      <c r="S110">
        <v>768</v>
      </c>
      <c r="T110" t="s">
        <v>670</v>
      </c>
      <c r="U110" t="s">
        <v>707</v>
      </c>
      <c r="V110" t="s">
        <v>708</v>
      </c>
      <c r="W110" t="s">
        <v>0</v>
      </c>
      <c r="X110" t="s">
        <v>1617</v>
      </c>
      <c r="Y110" t="s">
        <v>72</v>
      </c>
      <c r="Z110" t="s">
        <v>250</v>
      </c>
      <c r="AA110" t="s">
        <v>720</v>
      </c>
      <c r="AB110" t="s">
        <v>3056</v>
      </c>
    </row>
    <row r="111" spans="1:28" x14ac:dyDescent="0.3">
      <c r="A111" t="s">
        <v>80</v>
      </c>
      <c r="B111">
        <v>417</v>
      </c>
      <c r="D111" t="s">
        <v>1846</v>
      </c>
      <c r="E111" t="s">
        <v>1883</v>
      </c>
      <c r="F111" t="s">
        <v>716</v>
      </c>
      <c r="G111" t="s">
        <v>2089</v>
      </c>
      <c r="J111" t="s">
        <v>3680</v>
      </c>
      <c r="L111">
        <v>24</v>
      </c>
      <c r="M111">
        <v>5</v>
      </c>
      <c r="R111" t="s">
        <v>1937</v>
      </c>
      <c r="S111">
        <v>768</v>
      </c>
      <c r="T111" t="s">
        <v>670</v>
      </c>
      <c r="U111" t="s">
        <v>707</v>
      </c>
      <c r="V111" t="s">
        <v>708</v>
      </c>
      <c r="X111" t="s">
        <v>740</v>
      </c>
      <c r="Y111" t="s">
        <v>80</v>
      </c>
      <c r="Z111" t="s">
        <v>1042</v>
      </c>
      <c r="AA111" t="s">
        <v>1948</v>
      </c>
      <c r="AB111" t="s">
        <v>3681</v>
      </c>
    </row>
    <row r="112" spans="1:28" x14ac:dyDescent="0.3">
      <c r="A112" t="s">
        <v>72</v>
      </c>
      <c r="B112">
        <v>418</v>
      </c>
      <c r="D112" t="s">
        <v>1846</v>
      </c>
      <c r="E112" t="s">
        <v>1884</v>
      </c>
      <c r="F112" t="s">
        <v>716</v>
      </c>
      <c r="G112" t="s">
        <v>341</v>
      </c>
      <c r="H112" t="s">
        <v>37</v>
      </c>
      <c r="I112" t="s">
        <v>195</v>
      </c>
      <c r="J112" t="s">
        <v>2863</v>
      </c>
      <c r="K112">
        <v>33</v>
      </c>
      <c r="L112">
        <v>24</v>
      </c>
      <c r="M112">
        <v>5</v>
      </c>
      <c r="N112">
        <v>13090.90909090909</v>
      </c>
      <c r="O112">
        <v>768538</v>
      </c>
      <c r="P112" t="s">
        <v>2073</v>
      </c>
      <c r="Q112">
        <v>0.13600000000000001</v>
      </c>
      <c r="R112" t="s">
        <v>2908</v>
      </c>
      <c r="S112">
        <v>768</v>
      </c>
      <c r="T112" t="s">
        <v>670</v>
      </c>
      <c r="U112" t="s">
        <v>707</v>
      </c>
      <c r="V112" t="s">
        <v>708</v>
      </c>
      <c r="W112" t="s">
        <v>0</v>
      </c>
      <c r="X112" t="s">
        <v>1882</v>
      </c>
      <c r="Y112" t="s">
        <v>72</v>
      </c>
      <c r="Z112" t="s">
        <v>341</v>
      </c>
      <c r="AA112" t="s">
        <v>1983</v>
      </c>
      <c r="AB112" t="s">
        <v>2131</v>
      </c>
    </row>
    <row r="113" spans="1:28" x14ac:dyDescent="0.3">
      <c r="A113" t="s">
        <v>78</v>
      </c>
      <c r="B113">
        <v>419</v>
      </c>
      <c r="D113" t="s">
        <v>750</v>
      </c>
      <c r="E113" t="s">
        <v>2894</v>
      </c>
      <c r="F113" t="s">
        <v>716</v>
      </c>
      <c r="G113" t="s">
        <v>311</v>
      </c>
      <c r="H113" t="s">
        <v>296</v>
      </c>
      <c r="I113" t="s">
        <v>294</v>
      </c>
      <c r="J113" t="s">
        <v>3116</v>
      </c>
      <c r="K113">
        <v>15</v>
      </c>
      <c r="L113">
        <v>24</v>
      </c>
      <c r="M113">
        <v>5</v>
      </c>
      <c r="N113">
        <v>28800</v>
      </c>
      <c r="O113">
        <v>743482</v>
      </c>
      <c r="P113" t="s">
        <v>1661</v>
      </c>
      <c r="Q113">
        <v>2.1000000000000001E-2</v>
      </c>
      <c r="R113" t="s">
        <v>2446</v>
      </c>
      <c r="S113">
        <v>768</v>
      </c>
      <c r="T113" t="s">
        <v>670</v>
      </c>
      <c r="U113" t="s">
        <v>754</v>
      </c>
      <c r="V113" t="s">
        <v>755</v>
      </c>
      <c r="W113" t="s">
        <v>740</v>
      </c>
      <c r="X113" t="s">
        <v>1859</v>
      </c>
      <c r="Y113" t="s">
        <v>72</v>
      </c>
      <c r="Z113" t="s">
        <v>1048</v>
      </c>
      <c r="AA113" t="s">
        <v>2002</v>
      </c>
      <c r="AB113" t="s">
        <v>3171</v>
      </c>
    </row>
    <row r="114" spans="1:28" x14ac:dyDescent="0.3">
      <c r="A114" t="s">
        <v>76</v>
      </c>
      <c r="B114">
        <v>420</v>
      </c>
      <c r="D114" t="s">
        <v>750</v>
      </c>
      <c r="E114" t="s">
        <v>2895</v>
      </c>
      <c r="F114" t="s">
        <v>758</v>
      </c>
      <c r="G114" t="s">
        <v>3068</v>
      </c>
      <c r="H114" t="s">
        <v>176</v>
      </c>
      <c r="I114" t="s">
        <v>111</v>
      </c>
      <c r="J114" t="s">
        <v>3172</v>
      </c>
      <c r="K114">
        <v>22</v>
      </c>
      <c r="L114">
        <v>24</v>
      </c>
      <c r="M114">
        <v>5</v>
      </c>
      <c r="N114">
        <v>19636.363636363636</v>
      </c>
      <c r="O114">
        <v>410190</v>
      </c>
      <c r="P114" t="s">
        <v>463</v>
      </c>
      <c r="Q114">
        <v>5.7000000000000002E-2</v>
      </c>
      <c r="R114" t="s">
        <v>2447</v>
      </c>
      <c r="S114">
        <v>210</v>
      </c>
      <c r="T114" t="s">
        <v>759</v>
      </c>
      <c r="U114" t="s">
        <v>760</v>
      </c>
      <c r="V114" t="s">
        <v>761</v>
      </c>
      <c r="W114" t="s">
        <v>0</v>
      </c>
      <c r="X114" t="s">
        <v>704</v>
      </c>
      <c r="Y114" t="s">
        <v>67</v>
      </c>
      <c r="Z114" t="s">
        <v>0</v>
      </c>
      <c r="AA114" t="s">
        <v>838</v>
      </c>
      <c r="AB114" t="s">
        <v>3173</v>
      </c>
    </row>
    <row r="115" spans="1:28" x14ac:dyDescent="0.3">
      <c r="A115" t="s">
        <v>72</v>
      </c>
      <c r="B115">
        <v>421</v>
      </c>
      <c r="D115" t="s">
        <v>750</v>
      </c>
      <c r="E115" t="s">
        <v>2910</v>
      </c>
      <c r="F115" t="s">
        <v>758</v>
      </c>
      <c r="G115" t="s">
        <v>359</v>
      </c>
      <c r="H115" t="s">
        <v>360</v>
      </c>
      <c r="I115" t="s">
        <v>111</v>
      </c>
      <c r="J115" t="s">
        <v>4044</v>
      </c>
      <c r="K115">
        <v>21</v>
      </c>
      <c r="L115">
        <v>24</v>
      </c>
      <c r="M115">
        <v>5</v>
      </c>
      <c r="N115">
        <v>20571.428571428569</v>
      </c>
      <c r="O115">
        <v>410190</v>
      </c>
      <c r="P115" t="s">
        <v>463</v>
      </c>
      <c r="Q115">
        <v>5.1999999999999998E-2</v>
      </c>
      <c r="R115" t="s">
        <v>762</v>
      </c>
      <c r="S115">
        <v>210</v>
      </c>
      <c r="T115" t="s">
        <v>759</v>
      </c>
      <c r="U115" t="s">
        <v>760</v>
      </c>
      <c r="V115" t="s">
        <v>761</v>
      </c>
      <c r="W115" t="s">
        <v>0</v>
      </c>
      <c r="X115" t="s">
        <v>2868</v>
      </c>
      <c r="Y115" t="s">
        <v>72</v>
      </c>
      <c r="Z115" t="s">
        <v>390</v>
      </c>
      <c r="AA115" t="s">
        <v>1915</v>
      </c>
      <c r="AB115" t="s">
        <v>4045</v>
      </c>
    </row>
    <row r="116" spans="1:28" x14ac:dyDescent="0.3">
      <c r="A116" t="s">
        <v>72</v>
      </c>
      <c r="B116">
        <v>422</v>
      </c>
      <c r="D116" t="s">
        <v>750</v>
      </c>
      <c r="E116" t="s">
        <v>2911</v>
      </c>
      <c r="F116" t="s">
        <v>758</v>
      </c>
      <c r="G116" t="s">
        <v>1076</v>
      </c>
      <c r="H116" t="s">
        <v>1077</v>
      </c>
      <c r="I116" t="s">
        <v>111</v>
      </c>
      <c r="J116" t="s">
        <v>2872</v>
      </c>
      <c r="K116">
        <v>27</v>
      </c>
      <c r="L116">
        <v>24</v>
      </c>
      <c r="M116">
        <v>5</v>
      </c>
      <c r="N116">
        <v>16000</v>
      </c>
      <c r="O116">
        <v>534906</v>
      </c>
      <c r="P116" t="s">
        <v>467</v>
      </c>
      <c r="Q116">
        <v>1.9E-2</v>
      </c>
      <c r="R116" t="s">
        <v>1926</v>
      </c>
      <c r="S116">
        <v>210</v>
      </c>
      <c r="T116" t="s">
        <v>759</v>
      </c>
      <c r="U116" t="s">
        <v>760</v>
      </c>
      <c r="V116" t="s">
        <v>761</v>
      </c>
      <c r="W116" t="s">
        <v>0</v>
      </c>
      <c r="X116" t="s">
        <v>702</v>
      </c>
      <c r="Y116" t="s">
        <v>2104</v>
      </c>
      <c r="Z116" t="s">
        <v>736</v>
      </c>
      <c r="AA116" t="s">
        <v>1844</v>
      </c>
      <c r="AB116" t="s">
        <v>2923</v>
      </c>
    </row>
    <row r="117" spans="1:28" x14ac:dyDescent="0.3">
      <c r="A117" t="s">
        <v>72</v>
      </c>
      <c r="B117">
        <v>423</v>
      </c>
      <c r="D117" t="s">
        <v>750</v>
      </c>
      <c r="E117" t="s">
        <v>3101</v>
      </c>
      <c r="F117" t="s">
        <v>747</v>
      </c>
      <c r="G117" t="s">
        <v>1182</v>
      </c>
      <c r="H117" t="s">
        <v>296</v>
      </c>
      <c r="I117" t="s">
        <v>46</v>
      </c>
      <c r="J117" t="s">
        <v>3473</v>
      </c>
      <c r="K117">
        <v>15</v>
      </c>
      <c r="L117">
        <v>24</v>
      </c>
      <c r="M117">
        <v>5</v>
      </c>
      <c r="N117">
        <v>28800</v>
      </c>
      <c r="O117">
        <v>593636</v>
      </c>
      <c r="P117" t="s">
        <v>418</v>
      </c>
      <c r="Q117">
        <v>1.7000000000000001E-2</v>
      </c>
      <c r="R117" t="s">
        <v>7485</v>
      </c>
      <c r="S117">
        <v>768</v>
      </c>
      <c r="T117" t="s">
        <v>670</v>
      </c>
      <c r="U117" t="s">
        <v>754</v>
      </c>
      <c r="V117" t="s">
        <v>755</v>
      </c>
      <c r="W117" t="s">
        <v>740</v>
      </c>
      <c r="X117" t="s">
        <v>702</v>
      </c>
      <c r="Y117" t="s">
        <v>67</v>
      </c>
      <c r="Z117" t="s">
        <v>2172</v>
      </c>
      <c r="AA117" t="s">
        <v>726</v>
      </c>
      <c r="AB117" t="s">
        <v>3474</v>
      </c>
    </row>
    <row r="118" spans="1:28" x14ac:dyDescent="0.3">
      <c r="A118" t="s">
        <v>80</v>
      </c>
      <c r="B118">
        <v>424</v>
      </c>
      <c r="D118" t="s">
        <v>750</v>
      </c>
      <c r="E118" t="s">
        <v>3102</v>
      </c>
      <c r="F118" t="s">
        <v>716</v>
      </c>
      <c r="G118" t="s">
        <v>324</v>
      </c>
      <c r="H118" t="s">
        <v>325</v>
      </c>
      <c r="I118" t="s">
        <v>111</v>
      </c>
      <c r="J118" t="s">
        <v>3224</v>
      </c>
      <c r="L118">
        <v>24</v>
      </c>
      <c r="M118">
        <v>5</v>
      </c>
      <c r="P118" t="s">
        <v>740</v>
      </c>
      <c r="R118" t="s">
        <v>3217</v>
      </c>
      <c r="S118">
        <v>768</v>
      </c>
      <c r="T118" t="s">
        <v>670</v>
      </c>
      <c r="U118" t="s">
        <v>754</v>
      </c>
      <c r="V118" t="s">
        <v>755</v>
      </c>
      <c r="W118" t="s">
        <v>740</v>
      </c>
      <c r="X118" t="s">
        <v>704</v>
      </c>
      <c r="Y118" t="s">
        <v>2104</v>
      </c>
      <c r="Z118" t="s">
        <v>736</v>
      </c>
      <c r="AA118" t="s">
        <v>1844</v>
      </c>
      <c r="AB118" t="s">
        <v>3225</v>
      </c>
    </row>
    <row r="119" spans="1:28" x14ac:dyDescent="0.3">
      <c r="A119" t="s">
        <v>72</v>
      </c>
      <c r="B119">
        <v>425</v>
      </c>
      <c r="D119" t="s">
        <v>3170</v>
      </c>
      <c r="E119" t="s">
        <v>3111</v>
      </c>
      <c r="F119" t="s">
        <v>789</v>
      </c>
      <c r="G119" t="s">
        <v>2207</v>
      </c>
      <c r="H119" t="s">
        <v>87</v>
      </c>
      <c r="I119" t="s">
        <v>195</v>
      </c>
      <c r="J119" t="s">
        <v>3279</v>
      </c>
      <c r="K119">
        <v>28</v>
      </c>
      <c r="L119">
        <v>24</v>
      </c>
      <c r="M119">
        <v>5</v>
      </c>
      <c r="N119">
        <v>15428.571428571431</v>
      </c>
      <c r="O119">
        <v>510806</v>
      </c>
      <c r="P119" t="s">
        <v>2889</v>
      </c>
      <c r="Q119">
        <v>5.3999999999999999E-2</v>
      </c>
      <c r="R119" t="s">
        <v>2949</v>
      </c>
      <c r="S119">
        <v>768</v>
      </c>
      <c r="T119" t="s">
        <v>670</v>
      </c>
      <c r="U119" t="s">
        <v>754</v>
      </c>
      <c r="V119" t="s">
        <v>755</v>
      </c>
      <c r="W119" t="s">
        <v>740</v>
      </c>
      <c r="X119" t="s">
        <v>1610</v>
      </c>
      <c r="Y119" t="s">
        <v>80</v>
      </c>
      <c r="Z119" t="s">
        <v>226</v>
      </c>
      <c r="AA119" t="s">
        <v>1949</v>
      </c>
      <c r="AB119" t="s">
        <v>3280</v>
      </c>
    </row>
    <row r="120" spans="1:28" x14ac:dyDescent="0.3">
      <c r="A120" t="s">
        <v>72</v>
      </c>
      <c r="B120">
        <v>426</v>
      </c>
      <c r="D120" t="s">
        <v>3170</v>
      </c>
      <c r="E120" t="s">
        <v>3112</v>
      </c>
      <c r="F120" t="s">
        <v>716</v>
      </c>
      <c r="G120" t="s">
        <v>244</v>
      </c>
      <c r="H120" t="s">
        <v>216</v>
      </c>
      <c r="I120" t="s">
        <v>131</v>
      </c>
      <c r="J120" t="s">
        <v>3203</v>
      </c>
      <c r="K120">
        <v>18</v>
      </c>
      <c r="L120">
        <v>24</v>
      </c>
      <c r="M120">
        <v>5</v>
      </c>
      <c r="N120">
        <v>24000</v>
      </c>
      <c r="O120">
        <v>726942</v>
      </c>
      <c r="P120" t="s">
        <v>419</v>
      </c>
      <c r="Q120">
        <v>2.4E-2</v>
      </c>
      <c r="R120" t="s">
        <v>729</v>
      </c>
      <c r="S120">
        <v>768</v>
      </c>
      <c r="T120" t="s">
        <v>670</v>
      </c>
      <c r="U120" t="s">
        <v>754</v>
      </c>
      <c r="V120" t="s">
        <v>755</v>
      </c>
      <c r="W120" t="s">
        <v>0</v>
      </c>
      <c r="X120" t="s">
        <v>1606</v>
      </c>
      <c r="Y120" t="s">
        <v>1600</v>
      </c>
      <c r="Z120" t="s">
        <v>0</v>
      </c>
      <c r="AA120" t="s">
        <v>0</v>
      </c>
      <c r="AB120" t="s">
        <v>3204</v>
      </c>
    </row>
    <row r="121" spans="1:28" x14ac:dyDescent="0.3">
      <c r="A121" t="s">
        <v>80</v>
      </c>
      <c r="B121">
        <v>427</v>
      </c>
      <c r="D121" t="s">
        <v>705</v>
      </c>
      <c r="E121" t="s">
        <v>792</v>
      </c>
      <c r="F121" t="s">
        <v>699</v>
      </c>
      <c r="G121" t="s">
        <v>352</v>
      </c>
      <c r="H121" t="s">
        <v>353</v>
      </c>
      <c r="I121" t="s">
        <v>131</v>
      </c>
      <c r="J121" t="s">
        <v>3202</v>
      </c>
      <c r="K121">
        <v>47</v>
      </c>
      <c r="L121">
        <v>24</v>
      </c>
      <c r="M121">
        <v>5</v>
      </c>
      <c r="N121">
        <v>9191.4893617021298</v>
      </c>
      <c r="O121">
        <v>766789</v>
      </c>
      <c r="P121" t="s">
        <v>2787</v>
      </c>
      <c r="Q121">
        <v>0.154</v>
      </c>
      <c r="R121" t="s">
        <v>1937</v>
      </c>
      <c r="S121">
        <v>768</v>
      </c>
      <c r="T121" t="s">
        <v>670</v>
      </c>
      <c r="U121" t="s">
        <v>701</v>
      </c>
      <c r="V121" t="s">
        <v>702</v>
      </c>
      <c r="W121" t="s">
        <v>740</v>
      </c>
      <c r="X121" t="s">
        <v>1593</v>
      </c>
      <c r="Y121" t="s">
        <v>1600</v>
      </c>
      <c r="Z121" t="s">
        <v>0</v>
      </c>
      <c r="AA121" t="s">
        <v>0</v>
      </c>
      <c r="AB121" t="s">
        <v>3115</v>
      </c>
    </row>
    <row r="122" spans="1:28" x14ac:dyDescent="0.3">
      <c r="A122" t="s">
        <v>80</v>
      </c>
      <c r="B122">
        <v>428</v>
      </c>
      <c r="D122" t="s">
        <v>705</v>
      </c>
      <c r="E122" t="s">
        <v>936</v>
      </c>
      <c r="F122" t="s">
        <v>716</v>
      </c>
      <c r="G122" t="s">
        <v>363</v>
      </c>
      <c r="H122" t="s">
        <v>40</v>
      </c>
      <c r="I122" t="s">
        <v>30</v>
      </c>
      <c r="J122" t="s">
        <v>3166</v>
      </c>
      <c r="K122">
        <v>26</v>
      </c>
      <c r="L122">
        <v>24</v>
      </c>
      <c r="M122">
        <v>5</v>
      </c>
      <c r="N122">
        <v>16615.384615384613</v>
      </c>
      <c r="O122">
        <v>768749</v>
      </c>
      <c r="P122" t="s">
        <v>2074</v>
      </c>
      <c r="Q122">
        <v>0.113</v>
      </c>
      <c r="R122" t="s">
        <v>762</v>
      </c>
      <c r="S122">
        <v>768</v>
      </c>
      <c r="T122" t="s">
        <v>670</v>
      </c>
      <c r="U122" t="s">
        <v>707</v>
      </c>
      <c r="V122" t="s">
        <v>708</v>
      </c>
      <c r="W122" t="s">
        <v>0</v>
      </c>
      <c r="X122" t="s">
        <v>704</v>
      </c>
      <c r="Y122" t="s">
        <v>72</v>
      </c>
      <c r="Z122" t="s">
        <v>374</v>
      </c>
      <c r="AA122" t="s">
        <v>1862</v>
      </c>
      <c r="AB122" t="s">
        <v>3114</v>
      </c>
    </row>
    <row r="123" spans="1:28" x14ac:dyDescent="0.3">
      <c r="A123" t="s">
        <v>72</v>
      </c>
      <c r="B123">
        <v>429</v>
      </c>
      <c r="D123" t="s">
        <v>697</v>
      </c>
      <c r="E123" t="s">
        <v>894</v>
      </c>
      <c r="F123" t="s">
        <v>797</v>
      </c>
      <c r="G123" t="s">
        <v>3536</v>
      </c>
      <c r="H123" t="s">
        <v>3537</v>
      </c>
      <c r="I123" t="s">
        <v>2536</v>
      </c>
      <c r="J123" t="s">
        <v>2853</v>
      </c>
      <c r="K123">
        <v>21</v>
      </c>
      <c r="L123">
        <v>24</v>
      </c>
      <c r="M123">
        <v>5</v>
      </c>
      <c r="N123">
        <v>20571.428571428569</v>
      </c>
      <c r="O123">
        <v>726944</v>
      </c>
      <c r="P123" t="s">
        <v>433</v>
      </c>
      <c r="Q123">
        <v>3.4000000000000002E-2</v>
      </c>
      <c r="R123" t="s">
        <v>762</v>
      </c>
      <c r="S123">
        <v>768</v>
      </c>
      <c r="T123" t="s">
        <v>670</v>
      </c>
      <c r="U123" t="s">
        <v>707</v>
      </c>
      <c r="V123" t="s">
        <v>708</v>
      </c>
      <c r="W123" t="s">
        <v>740</v>
      </c>
      <c r="X123" t="s">
        <v>3685</v>
      </c>
      <c r="Y123" t="s">
        <v>76</v>
      </c>
      <c r="Z123" t="s">
        <v>799</v>
      </c>
      <c r="AA123" t="s">
        <v>785</v>
      </c>
      <c r="AB123" t="s">
        <v>3909</v>
      </c>
    </row>
    <row r="124" spans="1:28" x14ac:dyDescent="0.3">
      <c r="A124" t="s">
        <v>72</v>
      </c>
      <c r="B124">
        <v>430</v>
      </c>
      <c r="D124" t="s">
        <v>808</v>
      </c>
      <c r="E124" t="s">
        <v>3119</v>
      </c>
      <c r="F124" t="s">
        <v>825</v>
      </c>
      <c r="G124" t="s">
        <v>351</v>
      </c>
      <c r="H124" t="s">
        <v>256</v>
      </c>
      <c r="I124" t="s">
        <v>20</v>
      </c>
      <c r="J124" t="s">
        <v>4259</v>
      </c>
      <c r="K124">
        <v>30</v>
      </c>
      <c r="L124">
        <v>24</v>
      </c>
      <c r="M124">
        <v>5</v>
      </c>
      <c r="N124">
        <v>14400</v>
      </c>
      <c r="O124">
        <v>593636</v>
      </c>
      <c r="P124" t="s">
        <v>418</v>
      </c>
      <c r="Q124">
        <v>2.5999999999999999E-2</v>
      </c>
      <c r="R124" t="s">
        <v>2819</v>
      </c>
      <c r="S124">
        <v>215</v>
      </c>
      <c r="T124" t="s">
        <v>773</v>
      </c>
      <c r="U124" t="s">
        <v>812</v>
      </c>
      <c r="V124" t="s">
        <v>813</v>
      </c>
      <c r="W124" t="s">
        <v>0</v>
      </c>
      <c r="X124" t="s">
        <v>702</v>
      </c>
      <c r="Y124" t="s">
        <v>76</v>
      </c>
      <c r="Z124" t="s">
        <v>2110</v>
      </c>
      <c r="AA124" t="s">
        <v>826</v>
      </c>
      <c r="AB124" t="s">
        <v>4260</v>
      </c>
    </row>
    <row r="125" spans="1:28" x14ac:dyDescent="0.3">
      <c r="A125" t="s">
        <v>72</v>
      </c>
      <c r="B125">
        <v>431</v>
      </c>
      <c r="D125" t="s">
        <v>887</v>
      </c>
      <c r="E125" t="s">
        <v>888</v>
      </c>
      <c r="F125" t="s">
        <v>825</v>
      </c>
      <c r="G125" t="s">
        <v>7082</v>
      </c>
      <c r="H125" t="s">
        <v>7101</v>
      </c>
      <c r="I125" t="s">
        <v>2050</v>
      </c>
      <c r="J125" t="s">
        <v>3176</v>
      </c>
      <c r="K125">
        <v>35</v>
      </c>
      <c r="L125">
        <v>24</v>
      </c>
      <c r="M125">
        <v>5</v>
      </c>
      <c r="N125">
        <v>12342.857142857141</v>
      </c>
      <c r="P125" t="s">
        <v>740</v>
      </c>
      <c r="Q125">
        <v>0</v>
      </c>
      <c r="R125" t="s">
        <v>1957</v>
      </c>
      <c r="S125">
        <v>215</v>
      </c>
      <c r="T125" t="s">
        <v>773</v>
      </c>
      <c r="U125" t="s">
        <v>2983</v>
      </c>
      <c r="V125" t="s">
        <v>740</v>
      </c>
      <c r="W125" t="s">
        <v>0</v>
      </c>
      <c r="X125" t="s">
        <v>2920</v>
      </c>
      <c r="Y125" t="s">
        <v>76</v>
      </c>
      <c r="Z125" t="s">
        <v>2110</v>
      </c>
      <c r="AA125" t="s">
        <v>826</v>
      </c>
      <c r="AB125" t="s">
        <v>7416</v>
      </c>
    </row>
    <row r="126" spans="1:28" x14ac:dyDescent="0.3">
      <c r="A126" t="s">
        <v>1600</v>
      </c>
      <c r="B126">
        <v>502</v>
      </c>
      <c r="D126" t="s">
        <v>782</v>
      </c>
      <c r="E126" t="s">
        <v>783</v>
      </c>
      <c r="F126" t="s">
        <v>784</v>
      </c>
      <c r="H126" t="s">
        <v>0</v>
      </c>
      <c r="I126" t="s">
        <v>0</v>
      </c>
      <c r="J126" t="s">
        <v>3399</v>
      </c>
      <c r="L126">
        <v>24</v>
      </c>
      <c r="M126">
        <v>5</v>
      </c>
      <c r="P126" t="s">
        <v>0</v>
      </c>
      <c r="S126">
        <v>768</v>
      </c>
      <c r="T126" t="s">
        <v>670</v>
      </c>
      <c r="U126" t="s">
        <v>786</v>
      </c>
      <c r="V126" t="s">
        <v>740</v>
      </c>
      <c r="W126" t="s">
        <v>0</v>
      </c>
      <c r="X126" t="s">
        <v>0</v>
      </c>
      <c r="Y126" t="s">
        <v>76</v>
      </c>
      <c r="Z126" t="s">
        <v>307</v>
      </c>
      <c r="AA126" t="s">
        <v>785</v>
      </c>
      <c r="AB126" t="s">
        <v>3910</v>
      </c>
    </row>
    <row r="127" spans="1:28" x14ac:dyDescent="0.3">
      <c r="A127" t="s">
        <v>1600</v>
      </c>
      <c r="B127">
        <v>503</v>
      </c>
      <c r="D127" t="s">
        <v>782</v>
      </c>
      <c r="E127" t="s">
        <v>935</v>
      </c>
      <c r="H127" t="s">
        <v>0</v>
      </c>
      <c r="I127" t="s">
        <v>0</v>
      </c>
      <c r="J127" t="s">
        <v>3399</v>
      </c>
      <c r="L127">
        <v>24</v>
      </c>
      <c r="M127">
        <v>5</v>
      </c>
      <c r="P127" t="s">
        <v>0</v>
      </c>
      <c r="S127">
        <v>768</v>
      </c>
      <c r="T127" t="s">
        <v>670</v>
      </c>
      <c r="U127" t="s">
        <v>786</v>
      </c>
      <c r="V127" t="s">
        <v>740</v>
      </c>
      <c r="W127" t="s">
        <v>0</v>
      </c>
      <c r="X127" t="s">
        <v>0</v>
      </c>
      <c r="Y127" t="s">
        <v>72</v>
      </c>
      <c r="Z127" t="s">
        <v>393</v>
      </c>
      <c r="AA127" t="s">
        <v>3914</v>
      </c>
      <c r="AB127" t="s">
        <v>3404</v>
      </c>
    </row>
    <row r="128" spans="1:28" x14ac:dyDescent="0.3">
      <c r="A128" t="s">
        <v>1600</v>
      </c>
      <c r="B128">
        <v>505</v>
      </c>
      <c r="D128" t="s">
        <v>782</v>
      </c>
      <c r="E128" t="s">
        <v>859</v>
      </c>
      <c r="H128" t="s">
        <v>0</v>
      </c>
      <c r="I128" t="s">
        <v>0</v>
      </c>
      <c r="J128" t="s">
        <v>3399</v>
      </c>
      <c r="L128">
        <v>24</v>
      </c>
      <c r="M128">
        <v>5</v>
      </c>
      <c r="P128" t="s">
        <v>0</v>
      </c>
      <c r="S128">
        <v>768</v>
      </c>
      <c r="T128" t="s">
        <v>670</v>
      </c>
      <c r="U128" t="s">
        <v>786</v>
      </c>
      <c r="V128" t="s">
        <v>740</v>
      </c>
      <c r="W128" t="s">
        <v>0</v>
      </c>
      <c r="X128" t="s">
        <v>0</v>
      </c>
      <c r="Y128" t="s">
        <v>76</v>
      </c>
      <c r="Z128" t="s">
        <v>860</v>
      </c>
      <c r="AA128" t="s">
        <v>795</v>
      </c>
      <c r="AB128" t="s">
        <v>3405</v>
      </c>
    </row>
    <row r="129" spans="1:28" x14ac:dyDescent="0.3">
      <c r="A129" t="s">
        <v>1600</v>
      </c>
      <c r="B129">
        <v>508</v>
      </c>
      <c r="D129" t="s">
        <v>782</v>
      </c>
      <c r="E129" t="s">
        <v>788</v>
      </c>
      <c r="F129" t="s">
        <v>784</v>
      </c>
      <c r="H129" t="s">
        <v>0</v>
      </c>
      <c r="I129" t="s">
        <v>0</v>
      </c>
      <c r="J129" t="s">
        <v>4201</v>
      </c>
      <c r="L129">
        <v>24</v>
      </c>
      <c r="M129">
        <v>5</v>
      </c>
      <c r="P129" t="s">
        <v>0</v>
      </c>
      <c r="S129">
        <v>768</v>
      </c>
      <c r="T129" t="s">
        <v>670</v>
      </c>
      <c r="U129" t="s">
        <v>786</v>
      </c>
      <c r="V129" t="s">
        <v>740</v>
      </c>
      <c r="W129" t="s">
        <v>0</v>
      </c>
      <c r="X129" t="s">
        <v>0</v>
      </c>
      <c r="Y129" t="s">
        <v>80</v>
      </c>
      <c r="Z129" t="s">
        <v>307</v>
      </c>
      <c r="AA129" t="s">
        <v>1948</v>
      </c>
      <c r="AB129" t="s">
        <v>4202</v>
      </c>
    </row>
    <row r="130" spans="1:28" x14ac:dyDescent="0.3">
      <c r="A130" t="s">
        <v>1600</v>
      </c>
      <c r="B130">
        <v>509</v>
      </c>
      <c r="D130" t="s">
        <v>734</v>
      </c>
      <c r="E130" t="s">
        <v>830</v>
      </c>
      <c r="F130" t="s">
        <v>784</v>
      </c>
      <c r="H130" t="s">
        <v>0</v>
      </c>
      <c r="I130" t="s">
        <v>0</v>
      </c>
      <c r="J130" t="s">
        <v>8044</v>
      </c>
      <c r="L130">
        <v>24</v>
      </c>
      <c r="M130">
        <v>5</v>
      </c>
      <c r="P130" t="s">
        <v>0</v>
      </c>
      <c r="S130">
        <v>768</v>
      </c>
      <c r="T130" t="s">
        <v>670</v>
      </c>
      <c r="U130" t="s">
        <v>786</v>
      </c>
      <c r="V130" t="s">
        <v>740</v>
      </c>
      <c r="W130" t="s">
        <v>0</v>
      </c>
      <c r="X130" t="s">
        <v>0</v>
      </c>
      <c r="Y130" t="s">
        <v>72</v>
      </c>
      <c r="Z130" t="s">
        <v>1325</v>
      </c>
      <c r="AA130" t="s">
        <v>3914</v>
      </c>
      <c r="AB130" t="s">
        <v>3911</v>
      </c>
    </row>
    <row r="131" spans="1:28" x14ac:dyDescent="0.3">
      <c r="A131" t="s">
        <v>1600</v>
      </c>
      <c r="B131">
        <v>510</v>
      </c>
      <c r="D131" t="s">
        <v>836</v>
      </c>
      <c r="E131" t="s">
        <v>837</v>
      </c>
      <c r="F131" t="s">
        <v>784</v>
      </c>
      <c r="H131" t="s">
        <v>0</v>
      </c>
      <c r="I131" t="s">
        <v>0</v>
      </c>
      <c r="J131" t="s">
        <v>8044</v>
      </c>
      <c r="L131">
        <v>24</v>
      </c>
      <c r="M131">
        <v>5</v>
      </c>
      <c r="P131" t="s">
        <v>0</v>
      </c>
      <c r="S131">
        <v>768</v>
      </c>
      <c r="T131" t="s">
        <v>670</v>
      </c>
      <c r="U131" t="s">
        <v>786</v>
      </c>
      <c r="V131" t="s">
        <v>740</v>
      </c>
      <c r="W131" t="s">
        <v>0</v>
      </c>
      <c r="X131" t="s">
        <v>0</v>
      </c>
      <c r="Y131" t="s">
        <v>72</v>
      </c>
      <c r="Z131" t="s">
        <v>276</v>
      </c>
      <c r="AA131" t="s">
        <v>762</v>
      </c>
      <c r="AB131" t="s">
        <v>4203</v>
      </c>
    </row>
    <row r="132" spans="1:28" x14ac:dyDescent="0.3">
      <c r="A132" t="s">
        <v>80</v>
      </c>
      <c r="B132">
        <v>511</v>
      </c>
      <c r="D132" t="s">
        <v>3170</v>
      </c>
      <c r="E132" t="s">
        <v>4331</v>
      </c>
      <c r="G132" t="s">
        <v>298</v>
      </c>
      <c r="H132" t="s">
        <v>35</v>
      </c>
      <c r="I132" t="s">
        <v>46</v>
      </c>
      <c r="J132" t="s">
        <v>4332</v>
      </c>
      <c r="K132">
        <v>21</v>
      </c>
      <c r="L132">
        <v>24</v>
      </c>
      <c r="M132">
        <v>5</v>
      </c>
      <c r="N132">
        <v>20571.428571428569</v>
      </c>
      <c r="O132">
        <v>593636</v>
      </c>
      <c r="P132" t="s">
        <v>418</v>
      </c>
      <c r="Q132">
        <v>1.7999999999999999E-2</v>
      </c>
      <c r="R132" t="s">
        <v>1937</v>
      </c>
      <c r="S132">
        <v>768</v>
      </c>
      <c r="T132" t="s">
        <v>670</v>
      </c>
      <c r="U132" t="s">
        <v>786</v>
      </c>
      <c r="V132" t="s">
        <v>740</v>
      </c>
      <c r="W132" t="s">
        <v>740</v>
      </c>
      <c r="X132" t="s">
        <v>2868</v>
      </c>
      <c r="Y132" t="s">
        <v>72</v>
      </c>
      <c r="Z132" t="s">
        <v>393</v>
      </c>
      <c r="AA132" t="s">
        <v>753</v>
      </c>
      <c r="AB132" t="s">
        <v>4333</v>
      </c>
    </row>
    <row r="133" spans="1:28" x14ac:dyDescent="0.3">
      <c r="A133" t="s">
        <v>72</v>
      </c>
      <c r="B133">
        <v>512</v>
      </c>
      <c r="D133" t="s">
        <v>750</v>
      </c>
      <c r="E133" t="s">
        <v>3211</v>
      </c>
      <c r="F133" t="s">
        <v>784</v>
      </c>
      <c r="G133" t="s">
        <v>299</v>
      </c>
      <c r="H133" t="s">
        <v>300</v>
      </c>
      <c r="I133" t="s">
        <v>240</v>
      </c>
      <c r="J133" t="s">
        <v>3215</v>
      </c>
      <c r="K133">
        <v>23</v>
      </c>
      <c r="L133">
        <v>24</v>
      </c>
      <c r="M133">
        <v>5</v>
      </c>
      <c r="N133">
        <v>18782.608695652176</v>
      </c>
      <c r="O133">
        <v>593636</v>
      </c>
      <c r="P133" t="s">
        <v>418</v>
      </c>
      <c r="Q133">
        <v>5.8000000000000003E-2</v>
      </c>
      <c r="R133" t="s">
        <v>719</v>
      </c>
      <c r="S133">
        <v>768</v>
      </c>
      <c r="T133" t="s">
        <v>670</v>
      </c>
      <c r="U133" t="s">
        <v>754</v>
      </c>
      <c r="V133" t="s">
        <v>755</v>
      </c>
      <c r="W133" t="s">
        <v>0</v>
      </c>
      <c r="X133" t="s">
        <v>1609</v>
      </c>
      <c r="Y133" t="s">
        <v>72</v>
      </c>
      <c r="Z133" t="s">
        <v>393</v>
      </c>
      <c r="AA133" t="s">
        <v>753</v>
      </c>
      <c r="AB133" t="s">
        <v>3216</v>
      </c>
    </row>
    <row r="134" spans="1:28" x14ac:dyDescent="0.3">
      <c r="A134" t="s">
        <v>72</v>
      </c>
      <c r="B134">
        <v>513</v>
      </c>
      <c r="D134" t="s">
        <v>750</v>
      </c>
      <c r="E134" t="s">
        <v>3212</v>
      </c>
      <c r="F134" t="s">
        <v>784</v>
      </c>
      <c r="G134" t="s">
        <v>244</v>
      </c>
      <c r="H134" t="s">
        <v>216</v>
      </c>
      <c r="I134" t="s">
        <v>131</v>
      </c>
      <c r="J134" t="s">
        <v>3203</v>
      </c>
      <c r="K134">
        <v>18</v>
      </c>
      <c r="L134">
        <v>24</v>
      </c>
      <c r="M134">
        <v>5</v>
      </c>
      <c r="N134">
        <v>24000</v>
      </c>
      <c r="O134">
        <v>726942</v>
      </c>
      <c r="P134" t="s">
        <v>419</v>
      </c>
      <c r="Q134">
        <v>2.4E-2</v>
      </c>
      <c r="R134" t="s">
        <v>729</v>
      </c>
      <c r="S134">
        <v>768</v>
      </c>
      <c r="T134" t="s">
        <v>670</v>
      </c>
      <c r="U134" t="s">
        <v>754</v>
      </c>
      <c r="V134" t="s">
        <v>755</v>
      </c>
      <c r="W134" t="s">
        <v>0</v>
      </c>
      <c r="X134" t="s">
        <v>1606</v>
      </c>
      <c r="Y134" t="s">
        <v>72</v>
      </c>
      <c r="Z134" t="s">
        <v>393</v>
      </c>
      <c r="AA134" t="s">
        <v>753</v>
      </c>
      <c r="AB134" t="s">
        <v>3235</v>
      </c>
    </row>
    <row r="135" spans="1:28" x14ac:dyDescent="0.3">
      <c r="A135" t="s">
        <v>80</v>
      </c>
      <c r="B135">
        <v>514</v>
      </c>
      <c r="D135" t="s">
        <v>705</v>
      </c>
      <c r="E135" t="s">
        <v>793</v>
      </c>
      <c r="F135" t="s">
        <v>789</v>
      </c>
      <c r="G135" t="s">
        <v>302</v>
      </c>
      <c r="H135" t="s">
        <v>216</v>
      </c>
      <c r="I135" t="s">
        <v>98</v>
      </c>
      <c r="J135" t="s">
        <v>3026</v>
      </c>
      <c r="K135">
        <v>19</v>
      </c>
      <c r="L135">
        <v>24</v>
      </c>
      <c r="M135">
        <v>5</v>
      </c>
      <c r="N135">
        <v>22736.84210526316</v>
      </c>
      <c r="O135">
        <v>593636</v>
      </c>
      <c r="P135" t="s">
        <v>418</v>
      </c>
      <c r="Q135">
        <v>1.4999999999999999E-2</v>
      </c>
      <c r="R135" t="s">
        <v>1948</v>
      </c>
      <c r="S135">
        <v>768</v>
      </c>
      <c r="T135" t="s">
        <v>670</v>
      </c>
      <c r="U135" t="s">
        <v>707</v>
      </c>
      <c r="V135" t="s">
        <v>708</v>
      </c>
      <c r="W135" t="s">
        <v>0</v>
      </c>
      <c r="X135" t="s">
        <v>1848</v>
      </c>
      <c r="Y135" t="s">
        <v>76</v>
      </c>
      <c r="Z135" t="s">
        <v>398</v>
      </c>
      <c r="AA135" t="s">
        <v>719</v>
      </c>
      <c r="AB135" t="s">
        <v>2932</v>
      </c>
    </row>
    <row r="136" spans="1:28" x14ac:dyDescent="0.3">
      <c r="A136" t="s">
        <v>72</v>
      </c>
      <c r="B136">
        <v>515</v>
      </c>
      <c r="D136" t="s">
        <v>705</v>
      </c>
      <c r="E136" t="s">
        <v>796</v>
      </c>
      <c r="F136" t="s">
        <v>797</v>
      </c>
      <c r="G136" t="s">
        <v>1093</v>
      </c>
      <c r="H136" t="s">
        <v>1094</v>
      </c>
      <c r="I136" t="s">
        <v>41</v>
      </c>
      <c r="J136" t="s">
        <v>3945</v>
      </c>
      <c r="K136">
        <v>27</v>
      </c>
      <c r="L136">
        <v>24</v>
      </c>
      <c r="M136">
        <v>5</v>
      </c>
      <c r="N136">
        <v>16000</v>
      </c>
      <c r="O136">
        <v>768762</v>
      </c>
      <c r="P136" t="s">
        <v>2075</v>
      </c>
      <c r="Q136">
        <v>9.0999999999999998E-2</v>
      </c>
      <c r="R136" t="s">
        <v>753</v>
      </c>
      <c r="S136">
        <v>768</v>
      </c>
      <c r="T136" t="s">
        <v>670</v>
      </c>
      <c r="U136" t="s">
        <v>707</v>
      </c>
      <c r="V136" t="s">
        <v>708</v>
      </c>
      <c r="W136" t="s">
        <v>0</v>
      </c>
      <c r="X136" t="s">
        <v>2868</v>
      </c>
      <c r="Y136" t="s">
        <v>80</v>
      </c>
      <c r="Z136" t="s">
        <v>347</v>
      </c>
      <c r="AA136" t="s">
        <v>1949</v>
      </c>
      <c r="AB136" t="s">
        <v>4154</v>
      </c>
    </row>
    <row r="137" spans="1:28" x14ac:dyDescent="0.3">
      <c r="A137" t="s">
        <v>80</v>
      </c>
      <c r="B137">
        <v>516</v>
      </c>
      <c r="D137" t="s">
        <v>697</v>
      </c>
      <c r="E137" t="s">
        <v>794</v>
      </c>
      <c r="F137" t="s">
        <v>789</v>
      </c>
      <c r="G137" t="s">
        <v>264</v>
      </c>
      <c r="H137" t="s">
        <v>265</v>
      </c>
      <c r="I137" t="s">
        <v>56</v>
      </c>
      <c r="J137" t="s">
        <v>2825</v>
      </c>
      <c r="K137">
        <v>15</v>
      </c>
      <c r="L137">
        <v>24</v>
      </c>
      <c r="M137">
        <v>5</v>
      </c>
      <c r="N137">
        <v>28800</v>
      </c>
      <c r="O137">
        <v>6587</v>
      </c>
      <c r="P137" t="s">
        <v>445</v>
      </c>
      <c r="Q137">
        <v>3.4000000000000002E-2</v>
      </c>
      <c r="R137" t="s">
        <v>1948</v>
      </c>
      <c r="S137">
        <v>768</v>
      </c>
      <c r="T137" t="s">
        <v>670</v>
      </c>
      <c r="U137" t="s">
        <v>701</v>
      </c>
      <c r="V137" t="s">
        <v>702</v>
      </c>
      <c r="W137" t="s">
        <v>0</v>
      </c>
      <c r="X137" t="s">
        <v>1594</v>
      </c>
      <c r="Y137" t="s">
        <v>72</v>
      </c>
      <c r="Z137" t="s">
        <v>266</v>
      </c>
      <c r="AA137" t="s">
        <v>3914</v>
      </c>
      <c r="AB137" t="s">
        <v>3073</v>
      </c>
    </row>
    <row r="138" spans="1:28" x14ac:dyDescent="0.3">
      <c r="A138" t="s">
        <v>80</v>
      </c>
      <c r="B138">
        <v>517</v>
      </c>
      <c r="D138" t="s">
        <v>697</v>
      </c>
      <c r="E138" t="s">
        <v>791</v>
      </c>
      <c r="F138" t="s">
        <v>789</v>
      </c>
      <c r="G138" t="s">
        <v>266</v>
      </c>
      <c r="H138" t="s">
        <v>267</v>
      </c>
      <c r="I138" t="s">
        <v>240</v>
      </c>
      <c r="J138" t="s">
        <v>1965</v>
      </c>
      <c r="K138">
        <v>16</v>
      </c>
      <c r="L138">
        <v>24</v>
      </c>
      <c r="M138">
        <v>5</v>
      </c>
      <c r="N138">
        <v>27000</v>
      </c>
      <c r="O138">
        <v>6599</v>
      </c>
      <c r="P138" t="s">
        <v>412</v>
      </c>
      <c r="Q138">
        <v>5.5E-2</v>
      </c>
      <c r="R138" t="s">
        <v>1948</v>
      </c>
      <c r="S138">
        <v>768</v>
      </c>
      <c r="T138" t="s">
        <v>670</v>
      </c>
      <c r="U138" t="s">
        <v>701</v>
      </c>
      <c r="V138" t="s">
        <v>702</v>
      </c>
      <c r="W138" t="s">
        <v>0</v>
      </c>
      <c r="X138" t="s">
        <v>1860</v>
      </c>
      <c r="Y138" t="s">
        <v>72</v>
      </c>
      <c r="Z138" t="s">
        <v>266</v>
      </c>
      <c r="AA138" t="s">
        <v>3914</v>
      </c>
      <c r="AB138" t="s">
        <v>1513</v>
      </c>
    </row>
    <row r="139" spans="1:28" x14ac:dyDescent="0.3">
      <c r="A139" t="s">
        <v>76</v>
      </c>
      <c r="B139">
        <v>518</v>
      </c>
      <c r="D139" t="s">
        <v>705</v>
      </c>
      <c r="E139" t="s">
        <v>944</v>
      </c>
      <c r="F139" t="s">
        <v>789</v>
      </c>
      <c r="G139" t="s">
        <v>1048</v>
      </c>
      <c r="H139" t="s">
        <v>55</v>
      </c>
      <c r="I139" t="s">
        <v>38</v>
      </c>
      <c r="J139" t="s">
        <v>8045</v>
      </c>
      <c r="K139">
        <v>17</v>
      </c>
      <c r="L139">
        <v>24</v>
      </c>
      <c r="M139">
        <v>5</v>
      </c>
      <c r="N139">
        <v>25411.76470588235</v>
      </c>
      <c r="O139">
        <v>593636</v>
      </c>
      <c r="P139" t="s">
        <v>418</v>
      </c>
      <c r="Q139">
        <v>3.1E-2</v>
      </c>
      <c r="R139" t="s">
        <v>753</v>
      </c>
      <c r="S139">
        <v>768</v>
      </c>
      <c r="T139" t="s">
        <v>670</v>
      </c>
      <c r="U139" t="s">
        <v>707</v>
      </c>
      <c r="V139" t="s">
        <v>708</v>
      </c>
      <c r="W139" t="s">
        <v>0</v>
      </c>
      <c r="X139" t="s">
        <v>704</v>
      </c>
      <c r="Y139" t="s">
        <v>80</v>
      </c>
      <c r="Z139" t="s">
        <v>352</v>
      </c>
      <c r="AA139" t="s">
        <v>1948</v>
      </c>
      <c r="AB139" t="s">
        <v>3252</v>
      </c>
    </row>
    <row r="140" spans="1:28" x14ac:dyDescent="0.3">
      <c r="A140" t="s">
        <v>72</v>
      </c>
      <c r="B140">
        <v>519</v>
      </c>
      <c r="D140" t="s">
        <v>808</v>
      </c>
      <c r="E140" t="s">
        <v>3120</v>
      </c>
      <c r="F140" t="s">
        <v>825</v>
      </c>
      <c r="G140" t="s">
        <v>389</v>
      </c>
      <c r="H140" t="s">
        <v>370</v>
      </c>
      <c r="I140" t="s">
        <v>125</v>
      </c>
      <c r="J140" t="s">
        <v>3441</v>
      </c>
      <c r="K140">
        <v>55</v>
      </c>
      <c r="L140">
        <v>24</v>
      </c>
      <c r="M140">
        <v>5</v>
      </c>
      <c r="N140">
        <v>7854.545454545455</v>
      </c>
      <c r="O140">
        <v>766789</v>
      </c>
      <c r="P140" t="s">
        <v>2787</v>
      </c>
      <c r="Q140">
        <v>0.14699999999999999</v>
      </c>
      <c r="R140" t="s">
        <v>2877</v>
      </c>
      <c r="S140">
        <v>215</v>
      </c>
      <c r="T140" t="s">
        <v>773</v>
      </c>
      <c r="U140" t="s">
        <v>812</v>
      </c>
      <c r="V140" t="s">
        <v>813</v>
      </c>
      <c r="W140" t="s">
        <v>0</v>
      </c>
      <c r="X140" t="s">
        <v>1881</v>
      </c>
      <c r="Y140" t="s">
        <v>76</v>
      </c>
      <c r="Z140" t="s">
        <v>2110</v>
      </c>
      <c r="AA140" t="s">
        <v>826</v>
      </c>
      <c r="AB140" t="s">
        <v>3442</v>
      </c>
    </row>
    <row r="141" spans="1:28" x14ac:dyDescent="0.3">
      <c r="A141" t="s">
        <v>72</v>
      </c>
      <c r="B141">
        <v>520</v>
      </c>
      <c r="D141" t="s">
        <v>808</v>
      </c>
      <c r="E141" t="s">
        <v>3121</v>
      </c>
      <c r="F141" t="s">
        <v>825</v>
      </c>
      <c r="G141" t="s">
        <v>3649</v>
      </c>
      <c r="H141" t="s">
        <v>3650</v>
      </c>
      <c r="I141" t="s">
        <v>3415</v>
      </c>
      <c r="J141" t="s">
        <v>4334</v>
      </c>
      <c r="K141">
        <v>73</v>
      </c>
      <c r="L141">
        <v>24</v>
      </c>
      <c r="M141">
        <v>5</v>
      </c>
      <c r="N141">
        <v>5917.8082191780823</v>
      </c>
      <c r="O141">
        <v>726945</v>
      </c>
      <c r="P141" t="s">
        <v>423</v>
      </c>
      <c r="Q141">
        <v>0.39400000000000002</v>
      </c>
      <c r="R141" t="s">
        <v>807</v>
      </c>
      <c r="S141">
        <v>215</v>
      </c>
      <c r="T141" t="s">
        <v>773</v>
      </c>
      <c r="U141" t="s">
        <v>812</v>
      </c>
      <c r="V141" t="s">
        <v>813</v>
      </c>
      <c r="W141" t="s">
        <v>740</v>
      </c>
      <c r="X141" t="s">
        <v>7417</v>
      </c>
      <c r="Y141" t="s">
        <v>76</v>
      </c>
      <c r="Z141" t="s">
        <v>2110</v>
      </c>
      <c r="AA141" t="s">
        <v>826</v>
      </c>
      <c r="AB141" t="s">
        <v>4335</v>
      </c>
    </row>
    <row r="142" spans="1:28" x14ac:dyDescent="0.3">
      <c r="A142" t="s">
        <v>78</v>
      </c>
      <c r="B142">
        <v>521</v>
      </c>
      <c r="D142" t="s">
        <v>808</v>
      </c>
      <c r="E142" t="s">
        <v>3122</v>
      </c>
      <c r="F142" t="s">
        <v>825</v>
      </c>
      <c r="G142" t="s">
        <v>373</v>
      </c>
      <c r="H142" t="s">
        <v>55</v>
      </c>
      <c r="I142" t="s">
        <v>46</v>
      </c>
      <c r="J142" t="s">
        <v>3220</v>
      </c>
      <c r="K142">
        <v>30</v>
      </c>
      <c r="L142">
        <v>24</v>
      </c>
      <c r="M142">
        <v>5</v>
      </c>
      <c r="N142">
        <v>14400</v>
      </c>
      <c r="O142">
        <v>593636</v>
      </c>
      <c r="P142" t="s">
        <v>418</v>
      </c>
      <c r="Q142">
        <v>2.5000000000000001E-2</v>
      </c>
      <c r="R142" t="s">
        <v>2819</v>
      </c>
      <c r="S142">
        <v>215</v>
      </c>
      <c r="T142" t="s">
        <v>773</v>
      </c>
      <c r="U142" t="s">
        <v>812</v>
      </c>
      <c r="V142" t="s">
        <v>813</v>
      </c>
      <c r="W142" t="s">
        <v>0</v>
      </c>
      <c r="X142" t="s">
        <v>1848</v>
      </c>
      <c r="Y142" t="s">
        <v>76</v>
      </c>
      <c r="Z142" t="s">
        <v>2110</v>
      </c>
      <c r="AA142" t="s">
        <v>826</v>
      </c>
      <c r="AB142" t="s">
        <v>3221</v>
      </c>
    </row>
    <row r="143" spans="1:28" x14ac:dyDescent="0.3">
      <c r="A143" t="s">
        <v>76</v>
      </c>
      <c r="B143">
        <v>522</v>
      </c>
      <c r="D143" t="s">
        <v>808</v>
      </c>
      <c r="E143" t="s">
        <v>3123</v>
      </c>
      <c r="F143" t="s">
        <v>825</v>
      </c>
      <c r="G143" t="s">
        <v>2027</v>
      </c>
      <c r="H143" t="s">
        <v>2019</v>
      </c>
      <c r="I143" t="s">
        <v>111</v>
      </c>
      <c r="J143" t="s">
        <v>4028</v>
      </c>
      <c r="K143">
        <v>58</v>
      </c>
      <c r="L143">
        <v>24</v>
      </c>
      <c r="M143">
        <v>5</v>
      </c>
      <c r="N143">
        <v>7448.2758620689656</v>
      </c>
      <c r="O143">
        <v>727937</v>
      </c>
      <c r="P143" t="s">
        <v>465</v>
      </c>
      <c r="Q143">
        <v>9.9000000000000005E-2</v>
      </c>
      <c r="R143" t="s">
        <v>2436</v>
      </c>
      <c r="S143">
        <v>215</v>
      </c>
      <c r="T143" t="s">
        <v>773</v>
      </c>
      <c r="U143" t="s">
        <v>812</v>
      </c>
      <c r="V143" t="s">
        <v>813</v>
      </c>
      <c r="W143" t="s">
        <v>0</v>
      </c>
      <c r="X143" t="s">
        <v>2920</v>
      </c>
      <c r="Y143" t="s">
        <v>76</v>
      </c>
      <c r="Z143" t="s">
        <v>2110</v>
      </c>
      <c r="AA143" t="s">
        <v>826</v>
      </c>
      <c r="AB143" t="s">
        <v>4029</v>
      </c>
    </row>
    <row r="144" spans="1:28" x14ac:dyDescent="0.3">
      <c r="A144" t="s">
        <v>76</v>
      </c>
      <c r="B144">
        <v>523</v>
      </c>
      <c r="D144" t="s">
        <v>808</v>
      </c>
      <c r="E144" t="s">
        <v>3124</v>
      </c>
      <c r="F144" t="s">
        <v>825</v>
      </c>
      <c r="G144" t="s">
        <v>3162</v>
      </c>
      <c r="J144" t="s">
        <v>3222</v>
      </c>
      <c r="L144">
        <v>24</v>
      </c>
      <c r="M144">
        <v>5</v>
      </c>
      <c r="R144" t="s">
        <v>3164</v>
      </c>
      <c r="S144">
        <v>215</v>
      </c>
      <c r="T144" t="s">
        <v>773</v>
      </c>
      <c r="U144" t="s">
        <v>812</v>
      </c>
      <c r="V144" t="s">
        <v>813</v>
      </c>
      <c r="X144" t="s">
        <v>740</v>
      </c>
      <c r="Y144" t="s">
        <v>76</v>
      </c>
      <c r="Z144" t="s">
        <v>2110</v>
      </c>
      <c r="AA144" t="s">
        <v>826</v>
      </c>
      <c r="AB144" t="s">
        <v>3223</v>
      </c>
    </row>
    <row r="145" spans="1:28" x14ac:dyDescent="0.3">
      <c r="A145" t="s">
        <v>72</v>
      </c>
      <c r="B145">
        <v>524</v>
      </c>
      <c r="D145" t="s">
        <v>808</v>
      </c>
      <c r="E145" t="s">
        <v>3125</v>
      </c>
      <c r="F145" t="s">
        <v>825</v>
      </c>
      <c r="G145" t="s">
        <v>3488</v>
      </c>
      <c r="H145" t="s">
        <v>3564</v>
      </c>
      <c r="I145" t="s">
        <v>2050</v>
      </c>
      <c r="J145" t="s">
        <v>7486</v>
      </c>
      <c r="K145">
        <v>70</v>
      </c>
      <c r="L145">
        <v>24</v>
      </c>
      <c r="M145">
        <v>5</v>
      </c>
      <c r="N145">
        <v>6171.4285714285706</v>
      </c>
      <c r="O145">
        <v>593636</v>
      </c>
      <c r="P145" t="s">
        <v>418</v>
      </c>
      <c r="Q145">
        <v>0</v>
      </c>
      <c r="R145" t="s">
        <v>1957</v>
      </c>
      <c r="S145">
        <v>215</v>
      </c>
      <c r="T145" t="s">
        <v>773</v>
      </c>
      <c r="U145" t="s">
        <v>812</v>
      </c>
      <c r="V145" t="s">
        <v>813</v>
      </c>
      <c r="W145" t="s">
        <v>0</v>
      </c>
      <c r="X145" t="s">
        <v>3014</v>
      </c>
      <c r="Y145" t="s">
        <v>76</v>
      </c>
      <c r="Z145" t="s">
        <v>2110</v>
      </c>
      <c r="AA145" t="s">
        <v>826</v>
      </c>
      <c r="AB145" t="s">
        <v>7487</v>
      </c>
    </row>
    <row r="146" spans="1:28" x14ac:dyDescent="0.3">
      <c r="A146" t="s">
        <v>72</v>
      </c>
      <c r="B146">
        <v>525</v>
      </c>
      <c r="D146" t="s">
        <v>808</v>
      </c>
      <c r="E146" t="s">
        <v>3126</v>
      </c>
      <c r="F146" t="s">
        <v>825</v>
      </c>
      <c r="G146" t="s">
        <v>2965</v>
      </c>
      <c r="H146" t="s">
        <v>144</v>
      </c>
      <c r="I146" t="s">
        <v>38</v>
      </c>
      <c r="J146" t="s">
        <v>3492</v>
      </c>
      <c r="K146">
        <v>40</v>
      </c>
      <c r="L146">
        <v>24</v>
      </c>
      <c r="M146">
        <v>5</v>
      </c>
      <c r="N146">
        <v>10800</v>
      </c>
      <c r="O146">
        <v>510806</v>
      </c>
      <c r="P146" t="s">
        <v>2889</v>
      </c>
      <c r="Q146">
        <v>3.5999999999999997E-2</v>
      </c>
      <c r="R146" t="s">
        <v>2819</v>
      </c>
      <c r="S146">
        <v>215</v>
      </c>
      <c r="T146" t="s">
        <v>773</v>
      </c>
      <c r="U146" t="s">
        <v>812</v>
      </c>
      <c r="V146" t="s">
        <v>813</v>
      </c>
      <c r="W146" t="s">
        <v>0</v>
      </c>
      <c r="X146" t="s">
        <v>708</v>
      </c>
      <c r="Y146" t="s">
        <v>76</v>
      </c>
      <c r="Z146" t="s">
        <v>2110</v>
      </c>
      <c r="AA146" t="s">
        <v>826</v>
      </c>
      <c r="AB146" t="s">
        <v>3227</v>
      </c>
    </row>
    <row r="147" spans="1:28" x14ac:dyDescent="0.3">
      <c r="A147" t="s">
        <v>72</v>
      </c>
      <c r="B147">
        <v>526</v>
      </c>
      <c r="D147" t="s">
        <v>808</v>
      </c>
      <c r="E147" t="s">
        <v>3127</v>
      </c>
      <c r="F147" t="s">
        <v>825</v>
      </c>
      <c r="G147" t="s">
        <v>2953</v>
      </c>
      <c r="H147" t="s">
        <v>2954</v>
      </c>
      <c r="I147" t="s">
        <v>111</v>
      </c>
      <c r="J147" t="s">
        <v>7939</v>
      </c>
      <c r="K147">
        <v>43</v>
      </c>
      <c r="L147">
        <v>24</v>
      </c>
      <c r="M147">
        <v>5</v>
      </c>
      <c r="N147">
        <v>10046.511627906977</v>
      </c>
      <c r="O147">
        <v>768759</v>
      </c>
      <c r="P147" t="s">
        <v>2082</v>
      </c>
      <c r="Q147">
        <v>6.9000000000000006E-2</v>
      </c>
      <c r="R147" t="s">
        <v>1333</v>
      </c>
      <c r="S147">
        <v>215</v>
      </c>
      <c r="T147" t="s">
        <v>773</v>
      </c>
      <c r="U147" t="s">
        <v>812</v>
      </c>
      <c r="V147" t="s">
        <v>813</v>
      </c>
      <c r="W147" t="s">
        <v>0</v>
      </c>
      <c r="X147" t="s">
        <v>3902</v>
      </c>
      <c r="Y147" t="s">
        <v>76</v>
      </c>
      <c r="Z147" t="s">
        <v>2110</v>
      </c>
      <c r="AA147" t="s">
        <v>826</v>
      </c>
      <c r="AB147" t="s">
        <v>7940</v>
      </c>
    </row>
    <row r="148" spans="1:28" x14ac:dyDescent="0.3">
      <c r="A148" t="s">
        <v>67</v>
      </c>
      <c r="B148">
        <v>527</v>
      </c>
      <c r="D148" t="s">
        <v>808</v>
      </c>
      <c r="E148" t="s">
        <v>3128</v>
      </c>
      <c r="F148" t="s">
        <v>825</v>
      </c>
      <c r="G148" t="s">
        <v>8646</v>
      </c>
      <c r="H148" t="s">
        <v>144</v>
      </c>
      <c r="I148" t="s">
        <v>43</v>
      </c>
      <c r="J148" t="s">
        <v>8647</v>
      </c>
      <c r="K148">
        <v>51</v>
      </c>
      <c r="L148">
        <v>24</v>
      </c>
      <c r="M148">
        <v>5</v>
      </c>
      <c r="N148">
        <v>8470.5882352941189</v>
      </c>
      <c r="O148">
        <v>510806</v>
      </c>
      <c r="P148" t="s">
        <v>2889</v>
      </c>
      <c r="Q148">
        <v>3.5999999999999997E-2</v>
      </c>
      <c r="R148" t="s">
        <v>2436</v>
      </c>
      <c r="S148">
        <v>215</v>
      </c>
      <c r="T148" t="s">
        <v>773</v>
      </c>
      <c r="U148" t="s">
        <v>812</v>
      </c>
      <c r="V148" t="s">
        <v>813</v>
      </c>
      <c r="W148" t="s">
        <v>740</v>
      </c>
      <c r="X148" t="s">
        <v>2920</v>
      </c>
      <c r="Y148" t="s">
        <v>76</v>
      </c>
      <c r="Z148" t="s">
        <v>2110</v>
      </c>
      <c r="AA148" t="s">
        <v>826</v>
      </c>
      <c r="AB148" t="s">
        <v>8648</v>
      </c>
    </row>
    <row r="149" spans="1:28" x14ac:dyDescent="0.3">
      <c r="A149" t="s">
        <v>72</v>
      </c>
      <c r="B149">
        <v>601</v>
      </c>
      <c r="D149" t="s">
        <v>800</v>
      </c>
      <c r="E149" t="s">
        <v>864</v>
      </c>
      <c r="G149" t="s">
        <v>3669</v>
      </c>
      <c r="H149" t="s">
        <v>3670</v>
      </c>
      <c r="I149" t="s">
        <v>2528</v>
      </c>
      <c r="J149" t="s">
        <v>3410</v>
      </c>
      <c r="K149">
        <v>54</v>
      </c>
      <c r="L149">
        <v>24</v>
      </c>
      <c r="M149">
        <v>5</v>
      </c>
      <c r="N149">
        <v>8000</v>
      </c>
      <c r="O149">
        <v>825527</v>
      </c>
      <c r="P149" t="s">
        <v>3011</v>
      </c>
      <c r="Q149">
        <v>0.41199999999999998</v>
      </c>
      <c r="R149" t="s">
        <v>2799</v>
      </c>
      <c r="S149">
        <v>215</v>
      </c>
      <c r="T149" t="s">
        <v>773</v>
      </c>
      <c r="U149" t="s">
        <v>803</v>
      </c>
      <c r="V149" t="s">
        <v>804</v>
      </c>
      <c r="W149" t="s">
        <v>0</v>
      </c>
      <c r="X149" t="s">
        <v>4302</v>
      </c>
      <c r="Y149" t="s">
        <v>72</v>
      </c>
      <c r="Z149" t="s">
        <v>344</v>
      </c>
      <c r="AA149" t="s">
        <v>1618</v>
      </c>
      <c r="AB149" t="s">
        <v>4311</v>
      </c>
    </row>
    <row r="150" spans="1:28" x14ac:dyDescent="0.3">
      <c r="A150" t="s">
        <v>72</v>
      </c>
      <c r="B150">
        <v>602</v>
      </c>
      <c r="D150" t="s">
        <v>800</v>
      </c>
      <c r="E150" t="s">
        <v>916</v>
      </c>
      <c r="G150" t="s">
        <v>3508</v>
      </c>
      <c r="H150" t="s">
        <v>3507</v>
      </c>
      <c r="I150" t="s">
        <v>2500</v>
      </c>
      <c r="J150" t="s">
        <v>2963</v>
      </c>
      <c r="K150">
        <v>50</v>
      </c>
      <c r="L150">
        <v>24</v>
      </c>
      <c r="M150">
        <v>5</v>
      </c>
      <c r="N150">
        <v>8640</v>
      </c>
      <c r="O150">
        <v>726945</v>
      </c>
      <c r="P150" t="s">
        <v>423</v>
      </c>
      <c r="Q150">
        <v>0.16800000000000001</v>
      </c>
      <c r="R150" t="s">
        <v>807</v>
      </c>
      <c r="S150">
        <v>215</v>
      </c>
      <c r="T150" t="s">
        <v>773</v>
      </c>
      <c r="U150" t="s">
        <v>803</v>
      </c>
      <c r="V150" t="s">
        <v>804</v>
      </c>
      <c r="W150" t="s">
        <v>0</v>
      </c>
      <c r="X150" t="s">
        <v>4302</v>
      </c>
      <c r="Y150" t="s">
        <v>67</v>
      </c>
      <c r="Z150" t="s">
        <v>303</v>
      </c>
      <c r="AA150" t="s">
        <v>780</v>
      </c>
      <c r="AB150" t="s">
        <v>4261</v>
      </c>
    </row>
    <row r="151" spans="1:28" x14ac:dyDescent="0.3">
      <c r="A151" t="s">
        <v>67</v>
      </c>
      <c r="B151">
        <v>603</v>
      </c>
      <c r="D151" t="s">
        <v>800</v>
      </c>
      <c r="E151" t="s">
        <v>865</v>
      </c>
      <c r="G151" t="s">
        <v>372</v>
      </c>
      <c r="H151" t="s">
        <v>120</v>
      </c>
      <c r="I151" t="s">
        <v>231</v>
      </c>
      <c r="J151" t="s">
        <v>8430</v>
      </c>
      <c r="K151">
        <v>45</v>
      </c>
      <c r="L151">
        <v>24</v>
      </c>
      <c r="M151">
        <v>5</v>
      </c>
      <c r="N151">
        <v>9600</v>
      </c>
      <c r="O151">
        <v>70566</v>
      </c>
      <c r="P151" t="s">
        <v>417</v>
      </c>
      <c r="Q151">
        <v>6.7000000000000004E-2</v>
      </c>
      <c r="R151" t="s">
        <v>3164</v>
      </c>
      <c r="S151">
        <v>215</v>
      </c>
      <c r="T151" t="s">
        <v>773</v>
      </c>
      <c r="U151" t="s">
        <v>803</v>
      </c>
      <c r="V151" t="s">
        <v>804</v>
      </c>
      <c r="W151" t="s">
        <v>740</v>
      </c>
      <c r="X151" t="s">
        <v>708</v>
      </c>
      <c r="Y151" t="s">
        <v>72</v>
      </c>
      <c r="Z151" t="s">
        <v>158</v>
      </c>
      <c r="AA151" t="s">
        <v>2096</v>
      </c>
      <c r="AB151" t="s">
        <v>8431</v>
      </c>
    </row>
    <row r="152" spans="1:28" x14ac:dyDescent="0.3">
      <c r="A152" t="s">
        <v>72</v>
      </c>
      <c r="B152">
        <v>604</v>
      </c>
      <c r="D152" t="s">
        <v>800</v>
      </c>
      <c r="E152" t="s">
        <v>801</v>
      </c>
      <c r="G152" t="s">
        <v>1527</v>
      </c>
      <c r="H152" t="s">
        <v>99</v>
      </c>
      <c r="I152" t="s">
        <v>20</v>
      </c>
      <c r="J152" t="s">
        <v>7488</v>
      </c>
      <c r="K152">
        <v>45</v>
      </c>
      <c r="L152">
        <v>24</v>
      </c>
      <c r="M152">
        <v>5</v>
      </c>
      <c r="N152">
        <v>9600</v>
      </c>
      <c r="O152">
        <v>510806</v>
      </c>
      <c r="P152" t="s">
        <v>2889</v>
      </c>
      <c r="Q152">
        <v>3.9E-2</v>
      </c>
      <c r="R152" t="s">
        <v>2436</v>
      </c>
      <c r="S152">
        <v>215</v>
      </c>
      <c r="T152" t="s">
        <v>773</v>
      </c>
      <c r="U152" t="s">
        <v>803</v>
      </c>
      <c r="V152" t="s">
        <v>804</v>
      </c>
      <c r="W152" t="s">
        <v>740</v>
      </c>
      <c r="X152" t="s">
        <v>3685</v>
      </c>
      <c r="Y152" t="s">
        <v>72</v>
      </c>
      <c r="Z152" t="s">
        <v>280</v>
      </c>
      <c r="AA152" t="s">
        <v>1618</v>
      </c>
      <c r="AB152" t="s">
        <v>7941</v>
      </c>
    </row>
    <row r="153" spans="1:28" x14ac:dyDescent="0.3">
      <c r="A153" t="s">
        <v>72</v>
      </c>
      <c r="B153">
        <v>605</v>
      </c>
      <c r="D153" t="s">
        <v>800</v>
      </c>
      <c r="E153" t="s">
        <v>945</v>
      </c>
      <c r="G153" t="s">
        <v>2006</v>
      </c>
      <c r="H153" t="s">
        <v>2778</v>
      </c>
      <c r="I153" t="s">
        <v>23</v>
      </c>
      <c r="J153" t="s">
        <v>3915</v>
      </c>
      <c r="K153">
        <v>58</v>
      </c>
      <c r="L153">
        <v>24</v>
      </c>
      <c r="M153">
        <v>5</v>
      </c>
      <c r="N153">
        <v>7448.2758620689656</v>
      </c>
      <c r="O153">
        <v>766789</v>
      </c>
      <c r="P153" t="s">
        <v>2787</v>
      </c>
      <c r="Q153">
        <v>0.21299999999999999</v>
      </c>
      <c r="R153" t="s">
        <v>807</v>
      </c>
      <c r="S153">
        <v>215</v>
      </c>
      <c r="T153" t="s">
        <v>773</v>
      </c>
      <c r="U153" t="s">
        <v>803</v>
      </c>
      <c r="V153" t="s">
        <v>804</v>
      </c>
      <c r="W153" t="s">
        <v>0</v>
      </c>
      <c r="X153" t="s">
        <v>7415</v>
      </c>
      <c r="Y153" t="s">
        <v>72</v>
      </c>
      <c r="Z153" t="s">
        <v>1113</v>
      </c>
      <c r="AA153" t="s">
        <v>811</v>
      </c>
      <c r="AB153" t="s">
        <v>3916</v>
      </c>
    </row>
    <row r="154" spans="1:28" x14ac:dyDescent="0.3">
      <c r="A154" t="s">
        <v>72</v>
      </c>
      <c r="B154">
        <v>606</v>
      </c>
      <c r="D154" t="s">
        <v>805</v>
      </c>
      <c r="E154" t="s">
        <v>866</v>
      </c>
      <c r="G154" t="s">
        <v>3647</v>
      </c>
      <c r="H154" t="s">
        <v>3648</v>
      </c>
      <c r="I154" t="s">
        <v>3415</v>
      </c>
      <c r="J154" t="s">
        <v>7418</v>
      </c>
      <c r="K154">
        <v>82</v>
      </c>
      <c r="L154">
        <v>24</v>
      </c>
      <c r="M154">
        <v>5</v>
      </c>
      <c r="N154">
        <v>5268.2926829268299</v>
      </c>
      <c r="O154">
        <v>726945</v>
      </c>
      <c r="P154" t="s">
        <v>423</v>
      </c>
      <c r="Q154">
        <v>0.30299999999999999</v>
      </c>
      <c r="R154" t="s">
        <v>2436</v>
      </c>
      <c r="S154">
        <v>215</v>
      </c>
      <c r="T154" t="s">
        <v>773</v>
      </c>
      <c r="U154" t="s">
        <v>803</v>
      </c>
      <c r="V154" t="s">
        <v>804</v>
      </c>
      <c r="W154" t="s">
        <v>0</v>
      </c>
      <c r="X154" t="s">
        <v>2920</v>
      </c>
      <c r="Y154" t="s">
        <v>76</v>
      </c>
      <c r="Z154" t="s">
        <v>147</v>
      </c>
      <c r="AA154" t="s">
        <v>811</v>
      </c>
      <c r="AB154" t="s">
        <v>7419</v>
      </c>
    </row>
    <row r="155" spans="1:28" x14ac:dyDescent="0.3">
      <c r="A155" t="s">
        <v>2104</v>
      </c>
      <c r="B155">
        <v>607</v>
      </c>
      <c r="D155" t="s">
        <v>805</v>
      </c>
      <c r="E155" t="s">
        <v>867</v>
      </c>
      <c r="G155" t="s">
        <v>3551</v>
      </c>
      <c r="H155" t="s">
        <v>3552</v>
      </c>
      <c r="I155" t="s">
        <v>2564</v>
      </c>
      <c r="J155" t="s">
        <v>3475</v>
      </c>
      <c r="K155">
        <v>35</v>
      </c>
      <c r="L155">
        <v>24</v>
      </c>
      <c r="M155">
        <v>5</v>
      </c>
      <c r="N155">
        <v>12342.857142857141</v>
      </c>
      <c r="O155">
        <v>6198</v>
      </c>
      <c r="P155" t="s">
        <v>426</v>
      </c>
      <c r="Q155">
        <v>0.32200000000000001</v>
      </c>
      <c r="R155" t="s">
        <v>2436</v>
      </c>
      <c r="S155">
        <v>215</v>
      </c>
      <c r="T155" t="s">
        <v>773</v>
      </c>
      <c r="U155" t="s">
        <v>803</v>
      </c>
      <c r="V155" t="s">
        <v>804</v>
      </c>
      <c r="W155" t="s">
        <v>0</v>
      </c>
      <c r="X155" t="s">
        <v>7624</v>
      </c>
      <c r="Y155" t="s">
        <v>72</v>
      </c>
      <c r="Z155" t="s">
        <v>405</v>
      </c>
      <c r="AA155" t="s">
        <v>811</v>
      </c>
      <c r="AB155" t="s">
        <v>3928</v>
      </c>
    </row>
    <row r="156" spans="1:28" x14ac:dyDescent="0.3">
      <c r="A156" t="s">
        <v>72</v>
      </c>
      <c r="B156">
        <v>608</v>
      </c>
      <c r="D156" t="s">
        <v>805</v>
      </c>
      <c r="E156" t="s">
        <v>868</v>
      </c>
      <c r="G156" t="s">
        <v>1093</v>
      </c>
      <c r="H156" t="s">
        <v>1094</v>
      </c>
      <c r="I156" t="s">
        <v>41</v>
      </c>
      <c r="J156" t="s">
        <v>3945</v>
      </c>
      <c r="K156">
        <v>60</v>
      </c>
      <c r="L156">
        <v>24</v>
      </c>
      <c r="M156">
        <v>5</v>
      </c>
      <c r="N156">
        <v>7200</v>
      </c>
      <c r="O156">
        <v>726945</v>
      </c>
      <c r="P156" t="s">
        <v>423</v>
      </c>
      <c r="Q156">
        <v>0.187</v>
      </c>
      <c r="R156" t="s">
        <v>807</v>
      </c>
      <c r="S156">
        <v>215</v>
      </c>
      <c r="T156" t="s">
        <v>773</v>
      </c>
      <c r="U156" t="s">
        <v>803</v>
      </c>
      <c r="V156" t="s">
        <v>804</v>
      </c>
      <c r="W156" t="s">
        <v>0</v>
      </c>
      <c r="X156" t="s">
        <v>2868</v>
      </c>
      <c r="Y156" t="s">
        <v>76</v>
      </c>
      <c r="Z156" t="s">
        <v>184</v>
      </c>
      <c r="AA156" t="s">
        <v>811</v>
      </c>
      <c r="AB156" t="s">
        <v>3946</v>
      </c>
    </row>
    <row r="157" spans="1:28" x14ac:dyDescent="0.3">
      <c r="A157" t="s">
        <v>72</v>
      </c>
      <c r="B157">
        <v>609</v>
      </c>
      <c r="D157" t="s">
        <v>805</v>
      </c>
      <c r="E157" t="s">
        <v>806</v>
      </c>
      <c r="G157" t="s">
        <v>190</v>
      </c>
      <c r="H157" t="s">
        <v>189</v>
      </c>
      <c r="I157" t="s">
        <v>155</v>
      </c>
      <c r="J157" t="s">
        <v>4262</v>
      </c>
      <c r="K157">
        <v>30</v>
      </c>
      <c r="L157">
        <v>24</v>
      </c>
      <c r="M157">
        <v>5</v>
      </c>
      <c r="N157">
        <v>14400</v>
      </c>
      <c r="O157">
        <v>726945</v>
      </c>
      <c r="P157" t="s">
        <v>423</v>
      </c>
      <c r="Q157">
        <v>0.13700000000000001</v>
      </c>
      <c r="R157" t="s">
        <v>1333</v>
      </c>
      <c r="S157">
        <v>215</v>
      </c>
      <c r="T157" t="s">
        <v>773</v>
      </c>
      <c r="U157" t="s">
        <v>803</v>
      </c>
      <c r="V157" t="s">
        <v>804</v>
      </c>
      <c r="W157" t="s">
        <v>0</v>
      </c>
      <c r="X157" t="s">
        <v>1611</v>
      </c>
      <c r="Y157" t="s">
        <v>72</v>
      </c>
      <c r="Z157" t="s">
        <v>199</v>
      </c>
      <c r="AA157" t="s">
        <v>780</v>
      </c>
      <c r="AB157" t="s">
        <v>4263</v>
      </c>
    </row>
    <row r="158" spans="1:28" x14ac:dyDescent="0.3">
      <c r="A158" t="s">
        <v>72</v>
      </c>
      <c r="B158">
        <v>610</v>
      </c>
      <c r="D158" t="s">
        <v>805</v>
      </c>
      <c r="E158" t="s">
        <v>946</v>
      </c>
      <c r="G158" t="s">
        <v>3509</v>
      </c>
      <c r="H158" t="s">
        <v>3507</v>
      </c>
      <c r="I158" t="s">
        <v>25</v>
      </c>
      <c r="J158" t="s">
        <v>8046</v>
      </c>
      <c r="K158">
        <v>66</v>
      </c>
      <c r="L158">
        <v>24</v>
      </c>
      <c r="M158">
        <v>5</v>
      </c>
      <c r="N158">
        <v>6545.454545454545</v>
      </c>
      <c r="O158">
        <v>726945</v>
      </c>
      <c r="P158" t="s">
        <v>423</v>
      </c>
      <c r="Q158">
        <v>0.26500000000000001</v>
      </c>
      <c r="R158" t="s">
        <v>3164</v>
      </c>
      <c r="S158">
        <v>215</v>
      </c>
      <c r="T158" t="s">
        <v>773</v>
      </c>
      <c r="U158" t="s">
        <v>803</v>
      </c>
      <c r="V158" t="s">
        <v>804</v>
      </c>
      <c r="W158" t="s">
        <v>0</v>
      </c>
      <c r="X158" t="s">
        <v>3902</v>
      </c>
      <c r="Y158" t="s">
        <v>76</v>
      </c>
      <c r="Z158" t="s">
        <v>1989</v>
      </c>
      <c r="AA158" t="s">
        <v>1957</v>
      </c>
      <c r="AB158" t="s">
        <v>8047</v>
      </c>
    </row>
    <row r="159" spans="1:28" x14ac:dyDescent="0.3">
      <c r="A159" t="s">
        <v>80</v>
      </c>
      <c r="B159">
        <v>611</v>
      </c>
      <c r="D159" t="s">
        <v>808</v>
      </c>
      <c r="E159" t="s">
        <v>809</v>
      </c>
      <c r="G159" t="s">
        <v>287</v>
      </c>
      <c r="H159" t="s">
        <v>99</v>
      </c>
      <c r="I159" t="s">
        <v>288</v>
      </c>
      <c r="J159" t="s">
        <v>810</v>
      </c>
      <c r="K159">
        <v>50</v>
      </c>
      <c r="L159">
        <v>24</v>
      </c>
      <c r="M159">
        <v>5</v>
      </c>
      <c r="N159">
        <v>8640</v>
      </c>
      <c r="O159">
        <v>510806</v>
      </c>
      <c r="P159" t="s">
        <v>2889</v>
      </c>
      <c r="Q159">
        <v>3.3000000000000002E-2</v>
      </c>
      <c r="R159" t="s">
        <v>787</v>
      </c>
      <c r="S159">
        <v>215</v>
      </c>
      <c r="T159" t="s">
        <v>773</v>
      </c>
      <c r="U159" t="s">
        <v>812</v>
      </c>
      <c r="V159" t="s">
        <v>813</v>
      </c>
      <c r="W159" t="s">
        <v>0</v>
      </c>
      <c r="X159" t="s">
        <v>3902</v>
      </c>
      <c r="Y159" t="s">
        <v>72</v>
      </c>
      <c r="Z159" t="s">
        <v>287</v>
      </c>
      <c r="AA159" t="s">
        <v>811</v>
      </c>
      <c r="AB159" t="s">
        <v>1510</v>
      </c>
    </row>
    <row r="160" spans="1:28" x14ac:dyDescent="0.3">
      <c r="A160" t="s">
        <v>72</v>
      </c>
      <c r="B160">
        <v>612</v>
      </c>
      <c r="D160" t="s">
        <v>808</v>
      </c>
      <c r="E160" t="s">
        <v>814</v>
      </c>
      <c r="G160" t="s">
        <v>957</v>
      </c>
      <c r="H160" t="s">
        <v>99</v>
      </c>
      <c r="I160" t="s">
        <v>125</v>
      </c>
      <c r="J160" t="s">
        <v>3433</v>
      </c>
      <c r="K160">
        <v>45</v>
      </c>
      <c r="L160">
        <v>24</v>
      </c>
      <c r="M160">
        <v>5</v>
      </c>
      <c r="N160">
        <v>9600</v>
      </c>
      <c r="O160">
        <v>510806</v>
      </c>
      <c r="P160" t="s">
        <v>2889</v>
      </c>
      <c r="Q160">
        <v>3.1E-2</v>
      </c>
      <c r="R160" t="s">
        <v>2819</v>
      </c>
      <c r="S160">
        <v>215</v>
      </c>
      <c r="T160" t="s">
        <v>773</v>
      </c>
      <c r="U160" t="s">
        <v>812</v>
      </c>
      <c r="V160" t="s">
        <v>813</v>
      </c>
      <c r="W160" t="s">
        <v>0</v>
      </c>
      <c r="X160" t="s">
        <v>1529</v>
      </c>
      <c r="Y160" t="s">
        <v>72</v>
      </c>
      <c r="Z160" t="s">
        <v>287</v>
      </c>
      <c r="AA160" t="s">
        <v>811</v>
      </c>
      <c r="AB160" t="s">
        <v>3434</v>
      </c>
    </row>
    <row r="161" spans="1:28" x14ac:dyDescent="0.3">
      <c r="A161" t="s">
        <v>80</v>
      </c>
      <c r="B161">
        <v>613</v>
      </c>
      <c r="D161" t="s">
        <v>808</v>
      </c>
      <c r="E161" t="s">
        <v>2867</v>
      </c>
      <c r="G161" t="s">
        <v>3657</v>
      </c>
      <c r="H161" t="s">
        <v>3658</v>
      </c>
      <c r="I161" t="s">
        <v>41</v>
      </c>
      <c r="J161" t="s">
        <v>2858</v>
      </c>
      <c r="K161">
        <v>20</v>
      </c>
      <c r="L161">
        <v>24</v>
      </c>
      <c r="M161">
        <v>5</v>
      </c>
      <c r="N161">
        <v>21600</v>
      </c>
      <c r="O161">
        <v>593636</v>
      </c>
      <c r="P161" t="s">
        <v>418</v>
      </c>
      <c r="Q161">
        <v>1.7999999999999999E-2</v>
      </c>
      <c r="R161" t="s">
        <v>787</v>
      </c>
      <c r="S161">
        <v>215</v>
      </c>
      <c r="T161" t="s">
        <v>773</v>
      </c>
      <c r="U161" t="s">
        <v>812</v>
      </c>
      <c r="V161" t="s">
        <v>813</v>
      </c>
      <c r="W161" t="s">
        <v>0</v>
      </c>
      <c r="X161" t="s">
        <v>3685</v>
      </c>
      <c r="Y161" t="s">
        <v>72</v>
      </c>
      <c r="Z161" t="s">
        <v>968</v>
      </c>
      <c r="AA161" t="s">
        <v>802</v>
      </c>
      <c r="AB161" t="s">
        <v>3929</v>
      </c>
    </row>
    <row r="162" spans="1:28" x14ac:dyDescent="0.3">
      <c r="A162" t="s">
        <v>76</v>
      </c>
      <c r="B162">
        <v>614</v>
      </c>
      <c r="D162" t="s">
        <v>808</v>
      </c>
      <c r="E162" t="s">
        <v>901</v>
      </c>
      <c r="G162" t="s">
        <v>205</v>
      </c>
      <c r="H162" t="s">
        <v>206</v>
      </c>
      <c r="I162" t="s">
        <v>152</v>
      </c>
      <c r="J162" t="s">
        <v>4264</v>
      </c>
      <c r="K162">
        <v>24</v>
      </c>
      <c r="L162">
        <v>24</v>
      </c>
      <c r="M162">
        <v>5</v>
      </c>
      <c r="N162">
        <v>18000</v>
      </c>
      <c r="O162">
        <v>768759</v>
      </c>
      <c r="P162" t="s">
        <v>2082</v>
      </c>
      <c r="Q162">
        <v>5.5E-2</v>
      </c>
      <c r="R162" t="s">
        <v>807</v>
      </c>
      <c r="S162">
        <v>215</v>
      </c>
      <c r="T162" t="s">
        <v>773</v>
      </c>
      <c r="U162" t="s">
        <v>812</v>
      </c>
      <c r="V162" t="s">
        <v>813</v>
      </c>
      <c r="W162" t="s">
        <v>0</v>
      </c>
      <c r="X162" t="s">
        <v>704</v>
      </c>
      <c r="Y162" t="s">
        <v>76</v>
      </c>
      <c r="Z162" t="s">
        <v>142</v>
      </c>
      <c r="AA162" t="s">
        <v>2096</v>
      </c>
      <c r="AB162" t="s">
        <v>4265</v>
      </c>
    </row>
    <row r="163" spans="1:28" x14ac:dyDescent="0.3">
      <c r="A163" t="s">
        <v>76</v>
      </c>
      <c r="B163">
        <v>615</v>
      </c>
      <c r="D163" t="s">
        <v>869</v>
      </c>
      <c r="E163" t="s">
        <v>870</v>
      </c>
      <c r="G163" t="s">
        <v>121</v>
      </c>
      <c r="H163" t="s">
        <v>123</v>
      </c>
      <c r="I163" t="s">
        <v>122</v>
      </c>
      <c r="J163" t="s">
        <v>7942</v>
      </c>
      <c r="K163">
        <v>28</v>
      </c>
      <c r="L163">
        <v>24</v>
      </c>
      <c r="M163">
        <v>5</v>
      </c>
      <c r="N163">
        <v>15428.571428571431</v>
      </c>
      <c r="O163">
        <v>6241</v>
      </c>
      <c r="P163" t="s">
        <v>424</v>
      </c>
      <c r="Q163">
        <v>0.28100000000000003</v>
      </c>
      <c r="R163" t="s">
        <v>2436</v>
      </c>
      <c r="S163">
        <v>215</v>
      </c>
      <c r="T163" t="s">
        <v>773</v>
      </c>
      <c r="U163" t="s">
        <v>872</v>
      </c>
      <c r="V163" t="s">
        <v>873</v>
      </c>
      <c r="W163" t="s">
        <v>0</v>
      </c>
      <c r="X163" t="s">
        <v>3902</v>
      </c>
      <c r="Y163" t="s">
        <v>72</v>
      </c>
      <c r="Z163" t="s">
        <v>2091</v>
      </c>
      <c r="AA163" t="s">
        <v>1957</v>
      </c>
      <c r="AB163" t="s">
        <v>7943</v>
      </c>
    </row>
    <row r="164" spans="1:28" x14ac:dyDescent="0.3">
      <c r="A164" t="s">
        <v>67</v>
      </c>
      <c r="B164">
        <v>616</v>
      </c>
      <c r="D164" t="s">
        <v>815</v>
      </c>
      <c r="E164" t="s">
        <v>874</v>
      </c>
      <c r="G164" t="s">
        <v>121</v>
      </c>
      <c r="H164" t="s">
        <v>123</v>
      </c>
      <c r="I164" t="s">
        <v>122</v>
      </c>
      <c r="J164" t="s">
        <v>7942</v>
      </c>
      <c r="K164">
        <v>28</v>
      </c>
      <c r="L164">
        <v>24</v>
      </c>
      <c r="M164">
        <v>5</v>
      </c>
      <c r="N164">
        <v>15428.571428571431</v>
      </c>
      <c r="O164">
        <v>6241</v>
      </c>
      <c r="P164" t="s">
        <v>424</v>
      </c>
      <c r="Q164">
        <v>0.28100000000000003</v>
      </c>
      <c r="R164" t="s">
        <v>2436</v>
      </c>
      <c r="S164">
        <v>215</v>
      </c>
      <c r="T164" t="s">
        <v>773</v>
      </c>
      <c r="U164" t="s">
        <v>803</v>
      </c>
      <c r="V164" t="s">
        <v>804</v>
      </c>
      <c r="W164" t="s">
        <v>740</v>
      </c>
      <c r="X164" t="s">
        <v>3902</v>
      </c>
      <c r="Y164" t="s">
        <v>76</v>
      </c>
      <c r="Z164" t="s">
        <v>976</v>
      </c>
      <c r="AA164" t="s">
        <v>811</v>
      </c>
      <c r="AB164" t="s">
        <v>8649</v>
      </c>
    </row>
    <row r="165" spans="1:28" x14ac:dyDescent="0.3">
      <c r="A165" t="s">
        <v>80</v>
      </c>
      <c r="B165">
        <v>618</v>
      </c>
      <c r="D165" t="s">
        <v>815</v>
      </c>
      <c r="E165" t="s">
        <v>2866</v>
      </c>
      <c r="G165" t="s">
        <v>3671</v>
      </c>
      <c r="H165" t="s">
        <v>3672</v>
      </c>
      <c r="I165" t="s">
        <v>2168</v>
      </c>
      <c r="J165" t="s">
        <v>3174</v>
      </c>
      <c r="K165">
        <v>62</v>
      </c>
      <c r="L165">
        <v>24</v>
      </c>
      <c r="M165">
        <v>5</v>
      </c>
      <c r="N165">
        <v>6967.7419354838712</v>
      </c>
      <c r="O165">
        <v>768753</v>
      </c>
      <c r="P165" t="s">
        <v>1964</v>
      </c>
      <c r="Q165">
        <v>0.191</v>
      </c>
      <c r="R165" t="s">
        <v>787</v>
      </c>
      <c r="S165">
        <v>215</v>
      </c>
      <c r="T165" t="s">
        <v>773</v>
      </c>
      <c r="U165" t="s">
        <v>803</v>
      </c>
      <c r="V165" t="s">
        <v>804</v>
      </c>
      <c r="W165" t="s">
        <v>0</v>
      </c>
      <c r="X165" t="s">
        <v>1605</v>
      </c>
      <c r="Y165" t="s">
        <v>76</v>
      </c>
      <c r="Z165" t="s">
        <v>142</v>
      </c>
      <c r="AA165" t="s">
        <v>2096</v>
      </c>
      <c r="AB165" t="s">
        <v>3917</v>
      </c>
    </row>
    <row r="166" spans="1:28" x14ac:dyDescent="0.3">
      <c r="A166" t="s">
        <v>72</v>
      </c>
      <c r="B166">
        <v>619</v>
      </c>
      <c r="D166" t="s">
        <v>869</v>
      </c>
      <c r="E166" t="s">
        <v>875</v>
      </c>
      <c r="G166" t="s">
        <v>871</v>
      </c>
      <c r="H166" t="s">
        <v>34</v>
      </c>
      <c r="I166" t="s">
        <v>195</v>
      </c>
      <c r="J166" t="s">
        <v>7489</v>
      </c>
      <c r="K166">
        <v>54</v>
      </c>
      <c r="L166">
        <v>24</v>
      </c>
      <c r="M166">
        <v>5</v>
      </c>
      <c r="N166">
        <v>8000</v>
      </c>
      <c r="O166">
        <v>626416</v>
      </c>
      <c r="P166" t="s">
        <v>2785</v>
      </c>
      <c r="Q166">
        <v>0.20599999999999999</v>
      </c>
      <c r="R166" t="s">
        <v>1333</v>
      </c>
      <c r="S166">
        <v>215</v>
      </c>
      <c r="T166" t="s">
        <v>773</v>
      </c>
      <c r="U166" t="s">
        <v>872</v>
      </c>
      <c r="V166" t="s">
        <v>873</v>
      </c>
      <c r="W166" t="s">
        <v>0</v>
      </c>
      <c r="X166" t="s">
        <v>1605</v>
      </c>
      <c r="Y166" t="s">
        <v>72</v>
      </c>
      <c r="Z166" t="s">
        <v>871</v>
      </c>
      <c r="AA166" t="s">
        <v>811</v>
      </c>
      <c r="AB166" t="s">
        <v>2135</v>
      </c>
    </row>
    <row r="167" spans="1:28" x14ac:dyDescent="0.3">
      <c r="A167" t="s">
        <v>72</v>
      </c>
      <c r="B167">
        <v>620</v>
      </c>
      <c r="D167" t="s">
        <v>869</v>
      </c>
      <c r="E167" t="s">
        <v>876</v>
      </c>
      <c r="G167" t="s">
        <v>1302</v>
      </c>
      <c r="H167" t="s">
        <v>1303</v>
      </c>
      <c r="I167" t="s">
        <v>202</v>
      </c>
      <c r="J167" t="s">
        <v>8432</v>
      </c>
      <c r="K167">
        <v>39</v>
      </c>
      <c r="L167">
        <v>24</v>
      </c>
      <c r="M167">
        <v>5</v>
      </c>
      <c r="N167">
        <v>11076.923076923076</v>
      </c>
      <c r="O167">
        <v>6205</v>
      </c>
      <c r="P167" t="s">
        <v>427</v>
      </c>
      <c r="Q167">
        <v>1.5249999999999999</v>
      </c>
      <c r="R167" t="s">
        <v>2877</v>
      </c>
      <c r="S167">
        <v>215</v>
      </c>
      <c r="T167" t="s">
        <v>773</v>
      </c>
      <c r="U167" t="s">
        <v>872</v>
      </c>
      <c r="V167" t="s">
        <v>873</v>
      </c>
      <c r="W167" t="s">
        <v>0</v>
      </c>
      <c r="X167" t="s">
        <v>4302</v>
      </c>
      <c r="Y167" t="s">
        <v>67</v>
      </c>
      <c r="Z167" t="s">
        <v>961</v>
      </c>
      <c r="AA167" t="s">
        <v>807</v>
      </c>
      <c r="AB167" t="s">
        <v>8433</v>
      </c>
    </row>
    <row r="168" spans="1:28" x14ac:dyDescent="0.3">
      <c r="A168" t="s">
        <v>76</v>
      </c>
      <c r="B168">
        <v>621</v>
      </c>
      <c r="D168" t="s">
        <v>869</v>
      </c>
      <c r="E168" t="s">
        <v>947</v>
      </c>
      <c r="G168" t="s">
        <v>3464</v>
      </c>
      <c r="H168" t="s">
        <v>3563</v>
      </c>
      <c r="I168" t="s">
        <v>2050</v>
      </c>
      <c r="J168" t="s">
        <v>2816</v>
      </c>
      <c r="K168">
        <v>54</v>
      </c>
      <c r="L168">
        <v>24</v>
      </c>
      <c r="M168">
        <v>5</v>
      </c>
      <c r="N168">
        <v>8000</v>
      </c>
      <c r="O168">
        <v>626416</v>
      </c>
      <c r="P168" t="s">
        <v>2785</v>
      </c>
      <c r="Q168">
        <v>0</v>
      </c>
      <c r="R168" t="s">
        <v>2436</v>
      </c>
      <c r="S168">
        <v>215</v>
      </c>
      <c r="T168" t="s">
        <v>773</v>
      </c>
      <c r="U168" t="s">
        <v>872</v>
      </c>
      <c r="V168" t="s">
        <v>873</v>
      </c>
      <c r="W168" t="s">
        <v>0</v>
      </c>
      <c r="X168" t="s">
        <v>740</v>
      </c>
      <c r="Y168" t="s">
        <v>72</v>
      </c>
      <c r="Z168" t="s">
        <v>871</v>
      </c>
      <c r="AA168" t="s">
        <v>2001</v>
      </c>
      <c r="AB168" t="s">
        <v>3878</v>
      </c>
    </row>
    <row r="169" spans="1:28" x14ac:dyDescent="0.3">
      <c r="A169" t="s">
        <v>80</v>
      </c>
      <c r="B169">
        <v>622</v>
      </c>
      <c r="D169" t="s">
        <v>869</v>
      </c>
      <c r="E169" t="s">
        <v>878</v>
      </c>
      <c r="G169" t="s">
        <v>871</v>
      </c>
      <c r="H169" t="s">
        <v>34</v>
      </c>
      <c r="I169" t="s">
        <v>195</v>
      </c>
      <c r="J169" t="s">
        <v>2816</v>
      </c>
      <c r="K169">
        <v>54</v>
      </c>
      <c r="L169">
        <v>24</v>
      </c>
      <c r="M169">
        <v>5</v>
      </c>
      <c r="N169">
        <v>8000</v>
      </c>
      <c r="O169">
        <v>626416</v>
      </c>
      <c r="P169" t="s">
        <v>2785</v>
      </c>
      <c r="Q169">
        <v>0.20599999999999999</v>
      </c>
      <c r="R169" t="s">
        <v>2819</v>
      </c>
      <c r="S169">
        <v>215</v>
      </c>
      <c r="T169" t="s">
        <v>773</v>
      </c>
      <c r="U169" t="s">
        <v>872</v>
      </c>
      <c r="V169" t="s">
        <v>873</v>
      </c>
      <c r="W169" t="s">
        <v>0</v>
      </c>
      <c r="X169" t="s">
        <v>1605</v>
      </c>
      <c r="Y169" t="s">
        <v>1518</v>
      </c>
      <c r="Z169" t="s">
        <v>0</v>
      </c>
      <c r="AA169" t="s">
        <v>807</v>
      </c>
      <c r="AB169" t="s">
        <v>3054</v>
      </c>
    </row>
    <row r="170" spans="1:28" x14ac:dyDescent="0.3">
      <c r="A170" t="s">
        <v>72</v>
      </c>
      <c r="B170">
        <v>624</v>
      </c>
      <c r="D170" t="s">
        <v>808</v>
      </c>
      <c r="E170" t="s">
        <v>816</v>
      </c>
      <c r="G170" t="s">
        <v>286</v>
      </c>
      <c r="H170" t="s">
        <v>99</v>
      </c>
      <c r="I170" t="s">
        <v>240</v>
      </c>
      <c r="J170" t="s">
        <v>2037</v>
      </c>
      <c r="K170">
        <v>51</v>
      </c>
      <c r="L170">
        <v>24</v>
      </c>
      <c r="M170">
        <v>5</v>
      </c>
      <c r="N170">
        <v>8470.5882352941189</v>
      </c>
      <c r="O170">
        <v>510806</v>
      </c>
      <c r="P170" t="s">
        <v>2889</v>
      </c>
      <c r="Q170">
        <v>0.03</v>
      </c>
      <c r="R170" t="s">
        <v>3269</v>
      </c>
      <c r="S170">
        <v>215</v>
      </c>
      <c r="T170" t="s">
        <v>773</v>
      </c>
      <c r="U170" t="s">
        <v>812</v>
      </c>
      <c r="V170" t="s">
        <v>813</v>
      </c>
      <c r="W170" t="s">
        <v>0</v>
      </c>
      <c r="X170" t="s">
        <v>768</v>
      </c>
      <c r="Y170" t="s">
        <v>72</v>
      </c>
      <c r="Z170" t="s">
        <v>286</v>
      </c>
      <c r="AA170" t="s">
        <v>2096</v>
      </c>
      <c r="AB170" t="s">
        <v>1511</v>
      </c>
    </row>
    <row r="171" spans="1:28" x14ac:dyDescent="0.3">
      <c r="A171" t="s">
        <v>67</v>
      </c>
      <c r="B171">
        <v>625</v>
      </c>
      <c r="D171" t="s">
        <v>808</v>
      </c>
      <c r="E171" t="s">
        <v>879</v>
      </c>
      <c r="G171" t="s">
        <v>319</v>
      </c>
      <c r="H171" t="s">
        <v>320</v>
      </c>
      <c r="I171" t="s">
        <v>125</v>
      </c>
      <c r="J171" t="s">
        <v>7950</v>
      </c>
      <c r="K171">
        <v>33</v>
      </c>
      <c r="L171">
        <v>24</v>
      </c>
      <c r="M171">
        <v>5</v>
      </c>
      <c r="N171">
        <v>13090.90909090909</v>
      </c>
      <c r="O171">
        <v>593636</v>
      </c>
      <c r="P171" t="s">
        <v>418</v>
      </c>
      <c r="Q171">
        <v>5.8999999999999997E-2</v>
      </c>
      <c r="R171" t="s">
        <v>7951</v>
      </c>
      <c r="S171">
        <v>215</v>
      </c>
      <c r="T171" t="s">
        <v>773</v>
      </c>
      <c r="U171" t="s">
        <v>812</v>
      </c>
      <c r="V171" t="s">
        <v>813</v>
      </c>
      <c r="W171" t="s">
        <v>740</v>
      </c>
      <c r="X171" t="s">
        <v>3014</v>
      </c>
      <c r="Y171" t="s">
        <v>72</v>
      </c>
      <c r="Z171" t="s">
        <v>1525</v>
      </c>
      <c r="AA171" t="s">
        <v>2096</v>
      </c>
      <c r="AB171" t="s">
        <v>7952</v>
      </c>
    </row>
    <row r="172" spans="1:28" x14ac:dyDescent="0.3">
      <c r="A172" t="s">
        <v>72</v>
      </c>
      <c r="B172">
        <v>626</v>
      </c>
      <c r="D172" t="s">
        <v>808</v>
      </c>
      <c r="E172" t="s">
        <v>817</v>
      </c>
      <c r="G172" t="s">
        <v>2883</v>
      </c>
      <c r="H172" t="s">
        <v>272</v>
      </c>
      <c r="I172" t="s">
        <v>24</v>
      </c>
      <c r="J172" t="s">
        <v>3476</v>
      </c>
      <c r="K172">
        <v>35</v>
      </c>
      <c r="L172">
        <v>24</v>
      </c>
      <c r="M172">
        <v>5</v>
      </c>
      <c r="N172">
        <v>12342.857142857141</v>
      </c>
      <c r="O172">
        <v>6599</v>
      </c>
      <c r="P172" t="s">
        <v>412</v>
      </c>
      <c r="Q172">
        <v>5.0999999999999997E-2</v>
      </c>
      <c r="R172" t="s">
        <v>2799</v>
      </c>
      <c r="S172">
        <v>215</v>
      </c>
      <c r="T172" t="s">
        <v>773</v>
      </c>
      <c r="U172" t="s">
        <v>812</v>
      </c>
      <c r="V172" t="s">
        <v>813</v>
      </c>
      <c r="W172" t="s">
        <v>0</v>
      </c>
      <c r="X172" t="s">
        <v>702</v>
      </c>
      <c r="Y172" t="s">
        <v>67</v>
      </c>
      <c r="Z172" t="s">
        <v>1166</v>
      </c>
      <c r="AA172" t="s">
        <v>1618</v>
      </c>
      <c r="AB172" t="s">
        <v>3477</v>
      </c>
    </row>
    <row r="173" spans="1:28" x14ac:dyDescent="0.3">
      <c r="A173" t="s">
        <v>80</v>
      </c>
      <c r="B173">
        <v>627</v>
      </c>
      <c r="D173" t="s">
        <v>808</v>
      </c>
      <c r="E173" t="s">
        <v>948</v>
      </c>
      <c r="G173" t="s">
        <v>3242</v>
      </c>
      <c r="H173" t="s">
        <v>3243</v>
      </c>
      <c r="I173" t="s">
        <v>111</v>
      </c>
      <c r="J173" t="s">
        <v>3244</v>
      </c>
      <c r="K173">
        <v>35</v>
      </c>
      <c r="L173">
        <v>24</v>
      </c>
      <c r="M173">
        <v>5</v>
      </c>
      <c r="N173">
        <v>12342.857142857141</v>
      </c>
      <c r="O173">
        <v>422691</v>
      </c>
      <c r="P173" t="s">
        <v>2890</v>
      </c>
      <c r="Q173">
        <v>4.8000000000000001E-2</v>
      </c>
      <c r="R173" t="s">
        <v>787</v>
      </c>
      <c r="S173">
        <v>215</v>
      </c>
      <c r="T173" t="s">
        <v>773</v>
      </c>
      <c r="U173" t="s">
        <v>812</v>
      </c>
      <c r="V173" t="s">
        <v>813</v>
      </c>
      <c r="W173" t="s">
        <v>0</v>
      </c>
      <c r="X173" t="s">
        <v>2868</v>
      </c>
      <c r="Y173" t="s">
        <v>72</v>
      </c>
      <c r="Z173" t="s">
        <v>395</v>
      </c>
      <c r="AA173" t="s">
        <v>717</v>
      </c>
      <c r="AB173" t="s">
        <v>3251</v>
      </c>
    </row>
    <row r="174" spans="1:28" x14ac:dyDescent="0.3">
      <c r="A174" t="s">
        <v>72</v>
      </c>
      <c r="B174">
        <v>628</v>
      </c>
      <c r="D174" t="s">
        <v>808</v>
      </c>
      <c r="E174" t="s">
        <v>949</v>
      </c>
      <c r="G174" t="s">
        <v>1305</v>
      </c>
      <c r="H174" t="s">
        <v>1306</v>
      </c>
      <c r="I174" t="s">
        <v>202</v>
      </c>
      <c r="J174" t="s">
        <v>7607</v>
      </c>
      <c r="K174">
        <v>39</v>
      </c>
      <c r="L174">
        <v>24</v>
      </c>
      <c r="M174">
        <v>5</v>
      </c>
      <c r="N174">
        <v>11076.923076923076</v>
      </c>
      <c r="O174">
        <v>768759</v>
      </c>
      <c r="P174" t="s">
        <v>2082</v>
      </c>
      <c r="Q174">
        <v>4.5999999999999999E-2</v>
      </c>
      <c r="R174" t="s">
        <v>807</v>
      </c>
      <c r="S174">
        <v>215</v>
      </c>
      <c r="T174" t="s">
        <v>773</v>
      </c>
      <c r="U174" t="s">
        <v>812</v>
      </c>
      <c r="V174" t="s">
        <v>813</v>
      </c>
      <c r="W174" t="s">
        <v>0</v>
      </c>
      <c r="X174" t="s">
        <v>3685</v>
      </c>
      <c r="Y174" t="s">
        <v>72</v>
      </c>
      <c r="Z174" t="s">
        <v>395</v>
      </c>
      <c r="AA174" t="s">
        <v>717</v>
      </c>
      <c r="AB174" t="s">
        <v>7608</v>
      </c>
    </row>
    <row r="175" spans="1:28" x14ac:dyDescent="0.3">
      <c r="A175" t="s">
        <v>80</v>
      </c>
      <c r="B175">
        <v>629</v>
      </c>
      <c r="D175" t="s">
        <v>808</v>
      </c>
      <c r="E175" t="s">
        <v>3096</v>
      </c>
      <c r="G175" t="s">
        <v>226</v>
      </c>
      <c r="H175" t="s">
        <v>227</v>
      </c>
      <c r="I175" t="s">
        <v>131</v>
      </c>
      <c r="J175" t="s">
        <v>3214</v>
      </c>
      <c r="K175">
        <v>64</v>
      </c>
      <c r="L175">
        <v>24</v>
      </c>
      <c r="M175">
        <v>5</v>
      </c>
      <c r="N175">
        <v>6750</v>
      </c>
      <c r="O175">
        <v>766789</v>
      </c>
      <c r="P175" t="s">
        <v>2787</v>
      </c>
      <c r="Q175">
        <v>0.14099999999999999</v>
      </c>
      <c r="R175" t="s">
        <v>2471</v>
      </c>
      <c r="S175">
        <v>215</v>
      </c>
      <c r="T175" t="s">
        <v>773</v>
      </c>
      <c r="U175" t="s">
        <v>812</v>
      </c>
      <c r="V175" t="s">
        <v>813</v>
      </c>
      <c r="W175" t="s">
        <v>0</v>
      </c>
      <c r="X175" t="s">
        <v>1612</v>
      </c>
      <c r="Y175" t="s">
        <v>72</v>
      </c>
      <c r="Z175" t="s">
        <v>113</v>
      </c>
      <c r="AA175" t="s">
        <v>2001</v>
      </c>
      <c r="AB175" t="s">
        <v>3232</v>
      </c>
    </row>
    <row r="176" spans="1:28" x14ac:dyDescent="0.3">
      <c r="A176" t="s">
        <v>76</v>
      </c>
      <c r="B176">
        <v>630</v>
      </c>
      <c r="D176" t="s">
        <v>808</v>
      </c>
      <c r="E176" t="s">
        <v>3129</v>
      </c>
      <c r="G176" t="s">
        <v>2900</v>
      </c>
      <c r="H176" t="s">
        <v>144</v>
      </c>
      <c r="I176" t="s">
        <v>31</v>
      </c>
      <c r="J176" t="s">
        <v>3406</v>
      </c>
      <c r="K176">
        <v>50</v>
      </c>
      <c r="L176">
        <v>24</v>
      </c>
      <c r="M176">
        <v>5</v>
      </c>
      <c r="N176">
        <v>8640</v>
      </c>
      <c r="P176" t="s">
        <v>0</v>
      </c>
      <c r="R176" t="s">
        <v>807</v>
      </c>
      <c r="S176">
        <v>215</v>
      </c>
      <c r="T176" t="s">
        <v>773</v>
      </c>
      <c r="U176" t="s">
        <v>812</v>
      </c>
      <c r="V176" t="s">
        <v>813</v>
      </c>
      <c r="W176" t="s">
        <v>740</v>
      </c>
      <c r="X176" t="s">
        <v>1882</v>
      </c>
      <c r="Y176" t="s">
        <v>76</v>
      </c>
      <c r="Z176" t="s">
        <v>2008</v>
      </c>
      <c r="AA176" t="s">
        <v>1957</v>
      </c>
      <c r="AB176" t="s">
        <v>3407</v>
      </c>
    </row>
    <row r="177" spans="1:28" x14ac:dyDescent="0.3">
      <c r="A177" t="s">
        <v>72</v>
      </c>
      <c r="B177">
        <v>631</v>
      </c>
      <c r="D177" t="s">
        <v>808</v>
      </c>
      <c r="E177" t="s">
        <v>3130</v>
      </c>
      <c r="G177" t="s">
        <v>2443</v>
      </c>
      <c r="H177" t="s">
        <v>2444</v>
      </c>
      <c r="I177" t="s">
        <v>2168</v>
      </c>
      <c r="J177" t="s">
        <v>7783</v>
      </c>
      <c r="K177">
        <v>55</v>
      </c>
      <c r="L177">
        <v>24</v>
      </c>
      <c r="M177">
        <v>5</v>
      </c>
      <c r="N177">
        <v>7854.545454545455</v>
      </c>
      <c r="O177">
        <v>726945</v>
      </c>
      <c r="P177" t="s">
        <v>423</v>
      </c>
      <c r="Q177">
        <v>0.193</v>
      </c>
      <c r="R177" t="s">
        <v>2877</v>
      </c>
      <c r="S177">
        <v>215</v>
      </c>
      <c r="T177" t="s">
        <v>773</v>
      </c>
      <c r="U177" t="s">
        <v>812</v>
      </c>
      <c r="V177" t="s">
        <v>813</v>
      </c>
      <c r="W177" t="s">
        <v>0</v>
      </c>
      <c r="X177" t="s">
        <v>2868</v>
      </c>
      <c r="Y177" t="s">
        <v>72</v>
      </c>
      <c r="Z177" t="s">
        <v>1026</v>
      </c>
      <c r="AA177" t="s">
        <v>1618</v>
      </c>
      <c r="AB177" t="s">
        <v>7490</v>
      </c>
    </row>
    <row r="178" spans="1:28" x14ac:dyDescent="0.3">
      <c r="A178" t="s">
        <v>72</v>
      </c>
      <c r="B178">
        <v>632</v>
      </c>
      <c r="D178" t="s">
        <v>808</v>
      </c>
      <c r="E178" t="s">
        <v>818</v>
      </c>
      <c r="H178" t="s">
        <v>0</v>
      </c>
      <c r="I178" t="s">
        <v>0</v>
      </c>
      <c r="J178" t="s">
        <v>8434</v>
      </c>
      <c r="L178">
        <v>24</v>
      </c>
      <c r="M178">
        <v>5</v>
      </c>
      <c r="P178" t="s">
        <v>0</v>
      </c>
      <c r="R178" t="s">
        <v>3164</v>
      </c>
      <c r="S178">
        <v>215</v>
      </c>
      <c r="T178" t="s">
        <v>773</v>
      </c>
      <c r="U178" t="s">
        <v>812</v>
      </c>
      <c r="V178" t="s">
        <v>813</v>
      </c>
      <c r="W178" t="s">
        <v>0</v>
      </c>
      <c r="X178" t="s">
        <v>0</v>
      </c>
      <c r="Y178" t="s">
        <v>72</v>
      </c>
      <c r="Z178" t="s">
        <v>1110</v>
      </c>
      <c r="AA178" t="s">
        <v>1618</v>
      </c>
      <c r="AB178" t="s">
        <v>8435</v>
      </c>
    </row>
    <row r="179" spans="1:28" x14ac:dyDescent="0.3">
      <c r="A179" t="s">
        <v>72</v>
      </c>
      <c r="B179">
        <v>633</v>
      </c>
      <c r="D179" t="s">
        <v>808</v>
      </c>
      <c r="E179" t="s">
        <v>3097</v>
      </c>
      <c r="G179" t="s">
        <v>317</v>
      </c>
      <c r="H179" t="s">
        <v>318</v>
      </c>
      <c r="I179" t="s">
        <v>125</v>
      </c>
      <c r="J179" t="s">
        <v>8347</v>
      </c>
      <c r="K179">
        <v>56</v>
      </c>
      <c r="L179">
        <v>24</v>
      </c>
      <c r="M179">
        <v>5</v>
      </c>
      <c r="N179">
        <v>7714.2857142857156</v>
      </c>
      <c r="O179">
        <v>726945</v>
      </c>
      <c r="P179" t="s">
        <v>423</v>
      </c>
      <c r="Q179">
        <v>0.21</v>
      </c>
      <c r="R179" t="s">
        <v>2877</v>
      </c>
      <c r="S179">
        <v>215</v>
      </c>
      <c r="T179" t="s">
        <v>773</v>
      </c>
      <c r="U179" t="s">
        <v>812</v>
      </c>
      <c r="V179" t="s">
        <v>813</v>
      </c>
      <c r="W179" t="s">
        <v>0</v>
      </c>
      <c r="X179" t="s">
        <v>3902</v>
      </c>
      <c r="Y179" t="s">
        <v>67</v>
      </c>
      <c r="Z179" t="s">
        <v>1023</v>
      </c>
      <c r="AA179" t="s">
        <v>1618</v>
      </c>
      <c r="AB179" t="s">
        <v>8348</v>
      </c>
    </row>
    <row r="180" spans="1:28" x14ac:dyDescent="0.3">
      <c r="A180" t="s">
        <v>72</v>
      </c>
      <c r="B180">
        <v>634</v>
      </c>
      <c r="D180" t="s">
        <v>808</v>
      </c>
      <c r="E180" t="s">
        <v>3098</v>
      </c>
      <c r="G180" t="s">
        <v>3083</v>
      </c>
      <c r="H180" t="s">
        <v>3085</v>
      </c>
      <c r="I180" t="s">
        <v>3084</v>
      </c>
      <c r="J180" t="s">
        <v>3419</v>
      </c>
      <c r="K180">
        <v>36</v>
      </c>
      <c r="L180">
        <v>24</v>
      </c>
      <c r="M180">
        <v>5</v>
      </c>
      <c r="N180">
        <v>12000</v>
      </c>
      <c r="O180">
        <v>743483</v>
      </c>
      <c r="P180" t="s">
        <v>2072</v>
      </c>
      <c r="Q180">
        <v>0.114</v>
      </c>
      <c r="R180" t="s">
        <v>1333</v>
      </c>
      <c r="S180">
        <v>215</v>
      </c>
      <c r="T180" t="s">
        <v>773</v>
      </c>
      <c r="U180" t="s">
        <v>812</v>
      </c>
      <c r="V180" t="s">
        <v>813</v>
      </c>
      <c r="W180" t="s">
        <v>0</v>
      </c>
      <c r="X180" t="s">
        <v>4302</v>
      </c>
      <c r="Y180" t="s">
        <v>72</v>
      </c>
      <c r="Z180" t="s">
        <v>1525</v>
      </c>
      <c r="AA180" t="s">
        <v>717</v>
      </c>
      <c r="AB180" t="s">
        <v>3420</v>
      </c>
    </row>
    <row r="181" spans="1:28" x14ac:dyDescent="0.3">
      <c r="A181" t="s">
        <v>72</v>
      </c>
      <c r="B181">
        <v>635</v>
      </c>
      <c r="D181" t="s">
        <v>808</v>
      </c>
      <c r="E181" t="s">
        <v>3099</v>
      </c>
      <c r="G181" t="s">
        <v>1323</v>
      </c>
      <c r="H181" t="s">
        <v>1324</v>
      </c>
      <c r="I181" t="s">
        <v>240</v>
      </c>
      <c r="J181" t="s">
        <v>7420</v>
      </c>
      <c r="K181">
        <v>27</v>
      </c>
      <c r="L181">
        <v>24</v>
      </c>
      <c r="M181">
        <v>5</v>
      </c>
      <c r="N181">
        <v>16000</v>
      </c>
      <c r="O181">
        <v>593636</v>
      </c>
      <c r="P181" t="s">
        <v>418</v>
      </c>
      <c r="Q181">
        <v>7.4999999999999997E-2</v>
      </c>
      <c r="R181" t="s">
        <v>3269</v>
      </c>
      <c r="S181">
        <v>215</v>
      </c>
      <c r="T181" t="s">
        <v>773</v>
      </c>
      <c r="U181" t="s">
        <v>812</v>
      </c>
      <c r="V181" t="s">
        <v>813</v>
      </c>
      <c r="W181" t="s">
        <v>740</v>
      </c>
      <c r="X181" t="s">
        <v>3902</v>
      </c>
      <c r="Y181" t="s">
        <v>72</v>
      </c>
      <c r="Z181" t="s">
        <v>1525</v>
      </c>
      <c r="AA181" t="s">
        <v>3914</v>
      </c>
      <c r="AB181" t="s">
        <v>7421</v>
      </c>
    </row>
    <row r="182" spans="1:28" x14ac:dyDescent="0.3">
      <c r="A182" t="s">
        <v>67</v>
      </c>
      <c r="B182">
        <v>636</v>
      </c>
      <c r="D182" t="s">
        <v>808</v>
      </c>
      <c r="E182" t="s">
        <v>3131</v>
      </c>
      <c r="G182" t="s">
        <v>3502</v>
      </c>
      <c r="H182" t="s">
        <v>3503</v>
      </c>
      <c r="I182" t="s">
        <v>1084</v>
      </c>
      <c r="J182" t="s">
        <v>8650</v>
      </c>
      <c r="L182">
        <v>24</v>
      </c>
      <c r="M182">
        <v>5</v>
      </c>
      <c r="P182" t="s">
        <v>740</v>
      </c>
      <c r="R182" t="s">
        <v>2799</v>
      </c>
      <c r="S182">
        <v>215</v>
      </c>
      <c r="T182" t="s">
        <v>773</v>
      </c>
      <c r="U182" t="s">
        <v>812</v>
      </c>
      <c r="V182" t="s">
        <v>813</v>
      </c>
      <c r="W182" t="s">
        <v>740</v>
      </c>
      <c r="X182" t="s">
        <v>4302</v>
      </c>
      <c r="Y182" t="s">
        <v>72</v>
      </c>
      <c r="Z182" t="s">
        <v>1525</v>
      </c>
      <c r="AA182" t="s">
        <v>717</v>
      </c>
      <c r="AB182" t="s">
        <v>8651</v>
      </c>
    </row>
    <row r="183" spans="1:28" x14ac:dyDescent="0.3">
      <c r="A183" t="s">
        <v>72</v>
      </c>
      <c r="B183">
        <v>637</v>
      </c>
      <c r="D183" t="s">
        <v>808</v>
      </c>
      <c r="E183" t="s">
        <v>3100</v>
      </c>
      <c r="G183" t="s">
        <v>7621</v>
      </c>
      <c r="H183" t="s">
        <v>7622</v>
      </c>
      <c r="I183" t="s">
        <v>2050</v>
      </c>
      <c r="J183" t="s">
        <v>7944</v>
      </c>
      <c r="K183">
        <v>75</v>
      </c>
      <c r="L183">
        <v>24</v>
      </c>
      <c r="M183">
        <v>5</v>
      </c>
      <c r="N183">
        <v>5760</v>
      </c>
      <c r="O183">
        <v>840697</v>
      </c>
      <c r="P183" t="s">
        <v>7623</v>
      </c>
      <c r="Q183">
        <v>0</v>
      </c>
      <c r="R183" t="s">
        <v>1957</v>
      </c>
      <c r="S183">
        <v>215</v>
      </c>
      <c r="T183" t="s">
        <v>773</v>
      </c>
      <c r="U183" t="s">
        <v>812</v>
      </c>
      <c r="V183" t="s">
        <v>813</v>
      </c>
      <c r="W183" t="s">
        <v>0</v>
      </c>
      <c r="X183" t="s">
        <v>3014</v>
      </c>
      <c r="Y183" t="s">
        <v>72</v>
      </c>
      <c r="Z183" t="s">
        <v>1525</v>
      </c>
      <c r="AA183" t="s">
        <v>2096</v>
      </c>
      <c r="AB183" t="s">
        <v>7945</v>
      </c>
    </row>
    <row r="184" spans="1:28" x14ac:dyDescent="0.3">
      <c r="A184" t="s">
        <v>80</v>
      </c>
      <c r="B184">
        <v>638</v>
      </c>
      <c r="D184" t="s">
        <v>808</v>
      </c>
      <c r="E184" t="s">
        <v>3132</v>
      </c>
      <c r="G184" t="s">
        <v>1049</v>
      </c>
      <c r="H184" t="s">
        <v>36</v>
      </c>
      <c r="I184" t="s">
        <v>41</v>
      </c>
      <c r="J184" t="s">
        <v>3572</v>
      </c>
      <c r="K184">
        <v>27</v>
      </c>
      <c r="L184">
        <v>24</v>
      </c>
      <c r="M184">
        <v>5</v>
      </c>
      <c r="N184">
        <v>16000</v>
      </c>
      <c r="O184">
        <v>743482</v>
      </c>
      <c r="P184" t="s">
        <v>1661</v>
      </c>
      <c r="Q184">
        <v>4.9000000000000002E-2</v>
      </c>
      <c r="R184" t="s">
        <v>787</v>
      </c>
      <c r="S184">
        <v>215</v>
      </c>
      <c r="T184" t="s">
        <v>773</v>
      </c>
      <c r="U184" t="s">
        <v>812</v>
      </c>
      <c r="V184" t="s">
        <v>813</v>
      </c>
      <c r="W184" t="s">
        <v>0</v>
      </c>
      <c r="X184" t="s">
        <v>1859</v>
      </c>
      <c r="Y184" t="s">
        <v>67</v>
      </c>
      <c r="Z184" t="s">
        <v>1323</v>
      </c>
      <c r="AA184" t="s">
        <v>1618</v>
      </c>
      <c r="AB184" t="s">
        <v>3568</v>
      </c>
    </row>
    <row r="185" spans="1:28" x14ac:dyDescent="0.3">
      <c r="A185" t="s">
        <v>76</v>
      </c>
      <c r="B185">
        <v>639</v>
      </c>
      <c r="D185" t="s">
        <v>808</v>
      </c>
      <c r="E185" t="s">
        <v>3133</v>
      </c>
      <c r="G185" t="s">
        <v>277</v>
      </c>
      <c r="H185" t="s">
        <v>261</v>
      </c>
      <c r="I185" t="s">
        <v>233</v>
      </c>
      <c r="J185" t="s">
        <v>3270</v>
      </c>
      <c r="K185">
        <v>36</v>
      </c>
      <c r="L185">
        <v>24</v>
      </c>
      <c r="M185">
        <v>5</v>
      </c>
      <c r="N185">
        <v>12000</v>
      </c>
      <c r="O185">
        <v>743482</v>
      </c>
      <c r="P185" t="s">
        <v>1661</v>
      </c>
      <c r="Q185">
        <v>2.5000000000000001E-2</v>
      </c>
      <c r="R185" t="s">
        <v>787</v>
      </c>
      <c r="S185">
        <v>215</v>
      </c>
      <c r="T185" t="s">
        <v>773</v>
      </c>
      <c r="U185" t="s">
        <v>812</v>
      </c>
      <c r="V185" t="s">
        <v>813</v>
      </c>
      <c r="W185" t="s">
        <v>0</v>
      </c>
      <c r="X185" t="s">
        <v>1529</v>
      </c>
      <c r="Y185" t="s">
        <v>76</v>
      </c>
      <c r="Z185" t="s">
        <v>1213</v>
      </c>
      <c r="AA185" t="s">
        <v>1957</v>
      </c>
      <c r="AB185" t="s">
        <v>3271</v>
      </c>
    </row>
    <row r="186" spans="1:28" x14ac:dyDescent="0.3">
      <c r="A186" t="s">
        <v>76</v>
      </c>
      <c r="B186">
        <v>640</v>
      </c>
      <c r="D186" t="s">
        <v>808</v>
      </c>
      <c r="E186" t="s">
        <v>926</v>
      </c>
      <c r="G186" t="s">
        <v>350</v>
      </c>
      <c r="H186" t="s">
        <v>89</v>
      </c>
      <c r="I186" t="s">
        <v>25</v>
      </c>
      <c r="J186" t="s">
        <v>3195</v>
      </c>
      <c r="K186">
        <v>60</v>
      </c>
      <c r="L186">
        <v>24</v>
      </c>
      <c r="M186">
        <v>5</v>
      </c>
      <c r="N186">
        <v>7200</v>
      </c>
      <c r="O186">
        <v>726945</v>
      </c>
      <c r="P186" t="s">
        <v>423</v>
      </c>
      <c r="Q186">
        <v>0.26600000000000001</v>
      </c>
      <c r="R186" t="s">
        <v>1333</v>
      </c>
      <c r="S186">
        <v>215</v>
      </c>
      <c r="T186" t="s">
        <v>773</v>
      </c>
      <c r="U186" t="s">
        <v>812</v>
      </c>
      <c r="V186" t="s">
        <v>813</v>
      </c>
      <c r="W186" t="s">
        <v>0</v>
      </c>
      <c r="X186" t="s">
        <v>1593</v>
      </c>
      <c r="Y186" t="s">
        <v>72</v>
      </c>
      <c r="Z186" t="s">
        <v>1525</v>
      </c>
      <c r="AA186" t="s">
        <v>3914</v>
      </c>
      <c r="AB186" t="s">
        <v>3196</v>
      </c>
    </row>
    <row r="187" spans="1:28" x14ac:dyDescent="0.3">
      <c r="A187" t="s">
        <v>72</v>
      </c>
      <c r="B187">
        <v>641</v>
      </c>
      <c r="D187" t="s">
        <v>808</v>
      </c>
      <c r="E187" t="s">
        <v>820</v>
      </c>
      <c r="G187" t="s">
        <v>3083</v>
      </c>
      <c r="H187" t="s">
        <v>3085</v>
      </c>
      <c r="I187" t="s">
        <v>3084</v>
      </c>
      <c r="J187" t="s">
        <v>3419</v>
      </c>
      <c r="L187">
        <v>24</v>
      </c>
      <c r="M187">
        <v>5</v>
      </c>
      <c r="O187">
        <v>743483</v>
      </c>
      <c r="P187" t="s">
        <v>2072</v>
      </c>
      <c r="R187" t="s">
        <v>2819</v>
      </c>
      <c r="S187">
        <v>215</v>
      </c>
      <c r="T187" t="s">
        <v>773</v>
      </c>
      <c r="U187" t="s">
        <v>812</v>
      </c>
      <c r="V187" t="s">
        <v>813</v>
      </c>
      <c r="W187" t="s">
        <v>740</v>
      </c>
      <c r="X187" t="s">
        <v>4302</v>
      </c>
      <c r="Y187" t="s">
        <v>72</v>
      </c>
      <c r="Z187" t="s">
        <v>1525</v>
      </c>
      <c r="AA187" t="s">
        <v>2001</v>
      </c>
      <c r="AB187" t="s">
        <v>3478</v>
      </c>
    </row>
    <row r="188" spans="1:28" x14ac:dyDescent="0.3">
      <c r="A188" t="s">
        <v>76</v>
      </c>
      <c r="B188">
        <v>642</v>
      </c>
      <c r="D188" t="s">
        <v>808</v>
      </c>
      <c r="E188" t="s">
        <v>821</v>
      </c>
      <c r="G188" t="s">
        <v>969</v>
      </c>
      <c r="J188" t="s">
        <v>4046</v>
      </c>
      <c r="L188">
        <v>24</v>
      </c>
      <c r="M188">
        <v>5</v>
      </c>
      <c r="R188" t="s">
        <v>2819</v>
      </c>
      <c r="S188">
        <v>215</v>
      </c>
      <c r="T188" t="s">
        <v>773</v>
      </c>
      <c r="U188" t="s">
        <v>812</v>
      </c>
      <c r="V188" t="s">
        <v>813</v>
      </c>
      <c r="X188" t="s">
        <v>740</v>
      </c>
      <c r="Y188" t="s">
        <v>76</v>
      </c>
      <c r="Z188" t="s">
        <v>2027</v>
      </c>
      <c r="AA188" t="s">
        <v>807</v>
      </c>
      <c r="AB188" t="s">
        <v>4056</v>
      </c>
    </row>
    <row r="189" spans="1:28" x14ac:dyDescent="0.3">
      <c r="A189" t="s">
        <v>80</v>
      </c>
      <c r="B189">
        <v>643</v>
      </c>
      <c r="D189" t="s">
        <v>808</v>
      </c>
      <c r="E189" t="s">
        <v>950</v>
      </c>
      <c r="G189" t="s">
        <v>3493</v>
      </c>
      <c r="H189" t="s">
        <v>3495</v>
      </c>
      <c r="I189" t="s">
        <v>3494</v>
      </c>
      <c r="J189" t="s">
        <v>4266</v>
      </c>
      <c r="K189">
        <v>36</v>
      </c>
      <c r="L189">
        <v>24</v>
      </c>
      <c r="M189">
        <v>5</v>
      </c>
      <c r="N189">
        <v>12000</v>
      </c>
      <c r="O189">
        <v>743483</v>
      </c>
      <c r="P189" t="s">
        <v>2072</v>
      </c>
      <c r="Q189">
        <v>0.11799999999999999</v>
      </c>
      <c r="R189" t="s">
        <v>787</v>
      </c>
      <c r="S189">
        <v>215</v>
      </c>
      <c r="T189" t="s">
        <v>773</v>
      </c>
      <c r="U189" t="s">
        <v>812</v>
      </c>
      <c r="V189" t="s">
        <v>813</v>
      </c>
      <c r="W189" t="s">
        <v>0</v>
      </c>
      <c r="X189" t="s">
        <v>708</v>
      </c>
      <c r="Y189" t="s">
        <v>67</v>
      </c>
      <c r="Z189" t="s">
        <v>326</v>
      </c>
      <c r="AA189" t="s">
        <v>2001</v>
      </c>
      <c r="AB189" t="s">
        <v>4267</v>
      </c>
    </row>
    <row r="190" spans="1:28" x14ac:dyDescent="0.3">
      <c r="A190" t="s">
        <v>80</v>
      </c>
      <c r="B190">
        <v>701</v>
      </c>
      <c r="D190" t="s">
        <v>776</v>
      </c>
      <c r="E190" t="s">
        <v>858</v>
      </c>
      <c r="G190" t="s">
        <v>2160</v>
      </c>
      <c r="H190" t="s">
        <v>1619</v>
      </c>
      <c r="I190" t="s">
        <v>33</v>
      </c>
      <c r="J190" t="s">
        <v>4057</v>
      </c>
      <c r="K190">
        <v>90</v>
      </c>
      <c r="L190">
        <v>24</v>
      </c>
      <c r="M190">
        <v>5</v>
      </c>
      <c r="N190">
        <v>4800</v>
      </c>
      <c r="O190">
        <v>768757</v>
      </c>
      <c r="P190" t="s">
        <v>2069</v>
      </c>
      <c r="Q190">
        <v>1.7649999999999999</v>
      </c>
      <c r="R190" t="s">
        <v>2929</v>
      </c>
      <c r="S190">
        <v>215</v>
      </c>
      <c r="T190" t="s">
        <v>827</v>
      </c>
      <c r="U190" t="s">
        <v>1601</v>
      </c>
      <c r="V190" t="s">
        <v>778</v>
      </c>
      <c r="W190" t="s">
        <v>0</v>
      </c>
      <c r="X190" t="s">
        <v>1843</v>
      </c>
      <c r="Y190" t="s">
        <v>72</v>
      </c>
      <c r="Z190" t="s">
        <v>1992</v>
      </c>
      <c r="AA190" t="s">
        <v>1986</v>
      </c>
      <c r="AB190" t="s">
        <v>4058</v>
      </c>
    </row>
    <row r="191" spans="1:28" x14ac:dyDescent="0.3">
      <c r="A191" t="s">
        <v>72</v>
      </c>
      <c r="B191">
        <v>702</v>
      </c>
      <c r="D191" t="s">
        <v>776</v>
      </c>
      <c r="E191" t="s">
        <v>943</v>
      </c>
      <c r="G191" t="s">
        <v>295</v>
      </c>
      <c r="H191" t="s">
        <v>296</v>
      </c>
      <c r="I191" t="s">
        <v>31</v>
      </c>
      <c r="J191" t="s">
        <v>7422</v>
      </c>
      <c r="K191">
        <v>38</v>
      </c>
      <c r="L191">
        <v>24</v>
      </c>
      <c r="M191">
        <v>5</v>
      </c>
      <c r="N191">
        <v>11368.42105263158</v>
      </c>
      <c r="O191">
        <v>768759</v>
      </c>
      <c r="P191" t="s">
        <v>2082</v>
      </c>
      <c r="Q191">
        <v>5.6000000000000001E-2</v>
      </c>
      <c r="R191" t="s">
        <v>3266</v>
      </c>
      <c r="S191">
        <v>215</v>
      </c>
      <c r="T191" t="s">
        <v>827</v>
      </c>
      <c r="U191" t="s">
        <v>1601</v>
      </c>
      <c r="V191" t="s">
        <v>778</v>
      </c>
      <c r="W191" t="s">
        <v>0</v>
      </c>
      <c r="X191" t="s">
        <v>3014</v>
      </c>
      <c r="Y191" t="s">
        <v>72</v>
      </c>
      <c r="Z191" t="s">
        <v>1992</v>
      </c>
      <c r="AA191" t="s">
        <v>1986</v>
      </c>
      <c r="AB191" t="s">
        <v>7423</v>
      </c>
    </row>
    <row r="192" spans="1:28" x14ac:dyDescent="0.3">
      <c r="A192" t="s">
        <v>72</v>
      </c>
      <c r="B192">
        <v>703</v>
      </c>
      <c r="D192" t="s">
        <v>776</v>
      </c>
      <c r="E192" t="s">
        <v>777</v>
      </c>
      <c r="G192" t="s">
        <v>3506</v>
      </c>
      <c r="H192" t="s">
        <v>3507</v>
      </c>
      <c r="I192" t="s">
        <v>44</v>
      </c>
      <c r="J192" t="s">
        <v>4155</v>
      </c>
      <c r="K192">
        <v>60</v>
      </c>
      <c r="L192">
        <v>24</v>
      </c>
      <c r="M192">
        <v>5</v>
      </c>
      <c r="N192">
        <v>7200</v>
      </c>
      <c r="O192">
        <v>726945</v>
      </c>
      <c r="P192" t="s">
        <v>423</v>
      </c>
      <c r="Q192">
        <v>0.24399999999999999</v>
      </c>
      <c r="R192" t="s">
        <v>3266</v>
      </c>
      <c r="S192">
        <v>215</v>
      </c>
      <c r="T192" t="s">
        <v>827</v>
      </c>
      <c r="U192" t="s">
        <v>1601</v>
      </c>
      <c r="V192" t="s">
        <v>778</v>
      </c>
      <c r="W192" t="s">
        <v>0</v>
      </c>
      <c r="X192" t="s">
        <v>2920</v>
      </c>
      <c r="Y192" t="s">
        <v>72</v>
      </c>
      <c r="Z192" t="s">
        <v>2160</v>
      </c>
      <c r="AA192" t="s">
        <v>1986</v>
      </c>
      <c r="AB192" t="s">
        <v>4156</v>
      </c>
    </row>
    <row r="193" spans="1:28" x14ac:dyDescent="0.3">
      <c r="A193" t="s">
        <v>72</v>
      </c>
      <c r="B193">
        <v>704</v>
      </c>
      <c r="D193" t="s">
        <v>776</v>
      </c>
      <c r="E193" t="s">
        <v>779</v>
      </c>
      <c r="G193" t="s">
        <v>293</v>
      </c>
      <c r="H193" t="s">
        <v>35</v>
      </c>
      <c r="I193" t="s">
        <v>294</v>
      </c>
      <c r="J193" t="s">
        <v>3012</v>
      </c>
      <c r="K193">
        <v>45</v>
      </c>
      <c r="L193">
        <v>24</v>
      </c>
      <c r="M193">
        <v>5</v>
      </c>
      <c r="N193">
        <v>9600</v>
      </c>
      <c r="O193">
        <v>768757</v>
      </c>
      <c r="P193" t="s">
        <v>2069</v>
      </c>
      <c r="Q193">
        <v>4.2999999999999997E-2</v>
      </c>
      <c r="R193" t="s">
        <v>3266</v>
      </c>
      <c r="S193">
        <v>215</v>
      </c>
      <c r="T193" t="s">
        <v>827</v>
      </c>
      <c r="U193" t="s">
        <v>1601</v>
      </c>
      <c r="V193" t="s">
        <v>778</v>
      </c>
      <c r="W193" t="s">
        <v>0</v>
      </c>
      <c r="X193" t="s">
        <v>1594</v>
      </c>
      <c r="Y193" t="s">
        <v>72</v>
      </c>
      <c r="Z193" t="s">
        <v>1992</v>
      </c>
      <c r="AA193" t="s">
        <v>2070</v>
      </c>
      <c r="AB193" t="s">
        <v>3177</v>
      </c>
    </row>
    <row r="194" spans="1:28" x14ac:dyDescent="0.3">
      <c r="A194" t="s">
        <v>72</v>
      </c>
      <c r="B194">
        <v>705</v>
      </c>
      <c r="D194" t="s">
        <v>776</v>
      </c>
      <c r="E194" t="s">
        <v>1334</v>
      </c>
      <c r="G194" t="s">
        <v>293</v>
      </c>
      <c r="H194" t="s">
        <v>35</v>
      </c>
      <c r="I194" t="s">
        <v>294</v>
      </c>
      <c r="J194" t="s">
        <v>3012</v>
      </c>
      <c r="K194">
        <v>45</v>
      </c>
      <c r="L194">
        <v>24</v>
      </c>
      <c r="M194">
        <v>5</v>
      </c>
      <c r="N194">
        <v>9600</v>
      </c>
      <c r="O194">
        <v>768757</v>
      </c>
      <c r="P194" t="s">
        <v>2069</v>
      </c>
      <c r="Q194">
        <v>4.2999999999999997E-2</v>
      </c>
      <c r="R194" t="s">
        <v>2929</v>
      </c>
      <c r="S194">
        <v>215</v>
      </c>
      <c r="T194" t="s">
        <v>827</v>
      </c>
      <c r="U194" t="s">
        <v>1601</v>
      </c>
      <c r="V194" t="s">
        <v>778</v>
      </c>
      <c r="W194" t="s">
        <v>0</v>
      </c>
      <c r="X194" t="s">
        <v>1594</v>
      </c>
      <c r="Y194" t="s">
        <v>72</v>
      </c>
      <c r="Z194" t="s">
        <v>1992</v>
      </c>
      <c r="AA194" t="s">
        <v>1986</v>
      </c>
      <c r="AB194" t="s">
        <v>3090</v>
      </c>
    </row>
    <row r="195" spans="1:28" x14ac:dyDescent="0.3">
      <c r="A195" t="s">
        <v>72</v>
      </c>
      <c r="B195">
        <v>706</v>
      </c>
      <c r="D195" t="s">
        <v>776</v>
      </c>
      <c r="E195" t="s">
        <v>1335</v>
      </c>
      <c r="G195" t="s">
        <v>293</v>
      </c>
      <c r="H195" t="s">
        <v>35</v>
      </c>
      <c r="I195" t="s">
        <v>294</v>
      </c>
      <c r="J195" t="s">
        <v>3012</v>
      </c>
      <c r="K195">
        <v>45</v>
      </c>
      <c r="L195">
        <v>24</v>
      </c>
      <c r="M195">
        <v>5</v>
      </c>
      <c r="N195">
        <v>9600</v>
      </c>
      <c r="O195">
        <v>768757</v>
      </c>
      <c r="P195" t="s">
        <v>2069</v>
      </c>
      <c r="Q195">
        <v>4.2999999999999997E-2</v>
      </c>
      <c r="R195" t="s">
        <v>2929</v>
      </c>
      <c r="S195">
        <v>215</v>
      </c>
      <c r="T195" t="s">
        <v>827</v>
      </c>
      <c r="U195" t="s">
        <v>1601</v>
      </c>
      <c r="V195" t="s">
        <v>778</v>
      </c>
      <c r="W195" t="s">
        <v>0</v>
      </c>
      <c r="X195" t="s">
        <v>1594</v>
      </c>
      <c r="Y195" t="s">
        <v>72</v>
      </c>
      <c r="Z195" t="s">
        <v>1992</v>
      </c>
      <c r="AA195" t="s">
        <v>2070</v>
      </c>
      <c r="AB195" t="s">
        <v>3110</v>
      </c>
    </row>
    <row r="196" spans="1:28" x14ac:dyDescent="0.3">
      <c r="A196" t="s">
        <v>72</v>
      </c>
      <c r="B196">
        <v>707</v>
      </c>
      <c r="D196" t="s">
        <v>776</v>
      </c>
      <c r="E196" t="s">
        <v>781</v>
      </c>
      <c r="G196" t="s">
        <v>3667</v>
      </c>
      <c r="H196" t="s">
        <v>3668</v>
      </c>
      <c r="I196" t="s">
        <v>33</v>
      </c>
      <c r="J196" t="s">
        <v>8349</v>
      </c>
      <c r="K196">
        <v>220</v>
      </c>
      <c r="L196">
        <v>24</v>
      </c>
      <c r="M196">
        <v>5</v>
      </c>
      <c r="N196">
        <v>1963.6363636363637</v>
      </c>
      <c r="O196">
        <v>777019</v>
      </c>
      <c r="P196" t="s">
        <v>2076</v>
      </c>
      <c r="Q196">
        <v>1.631</v>
      </c>
      <c r="R196" t="s">
        <v>2929</v>
      </c>
      <c r="S196">
        <v>215</v>
      </c>
      <c r="T196" t="s">
        <v>827</v>
      </c>
      <c r="U196" t="s">
        <v>1601</v>
      </c>
      <c r="V196" t="s">
        <v>778</v>
      </c>
      <c r="W196" t="s">
        <v>0</v>
      </c>
      <c r="X196" t="s">
        <v>3014</v>
      </c>
      <c r="Y196" t="s">
        <v>1518</v>
      </c>
      <c r="Z196" t="s">
        <v>2136</v>
      </c>
      <c r="AA196" t="s">
        <v>2070</v>
      </c>
      <c r="AB196" t="s">
        <v>8350</v>
      </c>
    </row>
    <row r="197" spans="1:28" x14ac:dyDescent="0.3">
      <c r="A197" t="s">
        <v>80</v>
      </c>
      <c r="B197">
        <v>708</v>
      </c>
      <c r="D197" t="s">
        <v>771</v>
      </c>
      <c r="E197" t="s">
        <v>2992</v>
      </c>
      <c r="G197" t="s">
        <v>279</v>
      </c>
      <c r="H197" t="s">
        <v>992</v>
      </c>
      <c r="I197" t="s">
        <v>39</v>
      </c>
      <c r="J197" t="s">
        <v>3471</v>
      </c>
      <c r="K197">
        <v>48</v>
      </c>
      <c r="L197">
        <v>24</v>
      </c>
      <c r="M197">
        <v>5</v>
      </c>
      <c r="N197">
        <v>9000</v>
      </c>
      <c r="O197">
        <v>834818</v>
      </c>
      <c r="P197" t="s">
        <v>3049</v>
      </c>
      <c r="Q197">
        <v>2.452</v>
      </c>
      <c r="R197" t="s">
        <v>2874</v>
      </c>
      <c r="S197">
        <v>215</v>
      </c>
      <c r="T197" t="s">
        <v>827</v>
      </c>
      <c r="U197" t="s">
        <v>1602</v>
      </c>
      <c r="V197" t="s">
        <v>774</v>
      </c>
      <c r="W197" t="s">
        <v>0</v>
      </c>
      <c r="X197" t="s">
        <v>1859</v>
      </c>
      <c r="Y197" t="s">
        <v>1518</v>
      </c>
      <c r="Z197" t="s">
        <v>384</v>
      </c>
      <c r="AA197" t="s">
        <v>1332</v>
      </c>
      <c r="AB197" t="s">
        <v>3472</v>
      </c>
    </row>
    <row r="198" spans="1:28" x14ac:dyDescent="0.3">
      <c r="A198" t="s">
        <v>67</v>
      </c>
      <c r="B198">
        <v>709</v>
      </c>
      <c r="D198" t="s">
        <v>2984</v>
      </c>
      <c r="E198" t="s">
        <v>772</v>
      </c>
      <c r="G198" t="s">
        <v>8436</v>
      </c>
      <c r="H198" t="s">
        <v>3548</v>
      </c>
      <c r="I198" t="s">
        <v>20</v>
      </c>
      <c r="J198" t="s">
        <v>8437</v>
      </c>
      <c r="K198">
        <v>61</v>
      </c>
      <c r="L198">
        <v>24</v>
      </c>
      <c r="M198">
        <v>5</v>
      </c>
      <c r="N198">
        <v>7081.9672131147536</v>
      </c>
      <c r="O198">
        <v>768757</v>
      </c>
      <c r="P198" t="s">
        <v>2069</v>
      </c>
      <c r="Q198">
        <v>0.42299999999999999</v>
      </c>
      <c r="R198" t="s">
        <v>2874</v>
      </c>
      <c r="S198">
        <v>215</v>
      </c>
      <c r="T198" t="s">
        <v>827</v>
      </c>
      <c r="U198" t="s">
        <v>1602</v>
      </c>
      <c r="V198" t="s">
        <v>774</v>
      </c>
      <c r="W198" t="s">
        <v>0</v>
      </c>
      <c r="X198" t="s">
        <v>7624</v>
      </c>
      <c r="Y198" t="s">
        <v>72</v>
      </c>
      <c r="Z198" t="s">
        <v>2113</v>
      </c>
      <c r="AA198" t="s">
        <v>2092</v>
      </c>
      <c r="AB198" t="s">
        <v>8438</v>
      </c>
    </row>
    <row r="199" spans="1:28" x14ac:dyDescent="0.3">
      <c r="A199" t="s">
        <v>76</v>
      </c>
      <c r="B199">
        <v>710</v>
      </c>
      <c r="D199" t="s">
        <v>771</v>
      </c>
      <c r="E199" t="s">
        <v>2993</v>
      </c>
      <c r="G199" t="s">
        <v>2397</v>
      </c>
      <c r="H199" t="s">
        <v>2398</v>
      </c>
      <c r="I199" t="s">
        <v>42</v>
      </c>
      <c r="J199" t="s">
        <v>3187</v>
      </c>
      <c r="K199">
        <v>52</v>
      </c>
      <c r="L199">
        <v>24</v>
      </c>
      <c r="M199">
        <v>5</v>
      </c>
      <c r="N199">
        <v>8307.6923076923067</v>
      </c>
      <c r="O199">
        <v>796474</v>
      </c>
      <c r="P199" t="s">
        <v>446</v>
      </c>
      <c r="Q199">
        <v>0.222</v>
      </c>
      <c r="R199" t="s">
        <v>2070</v>
      </c>
      <c r="S199">
        <v>215</v>
      </c>
      <c r="T199" t="s">
        <v>827</v>
      </c>
      <c r="U199" t="s">
        <v>1602</v>
      </c>
      <c r="V199" t="s">
        <v>774</v>
      </c>
      <c r="W199" t="s">
        <v>0</v>
      </c>
      <c r="X199" t="s">
        <v>704</v>
      </c>
      <c r="Y199" t="s">
        <v>67</v>
      </c>
      <c r="Z199" t="s">
        <v>2208</v>
      </c>
      <c r="AA199" t="s">
        <v>1332</v>
      </c>
      <c r="AB199" t="s">
        <v>3188</v>
      </c>
    </row>
    <row r="200" spans="1:28" x14ac:dyDescent="0.3">
      <c r="A200" t="s">
        <v>80</v>
      </c>
      <c r="B200">
        <v>711</v>
      </c>
      <c r="D200" t="s">
        <v>2984</v>
      </c>
      <c r="E200" t="s">
        <v>2998</v>
      </c>
      <c r="G200" t="s">
        <v>2823</v>
      </c>
      <c r="H200" t="s">
        <v>383</v>
      </c>
      <c r="I200" t="s">
        <v>2233</v>
      </c>
      <c r="J200" t="s">
        <v>3091</v>
      </c>
      <c r="K200">
        <v>60</v>
      </c>
      <c r="L200">
        <v>24</v>
      </c>
      <c r="M200">
        <v>5</v>
      </c>
      <c r="N200">
        <v>7200</v>
      </c>
      <c r="O200">
        <v>5085</v>
      </c>
      <c r="P200" t="s">
        <v>425</v>
      </c>
      <c r="Q200">
        <v>0.46600000000000003</v>
      </c>
      <c r="R200" t="s">
        <v>3479</v>
      </c>
      <c r="S200">
        <v>215</v>
      </c>
      <c r="T200" t="s">
        <v>827</v>
      </c>
      <c r="U200" t="s">
        <v>1602</v>
      </c>
      <c r="V200" t="s">
        <v>774</v>
      </c>
      <c r="W200" t="s">
        <v>0</v>
      </c>
      <c r="X200" t="s">
        <v>704</v>
      </c>
      <c r="Y200" t="s">
        <v>72</v>
      </c>
      <c r="Z200" t="s">
        <v>2144</v>
      </c>
      <c r="AA200" t="s">
        <v>1332</v>
      </c>
      <c r="AB200" t="s">
        <v>3092</v>
      </c>
    </row>
    <row r="201" spans="1:28" x14ac:dyDescent="0.3">
      <c r="A201" t="s">
        <v>80</v>
      </c>
      <c r="B201">
        <v>712</v>
      </c>
      <c r="D201" t="s">
        <v>771</v>
      </c>
      <c r="E201" t="s">
        <v>2999</v>
      </c>
      <c r="G201" t="s">
        <v>181</v>
      </c>
      <c r="J201" t="s">
        <v>4336</v>
      </c>
      <c r="L201">
        <v>24</v>
      </c>
      <c r="M201">
        <v>5</v>
      </c>
      <c r="R201" t="s">
        <v>2874</v>
      </c>
      <c r="S201">
        <v>215</v>
      </c>
      <c r="T201" t="s">
        <v>827</v>
      </c>
      <c r="U201" t="s">
        <v>1602</v>
      </c>
      <c r="V201" t="s">
        <v>774</v>
      </c>
      <c r="W201" t="s">
        <v>0</v>
      </c>
      <c r="X201" t="s">
        <v>740</v>
      </c>
      <c r="Y201" t="s">
        <v>1518</v>
      </c>
      <c r="Z201" t="s">
        <v>2010</v>
      </c>
      <c r="AA201" t="s">
        <v>1332</v>
      </c>
      <c r="AB201" t="s">
        <v>4337</v>
      </c>
    </row>
    <row r="202" spans="1:28" x14ac:dyDescent="0.3">
      <c r="A202" t="s">
        <v>80</v>
      </c>
      <c r="B202">
        <v>713</v>
      </c>
      <c r="D202" t="s">
        <v>2984</v>
      </c>
      <c r="E202" t="s">
        <v>2985</v>
      </c>
      <c r="G202" t="s">
        <v>2846</v>
      </c>
      <c r="H202" t="s">
        <v>383</v>
      </c>
      <c r="I202" t="s">
        <v>2388</v>
      </c>
      <c r="J202" t="s">
        <v>3411</v>
      </c>
      <c r="K202">
        <v>80</v>
      </c>
      <c r="L202">
        <v>24</v>
      </c>
      <c r="M202">
        <v>5</v>
      </c>
      <c r="N202">
        <v>5400</v>
      </c>
      <c r="O202">
        <v>5085</v>
      </c>
      <c r="P202" t="s">
        <v>425</v>
      </c>
      <c r="Q202">
        <v>0.53200000000000003</v>
      </c>
      <c r="R202" t="s">
        <v>2874</v>
      </c>
      <c r="S202">
        <v>215</v>
      </c>
      <c r="T202" t="s">
        <v>827</v>
      </c>
      <c r="U202" t="s">
        <v>1602</v>
      </c>
      <c r="V202" t="s">
        <v>774</v>
      </c>
      <c r="W202" t="s">
        <v>0</v>
      </c>
      <c r="X202" t="s">
        <v>1843</v>
      </c>
      <c r="Y202" t="s">
        <v>72</v>
      </c>
      <c r="Z202" t="s">
        <v>2153</v>
      </c>
      <c r="AA202" t="s">
        <v>2092</v>
      </c>
      <c r="AB202" t="s">
        <v>3412</v>
      </c>
    </row>
    <row r="203" spans="1:28" x14ac:dyDescent="0.3">
      <c r="A203" t="s">
        <v>72</v>
      </c>
      <c r="B203">
        <v>714</v>
      </c>
      <c r="D203" t="s">
        <v>771</v>
      </c>
      <c r="E203" t="s">
        <v>3000</v>
      </c>
      <c r="G203" t="s">
        <v>3645</v>
      </c>
      <c r="H203" t="s">
        <v>3646</v>
      </c>
      <c r="I203" t="s">
        <v>41</v>
      </c>
      <c r="J203" t="s">
        <v>7609</v>
      </c>
      <c r="K203">
        <v>70</v>
      </c>
      <c r="L203">
        <v>24</v>
      </c>
      <c r="M203">
        <v>5</v>
      </c>
      <c r="N203">
        <v>6171.4285714285706</v>
      </c>
      <c r="O203">
        <v>768757</v>
      </c>
      <c r="P203" t="s">
        <v>2069</v>
      </c>
      <c r="Q203">
        <v>0.39800000000000002</v>
      </c>
      <c r="R203" t="s">
        <v>2874</v>
      </c>
      <c r="S203">
        <v>215</v>
      </c>
      <c r="T203" t="s">
        <v>827</v>
      </c>
      <c r="U203" t="s">
        <v>1602</v>
      </c>
      <c r="V203" t="s">
        <v>774</v>
      </c>
      <c r="W203" t="s">
        <v>0</v>
      </c>
      <c r="X203" t="s">
        <v>3685</v>
      </c>
      <c r="Y203" t="s">
        <v>72</v>
      </c>
      <c r="Z203" t="s">
        <v>2194</v>
      </c>
      <c r="AA203" t="s">
        <v>2070</v>
      </c>
      <c r="AB203" t="s">
        <v>7610</v>
      </c>
    </row>
    <row r="204" spans="1:28" x14ac:dyDescent="0.3">
      <c r="A204" t="s">
        <v>67</v>
      </c>
      <c r="B204">
        <v>715</v>
      </c>
      <c r="D204" t="s">
        <v>2984</v>
      </c>
      <c r="E204" t="s">
        <v>2986</v>
      </c>
      <c r="G204" t="s">
        <v>2194</v>
      </c>
      <c r="H204" t="s">
        <v>2035</v>
      </c>
      <c r="I204" t="s">
        <v>27</v>
      </c>
      <c r="J204" t="s">
        <v>8439</v>
      </c>
      <c r="K204">
        <v>60</v>
      </c>
      <c r="L204">
        <v>24</v>
      </c>
      <c r="M204">
        <v>5</v>
      </c>
      <c r="N204">
        <v>7200</v>
      </c>
      <c r="O204">
        <v>5085</v>
      </c>
      <c r="P204" t="s">
        <v>425</v>
      </c>
      <c r="Q204">
        <v>0.54800000000000004</v>
      </c>
      <c r="R204" t="s">
        <v>3285</v>
      </c>
      <c r="S204">
        <v>215</v>
      </c>
      <c r="T204" t="s">
        <v>827</v>
      </c>
      <c r="U204" t="s">
        <v>1602</v>
      </c>
      <c r="V204" t="s">
        <v>774</v>
      </c>
      <c r="W204" t="s">
        <v>0</v>
      </c>
      <c r="X204" t="s">
        <v>3902</v>
      </c>
      <c r="Y204" t="s">
        <v>72</v>
      </c>
      <c r="Z204" t="s">
        <v>2064</v>
      </c>
      <c r="AA204" t="s">
        <v>2092</v>
      </c>
      <c r="AB204" t="s">
        <v>8440</v>
      </c>
    </row>
    <row r="205" spans="1:28" x14ac:dyDescent="0.3">
      <c r="A205" t="s">
        <v>72</v>
      </c>
      <c r="B205">
        <v>716</v>
      </c>
      <c r="D205" t="s">
        <v>771</v>
      </c>
      <c r="E205" t="s">
        <v>3001</v>
      </c>
      <c r="G205" t="s">
        <v>3069</v>
      </c>
      <c r="H205" t="s">
        <v>160</v>
      </c>
      <c r="I205" t="s">
        <v>23</v>
      </c>
      <c r="J205" t="s">
        <v>3590</v>
      </c>
      <c r="K205">
        <v>74</v>
      </c>
      <c r="L205">
        <v>24</v>
      </c>
      <c r="M205">
        <v>5</v>
      </c>
      <c r="N205">
        <v>5837.8378378378375</v>
      </c>
      <c r="O205">
        <v>665485</v>
      </c>
      <c r="P205" t="s">
        <v>2892</v>
      </c>
      <c r="Q205">
        <v>3.7719999999999998</v>
      </c>
      <c r="R205" t="s">
        <v>2874</v>
      </c>
      <c r="S205">
        <v>215</v>
      </c>
      <c r="T205" t="s">
        <v>827</v>
      </c>
      <c r="U205" t="s">
        <v>1602</v>
      </c>
      <c r="V205" t="s">
        <v>774</v>
      </c>
      <c r="W205" t="s">
        <v>0</v>
      </c>
      <c r="X205" t="s">
        <v>1594</v>
      </c>
      <c r="Y205" t="s">
        <v>72</v>
      </c>
      <c r="Z205" t="s">
        <v>775</v>
      </c>
      <c r="AA205" t="s">
        <v>1332</v>
      </c>
      <c r="AB205" t="s">
        <v>3591</v>
      </c>
    </row>
    <row r="206" spans="1:28" x14ac:dyDescent="0.3">
      <c r="A206" t="s">
        <v>72</v>
      </c>
      <c r="B206">
        <v>717</v>
      </c>
      <c r="D206" t="s">
        <v>2984</v>
      </c>
      <c r="E206" t="s">
        <v>7946</v>
      </c>
      <c r="G206" t="s">
        <v>1325</v>
      </c>
      <c r="H206" t="s">
        <v>1996</v>
      </c>
      <c r="I206" t="s">
        <v>27</v>
      </c>
      <c r="J206" t="s">
        <v>7424</v>
      </c>
      <c r="K206">
        <v>60</v>
      </c>
      <c r="L206">
        <v>24</v>
      </c>
      <c r="M206">
        <v>5</v>
      </c>
      <c r="N206">
        <v>7200</v>
      </c>
      <c r="O206">
        <v>410190</v>
      </c>
      <c r="P206" t="s">
        <v>463</v>
      </c>
      <c r="Q206">
        <v>0.53600000000000003</v>
      </c>
      <c r="R206" t="s">
        <v>3285</v>
      </c>
      <c r="S206">
        <v>215</v>
      </c>
      <c r="T206" t="s">
        <v>827</v>
      </c>
      <c r="U206" t="s">
        <v>1602</v>
      </c>
      <c r="V206" t="s">
        <v>774</v>
      </c>
      <c r="W206" t="s">
        <v>0</v>
      </c>
      <c r="X206" t="s">
        <v>3902</v>
      </c>
      <c r="Y206" t="s">
        <v>72</v>
      </c>
      <c r="Z206" t="s">
        <v>2153</v>
      </c>
      <c r="AA206" t="s">
        <v>2092</v>
      </c>
      <c r="AB206" t="s">
        <v>7425</v>
      </c>
    </row>
    <row r="207" spans="1:28" x14ac:dyDescent="0.3">
      <c r="A207" t="s">
        <v>76</v>
      </c>
      <c r="B207">
        <v>718</v>
      </c>
      <c r="D207" t="s">
        <v>771</v>
      </c>
      <c r="E207" t="s">
        <v>2987</v>
      </c>
      <c r="G207" t="s">
        <v>2870</v>
      </c>
      <c r="H207" t="s">
        <v>160</v>
      </c>
      <c r="I207" t="s">
        <v>21</v>
      </c>
      <c r="J207" t="s">
        <v>7784</v>
      </c>
      <c r="K207">
        <v>95</v>
      </c>
      <c r="L207">
        <v>24</v>
      </c>
      <c r="M207">
        <v>5</v>
      </c>
      <c r="N207">
        <v>4547.3684210526317</v>
      </c>
      <c r="O207">
        <v>665485</v>
      </c>
      <c r="P207" t="s">
        <v>2892</v>
      </c>
      <c r="Q207">
        <v>3.6909999999999998</v>
      </c>
      <c r="R207" t="s">
        <v>3285</v>
      </c>
      <c r="S207">
        <v>215</v>
      </c>
      <c r="T207" t="s">
        <v>827</v>
      </c>
      <c r="U207" t="s">
        <v>1602</v>
      </c>
      <c r="V207" t="s">
        <v>774</v>
      </c>
      <c r="W207" t="s">
        <v>0</v>
      </c>
      <c r="X207" t="s">
        <v>7624</v>
      </c>
      <c r="Y207" t="s">
        <v>72</v>
      </c>
      <c r="Z207" t="s">
        <v>2111</v>
      </c>
      <c r="AA207" t="s">
        <v>1332</v>
      </c>
      <c r="AB207" t="s">
        <v>7785</v>
      </c>
    </row>
    <row r="208" spans="1:28" x14ac:dyDescent="0.3">
      <c r="A208" t="s">
        <v>2104</v>
      </c>
      <c r="B208">
        <v>801</v>
      </c>
      <c r="D208" t="s">
        <v>887</v>
      </c>
      <c r="E208" t="s">
        <v>2994</v>
      </c>
      <c r="G208" t="s">
        <v>3631</v>
      </c>
      <c r="H208" t="s">
        <v>3632</v>
      </c>
      <c r="I208" t="s">
        <v>2168</v>
      </c>
      <c r="J208" t="s">
        <v>4204</v>
      </c>
      <c r="L208">
        <v>24</v>
      </c>
      <c r="M208">
        <v>5</v>
      </c>
      <c r="P208" t="s">
        <v>740</v>
      </c>
      <c r="R208" t="s">
        <v>8048</v>
      </c>
      <c r="S208">
        <v>215</v>
      </c>
      <c r="T208" t="s">
        <v>827</v>
      </c>
      <c r="U208" t="s">
        <v>2983</v>
      </c>
      <c r="V208" t="s">
        <v>740</v>
      </c>
      <c r="W208" t="s">
        <v>740</v>
      </c>
      <c r="X208" t="s">
        <v>7415</v>
      </c>
      <c r="AB208" t="s">
        <v>4205</v>
      </c>
    </row>
    <row r="209" spans="1:28" x14ac:dyDescent="0.3">
      <c r="A209" t="s">
        <v>67</v>
      </c>
      <c r="B209">
        <v>802</v>
      </c>
      <c r="D209" t="s">
        <v>887</v>
      </c>
      <c r="E209" t="s">
        <v>2995</v>
      </c>
      <c r="G209" t="s">
        <v>4278</v>
      </c>
      <c r="H209" t="s">
        <v>109</v>
      </c>
      <c r="I209" t="s">
        <v>956</v>
      </c>
      <c r="J209" t="s">
        <v>8049</v>
      </c>
      <c r="L209">
        <v>24</v>
      </c>
      <c r="M209">
        <v>5</v>
      </c>
      <c r="P209" t="s">
        <v>740</v>
      </c>
      <c r="R209" t="s">
        <v>1957</v>
      </c>
      <c r="S209">
        <v>215</v>
      </c>
      <c r="T209" t="s">
        <v>827</v>
      </c>
      <c r="U209" t="s">
        <v>2983</v>
      </c>
      <c r="V209" t="s">
        <v>740</v>
      </c>
      <c r="W209" t="s">
        <v>740</v>
      </c>
      <c r="X209" t="s">
        <v>2920</v>
      </c>
      <c r="AB209" t="s">
        <v>8050</v>
      </c>
    </row>
    <row r="210" spans="1:28" x14ac:dyDescent="0.3">
      <c r="A210" t="s">
        <v>72</v>
      </c>
      <c r="B210">
        <v>803</v>
      </c>
      <c r="D210" t="s">
        <v>887</v>
      </c>
      <c r="E210" t="s">
        <v>2996</v>
      </c>
      <c r="G210" t="s">
        <v>3534</v>
      </c>
      <c r="H210" t="s">
        <v>3535</v>
      </c>
      <c r="I210" t="s">
        <v>2168</v>
      </c>
      <c r="J210" t="s">
        <v>3417</v>
      </c>
      <c r="L210">
        <v>24</v>
      </c>
      <c r="M210">
        <v>5</v>
      </c>
      <c r="P210" t="s">
        <v>740</v>
      </c>
      <c r="R210" t="s">
        <v>828</v>
      </c>
      <c r="S210">
        <v>215</v>
      </c>
      <c r="T210" t="s">
        <v>827</v>
      </c>
      <c r="U210" t="s">
        <v>2983</v>
      </c>
      <c r="V210" t="s">
        <v>740</v>
      </c>
      <c r="W210" t="s">
        <v>740</v>
      </c>
      <c r="X210" t="s">
        <v>1882</v>
      </c>
      <c r="AB210" t="s">
        <v>3912</v>
      </c>
    </row>
    <row r="211" spans="1:28" x14ac:dyDescent="0.3">
      <c r="A211" t="s">
        <v>78</v>
      </c>
      <c r="B211">
        <v>13001</v>
      </c>
      <c r="D211" t="s">
        <v>880</v>
      </c>
      <c r="E211" t="s">
        <v>917</v>
      </c>
      <c r="F211" t="s">
        <v>882</v>
      </c>
      <c r="G211" t="s">
        <v>3257</v>
      </c>
      <c r="H211" t="s">
        <v>3259</v>
      </c>
      <c r="I211" t="s">
        <v>2050</v>
      </c>
      <c r="J211" t="s">
        <v>3274</v>
      </c>
      <c r="K211">
        <v>120</v>
      </c>
      <c r="L211">
        <v>24</v>
      </c>
      <c r="M211">
        <v>5</v>
      </c>
      <c r="N211">
        <v>3600</v>
      </c>
      <c r="O211">
        <v>835110</v>
      </c>
      <c r="P211" t="s">
        <v>3050</v>
      </c>
      <c r="Q211">
        <v>0</v>
      </c>
      <c r="R211" t="s">
        <v>826</v>
      </c>
      <c r="S211">
        <v>207</v>
      </c>
      <c r="T211" t="s">
        <v>827</v>
      </c>
      <c r="U211" t="s">
        <v>883</v>
      </c>
      <c r="V211" t="s">
        <v>884</v>
      </c>
      <c r="W211" t="s">
        <v>0</v>
      </c>
      <c r="X211" t="s">
        <v>740</v>
      </c>
      <c r="Y211" t="s">
        <v>2104</v>
      </c>
      <c r="Z211" t="s">
        <v>2060</v>
      </c>
      <c r="AA211" t="s">
        <v>1966</v>
      </c>
      <c r="AB211" t="s">
        <v>3275</v>
      </c>
    </row>
    <row r="212" spans="1:28" x14ac:dyDescent="0.3">
      <c r="A212" t="s">
        <v>72</v>
      </c>
      <c r="B212">
        <v>13002</v>
      </c>
      <c r="D212" t="s">
        <v>880</v>
      </c>
      <c r="E212" t="s">
        <v>881</v>
      </c>
      <c r="F212" t="s">
        <v>882</v>
      </c>
      <c r="G212" t="s">
        <v>2132</v>
      </c>
      <c r="H212" t="s">
        <v>109</v>
      </c>
      <c r="I212" t="s">
        <v>143</v>
      </c>
      <c r="J212" t="s">
        <v>7611</v>
      </c>
      <c r="K212">
        <v>115</v>
      </c>
      <c r="L212">
        <v>24</v>
      </c>
      <c r="M212">
        <v>5</v>
      </c>
      <c r="N212">
        <v>3756.521739130435</v>
      </c>
      <c r="O212">
        <v>588293</v>
      </c>
      <c r="P212" t="s">
        <v>434</v>
      </c>
      <c r="Q212">
        <v>7.2919999999999998</v>
      </c>
      <c r="R212" t="s">
        <v>826</v>
      </c>
      <c r="S212">
        <v>207</v>
      </c>
      <c r="T212" t="s">
        <v>827</v>
      </c>
      <c r="U212" t="s">
        <v>883</v>
      </c>
      <c r="V212" t="s">
        <v>884</v>
      </c>
      <c r="W212" t="s">
        <v>740</v>
      </c>
      <c r="X212" t="s">
        <v>1843</v>
      </c>
      <c r="Y212" t="s">
        <v>67</v>
      </c>
      <c r="Z212" t="s">
        <v>2174</v>
      </c>
      <c r="AA212" t="s">
        <v>1966</v>
      </c>
      <c r="AB212" t="s">
        <v>7612</v>
      </c>
    </row>
    <row r="213" spans="1:28" x14ac:dyDescent="0.3">
      <c r="A213" t="s">
        <v>72</v>
      </c>
      <c r="B213">
        <v>13009</v>
      </c>
      <c r="D213" t="s">
        <v>823</v>
      </c>
      <c r="E213" t="s">
        <v>885</v>
      </c>
      <c r="F213" t="s">
        <v>825</v>
      </c>
      <c r="G213" t="s">
        <v>2112</v>
      </c>
      <c r="H213" t="s">
        <v>141</v>
      </c>
      <c r="I213" t="s">
        <v>23</v>
      </c>
      <c r="J213" t="s">
        <v>3153</v>
      </c>
      <c r="K213">
        <v>108</v>
      </c>
      <c r="L213">
        <v>24</v>
      </c>
      <c r="M213">
        <v>5</v>
      </c>
      <c r="N213">
        <v>4000</v>
      </c>
      <c r="O213">
        <v>588293</v>
      </c>
      <c r="P213" t="s">
        <v>434</v>
      </c>
      <c r="Q213">
        <v>4.5970000000000004</v>
      </c>
      <c r="R213" t="s">
        <v>828</v>
      </c>
      <c r="S213">
        <v>207</v>
      </c>
      <c r="T213" t="s">
        <v>827</v>
      </c>
      <c r="U213" t="s">
        <v>2988</v>
      </c>
      <c r="V213" t="s">
        <v>740</v>
      </c>
      <c r="W213" t="s">
        <v>740</v>
      </c>
      <c r="X213" t="s">
        <v>1594</v>
      </c>
      <c r="Y213" t="s">
        <v>72</v>
      </c>
      <c r="Z213" t="s">
        <v>2112</v>
      </c>
      <c r="AA213" t="s">
        <v>828</v>
      </c>
      <c r="AB213" t="s">
        <v>3577</v>
      </c>
    </row>
    <row r="214" spans="1:28" x14ac:dyDescent="0.3">
      <c r="A214" t="s">
        <v>72</v>
      </c>
      <c r="B214">
        <v>13010</v>
      </c>
      <c r="D214" t="s">
        <v>823</v>
      </c>
      <c r="E214" t="s">
        <v>824</v>
      </c>
      <c r="F214" t="s">
        <v>825</v>
      </c>
      <c r="G214" t="s">
        <v>2321</v>
      </c>
      <c r="H214" t="s">
        <v>109</v>
      </c>
      <c r="I214" t="s">
        <v>91</v>
      </c>
      <c r="J214" t="s">
        <v>7953</v>
      </c>
      <c r="K214">
        <v>80</v>
      </c>
      <c r="L214">
        <v>24</v>
      </c>
      <c r="M214">
        <v>5</v>
      </c>
      <c r="N214">
        <v>5400</v>
      </c>
      <c r="O214">
        <v>474395</v>
      </c>
      <c r="P214" t="s">
        <v>449</v>
      </c>
      <c r="Q214">
        <v>6.7249999999999996</v>
      </c>
      <c r="R214" t="s">
        <v>828</v>
      </c>
      <c r="S214">
        <v>207</v>
      </c>
      <c r="T214" t="s">
        <v>827</v>
      </c>
      <c r="U214" t="s">
        <v>2988</v>
      </c>
      <c r="V214" t="s">
        <v>740</v>
      </c>
      <c r="W214" t="s">
        <v>740</v>
      </c>
      <c r="X214" t="s">
        <v>2920</v>
      </c>
      <c r="Y214" t="s">
        <v>72</v>
      </c>
      <c r="Z214" t="s">
        <v>2132</v>
      </c>
      <c r="AA214" t="s">
        <v>828</v>
      </c>
      <c r="AB214" t="s">
        <v>7954</v>
      </c>
    </row>
    <row r="215" spans="1:28" x14ac:dyDescent="0.3">
      <c r="A215" t="s">
        <v>72</v>
      </c>
      <c r="B215">
        <v>13011</v>
      </c>
      <c r="D215" t="s">
        <v>823</v>
      </c>
      <c r="E215" t="s">
        <v>829</v>
      </c>
      <c r="F215" t="s">
        <v>825</v>
      </c>
      <c r="G215" t="s">
        <v>2146</v>
      </c>
      <c r="H215" t="s">
        <v>109</v>
      </c>
      <c r="I215" t="s">
        <v>220</v>
      </c>
      <c r="J215" t="s">
        <v>3918</v>
      </c>
      <c r="K215">
        <v>80</v>
      </c>
      <c r="L215">
        <v>24</v>
      </c>
      <c r="M215">
        <v>5</v>
      </c>
      <c r="N215">
        <v>5400</v>
      </c>
      <c r="O215">
        <v>544148</v>
      </c>
      <c r="P215" t="s">
        <v>447</v>
      </c>
      <c r="Q215">
        <v>5.0129999999999999</v>
      </c>
      <c r="R215" t="s">
        <v>828</v>
      </c>
      <c r="S215">
        <v>207</v>
      </c>
      <c r="T215" t="s">
        <v>827</v>
      </c>
      <c r="U215" t="s">
        <v>2988</v>
      </c>
      <c r="V215" t="s">
        <v>740</v>
      </c>
      <c r="W215" t="s">
        <v>740</v>
      </c>
      <c r="X215" t="s">
        <v>1609</v>
      </c>
      <c r="Y215" t="s">
        <v>72</v>
      </c>
      <c r="Z215" t="s">
        <v>2209</v>
      </c>
      <c r="AA215" t="s">
        <v>828</v>
      </c>
      <c r="AB215" t="s">
        <v>3919</v>
      </c>
    </row>
    <row r="216" spans="1:28" x14ac:dyDescent="0.3">
      <c r="A216" t="s">
        <v>72</v>
      </c>
      <c r="B216">
        <v>13012</v>
      </c>
      <c r="D216" t="s">
        <v>823</v>
      </c>
      <c r="E216" t="s">
        <v>886</v>
      </c>
      <c r="F216" t="s">
        <v>825</v>
      </c>
      <c r="G216" t="s">
        <v>2112</v>
      </c>
      <c r="H216" t="s">
        <v>141</v>
      </c>
      <c r="I216" t="s">
        <v>23</v>
      </c>
      <c r="J216" t="s">
        <v>3153</v>
      </c>
      <c r="K216">
        <v>108</v>
      </c>
      <c r="L216">
        <v>24</v>
      </c>
      <c r="M216">
        <v>5</v>
      </c>
      <c r="N216">
        <v>4000</v>
      </c>
      <c r="O216">
        <v>588293</v>
      </c>
      <c r="P216" t="s">
        <v>434</v>
      </c>
      <c r="Q216">
        <v>4.5970000000000004</v>
      </c>
      <c r="R216" t="s">
        <v>828</v>
      </c>
      <c r="S216">
        <v>207</v>
      </c>
      <c r="T216" t="s">
        <v>827</v>
      </c>
      <c r="U216" t="s">
        <v>2988</v>
      </c>
      <c r="V216" t="s">
        <v>740</v>
      </c>
      <c r="W216" t="s">
        <v>740</v>
      </c>
      <c r="X216" t="s">
        <v>1594</v>
      </c>
      <c r="Y216" t="s">
        <v>72</v>
      </c>
      <c r="Z216" t="s">
        <v>2146</v>
      </c>
      <c r="AA216" t="s">
        <v>828</v>
      </c>
      <c r="AB216" t="s">
        <v>3154</v>
      </c>
    </row>
    <row r="217" spans="1:28" x14ac:dyDescent="0.3">
      <c r="A217" t="s">
        <v>76</v>
      </c>
      <c r="B217">
        <v>32003</v>
      </c>
      <c r="D217" t="s">
        <v>891</v>
      </c>
      <c r="E217" t="s">
        <v>951</v>
      </c>
      <c r="F217" t="s">
        <v>825</v>
      </c>
      <c r="G217" t="s">
        <v>2366</v>
      </c>
      <c r="H217" t="s">
        <v>109</v>
      </c>
      <c r="I217" t="s">
        <v>220</v>
      </c>
      <c r="J217" t="s">
        <v>3248</v>
      </c>
      <c r="K217">
        <v>10</v>
      </c>
      <c r="L217">
        <v>24</v>
      </c>
      <c r="M217">
        <v>5</v>
      </c>
      <c r="N217">
        <v>45473.68421052632</v>
      </c>
      <c r="O217">
        <v>544148</v>
      </c>
      <c r="P217" t="s">
        <v>447</v>
      </c>
      <c r="Q217">
        <v>3.7770000000000001</v>
      </c>
      <c r="R217" t="s">
        <v>2909</v>
      </c>
      <c r="S217">
        <v>214</v>
      </c>
      <c r="T217" t="s">
        <v>889</v>
      </c>
      <c r="U217" t="s">
        <v>890</v>
      </c>
      <c r="V217" t="s">
        <v>3014</v>
      </c>
      <c r="W217" t="s">
        <v>0</v>
      </c>
      <c r="X217" t="s">
        <v>1614</v>
      </c>
      <c r="Y217" t="s">
        <v>67</v>
      </c>
      <c r="Z217" t="s">
        <v>2173</v>
      </c>
      <c r="AA217" t="s">
        <v>2155</v>
      </c>
      <c r="AB217" t="s">
        <v>3249</v>
      </c>
    </row>
    <row r="218" spans="1:28" x14ac:dyDescent="0.3">
      <c r="A218" t="s">
        <v>67</v>
      </c>
      <c r="B218">
        <v>32005</v>
      </c>
      <c r="D218" t="s">
        <v>891</v>
      </c>
      <c r="E218" t="s">
        <v>952</v>
      </c>
      <c r="F218" t="s">
        <v>825</v>
      </c>
      <c r="G218" t="s">
        <v>8652</v>
      </c>
      <c r="H218" t="s">
        <v>141</v>
      </c>
      <c r="I218" t="s">
        <v>220</v>
      </c>
      <c r="J218" t="s">
        <v>8441</v>
      </c>
      <c r="K218">
        <v>11</v>
      </c>
      <c r="L218">
        <v>24</v>
      </c>
      <c r="M218">
        <v>5</v>
      </c>
      <c r="N218">
        <v>39272.727272727272</v>
      </c>
      <c r="O218">
        <v>834689</v>
      </c>
      <c r="P218" t="s">
        <v>3236</v>
      </c>
      <c r="Q218">
        <v>2.7069999999999999</v>
      </c>
      <c r="R218" t="s">
        <v>2909</v>
      </c>
      <c r="S218">
        <v>214</v>
      </c>
      <c r="T218" t="s">
        <v>889</v>
      </c>
      <c r="U218" t="s">
        <v>890</v>
      </c>
      <c r="V218" t="s">
        <v>3014</v>
      </c>
      <c r="W218" t="s">
        <v>0</v>
      </c>
      <c r="X218" t="s">
        <v>740</v>
      </c>
      <c r="Y218" t="s">
        <v>72</v>
      </c>
      <c r="Z218" t="s">
        <v>366</v>
      </c>
      <c r="AA218" t="s">
        <v>2155</v>
      </c>
      <c r="AB218" t="s">
        <v>8653</v>
      </c>
    </row>
    <row r="219" spans="1:28" x14ac:dyDescent="0.3">
      <c r="A219" t="s">
        <v>67</v>
      </c>
      <c r="B219">
        <v>32007</v>
      </c>
      <c r="D219" t="s">
        <v>891</v>
      </c>
      <c r="E219" t="s">
        <v>892</v>
      </c>
      <c r="F219" t="s">
        <v>825</v>
      </c>
      <c r="G219" t="s">
        <v>2884</v>
      </c>
      <c r="H219" t="s">
        <v>109</v>
      </c>
      <c r="I219" t="s">
        <v>2168</v>
      </c>
      <c r="J219" t="s">
        <v>7947</v>
      </c>
      <c r="K219">
        <v>10</v>
      </c>
      <c r="L219">
        <v>24</v>
      </c>
      <c r="M219">
        <v>5</v>
      </c>
      <c r="N219">
        <v>43200</v>
      </c>
      <c r="O219">
        <v>544148</v>
      </c>
      <c r="P219" t="s">
        <v>447</v>
      </c>
      <c r="Q219">
        <v>3.34</v>
      </c>
      <c r="R219" t="s">
        <v>2909</v>
      </c>
      <c r="S219">
        <v>214</v>
      </c>
      <c r="T219" t="s">
        <v>889</v>
      </c>
      <c r="U219" t="s">
        <v>890</v>
      </c>
      <c r="V219" t="s">
        <v>3014</v>
      </c>
      <c r="W219" t="s">
        <v>0</v>
      </c>
      <c r="X219" t="s">
        <v>2920</v>
      </c>
      <c r="Y219" t="s">
        <v>72</v>
      </c>
      <c r="Z219" t="s">
        <v>2145</v>
      </c>
      <c r="AA219" t="s">
        <v>826</v>
      </c>
      <c r="AB219" t="s">
        <v>7948</v>
      </c>
    </row>
    <row r="220" spans="1:28" x14ac:dyDescent="0.3">
      <c r="AB220" t="s">
        <v>0</v>
      </c>
    </row>
    <row r="221" spans="1:28" x14ac:dyDescent="0.3">
      <c r="AB221" t="s">
        <v>0</v>
      </c>
    </row>
    <row r="222" spans="1:28" x14ac:dyDescent="0.3">
      <c r="AB222" t="s">
        <v>0</v>
      </c>
    </row>
    <row r="223" spans="1:28" x14ac:dyDescent="0.3">
      <c r="AB223" t="s">
        <v>0</v>
      </c>
    </row>
    <row r="224" spans="1:28" x14ac:dyDescent="0.3">
      <c r="AB224" t="s">
        <v>0</v>
      </c>
    </row>
    <row r="225" spans="28:28" x14ac:dyDescent="0.3">
      <c r="AB225" t="s">
        <v>0</v>
      </c>
    </row>
    <row r="226" spans="28:28" x14ac:dyDescent="0.3">
      <c r="AB226" t="s">
        <v>0</v>
      </c>
    </row>
    <row r="227" spans="28:28" x14ac:dyDescent="0.3">
      <c r="AB227" t="s">
        <v>0</v>
      </c>
    </row>
    <row r="228" spans="28:28" x14ac:dyDescent="0.3">
      <c r="AB228" t="s">
        <v>0</v>
      </c>
    </row>
    <row r="229" spans="28:28" x14ac:dyDescent="0.3">
      <c r="AB229" t="s">
        <v>0</v>
      </c>
    </row>
    <row r="230" spans="28:28" x14ac:dyDescent="0.3">
      <c r="AB230" t="s">
        <v>0</v>
      </c>
    </row>
    <row r="231" spans="28:28" x14ac:dyDescent="0.3">
      <c r="AB231" t="s">
        <v>0</v>
      </c>
    </row>
    <row r="232" spans="28:28" x14ac:dyDescent="0.3">
      <c r="AB232" t="s">
        <v>0</v>
      </c>
    </row>
    <row r="233" spans="28:28" x14ac:dyDescent="0.3">
      <c r="AB233" t="s">
        <v>0</v>
      </c>
    </row>
    <row r="234" spans="28:28" x14ac:dyDescent="0.3">
      <c r="AB234" t="s">
        <v>0</v>
      </c>
    </row>
    <row r="235" spans="28:28" x14ac:dyDescent="0.3">
      <c r="AB235" t="s">
        <v>0</v>
      </c>
    </row>
    <row r="236" spans="28:28" x14ac:dyDescent="0.3">
      <c r="AB236" t="s">
        <v>0</v>
      </c>
    </row>
    <row r="237" spans="28:28" x14ac:dyDescent="0.3">
      <c r="AB237" t="s">
        <v>0</v>
      </c>
    </row>
    <row r="238" spans="28:28" x14ac:dyDescent="0.3">
      <c r="AB238" t="s">
        <v>0</v>
      </c>
    </row>
    <row r="239" spans="28:28" x14ac:dyDescent="0.3">
      <c r="AB239" t="s">
        <v>0</v>
      </c>
    </row>
    <row r="240" spans="28:28" x14ac:dyDescent="0.3">
      <c r="AB240" t="s">
        <v>0</v>
      </c>
    </row>
    <row r="241" spans="28:28" x14ac:dyDescent="0.3">
      <c r="AB241" t="s">
        <v>0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0139C-0EEA-44C9-AF97-0E7D722B8D1F}">
  <sheetPr codeName="Feuil3"/>
  <dimension ref="A1:D3259"/>
  <sheetViews>
    <sheetView workbookViewId="0">
      <selection sqref="A1:D3158"/>
    </sheetView>
  </sheetViews>
  <sheetFormatPr baseColWidth="10" defaultRowHeight="15.05" x14ac:dyDescent="0.3"/>
  <cols>
    <col min="1" max="1" width="10.109375" bestFit="1" customWidth="1"/>
    <col min="2" max="2" width="7.109375" bestFit="1" customWidth="1"/>
    <col min="3" max="3" width="12.109375" bestFit="1" customWidth="1"/>
    <col min="4" max="4" width="11" bestFit="1" customWidth="1"/>
    <col min="5" max="5" width="11.5546875" bestFit="1" customWidth="1"/>
    <col min="6" max="6" width="16.88671875" bestFit="1" customWidth="1"/>
    <col min="7" max="7" width="15.109375" bestFit="1" customWidth="1"/>
  </cols>
  <sheetData>
    <row r="1" spans="1:4" x14ac:dyDescent="0.3">
      <c r="A1" t="s">
        <v>47</v>
      </c>
      <c r="B1" t="s">
        <v>7108</v>
      </c>
      <c r="C1" t="s">
        <v>7109</v>
      </c>
      <c r="D1" t="s">
        <v>7110</v>
      </c>
    </row>
    <row r="2" spans="1:4" hidden="1" x14ac:dyDescent="0.3">
      <c r="A2" t="s">
        <v>3086</v>
      </c>
      <c r="B2">
        <v>9929</v>
      </c>
      <c r="C2" t="s">
        <v>7111</v>
      </c>
      <c r="D2" s="85">
        <v>46150</v>
      </c>
    </row>
    <row r="3" spans="1:4" hidden="1" x14ac:dyDescent="0.3">
      <c r="A3" t="s">
        <v>356</v>
      </c>
      <c r="B3">
        <v>16800</v>
      </c>
      <c r="C3" t="s">
        <v>7111</v>
      </c>
      <c r="D3" s="85">
        <v>46141</v>
      </c>
    </row>
    <row r="4" spans="1:4" hidden="1" x14ac:dyDescent="0.3">
      <c r="A4" t="s">
        <v>311</v>
      </c>
      <c r="B4">
        <v>13851</v>
      </c>
      <c r="C4" t="s">
        <v>7111</v>
      </c>
      <c r="D4" s="85">
        <v>46141</v>
      </c>
    </row>
    <row r="5" spans="1:4" hidden="1" x14ac:dyDescent="0.3">
      <c r="A5" t="s">
        <v>2206</v>
      </c>
      <c r="B5">
        <v>5660</v>
      </c>
      <c r="C5" t="s">
        <v>7111</v>
      </c>
      <c r="D5" s="85">
        <v>46141</v>
      </c>
    </row>
    <row r="6" spans="1:4" hidden="1" x14ac:dyDescent="0.3">
      <c r="A6" t="s">
        <v>279</v>
      </c>
      <c r="B6">
        <v>2620</v>
      </c>
      <c r="C6" t="s">
        <v>7111</v>
      </c>
      <c r="D6" s="85">
        <v>46140</v>
      </c>
    </row>
    <row r="7" spans="1:4" hidden="1" x14ac:dyDescent="0.3">
      <c r="A7" t="s">
        <v>279</v>
      </c>
      <c r="B7">
        <v>5050</v>
      </c>
      <c r="C7" t="s">
        <v>7111</v>
      </c>
      <c r="D7" s="85">
        <v>46142</v>
      </c>
    </row>
    <row r="8" spans="1:4" hidden="1" x14ac:dyDescent="0.3">
      <c r="A8" t="s">
        <v>2232</v>
      </c>
      <c r="B8">
        <v>9010</v>
      </c>
      <c r="C8" t="s">
        <v>7112</v>
      </c>
      <c r="D8" s="85">
        <v>46139</v>
      </c>
    </row>
    <row r="9" spans="1:4" hidden="1" x14ac:dyDescent="0.3">
      <c r="A9" t="s">
        <v>293</v>
      </c>
      <c r="B9">
        <v>11242</v>
      </c>
      <c r="C9" t="s">
        <v>7111</v>
      </c>
      <c r="D9" s="85">
        <v>46148</v>
      </c>
    </row>
    <row r="10" spans="1:4" hidden="1" x14ac:dyDescent="0.3">
      <c r="A10" t="s">
        <v>293</v>
      </c>
      <c r="B10">
        <v>11847</v>
      </c>
      <c r="C10" t="s">
        <v>7111</v>
      </c>
      <c r="D10" s="85">
        <v>46150</v>
      </c>
    </row>
    <row r="11" spans="1:4" hidden="1" x14ac:dyDescent="0.3">
      <c r="A11" t="s">
        <v>1910</v>
      </c>
      <c r="B11">
        <v>7460</v>
      </c>
      <c r="C11" t="s">
        <v>7111</v>
      </c>
      <c r="D11" s="85">
        <v>46140</v>
      </c>
    </row>
    <row r="12" spans="1:4" hidden="1" x14ac:dyDescent="0.3">
      <c r="A12" t="s">
        <v>1910</v>
      </c>
      <c r="B12">
        <v>5680</v>
      </c>
      <c r="C12" t="s">
        <v>7111</v>
      </c>
      <c r="D12" s="85">
        <v>46148</v>
      </c>
    </row>
    <row r="13" spans="1:4" hidden="1" x14ac:dyDescent="0.3">
      <c r="A13" t="s">
        <v>1910</v>
      </c>
      <c r="B13">
        <v>4315</v>
      </c>
      <c r="C13" t="s">
        <v>7111</v>
      </c>
      <c r="D13" s="85">
        <v>46148</v>
      </c>
    </row>
    <row r="14" spans="1:4" hidden="1" x14ac:dyDescent="0.3">
      <c r="A14" t="s">
        <v>315</v>
      </c>
      <c r="B14">
        <v>6600</v>
      </c>
      <c r="C14" t="s">
        <v>7112</v>
      </c>
      <c r="D14" s="85">
        <v>46139</v>
      </c>
    </row>
    <row r="15" spans="1:4" hidden="1" x14ac:dyDescent="0.3">
      <c r="A15" t="s">
        <v>315</v>
      </c>
      <c r="B15">
        <v>2330</v>
      </c>
      <c r="C15" t="s">
        <v>7112</v>
      </c>
      <c r="D15" s="85">
        <v>46140</v>
      </c>
    </row>
    <row r="16" spans="1:4" hidden="1" x14ac:dyDescent="0.3">
      <c r="A16" t="s">
        <v>315</v>
      </c>
      <c r="B16">
        <v>2660</v>
      </c>
      <c r="C16" t="s">
        <v>7112</v>
      </c>
      <c r="D16" s="85">
        <v>46142</v>
      </c>
    </row>
    <row r="17" spans="1:4" hidden="1" x14ac:dyDescent="0.3">
      <c r="A17" t="s">
        <v>315</v>
      </c>
      <c r="B17">
        <v>7928</v>
      </c>
      <c r="C17" t="s">
        <v>7112</v>
      </c>
      <c r="D17" s="85">
        <v>46146</v>
      </c>
    </row>
    <row r="18" spans="1:4" hidden="1" x14ac:dyDescent="0.3">
      <c r="A18" t="s">
        <v>315</v>
      </c>
      <c r="B18">
        <v>12814</v>
      </c>
      <c r="C18" t="s">
        <v>7111</v>
      </c>
      <c r="D18" s="85">
        <v>46146</v>
      </c>
    </row>
    <row r="19" spans="1:4" hidden="1" x14ac:dyDescent="0.3">
      <c r="A19" t="s">
        <v>315</v>
      </c>
      <c r="B19">
        <v>14560</v>
      </c>
      <c r="C19" t="s">
        <v>7111</v>
      </c>
      <c r="D19" s="85">
        <v>46150</v>
      </c>
    </row>
    <row r="20" spans="1:4" hidden="1" x14ac:dyDescent="0.3">
      <c r="A20" t="s">
        <v>244</v>
      </c>
      <c r="B20">
        <v>15500</v>
      </c>
      <c r="C20" t="s">
        <v>7111</v>
      </c>
      <c r="D20" s="85">
        <v>46142</v>
      </c>
    </row>
    <row r="21" spans="1:4" hidden="1" x14ac:dyDescent="0.3">
      <c r="A21" t="s">
        <v>311</v>
      </c>
      <c r="B21">
        <v>22100</v>
      </c>
      <c r="C21" t="s">
        <v>7111</v>
      </c>
      <c r="D21" s="85">
        <v>46146</v>
      </c>
    </row>
    <row r="22" spans="1:4" hidden="1" x14ac:dyDescent="0.3">
      <c r="A22" t="s">
        <v>1072</v>
      </c>
      <c r="B22">
        <v>2674</v>
      </c>
      <c r="C22" t="s">
        <v>7112</v>
      </c>
      <c r="D22" s="85">
        <v>46150</v>
      </c>
    </row>
    <row r="23" spans="1:4" hidden="1" x14ac:dyDescent="0.3">
      <c r="A23" t="s">
        <v>2883</v>
      </c>
      <c r="B23">
        <v>314</v>
      </c>
      <c r="C23" t="s">
        <v>7112</v>
      </c>
      <c r="D23" s="85">
        <v>46139</v>
      </c>
    </row>
    <row r="24" spans="1:4" hidden="1" x14ac:dyDescent="0.3">
      <c r="A24" t="s">
        <v>2883</v>
      </c>
      <c r="B24">
        <v>405</v>
      </c>
      <c r="C24" t="s">
        <v>7112</v>
      </c>
      <c r="D24" s="85">
        <v>46139</v>
      </c>
    </row>
    <row r="25" spans="1:4" hidden="1" x14ac:dyDescent="0.3">
      <c r="A25" t="s">
        <v>2883</v>
      </c>
      <c r="B25">
        <v>405</v>
      </c>
      <c r="C25" t="s">
        <v>7112</v>
      </c>
      <c r="D25" s="85">
        <v>46139</v>
      </c>
    </row>
    <row r="26" spans="1:4" hidden="1" x14ac:dyDescent="0.3">
      <c r="A26" t="s">
        <v>2883</v>
      </c>
      <c r="B26">
        <v>403</v>
      </c>
      <c r="C26" t="s">
        <v>7112</v>
      </c>
      <c r="D26" s="85">
        <v>46140</v>
      </c>
    </row>
    <row r="27" spans="1:4" hidden="1" x14ac:dyDescent="0.3">
      <c r="A27" t="s">
        <v>2883</v>
      </c>
      <c r="B27">
        <v>404</v>
      </c>
      <c r="C27" t="s">
        <v>7112</v>
      </c>
      <c r="D27" s="85">
        <v>46140</v>
      </c>
    </row>
    <row r="28" spans="1:4" hidden="1" x14ac:dyDescent="0.3">
      <c r="A28" t="s">
        <v>2883</v>
      </c>
      <c r="B28">
        <v>272</v>
      </c>
      <c r="C28" t="s">
        <v>7112</v>
      </c>
      <c r="D28" s="85">
        <v>46140</v>
      </c>
    </row>
    <row r="29" spans="1:4" hidden="1" x14ac:dyDescent="0.3">
      <c r="A29" t="s">
        <v>2883</v>
      </c>
      <c r="B29">
        <v>405</v>
      </c>
      <c r="C29" t="s">
        <v>7112</v>
      </c>
      <c r="D29" s="85">
        <v>46140</v>
      </c>
    </row>
    <row r="30" spans="1:4" hidden="1" x14ac:dyDescent="0.3">
      <c r="A30" t="s">
        <v>2883</v>
      </c>
      <c r="B30">
        <v>672</v>
      </c>
      <c r="C30" t="s">
        <v>7112</v>
      </c>
      <c r="D30" s="85">
        <v>46140</v>
      </c>
    </row>
    <row r="31" spans="1:4" hidden="1" x14ac:dyDescent="0.3">
      <c r="A31" t="s">
        <v>2883</v>
      </c>
      <c r="B31">
        <v>404</v>
      </c>
      <c r="C31" t="s">
        <v>7112</v>
      </c>
      <c r="D31" s="85">
        <v>46141</v>
      </c>
    </row>
    <row r="32" spans="1:4" hidden="1" x14ac:dyDescent="0.3">
      <c r="A32" t="s">
        <v>2883</v>
      </c>
      <c r="B32">
        <v>406</v>
      </c>
      <c r="C32" t="s">
        <v>7112</v>
      </c>
      <c r="D32" s="85">
        <v>46141</v>
      </c>
    </row>
    <row r="33" spans="1:4" hidden="1" x14ac:dyDescent="0.3">
      <c r="A33" t="s">
        <v>2883</v>
      </c>
      <c r="B33">
        <v>401</v>
      </c>
      <c r="C33" t="s">
        <v>7112</v>
      </c>
      <c r="D33" s="85">
        <v>46141</v>
      </c>
    </row>
    <row r="34" spans="1:4" hidden="1" x14ac:dyDescent="0.3">
      <c r="A34" t="s">
        <v>2883</v>
      </c>
      <c r="B34">
        <v>432</v>
      </c>
      <c r="C34" t="s">
        <v>7112</v>
      </c>
      <c r="D34" s="85">
        <v>46141</v>
      </c>
    </row>
    <row r="35" spans="1:4" hidden="1" x14ac:dyDescent="0.3">
      <c r="A35" t="s">
        <v>2883</v>
      </c>
      <c r="B35">
        <v>404</v>
      </c>
      <c r="C35" t="s">
        <v>7112</v>
      </c>
      <c r="D35" s="85">
        <v>46141</v>
      </c>
    </row>
    <row r="36" spans="1:4" hidden="1" x14ac:dyDescent="0.3">
      <c r="A36" t="s">
        <v>2883</v>
      </c>
      <c r="B36">
        <v>404</v>
      </c>
      <c r="C36" t="s">
        <v>7112</v>
      </c>
      <c r="D36" s="85">
        <v>46141</v>
      </c>
    </row>
    <row r="37" spans="1:4" hidden="1" x14ac:dyDescent="0.3">
      <c r="A37" t="s">
        <v>2883</v>
      </c>
      <c r="B37">
        <v>404</v>
      </c>
      <c r="C37" t="s">
        <v>7112</v>
      </c>
      <c r="D37" s="85">
        <v>46142</v>
      </c>
    </row>
    <row r="38" spans="1:4" hidden="1" x14ac:dyDescent="0.3">
      <c r="A38" t="s">
        <v>2883</v>
      </c>
      <c r="B38">
        <v>404</v>
      </c>
      <c r="C38" t="s">
        <v>7112</v>
      </c>
      <c r="D38" s="85">
        <v>46142</v>
      </c>
    </row>
    <row r="39" spans="1:4" hidden="1" x14ac:dyDescent="0.3">
      <c r="A39" t="s">
        <v>2883</v>
      </c>
      <c r="B39">
        <v>674</v>
      </c>
      <c r="C39" t="s">
        <v>7112</v>
      </c>
      <c r="D39" s="85">
        <v>46142</v>
      </c>
    </row>
    <row r="40" spans="1:4" hidden="1" x14ac:dyDescent="0.3">
      <c r="A40" t="s">
        <v>2883</v>
      </c>
      <c r="B40">
        <v>465</v>
      </c>
      <c r="C40" t="s">
        <v>7112</v>
      </c>
      <c r="D40" s="85">
        <v>46142</v>
      </c>
    </row>
    <row r="41" spans="1:4" hidden="1" x14ac:dyDescent="0.3">
      <c r="A41" t="s">
        <v>2883</v>
      </c>
      <c r="B41">
        <v>13</v>
      </c>
      <c r="C41" t="s">
        <v>7112</v>
      </c>
      <c r="D41" s="85">
        <v>46142</v>
      </c>
    </row>
    <row r="42" spans="1:4" hidden="1" x14ac:dyDescent="0.3">
      <c r="A42" t="s">
        <v>2883</v>
      </c>
      <c r="B42">
        <v>406</v>
      </c>
      <c r="C42" t="s">
        <v>7112</v>
      </c>
      <c r="D42" s="85">
        <v>46142</v>
      </c>
    </row>
    <row r="43" spans="1:4" hidden="1" x14ac:dyDescent="0.3">
      <c r="A43" t="s">
        <v>2883</v>
      </c>
      <c r="B43">
        <v>403</v>
      </c>
      <c r="C43" t="s">
        <v>7112</v>
      </c>
      <c r="D43" s="85">
        <v>46143</v>
      </c>
    </row>
    <row r="44" spans="1:4" hidden="1" x14ac:dyDescent="0.3">
      <c r="A44" t="s">
        <v>2883</v>
      </c>
      <c r="B44">
        <v>405</v>
      </c>
      <c r="C44" t="s">
        <v>7112</v>
      </c>
      <c r="D44" s="85">
        <v>46143</v>
      </c>
    </row>
    <row r="45" spans="1:4" hidden="1" x14ac:dyDescent="0.3">
      <c r="A45" t="s">
        <v>2883</v>
      </c>
      <c r="B45">
        <v>403</v>
      </c>
      <c r="C45" t="s">
        <v>7112</v>
      </c>
      <c r="D45" s="85">
        <v>46143</v>
      </c>
    </row>
    <row r="46" spans="1:4" hidden="1" x14ac:dyDescent="0.3">
      <c r="A46" t="s">
        <v>2883</v>
      </c>
      <c r="B46">
        <v>403</v>
      </c>
      <c r="C46" t="s">
        <v>7112</v>
      </c>
      <c r="D46" s="85">
        <v>46143</v>
      </c>
    </row>
    <row r="47" spans="1:4" hidden="1" x14ac:dyDescent="0.3">
      <c r="A47" t="s">
        <v>2883</v>
      </c>
      <c r="B47">
        <v>408</v>
      </c>
      <c r="C47" t="s">
        <v>7112</v>
      </c>
      <c r="D47" s="85">
        <v>46143</v>
      </c>
    </row>
    <row r="48" spans="1:4" hidden="1" x14ac:dyDescent="0.3">
      <c r="A48" t="s">
        <v>2883</v>
      </c>
      <c r="B48">
        <v>401</v>
      </c>
      <c r="C48" t="s">
        <v>7112</v>
      </c>
      <c r="D48" s="85">
        <v>46143</v>
      </c>
    </row>
    <row r="49" spans="1:4" hidden="1" x14ac:dyDescent="0.3">
      <c r="A49" t="s">
        <v>2883</v>
      </c>
      <c r="B49">
        <v>403</v>
      </c>
      <c r="C49" t="s">
        <v>7112</v>
      </c>
      <c r="D49" s="85">
        <v>46144</v>
      </c>
    </row>
    <row r="50" spans="1:4" hidden="1" x14ac:dyDescent="0.3">
      <c r="A50" t="s">
        <v>2883</v>
      </c>
      <c r="B50">
        <v>269</v>
      </c>
      <c r="C50" t="s">
        <v>7112</v>
      </c>
      <c r="D50" s="85">
        <v>46144</v>
      </c>
    </row>
    <row r="51" spans="1:4" hidden="1" x14ac:dyDescent="0.3">
      <c r="A51" t="s">
        <v>2883</v>
      </c>
      <c r="B51">
        <v>162</v>
      </c>
      <c r="C51" t="s">
        <v>7112</v>
      </c>
      <c r="D51" s="85">
        <v>46146</v>
      </c>
    </row>
    <row r="52" spans="1:4" hidden="1" x14ac:dyDescent="0.3">
      <c r="A52" t="s">
        <v>2883</v>
      </c>
      <c r="B52">
        <v>403</v>
      </c>
      <c r="C52" t="s">
        <v>7112</v>
      </c>
      <c r="D52" s="85">
        <v>46146</v>
      </c>
    </row>
    <row r="53" spans="1:4" hidden="1" x14ac:dyDescent="0.3">
      <c r="A53" t="s">
        <v>2883</v>
      </c>
      <c r="B53">
        <v>404</v>
      </c>
      <c r="C53" t="s">
        <v>7112</v>
      </c>
      <c r="D53" s="85">
        <v>46146</v>
      </c>
    </row>
    <row r="54" spans="1:4" hidden="1" x14ac:dyDescent="0.3">
      <c r="A54" t="s">
        <v>2883</v>
      </c>
      <c r="B54">
        <v>403</v>
      </c>
      <c r="C54" t="s">
        <v>7112</v>
      </c>
      <c r="D54" s="85">
        <v>46147</v>
      </c>
    </row>
    <row r="55" spans="1:4" hidden="1" x14ac:dyDescent="0.3">
      <c r="A55" t="s">
        <v>2883</v>
      </c>
      <c r="B55">
        <v>404</v>
      </c>
      <c r="C55" t="s">
        <v>7112</v>
      </c>
      <c r="D55" s="85">
        <v>46147</v>
      </c>
    </row>
    <row r="56" spans="1:4" hidden="1" x14ac:dyDescent="0.3">
      <c r="A56" t="s">
        <v>2883</v>
      </c>
      <c r="B56">
        <v>269</v>
      </c>
      <c r="C56" t="s">
        <v>7112</v>
      </c>
      <c r="D56" s="85">
        <v>46147</v>
      </c>
    </row>
    <row r="57" spans="1:4" hidden="1" x14ac:dyDescent="0.3">
      <c r="A57" t="s">
        <v>2883</v>
      </c>
      <c r="B57">
        <v>403</v>
      </c>
      <c r="C57" t="s">
        <v>7112</v>
      </c>
      <c r="D57" s="85">
        <v>46147</v>
      </c>
    </row>
    <row r="58" spans="1:4" hidden="1" x14ac:dyDescent="0.3">
      <c r="A58" t="s">
        <v>2883</v>
      </c>
      <c r="B58">
        <v>401</v>
      </c>
      <c r="C58" t="s">
        <v>7112</v>
      </c>
      <c r="D58" s="85">
        <v>46147</v>
      </c>
    </row>
    <row r="59" spans="1:4" hidden="1" x14ac:dyDescent="0.3">
      <c r="A59" t="s">
        <v>2883</v>
      </c>
      <c r="B59">
        <v>246</v>
      </c>
      <c r="C59" t="s">
        <v>7112</v>
      </c>
      <c r="D59" s="85">
        <v>46147</v>
      </c>
    </row>
    <row r="60" spans="1:4" hidden="1" x14ac:dyDescent="0.3">
      <c r="A60" t="s">
        <v>341</v>
      </c>
      <c r="B60">
        <v>6720</v>
      </c>
      <c r="C60" t="s">
        <v>7111</v>
      </c>
      <c r="D60" s="85">
        <v>46146</v>
      </c>
    </row>
    <row r="61" spans="1:4" hidden="1" x14ac:dyDescent="0.3">
      <c r="A61" t="s">
        <v>341</v>
      </c>
      <c r="B61">
        <v>6315</v>
      </c>
      <c r="C61" t="s">
        <v>7111</v>
      </c>
      <c r="D61" s="85">
        <v>46147</v>
      </c>
    </row>
    <row r="62" spans="1:4" hidden="1" x14ac:dyDescent="0.3">
      <c r="A62" t="s">
        <v>297</v>
      </c>
      <c r="B62">
        <v>9030</v>
      </c>
      <c r="C62" t="s">
        <v>7111</v>
      </c>
      <c r="D62" s="85">
        <v>46149</v>
      </c>
    </row>
    <row r="63" spans="1:4" hidden="1" x14ac:dyDescent="0.3">
      <c r="A63" t="s">
        <v>1072</v>
      </c>
      <c r="B63">
        <v>1909</v>
      </c>
      <c r="C63" t="s">
        <v>7112</v>
      </c>
      <c r="D63" s="85">
        <v>46140</v>
      </c>
    </row>
    <row r="64" spans="1:4" hidden="1" x14ac:dyDescent="0.3">
      <c r="A64" t="s">
        <v>1072</v>
      </c>
      <c r="B64">
        <v>2454</v>
      </c>
      <c r="C64" t="s">
        <v>7112</v>
      </c>
      <c r="D64" s="85">
        <v>46141</v>
      </c>
    </row>
    <row r="65" spans="1:4" hidden="1" x14ac:dyDescent="0.3">
      <c r="A65" t="s">
        <v>1072</v>
      </c>
      <c r="B65">
        <v>2334</v>
      </c>
      <c r="C65" t="s">
        <v>7112</v>
      </c>
      <c r="D65" s="85">
        <v>46142</v>
      </c>
    </row>
    <row r="66" spans="1:4" hidden="1" x14ac:dyDescent="0.3">
      <c r="A66" t="s">
        <v>1072</v>
      </c>
      <c r="B66">
        <v>1800</v>
      </c>
      <c r="C66" t="s">
        <v>7112</v>
      </c>
      <c r="D66" s="85">
        <v>46146</v>
      </c>
    </row>
    <row r="67" spans="1:4" hidden="1" x14ac:dyDescent="0.3">
      <c r="A67" t="s">
        <v>1072</v>
      </c>
      <c r="B67">
        <v>9189</v>
      </c>
      <c r="C67" t="s">
        <v>7112</v>
      </c>
      <c r="D67" s="85">
        <v>46150</v>
      </c>
    </row>
    <row r="68" spans="1:4" hidden="1" x14ac:dyDescent="0.3">
      <c r="A68" t="s">
        <v>1182</v>
      </c>
      <c r="B68">
        <v>2729</v>
      </c>
      <c r="C68" t="s">
        <v>7112</v>
      </c>
      <c r="D68" s="85">
        <v>46149</v>
      </c>
    </row>
    <row r="69" spans="1:4" hidden="1" x14ac:dyDescent="0.3">
      <c r="A69" t="s">
        <v>1182</v>
      </c>
      <c r="B69">
        <v>640</v>
      </c>
      <c r="C69" t="s">
        <v>7112</v>
      </c>
      <c r="D69" s="85">
        <v>46149</v>
      </c>
    </row>
    <row r="70" spans="1:4" hidden="1" x14ac:dyDescent="0.3">
      <c r="A70" t="s">
        <v>1182</v>
      </c>
      <c r="B70">
        <v>2320</v>
      </c>
      <c r="C70" t="s">
        <v>7112</v>
      </c>
      <c r="D70" s="85">
        <v>46150</v>
      </c>
    </row>
    <row r="71" spans="1:4" hidden="1" x14ac:dyDescent="0.3">
      <c r="A71" t="s">
        <v>1535</v>
      </c>
      <c r="B71">
        <v>1860</v>
      </c>
      <c r="C71" t="s">
        <v>7111</v>
      </c>
      <c r="D71" s="85">
        <v>46140</v>
      </c>
    </row>
    <row r="72" spans="1:4" hidden="1" x14ac:dyDescent="0.3">
      <c r="A72" t="s">
        <v>1535</v>
      </c>
      <c r="B72">
        <v>1880</v>
      </c>
      <c r="C72" t="s">
        <v>7111</v>
      </c>
      <c r="D72" s="85">
        <v>46140</v>
      </c>
    </row>
    <row r="73" spans="1:4" hidden="1" x14ac:dyDescent="0.3">
      <c r="A73" t="s">
        <v>1535</v>
      </c>
      <c r="B73">
        <v>1800</v>
      </c>
      <c r="C73" t="s">
        <v>7111</v>
      </c>
      <c r="D73" s="85">
        <v>46140</v>
      </c>
    </row>
    <row r="74" spans="1:4" hidden="1" x14ac:dyDescent="0.3">
      <c r="A74" t="s">
        <v>1535</v>
      </c>
      <c r="B74">
        <v>960</v>
      </c>
      <c r="C74" t="s">
        <v>7111</v>
      </c>
      <c r="D74" s="85">
        <v>46140</v>
      </c>
    </row>
    <row r="75" spans="1:4" hidden="1" x14ac:dyDescent="0.3">
      <c r="A75" t="s">
        <v>871</v>
      </c>
      <c r="B75">
        <v>7202</v>
      </c>
      <c r="C75" t="s">
        <v>7111</v>
      </c>
      <c r="D75" s="85">
        <v>46150</v>
      </c>
    </row>
    <row r="76" spans="1:4" hidden="1" x14ac:dyDescent="0.3">
      <c r="A76" t="s">
        <v>3673</v>
      </c>
      <c r="B76">
        <v>2745</v>
      </c>
      <c r="C76" t="s">
        <v>7111</v>
      </c>
      <c r="D76" s="85">
        <v>46146</v>
      </c>
    </row>
    <row r="77" spans="1:4" hidden="1" x14ac:dyDescent="0.3">
      <c r="A77" t="s">
        <v>3086</v>
      </c>
      <c r="B77">
        <v>6800</v>
      </c>
      <c r="C77" t="s">
        <v>7111</v>
      </c>
      <c r="D77" s="85">
        <v>46146</v>
      </c>
    </row>
    <row r="78" spans="1:4" hidden="1" x14ac:dyDescent="0.3">
      <c r="A78" t="s">
        <v>2027</v>
      </c>
      <c r="B78">
        <v>3450</v>
      </c>
      <c r="C78" t="s">
        <v>7112</v>
      </c>
      <c r="D78" s="85">
        <v>46139</v>
      </c>
    </row>
    <row r="79" spans="1:4" hidden="1" x14ac:dyDescent="0.3">
      <c r="A79" t="s">
        <v>969</v>
      </c>
      <c r="B79">
        <v>15450</v>
      </c>
      <c r="C79" t="s">
        <v>7112</v>
      </c>
      <c r="D79" s="85">
        <v>46140</v>
      </c>
    </row>
    <row r="80" spans="1:4" hidden="1" x14ac:dyDescent="0.3">
      <c r="A80" t="s">
        <v>969</v>
      </c>
      <c r="B80">
        <v>15450</v>
      </c>
      <c r="C80" t="s">
        <v>7112</v>
      </c>
      <c r="D80" s="85">
        <v>46146</v>
      </c>
    </row>
    <row r="81" spans="1:4" hidden="1" x14ac:dyDescent="0.3">
      <c r="A81" t="s">
        <v>373</v>
      </c>
      <c r="B81">
        <v>11305</v>
      </c>
      <c r="C81" t="s">
        <v>7111</v>
      </c>
      <c r="D81" s="85">
        <v>46146</v>
      </c>
    </row>
    <row r="82" spans="1:4" hidden="1" x14ac:dyDescent="0.3">
      <c r="A82" t="s">
        <v>3536</v>
      </c>
      <c r="B82">
        <v>1760</v>
      </c>
      <c r="C82" t="s">
        <v>7112</v>
      </c>
      <c r="D82" s="85">
        <v>46148</v>
      </c>
    </row>
    <row r="83" spans="1:4" hidden="1" x14ac:dyDescent="0.3">
      <c r="A83" t="s">
        <v>3536</v>
      </c>
      <c r="B83">
        <v>3532</v>
      </c>
      <c r="C83" t="s">
        <v>7112</v>
      </c>
      <c r="D83" s="85">
        <v>46149</v>
      </c>
    </row>
    <row r="84" spans="1:4" hidden="1" x14ac:dyDescent="0.3">
      <c r="A84" t="s">
        <v>3536</v>
      </c>
      <c r="B84">
        <v>4050</v>
      </c>
      <c r="C84" t="s">
        <v>7112</v>
      </c>
      <c r="D84" s="85">
        <v>46150</v>
      </c>
    </row>
    <row r="85" spans="1:4" hidden="1" x14ac:dyDescent="0.3">
      <c r="A85" t="s">
        <v>3500</v>
      </c>
      <c r="B85">
        <v>2782</v>
      </c>
      <c r="C85" t="s">
        <v>7112</v>
      </c>
      <c r="D85" s="85">
        <v>46139</v>
      </c>
    </row>
    <row r="86" spans="1:4" hidden="1" x14ac:dyDescent="0.3">
      <c r="A86" t="s">
        <v>3500</v>
      </c>
      <c r="B86">
        <v>2646</v>
      </c>
      <c r="C86" t="s">
        <v>7112</v>
      </c>
      <c r="D86" s="85">
        <v>46140</v>
      </c>
    </row>
    <row r="87" spans="1:4" hidden="1" x14ac:dyDescent="0.3">
      <c r="A87" t="s">
        <v>3500</v>
      </c>
      <c r="B87">
        <v>3068</v>
      </c>
      <c r="C87" t="s">
        <v>7112</v>
      </c>
      <c r="D87" s="85">
        <v>46141</v>
      </c>
    </row>
    <row r="88" spans="1:4" hidden="1" x14ac:dyDescent="0.3">
      <c r="A88" t="s">
        <v>3500</v>
      </c>
      <c r="B88">
        <v>3061</v>
      </c>
      <c r="C88" t="s">
        <v>7112</v>
      </c>
      <c r="D88" s="85">
        <v>46142</v>
      </c>
    </row>
    <row r="89" spans="1:4" hidden="1" x14ac:dyDescent="0.3">
      <c r="A89" t="s">
        <v>3500</v>
      </c>
      <c r="B89">
        <v>698</v>
      </c>
      <c r="C89" t="s">
        <v>7112</v>
      </c>
      <c r="D89" s="85">
        <v>46142</v>
      </c>
    </row>
    <row r="90" spans="1:4" hidden="1" x14ac:dyDescent="0.3">
      <c r="A90" t="s">
        <v>387</v>
      </c>
      <c r="B90">
        <v>14429</v>
      </c>
      <c r="C90" t="s">
        <v>7112</v>
      </c>
      <c r="D90" s="85">
        <v>46148</v>
      </c>
    </row>
    <row r="91" spans="1:4" hidden="1" x14ac:dyDescent="0.3">
      <c r="A91" t="s">
        <v>3555</v>
      </c>
      <c r="B91">
        <v>17385</v>
      </c>
      <c r="C91" t="s">
        <v>7112</v>
      </c>
      <c r="D91" s="85">
        <v>46146</v>
      </c>
    </row>
    <row r="92" spans="1:4" hidden="1" x14ac:dyDescent="0.3">
      <c r="A92" t="s">
        <v>3555</v>
      </c>
      <c r="B92">
        <v>17385</v>
      </c>
      <c r="C92" t="s">
        <v>7112</v>
      </c>
      <c r="D92" s="85">
        <v>46147</v>
      </c>
    </row>
    <row r="93" spans="1:4" hidden="1" x14ac:dyDescent="0.3">
      <c r="A93" t="s">
        <v>3555</v>
      </c>
      <c r="B93">
        <v>17385</v>
      </c>
      <c r="C93" t="s">
        <v>7112</v>
      </c>
      <c r="D93" s="85">
        <v>46147</v>
      </c>
    </row>
    <row r="94" spans="1:4" hidden="1" x14ac:dyDescent="0.3">
      <c r="A94" t="s">
        <v>337</v>
      </c>
      <c r="B94">
        <v>33600</v>
      </c>
      <c r="C94" t="s">
        <v>7111</v>
      </c>
      <c r="D94" s="85">
        <v>46148</v>
      </c>
    </row>
    <row r="95" spans="1:4" hidden="1" x14ac:dyDescent="0.3">
      <c r="A95" t="s">
        <v>289</v>
      </c>
      <c r="B95">
        <v>18831</v>
      </c>
      <c r="C95" t="s">
        <v>7111</v>
      </c>
      <c r="D95" s="85">
        <v>46148</v>
      </c>
    </row>
    <row r="96" spans="1:4" hidden="1" x14ac:dyDescent="0.3">
      <c r="A96" t="s">
        <v>302</v>
      </c>
      <c r="B96">
        <v>20275</v>
      </c>
      <c r="C96" t="s">
        <v>7111</v>
      </c>
      <c r="D96" s="85">
        <v>46146</v>
      </c>
    </row>
    <row r="97" spans="1:4" hidden="1" x14ac:dyDescent="0.3">
      <c r="A97" t="s">
        <v>3086</v>
      </c>
      <c r="B97">
        <v>6600</v>
      </c>
      <c r="C97" t="s">
        <v>7111</v>
      </c>
      <c r="D97" s="85">
        <v>46141</v>
      </c>
    </row>
    <row r="98" spans="1:4" hidden="1" x14ac:dyDescent="0.3">
      <c r="A98" t="s">
        <v>3086</v>
      </c>
      <c r="B98">
        <v>6630</v>
      </c>
      <c r="C98" t="s">
        <v>7111</v>
      </c>
      <c r="D98" s="85">
        <v>46142</v>
      </c>
    </row>
    <row r="99" spans="1:4" hidden="1" x14ac:dyDescent="0.3">
      <c r="A99" t="s">
        <v>1042</v>
      </c>
      <c r="B99">
        <v>21250</v>
      </c>
      <c r="C99" t="s">
        <v>7111</v>
      </c>
      <c r="D99" s="85">
        <v>46141</v>
      </c>
    </row>
    <row r="100" spans="1:4" hidden="1" x14ac:dyDescent="0.3">
      <c r="A100" t="s">
        <v>302</v>
      </c>
      <c r="B100">
        <v>19125</v>
      </c>
      <c r="C100" t="s">
        <v>7111</v>
      </c>
      <c r="D100" s="85">
        <v>46148</v>
      </c>
    </row>
    <row r="101" spans="1:4" hidden="1" x14ac:dyDescent="0.3">
      <c r="A101" t="s">
        <v>352</v>
      </c>
      <c r="B101">
        <v>10530</v>
      </c>
      <c r="C101" t="s">
        <v>7111</v>
      </c>
      <c r="D101" s="85">
        <v>46142</v>
      </c>
    </row>
    <row r="102" spans="1:4" hidden="1" x14ac:dyDescent="0.3">
      <c r="A102" t="s">
        <v>254</v>
      </c>
      <c r="B102">
        <v>14000</v>
      </c>
      <c r="C102" t="s">
        <v>7111</v>
      </c>
      <c r="D102" s="85">
        <v>46148</v>
      </c>
    </row>
    <row r="103" spans="1:4" hidden="1" x14ac:dyDescent="0.3">
      <c r="A103" t="s">
        <v>254</v>
      </c>
      <c r="B103">
        <v>14995</v>
      </c>
      <c r="C103" t="s">
        <v>7111</v>
      </c>
      <c r="D103" s="85">
        <v>46148</v>
      </c>
    </row>
    <row r="104" spans="1:4" hidden="1" x14ac:dyDescent="0.3">
      <c r="A104" t="s">
        <v>350</v>
      </c>
      <c r="B104">
        <v>4240</v>
      </c>
      <c r="C104" t="s">
        <v>7111</v>
      </c>
      <c r="D104" s="85">
        <v>46141</v>
      </c>
    </row>
    <row r="105" spans="1:4" hidden="1" x14ac:dyDescent="0.3">
      <c r="A105" t="s">
        <v>350</v>
      </c>
      <c r="B105">
        <v>4062</v>
      </c>
      <c r="C105" t="s">
        <v>7111</v>
      </c>
      <c r="D105" s="85">
        <v>46141</v>
      </c>
    </row>
    <row r="106" spans="1:4" hidden="1" x14ac:dyDescent="0.3">
      <c r="A106" t="s">
        <v>352</v>
      </c>
      <c r="B106">
        <v>9380</v>
      </c>
      <c r="C106" t="s">
        <v>7111</v>
      </c>
      <c r="D106" s="85">
        <v>46146</v>
      </c>
    </row>
    <row r="107" spans="1:4" hidden="1" x14ac:dyDescent="0.3">
      <c r="A107" t="s">
        <v>244</v>
      </c>
      <c r="B107">
        <v>17225</v>
      </c>
      <c r="C107" t="s">
        <v>7111</v>
      </c>
      <c r="D107" s="85">
        <v>46146</v>
      </c>
    </row>
    <row r="108" spans="1:4" hidden="1" x14ac:dyDescent="0.3">
      <c r="A108" t="s">
        <v>244</v>
      </c>
      <c r="B108">
        <v>17000</v>
      </c>
      <c r="C108" t="s">
        <v>7111</v>
      </c>
      <c r="D108" s="85">
        <v>46147</v>
      </c>
    </row>
    <row r="109" spans="1:4" hidden="1" x14ac:dyDescent="0.3">
      <c r="A109" t="s">
        <v>2232</v>
      </c>
      <c r="B109">
        <v>10175</v>
      </c>
      <c r="C109" t="s">
        <v>7112</v>
      </c>
      <c r="D109" s="85">
        <v>46150</v>
      </c>
    </row>
    <row r="110" spans="1:4" hidden="1" x14ac:dyDescent="0.3">
      <c r="A110" t="s">
        <v>194</v>
      </c>
      <c r="B110">
        <v>16250</v>
      </c>
      <c r="C110" t="s">
        <v>7111</v>
      </c>
      <c r="D110" s="85">
        <v>46147</v>
      </c>
    </row>
    <row r="111" spans="1:4" hidden="1" x14ac:dyDescent="0.3">
      <c r="A111" t="s">
        <v>390</v>
      </c>
      <c r="B111">
        <v>9890</v>
      </c>
      <c r="C111" t="s">
        <v>7111</v>
      </c>
      <c r="D111" s="85">
        <v>46147</v>
      </c>
    </row>
    <row r="112" spans="1:4" hidden="1" x14ac:dyDescent="0.3">
      <c r="A112" t="s">
        <v>390</v>
      </c>
      <c r="B112">
        <v>10050</v>
      </c>
      <c r="C112" t="s">
        <v>7111</v>
      </c>
      <c r="D112" s="85">
        <v>46150</v>
      </c>
    </row>
    <row r="113" spans="1:4" hidden="1" x14ac:dyDescent="0.3">
      <c r="A113" t="s">
        <v>387</v>
      </c>
      <c r="B113">
        <v>7440</v>
      </c>
      <c r="C113" t="s">
        <v>7111</v>
      </c>
      <c r="D113" s="85">
        <v>46142</v>
      </c>
    </row>
    <row r="114" spans="1:4" hidden="1" x14ac:dyDescent="0.3">
      <c r="A114" t="s">
        <v>387</v>
      </c>
      <c r="B114">
        <v>7560</v>
      </c>
      <c r="C114" t="s">
        <v>7111</v>
      </c>
      <c r="D114" s="85">
        <v>46148</v>
      </c>
    </row>
    <row r="115" spans="1:4" hidden="1" x14ac:dyDescent="0.3">
      <c r="A115" t="s">
        <v>3669</v>
      </c>
      <c r="B115">
        <v>360</v>
      </c>
      <c r="C115" t="s">
        <v>7111</v>
      </c>
      <c r="D115" s="85">
        <v>46146</v>
      </c>
    </row>
    <row r="116" spans="1:4" hidden="1" x14ac:dyDescent="0.3">
      <c r="A116" t="s">
        <v>350</v>
      </c>
      <c r="B116">
        <v>4865</v>
      </c>
      <c r="C116" t="s">
        <v>7111</v>
      </c>
      <c r="D116" s="85">
        <v>46141</v>
      </c>
    </row>
    <row r="117" spans="1:4" hidden="1" x14ac:dyDescent="0.3">
      <c r="A117" t="s">
        <v>350</v>
      </c>
      <c r="B117">
        <v>4000</v>
      </c>
      <c r="C117" t="s">
        <v>7111</v>
      </c>
      <c r="D117" s="85">
        <v>46142</v>
      </c>
    </row>
    <row r="118" spans="1:4" hidden="1" x14ac:dyDescent="0.3">
      <c r="A118" t="s">
        <v>293</v>
      </c>
      <c r="B118">
        <v>12030</v>
      </c>
      <c r="C118" t="s">
        <v>7111</v>
      </c>
      <c r="D118" s="85">
        <v>46139</v>
      </c>
    </row>
    <row r="119" spans="1:4" hidden="1" x14ac:dyDescent="0.3">
      <c r="A119" t="s">
        <v>1289</v>
      </c>
      <c r="B119">
        <v>11000</v>
      </c>
      <c r="C119" t="s">
        <v>7111</v>
      </c>
      <c r="D119" s="85">
        <v>46142</v>
      </c>
    </row>
    <row r="120" spans="1:4" hidden="1" x14ac:dyDescent="0.3">
      <c r="A120" t="s">
        <v>379</v>
      </c>
      <c r="B120">
        <v>15430</v>
      </c>
      <c r="C120" t="s">
        <v>7112</v>
      </c>
      <c r="D120" s="85">
        <v>46139</v>
      </c>
    </row>
    <row r="121" spans="1:4" hidden="1" x14ac:dyDescent="0.3">
      <c r="A121" t="s">
        <v>298</v>
      </c>
      <c r="B121">
        <v>2355</v>
      </c>
      <c r="C121" t="s">
        <v>7112</v>
      </c>
      <c r="D121" s="85">
        <v>46139</v>
      </c>
    </row>
    <row r="122" spans="1:4" hidden="1" x14ac:dyDescent="0.3">
      <c r="A122" t="s">
        <v>298</v>
      </c>
      <c r="B122">
        <v>6155</v>
      </c>
      <c r="C122" t="s">
        <v>7112</v>
      </c>
      <c r="D122" s="85">
        <v>46140</v>
      </c>
    </row>
    <row r="123" spans="1:4" hidden="1" x14ac:dyDescent="0.3">
      <c r="A123" t="s">
        <v>298</v>
      </c>
      <c r="B123">
        <v>6155</v>
      </c>
      <c r="C123" t="s">
        <v>7112</v>
      </c>
      <c r="D123" s="85">
        <v>46140</v>
      </c>
    </row>
    <row r="124" spans="1:4" hidden="1" x14ac:dyDescent="0.3">
      <c r="A124" t="s">
        <v>3500</v>
      </c>
      <c r="B124">
        <v>14250</v>
      </c>
      <c r="C124" t="s">
        <v>7111</v>
      </c>
      <c r="D124" s="85">
        <v>46141</v>
      </c>
    </row>
    <row r="125" spans="1:4" hidden="1" x14ac:dyDescent="0.3">
      <c r="A125" t="s">
        <v>3631</v>
      </c>
      <c r="B125">
        <v>5500</v>
      </c>
      <c r="C125" t="s">
        <v>7111</v>
      </c>
      <c r="D125" s="85">
        <v>46148</v>
      </c>
    </row>
    <row r="126" spans="1:4" hidden="1" x14ac:dyDescent="0.3">
      <c r="A126" t="s">
        <v>3631</v>
      </c>
      <c r="B126">
        <v>6160</v>
      </c>
      <c r="C126" t="s">
        <v>7111</v>
      </c>
      <c r="D126" s="85">
        <v>46150</v>
      </c>
    </row>
    <row r="127" spans="1:4" hidden="1" x14ac:dyDescent="0.3">
      <c r="A127" t="s">
        <v>297</v>
      </c>
      <c r="B127">
        <v>13440</v>
      </c>
      <c r="C127" t="s">
        <v>7111</v>
      </c>
      <c r="D127" s="85">
        <v>46139</v>
      </c>
    </row>
    <row r="128" spans="1:4" hidden="1" x14ac:dyDescent="0.3">
      <c r="A128" t="s">
        <v>297</v>
      </c>
      <c r="B128">
        <v>3500</v>
      </c>
      <c r="C128" t="s">
        <v>7111</v>
      </c>
      <c r="D128" s="85">
        <v>46140</v>
      </c>
    </row>
    <row r="129" spans="1:4" hidden="1" x14ac:dyDescent="0.3">
      <c r="A129" t="s">
        <v>398</v>
      </c>
      <c r="B129">
        <v>9780</v>
      </c>
      <c r="C129" t="s">
        <v>7111</v>
      </c>
      <c r="D129" s="85">
        <v>46142</v>
      </c>
    </row>
    <row r="130" spans="1:4" hidden="1" x14ac:dyDescent="0.3">
      <c r="A130" t="s">
        <v>352</v>
      </c>
      <c r="B130">
        <v>9530</v>
      </c>
      <c r="C130" t="s">
        <v>7111</v>
      </c>
      <c r="D130" s="85">
        <v>46139</v>
      </c>
    </row>
    <row r="131" spans="1:4" hidden="1" x14ac:dyDescent="0.3">
      <c r="A131" t="s">
        <v>242</v>
      </c>
      <c r="B131">
        <v>20400</v>
      </c>
      <c r="C131" t="s">
        <v>7111</v>
      </c>
      <c r="D131" s="85">
        <v>46146</v>
      </c>
    </row>
    <row r="132" spans="1:4" hidden="1" x14ac:dyDescent="0.3">
      <c r="A132" t="s">
        <v>254</v>
      </c>
      <c r="B132">
        <v>2000</v>
      </c>
      <c r="C132" t="s">
        <v>7112</v>
      </c>
      <c r="D132" s="85">
        <v>46139</v>
      </c>
    </row>
    <row r="133" spans="1:4" hidden="1" x14ac:dyDescent="0.3">
      <c r="A133" t="s">
        <v>254</v>
      </c>
      <c r="B133">
        <v>1622</v>
      </c>
      <c r="C133" t="s">
        <v>7112</v>
      </c>
      <c r="D133" s="85">
        <v>46140</v>
      </c>
    </row>
    <row r="134" spans="1:4" hidden="1" x14ac:dyDescent="0.3">
      <c r="A134" t="s">
        <v>254</v>
      </c>
      <c r="B134">
        <v>3971</v>
      </c>
      <c r="C134" t="s">
        <v>7112</v>
      </c>
      <c r="D134" s="85">
        <v>46141</v>
      </c>
    </row>
    <row r="135" spans="1:4" hidden="1" x14ac:dyDescent="0.3">
      <c r="A135" t="s">
        <v>254</v>
      </c>
      <c r="B135">
        <v>1480</v>
      </c>
      <c r="C135" t="s">
        <v>7112</v>
      </c>
      <c r="D135" s="85">
        <v>46142</v>
      </c>
    </row>
    <row r="136" spans="1:4" hidden="1" x14ac:dyDescent="0.3">
      <c r="A136" t="s">
        <v>254</v>
      </c>
      <c r="B136">
        <v>876</v>
      </c>
      <c r="C136" t="s">
        <v>7112</v>
      </c>
      <c r="D136" s="85">
        <v>46146</v>
      </c>
    </row>
    <row r="137" spans="1:4" hidden="1" x14ac:dyDescent="0.3">
      <c r="A137" t="s">
        <v>254</v>
      </c>
      <c r="B137">
        <v>600</v>
      </c>
      <c r="C137" t="s">
        <v>7112</v>
      </c>
      <c r="D137" s="85">
        <v>46147</v>
      </c>
    </row>
    <row r="138" spans="1:4" hidden="1" x14ac:dyDescent="0.3">
      <c r="A138" t="s">
        <v>254</v>
      </c>
      <c r="B138">
        <v>1674</v>
      </c>
      <c r="C138" t="s">
        <v>7112</v>
      </c>
      <c r="D138" s="85">
        <v>46148</v>
      </c>
    </row>
    <row r="139" spans="1:4" hidden="1" x14ac:dyDescent="0.3">
      <c r="A139" t="s">
        <v>254</v>
      </c>
      <c r="B139">
        <v>1440</v>
      </c>
      <c r="C139" t="s">
        <v>7112</v>
      </c>
      <c r="D139" s="85">
        <v>46149</v>
      </c>
    </row>
    <row r="140" spans="1:4" hidden="1" x14ac:dyDescent="0.3">
      <c r="A140" t="s">
        <v>254</v>
      </c>
      <c r="B140">
        <v>1974</v>
      </c>
      <c r="C140" t="s">
        <v>7112</v>
      </c>
      <c r="D140" s="85">
        <v>46150</v>
      </c>
    </row>
    <row r="141" spans="1:4" hidden="1" x14ac:dyDescent="0.3">
      <c r="A141" t="s">
        <v>363</v>
      </c>
      <c r="B141">
        <v>11320</v>
      </c>
      <c r="C141" t="s">
        <v>7111</v>
      </c>
      <c r="D141" s="85">
        <v>46148</v>
      </c>
    </row>
    <row r="142" spans="1:4" hidden="1" x14ac:dyDescent="0.3">
      <c r="A142" t="s">
        <v>363</v>
      </c>
      <c r="B142">
        <v>3815</v>
      </c>
      <c r="C142" t="s">
        <v>7111</v>
      </c>
      <c r="D142" s="85">
        <v>46148</v>
      </c>
    </row>
    <row r="143" spans="1:4" hidden="1" x14ac:dyDescent="0.3">
      <c r="A143" t="s">
        <v>299</v>
      </c>
      <c r="B143">
        <v>20255</v>
      </c>
      <c r="C143" t="s">
        <v>7111</v>
      </c>
      <c r="D143" s="85">
        <v>46142</v>
      </c>
    </row>
    <row r="144" spans="1:4" hidden="1" x14ac:dyDescent="0.3">
      <c r="A144" t="s">
        <v>2900</v>
      </c>
      <c r="B144">
        <v>11190</v>
      </c>
      <c r="C144" t="s">
        <v>7112</v>
      </c>
      <c r="D144" s="85">
        <v>46139</v>
      </c>
    </row>
    <row r="145" spans="1:4" hidden="1" x14ac:dyDescent="0.3">
      <c r="A145" t="s">
        <v>2469</v>
      </c>
      <c r="B145">
        <v>5000</v>
      </c>
      <c r="C145" t="s">
        <v>7111</v>
      </c>
      <c r="D145" s="85">
        <v>46140</v>
      </c>
    </row>
    <row r="146" spans="1:4" hidden="1" x14ac:dyDescent="0.3">
      <c r="A146" t="s">
        <v>2469</v>
      </c>
      <c r="B146">
        <v>5000</v>
      </c>
      <c r="C146" t="s">
        <v>7111</v>
      </c>
      <c r="D146" s="85">
        <v>46142</v>
      </c>
    </row>
    <row r="147" spans="1:4" hidden="1" x14ac:dyDescent="0.3">
      <c r="A147" t="s">
        <v>2469</v>
      </c>
      <c r="B147">
        <v>5000</v>
      </c>
      <c r="C147" t="s">
        <v>7111</v>
      </c>
      <c r="D147" s="85">
        <v>46146</v>
      </c>
    </row>
    <row r="148" spans="1:4" hidden="1" x14ac:dyDescent="0.3">
      <c r="A148" t="s">
        <v>2469</v>
      </c>
      <c r="B148">
        <v>2560</v>
      </c>
      <c r="C148" t="s">
        <v>7111</v>
      </c>
      <c r="D148" s="85">
        <v>46147</v>
      </c>
    </row>
    <row r="149" spans="1:4" hidden="1" x14ac:dyDescent="0.3">
      <c r="A149" t="s">
        <v>390</v>
      </c>
      <c r="B149">
        <v>10645</v>
      </c>
      <c r="C149" t="s">
        <v>7111</v>
      </c>
      <c r="D149" s="85">
        <v>46140</v>
      </c>
    </row>
    <row r="150" spans="1:4" hidden="1" x14ac:dyDescent="0.3">
      <c r="A150" t="s">
        <v>194</v>
      </c>
      <c r="B150">
        <v>17180</v>
      </c>
      <c r="C150" t="s">
        <v>7111</v>
      </c>
      <c r="D150" s="85">
        <v>46139</v>
      </c>
    </row>
    <row r="151" spans="1:4" hidden="1" x14ac:dyDescent="0.3">
      <c r="A151" t="s">
        <v>3669</v>
      </c>
      <c r="B151">
        <v>7</v>
      </c>
      <c r="C151" t="s">
        <v>7112</v>
      </c>
      <c r="D151" s="85">
        <v>46139</v>
      </c>
    </row>
    <row r="152" spans="1:4" hidden="1" x14ac:dyDescent="0.3">
      <c r="A152" t="s">
        <v>3669</v>
      </c>
      <c r="B152">
        <v>1</v>
      </c>
      <c r="C152" t="s">
        <v>7112</v>
      </c>
      <c r="D152" s="85">
        <v>46139</v>
      </c>
    </row>
    <row r="153" spans="1:4" hidden="1" x14ac:dyDescent="0.3">
      <c r="A153" t="s">
        <v>3669</v>
      </c>
      <c r="B153">
        <v>1</v>
      </c>
      <c r="C153" t="s">
        <v>7112</v>
      </c>
      <c r="D153" s="85">
        <v>46139</v>
      </c>
    </row>
    <row r="154" spans="1:4" hidden="1" x14ac:dyDescent="0.3">
      <c r="A154" t="s">
        <v>3669</v>
      </c>
      <c r="B154">
        <v>2</v>
      </c>
      <c r="C154" t="s">
        <v>7112</v>
      </c>
      <c r="D154" s="85">
        <v>46139</v>
      </c>
    </row>
    <row r="155" spans="1:4" hidden="1" x14ac:dyDescent="0.3">
      <c r="A155" t="s">
        <v>3669</v>
      </c>
      <c r="B155">
        <v>1</v>
      </c>
      <c r="C155" t="s">
        <v>7112</v>
      </c>
      <c r="D155" s="85">
        <v>46139</v>
      </c>
    </row>
    <row r="156" spans="1:4" hidden="1" x14ac:dyDescent="0.3">
      <c r="A156" t="s">
        <v>3669</v>
      </c>
      <c r="B156">
        <v>1</v>
      </c>
      <c r="C156" t="s">
        <v>7112</v>
      </c>
      <c r="D156" s="85">
        <v>46139</v>
      </c>
    </row>
    <row r="157" spans="1:4" hidden="1" x14ac:dyDescent="0.3">
      <c r="A157" t="s">
        <v>3669</v>
      </c>
      <c r="B157">
        <v>1</v>
      </c>
      <c r="C157" t="s">
        <v>7112</v>
      </c>
      <c r="D157" s="85">
        <v>46139</v>
      </c>
    </row>
    <row r="158" spans="1:4" hidden="1" x14ac:dyDescent="0.3">
      <c r="A158" t="s">
        <v>3669</v>
      </c>
      <c r="B158">
        <v>1</v>
      </c>
      <c r="C158" t="s">
        <v>7112</v>
      </c>
      <c r="D158" s="85">
        <v>46139</v>
      </c>
    </row>
    <row r="159" spans="1:4" hidden="1" x14ac:dyDescent="0.3">
      <c r="A159" t="s">
        <v>3669</v>
      </c>
      <c r="B159">
        <v>1</v>
      </c>
      <c r="C159" t="s">
        <v>7112</v>
      </c>
      <c r="D159" s="85">
        <v>46139</v>
      </c>
    </row>
    <row r="160" spans="1:4" hidden="1" x14ac:dyDescent="0.3">
      <c r="A160" t="s">
        <v>3669</v>
      </c>
      <c r="B160">
        <v>40</v>
      </c>
      <c r="C160" t="s">
        <v>7112</v>
      </c>
      <c r="D160" s="85">
        <v>46139</v>
      </c>
    </row>
    <row r="161" spans="1:4" hidden="1" x14ac:dyDescent="0.3">
      <c r="A161" t="s">
        <v>3669</v>
      </c>
      <c r="B161">
        <v>4</v>
      </c>
      <c r="C161" t="s">
        <v>7112</v>
      </c>
      <c r="D161" s="85">
        <v>46139</v>
      </c>
    </row>
    <row r="162" spans="1:4" hidden="1" x14ac:dyDescent="0.3">
      <c r="A162" t="s">
        <v>3669</v>
      </c>
      <c r="B162">
        <v>1</v>
      </c>
      <c r="C162" t="s">
        <v>7112</v>
      </c>
      <c r="D162" s="85">
        <v>46139</v>
      </c>
    </row>
    <row r="163" spans="1:4" hidden="1" x14ac:dyDescent="0.3">
      <c r="A163" t="s">
        <v>3669</v>
      </c>
      <c r="B163">
        <v>1</v>
      </c>
      <c r="C163" t="s">
        <v>7112</v>
      </c>
      <c r="D163" s="85">
        <v>46139</v>
      </c>
    </row>
    <row r="164" spans="1:4" hidden="1" x14ac:dyDescent="0.3">
      <c r="A164" t="s">
        <v>3669</v>
      </c>
      <c r="B164">
        <v>88</v>
      </c>
      <c r="C164" t="s">
        <v>7112</v>
      </c>
      <c r="D164" s="85">
        <v>46139</v>
      </c>
    </row>
    <row r="165" spans="1:4" hidden="1" x14ac:dyDescent="0.3">
      <c r="A165" t="s">
        <v>3669</v>
      </c>
      <c r="B165">
        <v>1</v>
      </c>
      <c r="C165" t="s">
        <v>7112</v>
      </c>
      <c r="D165" s="85">
        <v>46140</v>
      </c>
    </row>
    <row r="166" spans="1:4" hidden="1" x14ac:dyDescent="0.3">
      <c r="A166" t="s">
        <v>3669</v>
      </c>
      <c r="B166">
        <v>73</v>
      </c>
      <c r="C166" t="s">
        <v>7112</v>
      </c>
      <c r="D166" s="85">
        <v>46140</v>
      </c>
    </row>
    <row r="167" spans="1:4" hidden="1" x14ac:dyDescent="0.3">
      <c r="A167" t="s">
        <v>3669</v>
      </c>
      <c r="B167">
        <v>2</v>
      </c>
      <c r="C167" t="s">
        <v>7112</v>
      </c>
      <c r="D167" s="85">
        <v>46146</v>
      </c>
    </row>
    <row r="168" spans="1:4" hidden="1" x14ac:dyDescent="0.3">
      <c r="A168" t="s">
        <v>3669</v>
      </c>
      <c r="B168">
        <v>1</v>
      </c>
      <c r="C168" t="s">
        <v>7112</v>
      </c>
      <c r="D168" s="85">
        <v>46146</v>
      </c>
    </row>
    <row r="169" spans="1:4" hidden="1" x14ac:dyDescent="0.3">
      <c r="A169" t="s">
        <v>3669</v>
      </c>
      <c r="B169">
        <v>115</v>
      </c>
      <c r="C169" t="s">
        <v>7112</v>
      </c>
      <c r="D169" s="85">
        <v>46146</v>
      </c>
    </row>
    <row r="170" spans="1:4" hidden="1" x14ac:dyDescent="0.3">
      <c r="A170" t="s">
        <v>3669</v>
      </c>
      <c r="B170">
        <v>61</v>
      </c>
      <c r="C170" t="s">
        <v>7112</v>
      </c>
      <c r="D170" s="85">
        <v>46146</v>
      </c>
    </row>
    <row r="171" spans="1:4" hidden="1" x14ac:dyDescent="0.3">
      <c r="A171" t="s">
        <v>3669</v>
      </c>
      <c r="B171">
        <v>1</v>
      </c>
      <c r="C171" t="s">
        <v>7112</v>
      </c>
      <c r="D171" s="85">
        <v>46146</v>
      </c>
    </row>
    <row r="172" spans="1:4" hidden="1" x14ac:dyDescent="0.3">
      <c r="A172" t="s">
        <v>3669</v>
      </c>
      <c r="B172">
        <v>6</v>
      </c>
      <c r="C172" t="s">
        <v>7112</v>
      </c>
      <c r="D172" s="85">
        <v>46146</v>
      </c>
    </row>
    <row r="173" spans="1:4" hidden="1" x14ac:dyDescent="0.3">
      <c r="A173" t="s">
        <v>3669</v>
      </c>
      <c r="B173">
        <v>165</v>
      </c>
      <c r="C173" t="s">
        <v>7112</v>
      </c>
      <c r="D173" s="85">
        <v>46146</v>
      </c>
    </row>
    <row r="174" spans="1:4" hidden="1" x14ac:dyDescent="0.3">
      <c r="A174" t="s">
        <v>3669</v>
      </c>
      <c r="B174">
        <v>165</v>
      </c>
      <c r="C174" t="s">
        <v>7112</v>
      </c>
      <c r="D174" s="85">
        <v>46147</v>
      </c>
    </row>
    <row r="175" spans="1:4" hidden="1" x14ac:dyDescent="0.3">
      <c r="A175" t="s">
        <v>3669</v>
      </c>
      <c r="B175">
        <v>165</v>
      </c>
      <c r="C175" t="s">
        <v>7112</v>
      </c>
      <c r="D175" s="85">
        <v>46147</v>
      </c>
    </row>
    <row r="176" spans="1:4" hidden="1" x14ac:dyDescent="0.3">
      <c r="A176" t="s">
        <v>3669</v>
      </c>
      <c r="B176">
        <v>48</v>
      </c>
      <c r="C176" t="s">
        <v>7112</v>
      </c>
      <c r="D176" s="85">
        <v>46147</v>
      </c>
    </row>
    <row r="177" spans="1:4" hidden="1" x14ac:dyDescent="0.3">
      <c r="A177" t="s">
        <v>3669</v>
      </c>
      <c r="B177">
        <v>165</v>
      </c>
      <c r="C177" t="s">
        <v>7112</v>
      </c>
      <c r="D177" s="85">
        <v>46147</v>
      </c>
    </row>
    <row r="178" spans="1:4" hidden="1" x14ac:dyDescent="0.3">
      <c r="A178" t="s">
        <v>3669</v>
      </c>
      <c r="B178">
        <v>71</v>
      </c>
      <c r="C178" t="s">
        <v>7112</v>
      </c>
      <c r="D178" s="85">
        <v>46147</v>
      </c>
    </row>
    <row r="179" spans="1:4" hidden="1" x14ac:dyDescent="0.3">
      <c r="A179" t="s">
        <v>3669</v>
      </c>
      <c r="B179">
        <v>1</v>
      </c>
      <c r="C179" t="s">
        <v>7112</v>
      </c>
      <c r="D179" s="85">
        <v>46147</v>
      </c>
    </row>
    <row r="180" spans="1:4" hidden="1" x14ac:dyDescent="0.3">
      <c r="A180" t="s">
        <v>2469</v>
      </c>
      <c r="B180">
        <v>8590</v>
      </c>
      <c r="C180" t="s">
        <v>7111</v>
      </c>
      <c r="D180" s="85">
        <v>46149</v>
      </c>
    </row>
    <row r="181" spans="1:4" hidden="1" x14ac:dyDescent="0.3">
      <c r="A181" t="s">
        <v>1042</v>
      </c>
      <c r="B181">
        <v>850</v>
      </c>
      <c r="C181" t="s">
        <v>7112</v>
      </c>
      <c r="D181" s="85">
        <v>46141</v>
      </c>
    </row>
    <row r="182" spans="1:4" hidden="1" x14ac:dyDescent="0.3">
      <c r="A182" t="s">
        <v>1042</v>
      </c>
      <c r="B182">
        <v>2201</v>
      </c>
      <c r="C182" t="s">
        <v>7112</v>
      </c>
      <c r="D182" s="85">
        <v>46142</v>
      </c>
    </row>
    <row r="183" spans="1:4" hidden="1" x14ac:dyDescent="0.3">
      <c r="A183" t="s">
        <v>1068</v>
      </c>
      <c r="B183">
        <v>21600</v>
      </c>
      <c r="C183" t="s">
        <v>7111</v>
      </c>
      <c r="D183" s="85">
        <v>46148</v>
      </c>
    </row>
    <row r="184" spans="1:4" hidden="1" x14ac:dyDescent="0.3">
      <c r="A184" t="s">
        <v>1289</v>
      </c>
      <c r="B184">
        <v>20175</v>
      </c>
      <c r="C184" t="s">
        <v>7111</v>
      </c>
      <c r="D184" s="85">
        <v>46148</v>
      </c>
    </row>
    <row r="185" spans="1:4" hidden="1" x14ac:dyDescent="0.3">
      <c r="A185" t="s">
        <v>293</v>
      </c>
      <c r="B185">
        <v>11600</v>
      </c>
      <c r="C185" t="s">
        <v>7111</v>
      </c>
      <c r="D185" s="85">
        <v>46148</v>
      </c>
    </row>
    <row r="186" spans="1:4" hidden="1" x14ac:dyDescent="0.3">
      <c r="A186" t="s">
        <v>293</v>
      </c>
      <c r="B186">
        <v>11650</v>
      </c>
      <c r="C186" t="s">
        <v>7111</v>
      </c>
      <c r="D186" s="85">
        <v>46150</v>
      </c>
    </row>
    <row r="187" spans="1:4" hidden="1" x14ac:dyDescent="0.3">
      <c r="A187" t="s">
        <v>2006</v>
      </c>
      <c r="B187">
        <v>541</v>
      </c>
      <c r="C187" t="s">
        <v>7112</v>
      </c>
      <c r="D187" s="85">
        <v>46139</v>
      </c>
    </row>
    <row r="188" spans="1:4" hidden="1" x14ac:dyDescent="0.3">
      <c r="A188" t="s">
        <v>2006</v>
      </c>
      <c r="B188">
        <v>280</v>
      </c>
      <c r="C188" t="s">
        <v>7112</v>
      </c>
      <c r="D188" s="85">
        <v>46140</v>
      </c>
    </row>
    <row r="189" spans="1:4" hidden="1" x14ac:dyDescent="0.3">
      <c r="A189" t="s">
        <v>2006</v>
      </c>
      <c r="B189">
        <v>279</v>
      </c>
      <c r="C189" t="s">
        <v>7112</v>
      </c>
      <c r="D189" s="85">
        <v>46140</v>
      </c>
    </row>
    <row r="190" spans="1:4" hidden="1" x14ac:dyDescent="0.3">
      <c r="A190" t="s">
        <v>2006</v>
      </c>
      <c r="B190">
        <v>156</v>
      </c>
      <c r="C190" t="s">
        <v>7112</v>
      </c>
      <c r="D190" s="85">
        <v>46140</v>
      </c>
    </row>
    <row r="191" spans="1:4" hidden="1" x14ac:dyDescent="0.3">
      <c r="A191" t="s">
        <v>2006</v>
      </c>
      <c r="B191">
        <v>147</v>
      </c>
      <c r="C191" t="s">
        <v>7112</v>
      </c>
      <c r="D191" s="85">
        <v>46140</v>
      </c>
    </row>
    <row r="192" spans="1:4" hidden="1" x14ac:dyDescent="0.3">
      <c r="A192" t="s">
        <v>2006</v>
      </c>
      <c r="B192">
        <v>218</v>
      </c>
      <c r="C192" t="s">
        <v>7112</v>
      </c>
      <c r="D192" s="85">
        <v>46140</v>
      </c>
    </row>
    <row r="193" spans="1:4" hidden="1" x14ac:dyDescent="0.3">
      <c r="A193" t="s">
        <v>2006</v>
      </c>
      <c r="B193">
        <v>37</v>
      </c>
      <c r="C193" t="s">
        <v>7112</v>
      </c>
      <c r="D193" s="85">
        <v>46140</v>
      </c>
    </row>
    <row r="194" spans="1:4" hidden="1" x14ac:dyDescent="0.3">
      <c r="A194" t="s">
        <v>2006</v>
      </c>
      <c r="B194">
        <v>512</v>
      </c>
      <c r="C194" t="s">
        <v>7112</v>
      </c>
      <c r="D194" s="85">
        <v>46140</v>
      </c>
    </row>
    <row r="195" spans="1:4" hidden="1" x14ac:dyDescent="0.3">
      <c r="A195" t="s">
        <v>2006</v>
      </c>
      <c r="B195">
        <v>278</v>
      </c>
      <c r="C195" t="s">
        <v>7112</v>
      </c>
      <c r="D195" s="85">
        <v>46141</v>
      </c>
    </row>
    <row r="196" spans="1:4" hidden="1" x14ac:dyDescent="0.3">
      <c r="A196" t="s">
        <v>2006</v>
      </c>
      <c r="B196">
        <v>282</v>
      </c>
      <c r="C196" t="s">
        <v>7112</v>
      </c>
      <c r="D196" s="85">
        <v>46141</v>
      </c>
    </row>
    <row r="197" spans="1:4" hidden="1" x14ac:dyDescent="0.3">
      <c r="A197" t="s">
        <v>2006</v>
      </c>
      <c r="B197">
        <v>3</v>
      </c>
      <c r="C197" t="s">
        <v>7112</v>
      </c>
      <c r="D197" s="85">
        <v>46141</v>
      </c>
    </row>
    <row r="198" spans="1:4" hidden="1" x14ac:dyDescent="0.3">
      <c r="A198" t="s">
        <v>2006</v>
      </c>
      <c r="B198">
        <v>122</v>
      </c>
      <c r="C198" t="s">
        <v>7112</v>
      </c>
      <c r="D198" s="85">
        <v>46141</v>
      </c>
    </row>
    <row r="199" spans="1:4" hidden="1" x14ac:dyDescent="0.3">
      <c r="A199" t="s">
        <v>2006</v>
      </c>
      <c r="B199">
        <v>8</v>
      </c>
      <c r="C199" t="s">
        <v>7112</v>
      </c>
      <c r="D199" s="85">
        <v>46141</v>
      </c>
    </row>
    <row r="200" spans="1:4" hidden="1" x14ac:dyDescent="0.3">
      <c r="A200" t="s">
        <v>2006</v>
      </c>
      <c r="B200">
        <v>1</v>
      </c>
      <c r="C200" t="s">
        <v>7112</v>
      </c>
      <c r="D200" s="85">
        <v>46141</v>
      </c>
    </row>
    <row r="201" spans="1:4" hidden="1" x14ac:dyDescent="0.3">
      <c r="A201" t="s">
        <v>2006</v>
      </c>
      <c r="B201">
        <v>1</v>
      </c>
      <c r="C201" t="s">
        <v>7112</v>
      </c>
      <c r="D201" s="85">
        <v>46141</v>
      </c>
    </row>
    <row r="202" spans="1:4" hidden="1" x14ac:dyDescent="0.3">
      <c r="A202" t="s">
        <v>2006</v>
      </c>
      <c r="B202">
        <v>1</v>
      </c>
      <c r="C202" t="s">
        <v>7112</v>
      </c>
      <c r="D202" s="85">
        <v>46141</v>
      </c>
    </row>
    <row r="203" spans="1:4" hidden="1" x14ac:dyDescent="0.3">
      <c r="A203" t="s">
        <v>2006</v>
      </c>
      <c r="B203">
        <v>1</v>
      </c>
      <c r="C203" t="s">
        <v>7112</v>
      </c>
      <c r="D203" s="85">
        <v>46141</v>
      </c>
    </row>
    <row r="204" spans="1:4" hidden="1" x14ac:dyDescent="0.3">
      <c r="A204" t="s">
        <v>2006</v>
      </c>
      <c r="B204">
        <v>1</v>
      </c>
      <c r="C204" t="s">
        <v>7112</v>
      </c>
      <c r="D204" s="85">
        <v>46141</v>
      </c>
    </row>
    <row r="205" spans="1:4" hidden="1" x14ac:dyDescent="0.3">
      <c r="A205" t="s">
        <v>2006</v>
      </c>
      <c r="B205">
        <v>2</v>
      </c>
      <c r="C205" t="s">
        <v>7112</v>
      </c>
      <c r="D205" s="85">
        <v>46141</v>
      </c>
    </row>
    <row r="206" spans="1:4" hidden="1" x14ac:dyDescent="0.3">
      <c r="A206" t="s">
        <v>2006</v>
      </c>
      <c r="B206">
        <v>1</v>
      </c>
      <c r="C206" t="s">
        <v>7112</v>
      </c>
      <c r="D206" s="85">
        <v>46141</v>
      </c>
    </row>
    <row r="207" spans="1:4" hidden="1" x14ac:dyDescent="0.3">
      <c r="A207" t="s">
        <v>2006</v>
      </c>
      <c r="B207">
        <v>2</v>
      </c>
      <c r="C207" t="s">
        <v>7112</v>
      </c>
      <c r="D207" s="85">
        <v>46141</v>
      </c>
    </row>
    <row r="208" spans="1:4" hidden="1" x14ac:dyDescent="0.3">
      <c r="A208" t="s">
        <v>2006</v>
      </c>
      <c r="B208">
        <v>12</v>
      </c>
      <c r="C208" t="s">
        <v>7112</v>
      </c>
      <c r="D208" s="85">
        <v>46141</v>
      </c>
    </row>
    <row r="209" spans="1:4" hidden="1" x14ac:dyDescent="0.3">
      <c r="A209" t="s">
        <v>2006</v>
      </c>
      <c r="B209">
        <v>2</v>
      </c>
      <c r="C209" t="s">
        <v>7112</v>
      </c>
      <c r="D209" s="85">
        <v>46141</v>
      </c>
    </row>
    <row r="210" spans="1:4" hidden="1" x14ac:dyDescent="0.3">
      <c r="A210" t="s">
        <v>2006</v>
      </c>
      <c r="B210">
        <v>1</v>
      </c>
      <c r="C210" t="s">
        <v>7112</v>
      </c>
      <c r="D210" s="85">
        <v>46141</v>
      </c>
    </row>
    <row r="211" spans="1:4" hidden="1" x14ac:dyDescent="0.3">
      <c r="A211" t="s">
        <v>2006</v>
      </c>
      <c r="B211">
        <v>1</v>
      </c>
      <c r="C211" t="s">
        <v>7112</v>
      </c>
      <c r="D211" s="85">
        <v>46141</v>
      </c>
    </row>
    <row r="212" spans="1:4" hidden="1" x14ac:dyDescent="0.3">
      <c r="A212" t="s">
        <v>2006</v>
      </c>
      <c r="B212">
        <v>1</v>
      </c>
      <c r="C212" t="s">
        <v>7112</v>
      </c>
      <c r="D212" s="85">
        <v>46141</v>
      </c>
    </row>
    <row r="213" spans="1:4" hidden="1" x14ac:dyDescent="0.3">
      <c r="A213" t="s">
        <v>2006</v>
      </c>
      <c r="B213">
        <v>2</v>
      </c>
      <c r="C213" t="s">
        <v>7112</v>
      </c>
      <c r="D213" s="85">
        <v>46141</v>
      </c>
    </row>
    <row r="214" spans="1:4" hidden="1" x14ac:dyDescent="0.3">
      <c r="A214" t="s">
        <v>2006</v>
      </c>
      <c r="B214">
        <v>62</v>
      </c>
      <c r="C214" t="s">
        <v>7112</v>
      </c>
      <c r="D214" s="85">
        <v>46141</v>
      </c>
    </row>
    <row r="215" spans="1:4" hidden="1" x14ac:dyDescent="0.3">
      <c r="A215" t="s">
        <v>2006</v>
      </c>
      <c r="B215">
        <v>330</v>
      </c>
      <c r="C215" t="s">
        <v>7112</v>
      </c>
      <c r="D215" s="85">
        <v>46141</v>
      </c>
    </row>
    <row r="216" spans="1:4" hidden="1" x14ac:dyDescent="0.3">
      <c r="A216" t="s">
        <v>2006</v>
      </c>
      <c r="B216">
        <v>2</v>
      </c>
      <c r="C216" t="s">
        <v>7112</v>
      </c>
      <c r="D216" s="85">
        <v>46142</v>
      </c>
    </row>
    <row r="217" spans="1:4" hidden="1" x14ac:dyDescent="0.3">
      <c r="A217" t="s">
        <v>2006</v>
      </c>
      <c r="B217">
        <v>1</v>
      </c>
      <c r="C217" t="s">
        <v>7112</v>
      </c>
      <c r="D217" s="85">
        <v>46142</v>
      </c>
    </row>
    <row r="218" spans="1:4" hidden="1" x14ac:dyDescent="0.3">
      <c r="A218" t="s">
        <v>2006</v>
      </c>
      <c r="B218">
        <v>1</v>
      </c>
      <c r="C218" t="s">
        <v>7112</v>
      </c>
      <c r="D218" s="85">
        <v>46142</v>
      </c>
    </row>
    <row r="219" spans="1:4" hidden="1" x14ac:dyDescent="0.3">
      <c r="A219" t="s">
        <v>2006</v>
      </c>
      <c r="B219">
        <v>1</v>
      </c>
      <c r="C219" t="s">
        <v>7112</v>
      </c>
      <c r="D219" s="85">
        <v>46142</v>
      </c>
    </row>
    <row r="220" spans="1:4" hidden="1" x14ac:dyDescent="0.3">
      <c r="A220" t="s">
        <v>2006</v>
      </c>
      <c r="B220">
        <v>5</v>
      </c>
      <c r="C220" t="s">
        <v>7112</v>
      </c>
      <c r="D220" s="85">
        <v>46142</v>
      </c>
    </row>
    <row r="221" spans="1:4" hidden="1" x14ac:dyDescent="0.3">
      <c r="A221" t="s">
        <v>2006</v>
      </c>
      <c r="B221">
        <v>90</v>
      </c>
      <c r="C221" t="s">
        <v>7112</v>
      </c>
      <c r="D221" s="85">
        <v>46142</v>
      </c>
    </row>
    <row r="222" spans="1:4" hidden="1" x14ac:dyDescent="0.3">
      <c r="A222" t="s">
        <v>2006</v>
      </c>
      <c r="B222">
        <v>98</v>
      </c>
      <c r="C222" t="s">
        <v>7112</v>
      </c>
      <c r="D222" s="85">
        <v>46142</v>
      </c>
    </row>
    <row r="223" spans="1:4" hidden="1" x14ac:dyDescent="0.3">
      <c r="A223" t="s">
        <v>2006</v>
      </c>
      <c r="B223">
        <v>8</v>
      </c>
      <c r="C223" t="s">
        <v>7112</v>
      </c>
      <c r="D223" s="85">
        <v>46142</v>
      </c>
    </row>
    <row r="224" spans="1:4" hidden="1" x14ac:dyDescent="0.3">
      <c r="A224" t="s">
        <v>2006</v>
      </c>
      <c r="B224">
        <v>283</v>
      </c>
      <c r="C224" t="s">
        <v>7112</v>
      </c>
      <c r="D224" s="85">
        <v>46142</v>
      </c>
    </row>
    <row r="225" spans="1:4" hidden="1" x14ac:dyDescent="0.3">
      <c r="A225" t="s">
        <v>2006</v>
      </c>
      <c r="B225">
        <v>217</v>
      </c>
      <c r="C225" t="s">
        <v>7112</v>
      </c>
      <c r="D225" s="85">
        <v>46142</v>
      </c>
    </row>
    <row r="226" spans="1:4" hidden="1" x14ac:dyDescent="0.3">
      <c r="A226" t="s">
        <v>2006</v>
      </c>
      <c r="B226">
        <v>71</v>
      </c>
      <c r="C226" t="s">
        <v>7112</v>
      </c>
      <c r="D226" s="85">
        <v>46146</v>
      </c>
    </row>
    <row r="227" spans="1:4" hidden="1" x14ac:dyDescent="0.3">
      <c r="A227" t="s">
        <v>2006</v>
      </c>
      <c r="B227">
        <v>233</v>
      </c>
      <c r="C227" t="s">
        <v>7112</v>
      </c>
      <c r="D227" s="85">
        <v>46146</v>
      </c>
    </row>
    <row r="228" spans="1:4" hidden="1" x14ac:dyDescent="0.3">
      <c r="A228" t="s">
        <v>2006</v>
      </c>
      <c r="B228">
        <v>104</v>
      </c>
      <c r="C228" t="s">
        <v>7112</v>
      </c>
      <c r="D228" s="85">
        <v>46146</v>
      </c>
    </row>
    <row r="229" spans="1:4" hidden="1" x14ac:dyDescent="0.3">
      <c r="A229" t="s">
        <v>2006</v>
      </c>
      <c r="B229">
        <v>228</v>
      </c>
      <c r="C229" t="s">
        <v>7112</v>
      </c>
      <c r="D229" s="85">
        <v>46147</v>
      </c>
    </row>
    <row r="230" spans="1:4" hidden="1" x14ac:dyDescent="0.3">
      <c r="A230" t="s">
        <v>2006</v>
      </c>
      <c r="B230">
        <v>330</v>
      </c>
      <c r="C230" t="s">
        <v>7112</v>
      </c>
      <c r="D230" s="85">
        <v>46147</v>
      </c>
    </row>
    <row r="231" spans="1:4" hidden="1" x14ac:dyDescent="0.3">
      <c r="A231" t="s">
        <v>2006</v>
      </c>
      <c r="B231">
        <v>1</v>
      </c>
      <c r="C231" t="s">
        <v>7112</v>
      </c>
      <c r="D231" s="85">
        <v>46148</v>
      </c>
    </row>
    <row r="232" spans="1:4" hidden="1" x14ac:dyDescent="0.3">
      <c r="A232" t="s">
        <v>2006</v>
      </c>
      <c r="B232">
        <v>1</v>
      </c>
      <c r="C232" t="s">
        <v>7112</v>
      </c>
      <c r="D232" s="85">
        <v>46148</v>
      </c>
    </row>
    <row r="233" spans="1:4" hidden="1" x14ac:dyDescent="0.3">
      <c r="A233" t="s">
        <v>2006</v>
      </c>
      <c r="B233">
        <v>286</v>
      </c>
      <c r="C233" t="s">
        <v>7112</v>
      </c>
      <c r="D233" s="85">
        <v>46148</v>
      </c>
    </row>
    <row r="234" spans="1:4" hidden="1" x14ac:dyDescent="0.3">
      <c r="A234" t="s">
        <v>2006</v>
      </c>
      <c r="B234">
        <v>83</v>
      </c>
      <c r="C234" t="s">
        <v>7112</v>
      </c>
      <c r="D234" s="85">
        <v>46148</v>
      </c>
    </row>
    <row r="235" spans="1:4" hidden="1" x14ac:dyDescent="0.3">
      <c r="A235" t="s">
        <v>293</v>
      </c>
      <c r="B235">
        <v>11800</v>
      </c>
      <c r="C235" t="s">
        <v>7111</v>
      </c>
      <c r="D235" s="85">
        <v>46141</v>
      </c>
    </row>
    <row r="236" spans="1:4" hidden="1" x14ac:dyDescent="0.3">
      <c r="A236" t="s">
        <v>4160</v>
      </c>
      <c r="B236">
        <v>4217</v>
      </c>
      <c r="C236" t="s">
        <v>7111</v>
      </c>
      <c r="D236" s="85">
        <v>46146</v>
      </c>
    </row>
    <row r="237" spans="1:4" hidden="1" x14ac:dyDescent="0.3">
      <c r="A237" t="s">
        <v>4160</v>
      </c>
      <c r="B237">
        <v>5393</v>
      </c>
      <c r="C237" t="s">
        <v>7111</v>
      </c>
      <c r="D237" s="85">
        <v>46148</v>
      </c>
    </row>
    <row r="238" spans="1:4" hidden="1" x14ac:dyDescent="0.3">
      <c r="A238" t="s">
        <v>387</v>
      </c>
      <c r="B238">
        <v>3820</v>
      </c>
      <c r="C238" t="s">
        <v>7112</v>
      </c>
      <c r="D238" s="85">
        <v>46139</v>
      </c>
    </row>
    <row r="239" spans="1:4" hidden="1" x14ac:dyDescent="0.3">
      <c r="A239" t="s">
        <v>387</v>
      </c>
      <c r="B239">
        <v>5570</v>
      </c>
      <c r="C239" t="s">
        <v>7111</v>
      </c>
      <c r="D239" s="85">
        <v>46146</v>
      </c>
    </row>
    <row r="240" spans="1:4" hidden="1" x14ac:dyDescent="0.3">
      <c r="A240" t="s">
        <v>3496</v>
      </c>
      <c r="B240">
        <v>3517</v>
      </c>
      <c r="C240" t="s">
        <v>7112</v>
      </c>
      <c r="D240" s="85">
        <v>46139</v>
      </c>
    </row>
    <row r="241" spans="1:4" hidden="1" x14ac:dyDescent="0.3">
      <c r="A241" t="s">
        <v>3496</v>
      </c>
      <c r="B241">
        <v>1415</v>
      </c>
      <c r="C241" t="s">
        <v>7112</v>
      </c>
      <c r="D241" s="85">
        <v>46141</v>
      </c>
    </row>
    <row r="242" spans="1:4" hidden="1" x14ac:dyDescent="0.3">
      <c r="A242" t="s">
        <v>244</v>
      </c>
      <c r="B242">
        <v>6300</v>
      </c>
      <c r="C242" t="s">
        <v>7112</v>
      </c>
      <c r="D242" s="85">
        <v>46141</v>
      </c>
    </row>
    <row r="243" spans="1:4" hidden="1" x14ac:dyDescent="0.3">
      <c r="A243" t="s">
        <v>244</v>
      </c>
      <c r="B243">
        <v>1500</v>
      </c>
      <c r="C243" t="s">
        <v>7112</v>
      </c>
      <c r="D243" s="85">
        <v>46142</v>
      </c>
    </row>
    <row r="244" spans="1:4" hidden="1" x14ac:dyDescent="0.3">
      <c r="A244" t="s">
        <v>244</v>
      </c>
      <c r="B244">
        <v>1000</v>
      </c>
      <c r="C244" t="s">
        <v>7112</v>
      </c>
      <c r="D244" s="85">
        <v>46146</v>
      </c>
    </row>
    <row r="245" spans="1:4" hidden="1" x14ac:dyDescent="0.3">
      <c r="A245" t="s">
        <v>244</v>
      </c>
      <c r="B245">
        <v>3966</v>
      </c>
      <c r="C245" t="s">
        <v>7112</v>
      </c>
      <c r="D245" s="85">
        <v>46147</v>
      </c>
    </row>
    <row r="246" spans="1:4" hidden="1" x14ac:dyDescent="0.3">
      <c r="A246" t="s">
        <v>244</v>
      </c>
      <c r="B246">
        <v>1817</v>
      </c>
      <c r="C246" t="s">
        <v>7112</v>
      </c>
      <c r="D246" s="85">
        <v>46148</v>
      </c>
    </row>
    <row r="247" spans="1:4" hidden="1" x14ac:dyDescent="0.3">
      <c r="A247" t="s">
        <v>244</v>
      </c>
      <c r="B247">
        <v>5000</v>
      </c>
      <c r="C247" t="s">
        <v>7112</v>
      </c>
      <c r="D247" s="85">
        <v>46149</v>
      </c>
    </row>
    <row r="248" spans="1:4" hidden="1" x14ac:dyDescent="0.3">
      <c r="A248" t="s">
        <v>390</v>
      </c>
      <c r="B248">
        <v>2700</v>
      </c>
      <c r="C248" t="s">
        <v>7112</v>
      </c>
      <c r="D248" s="85">
        <v>46140</v>
      </c>
    </row>
    <row r="249" spans="1:4" hidden="1" x14ac:dyDescent="0.3">
      <c r="A249" t="s">
        <v>390</v>
      </c>
      <c r="B249">
        <v>6135</v>
      </c>
      <c r="C249" t="s">
        <v>7112</v>
      </c>
      <c r="D249" s="85">
        <v>46140</v>
      </c>
    </row>
    <row r="250" spans="1:4" hidden="1" x14ac:dyDescent="0.3">
      <c r="A250" t="s">
        <v>244</v>
      </c>
      <c r="B250">
        <v>14125</v>
      </c>
      <c r="C250" t="s">
        <v>7111</v>
      </c>
      <c r="D250" s="85">
        <v>46150</v>
      </c>
    </row>
    <row r="251" spans="1:4" hidden="1" x14ac:dyDescent="0.3">
      <c r="A251" t="s">
        <v>244</v>
      </c>
      <c r="B251">
        <v>13533</v>
      </c>
      <c r="C251" t="s">
        <v>7111</v>
      </c>
      <c r="D251" s="85">
        <v>46150</v>
      </c>
    </row>
    <row r="252" spans="1:4" hidden="1" x14ac:dyDescent="0.3">
      <c r="A252" t="s">
        <v>1049</v>
      </c>
      <c r="B252">
        <v>15235</v>
      </c>
      <c r="C252" t="s">
        <v>7111</v>
      </c>
      <c r="D252" s="85">
        <v>46140</v>
      </c>
    </row>
    <row r="253" spans="1:4" hidden="1" x14ac:dyDescent="0.3">
      <c r="A253" t="s">
        <v>402</v>
      </c>
      <c r="B253">
        <v>300</v>
      </c>
      <c r="C253" t="s">
        <v>7112</v>
      </c>
      <c r="D253" s="85">
        <v>46139</v>
      </c>
    </row>
    <row r="254" spans="1:4" hidden="1" x14ac:dyDescent="0.3">
      <c r="A254" t="s">
        <v>402</v>
      </c>
      <c r="B254">
        <v>7639</v>
      </c>
      <c r="C254" t="s">
        <v>7112</v>
      </c>
      <c r="D254" s="85">
        <v>46147</v>
      </c>
    </row>
    <row r="255" spans="1:4" hidden="1" x14ac:dyDescent="0.3">
      <c r="A255" t="s">
        <v>299</v>
      </c>
      <c r="B255">
        <v>19942</v>
      </c>
      <c r="C255" t="s">
        <v>7111</v>
      </c>
      <c r="D255" s="85">
        <v>46148</v>
      </c>
    </row>
    <row r="256" spans="1:4" hidden="1" x14ac:dyDescent="0.3">
      <c r="A256" t="s">
        <v>316</v>
      </c>
      <c r="B256">
        <v>14300</v>
      </c>
      <c r="C256" t="s">
        <v>7111</v>
      </c>
      <c r="D256" s="85">
        <v>46148</v>
      </c>
    </row>
    <row r="257" spans="1:4" hidden="1" x14ac:dyDescent="0.3">
      <c r="A257" t="s">
        <v>316</v>
      </c>
      <c r="B257">
        <v>14787</v>
      </c>
      <c r="C257" t="s">
        <v>7111</v>
      </c>
      <c r="D257" s="85">
        <v>46150</v>
      </c>
    </row>
    <row r="258" spans="1:4" hidden="1" x14ac:dyDescent="0.3">
      <c r="A258" t="s">
        <v>350</v>
      </c>
      <c r="B258">
        <v>7760</v>
      </c>
      <c r="C258" t="s">
        <v>7111</v>
      </c>
      <c r="D258" s="85">
        <v>46149</v>
      </c>
    </row>
    <row r="259" spans="1:4" hidden="1" x14ac:dyDescent="0.3">
      <c r="A259" t="s">
        <v>4290</v>
      </c>
      <c r="B259">
        <v>8030</v>
      </c>
      <c r="C259" t="s">
        <v>7111</v>
      </c>
      <c r="D259" s="85">
        <v>46147</v>
      </c>
    </row>
    <row r="260" spans="1:4" hidden="1" x14ac:dyDescent="0.3">
      <c r="A260" t="s">
        <v>1068</v>
      </c>
      <c r="B260">
        <v>19400</v>
      </c>
      <c r="C260" t="s">
        <v>7111</v>
      </c>
      <c r="D260" s="85">
        <v>46150</v>
      </c>
    </row>
    <row r="261" spans="1:4" hidden="1" x14ac:dyDescent="0.3">
      <c r="A261" t="s">
        <v>398</v>
      </c>
      <c r="B261">
        <v>10680</v>
      </c>
      <c r="C261" t="s">
        <v>7111</v>
      </c>
      <c r="D261" s="85">
        <v>46142</v>
      </c>
    </row>
    <row r="262" spans="1:4" hidden="1" x14ac:dyDescent="0.3">
      <c r="A262" t="s">
        <v>293</v>
      </c>
      <c r="B262">
        <v>12100</v>
      </c>
      <c r="C262" t="s">
        <v>7111</v>
      </c>
      <c r="D262" s="85">
        <v>46146</v>
      </c>
    </row>
    <row r="263" spans="1:4" hidden="1" x14ac:dyDescent="0.3">
      <c r="A263" t="s">
        <v>398</v>
      </c>
      <c r="B263">
        <v>2905</v>
      </c>
      <c r="C263" t="s">
        <v>7112</v>
      </c>
      <c r="D263" s="85">
        <v>46142</v>
      </c>
    </row>
    <row r="264" spans="1:4" hidden="1" x14ac:dyDescent="0.3">
      <c r="A264" t="s">
        <v>398</v>
      </c>
      <c r="B264">
        <v>3453</v>
      </c>
      <c r="C264" t="s">
        <v>7112</v>
      </c>
      <c r="D264" s="85">
        <v>46146</v>
      </c>
    </row>
    <row r="265" spans="1:4" hidden="1" x14ac:dyDescent="0.3">
      <c r="A265" t="s">
        <v>398</v>
      </c>
      <c r="B265">
        <v>2775</v>
      </c>
      <c r="C265" t="s">
        <v>7112</v>
      </c>
      <c r="D265" s="85">
        <v>46147</v>
      </c>
    </row>
    <row r="266" spans="1:4" hidden="1" x14ac:dyDescent="0.3">
      <c r="A266" t="s">
        <v>398</v>
      </c>
      <c r="B266">
        <v>967</v>
      </c>
      <c r="C266" t="s">
        <v>7112</v>
      </c>
      <c r="D266" s="85">
        <v>46148</v>
      </c>
    </row>
    <row r="267" spans="1:4" hidden="1" x14ac:dyDescent="0.3">
      <c r="A267" t="s">
        <v>398</v>
      </c>
      <c r="B267">
        <v>2437</v>
      </c>
      <c r="C267" t="s">
        <v>7112</v>
      </c>
      <c r="D267" s="85">
        <v>46142</v>
      </c>
    </row>
    <row r="268" spans="1:4" hidden="1" x14ac:dyDescent="0.3">
      <c r="A268" t="s">
        <v>398</v>
      </c>
      <c r="B268">
        <v>3592</v>
      </c>
      <c r="C268" t="s">
        <v>7112</v>
      </c>
      <c r="D268" s="85">
        <v>46146</v>
      </c>
    </row>
    <row r="269" spans="1:4" hidden="1" x14ac:dyDescent="0.3">
      <c r="A269" t="s">
        <v>398</v>
      </c>
      <c r="B269">
        <v>2618</v>
      </c>
      <c r="C269" t="s">
        <v>7112</v>
      </c>
      <c r="D269" s="85">
        <v>46147</v>
      </c>
    </row>
    <row r="270" spans="1:4" hidden="1" x14ac:dyDescent="0.3">
      <c r="A270" t="s">
        <v>398</v>
      </c>
      <c r="B270">
        <v>1453</v>
      </c>
      <c r="C270" t="s">
        <v>7112</v>
      </c>
      <c r="D270" s="85">
        <v>46148</v>
      </c>
    </row>
    <row r="271" spans="1:4" hidden="1" x14ac:dyDescent="0.3">
      <c r="A271" t="s">
        <v>1068</v>
      </c>
      <c r="B271">
        <v>5560</v>
      </c>
      <c r="C271" t="s">
        <v>7112</v>
      </c>
      <c r="D271" s="85">
        <v>46141</v>
      </c>
    </row>
    <row r="272" spans="1:4" hidden="1" x14ac:dyDescent="0.3">
      <c r="A272" t="s">
        <v>1068</v>
      </c>
      <c r="B272">
        <v>6275</v>
      </c>
      <c r="C272" t="s">
        <v>7112</v>
      </c>
      <c r="D272" s="85">
        <v>46142</v>
      </c>
    </row>
    <row r="273" spans="1:4" hidden="1" x14ac:dyDescent="0.3">
      <c r="A273" t="s">
        <v>1068</v>
      </c>
      <c r="B273">
        <v>5047</v>
      </c>
      <c r="C273" t="s">
        <v>7112</v>
      </c>
      <c r="D273" s="85">
        <v>46146</v>
      </c>
    </row>
    <row r="274" spans="1:4" hidden="1" x14ac:dyDescent="0.3">
      <c r="A274" t="s">
        <v>1068</v>
      </c>
      <c r="B274">
        <v>3318</v>
      </c>
      <c r="C274" t="s">
        <v>7112</v>
      </c>
      <c r="D274" s="85">
        <v>46147</v>
      </c>
    </row>
    <row r="275" spans="1:4" hidden="1" x14ac:dyDescent="0.3">
      <c r="A275" t="s">
        <v>248</v>
      </c>
      <c r="B275">
        <v>2038</v>
      </c>
      <c r="C275" t="s">
        <v>7112</v>
      </c>
      <c r="D275" s="85">
        <v>46139</v>
      </c>
    </row>
    <row r="276" spans="1:4" hidden="1" x14ac:dyDescent="0.3">
      <c r="A276" t="s">
        <v>1182</v>
      </c>
      <c r="B276">
        <v>4393</v>
      </c>
      <c r="C276" t="s">
        <v>7112</v>
      </c>
      <c r="D276" s="85">
        <v>46139</v>
      </c>
    </row>
    <row r="277" spans="1:4" hidden="1" x14ac:dyDescent="0.3">
      <c r="A277" t="s">
        <v>1182</v>
      </c>
      <c r="B277">
        <v>3045</v>
      </c>
      <c r="C277" t="s">
        <v>7112</v>
      </c>
      <c r="D277" s="85">
        <v>46141</v>
      </c>
    </row>
    <row r="278" spans="1:4" hidden="1" x14ac:dyDescent="0.3">
      <c r="A278" t="s">
        <v>1182</v>
      </c>
      <c r="B278">
        <v>2097</v>
      </c>
      <c r="C278" t="s">
        <v>7112</v>
      </c>
      <c r="D278" s="85">
        <v>46141</v>
      </c>
    </row>
    <row r="279" spans="1:4" hidden="1" x14ac:dyDescent="0.3">
      <c r="A279" t="s">
        <v>1182</v>
      </c>
      <c r="B279">
        <v>2782</v>
      </c>
      <c r="C279" t="s">
        <v>7112</v>
      </c>
      <c r="D279" s="85">
        <v>46146</v>
      </c>
    </row>
    <row r="280" spans="1:4" hidden="1" x14ac:dyDescent="0.3">
      <c r="A280" t="s">
        <v>1182</v>
      </c>
      <c r="B280">
        <v>2790</v>
      </c>
      <c r="C280" t="s">
        <v>7112</v>
      </c>
      <c r="D280" s="85">
        <v>46147</v>
      </c>
    </row>
    <row r="281" spans="1:4" hidden="1" x14ac:dyDescent="0.3">
      <c r="A281" t="s">
        <v>1182</v>
      </c>
      <c r="B281">
        <v>2556</v>
      </c>
      <c r="C281" t="s">
        <v>7112</v>
      </c>
      <c r="D281" s="85">
        <v>46148</v>
      </c>
    </row>
    <row r="282" spans="1:4" hidden="1" x14ac:dyDescent="0.3">
      <c r="A282" t="s">
        <v>1182</v>
      </c>
      <c r="B282">
        <v>6975</v>
      </c>
      <c r="C282" t="s">
        <v>7111</v>
      </c>
      <c r="D282" s="85">
        <v>46148</v>
      </c>
    </row>
    <row r="283" spans="1:4" hidden="1" x14ac:dyDescent="0.3">
      <c r="A283" t="s">
        <v>1182</v>
      </c>
      <c r="B283">
        <v>7266</v>
      </c>
      <c r="C283" t="s">
        <v>7111</v>
      </c>
      <c r="D283" s="85">
        <v>46149</v>
      </c>
    </row>
    <row r="284" spans="1:4" hidden="1" x14ac:dyDescent="0.3">
      <c r="A284" t="s">
        <v>398</v>
      </c>
      <c r="B284">
        <v>10000</v>
      </c>
      <c r="C284" t="s">
        <v>7111</v>
      </c>
      <c r="D284" s="85">
        <v>46141</v>
      </c>
    </row>
    <row r="285" spans="1:4" hidden="1" x14ac:dyDescent="0.3">
      <c r="A285" t="s">
        <v>398</v>
      </c>
      <c r="B285">
        <v>7200</v>
      </c>
      <c r="C285" t="s">
        <v>7111</v>
      </c>
      <c r="D285" s="85">
        <v>46142</v>
      </c>
    </row>
    <row r="286" spans="1:4" hidden="1" x14ac:dyDescent="0.3">
      <c r="A286" t="s">
        <v>398</v>
      </c>
      <c r="B286">
        <v>9100</v>
      </c>
      <c r="C286" t="s">
        <v>7111</v>
      </c>
      <c r="D286" s="85">
        <v>46146</v>
      </c>
    </row>
    <row r="287" spans="1:4" hidden="1" x14ac:dyDescent="0.3">
      <c r="A287" t="s">
        <v>316</v>
      </c>
      <c r="B287">
        <v>28678</v>
      </c>
      <c r="C287" t="s">
        <v>7111</v>
      </c>
      <c r="D287" s="85">
        <v>46150</v>
      </c>
    </row>
    <row r="288" spans="1:4" hidden="1" x14ac:dyDescent="0.3">
      <c r="A288" t="s">
        <v>3506</v>
      </c>
      <c r="B288">
        <v>4940</v>
      </c>
      <c r="C288" t="s">
        <v>7111</v>
      </c>
      <c r="D288" s="85">
        <v>46141</v>
      </c>
    </row>
    <row r="289" spans="1:4" hidden="1" x14ac:dyDescent="0.3">
      <c r="A289" t="s">
        <v>3506</v>
      </c>
      <c r="B289">
        <v>4891</v>
      </c>
      <c r="C289" t="s">
        <v>7111</v>
      </c>
      <c r="D289" s="85">
        <v>46141</v>
      </c>
    </row>
    <row r="290" spans="1:4" hidden="1" x14ac:dyDescent="0.3">
      <c r="A290" t="s">
        <v>337</v>
      </c>
      <c r="B290">
        <v>22724</v>
      </c>
      <c r="C290" t="s">
        <v>7112</v>
      </c>
      <c r="D290" s="85">
        <v>46140</v>
      </c>
    </row>
    <row r="291" spans="1:4" hidden="1" x14ac:dyDescent="0.3">
      <c r="A291" t="s">
        <v>3651</v>
      </c>
      <c r="B291">
        <v>18050</v>
      </c>
      <c r="C291" t="s">
        <v>7111</v>
      </c>
      <c r="D291" s="85">
        <v>46148</v>
      </c>
    </row>
    <row r="292" spans="1:4" hidden="1" x14ac:dyDescent="0.3">
      <c r="A292" t="s">
        <v>3500</v>
      </c>
      <c r="B292">
        <v>15200</v>
      </c>
      <c r="C292" t="s">
        <v>7111</v>
      </c>
      <c r="D292" s="85">
        <v>46147</v>
      </c>
    </row>
    <row r="293" spans="1:4" hidden="1" x14ac:dyDescent="0.3">
      <c r="A293" t="s">
        <v>3651</v>
      </c>
      <c r="B293">
        <v>4068</v>
      </c>
      <c r="C293" t="s">
        <v>7112</v>
      </c>
      <c r="D293" s="85">
        <v>46139</v>
      </c>
    </row>
    <row r="294" spans="1:4" hidden="1" x14ac:dyDescent="0.3">
      <c r="A294" t="s">
        <v>4160</v>
      </c>
      <c r="B294">
        <v>3956</v>
      </c>
      <c r="C294" t="s">
        <v>7111</v>
      </c>
      <c r="D294" s="85">
        <v>46150</v>
      </c>
    </row>
    <row r="295" spans="1:4" hidden="1" x14ac:dyDescent="0.3">
      <c r="A295" t="s">
        <v>1059</v>
      </c>
      <c r="B295">
        <v>3708</v>
      </c>
      <c r="C295" t="s">
        <v>7112</v>
      </c>
      <c r="D295" s="85">
        <v>46139</v>
      </c>
    </row>
    <row r="296" spans="1:4" hidden="1" x14ac:dyDescent="0.3">
      <c r="A296" t="s">
        <v>1059</v>
      </c>
      <c r="B296">
        <v>2586</v>
      </c>
      <c r="C296" t="s">
        <v>7112</v>
      </c>
      <c r="D296" s="85">
        <v>46140</v>
      </c>
    </row>
    <row r="297" spans="1:4" hidden="1" x14ac:dyDescent="0.3">
      <c r="A297" t="s">
        <v>1059</v>
      </c>
      <c r="B297">
        <v>2758</v>
      </c>
      <c r="C297" t="s">
        <v>7112</v>
      </c>
      <c r="D297" s="85">
        <v>46141</v>
      </c>
    </row>
    <row r="298" spans="1:4" hidden="1" x14ac:dyDescent="0.3">
      <c r="A298" t="s">
        <v>341</v>
      </c>
      <c r="B298">
        <v>714</v>
      </c>
      <c r="C298" t="s">
        <v>7112</v>
      </c>
      <c r="D298" s="85">
        <v>46139</v>
      </c>
    </row>
    <row r="299" spans="1:4" hidden="1" x14ac:dyDescent="0.3">
      <c r="A299" t="s">
        <v>341</v>
      </c>
      <c r="B299">
        <v>896</v>
      </c>
      <c r="C299" t="s">
        <v>7112</v>
      </c>
      <c r="D299" s="85">
        <v>46140</v>
      </c>
    </row>
    <row r="300" spans="1:4" hidden="1" x14ac:dyDescent="0.3">
      <c r="A300" t="s">
        <v>341</v>
      </c>
      <c r="B300">
        <v>1079</v>
      </c>
      <c r="C300" t="s">
        <v>7112</v>
      </c>
      <c r="D300" s="85">
        <v>46141</v>
      </c>
    </row>
    <row r="301" spans="1:4" hidden="1" x14ac:dyDescent="0.3">
      <c r="A301" t="s">
        <v>341</v>
      </c>
      <c r="B301">
        <v>1214</v>
      </c>
      <c r="C301" t="s">
        <v>7112</v>
      </c>
      <c r="D301" s="85">
        <v>46142</v>
      </c>
    </row>
    <row r="302" spans="1:4" hidden="1" x14ac:dyDescent="0.3">
      <c r="A302" t="s">
        <v>341</v>
      </c>
      <c r="B302">
        <v>712</v>
      </c>
      <c r="C302" t="s">
        <v>7112</v>
      </c>
      <c r="D302" s="85">
        <v>46146</v>
      </c>
    </row>
    <row r="303" spans="1:4" hidden="1" x14ac:dyDescent="0.3">
      <c r="A303" t="s">
        <v>341</v>
      </c>
      <c r="B303">
        <v>1080</v>
      </c>
      <c r="C303" t="s">
        <v>7112</v>
      </c>
      <c r="D303" s="85">
        <v>46147</v>
      </c>
    </row>
    <row r="304" spans="1:4" hidden="1" x14ac:dyDescent="0.3">
      <c r="A304" t="s">
        <v>341</v>
      </c>
      <c r="B304">
        <v>1029</v>
      </c>
      <c r="C304" t="s">
        <v>7112</v>
      </c>
      <c r="D304" s="85">
        <v>46148</v>
      </c>
    </row>
    <row r="305" spans="1:4" hidden="1" x14ac:dyDescent="0.3">
      <c r="A305" t="s">
        <v>341</v>
      </c>
      <c r="B305">
        <v>926</v>
      </c>
      <c r="C305" t="s">
        <v>7112</v>
      </c>
      <c r="D305" s="85">
        <v>46149</v>
      </c>
    </row>
    <row r="306" spans="1:4" hidden="1" x14ac:dyDescent="0.3">
      <c r="A306" t="s">
        <v>341</v>
      </c>
      <c r="B306">
        <v>1746</v>
      </c>
      <c r="C306" t="s">
        <v>7112</v>
      </c>
      <c r="D306" s="85">
        <v>46150</v>
      </c>
    </row>
    <row r="307" spans="1:4" hidden="1" x14ac:dyDescent="0.3">
      <c r="A307" t="s">
        <v>244</v>
      </c>
      <c r="B307">
        <v>1879</v>
      </c>
      <c r="C307" t="s">
        <v>7112</v>
      </c>
      <c r="D307" s="85">
        <v>46139</v>
      </c>
    </row>
    <row r="308" spans="1:4" hidden="1" x14ac:dyDescent="0.3">
      <c r="A308" t="s">
        <v>244</v>
      </c>
      <c r="B308">
        <v>3921</v>
      </c>
      <c r="C308" t="s">
        <v>7112</v>
      </c>
      <c r="D308" s="85">
        <v>46140</v>
      </c>
    </row>
    <row r="309" spans="1:4" hidden="1" x14ac:dyDescent="0.3">
      <c r="A309" t="s">
        <v>244</v>
      </c>
      <c r="B309">
        <v>4400</v>
      </c>
      <c r="C309" t="s">
        <v>7112</v>
      </c>
      <c r="D309" s="85">
        <v>46141</v>
      </c>
    </row>
    <row r="310" spans="1:4" hidden="1" x14ac:dyDescent="0.3">
      <c r="A310" t="s">
        <v>244</v>
      </c>
      <c r="B310">
        <v>2000</v>
      </c>
      <c r="C310" t="s">
        <v>7112</v>
      </c>
      <c r="D310" s="85">
        <v>46142</v>
      </c>
    </row>
    <row r="311" spans="1:4" hidden="1" x14ac:dyDescent="0.3">
      <c r="A311" t="s">
        <v>350</v>
      </c>
      <c r="B311">
        <v>4575</v>
      </c>
      <c r="C311" t="s">
        <v>7111</v>
      </c>
      <c r="D311" s="85">
        <v>46150</v>
      </c>
    </row>
    <row r="312" spans="1:4" hidden="1" x14ac:dyDescent="0.3">
      <c r="A312" t="s">
        <v>350</v>
      </c>
      <c r="B312">
        <v>4000</v>
      </c>
      <c r="C312" t="s">
        <v>7111</v>
      </c>
      <c r="D312" s="85">
        <v>46150</v>
      </c>
    </row>
    <row r="313" spans="1:4" hidden="1" x14ac:dyDescent="0.3">
      <c r="A313" t="s">
        <v>295</v>
      </c>
      <c r="B313">
        <v>1995</v>
      </c>
      <c r="C313" t="s">
        <v>7112</v>
      </c>
      <c r="D313" s="85">
        <v>46140</v>
      </c>
    </row>
    <row r="314" spans="1:4" hidden="1" x14ac:dyDescent="0.3">
      <c r="A314" t="s">
        <v>295</v>
      </c>
      <c r="B314">
        <v>1931</v>
      </c>
      <c r="C314" t="s">
        <v>7112</v>
      </c>
      <c r="D314" s="85">
        <v>46141</v>
      </c>
    </row>
    <row r="315" spans="1:4" hidden="1" x14ac:dyDescent="0.3">
      <c r="A315" t="s">
        <v>295</v>
      </c>
      <c r="B315">
        <v>2132</v>
      </c>
      <c r="C315" t="s">
        <v>7112</v>
      </c>
      <c r="D315" s="85">
        <v>46142</v>
      </c>
    </row>
    <row r="316" spans="1:4" hidden="1" x14ac:dyDescent="0.3">
      <c r="A316" t="s">
        <v>295</v>
      </c>
      <c r="B316">
        <v>2000</v>
      </c>
      <c r="C316" t="s">
        <v>7112</v>
      </c>
      <c r="D316" s="85">
        <v>46146</v>
      </c>
    </row>
    <row r="317" spans="1:4" hidden="1" x14ac:dyDescent="0.3">
      <c r="A317" t="s">
        <v>295</v>
      </c>
      <c r="B317">
        <v>1833</v>
      </c>
      <c r="C317" t="s">
        <v>7112</v>
      </c>
      <c r="D317" s="85">
        <v>46147</v>
      </c>
    </row>
    <row r="318" spans="1:4" hidden="1" x14ac:dyDescent="0.3">
      <c r="A318" t="s">
        <v>295</v>
      </c>
      <c r="B318">
        <v>209</v>
      </c>
      <c r="C318" t="s">
        <v>7112</v>
      </c>
      <c r="D318" s="85">
        <v>46148</v>
      </c>
    </row>
    <row r="319" spans="1:4" hidden="1" x14ac:dyDescent="0.3">
      <c r="A319" t="s">
        <v>2443</v>
      </c>
      <c r="B319">
        <v>8080</v>
      </c>
      <c r="C319" t="s">
        <v>7112</v>
      </c>
      <c r="D319" s="85">
        <v>46140</v>
      </c>
    </row>
    <row r="320" spans="1:4" hidden="1" x14ac:dyDescent="0.3">
      <c r="A320" t="s">
        <v>2443</v>
      </c>
      <c r="B320">
        <v>6181</v>
      </c>
      <c r="C320" t="s">
        <v>7111</v>
      </c>
      <c r="D320" s="85">
        <v>46149</v>
      </c>
    </row>
    <row r="321" spans="1:4" hidden="1" x14ac:dyDescent="0.3">
      <c r="A321" t="s">
        <v>1289</v>
      </c>
      <c r="B321">
        <v>50</v>
      </c>
      <c r="C321" t="s">
        <v>7112</v>
      </c>
      <c r="D321" s="85">
        <v>46139</v>
      </c>
    </row>
    <row r="322" spans="1:4" hidden="1" x14ac:dyDescent="0.3">
      <c r="A322" t="s">
        <v>3647</v>
      </c>
      <c r="B322">
        <v>2500</v>
      </c>
      <c r="C322" t="s">
        <v>7111</v>
      </c>
      <c r="D322" s="85">
        <v>46146</v>
      </c>
    </row>
    <row r="323" spans="1:4" hidden="1" x14ac:dyDescent="0.3">
      <c r="A323" t="s">
        <v>3647</v>
      </c>
      <c r="B323">
        <v>2500</v>
      </c>
      <c r="C323" t="s">
        <v>7111</v>
      </c>
      <c r="D323" s="85">
        <v>46147</v>
      </c>
    </row>
    <row r="324" spans="1:4" hidden="1" x14ac:dyDescent="0.3">
      <c r="A324" t="s">
        <v>3647</v>
      </c>
      <c r="B324">
        <v>2084</v>
      </c>
      <c r="C324" t="s">
        <v>7111</v>
      </c>
      <c r="D324" s="85">
        <v>46147</v>
      </c>
    </row>
    <row r="325" spans="1:4" hidden="1" x14ac:dyDescent="0.3">
      <c r="A325" t="s">
        <v>1527</v>
      </c>
      <c r="B325">
        <v>5290</v>
      </c>
      <c r="C325" t="s">
        <v>7112</v>
      </c>
      <c r="D325" s="85">
        <v>46141</v>
      </c>
    </row>
    <row r="326" spans="1:4" hidden="1" x14ac:dyDescent="0.3">
      <c r="A326" t="s">
        <v>1527</v>
      </c>
      <c r="B326">
        <v>21</v>
      </c>
      <c r="C326" t="s">
        <v>7112</v>
      </c>
      <c r="D326" s="85">
        <v>46141</v>
      </c>
    </row>
    <row r="327" spans="1:4" hidden="1" x14ac:dyDescent="0.3">
      <c r="A327" t="s">
        <v>1527</v>
      </c>
      <c r="B327">
        <v>226</v>
      </c>
      <c r="C327" t="s">
        <v>7112</v>
      </c>
      <c r="D327" s="85">
        <v>46141</v>
      </c>
    </row>
    <row r="328" spans="1:4" hidden="1" x14ac:dyDescent="0.3">
      <c r="A328" t="s">
        <v>1527</v>
      </c>
      <c r="B328">
        <v>345</v>
      </c>
      <c r="C328" t="s">
        <v>7112</v>
      </c>
      <c r="D328" s="85">
        <v>46141</v>
      </c>
    </row>
    <row r="329" spans="1:4" hidden="1" x14ac:dyDescent="0.3">
      <c r="A329" t="s">
        <v>1527</v>
      </c>
      <c r="B329">
        <v>343</v>
      </c>
      <c r="C329" t="s">
        <v>7112</v>
      </c>
      <c r="D329" s="85">
        <v>46142</v>
      </c>
    </row>
    <row r="330" spans="1:4" hidden="1" x14ac:dyDescent="0.3">
      <c r="A330" t="s">
        <v>1527</v>
      </c>
      <c r="B330">
        <v>344</v>
      </c>
      <c r="C330" t="s">
        <v>7112</v>
      </c>
      <c r="D330" s="85">
        <v>46142</v>
      </c>
    </row>
    <row r="331" spans="1:4" hidden="1" x14ac:dyDescent="0.3">
      <c r="A331" t="s">
        <v>1527</v>
      </c>
      <c r="B331">
        <v>329</v>
      </c>
      <c r="C331" t="s">
        <v>7112</v>
      </c>
      <c r="D331" s="85">
        <v>46142</v>
      </c>
    </row>
    <row r="332" spans="1:4" hidden="1" x14ac:dyDescent="0.3">
      <c r="A332" t="s">
        <v>1527</v>
      </c>
      <c r="B332">
        <v>102</v>
      </c>
      <c r="C332" t="s">
        <v>7112</v>
      </c>
      <c r="D332" s="85">
        <v>46142</v>
      </c>
    </row>
    <row r="333" spans="1:4" hidden="1" x14ac:dyDescent="0.3">
      <c r="A333" t="s">
        <v>1527</v>
      </c>
      <c r="B333">
        <v>23</v>
      </c>
      <c r="C333" t="s">
        <v>7112</v>
      </c>
      <c r="D333" s="85">
        <v>46142</v>
      </c>
    </row>
    <row r="334" spans="1:4" hidden="1" x14ac:dyDescent="0.3">
      <c r="A334" t="s">
        <v>1527</v>
      </c>
      <c r="B334">
        <v>38</v>
      </c>
      <c r="C334" t="s">
        <v>7112</v>
      </c>
      <c r="D334" s="85">
        <v>46142</v>
      </c>
    </row>
    <row r="335" spans="1:4" hidden="1" x14ac:dyDescent="0.3">
      <c r="A335" t="s">
        <v>1527</v>
      </c>
      <c r="B335">
        <v>1</v>
      </c>
      <c r="C335" t="s">
        <v>7112</v>
      </c>
      <c r="D335" s="85">
        <v>46142</v>
      </c>
    </row>
    <row r="336" spans="1:4" hidden="1" x14ac:dyDescent="0.3">
      <c r="A336" t="s">
        <v>1527</v>
      </c>
      <c r="B336">
        <v>1</v>
      </c>
      <c r="C336" t="s">
        <v>7112</v>
      </c>
      <c r="D336" s="85">
        <v>46142</v>
      </c>
    </row>
    <row r="337" spans="1:4" hidden="1" x14ac:dyDescent="0.3">
      <c r="A337" t="s">
        <v>1527</v>
      </c>
      <c r="B337">
        <v>1</v>
      </c>
      <c r="C337" t="s">
        <v>7112</v>
      </c>
      <c r="D337" s="85">
        <v>46142</v>
      </c>
    </row>
    <row r="338" spans="1:4" hidden="1" x14ac:dyDescent="0.3">
      <c r="A338" t="s">
        <v>1527</v>
      </c>
      <c r="B338">
        <v>1</v>
      </c>
      <c r="C338" t="s">
        <v>7112</v>
      </c>
      <c r="D338" s="85">
        <v>46142</v>
      </c>
    </row>
    <row r="339" spans="1:4" hidden="1" x14ac:dyDescent="0.3">
      <c r="A339" t="s">
        <v>1527</v>
      </c>
      <c r="B339">
        <v>343</v>
      </c>
      <c r="C339" t="s">
        <v>7112</v>
      </c>
      <c r="D339" s="85">
        <v>46142</v>
      </c>
    </row>
    <row r="340" spans="1:4" hidden="1" x14ac:dyDescent="0.3">
      <c r="A340" t="s">
        <v>1527</v>
      </c>
      <c r="B340">
        <v>113</v>
      </c>
      <c r="C340" t="s">
        <v>7112</v>
      </c>
      <c r="D340" s="85">
        <v>46142</v>
      </c>
    </row>
    <row r="341" spans="1:4" hidden="1" x14ac:dyDescent="0.3">
      <c r="A341" t="s">
        <v>1527</v>
      </c>
      <c r="B341">
        <v>445</v>
      </c>
      <c r="C341" t="s">
        <v>7112</v>
      </c>
      <c r="D341" s="85">
        <v>46142</v>
      </c>
    </row>
    <row r="342" spans="1:4" hidden="1" x14ac:dyDescent="0.3">
      <c r="A342" t="s">
        <v>1527</v>
      </c>
      <c r="B342">
        <v>343</v>
      </c>
      <c r="C342" t="s">
        <v>7112</v>
      </c>
      <c r="D342" s="85">
        <v>46143</v>
      </c>
    </row>
    <row r="343" spans="1:4" hidden="1" x14ac:dyDescent="0.3">
      <c r="A343" t="s">
        <v>1527</v>
      </c>
      <c r="B343">
        <v>345</v>
      </c>
      <c r="C343" t="s">
        <v>7112</v>
      </c>
      <c r="D343" s="85">
        <v>46143</v>
      </c>
    </row>
    <row r="344" spans="1:4" hidden="1" x14ac:dyDescent="0.3">
      <c r="A344" t="s">
        <v>1527</v>
      </c>
      <c r="B344">
        <v>345</v>
      </c>
      <c r="C344" t="s">
        <v>7112</v>
      </c>
      <c r="D344" s="85">
        <v>46143</v>
      </c>
    </row>
    <row r="345" spans="1:4" hidden="1" x14ac:dyDescent="0.3">
      <c r="A345" t="s">
        <v>1527</v>
      </c>
      <c r="B345">
        <v>319</v>
      </c>
      <c r="C345" t="s">
        <v>7112</v>
      </c>
      <c r="D345" s="85">
        <v>46143</v>
      </c>
    </row>
    <row r="346" spans="1:4" hidden="1" x14ac:dyDescent="0.3">
      <c r="A346" t="s">
        <v>242</v>
      </c>
      <c r="B346">
        <v>17350</v>
      </c>
      <c r="C346" t="s">
        <v>7111</v>
      </c>
      <c r="D346" s="85">
        <v>46149</v>
      </c>
    </row>
    <row r="347" spans="1:4" hidden="1" x14ac:dyDescent="0.3">
      <c r="A347" t="s">
        <v>242</v>
      </c>
      <c r="B347">
        <v>2705</v>
      </c>
      <c r="C347" t="s">
        <v>7111</v>
      </c>
      <c r="D347" s="85">
        <v>46150</v>
      </c>
    </row>
    <row r="348" spans="1:4" hidden="1" x14ac:dyDescent="0.3">
      <c r="A348" t="s">
        <v>1289</v>
      </c>
      <c r="B348">
        <v>200</v>
      </c>
      <c r="C348" t="s">
        <v>7112</v>
      </c>
      <c r="D348" s="85">
        <v>46139</v>
      </c>
    </row>
    <row r="349" spans="1:4" hidden="1" x14ac:dyDescent="0.3">
      <c r="A349" t="s">
        <v>1289</v>
      </c>
      <c r="B349">
        <v>2419</v>
      </c>
      <c r="C349" t="s">
        <v>7112</v>
      </c>
      <c r="D349" s="85">
        <v>46142</v>
      </c>
    </row>
    <row r="350" spans="1:4" hidden="1" x14ac:dyDescent="0.3">
      <c r="A350" t="s">
        <v>297</v>
      </c>
      <c r="B350">
        <v>3480</v>
      </c>
      <c r="C350" t="s">
        <v>7111</v>
      </c>
      <c r="D350" s="85">
        <v>46141</v>
      </c>
    </row>
    <row r="351" spans="1:4" hidden="1" x14ac:dyDescent="0.3">
      <c r="A351" t="s">
        <v>297</v>
      </c>
      <c r="B351">
        <v>6825</v>
      </c>
      <c r="C351" t="s">
        <v>7111</v>
      </c>
      <c r="D351" s="85">
        <v>46146</v>
      </c>
    </row>
    <row r="352" spans="1:4" hidden="1" x14ac:dyDescent="0.3">
      <c r="A352" t="s">
        <v>297</v>
      </c>
      <c r="B352">
        <v>6760</v>
      </c>
      <c r="C352" t="s">
        <v>7111</v>
      </c>
      <c r="D352" s="85">
        <v>46146</v>
      </c>
    </row>
    <row r="353" spans="1:4" hidden="1" x14ac:dyDescent="0.3">
      <c r="A353" t="s">
        <v>390</v>
      </c>
      <c r="B353">
        <v>10112</v>
      </c>
      <c r="C353" t="s">
        <v>7112</v>
      </c>
      <c r="D353" s="85">
        <v>46139</v>
      </c>
    </row>
    <row r="354" spans="1:4" hidden="1" x14ac:dyDescent="0.3">
      <c r="A354" t="s">
        <v>390</v>
      </c>
      <c r="B354">
        <v>2785</v>
      </c>
      <c r="C354" t="s">
        <v>7112</v>
      </c>
      <c r="D354" s="85">
        <v>46140</v>
      </c>
    </row>
    <row r="355" spans="1:4" hidden="1" x14ac:dyDescent="0.3">
      <c r="A355" t="s">
        <v>390</v>
      </c>
      <c r="B355">
        <v>3475</v>
      </c>
      <c r="C355" t="s">
        <v>7112</v>
      </c>
      <c r="D355" s="85">
        <v>46141</v>
      </c>
    </row>
    <row r="356" spans="1:4" hidden="1" x14ac:dyDescent="0.3">
      <c r="A356" t="s">
        <v>390</v>
      </c>
      <c r="B356">
        <v>3078</v>
      </c>
      <c r="C356" t="s">
        <v>7112</v>
      </c>
      <c r="D356" s="85">
        <v>46142</v>
      </c>
    </row>
    <row r="357" spans="1:4" hidden="1" x14ac:dyDescent="0.3">
      <c r="A357" t="s">
        <v>398</v>
      </c>
      <c r="B357">
        <v>8880</v>
      </c>
      <c r="C357" t="s">
        <v>7111</v>
      </c>
      <c r="D357" s="85">
        <v>46148</v>
      </c>
    </row>
    <row r="358" spans="1:4" hidden="1" x14ac:dyDescent="0.3">
      <c r="A358" t="s">
        <v>1076</v>
      </c>
      <c r="B358">
        <v>3827</v>
      </c>
      <c r="C358" t="s">
        <v>7112</v>
      </c>
      <c r="D358" s="85">
        <v>46142</v>
      </c>
    </row>
    <row r="359" spans="1:4" hidden="1" x14ac:dyDescent="0.3">
      <c r="A359" t="s">
        <v>1093</v>
      </c>
      <c r="B359">
        <v>10990</v>
      </c>
      <c r="C359" t="s">
        <v>7111</v>
      </c>
      <c r="D359" s="85">
        <v>46142</v>
      </c>
    </row>
    <row r="360" spans="1:4" hidden="1" x14ac:dyDescent="0.3">
      <c r="A360" t="s">
        <v>230</v>
      </c>
      <c r="B360">
        <v>406</v>
      </c>
      <c r="C360" t="s">
        <v>7112</v>
      </c>
      <c r="D360" s="85">
        <v>46139</v>
      </c>
    </row>
    <row r="361" spans="1:4" hidden="1" x14ac:dyDescent="0.3">
      <c r="A361" t="s">
        <v>230</v>
      </c>
      <c r="B361">
        <v>608</v>
      </c>
      <c r="C361" t="s">
        <v>7112</v>
      </c>
      <c r="D361" s="85">
        <v>46139</v>
      </c>
    </row>
    <row r="362" spans="1:4" hidden="1" x14ac:dyDescent="0.3">
      <c r="A362" t="s">
        <v>230</v>
      </c>
      <c r="B362">
        <v>406</v>
      </c>
      <c r="C362" t="s">
        <v>7112</v>
      </c>
      <c r="D362" s="85">
        <v>46140</v>
      </c>
    </row>
    <row r="363" spans="1:4" hidden="1" x14ac:dyDescent="0.3">
      <c r="A363" t="s">
        <v>230</v>
      </c>
      <c r="B363">
        <v>405</v>
      </c>
      <c r="C363" t="s">
        <v>7112</v>
      </c>
      <c r="D363" s="85">
        <v>46140</v>
      </c>
    </row>
    <row r="364" spans="1:4" hidden="1" x14ac:dyDescent="0.3">
      <c r="A364" t="s">
        <v>230</v>
      </c>
      <c r="B364">
        <v>782</v>
      </c>
      <c r="C364" t="s">
        <v>7112</v>
      </c>
      <c r="D364" s="85">
        <v>46140</v>
      </c>
    </row>
    <row r="365" spans="1:4" hidden="1" x14ac:dyDescent="0.3">
      <c r="A365" t="s">
        <v>230</v>
      </c>
      <c r="B365">
        <v>406</v>
      </c>
      <c r="C365" t="s">
        <v>7112</v>
      </c>
      <c r="D365" s="85">
        <v>46140</v>
      </c>
    </row>
    <row r="366" spans="1:4" hidden="1" x14ac:dyDescent="0.3">
      <c r="A366" t="s">
        <v>230</v>
      </c>
      <c r="B366">
        <v>440</v>
      </c>
      <c r="C366" t="s">
        <v>7112</v>
      </c>
      <c r="D366" s="85">
        <v>46140</v>
      </c>
    </row>
    <row r="367" spans="1:4" hidden="1" x14ac:dyDescent="0.3">
      <c r="A367" t="s">
        <v>230</v>
      </c>
      <c r="B367">
        <v>406</v>
      </c>
      <c r="C367" t="s">
        <v>7112</v>
      </c>
      <c r="D367" s="85">
        <v>46141</v>
      </c>
    </row>
    <row r="368" spans="1:4" hidden="1" x14ac:dyDescent="0.3">
      <c r="A368" t="s">
        <v>230</v>
      </c>
      <c r="B368">
        <v>406</v>
      </c>
      <c r="C368" t="s">
        <v>7112</v>
      </c>
      <c r="D368" s="85">
        <v>46141</v>
      </c>
    </row>
    <row r="369" spans="1:4" hidden="1" x14ac:dyDescent="0.3">
      <c r="A369" t="s">
        <v>230</v>
      </c>
      <c r="B369">
        <v>670</v>
      </c>
      <c r="C369" t="s">
        <v>7112</v>
      </c>
      <c r="D369" s="85">
        <v>46141</v>
      </c>
    </row>
    <row r="370" spans="1:4" hidden="1" x14ac:dyDescent="0.3">
      <c r="A370" t="s">
        <v>230</v>
      </c>
      <c r="B370">
        <v>130</v>
      </c>
      <c r="C370" t="s">
        <v>7112</v>
      </c>
      <c r="D370" s="85">
        <v>46141</v>
      </c>
    </row>
    <row r="371" spans="1:4" hidden="1" x14ac:dyDescent="0.3">
      <c r="A371" t="s">
        <v>230</v>
      </c>
      <c r="B371">
        <v>802</v>
      </c>
      <c r="C371" t="s">
        <v>7112</v>
      </c>
      <c r="D371" s="85">
        <v>46141</v>
      </c>
    </row>
    <row r="372" spans="1:4" hidden="1" x14ac:dyDescent="0.3">
      <c r="A372" t="s">
        <v>230</v>
      </c>
      <c r="B372">
        <v>406</v>
      </c>
      <c r="C372" t="s">
        <v>7112</v>
      </c>
      <c r="D372" s="85">
        <v>46142</v>
      </c>
    </row>
    <row r="373" spans="1:4" hidden="1" x14ac:dyDescent="0.3">
      <c r="A373" t="s">
        <v>230</v>
      </c>
      <c r="B373">
        <v>405</v>
      </c>
      <c r="C373" t="s">
        <v>7112</v>
      </c>
      <c r="D373" s="85">
        <v>46142</v>
      </c>
    </row>
    <row r="374" spans="1:4" hidden="1" x14ac:dyDescent="0.3">
      <c r="A374" t="s">
        <v>230</v>
      </c>
      <c r="B374">
        <v>447</v>
      </c>
      <c r="C374" t="s">
        <v>7112</v>
      </c>
      <c r="D374" s="85">
        <v>46142</v>
      </c>
    </row>
    <row r="375" spans="1:4" hidden="1" x14ac:dyDescent="0.3">
      <c r="A375" t="s">
        <v>297</v>
      </c>
      <c r="B375">
        <v>8730</v>
      </c>
      <c r="C375" t="s">
        <v>7111</v>
      </c>
      <c r="D375" s="85">
        <v>46140</v>
      </c>
    </row>
    <row r="376" spans="1:4" hidden="1" x14ac:dyDescent="0.3">
      <c r="A376" t="s">
        <v>297</v>
      </c>
      <c r="B376">
        <v>9000</v>
      </c>
      <c r="C376" t="s">
        <v>7111</v>
      </c>
      <c r="D376" s="85">
        <v>46140</v>
      </c>
    </row>
    <row r="377" spans="1:4" hidden="1" x14ac:dyDescent="0.3">
      <c r="A377" t="s">
        <v>387</v>
      </c>
      <c r="B377">
        <v>2634</v>
      </c>
      <c r="C377" t="s">
        <v>7112</v>
      </c>
      <c r="D377" s="85">
        <v>46140</v>
      </c>
    </row>
    <row r="378" spans="1:4" hidden="1" x14ac:dyDescent="0.3">
      <c r="A378" t="s">
        <v>387</v>
      </c>
      <c r="B378">
        <v>2360</v>
      </c>
      <c r="C378" t="s">
        <v>7112</v>
      </c>
      <c r="D378" s="85">
        <v>46141</v>
      </c>
    </row>
    <row r="379" spans="1:4" hidden="1" x14ac:dyDescent="0.3">
      <c r="A379" t="s">
        <v>387</v>
      </c>
      <c r="B379">
        <v>1890</v>
      </c>
      <c r="C379" t="s">
        <v>7112</v>
      </c>
      <c r="D379" s="85">
        <v>46142</v>
      </c>
    </row>
    <row r="380" spans="1:4" hidden="1" x14ac:dyDescent="0.3">
      <c r="A380" t="s">
        <v>387</v>
      </c>
      <c r="B380">
        <v>2000</v>
      </c>
      <c r="C380" t="s">
        <v>7112</v>
      </c>
      <c r="D380" s="85">
        <v>46146</v>
      </c>
    </row>
    <row r="381" spans="1:4" hidden="1" x14ac:dyDescent="0.3">
      <c r="A381" t="s">
        <v>387</v>
      </c>
      <c r="B381">
        <v>2600</v>
      </c>
      <c r="C381" t="s">
        <v>7112</v>
      </c>
      <c r="D381" s="85">
        <v>46147</v>
      </c>
    </row>
    <row r="382" spans="1:4" hidden="1" x14ac:dyDescent="0.3">
      <c r="A382" t="s">
        <v>387</v>
      </c>
      <c r="B382">
        <v>2250</v>
      </c>
      <c r="C382" t="s">
        <v>7112</v>
      </c>
      <c r="D382" s="85">
        <v>46148</v>
      </c>
    </row>
    <row r="383" spans="1:4" hidden="1" x14ac:dyDescent="0.3">
      <c r="A383" t="s">
        <v>387</v>
      </c>
      <c r="B383">
        <v>1266</v>
      </c>
      <c r="C383" t="s">
        <v>7112</v>
      </c>
      <c r="D383" s="85">
        <v>46148</v>
      </c>
    </row>
    <row r="384" spans="1:4" hidden="1" x14ac:dyDescent="0.3">
      <c r="A384" t="s">
        <v>3671</v>
      </c>
      <c r="B384">
        <v>4440</v>
      </c>
      <c r="C384" t="s">
        <v>7111</v>
      </c>
      <c r="D384" s="85">
        <v>46140</v>
      </c>
    </row>
    <row r="385" spans="1:4" hidden="1" x14ac:dyDescent="0.3">
      <c r="A385" t="s">
        <v>3671</v>
      </c>
      <c r="B385">
        <v>4580</v>
      </c>
      <c r="C385" t="s">
        <v>7111</v>
      </c>
      <c r="D385" s="85">
        <v>46140</v>
      </c>
    </row>
    <row r="386" spans="1:4" hidden="1" x14ac:dyDescent="0.3">
      <c r="A386" t="s">
        <v>2112</v>
      </c>
      <c r="B386">
        <v>1486</v>
      </c>
      <c r="C386" t="s">
        <v>7112</v>
      </c>
      <c r="D386" s="85">
        <v>46139</v>
      </c>
    </row>
    <row r="387" spans="1:4" hidden="1" x14ac:dyDescent="0.3">
      <c r="A387" t="s">
        <v>2112</v>
      </c>
      <c r="B387">
        <v>20</v>
      </c>
      <c r="C387" t="s">
        <v>7112</v>
      </c>
      <c r="D387" s="85">
        <v>46139</v>
      </c>
    </row>
    <row r="388" spans="1:4" hidden="1" x14ac:dyDescent="0.3">
      <c r="A388" t="s">
        <v>2112</v>
      </c>
      <c r="B388">
        <v>33</v>
      </c>
      <c r="C388" t="s">
        <v>7112</v>
      </c>
      <c r="D388" s="85">
        <v>46139</v>
      </c>
    </row>
    <row r="389" spans="1:4" hidden="1" x14ac:dyDescent="0.3">
      <c r="A389" t="s">
        <v>2112</v>
      </c>
      <c r="B389">
        <v>32</v>
      </c>
      <c r="C389" t="s">
        <v>7112</v>
      </c>
      <c r="D389" s="85">
        <v>46139</v>
      </c>
    </row>
    <row r="390" spans="1:4" hidden="1" x14ac:dyDescent="0.3">
      <c r="A390" t="s">
        <v>2112</v>
      </c>
      <c r="B390">
        <v>8</v>
      </c>
      <c r="C390" t="s">
        <v>7112</v>
      </c>
      <c r="D390" s="85">
        <v>46139</v>
      </c>
    </row>
    <row r="391" spans="1:4" hidden="1" x14ac:dyDescent="0.3">
      <c r="A391" t="s">
        <v>2112</v>
      </c>
      <c r="B391">
        <v>23</v>
      </c>
      <c r="C391" t="s">
        <v>7112</v>
      </c>
      <c r="D391" s="85">
        <v>46139</v>
      </c>
    </row>
    <row r="392" spans="1:4" hidden="1" x14ac:dyDescent="0.3">
      <c r="A392" t="s">
        <v>2112</v>
      </c>
      <c r="B392">
        <v>32</v>
      </c>
      <c r="C392" t="s">
        <v>7112</v>
      </c>
      <c r="D392" s="85">
        <v>46139</v>
      </c>
    </row>
    <row r="393" spans="1:4" hidden="1" x14ac:dyDescent="0.3">
      <c r="A393" t="s">
        <v>2112</v>
      </c>
      <c r="B393">
        <v>33</v>
      </c>
      <c r="C393" t="s">
        <v>7112</v>
      </c>
      <c r="D393" s="85">
        <v>46139</v>
      </c>
    </row>
    <row r="394" spans="1:4" hidden="1" x14ac:dyDescent="0.3">
      <c r="A394" t="s">
        <v>2112</v>
      </c>
      <c r="B394">
        <v>32</v>
      </c>
      <c r="C394" t="s">
        <v>7112</v>
      </c>
      <c r="D394" s="85">
        <v>46139</v>
      </c>
    </row>
    <row r="395" spans="1:4" hidden="1" x14ac:dyDescent="0.3">
      <c r="A395" t="s">
        <v>2112</v>
      </c>
      <c r="B395">
        <v>33</v>
      </c>
      <c r="C395" t="s">
        <v>7112</v>
      </c>
      <c r="D395" s="85">
        <v>46139</v>
      </c>
    </row>
    <row r="396" spans="1:4" hidden="1" x14ac:dyDescent="0.3">
      <c r="A396" t="s">
        <v>2112</v>
      </c>
      <c r="B396">
        <v>32</v>
      </c>
      <c r="C396" t="s">
        <v>7112</v>
      </c>
      <c r="D396" s="85">
        <v>46139</v>
      </c>
    </row>
    <row r="397" spans="1:4" hidden="1" x14ac:dyDescent="0.3">
      <c r="A397" t="s">
        <v>2112</v>
      </c>
      <c r="B397">
        <v>33</v>
      </c>
      <c r="C397" t="s">
        <v>7112</v>
      </c>
      <c r="D397" s="85">
        <v>46139</v>
      </c>
    </row>
    <row r="398" spans="1:4" hidden="1" x14ac:dyDescent="0.3">
      <c r="A398" t="s">
        <v>2112</v>
      </c>
      <c r="B398">
        <v>32</v>
      </c>
      <c r="C398" t="s">
        <v>7112</v>
      </c>
      <c r="D398" s="85">
        <v>46139</v>
      </c>
    </row>
    <row r="399" spans="1:4" hidden="1" x14ac:dyDescent="0.3">
      <c r="A399" t="s">
        <v>2112</v>
      </c>
      <c r="B399">
        <v>33</v>
      </c>
      <c r="C399" t="s">
        <v>7112</v>
      </c>
      <c r="D399" s="85">
        <v>46139</v>
      </c>
    </row>
    <row r="400" spans="1:4" hidden="1" x14ac:dyDescent="0.3">
      <c r="A400" t="s">
        <v>2112</v>
      </c>
      <c r="B400">
        <v>31</v>
      </c>
      <c r="C400" t="s">
        <v>7112</v>
      </c>
      <c r="D400" s="85">
        <v>46139</v>
      </c>
    </row>
    <row r="401" spans="1:4" hidden="1" x14ac:dyDescent="0.3">
      <c r="A401" t="s">
        <v>2112</v>
      </c>
      <c r="B401">
        <v>33</v>
      </c>
      <c r="C401" t="s">
        <v>7112</v>
      </c>
      <c r="D401" s="85">
        <v>46139</v>
      </c>
    </row>
    <row r="402" spans="1:4" hidden="1" x14ac:dyDescent="0.3">
      <c r="A402" t="s">
        <v>2112</v>
      </c>
      <c r="B402">
        <v>32</v>
      </c>
      <c r="C402" t="s">
        <v>7112</v>
      </c>
      <c r="D402" s="85">
        <v>46139</v>
      </c>
    </row>
    <row r="403" spans="1:4" hidden="1" x14ac:dyDescent="0.3">
      <c r="A403" t="s">
        <v>2112</v>
      </c>
      <c r="B403">
        <v>33</v>
      </c>
      <c r="C403" t="s">
        <v>7112</v>
      </c>
      <c r="D403" s="85">
        <v>46139</v>
      </c>
    </row>
    <row r="404" spans="1:4" hidden="1" x14ac:dyDescent="0.3">
      <c r="A404" t="s">
        <v>2112</v>
      </c>
      <c r="B404">
        <v>32</v>
      </c>
      <c r="C404" t="s">
        <v>7112</v>
      </c>
      <c r="D404" s="85">
        <v>46140</v>
      </c>
    </row>
    <row r="405" spans="1:4" hidden="1" x14ac:dyDescent="0.3">
      <c r="A405" t="s">
        <v>2112</v>
      </c>
      <c r="B405">
        <v>33</v>
      </c>
      <c r="C405" t="s">
        <v>7112</v>
      </c>
      <c r="D405" s="85">
        <v>46140</v>
      </c>
    </row>
    <row r="406" spans="1:4" hidden="1" x14ac:dyDescent="0.3">
      <c r="A406" t="s">
        <v>2112</v>
      </c>
      <c r="B406">
        <v>32</v>
      </c>
      <c r="C406" t="s">
        <v>7112</v>
      </c>
      <c r="D406" s="85">
        <v>46140</v>
      </c>
    </row>
    <row r="407" spans="1:4" hidden="1" x14ac:dyDescent="0.3">
      <c r="A407" t="s">
        <v>2112</v>
      </c>
      <c r="B407">
        <v>33</v>
      </c>
      <c r="C407" t="s">
        <v>7112</v>
      </c>
      <c r="D407" s="85">
        <v>46140</v>
      </c>
    </row>
    <row r="408" spans="1:4" hidden="1" x14ac:dyDescent="0.3">
      <c r="A408" t="s">
        <v>2112</v>
      </c>
      <c r="B408">
        <v>32</v>
      </c>
      <c r="C408" t="s">
        <v>7112</v>
      </c>
      <c r="D408" s="85">
        <v>46140</v>
      </c>
    </row>
    <row r="409" spans="1:4" hidden="1" x14ac:dyDescent="0.3">
      <c r="A409" t="s">
        <v>2112</v>
      </c>
      <c r="B409">
        <v>33</v>
      </c>
      <c r="C409" t="s">
        <v>7112</v>
      </c>
      <c r="D409" s="85">
        <v>46140</v>
      </c>
    </row>
    <row r="410" spans="1:4" hidden="1" x14ac:dyDescent="0.3">
      <c r="A410" t="s">
        <v>2112</v>
      </c>
      <c r="B410">
        <v>32</v>
      </c>
      <c r="C410" t="s">
        <v>7112</v>
      </c>
      <c r="D410" s="85">
        <v>46140</v>
      </c>
    </row>
    <row r="411" spans="1:4" hidden="1" x14ac:dyDescent="0.3">
      <c r="A411" t="s">
        <v>2112</v>
      </c>
      <c r="B411">
        <v>33</v>
      </c>
      <c r="C411" t="s">
        <v>7112</v>
      </c>
      <c r="D411" s="85">
        <v>46140</v>
      </c>
    </row>
    <row r="412" spans="1:4" hidden="1" x14ac:dyDescent="0.3">
      <c r="A412" t="s">
        <v>2112</v>
      </c>
      <c r="B412">
        <v>32</v>
      </c>
      <c r="C412" t="s">
        <v>7112</v>
      </c>
      <c r="D412" s="85">
        <v>46140</v>
      </c>
    </row>
    <row r="413" spans="1:4" hidden="1" x14ac:dyDescent="0.3">
      <c r="A413" t="s">
        <v>2112</v>
      </c>
      <c r="B413">
        <v>32</v>
      </c>
      <c r="C413" t="s">
        <v>7112</v>
      </c>
      <c r="D413" s="85">
        <v>46140</v>
      </c>
    </row>
    <row r="414" spans="1:4" hidden="1" x14ac:dyDescent="0.3">
      <c r="A414" t="s">
        <v>2112</v>
      </c>
      <c r="B414">
        <v>33</v>
      </c>
      <c r="C414" t="s">
        <v>7112</v>
      </c>
      <c r="D414" s="85">
        <v>46140</v>
      </c>
    </row>
    <row r="415" spans="1:4" hidden="1" x14ac:dyDescent="0.3">
      <c r="A415" t="s">
        <v>2112</v>
      </c>
      <c r="B415">
        <v>32</v>
      </c>
      <c r="C415" t="s">
        <v>7112</v>
      </c>
      <c r="D415" s="85">
        <v>46140</v>
      </c>
    </row>
    <row r="416" spans="1:4" hidden="1" x14ac:dyDescent="0.3">
      <c r="A416" t="s">
        <v>2112</v>
      </c>
      <c r="B416">
        <v>33</v>
      </c>
      <c r="C416" t="s">
        <v>7112</v>
      </c>
      <c r="D416" s="85">
        <v>46140</v>
      </c>
    </row>
    <row r="417" spans="1:4" hidden="1" x14ac:dyDescent="0.3">
      <c r="A417" t="s">
        <v>2112</v>
      </c>
      <c r="B417">
        <v>32</v>
      </c>
      <c r="C417" t="s">
        <v>7112</v>
      </c>
      <c r="D417" s="85">
        <v>46140</v>
      </c>
    </row>
    <row r="418" spans="1:4" hidden="1" x14ac:dyDescent="0.3">
      <c r="A418" t="s">
        <v>2112</v>
      </c>
      <c r="B418">
        <v>33</v>
      </c>
      <c r="C418" t="s">
        <v>7112</v>
      </c>
      <c r="D418" s="85">
        <v>46140</v>
      </c>
    </row>
    <row r="419" spans="1:4" hidden="1" x14ac:dyDescent="0.3">
      <c r="A419" t="s">
        <v>2112</v>
      </c>
      <c r="B419">
        <v>32</v>
      </c>
      <c r="C419" t="s">
        <v>7112</v>
      </c>
      <c r="D419" s="85">
        <v>46140</v>
      </c>
    </row>
    <row r="420" spans="1:4" hidden="1" x14ac:dyDescent="0.3">
      <c r="A420" t="s">
        <v>2112</v>
      </c>
      <c r="B420">
        <v>33</v>
      </c>
      <c r="C420" t="s">
        <v>7112</v>
      </c>
      <c r="D420" s="85">
        <v>46140</v>
      </c>
    </row>
    <row r="421" spans="1:4" hidden="1" x14ac:dyDescent="0.3">
      <c r="A421" t="s">
        <v>2112</v>
      </c>
      <c r="B421">
        <v>32</v>
      </c>
      <c r="C421" t="s">
        <v>7112</v>
      </c>
      <c r="D421" s="85">
        <v>46140</v>
      </c>
    </row>
    <row r="422" spans="1:4" hidden="1" x14ac:dyDescent="0.3">
      <c r="A422" t="s">
        <v>2112</v>
      </c>
      <c r="B422">
        <v>33</v>
      </c>
      <c r="C422" t="s">
        <v>7112</v>
      </c>
      <c r="D422" s="85">
        <v>46140</v>
      </c>
    </row>
    <row r="423" spans="1:4" hidden="1" x14ac:dyDescent="0.3">
      <c r="A423" t="s">
        <v>2112</v>
      </c>
      <c r="B423">
        <v>32</v>
      </c>
      <c r="C423" t="s">
        <v>7112</v>
      </c>
      <c r="D423" s="85">
        <v>46140</v>
      </c>
    </row>
    <row r="424" spans="1:4" hidden="1" x14ac:dyDescent="0.3">
      <c r="A424" t="s">
        <v>2112</v>
      </c>
      <c r="B424">
        <v>32</v>
      </c>
      <c r="C424" t="s">
        <v>7112</v>
      </c>
      <c r="D424" s="85">
        <v>46140</v>
      </c>
    </row>
    <row r="425" spans="1:4" hidden="1" x14ac:dyDescent="0.3">
      <c r="A425" t="s">
        <v>2112</v>
      </c>
      <c r="B425">
        <v>33</v>
      </c>
      <c r="C425" t="s">
        <v>7112</v>
      </c>
      <c r="D425" s="85">
        <v>46140</v>
      </c>
    </row>
    <row r="426" spans="1:4" hidden="1" x14ac:dyDescent="0.3">
      <c r="A426" t="s">
        <v>2112</v>
      </c>
      <c r="B426">
        <v>33</v>
      </c>
      <c r="C426" t="s">
        <v>7112</v>
      </c>
      <c r="D426" s="85">
        <v>46140</v>
      </c>
    </row>
    <row r="427" spans="1:4" hidden="1" x14ac:dyDescent="0.3">
      <c r="A427" t="s">
        <v>2112</v>
      </c>
      <c r="B427">
        <v>32</v>
      </c>
      <c r="C427" t="s">
        <v>7112</v>
      </c>
      <c r="D427" s="85">
        <v>46140</v>
      </c>
    </row>
    <row r="428" spans="1:4" hidden="1" x14ac:dyDescent="0.3">
      <c r="A428" t="s">
        <v>2112</v>
      </c>
      <c r="B428">
        <v>33</v>
      </c>
      <c r="C428" t="s">
        <v>7112</v>
      </c>
      <c r="D428" s="85">
        <v>46141</v>
      </c>
    </row>
    <row r="429" spans="1:4" hidden="1" x14ac:dyDescent="0.3">
      <c r="A429" t="s">
        <v>2112</v>
      </c>
      <c r="B429">
        <v>208</v>
      </c>
      <c r="C429" t="s">
        <v>7112</v>
      </c>
      <c r="D429" s="85">
        <v>46141</v>
      </c>
    </row>
    <row r="430" spans="1:4" hidden="1" x14ac:dyDescent="0.3">
      <c r="A430" t="s">
        <v>244</v>
      </c>
      <c r="B430">
        <v>300</v>
      </c>
      <c r="C430" t="s">
        <v>7112</v>
      </c>
      <c r="D430" s="85">
        <v>46139</v>
      </c>
    </row>
    <row r="431" spans="1:4" hidden="1" x14ac:dyDescent="0.3">
      <c r="A431" t="s">
        <v>244</v>
      </c>
      <c r="B431">
        <v>200</v>
      </c>
      <c r="C431" t="s">
        <v>7112</v>
      </c>
      <c r="D431" s="85">
        <v>46140</v>
      </c>
    </row>
    <row r="432" spans="1:4" hidden="1" x14ac:dyDescent="0.3">
      <c r="A432" t="s">
        <v>244</v>
      </c>
      <c r="B432">
        <v>1500</v>
      </c>
      <c r="C432" t="s">
        <v>7112</v>
      </c>
      <c r="D432" s="85">
        <v>46141</v>
      </c>
    </row>
    <row r="433" spans="1:4" hidden="1" x14ac:dyDescent="0.3">
      <c r="A433" t="s">
        <v>244</v>
      </c>
      <c r="B433">
        <v>1603</v>
      </c>
      <c r="C433" t="s">
        <v>7112</v>
      </c>
      <c r="D433" s="85">
        <v>46142</v>
      </c>
    </row>
    <row r="434" spans="1:4" hidden="1" x14ac:dyDescent="0.3">
      <c r="A434" t="s">
        <v>244</v>
      </c>
      <c r="B434">
        <v>1527</v>
      </c>
      <c r="C434" t="s">
        <v>7112</v>
      </c>
      <c r="D434" s="85">
        <v>46146</v>
      </c>
    </row>
    <row r="435" spans="1:4" hidden="1" x14ac:dyDescent="0.3">
      <c r="A435" t="s">
        <v>244</v>
      </c>
      <c r="B435">
        <v>1468</v>
      </c>
      <c r="C435" t="s">
        <v>7112</v>
      </c>
      <c r="D435" s="85">
        <v>46147</v>
      </c>
    </row>
    <row r="436" spans="1:4" hidden="1" x14ac:dyDescent="0.3">
      <c r="A436" t="s">
        <v>244</v>
      </c>
      <c r="B436">
        <v>3867</v>
      </c>
      <c r="C436" t="s">
        <v>7112</v>
      </c>
      <c r="D436" s="85">
        <v>46148</v>
      </c>
    </row>
    <row r="437" spans="1:4" hidden="1" x14ac:dyDescent="0.3">
      <c r="A437" t="s">
        <v>244</v>
      </c>
      <c r="B437">
        <v>4293</v>
      </c>
      <c r="C437" t="s">
        <v>7112</v>
      </c>
      <c r="D437" s="85">
        <v>46149</v>
      </c>
    </row>
    <row r="438" spans="1:4" hidden="1" x14ac:dyDescent="0.3">
      <c r="A438" t="s">
        <v>244</v>
      </c>
      <c r="B438">
        <v>4300</v>
      </c>
      <c r="C438" t="s">
        <v>7112</v>
      </c>
      <c r="D438" s="85">
        <v>46150</v>
      </c>
    </row>
    <row r="439" spans="1:4" hidden="1" x14ac:dyDescent="0.3">
      <c r="A439" t="s">
        <v>196</v>
      </c>
      <c r="B439">
        <v>1424</v>
      </c>
      <c r="C439" t="s">
        <v>7112</v>
      </c>
      <c r="D439" s="85">
        <v>46139</v>
      </c>
    </row>
    <row r="440" spans="1:4" hidden="1" x14ac:dyDescent="0.3">
      <c r="A440" t="s">
        <v>196</v>
      </c>
      <c r="B440">
        <v>613</v>
      </c>
      <c r="C440" t="s">
        <v>7112</v>
      </c>
      <c r="D440" s="85">
        <v>46140</v>
      </c>
    </row>
    <row r="441" spans="1:4" hidden="1" x14ac:dyDescent="0.3">
      <c r="A441" t="s">
        <v>196</v>
      </c>
      <c r="B441">
        <v>1139</v>
      </c>
      <c r="C441" t="s">
        <v>7112</v>
      </c>
      <c r="D441" s="85">
        <v>46141</v>
      </c>
    </row>
    <row r="442" spans="1:4" hidden="1" x14ac:dyDescent="0.3">
      <c r="A442" t="s">
        <v>196</v>
      </c>
      <c r="B442">
        <v>1246</v>
      </c>
      <c r="C442" t="s">
        <v>7112</v>
      </c>
      <c r="D442" s="85">
        <v>46142</v>
      </c>
    </row>
    <row r="443" spans="1:4" hidden="1" x14ac:dyDescent="0.3">
      <c r="A443" t="s">
        <v>196</v>
      </c>
      <c r="B443">
        <v>1483</v>
      </c>
      <c r="C443" t="s">
        <v>7112</v>
      </c>
      <c r="D443" s="85">
        <v>46148</v>
      </c>
    </row>
    <row r="444" spans="1:4" hidden="1" x14ac:dyDescent="0.3">
      <c r="A444" t="s">
        <v>196</v>
      </c>
      <c r="B444">
        <v>2489</v>
      </c>
      <c r="C444" t="s">
        <v>7112</v>
      </c>
      <c r="D444" s="85">
        <v>46149</v>
      </c>
    </row>
    <row r="445" spans="1:4" hidden="1" x14ac:dyDescent="0.3">
      <c r="A445" t="s">
        <v>196</v>
      </c>
      <c r="B445">
        <v>2492</v>
      </c>
      <c r="C445" t="s">
        <v>7112</v>
      </c>
      <c r="D445" s="85">
        <v>46150</v>
      </c>
    </row>
    <row r="446" spans="1:4" hidden="1" x14ac:dyDescent="0.3">
      <c r="A446" t="s">
        <v>2443</v>
      </c>
      <c r="B446">
        <v>8000</v>
      </c>
      <c r="C446" t="s">
        <v>7112</v>
      </c>
      <c r="D446" s="85">
        <v>46148</v>
      </c>
    </row>
    <row r="447" spans="1:4" hidden="1" x14ac:dyDescent="0.3">
      <c r="A447" t="s">
        <v>350</v>
      </c>
      <c r="B447">
        <v>8790</v>
      </c>
      <c r="C447" t="s">
        <v>7111</v>
      </c>
      <c r="D447" s="85">
        <v>46148</v>
      </c>
    </row>
    <row r="448" spans="1:4" hidden="1" x14ac:dyDescent="0.3">
      <c r="A448" t="s">
        <v>1323</v>
      </c>
      <c r="B448">
        <v>6410</v>
      </c>
      <c r="C448" t="s">
        <v>7112</v>
      </c>
      <c r="D448" s="85">
        <v>46141</v>
      </c>
    </row>
    <row r="449" spans="1:4" hidden="1" x14ac:dyDescent="0.3">
      <c r="A449" t="s">
        <v>1323</v>
      </c>
      <c r="B449">
        <v>4700</v>
      </c>
      <c r="C449" t="s">
        <v>7112</v>
      </c>
      <c r="D449" s="85">
        <v>46148</v>
      </c>
    </row>
    <row r="450" spans="1:4" hidden="1" x14ac:dyDescent="0.3">
      <c r="A450" t="s">
        <v>1049</v>
      </c>
      <c r="B450">
        <v>15000</v>
      </c>
      <c r="C450" t="s">
        <v>7111</v>
      </c>
      <c r="D450" s="85">
        <v>46149</v>
      </c>
    </row>
    <row r="451" spans="1:4" hidden="1" x14ac:dyDescent="0.3">
      <c r="A451" t="s">
        <v>277</v>
      </c>
      <c r="B451">
        <v>15536</v>
      </c>
      <c r="C451" t="s">
        <v>7111</v>
      </c>
      <c r="D451" s="85">
        <v>46148</v>
      </c>
    </row>
    <row r="452" spans="1:4" hidden="1" x14ac:dyDescent="0.3">
      <c r="A452" t="s">
        <v>4295</v>
      </c>
      <c r="B452">
        <v>2930</v>
      </c>
      <c r="C452" t="s">
        <v>7112</v>
      </c>
      <c r="D452" s="85">
        <v>46140</v>
      </c>
    </row>
    <row r="453" spans="1:4" hidden="1" x14ac:dyDescent="0.3">
      <c r="A453" t="s">
        <v>4295</v>
      </c>
      <c r="B453">
        <v>500</v>
      </c>
      <c r="C453" t="s">
        <v>7112</v>
      </c>
      <c r="D453" s="85">
        <v>46142</v>
      </c>
    </row>
    <row r="454" spans="1:4" hidden="1" x14ac:dyDescent="0.3">
      <c r="A454" t="s">
        <v>4295</v>
      </c>
      <c r="B454">
        <v>230</v>
      </c>
      <c r="C454" t="s">
        <v>7112</v>
      </c>
      <c r="D454" s="85">
        <v>46147</v>
      </c>
    </row>
    <row r="455" spans="1:4" hidden="1" x14ac:dyDescent="0.3">
      <c r="A455" t="s">
        <v>316</v>
      </c>
      <c r="B455">
        <v>9105</v>
      </c>
      <c r="C455" t="s">
        <v>7112</v>
      </c>
      <c r="D455" s="85">
        <v>46140</v>
      </c>
    </row>
    <row r="456" spans="1:4" hidden="1" x14ac:dyDescent="0.3">
      <c r="A456" t="s">
        <v>352</v>
      </c>
      <c r="B456">
        <v>8905</v>
      </c>
      <c r="C456" t="s">
        <v>7111</v>
      </c>
      <c r="D456" s="85">
        <v>46141</v>
      </c>
    </row>
    <row r="457" spans="1:4" hidden="1" x14ac:dyDescent="0.3">
      <c r="A457" t="s">
        <v>1042</v>
      </c>
      <c r="B457">
        <v>2350</v>
      </c>
      <c r="C457" t="s">
        <v>7112</v>
      </c>
      <c r="D457" s="85">
        <v>46141</v>
      </c>
    </row>
    <row r="458" spans="1:4" hidden="1" x14ac:dyDescent="0.3">
      <c r="A458" t="s">
        <v>1042</v>
      </c>
      <c r="B458">
        <v>2830</v>
      </c>
      <c r="C458" t="s">
        <v>7112</v>
      </c>
      <c r="D458" s="85">
        <v>46142</v>
      </c>
    </row>
    <row r="459" spans="1:4" hidden="1" x14ac:dyDescent="0.3">
      <c r="A459" t="s">
        <v>1042</v>
      </c>
      <c r="B459">
        <v>3000</v>
      </c>
      <c r="C459" t="s">
        <v>7112</v>
      </c>
      <c r="D459" s="85">
        <v>46146</v>
      </c>
    </row>
    <row r="460" spans="1:4" hidden="1" x14ac:dyDescent="0.3">
      <c r="A460" t="s">
        <v>1042</v>
      </c>
      <c r="B460">
        <v>2448</v>
      </c>
      <c r="C460" t="s">
        <v>7112</v>
      </c>
      <c r="D460" s="85">
        <v>46147</v>
      </c>
    </row>
    <row r="461" spans="1:4" hidden="1" x14ac:dyDescent="0.3">
      <c r="A461" t="s">
        <v>1042</v>
      </c>
      <c r="B461">
        <v>2668</v>
      </c>
      <c r="C461" t="s">
        <v>7112</v>
      </c>
      <c r="D461" s="85">
        <v>46148</v>
      </c>
    </row>
    <row r="462" spans="1:4" hidden="1" x14ac:dyDescent="0.3">
      <c r="A462" t="s">
        <v>1042</v>
      </c>
      <c r="B462">
        <v>2231</v>
      </c>
      <c r="C462" t="s">
        <v>7112</v>
      </c>
      <c r="D462" s="85">
        <v>46149</v>
      </c>
    </row>
    <row r="463" spans="1:4" hidden="1" x14ac:dyDescent="0.3">
      <c r="A463" t="s">
        <v>1042</v>
      </c>
      <c r="B463">
        <v>2624</v>
      </c>
      <c r="C463" t="s">
        <v>7112</v>
      </c>
      <c r="D463" s="85">
        <v>46150</v>
      </c>
    </row>
    <row r="464" spans="1:4" hidden="1" x14ac:dyDescent="0.3">
      <c r="A464" t="s">
        <v>1093</v>
      </c>
      <c r="B464">
        <v>600</v>
      </c>
      <c r="C464" t="s">
        <v>7112</v>
      </c>
      <c r="D464" s="85">
        <v>46139</v>
      </c>
    </row>
    <row r="465" spans="1:4" hidden="1" x14ac:dyDescent="0.3">
      <c r="A465" t="s">
        <v>1093</v>
      </c>
      <c r="B465">
        <v>310</v>
      </c>
      <c r="C465" t="s">
        <v>7112</v>
      </c>
      <c r="D465" s="85">
        <v>46140</v>
      </c>
    </row>
    <row r="466" spans="1:4" hidden="1" x14ac:dyDescent="0.3">
      <c r="A466" t="s">
        <v>1093</v>
      </c>
      <c r="B466">
        <v>264</v>
      </c>
      <c r="C466" t="s">
        <v>7112</v>
      </c>
      <c r="D466" s="85">
        <v>46140</v>
      </c>
    </row>
    <row r="467" spans="1:4" hidden="1" x14ac:dyDescent="0.3">
      <c r="A467" t="s">
        <v>1093</v>
      </c>
      <c r="B467">
        <v>10216</v>
      </c>
      <c r="C467" t="s">
        <v>7111</v>
      </c>
      <c r="D467" s="85">
        <v>46146</v>
      </c>
    </row>
    <row r="468" spans="1:4" hidden="1" x14ac:dyDescent="0.3">
      <c r="A468" t="s">
        <v>2006</v>
      </c>
      <c r="B468">
        <v>310</v>
      </c>
      <c r="C468" t="s">
        <v>7112</v>
      </c>
      <c r="D468" s="85">
        <v>46148</v>
      </c>
    </row>
    <row r="469" spans="1:4" hidden="1" x14ac:dyDescent="0.3">
      <c r="A469" t="s">
        <v>2006</v>
      </c>
      <c r="B469">
        <v>284</v>
      </c>
      <c r="C469" t="s">
        <v>7112</v>
      </c>
      <c r="D469" s="85">
        <v>46148</v>
      </c>
    </row>
    <row r="470" spans="1:4" hidden="1" x14ac:dyDescent="0.3">
      <c r="A470" t="s">
        <v>2006</v>
      </c>
      <c r="B470">
        <v>284</v>
      </c>
      <c r="C470" t="s">
        <v>7112</v>
      </c>
      <c r="D470" s="85">
        <v>46149</v>
      </c>
    </row>
    <row r="471" spans="1:4" hidden="1" x14ac:dyDescent="0.3">
      <c r="A471" t="s">
        <v>2006</v>
      </c>
      <c r="B471">
        <v>262</v>
      </c>
      <c r="C471" t="s">
        <v>7112</v>
      </c>
      <c r="D471" s="85">
        <v>46149</v>
      </c>
    </row>
    <row r="472" spans="1:4" hidden="1" x14ac:dyDescent="0.3">
      <c r="A472" t="s">
        <v>2006</v>
      </c>
      <c r="B472">
        <v>138</v>
      </c>
      <c r="C472" t="s">
        <v>7112</v>
      </c>
      <c r="D472" s="85">
        <v>46149</v>
      </c>
    </row>
    <row r="473" spans="1:4" hidden="1" x14ac:dyDescent="0.3">
      <c r="A473" t="s">
        <v>2006</v>
      </c>
      <c r="B473">
        <v>10</v>
      </c>
      <c r="C473" t="s">
        <v>7112</v>
      </c>
      <c r="D473" s="85">
        <v>46149</v>
      </c>
    </row>
    <row r="474" spans="1:4" hidden="1" x14ac:dyDescent="0.3">
      <c r="A474" t="s">
        <v>2006</v>
      </c>
      <c r="B474">
        <v>17</v>
      </c>
      <c r="C474" t="s">
        <v>7112</v>
      </c>
      <c r="D474" s="85">
        <v>46149</v>
      </c>
    </row>
    <row r="475" spans="1:4" hidden="1" x14ac:dyDescent="0.3">
      <c r="A475" t="s">
        <v>2006</v>
      </c>
      <c r="B475">
        <v>2</v>
      </c>
      <c r="C475" t="s">
        <v>7112</v>
      </c>
      <c r="D475" s="85">
        <v>46149</v>
      </c>
    </row>
    <row r="476" spans="1:4" hidden="1" x14ac:dyDescent="0.3">
      <c r="A476" t="s">
        <v>2006</v>
      </c>
      <c r="B476">
        <v>1</v>
      </c>
      <c r="C476" t="s">
        <v>7112</v>
      </c>
      <c r="D476" s="85">
        <v>46149</v>
      </c>
    </row>
    <row r="477" spans="1:4" hidden="1" x14ac:dyDescent="0.3">
      <c r="A477" t="s">
        <v>2006</v>
      </c>
      <c r="B477">
        <v>1</v>
      </c>
      <c r="C477" t="s">
        <v>7112</v>
      </c>
      <c r="D477" s="85">
        <v>46149</v>
      </c>
    </row>
    <row r="478" spans="1:4" hidden="1" x14ac:dyDescent="0.3">
      <c r="A478" t="s">
        <v>2006</v>
      </c>
      <c r="B478">
        <v>1</v>
      </c>
      <c r="C478" t="s">
        <v>7112</v>
      </c>
      <c r="D478" s="85">
        <v>46149</v>
      </c>
    </row>
    <row r="479" spans="1:4" hidden="1" x14ac:dyDescent="0.3">
      <c r="A479" t="s">
        <v>2006</v>
      </c>
      <c r="B479">
        <v>1</v>
      </c>
      <c r="C479" t="s">
        <v>7112</v>
      </c>
      <c r="D479" s="85">
        <v>46149</v>
      </c>
    </row>
    <row r="480" spans="1:4" hidden="1" x14ac:dyDescent="0.3">
      <c r="A480" t="s">
        <v>2006</v>
      </c>
      <c r="B480">
        <v>1</v>
      </c>
      <c r="C480" t="s">
        <v>7112</v>
      </c>
      <c r="D480" s="85">
        <v>46149</v>
      </c>
    </row>
    <row r="481" spans="1:4" hidden="1" x14ac:dyDescent="0.3">
      <c r="A481" t="s">
        <v>2006</v>
      </c>
      <c r="B481">
        <v>1</v>
      </c>
      <c r="C481" t="s">
        <v>7112</v>
      </c>
      <c r="D481" s="85">
        <v>46149</v>
      </c>
    </row>
    <row r="482" spans="1:4" hidden="1" x14ac:dyDescent="0.3">
      <c r="A482" t="s">
        <v>2006</v>
      </c>
      <c r="B482">
        <v>1</v>
      </c>
      <c r="C482" t="s">
        <v>7112</v>
      </c>
      <c r="D482" s="85">
        <v>46149</v>
      </c>
    </row>
    <row r="483" spans="1:4" hidden="1" x14ac:dyDescent="0.3">
      <c r="A483" t="s">
        <v>2006</v>
      </c>
      <c r="B483">
        <v>1</v>
      </c>
      <c r="C483" t="s">
        <v>7112</v>
      </c>
      <c r="D483" s="85">
        <v>46149</v>
      </c>
    </row>
    <row r="484" spans="1:4" hidden="1" x14ac:dyDescent="0.3">
      <c r="A484" t="s">
        <v>2006</v>
      </c>
      <c r="B484">
        <v>1</v>
      </c>
      <c r="C484" t="s">
        <v>7112</v>
      </c>
      <c r="D484" s="85">
        <v>46149</v>
      </c>
    </row>
    <row r="485" spans="1:4" hidden="1" x14ac:dyDescent="0.3">
      <c r="A485" t="s">
        <v>2006</v>
      </c>
      <c r="B485">
        <v>1</v>
      </c>
      <c r="C485" t="s">
        <v>7112</v>
      </c>
      <c r="D485" s="85">
        <v>46149</v>
      </c>
    </row>
    <row r="486" spans="1:4" hidden="1" x14ac:dyDescent="0.3">
      <c r="A486" t="s">
        <v>2006</v>
      </c>
      <c r="B486">
        <v>107</v>
      </c>
      <c r="C486" t="s">
        <v>7112</v>
      </c>
      <c r="D486" s="85">
        <v>46149</v>
      </c>
    </row>
    <row r="487" spans="1:4" hidden="1" x14ac:dyDescent="0.3">
      <c r="A487" t="s">
        <v>2006</v>
      </c>
      <c r="B487">
        <v>1</v>
      </c>
      <c r="C487" t="s">
        <v>7112</v>
      </c>
      <c r="D487" s="85">
        <v>46149</v>
      </c>
    </row>
    <row r="488" spans="1:4" hidden="1" x14ac:dyDescent="0.3">
      <c r="A488" t="s">
        <v>2006</v>
      </c>
      <c r="B488">
        <v>424</v>
      </c>
      <c r="C488" t="s">
        <v>7112</v>
      </c>
      <c r="D488" s="85">
        <v>46149</v>
      </c>
    </row>
    <row r="489" spans="1:4" hidden="1" x14ac:dyDescent="0.3">
      <c r="A489" t="s">
        <v>2006</v>
      </c>
      <c r="B489">
        <v>1</v>
      </c>
      <c r="C489" t="s">
        <v>7112</v>
      </c>
      <c r="D489" s="85">
        <v>46150</v>
      </c>
    </row>
    <row r="490" spans="1:4" hidden="1" x14ac:dyDescent="0.3">
      <c r="A490" t="s">
        <v>2006</v>
      </c>
      <c r="B490">
        <v>1</v>
      </c>
      <c r="C490" t="s">
        <v>7112</v>
      </c>
      <c r="D490" s="85">
        <v>46150</v>
      </c>
    </row>
    <row r="491" spans="1:4" hidden="1" x14ac:dyDescent="0.3">
      <c r="A491" t="s">
        <v>2006</v>
      </c>
      <c r="B491">
        <v>23</v>
      </c>
      <c r="C491" t="s">
        <v>7112</v>
      </c>
      <c r="D491" s="85">
        <v>46150</v>
      </c>
    </row>
    <row r="492" spans="1:4" hidden="1" x14ac:dyDescent="0.3">
      <c r="A492" t="s">
        <v>2006</v>
      </c>
      <c r="B492">
        <v>332</v>
      </c>
      <c r="C492" t="s">
        <v>7112</v>
      </c>
      <c r="D492" s="85">
        <v>46150</v>
      </c>
    </row>
    <row r="493" spans="1:4" hidden="1" x14ac:dyDescent="0.3">
      <c r="A493" t="s">
        <v>2006</v>
      </c>
      <c r="B493">
        <v>197</v>
      </c>
      <c r="C493" t="s">
        <v>7112</v>
      </c>
      <c r="D493" s="85">
        <v>46151</v>
      </c>
    </row>
    <row r="494" spans="1:4" hidden="1" x14ac:dyDescent="0.3">
      <c r="A494" t="s">
        <v>351</v>
      </c>
      <c r="B494">
        <v>19665</v>
      </c>
      <c r="C494" t="s">
        <v>7112</v>
      </c>
      <c r="D494" s="85">
        <v>46139</v>
      </c>
    </row>
    <row r="495" spans="1:4" hidden="1" x14ac:dyDescent="0.3">
      <c r="A495" t="s">
        <v>351</v>
      </c>
      <c r="B495">
        <v>19665</v>
      </c>
      <c r="C495" t="s">
        <v>7112</v>
      </c>
      <c r="D495" s="85">
        <v>46146</v>
      </c>
    </row>
    <row r="496" spans="1:4" hidden="1" x14ac:dyDescent="0.3">
      <c r="A496" t="s">
        <v>374</v>
      </c>
      <c r="B496">
        <v>3414</v>
      </c>
      <c r="C496" t="s">
        <v>7112</v>
      </c>
      <c r="D496" s="85">
        <v>46139</v>
      </c>
    </row>
    <row r="497" spans="1:4" hidden="1" x14ac:dyDescent="0.3">
      <c r="A497" t="s">
        <v>374</v>
      </c>
      <c r="B497">
        <v>1829</v>
      </c>
      <c r="C497" t="s">
        <v>7112</v>
      </c>
      <c r="D497" s="85">
        <v>46148</v>
      </c>
    </row>
    <row r="498" spans="1:4" hidden="1" x14ac:dyDescent="0.3">
      <c r="A498" t="s">
        <v>374</v>
      </c>
      <c r="B498">
        <v>4432</v>
      </c>
      <c r="C498" t="s">
        <v>7112</v>
      </c>
      <c r="D498" s="85">
        <v>46149</v>
      </c>
    </row>
    <row r="499" spans="1:4" hidden="1" x14ac:dyDescent="0.3">
      <c r="A499" t="s">
        <v>402</v>
      </c>
      <c r="B499">
        <v>5372</v>
      </c>
      <c r="C499" t="s">
        <v>7112</v>
      </c>
      <c r="D499" s="85">
        <v>46140</v>
      </c>
    </row>
    <row r="500" spans="1:4" hidden="1" x14ac:dyDescent="0.3">
      <c r="A500" t="s">
        <v>402</v>
      </c>
      <c r="B500">
        <v>5890</v>
      </c>
      <c r="C500" t="s">
        <v>7112</v>
      </c>
      <c r="D500" s="85">
        <v>46141</v>
      </c>
    </row>
    <row r="501" spans="1:4" hidden="1" x14ac:dyDescent="0.3">
      <c r="A501" t="s">
        <v>402</v>
      </c>
      <c r="B501">
        <v>6302</v>
      </c>
      <c r="C501" t="s">
        <v>7112</v>
      </c>
      <c r="D501" s="85">
        <v>46142</v>
      </c>
    </row>
    <row r="502" spans="1:4" hidden="1" x14ac:dyDescent="0.3">
      <c r="A502" t="s">
        <v>402</v>
      </c>
      <c r="B502">
        <v>4250</v>
      </c>
      <c r="C502" t="s">
        <v>7112</v>
      </c>
      <c r="D502" s="85">
        <v>46146</v>
      </c>
    </row>
    <row r="503" spans="1:4" hidden="1" x14ac:dyDescent="0.3">
      <c r="A503" t="s">
        <v>402</v>
      </c>
      <c r="B503">
        <v>2188</v>
      </c>
      <c r="C503" t="s">
        <v>7112</v>
      </c>
      <c r="D503" s="85">
        <v>46147</v>
      </c>
    </row>
    <row r="504" spans="1:4" hidden="1" x14ac:dyDescent="0.3">
      <c r="A504" t="s">
        <v>402</v>
      </c>
      <c r="B504">
        <v>2185</v>
      </c>
      <c r="C504" t="s">
        <v>7112</v>
      </c>
      <c r="D504" s="85">
        <v>46148</v>
      </c>
    </row>
    <row r="505" spans="1:4" hidden="1" x14ac:dyDescent="0.3">
      <c r="A505" t="s">
        <v>402</v>
      </c>
      <c r="B505">
        <v>4976</v>
      </c>
      <c r="C505" t="s">
        <v>7112</v>
      </c>
      <c r="D505" s="85">
        <v>46149</v>
      </c>
    </row>
    <row r="506" spans="1:4" hidden="1" x14ac:dyDescent="0.3">
      <c r="A506" t="s">
        <v>402</v>
      </c>
      <c r="B506">
        <v>2000</v>
      </c>
      <c r="C506" t="s">
        <v>7112</v>
      </c>
      <c r="D506" s="85">
        <v>46150</v>
      </c>
    </row>
    <row r="507" spans="1:4" hidden="1" x14ac:dyDescent="0.3">
      <c r="A507" t="s">
        <v>1305</v>
      </c>
      <c r="B507">
        <v>184</v>
      </c>
      <c r="C507" t="s">
        <v>7112</v>
      </c>
      <c r="D507" s="85">
        <v>46139</v>
      </c>
    </row>
    <row r="508" spans="1:4" hidden="1" x14ac:dyDescent="0.3">
      <c r="A508" t="s">
        <v>1305</v>
      </c>
      <c r="B508">
        <v>329</v>
      </c>
      <c r="C508" t="s">
        <v>7112</v>
      </c>
      <c r="D508" s="85">
        <v>46139</v>
      </c>
    </row>
    <row r="509" spans="1:4" hidden="1" x14ac:dyDescent="0.3">
      <c r="A509" t="s">
        <v>1305</v>
      </c>
      <c r="B509">
        <v>589</v>
      </c>
      <c r="C509" t="s">
        <v>7112</v>
      </c>
      <c r="D509" s="85">
        <v>46139</v>
      </c>
    </row>
    <row r="510" spans="1:4" hidden="1" x14ac:dyDescent="0.3">
      <c r="A510" t="s">
        <v>1305</v>
      </c>
      <c r="B510">
        <v>465</v>
      </c>
      <c r="C510" t="s">
        <v>7112</v>
      </c>
      <c r="D510" s="85">
        <v>46140</v>
      </c>
    </row>
    <row r="511" spans="1:4" hidden="1" x14ac:dyDescent="0.3">
      <c r="A511" t="s">
        <v>1305</v>
      </c>
      <c r="B511">
        <v>464</v>
      </c>
      <c r="C511" t="s">
        <v>7112</v>
      </c>
      <c r="D511" s="85">
        <v>46140</v>
      </c>
    </row>
    <row r="512" spans="1:4" hidden="1" x14ac:dyDescent="0.3">
      <c r="A512" t="s">
        <v>1305</v>
      </c>
      <c r="B512">
        <v>408</v>
      </c>
      <c r="C512" t="s">
        <v>7112</v>
      </c>
      <c r="D512" s="85">
        <v>46140</v>
      </c>
    </row>
    <row r="513" spans="1:4" hidden="1" x14ac:dyDescent="0.3">
      <c r="A513" t="s">
        <v>3508</v>
      </c>
      <c r="B513">
        <v>3000</v>
      </c>
      <c r="C513" t="s">
        <v>7112</v>
      </c>
      <c r="D513" s="85">
        <v>46139</v>
      </c>
    </row>
    <row r="514" spans="1:4" hidden="1" x14ac:dyDescent="0.3">
      <c r="A514" t="s">
        <v>3508</v>
      </c>
      <c r="B514">
        <v>1692</v>
      </c>
      <c r="C514" t="s">
        <v>7112</v>
      </c>
      <c r="D514" s="85">
        <v>46139</v>
      </c>
    </row>
    <row r="515" spans="1:4" hidden="1" x14ac:dyDescent="0.3">
      <c r="A515" t="s">
        <v>3508</v>
      </c>
      <c r="B515">
        <v>1692</v>
      </c>
      <c r="C515" t="s">
        <v>7112</v>
      </c>
      <c r="D515" s="85">
        <v>46146</v>
      </c>
    </row>
    <row r="516" spans="1:4" hidden="1" x14ac:dyDescent="0.3">
      <c r="A516" t="s">
        <v>3508</v>
      </c>
      <c r="B516">
        <v>1692</v>
      </c>
      <c r="C516" t="s">
        <v>7112</v>
      </c>
      <c r="D516" s="85">
        <v>46146</v>
      </c>
    </row>
    <row r="517" spans="1:4" hidden="1" x14ac:dyDescent="0.3">
      <c r="A517" t="s">
        <v>3508</v>
      </c>
      <c r="B517">
        <v>7800</v>
      </c>
      <c r="C517" t="s">
        <v>7111</v>
      </c>
      <c r="D517" s="85">
        <v>46149</v>
      </c>
    </row>
    <row r="518" spans="1:4" hidden="1" x14ac:dyDescent="0.3">
      <c r="A518" t="s">
        <v>3508</v>
      </c>
      <c r="B518">
        <v>3000</v>
      </c>
      <c r="C518" t="s">
        <v>7111</v>
      </c>
      <c r="D518" s="85">
        <v>46150</v>
      </c>
    </row>
    <row r="519" spans="1:4" hidden="1" x14ac:dyDescent="0.3">
      <c r="A519" t="s">
        <v>3508</v>
      </c>
      <c r="B519">
        <v>7697</v>
      </c>
      <c r="C519" t="s">
        <v>7111</v>
      </c>
      <c r="D519" s="85">
        <v>46149</v>
      </c>
    </row>
    <row r="520" spans="1:4" hidden="1" x14ac:dyDescent="0.3">
      <c r="A520" t="s">
        <v>3649</v>
      </c>
      <c r="B520">
        <v>6000</v>
      </c>
      <c r="C520" t="s">
        <v>7112</v>
      </c>
      <c r="D520" s="85">
        <v>46141</v>
      </c>
    </row>
    <row r="521" spans="1:4" hidden="1" x14ac:dyDescent="0.3">
      <c r="A521" t="s">
        <v>2206</v>
      </c>
      <c r="B521">
        <v>2686</v>
      </c>
      <c r="C521" t="s">
        <v>7112</v>
      </c>
      <c r="D521" s="85">
        <v>46140</v>
      </c>
    </row>
    <row r="522" spans="1:4" hidden="1" x14ac:dyDescent="0.3">
      <c r="A522" t="s">
        <v>297</v>
      </c>
      <c r="B522">
        <v>7550</v>
      </c>
      <c r="C522" t="s">
        <v>7112</v>
      </c>
      <c r="D522" s="85">
        <v>46139</v>
      </c>
    </row>
    <row r="523" spans="1:4" hidden="1" x14ac:dyDescent="0.3">
      <c r="A523" t="s">
        <v>297</v>
      </c>
      <c r="B523">
        <v>1200</v>
      </c>
      <c r="C523" t="s">
        <v>7112</v>
      </c>
      <c r="D523" s="85">
        <v>46139</v>
      </c>
    </row>
    <row r="524" spans="1:4" hidden="1" x14ac:dyDescent="0.3">
      <c r="A524" t="s">
        <v>297</v>
      </c>
      <c r="B524">
        <v>1300</v>
      </c>
      <c r="C524" t="s">
        <v>7112</v>
      </c>
      <c r="D524" s="85">
        <v>46140</v>
      </c>
    </row>
    <row r="525" spans="1:4" hidden="1" x14ac:dyDescent="0.3">
      <c r="A525" t="s">
        <v>390</v>
      </c>
      <c r="B525">
        <v>3896</v>
      </c>
      <c r="C525" t="s">
        <v>7112</v>
      </c>
      <c r="D525" s="85">
        <v>46139</v>
      </c>
    </row>
    <row r="526" spans="1:4" hidden="1" x14ac:dyDescent="0.3">
      <c r="A526" t="s">
        <v>390</v>
      </c>
      <c r="B526">
        <v>2000</v>
      </c>
      <c r="C526" t="s">
        <v>7112</v>
      </c>
      <c r="D526" s="85">
        <v>46140</v>
      </c>
    </row>
    <row r="527" spans="1:4" hidden="1" x14ac:dyDescent="0.3">
      <c r="A527" t="s">
        <v>390</v>
      </c>
      <c r="B527">
        <v>1316</v>
      </c>
      <c r="C527" t="s">
        <v>7112</v>
      </c>
      <c r="D527" s="85">
        <v>46141</v>
      </c>
    </row>
    <row r="528" spans="1:4" hidden="1" x14ac:dyDescent="0.3">
      <c r="A528" t="s">
        <v>3671</v>
      </c>
      <c r="B528">
        <v>6760</v>
      </c>
      <c r="C528" t="s">
        <v>7111</v>
      </c>
      <c r="D528" s="85">
        <v>46150</v>
      </c>
    </row>
    <row r="529" spans="1:4" hidden="1" x14ac:dyDescent="0.3">
      <c r="A529" t="s">
        <v>287</v>
      </c>
      <c r="B529">
        <v>277</v>
      </c>
      <c r="C529" t="s">
        <v>7112</v>
      </c>
      <c r="D529" s="85">
        <v>46139</v>
      </c>
    </row>
    <row r="530" spans="1:4" hidden="1" x14ac:dyDescent="0.3">
      <c r="A530" t="s">
        <v>287</v>
      </c>
      <c r="B530">
        <v>522</v>
      </c>
      <c r="C530" t="s">
        <v>7112</v>
      </c>
      <c r="D530" s="85">
        <v>46139</v>
      </c>
    </row>
    <row r="531" spans="1:4" hidden="1" x14ac:dyDescent="0.3">
      <c r="A531" t="s">
        <v>287</v>
      </c>
      <c r="B531">
        <v>276</v>
      </c>
      <c r="C531" t="s">
        <v>7112</v>
      </c>
      <c r="D531" s="85">
        <v>46140</v>
      </c>
    </row>
    <row r="532" spans="1:4" hidden="1" x14ac:dyDescent="0.3">
      <c r="A532" t="s">
        <v>287</v>
      </c>
      <c r="B532">
        <v>277</v>
      </c>
      <c r="C532" t="s">
        <v>7112</v>
      </c>
      <c r="D532" s="85">
        <v>46140</v>
      </c>
    </row>
    <row r="533" spans="1:4" hidden="1" x14ac:dyDescent="0.3">
      <c r="A533" t="s">
        <v>287</v>
      </c>
      <c r="B533">
        <v>433</v>
      </c>
      <c r="C533" t="s">
        <v>7112</v>
      </c>
      <c r="D533" s="85">
        <v>46140</v>
      </c>
    </row>
    <row r="534" spans="1:4" hidden="1" x14ac:dyDescent="0.3">
      <c r="A534" t="s">
        <v>287</v>
      </c>
      <c r="B534">
        <v>276</v>
      </c>
      <c r="C534" t="s">
        <v>7112</v>
      </c>
      <c r="D534" s="85">
        <v>46140</v>
      </c>
    </row>
    <row r="535" spans="1:4" hidden="1" x14ac:dyDescent="0.3">
      <c r="A535" t="s">
        <v>287</v>
      </c>
      <c r="B535">
        <v>386</v>
      </c>
      <c r="C535" t="s">
        <v>7112</v>
      </c>
      <c r="D535" s="85">
        <v>46140</v>
      </c>
    </row>
    <row r="536" spans="1:4" hidden="1" x14ac:dyDescent="0.3">
      <c r="A536" t="s">
        <v>287</v>
      </c>
      <c r="B536">
        <v>275</v>
      </c>
      <c r="C536" t="s">
        <v>7112</v>
      </c>
      <c r="D536" s="85">
        <v>46141</v>
      </c>
    </row>
    <row r="537" spans="1:4" hidden="1" x14ac:dyDescent="0.3">
      <c r="A537" t="s">
        <v>287</v>
      </c>
      <c r="B537">
        <v>277</v>
      </c>
      <c r="C537" t="s">
        <v>7112</v>
      </c>
      <c r="D537" s="85">
        <v>46141</v>
      </c>
    </row>
    <row r="538" spans="1:4" hidden="1" x14ac:dyDescent="0.3">
      <c r="A538" t="s">
        <v>287</v>
      </c>
      <c r="B538">
        <v>447</v>
      </c>
      <c r="C538" t="s">
        <v>7112</v>
      </c>
      <c r="D538" s="85">
        <v>46141</v>
      </c>
    </row>
    <row r="539" spans="1:4" hidden="1" x14ac:dyDescent="0.3">
      <c r="A539" t="s">
        <v>287</v>
      </c>
      <c r="B539">
        <v>275</v>
      </c>
      <c r="C539" t="s">
        <v>7112</v>
      </c>
      <c r="D539" s="85">
        <v>46141</v>
      </c>
    </row>
    <row r="540" spans="1:4" hidden="1" x14ac:dyDescent="0.3">
      <c r="A540" t="s">
        <v>287</v>
      </c>
      <c r="B540">
        <v>398</v>
      </c>
      <c r="C540" t="s">
        <v>7112</v>
      </c>
      <c r="D540" s="85">
        <v>46141</v>
      </c>
    </row>
    <row r="541" spans="1:4" hidden="1" x14ac:dyDescent="0.3">
      <c r="A541" t="s">
        <v>287</v>
      </c>
      <c r="B541">
        <v>275</v>
      </c>
      <c r="C541" t="s">
        <v>7112</v>
      </c>
      <c r="D541" s="85">
        <v>46142</v>
      </c>
    </row>
    <row r="542" spans="1:4" hidden="1" x14ac:dyDescent="0.3">
      <c r="A542" t="s">
        <v>287</v>
      </c>
      <c r="B542">
        <v>275</v>
      </c>
      <c r="C542" t="s">
        <v>7112</v>
      </c>
      <c r="D542" s="85">
        <v>46142</v>
      </c>
    </row>
    <row r="543" spans="1:4" hidden="1" x14ac:dyDescent="0.3">
      <c r="A543" t="s">
        <v>287</v>
      </c>
      <c r="B543">
        <v>429</v>
      </c>
      <c r="C543" t="s">
        <v>7112</v>
      </c>
      <c r="D543" s="85">
        <v>46142</v>
      </c>
    </row>
    <row r="544" spans="1:4" hidden="1" x14ac:dyDescent="0.3">
      <c r="A544" t="s">
        <v>287</v>
      </c>
      <c r="B544">
        <v>276</v>
      </c>
      <c r="C544" t="s">
        <v>7112</v>
      </c>
      <c r="D544" s="85">
        <v>46142</v>
      </c>
    </row>
    <row r="545" spans="1:4" hidden="1" x14ac:dyDescent="0.3">
      <c r="A545" t="s">
        <v>287</v>
      </c>
      <c r="B545">
        <v>356</v>
      </c>
      <c r="C545" t="s">
        <v>7112</v>
      </c>
      <c r="D545" s="85">
        <v>46142</v>
      </c>
    </row>
    <row r="546" spans="1:4" hidden="1" x14ac:dyDescent="0.3">
      <c r="A546" t="s">
        <v>287</v>
      </c>
      <c r="B546">
        <v>277</v>
      </c>
      <c r="C546" t="s">
        <v>7112</v>
      </c>
      <c r="D546" s="85">
        <v>46143</v>
      </c>
    </row>
    <row r="547" spans="1:4" hidden="1" x14ac:dyDescent="0.3">
      <c r="A547" t="s">
        <v>287</v>
      </c>
      <c r="B547">
        <v>275</v>
      </c>
      <c r="C547" t="s">
        <v>7112</v>
      </c>
      <c r="D547" s="85">
        <v>46143</v>
      </c>
    </row>
    <row r="548" spans="1:4" hidden="1" x14ac:dyDescent="0.3">
      <c r="A548" t="s">
        <v>287</v>
      </c>
      <c r="B548">
        <v>277</v>
      </c>
      <c r="C548" t="s">
        <v>7112</v>
      </c>
      <c r="D548" s="85">
        <v>46143</v>
      </c>
    </row>
    <row r="549" spans="1:4" hidden="1" x14ac:dyDescent="0.3">
      <c r="A549" t="s">
        <v>287</v>
      </c>
      <c r="B549">
        <v>241</v>
      </c>
      <c r="C549" t="s">
        <v>7112</v>
      </c>
      <c r="D549" s="85">
        <v>46143</v>
      </c>
    </row>
    <row r="550" spans="1:4" hidden="1" x14ac:dyDescent="0.3">
      <c r="A550" t="s">
        <v>287</v>
      </c>
      <c r="B550">
        <v>11</v>
      </c>
      <c r="C550" t="s">
        <v>7112</v>
      </c>
      <c r="D550" s="85">
        <v>46146</v>
      </c>
    </row>
    <row r="551" spans="1:4" hidden="1" x14ac:dyDescent="0.3">
      <c r="A551" t="s">
        <v>2870</v>
      </c>
      <c r="B551">
        <v>836</v>
      </c>
      <c r="C551" t="s">
        <v>7112</v>
      </c>
      <c r="D551" s="85">
        <v>46141</v>
      </c>
    </row>
    <row r="552" spans="1:4" hidden="1" x14ac:dyDescent="0.3">
      <c r="A552" t="s">
        <v>2870</v>
      </c>
      <c r="B552">
        <v>1005</v>
      </c>
      <c r="C552" t="s">
        <v>7112</v>
      </c>
      <c r="D552" s="85">
        <v>46142</v>
      </c>
    </row>
    <row r="553" spans="1:4" hidden="1" x14ac:dyDescent="0.3">
      <c r="A553" t="s">
        <v>2870</v>
      </c>
      <c r="B553">
        <v>1200</v>
      </c>
      <c r="C553" t="s">
        <v>7112</v>
      </c>
      <c r="D553" s="85">
        <v>46146</v>
      </c>
    </row>
    <row r="554" spans="1:4" hidden="1" x14ac:dyDescent="0.3">
      <c r="A554" t="s">
        <v>2870</v>
      </c>
      <c r="B554">
        <v>915</v>
      </c>
      <c r="C554" t="s">
        <v>7112</v>
      </c>
      <c r="D554" s="85">
        <v>46147</v>
      </c>
    </row>
    <row r="555" spans="1:4" hidden="1" x14ac:dyDescent="0.3">
      <c r="A555" t="s">
        <v>2870</v>
      </c>
      <c r="B555">
        <v>186</v>
      </c>
      <c r="C555" t="s">
        <v>7112</v>
      </c>
      <c r="D555" s="85">
        <v>46149</v>
      </c>
    </row>
    <row r="556" spans="1:4" hidden="1" x14ac:dyDescent="0.3">
      <c r="A556" t="s">
        <v>2870</v>
      </c>
      <c r="B556">
        <v>300</v>
      </c>
      <c r="C556" t="s">
        <v>7112</v>
      </c>
      <c r="D556" s="85">
        <v>46150</v>
      </c>
    </row>
    <row r="557" spans="1:4" hidden="1" x14ac:dyDescent="0.3">
      <c r="A557" t="s">
        <v>1325</v>
      </c>
      <c r="B557">
        <v>1700</v>
      </c>
      <c r="C557" t="s">
        <v>7112</v>
      </c>
      <c r="D557" s="85">
        <v>46139</v>
      </c>
    </row>
    <row r="558" spans="1:4" hidden="1" x14ac:dyDescent="0.3">
      <c r="A558" t="s">
        <v>1325</v>
      </c>
      <c r="B558">
        <v>1377</v>
      </c>
      <c r="C558" t="s">
        <v>7112</v>
      </c>
      <c r="D558" s="85">
        <v>46140</v>
      </c>
    </row>
    <row r="559" spans="1:4" hidden="1" x14ac:dyDescent="0.3">
      <c r="A559" t="s">
        <v>1325</v>
      </c>
      <c r="B559">
        <v>1591</v>
      </c>
      <c r="C559" t="s">
        <v>7112</v>
      </c>
      <c r="D559" s="85">
        <v>46141</v>
      </c>
    </row>
    <row r="560" spans="1:4" hidden="1" x14ac:dyDescent="0.3">
      <c r="A560" t="s">
        <v>1325</v>
      </c>
      <c r="B560">
        <v>497</v>
      </c>
      <c r="C560" t="s">
        <v>7112</v>
      </c>
      <c r="D560" s="85">
        <v>46142</v>
      </c>
    </row>
    <row r="561" spans="1:4" hidden="1" x14ac:dyDescent="0.3">
      <c r="A561" t="s">
        <v>1325</v>
      </c>
      <c r="B561">
        <v>750</v>
      </c>
      <c r="C561" t="s">
        <v>7112</v>
      </c>
      <c r="D561" s="85">
        <v>46146</v>
      </c>
    </row>
    <row r="562" spans="1:4" hidden="1" x14ac:dyDescent="0.3">
      <c r="A562" t="s">
        <v>1325</v>
      </c>
      <c r="B562">
        <v>400</v>
      </c>
      <c r="C562" t="s">
        <v>7112</v>
      </c>
      <c r="D562" s="85">
        <v>46147</v>
      </c>
    </row>
    <row r="563" spans="1:4" hidden="1" x14ac:dyDescent="0.3">
      <c r="A563" t="s">
        <v>1325</v>
      </c>
      <c r="B563">
        <v>323</v>
      </c>
      <c r="C563" t="s">
        <v>7112</v>
      </c>
      <c r="D563" s="85">
        <v>46149</v>
      </c>
    </row>
    <row r="564" spans="1:4" hidden="1" x14ac:dyDescent="0.3">
      <c r="A564" t="s">
        <v>1325</v>
      </c>
      <c r="B564">
        <v>1083</v>
      </c>
      <c r="C564" t="s">
        <v>7112</v>
      </c>
      <c r="D564" s="85">
        <v>46149</v>
      </c>
    </row>
    <row r="565" spans="1:4" hidden="1" x14ac:dyDescent="0.3">
      <c r="A565" t="s">
        <v>1325</v>
      </c>
      <c r="B565">
        <v>400</v>
      </c>
      <c r="C565" t="s">
        <v>7112</v>
      </c>
      <c r="D565" s="85">
        <v>46149</v>
      </c>
    </row>
    <row r="566" spans="1:4" hidden="1" x14ac:dyDescent="0.3">
      <c r="A566" t="s">
        <v>1325</v>
      </c>
      <c r="B566">
        <v>1470</v>
      </c>
      <c r="C566" t="s">
        <v>7112</v>
      </c>
      <c r="D566" s="85">
        <v>46150</v>
      </c>
    </row>
    <row r="567" spans="1:4" hidden="1" x14ac:dyDescent="0.3">
      <c r="A567" t="s">
        <v>3506</v>
      </c>
      <c r="B567">
        <v>1100</v>
      </c>
      <c r="C567" t="s">
        <v>7112</v>
      </c>
      <c r="D567" s="85">
        <v>46139</v>
      </c>
    </row>
    <row r="568" spans="1:4" hidden="1" x14ac:dyDescent="0.3">
      <c r="A568" t="s">
        <v>3506</v>
      </c>
      <c r="B568">
        <v>900</v>
      </c>
      <c r="C568" t="s">
        <v>7112</v>
      </c>
      <c r="D568" s="85">
        <v>46140</v>
      </c>
    </row>
    <row r="569" spans="1:4" hidden="1" x14ac:dyDescent="0.3">
      <c r="A569" t="s">
        <v>3506</v>
      </c>
      <c r="B569">
        <v>5987</v>
      </c>
      <c r="C569" t="s">
        <v>7111</v>
      </c>
      <c r="D569" s="85">
        <v>46150</v>
      </c>
    </row>
    <row r="570" spans="1:4" hidden="1" x14ac:dyDescent="0.3">
      <c r="A570" t="s">
        <v>2146</v>
      </c>
      <c r="B570">
        <v>268</v>
      </c>
      <c r="C570" t="s">
        <v>7112</v>
      </c>
      <c r="D570" s="85">
        <v>46139</v>
      </c>
    </row>
    <row r="571" spans="1:4" hidden="1" x14ac:dyDescent="0.3">
      <c r="A571" t="s">
        <v>2146</v>
      </c>
      <c r="B571">
        <v>20</v>
      </c>
      <c r="C571" t="s">
        <v>7112</v>
      </c>
      <c r="D571" s="85">
        <v>46139</v>
      </c>
    </row>
    <row r="572" spans="1:4" hidden="1" x14ac:dyDescent="0.3">
      <c r="A572" t="s">
        <v>2146</v>
      </c>
      <c r="B572">
        <v>32</v>
      </c>
      <c r="C572" t="s">
        <v>7112</v>
      </c>
      <c r="D572" s="85">
        <v>46139</v>
      </c>
    </row>
    <row r="573" spans="1:4" hidden="1" x14ac:dyDescent="0.3">
      <c r="A573" t="s">
        <v>2146</v>
      </c>
      <c r="B573">
        <v>31</v>
      </c>
      <c r="C573" t="s">
        <v>7112</v>
      </c>
      <c r="D573" s="85">
        <v>46139</v>
      </c>
    </row>
    <row r="574" spans="1:4" hidden="1" x14ac:dyDescent="0.3">
      <c r="A574" t="s">
        <v>2146</v>
      </c>
      <c r="B574">
        <v>33</v>
      </c>
      <c r="C574" t="s">
        <v>7112</v>
      </c>
      <c r="D574" s="85">
        <v>46139</v>
      </c>
    </row>
    <row r="575" spans="1:4" hidden="1" x14ac:dyDescent="0.3">
      <c r="A575" t="s">
        <v>2146</v>
      </c>
      <c r="B575">
        <v>32</v>
      </c>
      <c r="C575" t="s">
        <v>7112</v>
      </c>
      <c r="D575" s="85">
        <v>46139</v>
      </c>
    </row>
    <row r="576" spans="1:4" hidden="1" x14ac:dyDescent="0.3">
      <c r="A576" t="s">
        <v>2146</v>
      </c>
      <c r="B576">
        <v>33</v>
      </c>
      <c r="C576" t="s">
        <v>7112</v>
      </c>
      <c r="D576" s="85">
        <v>46139</v>
      </c>
    </row>
    <row r="577" spans="1:4" hidden="1" x14ac:dyDescent="0.3">
      <c r="A577" t="s">
        <v>2146</v>
      </c>
      <c r="B577">
        <v>22</v>
      </c>
      <c r="C577" t="s">
        <v>7112</v>
      </c>
      <c r="D577" s="85">
        <v>46139</v>
      </c>
    </row>
    <row r="578" spans="1:4" hidden="1" x14ac:dyDescent="0.3">
      <c r="A578" t="s">
        <v>2146</v>
      </c>
      <c r="B578">
        <v>29</v>
      </c>
      <c r="C578" t="s">
        <v>7112</v>
      </c>
      <c r="D578" s="85">
        <v>46140</v>
      </c>
    </row>
    <row r="579" spans="1:4" hidden="1" x14ac:dyDescent="0.3">
      <c r="A579" t="s">
        <v>2146</v>
      </c>
      <c r="B579">
        <v>32</v>
      </c>
      <c r="C579" t="s">
        <v>7112</v>
      </c>
      <c r="D579" s="85">
        <v>46140</v>
      </c>
    </row>
    <row r="580" spans="1:4" hidden="1" x14ac:dyDescent="0.3">
      <c r="A580" t="s">
        <v>2146</v>
      </c>
      <c r="B580">
        <v>33</v>
      </c>
      <c r="C580" t="s">
        <v>7112</v>
      </c>
      <c r="D580" s="85">
        <v>46140</v>
      </c>
    </row>
    <row r="581" spans="1:4" hidden="1" x14ac:dyDescent="0.3">
      <c r="A581" t="s">
        <v>2146</v>
      </c>
      <c r="B581">
        <v>32</v>
      </c>
      <c r="C581" t="s">
        <v>7112</v>
      </c>
      <c r="D581" s="85">
        <v>46140</v>
      </c>
    </row>
    <row r="582" spans="1:4" hidden="1" x14ac:dyDescent="0.3">
      <c r="A582" t="s">
        <v>2146</v>
      </c>
      <c r="B582">
        <v>33</v>
      </c>
      <c r="C582" t="s">
        <v>7112</v>
      </c>
      <c r="D582" s="85">
        <v>46140</v>
      </c>
    </row>
    <row r="583" spans="1:4" hidden="1" x14ac:dyDescent="0.3">
      <c r="A583" t="s">
        <v>2146</v>
      </c>
      <c r="B583">
        <v>32</v>
      </c>
      <c r="C583" t="s">
        <v>7112</v>
      </c>
      <c r="D583" s="85">
        <v>46140</v>
      </c>
    </row>
    <row r="584" spans="1:4" hidden="1" x14ac:dyDescent="0.3">
      <c r="A584" t="s">
        <v>2146</v>
      </c>
      <c r="B584">
        <v>33</v>
      </c>
      <c r="C584" t="s">
        <v>7112</v>
      </c>
      <c r="D584" s="85">
        <v>46140</v>
      </c>
    </row>
    <row r="585" spans="1:4" hidden="1" x14ac:dyDescent="0.3">
      <c r="A585" t="s">
        <v>2146</v>
      </c>
      <c r="B585">
        <v>32</v>
      </c>
      <c r="C585" t="s">
        <v>7112</v>
      </c>
      <c r="D585" s="85">
        <v>46140</v>
      </c>
    </row>
    <row r="586" spans="1:4" hidden="1" x14ac:dyDescent="0.3">
      <c r="A586" t="s">
        <v>2146</v>
      </c>
      <c r="B586">
        <v>31</v>
      </c>
      <c r="C586" t="s">
        <v>7112</v>
      </c>
      <c r="D586" s="85">
        <v>46140</v>
      </c>
    </row>
    <row r="587" spans="1:4" hidden="1" x14ac:dyDescent="0.3">
      <c r="A587" t="s">
        <v>2146</v>
      </c>
      <c r="B587">
        <v>33</v>
      </c>
      <c r="C587" t="s">
        <v>7112</v>
      </c>
      <c r="D587" s="85">
        <v>46140</v>
      </c>
    </row>
    <row r="588" spans="1:4" hidden="1" x14ac:dyDescent="0.3">
      <c r="A588" t="s">
        <v>2146</v>
      </c>
      <c r="B588">
        <v>32</v>
      </c>
      <c r="C588" t="s">
        <v>7112</v>
      </c>
      <c r="D588" s="85">
        <v>46140</v>
      </c>
    </row>
    <row r="589" spans="1:4" hidden="1" x14ac:dyDescent="0.3">
      <c r="A589" t="s">
        <v>2146</v>
      </c>
      <c r="B589">
        <v>33</v>
      </c>
      <c r="C589" t="s">
        <v>7112</v>
      </c>
      <c r="D589" s="85">
        <v>46140</v>
      </c>
    </row>
    <row r="590" spans="1:4" hidden="1" x14ac:dyDescent="0.3">
      <c r="A590" t="s">
        <v>2146</v>
      </c>
      <c r="B590">
        <v>32</v>
      </c>
      <c r="C590" t="s">
        <v>7112</v>
      </c>
      <c r="D590" s="85">
        <v>46140</v>
      </c>
    </row>
    <row r="591" spans="1:4" hidden="1" x14ac:dyDescent="0.3">
      <c r="A591" t="s">
        <v>2146</v>
      </c>
      <c r="B591">
        <v>33</v>
      </c>
      <c r="C591" t="s">
        <v>7112</v>
      </c>
      <c r="D591" s="85">
        <v>46141</v>
      </c>
    </row>
    <row r="592" spans="1:4" hidden="1" x14ac:dyDescent="0.3">
      <c r="A592" t="s">
        <v>2146</v>
      </c>
      <c r="B592">
        <v>184</v>
      </c>
      <c r="C592" t="s">
        <v>7112</v>
      </c>
      <c r="D592" s="85">
        <v>46141</v>
      </c>
    </row>
    <row r="593" spans="1:4" hidden="1" x14ac:dyDescent="0.3">
      <c r="A593" t="s">
        <v>2146</v>
      </c>
      <c r="B593">
        <v>17</v>
      </c>
      <c r="C593" t="s">
        <v>7112</v>
      </c>
      <c r="D593" s="85">
        <v>46141</v>
      </c>
    </row>
    <row r="594" spans="1:4" hidden="1" x14ac:dyDescent="0.3">
      <c r="A594" t="s">
        <v>2146</v>
      </c>
      <c r="B594">
        <v>33</v>
      </c>
      <c r="C594" t="s">
        <v>7112</v>
      </c>
      <c r="D594" s="85">
        <v>46141</v>
      </c>
    </row>
    <row r="595" spans="1:4" hidden="1" x14ac:dyDescent="0.3">
      <c r="A595" t="s">
        <v>2146</v>
      </c>
      <c r="B595">
        <v>32</v>
      </c>
      <c r="C595" t="s">
        <v>7112</v>
      </c>
      <c r="D595" s="85">
        <v>46141</v>
      </c>
    </row>
    <row r="596" spans="1:4" hidden="1" x14ac:dyDescent="0.3">
      <c r="A596" t="s">
        <v>2146</v>
      </c>
      <c r="B596">
        <v>28</v>
      </c>
      <c r="C596" t="s">
        <v>7112</v>
      </c>
      <c r="D596" s="85">
        <v>46141</v>
      </c>
    </row>
    <row r="597" spans="1:4" hidden="1" x14ac:dyDescent="0.3">
      <c r="A597" t="s">
        <v>2146</v>
      </c>
      <c r="B597">
        <v>4</v>
      </c>
      <c r="C597" t="s">
        <v>7112</v>
      </c>
      <c r="D597" s="85">
        <v>46142</v>
      </c>
    </row>
    <row r="598" spans="1:4" hidden="1" x14ac:dyDescent="0.3">
      <c r="A598" t="s">
        <v>2146</v>
      </c>
      <c r="B598">
        <v>33</v>
      </c>
      <c r="C598" t="s">
        <v>7112</v>
      </c>
      <c r="D598" s="85">
        <v>46142</v>
      </c>
    </row>
    <row r="599" spans="1:4" hidden="1" x14ac:dyDescent="0.3">
      <c r="A599" t="s">
        <v>2146</v>
      </c>
      <c r="B599">
        <v>32</v>
      </c>
      <c r="C599" t="s">
        <v>7112</v>
      </c>
      <c r="D599" s="85">
        <v>46142</v>
      </c>
    </row>
    <row r="600" spans="1:4" hidden="1" x14ac:dyDescent="0.3">
      <c r="A600" t="s">
        <v>2146</v>
      </c>
      <c r="B600">
        <v>33</v>
      </c>
      <c r="C600" t="s">
        <v>7112</v>
      </c>
      <c r="D600" s="85">
        <v>46142</v>
      </c>
    </row>
    <row r="601" spans="1:4" hidden="1" x14ac:dyDescent="0.3">
      <c r="A601" t="s">
        <v>2146</v>
      </c>
      <c r="B601">
        <v>16</v>
      </c>
      <c r="C601" t="s">
        <v>7112</v>
      </c>
      <c r="D601" s="85">
        <v>46142</v>
      </c>
    </row>
    <row r="602" spans="1:4" hidden="1" x14ac:dyDescent="0.3">
      <c r="A602" t="s">
        <v>1289</v>
      </c>
      <c r="B602">
        <v>1952</v>
      </c>
      <c r="C602" t="s">
        <v>7112</v>
      </c>
      <c r="D602" s="85">
        <v>46140</v>
      </c>
    </row>
    <row r="603" spans="1:4" hidden="1" x14ac:dyDescent="0.3">
      <c r="A603" t="s">
        <v>1289</v>
      </c>
      <c r="B603">
        <v>2662</v>
      </c>
      <c r="C603" t="s">
        <v>7112</v>
      </c>
      <c r="D603" s="85">
        <v>46141</v>
      </c>
    </row>
    <row r="604" spans="1:4" hidden="1" x14ac:dyDescent="0.3">
      <c r="A604" t="s">
        <v>1289</v>
      </c>
      <c r="B604">
        <v>2249</v>
      </c>
      <c r="C604" t="s">
        <v>7112</v>
      </c>
      <c r="D604" s="85">
        <v>46142</v>
      </c>
    </row>
    <row r="605" spans="1:4" hidden="1" x14ac:dyDescent="0.3">
      <c r="A605" t="s">
        <v>1289</v>
      </c>
      <c r="B605">
        <v>3146</v>
      </c>
      <c r="C605" t="s">
        <v>7112</v>
      </c>
      <c r="D605" s="85">
        <v>46146</v>
      </c>
    </row>
    <row r="606" spans="1:4" hidden="1" x14ac:dyDescent="0.3">
      <c r="A606" t="s">
        <v>1289</v>
      </c>
      <c r="B606">
        <v>2602</v>
      </c>
      <c r="C606" t="s">
        <v>7112</v>
      </c>
      <c r="D606" s="85">
        <v>46147</v>
      </c>
    </row>
    <row r="607" spans="1:4" hidden="1" x14ac:dyDescent="0.3">
      <c r="A607" t="s">
        <v>1289</v>
      </c>
      <c r="B607">
        <v>2089</v>
      </c>
      <c r="C607" t="s">
        <v>7112</v>
      </c>
      <c r="D607" s="85">
        <v>46148</v>
      </c>
    </row>
    <row r="608" spans="1:4" hidden="1" x14ac:dyDescent="0.3">
      <c r="A608" t="s">
        <v>1289</v>
      </c>
      <c r="B608">
        <v>1800</v>
      </c>
      <c r="C608" t="s">
        <v>7112</v>
      </c>
      <c r="D608" s="85">
        <v>46149</v>
      </c>
    </row>
    <row r="609" spans="1:4" hidden="1" x14ac:dyDescent="0.3">
      <c r="A609" t="s">
        <v>331</v>
      </c>
      <c r="B609">
        <v>545</v>
      </c>
      <c r="C609" t="s">
        <v>7112</v>
      </c>
      <c r="D609" s="85">
        <v>46139</v>
      </c>
    </row>
    <row r="610" spans="1:4" hidden="1" x14ac:dyDescent="0.3">
      <c r="A610" t="s">
        <v>390</v>
      </c>
      <c r="B610">
        <v>1900</v>
      </c>
      <c r="C610" t="s">
        <v>7112</v>
      </c>
      <c r="D610" s="85">
        <v>46149</v>
      </c>
    </row>
    <row r="611" spans="1:4" hidden="1" x14ac:dyDescent="0.3">
      <c r="A611" t="s">
        <v>361</v>
      </c>
      <c r="B611">
        <v>4085</v>
      </c>
      <c r="C611" t="s">
        <v>7112</v>
      </c>
      <c r="D611" s="85">
        <v>46139</v>
      </c>
    </row>
    <row r="612" spans="1:4" hidden="1" x14ac:dyDescent="0.3">
      <c r="A612" t="s">
        <v>361</v>
      </c>
      <c r="B612">
        <v>1000</v>
      </c>
      <c r="C612" t="s">
        <v>7112</v>
      </c>
      <c r="D612" s="85">
        <v>46140</v>
      </c>
    </row>
    <row r="613" spans="1:4" hidden="1" x14ac:dyDescent="0.3">
      <c r="A613" t="s">
        <v>361</v>
      </c>
      <c r="B613">
        <v>713</v>
      </c>
      <c r="C613" t="s">
        <v>7112</v>
      </c>
      <c r="D613" s="85">
        <v>46140</v>
      </c>
    </row>
    <row r="614" spans="1:4" hidden="1" x14ac:dyDescent="0.3">
      <c r="A614" t="s">
        <v>957</v>
      </c>
      <c r="B614">
        <v>289</v>
      </c>
      <c r="C614" t="s">
        <v>7112</v>
      </c>
      <c r="D614" s="85">
        <v>46139</v>
      </c>
    </row>
    <row r="615" spans="1:4" hidden="1" x14ac:dyDescent="0.3">
      <c r="A615" t="s">
        <v>957</v>
      </c>
      <c r="B615">
        <v>287</v>
      </c>
      <c r="C615" t="s">
        <v>7112</v>
      </c>
      <c r="D615" s="85">
        <v>46139</v>
      </c>
    </row>
    <row r="616" spans="1:4" hidden="1" x14ac:dyDescent="0.3">
      <c r="A616" t="s">
        <v>957</v>
      </c>
      <c r="B616">
        <v>290</v>
      </c>
      <c r="C616" t="s">
        <v>7112</v>
      </c>
      <c r="D616" s="85">
        <v>46140</v>
      </c>
    </row>
    <row r="617" spans="1:4" hidden="1" x14ac:dyDescent="0.3">
      <c r="A617" t="s">
        <v>957</v>
      </c>
      <c r="B617">
        <v>289</v>
      </c>
      <c r="C617" t="s">
        <v>7112</v>
      </c>
      <c r="D617" s="85">
        <v>46140</v>
      </c>
    </row>
    <row r="618" spans="1:4" hidden="1" x14ac:dyDescent="0.3">
      <c r="A618" t="s">
        <v>957</v>
      </c>
      <c r="B618">
        <v>333</v>
      </c>
      <c r="C618" t="s">
        <v>7112</v>
      </c>
      <c r="D618" s="85">
        <v>46140</v>
      </c>
    </row>
    <row r="619" spans="1:4" hidden="1" x14ac:dyDescent="0.3">
      <c r="A619" t="s">
        <v>957</v>
      </c>
      <c r="B619">
        <v>223</v>
      </c>
      <c r="C619" t="s">
        <v>7112</v>
      </c>
      <c r="D619" s="85">
        <v>46140</v>
      </c>
    </row>
    <row r="620" spans="1:4" hidden="1" x14ac:dyDescent="0.3">
      <c r="A620" t="s">
        <v>957</v>
      </c>
      <c r="B620">
        <v>404</v>
      </c>
      <c r="C620" t="s">
        <v>7112</v>
      </c>
      <c r="D620" s="85">
        <v>46140</v>
      </c>
    </row>
    <row r="621" spans="1:4" hidden="1" x14ac:dyDescent="0.3">
      <c r="A621" t="s">
        <v>957</v>
      </c>
      <c r="B621">
        <v>289</v>
      </c>
      <c r="C621" t="s">
        <v>7112</v>
      </c>
      <c r="D621" s="85">
        <v>46141</v>
      </c>
    </row>
    <row r="622" spans="1:4" hidden="1" x14ac:dyDescent="0.3">
      <c r="A622" t="s">
        <v>957</v>
      </c>
      <c r="B622">
        <v>288</v>
      </c>
      <c r="C622" t="s">
        <v>7112</v>
      </c>
      <c r="D622" s="85">
        <v>46141</v>
      </c>
    </row>
    <row r="623" spans="1:4" hidden="1" x14ac:dyDescent="0.3">
      <c r="A623" t="s">
        <v>957</v>
      </c>
      <c r="B623">
        <v>323</v>
      </c>
      <c r="C623" t="s">
        <v>7112</v>
      </c>
      <c r="D623" s="85">
        <v>46141</v>
      </c>
    </row>
    <row r="624" spans="1:4" hidden="1" x14ac:dyDescent="0.3">
      <c r="A624" t="s">
        <v>957</v>
      </c>
      <c r="B624">
        <v>11</v>
      </c>
      <c r="C624" t="s">
        <v>7112</v>
      </c>
      <c r="D624" s="85">
        <v>46141</v>
      </c>
    </row>
    <row r="625" spans="1:4" hidden="1" x14ac:dyDescent="0.3">
      <c r="A625" t="s">
        <v>957</v>
      </c>
      <c r="B625">
        <v>1</v>
      </c>
      <c r="C625" t="s">
        <v>7112</v>
      </c>
      <c r="D625" s="85">
        <v>46141</v>
      </c>
    </row>
    <row r="626" spans="1:4" hidden="1" x14ac:dyDescent="0.3">
      <c r="A626" t="s">
        <v>957</v>
      </c>
      <c r="B626">
        <v>1</v>
      </c>
      <c r="C626" t="s">
        <v>7112</v>
      </c>
      <c r="D626" s="85">
        <v>46141</v>
      </c>
    </row>
    <row r="627" spans="1:4" hidden="1" x14ac:dyDescent="0.3">
      <c r="A627" t="s">
        <v>957</v>
      </c>
      <c r="B627">
        <v>2</v>
      </c>
      <c r="C627" t="s">
        <v>7112</v>
      </c>
      <c r="D627" s="85">
        <v>46141</v>
      </c>
    </row>
    <row r="628" spans="1:4" hidden="1" x14ac:dyDescent="0.3">
      <c r="A628" t="s">
        <v>957</v>
      </c>
      <c r="B628">
        <v>1</v>
      </c>
      <c r="C628" t="s">
        <v>7112</v>
      </c>
      <c r="D628" s="85">
        <v>46141</v>
      </c>
    </row>
    <row r="629" spans="1:4" hidden="1" x14ac:dyDescent="0.3">
      <c r="A629" t="s">
        <v>957</v>
      </c>
      <c r="B629">
        <v>1</v>
      </c>
      <c r="C629" t="s">
        <v>7112</v>
      </c>
      <c r="D629" s="85">
        <v>46141</v>
      </c>
    </row>
    <row r="630" spans="1:4" hidden="1" x14ac:dyDescent="0.3">
      <c r="A630" t="s">
        <v>957</v>
      </c>
      <c r="B630">
        <v>1</v>
      </c>
      <c r="C630" t="s">
        <v>7112</v>
      </c>
      <c r="D630" s="85">
        <v>46141</v>
      </c>
    </row>
    <row r="631" spans="1:4" hidden="1" x14ac:dyDescent="0.3">
      <c r="A631" t="s">
        <v>957</v>
      </c>
      <c r="B631">
        <v>1</v>
      </c>
      <c r="C631" t="s">
        <v>7112</v>
      </c>
      <c r="D631" s="85">
        <v>46141</v>
      </c>
    </row>
    <row r="632" spans="1:4" hidden="1" x14ac:dyDescent="0.3">
      <c r="A632" t="s">
        <v>957</v>
      </c>
      <c r="B632">
        <v>112</v>
      </c>
      <c r="C632" t="s">
        <v>7112</v>
      </c>
      <c r="D632" s="85">
        <v>46141</v>
      </c>
    </row>
    <row r="633" spans="1:4" hidden="1" x14ac:dyDescent="0.3">
      <c r="A633" t="s">
        <v>957</v>
      </c>
      <c r="B633">
        <v>288</v>
      </c>
      <c r="C633" t="s">
        <v>7112</v>
      </c>
      <c r="D633" s="85">
        <v>46141</v>
      </c>
    </row>
    <row r="634" spans="1:4" hidden="1" x14ac:dyDescent="0.3">
      <c r="A634" t="s">
        <v>957</v>
      </c>
      <c r="B634">
        <v>314</v>
      </c>
      <c r="C634" t="s">
        <v>7112</v>
      </c>
      <c r="D634" s="85">
        <v>46141</v>
      </c>
    </row>
    <row r="635" spans="1:4" hidden="1" x14ac:dyDescent="0.3">
      <c r="A635" t="s">
        <v>957</v>
      </c>
      <c r="B635">
        <v>288</v>
      </c>
      <c r="C635" t="s">
        <v>7112</v>
      </c>
      <c r="D635" s="85">
        <v>46142</v>
      </c>
    </row>
    <row r="636" spans="1:4" hidden="1" x14ac:dyDescent="0.3">
      <c r="A636" t="s">
        <v>957</v>
      </c>
      <c r="B636">
        <v>289</v>
      </c>
      <c r="C636" t="s">
        <v>7112</v>
      </c>
      <c r="D636" s="85">
        <v>46142</v>
      </c>
    </row>
    <row r="637" spans="1:4" hidden="1" x14ac:dyDescent="0.3">
      <c r="A637" t="s">
        <v>957</v>
      </c>
      <c r="B637">
        <v>484</v>
      </c>
      <c r="C637" t="s">
        <v>7112</v>
      </c>
      <c r="D637" s="85">
        <v>46142</v>
      </c>
    </row>
    <row r="638" spans="1:4" hidden="1" x14ac:dyDescent="0.3">
      <c r="A638" t="s">
        <v>957</v>
      </c>
      <c r="B638">
        <v>289</v>
      </c>
      <c r="C638" t="s">
        <v>7112</v>
      </c>
      <c r="D638" s="85">
        <v>46142</v>
      </c>
    </row>
    <row r="639" spans="1:4" hidden="1" x14ac:dyDescent="0.3">
      <c r="A639" t="s">
        <v>957</v>
      </c>
      <c r="B639">
        <v>369</v>
      </c>
      <c r="C639" t="s">
        <v>7112</v>
      </c>
      <c r="D639" s="85">
        <v>46142</v>
      </c>
    </row>
    <row r="640" spans="1:4" hidden="1" x14ac:dyDescent="0.3">
      <c r="A640" t="s">
        <v>957</v>
      </c>
      <c r="B640">
        <v>289</v>
      </c>
      <c r="C640" t="s">
        <v>7112</v>
      </c>
      <c r="D640" s="85">
        <v>46143</v>
      </c>
    </row>
    <row r="641" spans="1:4" hidden="1" x14ac:dyDescent="0.3">
      <c r="A641" t="s">
        <v>957</v>
      </c>
      <c r="B641">
        <v>289</v>
      </c>
      <c r="C641" t="s">
        <v>7112</v>
      </c>
      <c r="D641" s="85">
        <v>46143</v>
      </c>
    </row>
    <row r="642" spans="1:4" hidden="1" x14ac:dyDescent="0.3">
      <c r="A642" t="s">
        <v>957</v>
      </c>
      <c r="B642">
        <v>289</v>
      </c>
      <c r="C642" t="s">
        <v>7112</v>
      </c>
      <c r="D642" s="85">
        <v>46143</v>
      </c>
    </row>
    <row r="643" spans="1:4" hidden="1" x14ac:dyDescent="0.3">
      <c r="A643" t="s">
        <v>957</v>
      </c>
      <c r="B643">
        <v>288</v>
      </c>
      <c r="C643" t="s">
        <v>7112</v>
      </c>
      <c r="D643" s="85">
        <v>46143</v>
      </c>
    </row>
    <row r="644" spans="1:4" hidden="1" x14ac:dyDescent="0.3">
      <c r="A644" t="s">
        <v>957</v>
      </c>
      <c r="B644">
        <v>289</v>
      </c>
      <c r="C644" t="s">
        <v>7112</v>
      </c>
      <c r="D644" s="85">
        <v>46143</v>
      </c>
    </row>
    <row r="645" spans="1:4" hidden="1" x14ac:dyDescent="0.3">
      <c r="A645" t="s">
        <v>957</v>
      </c>
      <c r="B645">
        <v>290</v>
      </c>
      <c r="C645" t="s">
        <v>7112</v>
      </c>
      <c r="D645" s="85">
        <v>46143</v>
      </c>
    </row>
    <row r="646" spans="1:4" hidden="1" x14ac:dyDescent="0.3">
      <c r="A646" t="s">
        <v>957</v>
      </c>
      <c r="B646">
        <v>288</v>
      </c>
      <c r="C646" t="s">
        <v>7112</v>
      </c>
      <c r="D646" s="85">
        <v>46144</v>
      </c>
    </row>
    <row r="647" spans="1:4" hidden="1" x14ac:dyDescent="0.3">
      <c r="A647" t="s">
        <v>957</v>
      </c>
      <c r="B647">
        <v>289</v>
      </c>
      <c r="C647" t="s">
        <v>7112</v>
      </c>
      <c r="D647" s="85">
        <v>46144</v>
      </c>
    </row>
    <row r="648" spans="1:4" hidden="1" x14ac:dyDescent="0.3">
      <c r="A648" t="s">
        <v>957</v>
      </c>
      <c r="B648">
        <v>289</v>
      </c>
      <c r="C648" t="s">
        <v>7112</v>
      </c>
      <c r="D648" s="85">
        <v>46144</v>
      </c>
    </row>
    <row r="649" spans="1:4" hidden="1" x14ac:dyDescent="0.3">
      <c r="A649" t="s">
        <v>957</v>
      </c>
      <c r="B649">
        <v>289</v>
      </c>
      <c r="C649" t="s">
        <v>7112</v>
      </c>
      <c r="D649" s="85">
        <v>46144</v>
      </c>
    </row>
    <row r="650" spans="1:4" hidden="1" x14ac:dyDescent="0.3">
      <c r="A650" t="s">
        <v>957</v>
      </c>
      <c r="B650">
        <v>289</v>
      </c>
      <c r="C650" t="s">
        <v>7112</v>
      </c>
      <c r="D650" s="85">
        <v>46144</v>
      </c>
    </row>
    <row r="651" spans="1:4" hidden="1" x14ac:dyDescent="0.3">
      <c r="A651" t="s">
        <v>957</v>
      </c>
      <c r="B651">
        <v>289</v>
      </c>
      <c r="C651" t="s">
        <v>7112</v>
      </c>
      <c r="D651" s="85">
        <v>46144</v>
      </c>
    </row>
    <row r="652" spans="1:4" hidden="1" x14ac:dyDescent="0.3">
      <c r="A652" t="s">
        <v>957</v>
      </c>
      <c r="B652">
        <v>141</v>
      </c>
      <c r="C652" t="s">
        <v>7112</v>
      </c>
      <c r="D652" s="85">
        <v>46144</v>
      </c>
    </row>
    <row r="653" spans="1:4" hidden="1" x14ac:dyDescent="0.3">
      <c r="A653" t="s">
        <v>957</v>
      </c>
      <c r="B653">
        <v>55</v>
      </c>
      <c r="C653" t="s">
        <v>7112</v>
      </c>
      <c r="D653" s="85">
        <v>46146</v>
      </c>
    </row>
    <row r="654" spans="1:4" hidden="1" x14ac:dyDescent="0.3">
      <c r="A654" t="s">
        <v>298</v>
      </c>
      <c r="B654">
        <v>18000</v>
      </c>
      <c r="C654" t="s">
        <v>7112</v>
      </c>
      <c r="D654" s="85">
        <v>46149</v>
      </c>
    </row>
    <row r="655" spans="1:4" hidden="1" x14ac:dyDescent="0.3">
      <c r="A655" t="s">
        <v>298</v>
      </c>
      <c r="B655">
        <v>3700</v>
      </c>
      <c r="C655" t="s">
        <v>7112</v>
      </c>
      <c r="D655" s="85">
        <v>46150</v>
      </c>
    </row>
    <row r="656" spans="1:4" hidden="1" x14ac:dyDescent="0.3">
      <c r="A656" t="s">
        <v>286</v>
      </c>
      <c r="B656">
        <v>268</v>
      </c>
      <c r="C656" t="s">
        <v>7112</v>
      </c>
      <c r="D656" s="85">
        <v>46139</v>
      </c>
    </row>
    <row r="657" spans="1:4" hidden="1" x14ac:dyDescent="0.3">
      <c r="A657" t="s">
        <v>286</v>
      </c>
      <c r="B657">
        <v>276</v>
      </c>
      <c r="C657" t="s">
        <v>7112</v>
      </c>
      <c r="D657" s="85">
        <v>46139</v>
      </c>
    </row>
    <row r="658" spans="1:4" hidden="1" x14ac:dyDescent="0.3">
      <c r="A658" t="s">
        <v>286</v>
      </c>
      <c r="B658">
        <v>279</v>
      </c>
      <c r="C658" t="s">
        <v>7112</v>
      </c>
      <c r="D658" s="85">
        <v>46139</v>
      </c>
    </row>
    <row r="659" spans="1:4" hidden="1" x14ac:dyDescent="0.3">
      <c r="A659" t="s">
        <v>286</v>
      </c>
      <c r="B659">
        <v>279</v>
      </c>
      <c r="C659" t="s">
        <v>7112</v>
      </c>
      <c r="D659" s="85">
        <v>46140</v>
      </c>
    </row>
    <row r="660" spans="1:4" hidden="1" x14ac:dyDescent="0.3">
      <c r="A660" t="s">
        <v>286</v>
      </c>
      <c r="B660">
        <v>279</v>
      </c>
      <c r="C660" t="s">
        <v>7112</v>
      </c>
      <c r="D660" s="85">
        <v>46140</v>
      </c>
    </row>
    <row r="661" spans="1:4" hidden="1" x14ac:dyDescent="0.3">
      <c r="A661" t="s">
        <v>286</v>
      </c>
      <c r="B661">
        <v>172</v>
      </c>
      <c r="C661" t="s">
        <v>7112</v>
      </c>
      <c r="D661" s="85">
        <v>46140</v>
      </c>
    </row>
    <row r="662" spans="1:4" hidden="1" x14ac:dyDescent="0.3">
      <c r="A662" t="s">
        <v>286</v>
      </c>
      <c r="B662">
        <v>40</v>
      </c>
      <c r="C662" t="s">
        <v>7112</v>
      </c>
      <c r="D662" s="85">
        <v>46140</v>
      </c>
    </row>
    <row r="663" spans="1:4" hidden="1" x14ac:dyDescent="0.3">
      <c r="A663" t="s">
        <v>286</v>
      </c>
      <c r="B663">
        <v>2</v>
      </c>
      <c r="C663" t="s">
        <v>7112</v>
      </c>
      <c r="D663" s="85">
        <v>46140</v>
      </c>
    </row>
    <row r="664" spans="1:4" hidden="1" x14ac:dyDescent="0.3">
      <c r="A664" t="s">
        <v>286</v>
      </c>
      <c r="B664">
        <v>1</v>
      </c>
      <c r="C664" t="s">
        <v>7112</v>
      </c>
      <c r="D664" s="85">
        <v>46140</v>
      </c>
    </row>
    <row r="665" spans="1:4" hidden="1" x14ac:dyDescent="0.3">
      <c r="A665" t="s">
        <v>286</v>
      </c>
      <c r="B665">
        <v>18</v>
      </c>
      <c r="C665" t="s">
        <v>7112</v>
      </c>
      <c r="D665" s="85">
        <v>46140</v>
      </c>
    </row>
    <row r="666" spans="1:4" hidden="1" x14ac:dyDescent="0.3">
      <c r="A666" t="s">
        <v>286</v>
      </c>
      <c r="B666">
        <v>1</v>
      </c>
      <c r="C666" t="s">
        <v>7112</v>
      </c>
      <c r="D666" s="85">
        <v>46140</v>
      </c>
    </row>
    <row r="667" spans="1:4" hidden="1" x14ac:dyDescent="0.3">
      <c r="A667" t="s">
        <v>286</v>
      </c>
      <c r="B667">
        <v>498</v>
      </c>
      <c r="C667" t="s">
        <v>7112</v>
      </c>
      <c r="D667" s="85">
        <v>46140</v>
      </c>
    </row>
    <row r="668" spans="1:4" hidden="1" x14ac:dyDescent="0.3">
      <c r="A668" t="s">
        <v>286</v>
      </c>
      <c r="B668">
        <v>277</v>
      </c>
      <c r="C668" t="s">
        <v>7112</v>
      </c>
      <c r="D668" s="85">
        <v>46141</v>
      </c>
    </row>
    <row r="669" spans="1:4" hidden="1" x14ac:dyDescent="0.3">
      <c r="A669" t="s">
        <v>286</v>
      </c>
      <c r="B669">
        <v>279</v>
      </c>
      <c r="C669" t="s">
        <v>7112</v>
      </c>
      <c r="D669" s="85">
        <v>46141</v>
      </c>
    </row>
    <row r="670" spans="1:4" hidden="1" x14ac:dyDescent="0.3">
      <c r="A670" t="s">
        <v>286</v>
      </c>
      <c r="B670">
        <v>277</v>
      </c>
      <c r="C670" t="s">
        <v>7112</v>
      </c>
      <c r="D670" s="85">
        <v>46141</v>
      </c>
    </row>
    <row r="671" spans="1:4" hidden="1" x14ac:dyDescent="0.3">
      <c r="A671" t="s">
        <v>286</v>
      </c>
      <c r="B671">
        <v>249</v>
      </c>
      <c r="C671" t="s">
        <v>7112</v>
      </c>
      <c r="D671" s="85">
        <v>46141</v>
      </c>
    </row>
    <row r="672" spans="1:4" hidden="1" x14ac:dyDescent="0.3">
      <c r="A672" t="s">
        <v>286</v>
      </c>
      <c r="B672">
        <v>280</v>
      </c>
      <c r="C672" t="s">
        <v>7112</v>
      </c>
      <c r="D672" s="85">
        <v>46141</v>
      </c>
    </row>
    <row r="673" spans="1:4" hidden="1" x14ac:dyDescent="0.3">
      <c r="A673" t="s">
        <v>286</v>
      </c>
      <c r="B673">
        <v>278</v>
      </c>
      <c r="C673" t="s">
        <v>7112</v>
      </c>
      <c r="D673" s="85">
        <v>46141</v>
      </c>
    </row>
    <row r="674" spans="1:4" hidden="1" x14ac:dyDescent="0.3">
      <c r="A674" t="s">
        <v>286</v>
      </c>
      <c r="B674">
        <v>278</v>
      </c>
      <c r="C674" t="s">
        <v>7112</v>
      </c>
      <c r="D674" s="85">
        <v>46141</v>
      </c>
    </row>
    <row r="675" spans="1:4" hidden="1" x14ac:dyDescent="0.3">
      <c r="A675" t="s">
        <v>286</v>
      </c>
      <c r="B675">
        <v>278</v>
      </c>
      <c r="C675" t="s">
        <v>7112</v>
      </c>
      <c r="D675" s="85">
        <v>46142</v>
      </c>
    </row>
    <row r="676" spans="1:4" hidden="1" x14ac:dyDescent="0.3">
      <c r="A676" t="s">
        <v>286</v>
      </c>
      <c r="B676">
        <v>216</v>
      </c>
      <c r="C676" t="s">
        <v>7112</v>
      </c>
      <c r="D676" s="85">
        <v>46142</v>
      </c>
    </row>
    <row r="677" spans="1:4" hidden="1" x14ac:dyDescent="0.3">
      <c r="A677" t="s">
        <v>286</v>
      </c>
      <c r="B677">
        <v>404</v>
      </c>
      <c r="C677" t="s">
        <v>7112</v>
      </c>
      <c r="D677" s="85">
        <v>46142</v>
      </c>
    </row>
    <row r="678" spans="1:4" hidden="1" x14ac:dyDescent="0.3">
      <c r="A678" t="s">
        <v>286</v>
      </c>
      <c r="B678">
        <v>279</v>
      </c>
      <c r="C678" t="s">
        <v>7112</v>
      </c>
      <c r="D678" s="85">
        <v>46142</v>
      </c>
    </row>
    <row r="679" spans="1:4" hidden="1" x14ac:dyDescent="0.3">
      <c r="A679" t="s">
        <v>286</v>
      </c>
      <c r="B679">
        <v>278</v>
      </c>
      <c r="C679" t="s">
        <v>7112</v>
      </c>
      <c r="D679" s="85">
        <v>46142</v>
      </c>
    </row>
    <row r="680" spans="1:4" hidden="1" x14ac:dyDescent="0.3">
      <c r="A680" t="s">
        <v>286</v>
      </c>
      <c r="B680">
        <v>277</v>
      </c>
      <c r="C680" t="s">
        <v>7112</v>
      </c>
      <c r="D680" s="85">
        <v>46143</v>
      </c>
    </row>
    <row r="681" spans="1:4" hidden="1" x14ac:dyDescent="0.3">
      <c r="A681" t="s">
        <v>286</v>
      </c>
      <c r="B681">
        <v>280</v>
      </c>
      <c r="C681" t="s">
        <v>7112</v>
      </c>
      <c r="D681" s="85">
        <v>46143</v>
      </c>
    </row>
    <row r="682" spans="1:4" hidden="1" x14ac:dyDescent="0.3">
      <c r="A682" t="s">
        <v>286</v>
      </c>
      <c r="B682">
        <v>278</v>
      </c>
      <c r="C682" t="s">
        <v>7112</v>
      </c>
      <c r="D682" s="85">
        <v>46143</v>
      </c>
    </row>
    <row r="683" spans="1:4" hidden="1" x14ac:dyDescent="0.3">
      <c r="A683" t="s">
        <v>286</v>
      </c>
      <c r="B683">
        <v>277</v>
      </c>
      <c r="C683" t="s">
        <v>7112</v>
      </c>
      <c r="D683" s="85">
        <v>46143</v>
      </c>
    </row>
    <row r="684" spans="1:4" hidden="1" x14ac:dyDescent="0.3">
      <c r="A684" t="s">
        <v>286</v>
      </c>
      <c r="B684">
        <v>279</v>
      </c>
      <c r="C684" t="s">
        <v>7112</v>
      </c>
      <c r="D684" s="85">
        <v>46143</v>
      </c>
    </row>
    <row r="685" spans="1:4" hidden="1" x14ac:dyDescent="0.3">
      <c r="A685" t="s">
        <v>286</v>
      </c>
      <c r="B685">
        <v>167</v>
      </c>
      <c r="C685" t="s">
        <v>7112</v>
      </c>
      <c r="D685" s="85">
        <v>46143</v>
      </c>
    </row>
    <row r="686" spans="1:4" hidden="1" x14ac:dyDescent="0.3">
      <c r="A686" t="s">
        <v>3647</v>
      </c>
      <c r="B686">
        <v>178</v>
      </c>
      <c r="C686" t="s">
        <v>7112</v>
      </c>
      <c r="D686" s="85">
        <v>46140</v>
      </c>
    </row>
    <row r="687" spans="1:4" hidden="1" x14ac:dyDescent="0.3">
      <c r="A687" t="s">
        <v>3647</v>
      </c>
      <c r="B687">
        <v>167</v>
      </c>
      <c r="C687" t="s">
        <v>7112</v>
      </c>
      <c r="D687" s="85">
        <v>46141</v>
      </c>
    </row>
    <row r="688" spans="1:4" hidden="1" x14ac:dyDescent="0.3">
      <c r="A688" t="s">
        <v>3647</v>
      </c>
      <c r="B688">
        <v>167</v>
      </c>
      <c r="C688" t="s">
        <v>7112</v>
      </c>
      <c r="D688" s="85">
        <v>46141</v>
      </c>
    </row>
    <row r="689" spans="1:4" hidden="1" x14ac:dyDescent="0.3">
      <c r="A689" t="s">
        <v>3647</v>
      </c>
      <c r="B689">
        <v>139</v>
      </c>
      <c r="C689" t="s">
        <v>7112</v>
      </c>
      <c r="D689" s="85">
        <v>46141</v>
      </c>
    </row>
    <row r="690" spans="1:4" hidden="1" x14ac:dyDescent="0.3">
      <c r="A690" t="s">
        <v>3647</v>
      </c>
      <c r="B690">
        <v>35</v>
      </c>
      <c r="C690" t="s">
        <v>7112</v>
      </c>
      <c r="D690" s="85">
        <v>46141</v>
      </c>
    </row>
    <row r="691" spans="1:4" hidden="1" x14ac:dyDescent="0.3">
      <c r="A691" t="s">
        <v>3647</v>
      </c>
      <c r="B691">
        <v>161</v>
      </c>
      <c r="C691" t="s">
        <v>7112</v>
      </c>
      <c r="D691" s="85">
        <v>46141</v>
      </c>
    </row>
    <row r="692" spans="1:4" hidden="1" x14ac:dyDescent="0.3">
      <c r="A692" t="s">
        <v>3647</v>
      </c>
      <c r="B692">
        <v>111</v>
      </c>
      <c r="C692" t="s">
        <v>7112</v>
      </c>
      <c r="D692" s="85">
        <v>46141</v>
      </c>
    </row>
    <row r="693" spans="1:4" hidden="1" x14ac:dyDescent="0.3">
      <c r="A693" t="s">
        <v>3647</v>
      </c>
      <c r="B693">
        <v>9</v>
      </c>
      <c r="C693" t="s">
        <v>7112</v>
      </c>
      <c r="D693" s="85">
        <v>46141</v>
      </c>
    </row>
    <row r="694" spans="1:4" hidden="1" x14ac:dyDescent="0.3">
      <c r="A694" t="s">
        <v>3647</v>
      </c>
      <c r="B694">
        <v>167</v>
      </c>
      <c r="C694" t="s">
        <v>7112</v>
      </c>
      <c r="D694" s="85">
        <v>46141</v>
      </c>
    </row>
    <row r="695" spans="1:4" hidden="1" x14ac:dyDescent="0.3">
      <c r="A695" t="s">
        <v>3647</v>
      </c>
      <c r="B695">
        <v>167</v>
      </c>
      <c r="C695" t="s">
        <v>7112</v>
      </c>
      <c r="D695" s="85">
        <v>46142</v>
      </c>
    </row>
    <row r="696" spans="1:4" hidden="1" x14ac:dyDescent="0.3">
      <c r="A696" t="s">
        <v>3647</v>
      </c>
      <c r="B696">
        <v>167</v>
      </c>
      <c r="C696" t="s">
        <v>7112</v>
      </c>
      <c r="D696" s="85">
        <v>46142</v>
      </c>
    </row>
    <row r="697" spans="1:4" hidden="1" x14ac:dyDescent="0.3">
      <c r="A697" t="s">
        <v>3647</v>
      </c>
      <c r="B697">
        <v>149</v>
      </c>
      <c r="C697" t="s">
        <v>7112</v>
      </c>
      <c r="D697" s="85">
        <v>46142</v>
      </c>
    </row>
    <row r="698" spans="1:4" hidden="1" x14ac:dyDescent="0.3">
      <c r="A698" t="s">
        <v>3647</v>
      </c>
      <c r="B698">
        <v>32</v>
      </c>
      <c r="C698" t="s">
        <v>7112</v>
      </c>
      <c r="D698" s="85">
        <v>46142</v>
      </c>
    </row>
    <row r="699" spans="1:4" hidden="1" x14ac:dyDescent="0.3">
      <c r="A699" t="s">
        <v>3647</v>
      </c>
      <c r="B699">
        <v>13</v>
      </c>
      <c r="C699" t="s">
        <v>7112</v>
      </c>
      <c r="D699" s="85">
        <v>46142</v>
      </c>
    </row>
    <row r="700" spans="1:4" hidden="1" x14ac:dyDescent="0.3">
      <c r="A700" t="s">
        <v>3647</v>
      </c>
      <c r="B700">
        <v>1</v>
      </c>
      <c r="C700" t="s">
        <v>7112</v>
      </c>
      <c r="D700" s="85">
        <v>46142</v>
      </c>
    </row>
    <row r="701" spans="1:4" hidden="1" x14ac:dyDescent="0.3">
      <c r="A701" t="s">
        <v>3647</v>
      </c>
      <c r="B701">
        <v>166</v>
      </c>
      <c r="C701" t="s">
        <v>7112</v>
      </c>
      <c r="D701" s="85">
        <v>46142</v>
      </c>
    </row>
    <row r="702" spans="1:4" hidden="1" x14ac:dyDescent="0.3">
      <c r="A702" t="s">
        <v>3647</v>
      </c>
      <c r="B702">
        <v>294</v>
      </c>
      <c r="C702" t="s">
        <v>7112</v>
      </c>
      <c r="D702" s="85">
        <v>46142</v>
      </c>
    </row>
    <row r="703" spans="1:4" hidden="1" x14ac:dyDescent="0.3">
      <c r="A703" t="s">
        <v>3647</v>
      </c>
      <c r="B703">
        <v>26</v>
      </c>
      <c r="C703" t="s">
        <v>7112</v>
      </c>
      <c r="D703" s="85">
        <v>46142</v>
      </c>
    </row>
    <row r="704" spans="1:4" hidden="1" x14ac:dyDescent="0.3">
      <c r="A704" t="s">
        <v>3647</v>
      </c>
      <c r="B704">
        <v>159</v>
      </c>
      <c r="C704" t="s">
        <v>7112</v>
      </c>
      <c r="D704" s="85">
        <v>46146</v>
      </c>
    </row>
    <row r="705" spans="1:4" hidden="1" x14ac:dyDescent="0.3">
      <c r="A705" t="s">
        <v>3647</v>
      </c>
      <c r="B705">
        <v>24</v>
      </c>
      <c r="C705" t="s">
        <v>7112</v>
      </c>
      <c r="D705" s="85">
        <v>46146</v>
      </c>
    </row>
    <row r="706" spans="1:4" hidden="1" x14ac:dyDescent="0.3">
      <c r="A706" t="s">
        <v>3647</v>
      </c>
      <c r="B706">
        <v>226</v>
      </c>
      <c r="C706" t="s">
        <v>7112</v>
      </c>
      <c r="D706" s="85">
        <v>46146</v>
      </c>
    </row>
    <row r="707" spans="1:4" hidden="1" x14ac:dyDescent="0.3">
      <c r="A707" t="s">
        <v>3647</v>
      </c>
      <c r="B707">
        <v>168</v>
      </c>
      <c r="C707" t="s">
        <v>7112</v>
      </c>
      <c r="D707" s="85">
        <v>46147</v>
      </c>
    </row>
    <row r="708" spans="1:4" hidden="1" x14ac:dyDescent="0.3">
      <c r="A708" t="s">
        <v>3647</v>
      </c>
      <c r="B708">
        <v>167</v>
      </c>
      <c r="C708" t="s">
        <v>7112</v>
      </c>
      <c r="D708" s="85">
        <v>46147</v>
      </c>
    </row>
    <row r="709" spans="1:4" hidden="1" x14ac:dyDescent="0.3">
      <c r="A709" t="s">
        <v>3647</v>
      </c>
      <c r="B709">
        <v>133</v>
      </c>
      <c r="C709" t="s">
        <v>7112</v>
      </c>
      <c r="D709" s="85">
        <v>46147</v>
      </c>
    </row>
    <row r="710" spans="1:4" hidden="1" x14ac:dyDescent="0.3">
      <c r="A710" t="s">
        <v>3647</v>
      </c>
      <c r="B710">
        <v>48</v>
      </c>
      <c r="C710" t="s">
        <v>7112</v>
      </c>
      <c r="D710" s="85">
        <v>46147</v>
      </c>
    </row>
    <row r="711" spans="1:4" hidden="1" x14ac:dyDescent="0.3">
      <c r="A711" t="s">
        <v>3647</v>
      </c>
      <c r="B711">
        <v>67</v>
      </c>
      <c r="C711" t="s">
        <v>7112</v>
      </c>
      <c r="D711" s="85">
        <v>46147</v>
      </c>
    </row>
    <row r="712" spans="1:4" hidden="1" x14ac:dyDescent="0.3">
      <c r="A712" t="s">
        <v>3647</v>
      </c>
      <c r="B712">
        <v>1</v>
      </c>
      <c r="C712" t="s">
        <v>7112</v>
      </c>
      <c r="D712" s="85">
        <v>46147</v>
      </c>
    </row>
    <row r="713" spans="1:4" hidden="1" x14ac:dyDescent="0.3">
      <c r="A713" t="s">
        <v>3647</v>
      </c>
      <c r="B713">
        <v>1</v>
      </c>
      <c r="C713" t="s">
        <v>7112</v>
      </c>
      <c r="D713" s="85">
        <v>46147</v>
      </c>
    </row>
    <row r="714" spans="1:4" hidden="1" x14ac:dyDescent="0.3">
      <c r="A714" t="s">
        <v>3647</v>
      </c>
      <c r="B714">
        <v>1</v>
      </c>
      <c r="C714" t="s">
        <v>7112</v>
      </c>
      <c r="D714" s="85">
        <v>46147</v>
      </c>
    </row>
    <row r="715" spans="1:4" hidden="1" x14ac:dyDescent="0.3">
      <c r="A715" t="s">
        <v>3647</v>
      </c>
      <c r="B715">
        <v>2</v>
      </c>
      <c r="C715" t="s">
        <v>7112</v>
      </c>
      <c r="D715" s="85">
        <v>46147</v>
      </c>
    </row>
    <row r="716" spans="1:4" hidden="1" x14ac:dyDescent="0.3">
      <c r="A716" t="s">
        <v>3647</v>
      </c>
      <c r="B716">
        <v>167</v>
      </c>
      <c r="C716" t="s">
        <v>7112</v>
      </c>
      <c r="D716" s="85">
        <v>46147</v>
      </c>
    </row>
    <row r="717" spans="1:4" hidden="1" x14ac:dyDescent="0.3">
      <c r="A717" t="s">
        <v>3647</v>
      </c>
      <c r="B717">
        <v>212</v>
      </c>
      <c r="C717" t="s">
        <v>7112</v>
      </c>
      <c r="D717" s="85">
        <v>46147</v>
      </c>
    </row>
    <row r="718" spans="1:4" hidden="1" x14ac:dyDescent="0.3">
      <c r="A718" t="s">
        <v>3647</v>
      </c>
      <c r="B718">
        <v>167</v>
      </c>
      <c r="C718" t="s">
        <v>7112</v>
      </c>
      <c r="D718" s="85">
        <v>46148</v>
      </c>
    </row>
    <row r="719" spans="1:4" hidden="1" x14ac:dyDescent="0.3">
      <c r="A719" t="s">
        <v>3647</v>
      </c>
      <c r="B719">
        <v>167</v>
      </c>
      <c r="C719" t="s">
        <v>7112</v>
      </c>
      <c r="D719" s="85">
        <v>46148</v>
      </c>
    </row>
    <row r="720" spans="1:4" hidden="1" x14ac:dyDescent="0.3">
      <c r="A720" t="s">
        <v>3647</v>
      </c>
      <c r="B720">
        <v>134</v>
      </c>
      <c r="C720" t="s">
        <v>7112</v>
      </c>
      <c r="D720" s="85">
        <v>46148</v>
      </c>
    </row>
    <row r="721" spans="1:4" hidden="1" x14ac:dyDescent="0.3">
      <c r="A721" t="s">
        <v>3647</v>
      </c>
      <c r="B721">
        <v>168</v>
      </c>
      <c r="C721" t="s">
        <v>7112</v>
      </c>
      <c r="D721" s="85">
        <v>46148</v>
      </c>
    </row>
    <row r="722" spans="1:4" hidden="1" x14ac:dyDescent="0.3">
      <c r="A722" t="s">
        <v>3647</v>
      </c>
      <c r="B722">
        <v>93</v>
      </c>
      <c r="C722" t="s">
        <v>7112</v>
      </c>
      <c r="D722" s="85">
        <v>46148</v>
      </c>
    </row>
    <row r="723" spans="1:4" hidden="1" x14ac:dyDescent="0.3">
      <c r="A723" t="s">
        <v>3647</v>
      </c>
      <c r="B723">
        <v>1</v>
      </c>
      <c r="C723" t="s">
        <v>7112</v>
      </c>
      <c r="D723" s="85">
        <v>46148</v>
      </c>
    </row>
    <row r="724" spans="1:4" hidden="1" x14ac:dyDescent="0.3">
      <c r="A724" t="s">
        <v>3647</v>
      </c>
      <c r="B724">
        <v>57</v>
      </c>
      <c r="C724" t="s">
        <v>7112</v>
      </c>
      <c r="D724" s="85">
        <v>46148</v>
      </c>
    </row>
    <row r="725" spans="1:4" hidden="1" x14ac:dyDescent="0.3">
      <c r="A725" t="s">
        <v>3647</v>
      </c>
      <c r="B725">
        <v>168</v>
      </c>
      <c r="C725" t="s">
        <v>7112</v>
      </c>
      <c r="D725" s="85">
        <v>46148</v>
      </c>
    </row>
    <row r="726" spans="1:4" hidden="1" x14ac:dyDescent="0.3">
      <c r="A726" t="s">
        <v>3647</v>
      </c>
      <c r="B726">
        <v>168</v>
      </c>
      <c r="C726" t="s">
        <v>7112</v>
      </c>
      <c r="D726" s="85">
        <v>46149</v>
      </c>
    </row>
    <row r="727" spans="1:4" hidden="1" x14ac:dyDescent="0.3">
      <c r="A727" t="s">
        <v>3647</v>
      </c>
      <c r="B727">
        <v>167</v>
      </c>
      <c r="C727" t="s">
        <v>7112</v>
      </c>
      <c r="D727" s="85">
        <v>46149</v>
      </c>
    </row>
    <row r="728" spans="1:4" hidden="1" x14ac:dyDescent="0.3">
      <c r="A728" t="s">
        <v>3647</v>
      </c>
      <c r="B728">
        <v>167</v>
      </c>
      <c r="C728" t="s">
        <v>7112</v>
      </c>
      <c r="D728" s="85">
        <v>46149</v>
      </c>
    </row>
    <row r="729" spans="1:4" hidden="1" x14ac:dyDescent="0.3">
      <c r="A729" t="s">
        <v>3647</v>
      </c>
      <c r="B729">
        <v>16</v>
      </c>
      <c r="C729" t="s">
        <v>7112</v>
      </c>
      <c r="D729" s="85">
        <v>46149</v>
      </c>
    </row>
    <row r="730" spans="1:4" hidden="1" x14ac:dyDescent="0.3">
      <c r="A730" t="s">
        <v>3647</v>
      </c>
      <c r="B730">
        <v>27</v>
      </c>
      <c r="C730" t="s">
        <v>7112</v>
      </c>
      <c r="D730" s="85">
        <v>46149</v>
      </c>
    </row>
    <row r="731" spans="1:4" hidden="1" x14ac:dyDescent="0.3">
      <c r="A731" t="s">
        <v>3647</v>
      </c>
      <c r="B731">
        <v>6</v>
      </c>
      <c r="C731" t="s">
        <v>7112</v>
      </c>
      <c r="D731" s="85">
        <v>46149</v>
      </c>
    </row>
    <row r="732" spans="1:4" hidden="1" x14ac:dyDescent="0.3">
      <c r="A732" t="s">
        <v>3647</v>
      </c>
      <c r="B732">
        <v>166</v>
      </c>
      <c r="C732" t="s">
        <v>7112</v>
      </c>
      <c r="D732" s="85">
        <v>46149</v>
      </c>
    </row>
    <row r="733" spans="1:4" hidden="1" x14ac:dyDescent="0.3">
      <c r="A733" t="s">
        <v>3647</v>
      </c>
      <c r="B733">
        <v>297</v>
      </c>
      <c r="C733" t="s">
        <v>7112</v>
      </c>
      <c r="D733" s="85">
        <v>46149</v>
      </c>
    </row>
    <row r="734" spans="1:4" hidden="1" x14ac:dyDescent="0.3">
      <c r="A734" t="s">
        <v>3647</v>
      </c>
      <c r="B734">
        <v>168</v>
      </c>
      <c r="C734" t="s">
        <v>7112</v>
      </c>
      <c r="D734" s="85">
        <v>46150</v>
      </c>
    </row>
    <row r="735" spans="1:4" hidden="1" x14ac:dyDescent="0.3">
      <c r="A735" t="s">
        <v>3647</v>
      </c>
      <c r="B735">
        <v>166</v>
      </c>
      <c r="C735" t="s">
        <v>7112</v>
      </c>
      <c r="D735" s="85">
        <v>46150</v>
      </c>
    </row>
    <row r="736" spans="1:4" hidden="1" x14ac:dyDescent="0.3">
      <c r="A736" t="s">
        <v>3647</v>
      </c>
      <c r="B736">
        <v>139</v>
      </c>
      <c r="C736" t="s">
        <v>7112</v>
      </c>
      <c r="D736" s="85">
        <v>46150</v>
      </c>
    </row>
    <row r="737" spans="1:4" hidden="1" x14ac:dyDescent="0.3">
      <c r="A737" t="s">
        <v>3647</v>
      </c>
      <c r="B737">
        <v>27</v>
      </c>
      <c r="C737" t="s">
        <v>7112</v>
      </c>
      <c r="D737" s="85">
        <v>46150</v>
      </c>
    </row>
    <row r="738" spans="1:4" hidden="1" x14ac:dyDescent="0.3">
      <c r="A738" t="s">
        <v>3647</v>
      </c>
      <c r="B738">
        <v>17</v>
      </c>
      <c r="C738" t="s">
        <v>7112</v>
      </c>
      <c r="D738" s="85">
        <v>46150</v>
      </c>
    </row>
    <row r="739" spans="1:4" hidden="1" x14ac:dyDescent="0.3">
      <c r="A739" t="s">
        <v>3647</v>
      </c>
      <c r="B739">
        <v>26</v>
      </c>
      <c r="C739" t="s">
        <v>7112</v>
      </c>
      <c r="D739" s="85">
        <v>46150</v>
      </c>
    </row>
    <row r="740" spans="1:4" hidden="1" x14ac:dyDescent="0.3">
      <c r="A740" t="s">
        <v>3647</v>
      </c>
      <c r="B740">
        <v>1</v>
      </c>
      <c r="C740" t="s">
        <v>7112</v>
      </c>
      <c r="D740" s="85">
        <v>46150</v>
      </c>
    </row>
    <row r="741" spans="1:4" hidden="1" x14ac:dyDescent="0.3">
      <c r="A741" t="s">
        <v>3647</v>
      </c>
      <c r="B741">
        <v>1</v>
      </c>
      <c r="C741" t="s">
        <v>7112</v>
      </c>
      <c r="D741" s="85">
        <v>46150</v>
      </c>
    </row>
    <row r="742" spans="1:4" hidden="1" x14ac:dyDescent="0.3">
      <c r="A742" t="s">
        <v>3647</v>
      </c>
      <c r="B742">
        <v>1</v>
      </c>
      <c r="C742" t="s">
        <v>7112</v>
      </c>
      <c r="D742" s="85">
        <v>46150</v>
      </c>
    </row>
    <row r="743" spans="1:4" hidden="1" x14ac:dyDescent="0.3">
      <c r="A743" t="s">
        <v>3647</v>
      </c>
      <c r="B743">
        <v>167</v>
      </c>
      <c r="C743" t="s">
        <v>7112</v>
      </c>
      <c r="D743" s="85">
        <v>46150</v>
      </c>
    </row>
    <row r="744" spans="1:4" hidden="1" x14ac:dyDescent="0.3">
      <c r="A744" t="s">
        <v>3647</v>
      </c>
      <c r="B744">
        <v>167</v>
      </c>
      <c r="C744" t="s">
        <v>7112</v>
      </c>
      <c r="D744" s="85">
        <v>46150</v>
      </c>
    </row>
    <row r="745" spans="1:4" hidden="1" x14ac:dyDescent="0.3">
      <c r="A745" t="s">
        <v>3647</v>
      </c>
      <c r="B745">
        <v>168</v>
      </c>
      <c r="C745" t="s">
        <v>7112</v>
      </c>
      <c r="D745" s="85">
        <v>46151</v>
      </c>
    </row>
    <row r="746" spans="1:4" hidden="1" x14ac:dyDescent="0.3">
      <c r="A746" t="s">
        <v>3647</v>
      </c>
      <c r="B746">
        <v>168</v>
      </c>
      <c r="C746" t="s">
        <v>7112</v>
      </c>
      <c r="D746" s="85">
        <v>46151</v>
      </c>
    </row>
    <row r="747" spans="1:4" hidden="1" x14ac:dyDescent="0.3">
      <c r="A747" t="s">
        <v>3647</v>
      </c>
      <c r="B747">
        <v>167</v>
      </c>
      <c r="C747" t="s">
        <v>7112</v>
      </c>
      <c r="D747" s="85">
        <v>46151</v>
      </c>
    </row>
    <row r="748" spans="1:4" hidden="1" x14ac:dyDescent="0.3">
      <c r="A748" t="s">
        <v>3647</v>
      </c>
      <c r="B748">
        <v>167</v>
      </c>
      <c r="C748" t="s">
        <v>7112</v>
      </c>
      <c r="D748" s="85">
        <v>46151</v>
      </c>
    </row>
    <row r="749" spans="1:4" hidden="1" x14ac:dyDescent="0.3">
      <c r="A749" t="s">
        <v>3647</v>
      </c>
      <c r="B749">
        <v>163</v>
      </c>
      <c r="C749" t="s">
        <v>7112</v>
      </c>
      <c r="D749" s="85">
        <v>46151</v>
      </c>
    </row>
    <row r="750" spans="1:4" hidden="1" x14ac:dyDescent="0.3">
      <c r="A750" t="s">
        <v>3496</v>
      </c>
      <c r="B750">
        <v>6439</v>
      </c>
      <c r="C750" t="s">
        <v>7111</v>
      </c>
      <c r="D750" s="85">
        <v>46147</v>
      </c>
    </row>
    <row r="751" spans="1:4" hidden="1" x14ac:dyDescent="0.3">
      <c r="A751" t="s">
        <v>3496</v>
      </c>
      <c r="B751">
        <v>6517</v>
      </c>
      <c r="C751" t="s">
        <v>7111</v>
      </c>
      <c r="D751" s="85">
        <v>46149</v>
      </c>
    </row>
    <row r="752" spans="1:4" hidden="1" x14ac:dyDescent="0.3">
      <c r="A752" t="s">
        <v>3496</v>
      </c>
      <c r="B752">
        <v>6429</v>
      </c>
      <c r="C752" t="s">
        <v>7111</v>
      </c>
      <c r="D752" s="85">
        <v>46147</v>
      </c>
    </row>
    <row r="753" spans="1:4" hidden="1" x14ac:dyDescent="0.3">
      <c r="A753" t="s">
        <v>3496</v>
      </c>
      <c r="B753">
        <v>6423</v>
      </c>
      <c r="C753" t="s">
        <v>7111</v>
      </c>
      <c r="D753" s="85">
        <v>46150</v>
      </c>
    </row>
    <row r="754" spans="1:4" hidden="1" x14ac:dyDescent="0.3">
      <c r="A754" t="s">
        <v>2788</v>
      </c>
      <c r="B754">
        <v>1510</v>
      </c>
      <c r="C754" t="s">
        <v>7112</v>
      </c>
      <c r="D754" s="85">
        <v>46139</v>
      </c>
    </row>
    <row r="755" spans="1:4" hidden="1" x14ac:dyDescent="0.3">
      <c r="A755" t="s">
        <v>398</v>
      </c>
      <c r="B755">
        <v>2501</v>
      </c>
      <c r="C755" t="s">
        <v>7112</v>
      </c>
      <c r="D755" s="85">
        <v>46139</v>
      </c>
    </row>
    <row r="756" spans="1:4" hidden="1" x14ac:dyDescent="0.3">
      <c r="A756" t="s">
        <v>398</v>
      </c>
      <c r="B756">
        <v>1557</v>
      </c>
      <c r="C756" t="s">
        <v>7112</v>
      </c>
      <c r="D756" s="85">
        <v>46140</v>
      </c>
    </row>
    <row r="757" spans="1:4" hidden="1" x14ac:dyDescent="0.3">
      <c r="A757" t="s">
        <v>398</v>
      </c>
      <c r="B757">
        <v>1543</v>
      </c>
      <c r="C757" t="s">
        <v>7112</v>
      </c>
      <c r="D757" s="85">
        <v>46141</v>
      </c>
    </row>
    <row r="758" spans="1:4" hidden="1" x14ac:dyDescent="0.3">
      <c r="A758" t="s">
        <v>398</v>
      </c>
      <c r="B758">
        <v>1561</v>
      </c>
      <c r="C758" t="s">
        <v>7112</v>
      </c>
      <c r="D758" s="85">
        <v>46142</v>
      </c>
    </row>
    <row r="759" spans="1:4" hidden="1" x14ac:dyDescent="0.3">
      <c r="A759" t="s">
        <v>398</v>
      </c>
      <c r="B759">
        <v>2150</v>
      </c>
      <c r="C759" t="s">
        <v>7112</v>
      </c>
      <c r="D759" s="85">
        <v>46148</v>
      </c>
    </row>
    <row r="760" spans="1:4" hidden="1" x14ac:dyDescent="0.3">
      <c r="A760" t="s">
        <v>286</v>
      </c>
      <c r="B760">
        <v>1</v>
      </c>
      <c r="C760" t="s">
        <v>7112</v>
      </c>
      <c r="D760" s="85">
        <v>46139</v>
      </c>
    </row>
    <row r="761" spans="1:4" hidden="1" x14ac:dyDescent="0.3">
      <c r="A761" t="s">
        <v>286</v>
      </c>
      <c r="B761">
        <v>1</v>
      </c>
      <c r="C761" t="s">
        <v>7112</v>
      </c>
      <c r="D761" s="85">
        <v>46139</v>
      </c>
    </row>
    <row r="762" spans="1:4" hidden="1" x14ac:dyDescent="0.3">
      <c r="A762" t="s">
        <v>286</v>
      </c>
      <c r="B762">
        <v>1</v>
      </c>
      <c r="C762" t="s">
        <v>7112</v>
      </c>
      <c r="D762" s="85">
        <v>46139</v>
      </c>
    </row>
    <row r="763" spans="1:4" hidden="1" x14ac:dyDescent="0.3">
      <c r="A763" t="s">
        <v>286</v>
      </c>
      <c r="B763">
        <v>1</v>
      </c>
      <c r="C763" t="s">
        <v>7112</v>
      </c>
      <c r="D763" s="85">
        <v>46139</v>
      </c>
    </row>
    <row r="764" spans="1:4" hidden="1" x14ac:dyDescent="0.3">
      <c r="A764" t="s">
        <v>286</v>
      </c>
      <c r="B764">
        <v>1</v>
      </c>
      <c r="C764" t="s">
        <v>7112</v>
      </c>
      <c r="D764" s="85">
        <v>46139</v>
      </c>
    </row>
    <row r="765" spans="1:4" hidden="1" x14ac:dyDescent="0.3">
      <c r="A765" t="s">
        <v>286</v>
      </c>
      <c r="B765">
        <v>2</v>
      </c>
      <c r="C765" t="s">
        <v>7112</v>
      </c>
      <c r="D765" s="85">
        <v>46139</v>
      </c>
    </row>
    <row r="766" spans="1:4" hidden="1" x14ac:dyDescent="0.3">
      <c r="A766" t="s">
        <v>286</v>
      </c>
      <c r="B766">
        <v>1</v>
      </c>
      <c r="C766" t="s">
        <v>7112</v>
      </c>
      <c r="D766" s="85">
        <v>46139</v>
      </c>
    </row>
    <row r="767" spans="1:4" hidden="1" x14ac:dyDescent="0.3">
      <c r="A767" t="s">
        <v>286</v>
      </c>
      <c r="B767">
        <v>496</v>
      </c>
      <c r="C767" t="s">
        <v>7112</v>
      </c>
      <c r="D767" s="85">
        <v>46139</v>
      </c>
    </row>
    <row r="768" spans="1:4" hidden="1" x14ac:dyDescent="0.3">
      <c r="A768" t="s">
        <v>286</v>
      </c>
      <c r="B768">
        <v>498</v>
      </c>
      <c r="C768" t="s">
        <v>7112</v>
      </c>
      <c r="D768" s="85">
        <v>46140</v>
      </c>
    </row>
    <row r="769" spans="1:4" hidden="1" x14ac:dyDescent="0.3">
      <c r="A769" t="s">
        <v>286</v>
      </c>
      <c r="B769">
        <v>6</v>
      </c>
      <c r="C769" t="s">
        <v>7112</v>
      </c>
      <c r="D769" s="85">
        <v>46140</v>
      </c>
    </row>
    <row r="770" spans="1:4" hidden="1" x14ac:dyDescent="0.3">
      <c r="A770" t="s">
        <v>286</v>
      </c>
      <c r="B770">
        <v>467</v>
      </c>
      <c r="C770" t="s">
        <v>7112</v>
      </c>
      <c r="D770" s="85">
        <v>46140</v>
      </c>
    </row>
    <row r="771" spans="1:4" hidden="1" x14ac:dyDescent="0.3">
      <c r="A771" t="s">
        <v>286</v>
      </c>
      <c r="B771">
        <v>1</v>
      </c>
      <c r="C771" t="s">
        <v>7112</v>
      </c>
      <c r="D771" s="85">
        <v>46140</v>
      </c>
    </row>
    <row r="772" spans="1:4" hidden="1" x14ac:dyDescent="0.3">
      <c r="A772" t="s">
        <v>286</v>
      </c>
      <c r="B772">
        <v>1</v>
      </c>
      <c r="C772" t="s">
        <v>7112</v>
      </c>
      <c r="D772" s="85">
        <v>46140</v>
      </c>
    </row>
    <row r="773" spans="1:4" hidden="1" x14ac:dyDescent="0.3">
      <c r="A773" t="s">
        <v>286</v>
      </c>
      <c r="B773">
        <v>1</v>
      </c>
      <c r="C773" t="s">
        <v>7112</v>
      </c>
      <c r="D773" s="85">
        <v>46140</v>
      </c>
    </row>
    <row r="774" spans="1:4" hidden="1" x14ac:dyDescent="0.3">
      <c r="A774" t="s">
        <v>286</v>
      </c>
      <c r="B774">
        <v>1</v>
      </c>
      <c r="C774" t="s">
        <v>7112</v>
      </c>
      <c r="D774" s="85">
        <v>46140</v>
      </c>
    </row>
    <row r="775" spans="1:4" hidden="1" x14ac:dyDescent="0.3">
      <c r="A775" t="s">
        <v>286</v>
      </c>
      <c r="B775">
        <v>4</v>
      </c>
      <c r="C775" t="s">
        <v>7112</v>
      </c>
      <c r="D775" s="85">
        <v>46140</v>
      </c>
    </row>
    <row r="776" spans="1:4" hidden="1" x14ac:dyDescent="0.3">
      <c r="A776" t="s">
        <v>286</v>
      </c>
      <c r="B776">
        <v>2</v>
      </c>
      <c r="C776" t="s">
        <v>7112</v>
      </c>
      <c r="D776" s="85">
        <v>46140</v>
      </c>
    </row>
    <row r="777" spans="1:4" hidden="1" x14ac:dyDescent="0.3">
      <c r="A777" t="s">
        <v>286</v>
      </c>
      <c r="B777">
        <v>1</v>
      </c>
      <c r="C777" t="s">
        <v>7112</v>
      </c>
      <c r="D777" s="85">
        <v>46140</v>
      </c>
    </row>
    <row r="778" spans="1:4" hidden="1" x14ac:dyDescent="0.3">
      <c r="A778" t="s">
        <v>286</v>
      </c>
      <c r="B778">
        <v>1</v>
      </c>
      <c r="C778" t="s">
        <v>7112</v>
      </c>
      <c r="D778" s="85">
        <v>46140</v>
      </c>
    </row>
    <row r="779" spans="1:4" hidden="1" x14ac:dyDescent="0.3">
      <c r="A779" t="s">
        <v>286</v>
      </c>
      <c r="B779">
        <v>1</v>
      </c>
      <c r="C779" t="s">
        <v>7112</v>
      </c>
      <c r="D779" s="85">
        <v>46140</v>
      </c>
    </row>
    <row r="780" spans="1:4" hidden="1" x14ac:dyDescent="0.3">
      <c r="A780" t="s">
        <v>286</v>
      </c>
      <c r="B780">
        <v>1</v>
      </c>
      <c r="C780" t="s">
        <v>7112</v>
      </c>
      <c r="D780" s="85">
        <v>46140</v>
      </c>
    </row>
    <row r="781" spans="1:4" hidden="1" x14ac:dyDescent="0.3">
      <c r="A781" t="s">
        <v>286</v>
      </c>
      <c r="B781">
        <v>139</v>
      </c>
      <c r="C781" t="s">
        <v>7112</v>
      </c>
      <c r="D781" s="85">
        <v>46140</v>
      </c>
    </row>
    <row r="782" spans="1:4" hidden="1" x14ac:dyDescent="0.3">
      <c r="A782" t="s">
        <v>286</v>
      </c>
      <c r="B782">
        <v>497</v>
      </c>
      <c r="C782" t="s">
        <v>7112</v>
      </c>
      <c r="D782" s="85">
        <v>46140</v>
      </c>
    </row>
    <row r="783" spans="1:4" hidden="1" x14ac:dyDescent="0.3">
      <c r="A783" t="s">
        <v>286</v>
      </c>
      <c r="B783">
        <v>497</v>
      </c>
      <c r="C783" t="s">
        <v>7112</v>
      </c>
      <c r="D783" s="85">
        <v>46141</v>
      </c>
    </row>
    <row r="784" spans="1:4" hidden="1" x14ac:dyDescent="0.3">
      <c r="A784" t="s">
        <v>286</v>
      </c>
      <c r="B784">
        <v>498</v>
      </c>
      <c r="C784" t="s">
        <v>7112</v>
      </c>
      <c r="D784" s="85">
        <v>46141</v>
      </c>
    </row>
    <row r="785" spans="1:4" hidden="1" x14ac:dyDescent="0.3">
      <c r="A785" t="s">
        <v>286</v>
      </c>
      <c r="B785">
        <v>332</v>
      </c>
      <c r="C785" t="s">
        <v>7112</v>
      </c>
      <c r="D785" s="85">
        <v>46141</v>
      </c>
    </row>
    <row r="786" spans="1:4" hidden="1" x14ac:dyDescent="0.3">
      <c r="A786" t="s">
        <v>352</v>
      </c>
      <c r="B786">
        <v>7960</v>
      </c>
      <c r="C786" t="s">
        <v>7111</v>
      </c>
      <c r="D786" s="85">
        <v>46147</v>
      </c>
    </row>
    <row r="787" spans="1:4" hidden="1" x14ac:dyDescent="0.3">
      <c r="A787" t="s">
        <v>299</v>
      </c>
      <c r="B787">
        <v>2952</v>
      </c>
      <c r="C787" t="s">
        <v>7112</v>
      </c>
      <c r="D787" s="85">
        <v>46139</v>
      </c>
    </row>
    <row r="788" spans="1:4" hidden="1" x14ac:dyDescent="0.3">
      <c r="A788" t="s">
        <v>299</v>
      </c>
      <c r="B788">
        <v>20076</v>
      </c>
      <c r="C788" t="s">
        <v>7111</v>
      </c>
      <c r="D788" s="85">
        <v>46150</v>
      </c>
    </row>
    <row r="789" spans="1:4" hidden="1" x14ac:dyDescent="0.3">
      <c r="A789" t="s">
        <v>3083</v>
      </c>
      <c r="B789">
        <v>12000</v>
      </c>
      <c r="C789" t="s">
        <v>7112</v>
      </c>
      <c r="D789" s="85">
        <v>46140</v>
      </c>
    </row>
    <row r="790" spans="1:4" hidden="1" x14ac:dyDescent="0.3">
      <c r="A790" t="s">
        <v>3557</v>
      </c>
      <c r="B790">
        <v>7070</v>
      </c>
      <c r="C790" t="s">
        <v>7112</v>
      </c>
      <c r="D790" s="85">
        <v>46139</v>
      </c>
    </row>
    <row r="791" spans="1:4" hidden="1" x14ac:dyDescent="0.3">
      <c r="A791" t="s">
        <v>3557</v>
      </c>
      <c r="B791">
        <v>1310</v>
      </c>
      <c r="C791" t="s">
        <v>7112</v>
      </c>
      <c r="D791" s="85">
        <v>46141</v>
      </c>
    </row>
    <row r="792" spans="1:4" hidden="1" x14ac:dyDescent="0.3">
      <c r="A792" t="s">
        <v>235</v>
      </c>
      <c r="B792">
        <v>369</v>
      </c>
      <c r="C792" t="s">
        <v>7112</v>
      </c>
      <c r="D792" s="85">
        <v>46139</v>
      </c>
    </row>
    <row r="793" spans="1:4" hidden="1" x14ac:dyDescent="0.3">
      <c r="A793" t="s">
        <v>235</v>
      </c>
      <c r="B793">
        <v>367</v>
      </c>
      <c r="C793" t="s">
        <v>7112</v>
      </c>
      <c r="D793" s="85">
        <v>46139</v>
      </c>
    </row>
    <row r="794" spans="1:4" hidden="1" x14ac:dyDescent="0.3">
      <c r="A794" t="s">
        <v>235</v>
      </c>
      <c r="B794">
        <v>358</v>
      </c>
      <c r="C794" t="s">
        <v>7112</v>
      </c>
      <c r="D794" s="85">
        <v>46139</v>
      </c>
    </row>
    <row r="795" spans="1:4" hidden="1" x14ac:dyDescent="0.3">
      <c r="A795" t="s">
        <v>235</v>
      </c>
      <c r="B795">
        <v>29</v>
      </c>
      <c r="C795" t="s">
        <v>7112</v>
      </c>
      <c r="D795" s="85">
        <v>46139</v>
      </c>
    </row>
    <row r="796" spans="1:4" hidden="1" x14ac:dyDescent="0.3">
      <c r="A796" t="s">
        <v>235</v>
      </c>
      <c r="B796">
        <v>368</v>
      </c>
      <c r="C796" t="s">
        <v>7112</v>
      </c>
      <c r="D796" s="85">
        <v>46139</v>
      </c>
    </row>
    <row r="797" spans="1:4" hidden="1" x14ac:dyDescent="0.3">
      <c r="A797" t="s">
        <v>235</v>
      </c>
      <c r="B797">
        <v>634</v>
      </c>
      <c r="C797" t="s">
        <v>7112</v>
      </c>
      <c r="D797" s="85">
        <v>46139</v>
      </c>
    </row>
    <row r="798" spans="1:4" hidden="1" x14ac:dyDescent="0.3">
      <c r="A798" t="s">
        <v>235</v>
      </c>
      <c r="B798">
        <v>367</v>
      </c>
      <c r="C798" t="s">
        <v>7112</v>
      </c>
      <c r="D798" s="85">
        <v>46140</v>
      </c>
    </row>
    <row r="799" spans="1:4" hidden="1" x14ac:dyDescent="0.3">
      <c r="A799" t="s">
        <v>235</v>
      </c>
      <c r="B799">
        <v>368</v>
      </c>
      <c r="C799" t="s">
        <v>7112</v>
      </c>
      <c r="D799" s="85">
        <v>46140</v>
      </c>
    </row>
    <row r="800" spans="1:4" hidden="1" x14ac:dyDescent="0.3">
      <c r="A800" t="s">
        <v>235</v>
      </c>
      <c r="B800">
        <v>320</v>
      </c>
      <c r="C800" t="s">
        <v>7112</v>
      </c>
      <c r="D800" s="85">
        <v>46140</v>
      </c>
    </row>
    <row r="801" spans="1:4" hidden="1" x14ac:dyDescent="0.3">
      <c r="A801" t="s">
        <v>235</v>
      </c>
      <c r="B801">
        <v>75</v>
      </c>
      <c r="C801" t="s">
        <v>7112</v>
      </c>
      <c r="D801" s="85">
        <v>46140</v>
      </c>
    </row>
    <row r="802" spans="1:4" hidden="1" x14ac:dyDescent="0.3">
      <c r="A802" t="s">
        <v>235</v>
      </c>
      <c r="B802">
        <v>367</v>
      </c>
      <c r="C802" t="s">
        <v>7112</v>
      </c>
      <c r="D802" s="85">
        <v>46140</v>
      </c>
    </row>
    <row r="803" spans="1:4" hidden="1" x14ac:dyDescent="0.3">
      <c r="A803" t="s">
        <v>235</v>
      </c>
      <c r="B803">
        <v>695</v>
      </c>
      <c r="C803" t="s">
        <v>7112</v>
      </c>
      <c r="D803" s="85">
        <v>46140</v>
      </c>
    </row>
    <row r="804" spans="1:4" hidden="1" x14ac:dyDescent="0.3">
      <c r="A804" t="s">
        <v>235</v>
      </c>
      <c r="B804">
        <v>368</v>
      </c>
      <c r="C804" t="s">
        <v>7112</v>
      </c>
      <c r="D804" s="85">
        <v>46141</v>
      </c>
    </row>
    <row r="805" spans="1:4" hidden="1" x14ac:dyDescent="0.3">
      <c r="A805" t="s">
        <v>235</v>
      </c>
      <c r="B805">
        <v>369</v>
      </c>
      <c r="C805" t="s">
        <v>7112</v>
      </c>
      <c r="D805" s="85">
        <v>46141</v>
      </c>
    </row>
    <row r="806" spans="1:4" hidden="1" x14ac:dyDescent="0.3">
      <c r="A806" t="s">
        <v>235</v>
      </c>
      <c r="B806">
        <v>322</v>
      </c>
      <c r="C806" t="s">
        <v>7112</v>
      </c>
      <c r="D806" s="85">
        <v>46141</v>
      </c>
    </row>
    <row r="807" spans="1:4" hidden="1" x14ac:dyDescent="0.3">
      <c r="A807" t="s">
        <v>235</v>
      </c>
      <c r="B807">
        <v>69</v>
      </c>
      <c r="C807" t="s">
        <v>7112</v>
      </c>
      <c r="D807" s="85">
        <v>46141</v>
      </c>
    </row>
    <row r="808" spans="1:4" hidden="1" x14ac:dyDescent="0.3">
      <c r="A808" t="s">
        <v>235</v>
      </c>
      <c r="B808">
        <v>369</v>
      </c>
      <c r="C808" t="s">
        <v>7112</v>
      </c>
      <c r="D808" s="85">
        <v>46141</v>
      </c>
    </row>
    <row r="809" spans="1:4" hidden="1" x14ac:dyDescent="0.3">
      <c r="A809" t="s">
        <v>235</v>
      </c>
      <c r="B809">
        <v>703</v>
      </c>
      <c r="C809" t="s">
        <v>7112</v>
      </c>
      <c r="D809" s="85">
        <v>46141</v>
      </c>
    </row>
    <row r="810" spans="1:4" hidden="1" x14ac:dyDescent="0.3">
      <c r="A810" t="s">
        <v>235</v>
      </c>
      <c r="B810">
        <v>368</v>
      </c>
      <c r="C810" t="s">
        <v>7112</v>
      </c>
      <c r="D810" s="85">
        <v>46142</v>
      </c>
    </row>
    <row r="811" spans="1:4" hidden="1" x14ac:dyDescent="0.3">
      <c r="A811" t="s">
        <v>235</v>
      </c>
      <c r="B811">
        <v>368</v>
      </c>
      <c r="C811" t="s">
        <v>7112</v>
      </c>
      <c r="D811" s="85">
        <v>46142</v>
      </c>
    </row>
    <row r="812" spans="1:4" hidden="1" x14ac:dyDescent="0.3">
      <c r="A812" t="s">
        <v>235</v>
      </c>
      <c r="B812">
        <v>319</v>
      </c>
      <c r="C812" t="s">
        <v>7112</v>
      </c>
      <c r="D812" s="85">
        <v>46142</v>
      </c>
    </row>
    <row r="813" spans="1:4" hidden="1" x14ac:dyDescent="0.3">
      <c r="A813" t="s">
        <v>235</v>
      </c>
      <c r="B813">
        <v>47</v>
      </c>
      <c r="C813" t="s">
        <v>7112</v>
      </c>
      <c r="D813" s="85">
        <v>46142</v>
      </c>
    </row>
    <row r="814" spans="1:4" hidden="1" x14ac:dyDescent="0.3">
      <c r="A814" t="s">
        <v>235</v>
      </c>
      <c r="B814">
        <v>367</v>
      </c>
      <c r="C814" t="s">
        <v>7112</v>
      </c>
      <c r="D814" s="85">
        <v>46142</v>
      </c>
    </row>
    <row r="815" spans="1:4" hidden="1" x14ac:dyDescent="0.3">
      <c r="A815" t="s">
        <v>235</v>
      </c>
      <c r="B815">
        <v>336</v>
      </c>
      <c r="C815" t="s">
        <v>7112</v>
      </c>
      <c r="D815" s="85">
        <v>46142</v>
      </c>
    </row>
    <row r="816" spans="1:4" hidden="1" x14ac:dyDescent="0.3">
      <c r="A816" t="s">
        <v>235</v>
      </c>
      <c r="B816">
        <v>398</v>
      </c>
      <c r="C816" t="s">
        <v>7112</v>
      </c>
      <c r="D816" s="85">
        <v>46142</v>
      </c>
    </row>
    <row r="817" spans="1:4" hidden="1" x14ac:dyDescent="0.3">
      <c r="A817" t="s">
        <v>235</v>
      </c>
      <c r="B817">
        <v>367</v>
      </c>
      <c r="C817" t="s">
        <v>7112</v>
      </c>
      <c r="D817" s="85">
        <v>46143</v>
      </c>
    </row>
    <row r="818" spans="1:4" hidden="1" x14ac:dyDescent="0.3">
      <c r="A818" t="s">
        <v>235</v>
      </c>
      <c r="B818">
        <v>368</v>
      </c>
      <c r="C818" t="s">
        <v>7112</v>
      </c>
      <c r="D818" s="85">
        <v>46143</v>
      </c>
    </row>
    <row r="819" spans="1:4" hidden="1" x14ac:dyDescent="0.3">
      <c r="A819" t="s">
        <v>235</v>
      </c>
      <c r="B819">
        <v>366</v>
      </c>
      <c r="C819" t="s">
        <v>7112</v>
      </c>
      <c r="D819" s="85">
        <v>46143</v>
      </c>
    </row>
    <row r="820" spans="1:4" hidden="1" x14ac:dyDescent="0.3">
      <c r="A820" t="s">
        <v>235</v>
      </c>
      <c r="B820">
        <v>369</v>
      </c>
      <c r="C820" t="s">
        <v>7112</v>
      </c>
      <c r="D820" s="85">
        <v>46143</v>
      </c>
    </row>
    <row r="821" spans="1:4" hidden="1" x14ac:dyDescent="0.3">
      <c r="A821" t="s">
        <v>235</v>
      </c>
      <c r="B821">
        <v>132</v>
      </c>
      <c r="C821" t="s">
        <v>7112</v>
      </c>
      <c r="D821" s="85">
        <v>46143</v>
      </c>
    </row>
    <row r="822" spans="1:4" hidden="1" x14ac:dyDescent="0.3">
      <c r="A822" t="s">
        <v>235</v>
      </c>
      <c r="B822">
        <v>112</v>
      </c>
      <c r="C822" t="s">
        <v>7112</v>
      </c>
      <c r="D822" s="85">
        <v>46146</v>
      </c>
    </row>
    <row r="823" spans="1:4" hidden="1" x14ac:dyDescent="0.3">
      <c r="A823" t="s">
        <v>235</v>
      </c>
      <c r="B823">
        <v>367</v>
      </c>
      <c r="C823" t="s">
        <v>7112</v>
      </c>
      <c r="D823" s="85">
        <v>46146</v>
      </c>
    </row>
    <row r="824" spans="1:4" hidden="1" x14ac:dyDescent="0.3">
      <c r="A824" t="s">
        <v>235</v>
      </c>
      <c r="B824">
        <v>470</v>
      </c>
      <c r="C824" t="s">
        <v>7112</v>
      </c>
      <c r="D824" s="85">
        <v>46146</v>
      </c>
    </row>
    <row r="825" spans="1:4" hidden="1" x14ac:dyDescent="0.3">
      <c r="A825" t="s">
        <v>235</v>
      </c>
      <c r="B825">
        <v>366</v>
      </c>
      <c r="C825" t="s">
        <v>7112</v>
      </c>
      <c r="D825" s="85">
        <v>46147</v>
      </c>
    </row>
    <row r="826" spans="1:4" hidden="1" x14ac:dyDescent="0.3">
      <c r="A826" t="s">
        <v>235</v>
      </c>
      <c r="B826">
        <v>369</v>
      </c>
      <c r="C826" t="s">
        <v>7112</v>
      </c>
      <c r="D826" s="85">
        <v>46147</v>
      </c>
    </row>
    <row r="827" spans="1:4" hidden="1" x14ac:dyDescent="0.3">
      <c r="A827" t="s">
        <v>235</v>
      </c>
      <c r="B827">
        <v>327</v>
      </c>
      <c r="C827" t="s">
        <v>7112</v>
      </c>
      <c r="D827" s="85">
        <v>46147</v>
      </c>
    </row>
    <row r="828" spans="1:4" hidden="1" x14ac:dyDescent="0.3">
      <c r="A828" t="s">
        <v>235</v>
      </c>
      <c r="B828">
        <v>56</v>
      </c>
      <c r="C828" t="s">
        <v>7112</v>
      </c>
      <c r="D828" s="85">
        <v>46147</v>
      </c>
    </row>
    <row r="829" spans="1:4" hidden="1" x14ac:dyDescent="0.3">
      <c r="A829" t="s">
        <v>235</v>
      </c>
      <c r="B829">
        <v>365</v>
      </c>
      <c r="C829" t="s">
        <v>7112</v>
      </c>
      <c r="D829" s="85">
        <v>46147</v>
      </c>
    </row>
    <row r="830" spans="1:4" hidden="1" x14ac:dyDescent="0.3">
      <c r="A830" t="s">
        <v>235</v>
      </c>
      <c r="B830">
        <v>708</v>
      </c>
      <c r="C830" t="s">
        <v>7112</v>
      </c>
      <c r="D830" s="85">
        <v>46147</v>
      </c>
    </row>
    <row r="831" spans="1:4" hidden="1" x14ac:dyDescent="0.3">
      <c r="A831" t="s">
        <v>235</v>
      </c>
      <c r="B831">
        <v>369</v>
      </c>
      <c r="C831" t="s">
        <v>7112</v>
      </c>
      <c r="D831" s="85">
        <v>46148</v>
      </c>
    </row>
    <row r="832" spans="1:4" hidden="1" x14ac:dyDescent="0.3">
      <c r="A832" t="s">
        <v>235</v>
      </c>
      <c r="B832">
        <v>368</v>
      </c>
      <c r="C832" t="s">
        <v>7112</v>
      </c>
      <c r="D832" s="85">
        <v>46148</v>
      </c>
    </row>
    <row r="833" spans="1:4" hidden="1" x14ac:dyDescent="0.3">
      <c r="A833" t="s">
        <v>235</v>
      </c>
      <c r="B833">
        <v>336</v>
      </c>
      <c r="C833" t="s">
        <v>7112</v>
      </c>
      <c r="D833" s="85">
        <v>46148</v>
      </c>
    </row>
    <row r="834" spans="1:4" hidden="1" x14ac:dyDescent="0.3">
      <c r="A834" t="s">
        <v>235</v>
      </c>
      <c r="B834">
        <v>45</v>
      </c>
      <c r="C834" t="s">
        <v>7112</v>
      </c>
      <c r="D834" s="85">
        <v>46148</v>
      </c>
    </row>
    <row r="835" spans="1:4" hidden="1" x14ac:dyDescent="0.3">
      <c r="A835" t="s">
        <v>1271</v>
      </c>
      <c r="B835">
        <v>514</v>
      </c>
      <c r="C835" t="s">
        <v>7112</v>
      </c>
      <c r="D835" s="85">
        <v>46139</v>
      </c>
    </row>
    <row r="836" spans="1:4" hidden="1" x14ac:dyDescent="0.3">
      <c r="A836" t="s">
        <v>1271</v>
      </c>
      <c r="B836">
        <v>191</v>
      </c>
      <c r="C836" t="s">
        <v>7112</v>
      </c>
      <c r="D836" s="85">
        <v>46139</v>
      </c>
    </row>
    <row r="837" spans="1:4" hidden="1" x14ac:dyDescent="0.3">
      <c r="A837" t="s">
        <v>1271</v>
      </c>
      <c r="B837">
        <v>512</v>
      </c>
      <c r="C837" t="s">
        <v>7112</v>
      </c>
      <c r="D837" s="85">
        <v>46139</v>
      </c>
    </row>
    <row r="838" spans="1:4" hidden="1" x14ac:dyDescent="0.3">
      <c r="A838" t="s">
        <v>1271</v>
      </c>
      <c r="B838">
        <v>510</v>
      </c>
      <c r="C838" t="s">
        <v>7112</v>
      </c>
      <c r="D838" s="85">
        <v>46139</v>
      </c>
    </row>
    <row r="839" spans="1:4" hidden="1" x14ac:dyDescent="0.3">
      <c r="A839" t="s">
        <v>1271</v>
      </c>
      <c r="B839">
        <v>514</v>
      </c>
      <c r="C839" t="s">
        <v>7112</v>
      </c>
      <c r="D839" s="85">
        <v>46140</v>
      </c>
    </row>
    <row r="840" spans="1:4" hidden="1" x14ac:dyDescent="0.3">
      <c r="A840" t="s">
        <v>1271</v>
      </c>
      <c r="B840">
        <v>511</v>
      </c>
      <c r="C840" t="s">
        <v>7112</v>
      </c>
      <c r="D840" s="85">
        <v>46140</v>
      </c>
    </row>
    <row r="841" spans="1:4" hidden="1" x14ac:dyDescent="0.3">
      <c r="A841" t="s">
        <v>1271</v>
      </c>
      <c r="B841">
        <v>322</v>
      </c>
      <c r="C841" t="s">
        <v>7112</v>
      </c>
      <c r="D841" s="85">
        <v>46140</v>
      </c>
    </row>
    <row r="842" spans="1:4" hidden="1" x14ac:dyDescent="0.3">
      <c r="A842" t="s">
        <v>1271</v>
      </c>
      <c r="B842">
        <v>466</v>
      </c>
      <c r="C842" t="s">
        <v>7112</v>
      </c>
      <c r="D842" s="85">
        <v>46140</v>
      </c>
    </row>
    <row r="843" spans="1:4" hidden="1" x14ac:dyDescent="0.3">
      <c r="A843" t="s">
        <v>1271</v>
      </c>
      <c r="B843">
        <v>762</v>
      </c>
      <c r="C843" t="s">
        <v>7112</v>
      </c>
      <c r="D843" s="85">
        <v>46140</v>
      </c>
    </row>
    <row r="844" spans="1:4" hidden="1" x14ac:dyDescent="0.3">
      <c r="A844" t="s">
        <v>1271</v>
      </c>
      <c r="B844">
        <v>514</v>
      </c>
      <c r="C844" t="s">
        <v>7112</v>
      </c>
      <c r="D844" s="85">
        <v>46141</v>
      </c>
    </row>
    <row r="845" spans="1:4" hidden="1" x14ac:dyDescent="0.3">
      <c r="A845" t="s">
        <v>1271</v>
      </c>
      <c r="B845">
        <v>71</v>
      </c>
      <c r="C845" t="s">
        <v>7112</v>
      </c>
      <c r="D845" s="85">
        <v>46141</v>
      </c>
    </row>
    <row r="846" spans="1:4" hidden="1" x14ac:dyDescent="0.3">
      <c r="A846" t="s">
        <v>1271</v>
      </c>
      <c r="B846">
        <v>9400</v>
      </c>
      <c r="C846" t="s">
        <v>7111</v>
      </c>
      <c r="D846" s="85">
        <v>46150</v>
      </c>
    </row>
    <row r="847" spans="1:4" hidden="1" x14ac:dyDescent="0.3">
      <c r="A847" t="s">
        <v>1525</v>
      </c>
      <c r="B847">
        <v>72</v>
      </c>
      <c r="C847" t="s">
        <v>7112</v>
      </c>
      <c r="D847" s="85">
        <v>46139</v>
      </c>
    </row>
    <row r="848" spans="1:4" hidden="1" x14ac:dyDescent="0.3">
      <c r="A848" t="s">
        <v>1525</v>
      </c>
      <c r="B848">
        <v>182</v>
      </c>
      <c r="C848" t="s">
        <v>7112</v>
      </c>
      <c r="D848" s="85">
        <v>46139</v>
      </c>
    </row>
    <row r="849" spans="1:4" hidden="1" x14ac:dyDescent="0.3">
      <c r="A849" t="s">
        <v>1525</v>
      </c>
      <c r="B849">
        <v>295</v>
      </c>
      <c r="C849" t="s">
        <v>7112</v>
      </c>
      <c r="D849" s="85">
        <v>46139</v>
      </c>
    </row>
    <row r="850" spans="1:4" hidden="1" x14ac:dyDescent="0.3">
      <c r="A850" t="s">
        <v>1525</v>
      </c>
      <c r="B850">
        <v>229</v>
      </c>
      <c r="C850" t="s">
        <v>7112</v>
      </c>
      <c r="D850" s="85">
        <v>46140</v>
      </c>
    </row>
    <row r="851" spans="1:4" hidden="1" x14ac:dyDescent="0.3">
      <c r="A851" t="s">
        <v>1525</v>
      </c>
      <c r="B851">
        <v>229</v>
      </c>
      <c r="C851" t="s">
        <v>7112</v>
      </c>
      <c r="D851" s="85">
        <v>46140</v>
      </c>
    </row>
    <row r="852" spans="1:4" hidden="1" x14ac:dyDescent="0.3">
      <c r="A852" t="s">
        <v>1525</v>
      </c>
      <c r="B852">
        <v>202</v>
      </c>
      <c r="C852" t="s">
        <v>7112</v>
      </c>
      <c r="D852" s="85">
        <v>46140</v>
      </c>
    </row>
    <row r="853" spans="1:4" hidden="1" x14ac:dyDescent="0.3">
      <c r="A853" t="s">
        <v>1525</v>
      </c>
      <c r="B853">
        <v>88</v>
      </c>
      <c r="C853" t="s">
        <v>7112</v>
      </c>
      <c r="D853" s="85">
        <v>46140</v>
      </c>
    </row>
    <row r="854" spans="1:4" hidden="1" x14ac:dyDescent="0.3">
      <c r="A854" t="s">
        <v>1525</v>
      </c>
      <c r="B854">
        <v>230</v>
      </c>
      <c r="C854" t="s">
        <v>7112</v>
      </c>
      <c r="D854" s="85">
        <v>46140</v>
      </c>
    </row>
    <row r="855" spans="1:4" hidden="1" x14ac:dyDescent="0.3">
      <c r="A855" t="s">
        <v>1525</v>
      </c>
      <c r="B855">
        <v>383</v>
      </c>
      <c r="C855" t="s">
        <v>7112</v>
      </c>
      <c r="D855" s="85">
        <v>46140</v>
      </c>
    </row>
    <row r="856" spans="1:4" hidden="1" x14ac:dyDescent="0.3">
      <c r="A856" t="s">
        <v>1525</v>
      </c>
      <c r="B856">
        <v>229</v>
      </c>
      <c r="C856" t="s">
        <v>7112</v>
      </c>
      <c r="D856" s="85">
        <v>46141</v>
      </c>
    </row>
    <row r="857" spans="1:4" hidden="1" x14ac:dyDescent="0.3">
      <c r="A857" t="s">
        <v>1525</v>
      </c>
      <c r="B857">
        <v>230</v>
      </c>
      <c r="C857" t="s">
        <v>7112</v>
      </c>
      <c r="D857" s="85">
        <v>46141</v>
      </c>
    </row>
    <row r="858" spans="1:4" hidden="1" x14ac:dyDescent="0.3">
      <c r="A858" t="s">
        <v>1525</v>
      </c>
      <c r="B858">
        <v>210</v>
      </c>
      <c r="C858" t="s">
        <v>7112</v>
      </c>
      <c r="D858" s="85">
        <v>46141</v>
      </c>
    </row>
    <row r="859" spans="1:4" hidden="1" x14ac:dyDescent="0.3">
      <c r="A859" t="s">
        <v>1525</v>
      </c>
      <c r="B859">
        <v>229</v>
      </c>
      <c r="C859" t="s">
        <v>7112</v>
      </c>
      <c r="D859" s="85">
        <v>46141</v>
      </c>
    </row>
    <row r="860" spans="1:4" hidden="1" x14ac:dyDescent="0.3">
      <c r="A860" t="s">
        <v>1525</v>
      </c>
      <c r="B860">
        <v>135</v>
      </c>
      <c r="C860" t="s">
        <v>7112</v>
      </c>
      <c r="D860" s="85">
        <v>46141</v>
      </c>
    </row>
    <row r="861" spans="1:4" hidden="1" x14ac:dyDescent="0.3">
      <c r="A861" t="s">
        <v>1525</v>
      </c>
      <c r="B861">
        <v>322</v>
      </c>
      <c r="C861" t="s">
        <v>7112</v>
      </c>
      <c r="D861" s="85">
        <v>46141</v>
      </c>
    </row>
    <row r="862" spans="1:4" hidden="1" x14ac:dyDescent="0.3">
      <c r="A862" t="s">
        <v>1525</v>
      </c>
      <c r="B862">
        <v>229</v>
      </c>
      <c r="C862" t="s">
        <v>7112</v>
      </c>
      <c r="D862" s="85">
        <v>46142</v>
      </c>
    </row>
    <row r="863" spans="1:4" hidden="1" x14ac:dyDescent="0.3">
      <c r="A863" t="s">
        <v>1525</v>
      </c>
      <c r="B863">
        <v>229</v>
      </c>
      <c r="C863" t="s">
        <v>7112</v>
      </c>
      <c r="D863" s="85">
        <v>46142</v>
      </c>
    </row>
    <row r="864" spans="1:4" hidden="1" x14ac:dyDescent="0.3">
      <c r="A864" t="s">
        <v>1525</v>
      </c>
      <c r="B864">
        <v>168</v>
      </c>
      <c r="C864" t="s">
        <v>7112</v>
      </c>
      <c r="D864" s="85">
        <v>46142</v>
      </c>
    </row>
    <row r="865" spans="1:4" hidden="1" x14ac:dyDescent="0.3">
      <c r="A865" t="s">
        <v>1525</v>
      </c>
      <c r="B865">
        <v>230</v>
      </c>
      <c r="C865" t="s">
        <v>7112</v>
      </c>
      <c r="D865" s="85">
        <v>46142</v>
      </c>
    </row>
    <row r="866" spans="1:4" hidden="1" x14ac:dyDescent="0.3">
      <c r="A866" t="s">
        <v>1525</v>
      </c>
      <c r="B866">
        <v>103</v>
      </c>
      <c r="C866" t="s">
        <v>7112</v>
      </c>
      <c r="D866" s="85">
        <v>46142</v>
      </c>
    </row>
    <row r="867" spans="1:4" hidden="1" x14ac:dyDescent="0.3">
      <c r="A867" t="s">
        <v>2160</v>
      </c>
      <c r="B867">
        <v>850</v>
      </c>
      <c r="C867" t="s">
        <v>7112</v>
      </c>
      <c r="D867" s="85">
        <v>46139</v>
      </c>
    </row>
    <row r="868" spans="1:4" hidden="1" x14ac:dyDescent="0.3">
      <c r="A868" t="s">
        <v>2160</v>
      </c>
      <c r="B868">
        <v>779</v>
      </c>
      <c r="C868" t="s">
        <v>7112</v>
      </c>
      <c r="D868" s="85">
        <v>46140</v>
      </c>
    </row>
    <row r="869" spans="1:4" hidden="1" x14ac:dyDescent="0.3">
      <c r="A869" t="s">
        <v>293</v>
      </c>
      <c r="B869">
        <v>1800</v>
      </c>
      <c r="C869" t="s">
        <v>7112</v>
      </c>
      <c r="D869" s="85">
        <v>46139</v>
      </c>
    </row>
    <row r="870" spans="1:4" hidden="1" x14ac:dyDescent="0.3">
      <c r="A870" t="s">
        <v>293</v>
      </c>
      <c r="B870">
        <v>1783</v>
      </c>
      <c r="C870" t="s">
        <v>7112</v>
      </c>
      <c r="D870" s="85">
        <v>46140</v>
      </c>
    </row>
    <row r="871" spans="1:4" hidden="1" x14ac:dyDescent="0.3">
      <c r="A871" t="s">
        <v>293</v>
      </c>
      <c r="B871">
        <v>2113</v>
      </c>
      <c r="C871" t="s">
        <v>7112</v>
      </c>
      <c r="D871" s="85">
        <v>46141</v>
      </c>
    </row>
    <row r="872" spans="1:4" hidden="1" x14ac:dyDescent="0.3">
      <c r="A872" t="s">
        <v>2788</v>
      </c>
      <c r="B872">
        <v>1154</v>
      </c>
      <c r="C872" t="s">
        <v>7112</v>
      </c>
      <c r="D872" s="85">
        <v>46139</v>
      </c>
    </row>
    <row r="873" spans="1:4" hidden="1" x14ac:dyDescent="0.3">
      <c r="A873" t="s">
        <v>398</v>
      </c>
      <c r="B873">
        <v>8760</v>
      </c>
      <c r="C873" t="s">
        <v>7111</v>
      </c>
      <c r="D873" s="85">
        <v>46148</v>
      </c>
    </row>
    <row r="874" spans="1:4" hidden="1" x14ac:dyDescent="0.3">
      <c r="A874" t="s">
        <v>3083</v>
      </c>
      <c r="B874">
        <v>29</v>
      </c>
      <c r="C874" t="s">
        <v>7112</v>
      </c>
      <c r="D874" s="85">
        <v>46139</v>
      </c>
    </row>
    <row r="875" spans="1:4" hidden="1" x14ac:dyDescent="0.3">
      <c r="A875" t="s">
        <v>3083</v>
      </c>
      <c r="B875">
        <v>75</v>
      </c>
      <c r="C875" t="s">
        <v>7112</v>
      </c>
      <c r="D875" s="85">
        <v>46139</v>
      </c>
    </row>
    <row r="876" spans="1:4" hidden="1" x14ac:dyDescent="0.3">
      <c r="A876" t="s">
        <v>3083</v>
      </c>
      <c r="B876">
        <v>384</v>
      </c>
      <c r="C876" t="s">
        <v>7112</v>
      </c>
      <c r="D876" s="85">
        <v>46139</v>
      </c>
    </row>
    <row r="877" spans="1:4" hidden="1" x14ac:dyDescent="0.3">
      <c r="A877" t="s">
        <v>374</v>
      </c>
      <c r="B877">
        <v>1190</v>
      </c>
      <c r="C877" t="s">
        <v>7112</v>
      </c>
      <c r="D877" s="85">
        <v>46140</v>
      </c>
    </row>
    <row r="878" spans="1:4" hidden="1" x14ac:dyDescent="0.3">
      <c r="A878" t="s">
        <v>374</v>
      </c>
      <c r="B878">
        <v>2440</v>
      </c>
      <c r="C878" t="s">
        <v>7112</v>
      </c>
      <c r="D878" s="85">
        <v>46141</v>
      </c>
    </row>
    <row r="879" spans="1:4" hidden="1" x14ac:dyDescent="0.3">
      <c r="A879" t="s">
        <v>374</v>
      </c>
      <c r="B879">
        <v>1860</v>
      </c>
      <c r="C879" t="s">
        <v>7112</v>
      </c>
      <c r="D879" s="85">
        <v>46141</v>
      </c>
    </row>
    <row r="880" spans="1:4" hidden="1" x14ac:dyDescent="0.3">
      <c r="A880" t="s">
        <v>374</v>
      </c>
      <c r="B880">
        <v>5200</v>
      </c>
      <c r="C880" t="s">
        <v>7112</v>
      </c>
      <c r="D880" s="85">
        <v>46142</v>
      </c>
    </row>
    <row r="881" spans="1:4" hidden="1" x14ac:dyDescent="0.3">
      <c r="A881" t="s">
        <v>374</v>
      </c>
      <c r="B881">
        <v>1430</v>
      </c>
      <c r="C881" t="s">
        <v>7112</v>
      </c>
      <c r="D881" s="85">
        <v>46142</v>
      </c>
    </row>
    <row r="882" spans="1:4" hidden="1" x14ac:dyDescent="0.3">
      <c r="A882" t="s">
        <v>374</v>
      </c>
      <c r="B882">
        <v>10450</v>
      </c>
      <c r="C882" t="s">
        <v>7112</v>
      </c>
      <c r="D882" s="85">
        <v>46147</v>
      </c>
    </row>
    <row r="883" spans="1:4" hidden="1" x14ac:dyDescent="0.3">
      <c r="A883" t="s">
        <v>374</v>
      </c>
      <c r="B883">
        <v>5780</v>
      </c>
      <c r="C883" t="s">
        <v>7112</v>
      </c>
      <c r="D883" s="85">
        <v>46149</v>
      </c>
    </row>
    <row r="884" spans="1:4" hidden="1" x14ac:dyDescent="0.3">
      <c r="A884" t="s">
        <v>374</v>
      </c>
      <c r="B884">
        <v>2000</v>
      </c>
      <c r="C884" t="s">
        <v>7112</v>
      </c>
      <c r="D884" s="85">
        <v>46150</v>
      </c>
    </row>
    <row r="885" spans="1:4" hidden="1" x14ac:dyDescent="0.3">
      <c r="A885" t="s">
        <v>347</v>
      </c>
      <c r="B885">
        <v>1633</v>
      </c>
      <c r="C885" t="s">
        <v>7112</v>
      </c>
      <c r="D885" s="85">
        <v>46146</v>
      </c>
    </row>
    <row r="886" spans="1:4" hidden="1" x14ac:dyDescent="0.3">
      <c r="A886" t="s">
        <v>347</v>
      </c>
      <c r="B886">
        <v>3700</v>
      </c>
      <c r="C886" t="s">
        <v>7112</v>
      </c>
      <c r="D886" s="85">
        <v>46147</v>
      </c>
    </row>
    <row r="887" spans="1:4" hidden="1" x14ac:dyDescent="0.3">
      <c r="A887" t="s">
        <v>347</v>
      </c>
      <c r="B887">
        <v>3000</v>
      </c>
      <c r="C887" t="s">
        <v>7112</v>
      </c>
      <c r="D887" s="85">
        <v>46150</v>
      </c>
    </row>
    <row r="888" spans="1:4" hidden="1" x14ac:dyDescent="0.3">
      <c r="A888" t="s">
        <v>242</v>
      </c>
      <c r="B888">
        <v>4779</v>
      </c>
      <c r="C888" t="s">
        <v>7112</v>
      </c>
      <c r="D888" s="85">
        <v>46139</v>
      </c>
    </row>
    <row r="889" spans="1:4" hidden="1" x14ac:dyDescent="0.3">
      <c r="A889" t="s">
        <v>242</v>
      </c>
      <c r="B889">
        <v>1164</v>
      </c>
      <c r="C889" t="s">
        <v>7112</v>
      </c>
      <c r="D889" s="85">
        <v>46140</v>
      </c>
    </row>
    <row r="890" spans="1:4" hidden="1" x14ac:dyDescent="0.3">
      <c r="A890" t="s">
        <v>242</v>
      </c>
      <c r="B890">
        <v>2165</v>
      </c>
      <c r="C890" t="s">
        <v>7112</v>
      </c>
      <c r="D890" s="85">
        <v>46146</v>
      </c>
    </row>
    <row r="891" spans="1:4" hidden="1" x14ac:dyDescent="0.3">
      <c r="A891" t="s">
        <v>352</v>
      </c>
      <c r="B891">
        <v>8580</v>
      </c>
      <c r="C891" t="s">
        <v>7111</v>
      </c>
      <c r="D891" s="85">
        <v>46149</v>
      </c>
    </row>
    <row r="892" spans="1:4" hidden="1" x14ac:dyDescent="0.3">
      <c r="A892" t="s">
        <v>286</v>
      </c>
      <c r="B892">
        <v>571</v>
      </c>
      <c r="C892" t="s">
        <v>7112</v>
      </c>
      <c r="D892" s="85">
        <v>46139</v>
      </c>
    </row>
    <row r="893" spans="1:4" hidden="1" x14ac:dyDescent="0.3">
      <c r="A893" t="s">
        <v>286</v>
      </c>
      <c r="B893">
        <v>497</v>
      </c>
      <c r="C893" t="s">
        <v>7112</v>
      </c>
      <c r="D893" s="85">
        <v>46140</v>
      </c>
    </row>
    <row r="894" spans="1:4" hidden="1" x14ac:dyDescent="0.3">
      <c r="A894" t="s">
        <v>286</v>
      </c>
      <c r="B894">
        <v>497</v>
      </c>
      <c r="C894" t="s">
        <v>7112</v>
      </c>
      <c r="D894" s="85">
        <v>46140</v>
      </c>
    </row>
    <row r="895" spans="1:4" hidden="1" x14ac:dyDescent="0.3">
      <c r="A895" t="s">
        <v>286</v>
      </c>
      <c r="B895">
        <v>338</v>
      </c>
      <c r="C895" t="s">
        <v>7112</v>
      </c>
      <c r="D895" s="85">
        <v>46140</v>
      </c>
    </row>
    <row r="896" spans="1:4" hidden="1" x14ac:dyDescent="0.3">
      <c r="A896" t="s">
        <v>1076</v>
      </c>
      <c r="B896">
        <v>3363</v>
      </c>
      <c r="C896" t="s">
        <v>7112</v>
      </c>
      <c r="D896" s="85">
        <v>46140</v>
      </c>
    </row>
    <row r="897" spans="1:4" hidden="1" x14ac:dyDescent="0.3">
      <c r="A897" t="s">
        <v>1076</v>
      </c>
      <c r="B897">
        <v>3576</v>
      </c>
      <c r="C897" t="s">
        <v>7112</v>
      </c>
      <c r="D897" s="85">
        <v>46146</v>
      </c>
    </row>
    <row r="898" spans="1:4" hidden="1" x14ac:dyDescent="0.3">
      <c r="A898" t="s">
        <v>1076</v>
      </c>
      <c r="B898">
        <v>3734</v>
      </c>
      <c r="C898" t="s">
        <v>7112</v>
      </c>
      <c r="D898" s="85">
        <v>46147</v>
      </c>
    </row>
    <row r="899" spans="1:4" hidden="1" x14ac:dyDescent="0.3">
      <c r="A899" t="s">
        <v>1076</v>
      </c>
      <c r="B899">
        <v>1733</v>
      </c>
      <c r="C899" t="s">
        <v>7112</v>
      </c>
      <c r="D899" s="85">
        <v>46148</v>
      </c>
    </row>
    <row r="900" spans="1:4" hidden="1" x14ac:dyDescent="0.3">
      <c r="A900" t="s">
        <v>1076</v>
      </c>
      <c r="B900">
        <v>3281</v>
      </c>
      <c r="C900" t="s">
        <v>7112</v>
      </c>
      <c r="D900" s="85">
        <v>46149</v>
      </c>
    </row>
    <row r="901" spans="1:4" hidden="1" x14ac:dyDescent="0.3">
      <c r="A901" t="s">
        <v>1076</v>
      </c>
      <c r="B901">
        <v>1066</v>
      </c>
      <c r="C901" t="s">
        <v>7112</v>
      </c>
      <c r="D901" s="85">
        <v>46150</v>
      </c>
    </row>
    <row r="902" spans="1:4" hidden="1" x14ac:dyDescent="0.3">
      <c r="A902" t="s">
        <v>1049</v>
      </c>
      <c r="B902">
        <v>3555</v>
      </c>
      <c r="C902" t="s">
        <v>7111</v>
      </c>
      <c r="D902" s="85">
        <v>46149</v>
      </c>
    </row>
    <row r="903" spans="1:4" hidden="1" x14ac:dyDescent="0.3">
      <c r="A903" t="s">
        <v>188</v>
      </c>
      <c r="B903">
        <v>2</v>
      </c>
      <c r="C903" t="s">
        <v>7112</v>
      </c>
      <c r="D903" s="85">
        <v>46139</v>
      </c>
    </row>
    <row r="904" spans="1:4" hidden="1" x14ac:dyDescent="0.3">
      <c r="A904" t="s">
        <v>188</v>
      </c>
      <c r="B904">
        <v>3</v>
      </c>
      <c r="C904" t="s">
        <v>7112</v>
      </c>
      <c r="D904" s="85">
        <v>46139</v>
      </c>
    </row>
    <row r="905" spans="1:4" hidden="1" x14ac:dyDescent="0.3">
      <c r="A905" t="s">
        <v>188</v>
      </c>
      <c r="B905">
        <v>1</v>
      </c>
      <c r="C905" t="s">
        <v>7112</v>
      </c>
      <c r="D905" s="85">
        <v>46139</v>
      </c>
    </row>
    <row r="906" spans="1:4" hidden="1" x14ac:dyDescent="0.3">
      <c r="A906" t="s">
        <v>188</v>
      </c>
      <c r="B906">
        <v>2</v>
      </c>
      <c r="C906" t="s">
        <v>7112</v>
      </c>
      <c r="D906" s="85">
        <v>46139</v>
      </c>
    </row>
    <row r="907" spans="1:4" hidden="1" x14ac:dyDescent="0.3">
      <c r="A907" t="s">
        <v>188</v>
      </c>
      <c r="B907">
        <v>1</v>
      </c>
      <c r="C907" t="s">
        <v>7112</v>
      </c>
      <c r="D907" s="85">
        <v>46139</v>
      </c>
    </row>
    <row r="908" spans="1:4" hidden="1" x14ac:dyDescent="0.3">
      <c r="A908" t="s">
        <v>188</v>
      </c>
      <c r="B908">
        <v>784</v>
      </c>
      <c r="C908" t="s">
        <v>7112</v>
      </c>
      <c r="D908" s="85">
        <v>46139</v>
      </c>
    </row>
    <row r="909" spans="1:4" hidden="1" x14ac:dyDescent="0.3">
      <c r="A909" t="s">
        <v>188</v>
      </c>
      <c r="B909">
        <v>786</v>
      </c>
      <c r="C909" t="s">
        <v>7112</v>
      </c>
      <c r="D909" s="85">
        <v>46140</v>
      </c>
    </row>
    <row r="910" spans="1:4" hidden="1" x14ac:dyDescent="0.3">
      <c r="A910" t="s">
        <v>188</v>
      </c>
      <c r="B910">
        <v>786</v>
      </c>
      <c r="C910" t="s">
        <v>7112</v>
      </c>
      <c r="D910" s="85">
        <v>46140</v>
      </c>
    </row>
    <row r="911" spans="1:4" hidden="1" x14ac:dyDescent="0.3">
      <c r="A911" t="s">
        <v>188</v>
      </c>
      <c r="B911">
        <v>786</v>
      </c>
      <c r="C911" t="s">
        <v>7112</v>
      </c>
      <c r="D911" s="85">
        <v>46140</v>
      </c>
    </row>
    <row r="912" spans="1:4" hidden="1" x14ac:dyDescent="0.3">
      <c r="A912" t="s">
        <v>188</v>
      </c>
      <c r="B912">
        <v>273</v>
      </c>
      <c r="C912" t="s">
        <v>7112</v>
      </c>
      <c r="D912" s="85">
        <v>46140</v>
      </c>
    </row>
    <row r="913" spans="1:4" hidden="1" x14ac:dyDescent="0.3">
      <c r="A913" t="s">
        <v>188</v>
      </c>
      <c r="B913">
        <v>480</v>
      </c>
      <c r="C913" t="s">
        <v>7112</v>
      </c>
      <c r="D913" s="85">
        <v>46140</v>
      </c>
    </row>
    <row r="914" spans="1:4" hidden="1" x14ac:dyDescent="0.3">
      <c r="A914" t="s">
        <v>188</v>
      </c>
      <c r="B914">
        <v>3</v>
      </c>
      <c r="C914" t="s">
        <v>7112</v>
      </c>
      <c r="D914" s="85">
        <v>46140</v>
      </c>
    </row>
    <row r="915" spans="1:4" hidden="1" x14ac:dyDescent="0.3">
      <c r="A915" t="s">
        <v>188</v>
      </c>
      <c r="B915">
        <v>1</v>
      </c>
      <c r="C915" t="s">
        <v>7112</v>
      </c>
      <c r="D915" s="85">
        <v>46140</v>
      </c>
    </row>
    <row r="916" spans="1:4" hidden="1" x14ac:dyDescent="0.3">
      <c r="A916" t="s">
        <v>188</v>
      </c>
      <c r="B916">
        <v>6</v>
      </c>
      <c r="C916" t="s">
        <v>7112</v>
      </c>
      <c r="D916" s="85">
        <v>46140</v>
      </c>
    </row>
    <row r="917" spans="1:4" hidden="1" x14ac:dyDescent="0.3">
      <c r="A917" t="s">
        <v>188</v>
      </c>
      <c r="B917">
        <v>1</v>
      </c>
      <c r="C917" t="s">
        <v>7112</v>
      </c>
      <c r="D917" s="85">
        <v>46140</v>
      </c>
    </row>
    <row r="918" spans="1:4" hidden="1" x14ac:dyDescent="0.3">
      <c r="A918" t="s">
        <v>188</v>
      </c>
      <c r="B918">
        <v>3</v>
      </c>
      <c r="C918" t="s">
        <v>7112</v>
      </c>
      <c r="D918" s="85">
        <v>46140</v>
      </c>
    </row>
    <row r="919" spans="1:4" hidden="1" x14ac:dyDescent="0.3">
      <c r="A919" t="s">
        <v>188</v>
      </c>
      <c r="B919">
        <v>1</v>
      </c>
      <c r="C919" t="s">
        <v>7112</v>
      </c>
      <c r="D919" s="85">
        <v>46140</v>
      </c>
    </row>
    <row r="920" spans="1:4" hidden="1" x14ac:dyDescent="0.3">
      <c r="A920" t="s">
        <v>188</v>
      </c>
      <c r="B920">
        <v>1</v>
      </c>
      <c r="C920" t="s">
        <v>7112</v>
      </c>
      <c r="D920" s="85">
        <v>46140</v>
      </c>
    </row>
    <row r="921" spans="1:4" hidden="1" x14ac:dyDescent="0.3">
      <c r="A921" t="s">
        <v>188</v>
      </c>
      <c r="B921">
        <v>848</v>
      </c>
      <c r="C921" t="s">
        <v>7112</v>
      </c>
      <c r="D921" s="85">
        <v>46140</v>
      </c>
    </row>
    <row r="922" spans="1:4" hidden="1" x14ac:dyDescent="0.3">
      <c r="A922" t="s">
        <v>188</v>
      </c>
      <c r="B922">
        <v>786</v>
      </c>
      <c r="C922" t="s">
        <v>7112</v>
      </c>
      <c r="D922" s="85">
        <v>46140</v>
      </c>
    </row>
    <row r="923" spans="1:4" hidden="1" x14ac:dyDescent="0.3">
      <c r="A923" t="s">
        <v>188</v>
      </c>
      <c r="B923">
        <v>786</v>
      </c>
      <c r="C923" t="s">
        <v>7112</v>
      </c>
      <c r="D923" s="85">
        <v>46141</v>
      </c>
    </row>
    <row r="924" spans="1:4" hidden="1" x14ac:dyDescent="0.3">
      <c r="A924" t="s">
        <v>188</v>
      </c>
      <c r="B924">
        <v>779</v>
      </c>
      <c r="C924" t="s">
        <v>7112</v>
      </c>
      <c r="D924" s="85">
        <v>46141</v>
      </c>
    </row>
    <row r="925" spans="1:4" hidden="1" x14ac:dyDescent="0.3">
      <c r="A925" t="s">
        <v>188</v>
      </c>
      <c r="B925">
        <v>1</v>
      </c>
      <c r="C925" t="s">
        <v>7112</v>
      </c>
      <c r="D925" s="85">
        <v>46141</v>
      </c>
    </row>
    <row r="926" spans="1:4" hidden="1" x14ac:dyDescent="0.3">
      <c r="A926" t="s">
        <v>188</v>
      </c>
      <c r="B926">
        <v>1</v>
      </c>
      <c r="C926" t="s">
        <v>7112</v>
      </c>
      <c r="D926" s="85">
        <v>46141</v>
      </c>
    </row>
    <row r="927" spans="1:4" hidden="1" x14ac:dyDescent="0.3">
      <c r="A927" t="s">
        <v>188</v>
      </c>
      <c r="B927">
        <v>1</v>
      </c>
      <c r="C927" t="s">
        <v>7112</v>
      </c>
      <c r="D927" s="85">
        <v>46141</v>
      </c>
    </row>
    <row r="928" spans="1:4" hidden="1" x14ac:dyDescent="0.3">
      <c r="A928" t="s">
        <v>188</v>
      </c>
      <c r="B928">
        <v>19</v>
      </c>
      <c r="C928" t="s">
        <v>7112</v>
      </c>
      <c r="D928" s="85">
        <v>46141</v>
      </c>
    </row>
    <row r="929" spans="1:4" hidden="1" x14ac:dyDescent="0.3">
      <c r="A929" t="s">
        <v>188</v>
      </c>
      <c r="B929">
        <v>1</v>
      </c>
      <c r="C929" t="s">
        <v>7112</v>
      </c>
      <c r="D929" s="85">
        <v>46141</v>
      </c>
    </row>
    <row r="930" spans="1:4" hidden="1" x14ac:dyDescent="0.3">
      <c r="A930" t="s">
        <v>188</v>
      </c>
      <c r="B930">
        <v>1</v>
      </c>
      <c r="C930" t="s">
        <v>7112</v>
      </c>
      <c r="D930" s="85">
        <v>46141</v>
      </c>
    </row>
    <row r="931" spans="1:4" hidden="1" x14ac:dyDescent="0.3">
      <c r="A931" t="s">
        <v>188</v>
      </c>
      <c r="B931">
        <v>2</v>
      </c>
      <c r="C931" t="s">
        <v>7112</v>
      </c>
      <c r="D931" s="85">
        <v>46141</v>
      </c>
    </row>
    <row r="932" spans="1:4" hidden="1" x14ac:dyDescent="0.3">
      <c r="A932" t="s">
        <v>188</v>
      </c>
      <c r="B932">
        <v>1</v>
      </c>
      <c r="C932" t="s">
        <v>7112</v>
      </c>
      <c r="D932" s="85">
        <v>46141</v>
      </c>
    </row>
    <row r="933" spans="1:4" hidden="1" x14ac:dyDescent="0.3">
      <c r="A933" t="s">
        <v>188</v>
      </c>
      <c r="B933">
        <v>1</v>
      </c>
      <c r="C933" t="s">
        <v>7112</v>
      </c>
      <c r="D933" s="85">
        <v>46141</v>
      </c>
    </row>
    <row r="934" spans="1:4" hidden="1" x14ac:dyDescent="0.3">
      <c r="A934" t="s">
        <v>188</v>
      </c>
      <c r="B934">
        <v>2</v>
      </c>
      <c r="C934" t="s">
        <v>7112</v>
      </c>
      <c r="D934" s="85">
        <v>46141</v>
      </c>
    </row>
    <row r="935" spans="1:4" hidden="1" x14ac:dyDescent="0.3">
      <c r="A935" t="s">
        <v>188</v>
      </c>
      <c r="B935">
        <v>318</v>
      </c>
      <c r="C935" t="s">
        <v>7112</v>
      </c>
      <c r="D935" s="85">
        <v>46141</v>
      </c>
    </row>
    <row r="936" spans="1:4" hidden="1" x14ac:dyDescent="0.3">
      <c r="A936" t="s">
        <v>188</v>
      </c>
      <c r="B936">
        <v>1</v>
      </c>
      <c r="C936" t="s">
        <v>7112</v>
      </c>
      <c r="D936" s="85">
        <v>46141</v>
      </c>
    </row>
    <row r="937" spans="1:4" hidden="1" x14ac:dyDescent="0.3">
      <c r="A937" t="s">
        <v>188</v>
      </c>
      <c r="B937">
        <v>1</v>
      </c>
      <c r="C937" t="s">
        <v>7112</v>
      </c>
      <c r="D937" s="85">
        <v>46141</v>
      </c>
    </row>
    <row r="938" spans="1:4" hidden="1" x14ac:dyDescent="0.3">
      <c r="A938" t="s">
        <v>188</v>
      </c>
      <c r="B938">
        <v>1217</v>
      </c>
      <c r="C938" t="s">
        <v>7112</v>
      </c>
      <c r="D938" s="85">
        <v>46141</v>
      </c>
    </row>
    <row r="939" spans="1:4" hidden="1" x14ac:dyDescent="0.3">
      <c r="A939" t="s">
        <v>188</v>
      </c>
      <c r="B939">
        <v>786</v>
      </c>
      <c r="C939" t="s">
        <v>7112</v>
      </c>
      <c r="D939" s="85">
        <v>46142</v>
      </c>
    </row>
    <row r="940" spans="1:4" hidden="1" x14ac:dyDescent="0.3">
      <c r="A940" t="s">
        <v>188</v>
      </c>
      <c r="B940">
        <v>787</v>
      </c>
      <c r="C940" t="s">
        <v>7112</v>
      </c>
      <c r="D940" s="85">
        <v>46142</v>
      </c>
    </row>
    <row r="941" spans="1:4" hidden="1" x14ac:dyDescent="0.3">
      <c r="A941" t="s">
        <v>188</v>
      </c>
      <c r="B941">
        <v>330</v>
      </c>
      <c r="C941" t="s">
        <v>7112</v>
      </c>
      <c r="D941" s="85">
        <v>46142</v>
      </c>
    </row>
    <row r="942" spans="1:4" hidden="1" x14ac:dyDescent="0.3">
      <c r="A942" t="s">
        <v>188</v>
      </c>
      <c r="B942">
        <v>1</v>
      </c>
      <c r="C942" t="s">
        <v>7112</v>
      </c>
      <c r="D942" s="85">
        <v>46142</v>
      </c>
    </row>
    <row r="943" spans="1:4" hidden="1" x14ac:dyDescent="0.3">
      <c r="A943" t="s">
        <v>188</v>
      </c>
      <c r="B943">
        <v>1</v>
      </c>
      <c r="C943" t="s">
        <v>7112</v>
      </c>
      <c r="D943" s="85">
        <v>46142</v>
      </c>
    </row>
    <row r="944" spans="1:4" hidden="1" x14ac:dyDescent="0.3">
      <c r="A944" t="s">
        <v>188</v>
      </c>
      <c r="B944">
        <v>1</v>
      </c>
      <c r="C944" t="s">
        <v>7112</v>
      </c>
      <c r="D944" s="85">
        <v>46142</v>
      </c>
    </row>
    <row r="945" spans="1:4" hidden="1" x14ac:dyDescent="0.3">
      <c r="A945" t="s">
        <v>188</v>
      </c>
      <c r="B945">
        <v>1</v>
      </c>
      <c r="C945" t="s">
        <v>7112</v>
      </c>
      <c r="D945" s="85">
        <v>46142</v>
      </c>
    </row>
    <row r="946" spans="1:4" hidden="1" x14ac:dyDescent="0.3">
      <c r="A946" t="s">
        <v>188</v>
      </c>
      <c r="B946">
        <v>1</v>
      </c>
      <c r="C946" t="s">
        <v>7112</v>
      </c>
      <c r="D946" s="85">
        <v>46142</v>
      </c>
    </row>
    <row r="947" spans="1:4" hidden="1" x14ac:dyDescent="0.3">
      <c r="A947" t="s">
        <v>188</v>
      </c>
      <c r="B947">
        <v>1</v>
      </c>
      <c r="C947" t="s">
        <v>7112</v>
      </c>
      <c r="D947" s="85">
        <v>46142</v>
      </c>
    </row>
    <row r="948" spans="1:4" hidden="1" x14ac:dyDescent="0.3">
      <c r="A948" t="s">
        <v>188</v>
      </c>
      <c r="B948">
        <v>1</v>
      </c>
      <c r="C948" t="s">
        <v>7112</v>
      </c>
      <c r="D948" s="85">
        <v>46142</v>
      </c>
    </row>
    <row r="949" spans="1:4" hidden="1" x14ac:dyDescent="0.3">
      <c r="A949" t="s">
        <v>3508</v>
      </c>
      <c r="B949">
        <v>557</v>
      </c>
      <c r="C949" t="s">
        <v>7112</v>
      </c>
      <c r="D949" s="85">
        <v>46139</v>
      </c>
    </row>
    <row r="950" spans="1:4" hidden="1" x14ac:dyDescent="0.3">
      <c r="A950" t="s">
        <v>3508</v>
      </c>
      <c r="B950">
        <v>286</v>
      </c>
      <c r="C950" t="s">
        <v>7112</v>
      </c>
      <c r="D950" s="85">
        <v>46140</v>
      </c>
    </row>
    <row r="951" spans="1:4" hidden="1" x14ac:dyDescent="0.3">
      <c r="A951" t="s">
        <v>3508</v>
      </c>
      <c r="B951">
        <v>287</v>
      </c>
      <c r="C951" t="s">
        <v>7112</v>
      </c>
      <c r="D951" s="85">
        <v>46140</v>
      </c>
    </row>
    <row r="952" spans="1:4" hidden="1" x14ac:dyDescent="0.3">
      <c r="A952" t="s">
        <v>3508</v>
      </c>
      <c r="B952">
        <v>163</v>
      </c>
      <c r="C952" t="s">
        <v>7112</v>
      </c>
      <c r="D952" s="85">
        <v>46140</v>
      </c>
    </row>
    <row r="953" spans="1:4" hidden="1" x14ac:dyDescent="0.3">
      <c r="A953" t="s">
        <v>3508</v>
      </c>
      <c r="B953">
        <v>146</v>
      </c>
      <c r="C953" t="s">
        <v>7112</v>
      </c>
      <c r="D953" s="85">
        <v>46140</v>
      </c>
    </row>
    <row r="954" spans="1:4" hidden="1" x14ac:dyDescent="0.3">
      <c r="A954" t="s">
        <v>3508</v>
      </c>
      <c r="B954">
        <v>287</v>
      </c>
      <c r="C954" t="s">
        <v>7112</v>
      </c>
      <c r="D954" s="85">
        <v>46140</v>
      </c>
    </row>
    <row r="955" spans="1:4" hidden="1" x14ac:dyDescent="0.3">
      <c r="A955" t="s">
        <v>3508</v>
      </c>
      <c r="B955">
        <v>568</v>
      </c>
      <c r="C955" t="s">
        <v>7112</v>
      </c>
      <c r="D955" s="85">
        <v>46140</v>
      </c>
    </row>
    <row r="956" spans="1:4" hidden="1" x14ac:dyDescent="0.3">
      <c r="A956" t="s">
        <v>3508</v>
      </c>
      <c r="B956">
        <v>286</v>
      </c>
      <c r="C956" t="s">
        <v>7112</v>
      </c>
      <c r="D956" s="85">
        <v>46141</v>
      </c>
    </row>
    <row r="957" spans="1:4" hidden="1" x14ac:dyDescent="0.3">
      <c r="A957" t="s">
        <v>3508</v>
      </c>
      <c r="B957">
        <v>290</v>
      </c>
      <c r="C957" t="s">
        <v>7112</v>
      </c>
      <c r="D957" s="85">
        <v>46141</v>
      </c>
    </row>
    <row r="958" spans="1:4" hidden="1" x14ac:dyDescent="0.3">
      <c r="A958" t="s">
        <v>3508</v>
      </c>
      <c r="B958">
        <v>246</v>
      </c>
      <c r="C958" t="s">
        <v>7112</v>
      </c>
      <c r="D958" s="85">
        <v>46141</v>
      </c>
    </row>
    <row r="959" spans="1:4" hidden="1" x14ac:dyDescent="0.3">
      <c r="A959" t="s">
        <v>3508</v>
      </c>
      <c r="B959">
        <v>222</v>
      </c>
      <c r="C959" t="s">
        <v>7112</v>
      </c>
      <c r="D959" s="85">
        <v>46141</v>
      </c>
    </row>
    <row r="960" spans="1:4" hidden="1" x14ac:dyDescent="0.3">
      <c r="A960" t="s">
        <v>3508</v>
      </c>
      <c r="B960">
        <v>121</v>
      </c>
      <c r="C960" t="s">
        <v>7112</v>
      </c>
      <c r="D960" s="85">
        <v>46141</v>
      </c>
    </row>
    <row r="961" spans="1:4" hidden="1" x14ac:dyDescent="0.3">
      <c r="A961" t="s">
        <v>3508</v>
      </c>
      <c r="B961">
        <v>1</v>
      </c>
      <c r="C961" t="s">
        <v>7112</v>
      </c>
      <c r="D961" s="85">
        <v>46141</v>
      </c>
    </row>
    <row r="962" spans="1:4" hidden="1" x14ac:dyDescent="0.3">
      <c r="A962" t="s">
        <v>3508</v>
      </c>
      <c r="B962">
        <v>1</v>
      </c>
      <c r="C962" t="s">
        <v>7112</v>
      </c>
      <c r="D962" s="85">
        <v>46141</v>
      </c>
    </row>
    <row r="963" spans="1:4" hidden="1" x14ac:dyDescent="0.3">
      <c r="A963" t="s">
        <v>3508</v>
      </c>
      <c r="B963">
        <v>1</v>
      </c>
      <c r="C963" t="s">
        <v>7112</v>
      </c>
      <c r="D963" s="85">
        <v>46141</v>
      </c>
    </row>
    <row r="964" spans="1:4" hidden="1" x14ac:dyDescent="0.3">
      <c r="A964" t="s">
        <v>3508</v>
      </c>
      <c r="B964">
        <v>1</v>
      </c>
      <c r="C964" t="s">
        <v>7112</v>
      </c>
      <c r="D964" s="85">
        <v>46141</v>
      </c>
    </row>
    <row r="965" spans="1:4" hidden="1" x14ac:dyDescent="0.3">
      <c r="A965" t="s">
        <v>3508</v>
      </c>
      <c r="B965">
        <v>2</v>
      </c>
      <c r="C965" t="s">
        <v>7112</v>
      </c>
      <c r="D965" s="85">
        <v>46141</v>
      </c>
    </row>
    <row r="966" spans="1:4" hidden="1" x14ac:dyDescent="0.3">
      <c r="A966" t="s">
        <v>3508</v>
      </c>
      <c r="B966">
        <v>2</v>
      </c>
      <c r="C966" t="s">
        <v>7112</v>
      </c>
      <c r="D966" s="85">
        <v>46141</v>
      </c>
    </row>
    <row r="967" spans="1:4" hidden="1" x14ac:dyDescent="0.3">
      <c r="A967" t="s">
        <v>3508</v>
      </c>
      <c r="B967">
        <v>1</v>
      </c>
      <c r="C967" t="s">
        <v>7112</v>
      </c>
      <c r="D967" s="85">
        <v>46141</v>
      </c>
    </row>
    <row r="968" spans="1:4" hidden="1" x14ac:dyDescent="0.3">
      <c r="A968" t="s">
        <v>3508</v>
      </c>
      <c r="B968">
        <v>3</v>
      </c>
      <c r="C968" t="s">
        <v>7112</v>
      </c>
      <c r="D968" s="85">
        <v>46141</v>
      </c>
    </row>
    <row r="969" spans="1:4" hidden="1" x14ac:dyDescent="0.3">
      <c r="A969" t="s">
        <v>3508</v>
      </c>
      <c r="B969">
        <v>1</v>
      </c>
      <c r="C969" t="s">
        <v>7112</v>
      </c>
      <c r="D969" s="85">
        <v>46141</v>
      </c>
    </row>
    <row r="970" spans="1:4" hidden="1" x14ac:dyDescent="0.3">
      <c r="A970" t="s">
        <v>3508</v>
      </c>
      <c r="B970">
        <v>3</v>
      </c>
      <c r="C970" t="s">
        <v>7112</v>
      </c>
      <c r="D970" s="85">
        <v>46141</v>
      </c>
    </row>
    <row r="971" spans="1:4" hidden="1" x14ac:dyDescent="0.3">
      <c r="A971" t="s">
        <v>3508</v>
      </c>
      <c r="B971">
        <v>357</v>
      </c>
      <c r="C971" t="s">
        <v>7112</v>
      </c>
      <c r="D971" s="85">
        <v>46141</v>
      </c>
    </row>
    <row r="972" spans="1:4" hidden="1" x14ac:dyDescent="0.3">
      <c r="A972" t="s">
        <v>3508</v>
      </c>
      <c r="B972">
        <v>43</v>
      </c>
      <c r="C972" t="s">
        <v>7112</v>
      </c>
      <c r="D972" s="85">
        <v>46141</v>
      </c>
    </row>
    <row r="973" spans="1:4" hidden="1" x14ac:dyDescent="0.3">
      <c r="A973" t="s">
        <v>3508</v>
      </c>
      <c r="B973">
        <v>62</v>
      </c>
      <c r="C973" t="s">
        <v>7112</v>
      </c>
      <c r="D973" s="85">
        <v>46142</v>
      </c>
    </row>
    <row r="974" spans="1:4" hidden="1" x14ac:dyDescent="0.3">
      <c r="A974" t="s">
        <v>3508</v>
      </c>
      <c r="B974">
        <v>214</v>
      </c>
      <c r="C974" t="s">
        <v>7112</v>
      </c>
      <c r="D974" s="85">
        <v>46142</v>
      </c>
    </row>
    <row r="975" spans="1:4" hidden="1" x14ac:dyDescent="0.3">
      <c r="A975" t="s">
        <v>3508</v>
      </c>
      <c r="B975">
        <v>40</v>
      </c>
      <c r="C975" t="s">
        <v>7112</v>
      </c>
      <c r="D975" s="85">
        <v>46142</v>
      </c>
    </row>
    <row r="976" spans="1:4" hidden="1" x14ac:dyDescent="0.3">
      <c r="A976" t="s">
        <v>3508</v>
      </c>
      <c r="B976">
        <v>20</v>
      </c>
      <c r="C976" t="s">
        <v>7112</v>
      </c>
      <c r="D976" s="85">
        <v>46142</v>
      </c>
    </row>
    <row r="977" spans="1:4" hidden="1" x14ac:dyDescent="0.3">
      <c r="A977" t="s">
        <v>3508</v>
      </c>
      <c r="B977">
        <v>1</v>
      </c>
      <c r="C977" t="s">
        <v>7112</v>
      </c>
      <c r="D977" s="85">
        <v>46142</v>
      </c>
    </row>
    <row r="978" spans="1:4" hidden="1" x14ac:dyDescent="0.3">
      <c r="A978" t="s">
        <v>3508</v>
      </c>
      <c r="B978">
        <v>1</v>
      </c>
      <c r="C978" t="s">
        <v>7112</v>
      </c>
      <c r="D978" s="85">
        <v>46142</v>
      </c>
    </row>
    <row r="979" spans="1:4" hidden="1" x14ac:dyDescent="0.3">
      <c r="A979" t="s">
        <v>3508</v>
      </c>
      <c r="B979">
        <v>14</v>
      </c>
      <c r="C979" t="s">
        <v>7112</v>
      </c>
      <c r="D979" s="85">
        <v>46142</v>
      </c>
    </row>
    <row r="980" spans="1:4" hidden="1" x14ac:dyDescent="0.3">
      <c r="A980" t="s">
        <v>3508</v>
      </c>
      <c r="B980">
        <v>286</v>
      </c>
      <c r="C980" t="s">
        <v>7112</v>
      </c>
      <c r="D980" s="85">
        <v>46142</v>
      </c>
    </row>
    <row r="981" spans="1:4" hidden="1" x14ac:dyDescent="0.3">
      <c r="A981" t="s">
        <v>3508</v>
      </c>
      <c r="B981">
        <v>287</v>
      </c>
      <c r="C981" t="s">
        <v>7112</v>
      </c>
      <c r="D981" s="85">
        <v>46142</v>
      </c>
    </row>
    <row r="982" spans="1:4" hidden="1" x14ac:dyDescent="0.3">
      <c r="A982" t="s">
        <v>3508</v>
      </c>
      <c r="B982">
        <v>288</v>
      </c>
      <c r="C982" t="s">
        <v>7112</v>
      </c>
      <c r="D982" s="85">
        <v>46143</v>
      </c>
    </row>
    <row r="983" spans="1:4" hidden="1" x14ac:dyDescent="0.3">
      <c r="A983" t="s">
        <v>3508</v>
      </c>
      <c r="B983">
        <v>285</v>
      </c>
      <c r="C983" t="s">
        <v>7112</v>
      </c>
      <c r="D983" s="85">
        <v>46143</v>
      </c>
    </row>
    <row r="984" spans="1:4" hidden="1" x14ac:dyDescent="0.3">
      <c r="A984" t="s">
        <v>3508</v>
      </c>
      <c r="B984">
        <v>202</v>
      </c>
      <c r="C984" t="s">
        <v>7112</v>
      </c>
      <c r="D984" s="85">
        <v>46143</v>
      </c>
    </row>
    <row r="985" spans="1:4" hidden="1" x14ac:dyDescent="0.3">
      <c r="A985" t="s">
        <v>3508</v>
      </c>
      <c r="B985">
        <v>5</v>
      </c>
      <c r="C985" t="s">
        <v>7112</v>
      </c>
      <c r="D985" s="85">
        <v>46146</v>
      </c>
    </row>
    <row r="986" spans="1:4" hidden="1" x14ac:dyDescent="0.3">
      <c r="A986" t="s">
        <v>3508</v>
      </c>
      <c r="B986">
        <v>150</v>
      </c>
      <c r="C986" t="s">
        <v>7112</v>
      </c>
      <c r="D986" s="85">
        <v>46146</v>
      </c>
    </row>
    <row r="987" spans="1:4" hidden="1" x14ac:dyDescent="0.3">
      <c r="A987" t="s">
        <v>3508</v>
      </c>
      <c r="B987">
        <v>243</v>
      </c>
      <c r="C987" t="s">
        <v>7112</v>
      </c>
      <c r="D987" s="85">
        <v>46146</v>
      </c>
    </row>
    <row r="988" spans="1:4" hidden="1" x14ac:dyDescent="0.3">
      <c r="A988" t="s">
        <v>3508</v>
      </c>
      <c r="B988">
        <v>3</v>
      </c>
      <c r="C988" t="s">
        <v>7112</v>
      </c>
      <c r="D988" s="85">
        <v>46146</v>
      </c>
    </row>
    <row r="989" spans="1:4" hidden="1" x14ac:dyDescent="0.3">
      <c r="A989" t="s">
        <v>3508</v>
      </c>
      <c r="B989">
        <v>1</v>
      </c>
      <c r="C989" t="s">
        <v>7112</v>
      </c>
      <c r="D989" s="85">
        <v>46146</v>
      </c>
    </row>
    <row r="990" spans="1:4" hidden="1" x14ac:dyDescent="0.3">
      <c r="A990" t="s">
        <v>3508</v>
      </c>
      <c r="B990">
        <v>21</v>
      </c>
      <c r="C990" t="s">
        <v>7112</v>
      </c>
      <c r="D990" s="85">
        <v>46146</v>
      </c>
    </row>
    <row r="991" spans="1:4" hidden="1" x14ac:dyDescent="0.3">
      <c r="A991" t="s">
        <v>3508</v>
      </c>
      <c r="B991">
        <v>1</v>
      </c>
      <c r="C991" t="s">
        <v>7112</v>
      </c>
      <c r="D991" s="85">
        <v>46146</v>
      </c>
    </row>
    <row r="992" spans="1:4" hidden="1" x14ac:dyDescent="0.3">
      <c r="A992" t="s">
        <v>3508</v>
      </c>
      <c r="B992">
        <v>3</v>
      </c>
      <c r="C992" t="s">
        <v>7112</v>
      </c>
      <c r="D992" s="85">
        <v>46146</v>
      </c>
    </row>
    <row r="993" spans="1:4" hidden="1" x14ac:dyDescent="0.3">
      <c r="A993" t="s">
        <v>3508</v>
      </c>
      <c r="B993">
        <v>29</v>
      </c>
      <c r="C993" t="s">
        <v>7112</v>
      </c>
      <c r="D993" s="85">
        <v>46146</v>
      </c>
    </row>
    <row r="994" spans="1:4" hidden="1" x14ac:dyDescent="0.3">
      <c r="A994" t="s">
        <v>3508</v>
      </c>
      <c r="B994">
        <v>1</v>
      </c>
      <c r="C994" t="s">
        <v>7112</v>
      </c>
      <c r="D994" s="85">
        <v>46146</v>
      </c>
    </row>
    <row r="995" spans="1:4" hidden="1" x14ac:dyDescent="0.3">
      <c r="A995" t="s">
        <v>3508</v>
      </c>
      <c r="B995">
        <v>1</v>
      </c>
      <c r="C995" t="s">
        <v>7112</v>
      </c>
      <c r="D995" s="85">
        <v>46146</v>
      </c>
    </row>
    <row r="996" spans="1:4" hidden="1" x14ac:dyDescent="0.3">
      <c r="A996" t="s">
        <v>3508</v>
      </c>
      <c r="B996">
        <v>1</v>
      </c>
      <c r="C996" t="s">
        <v>7112</v>
      </c>
      <c r="D996" s="85">
        <v>46146</v>
      </c>
    </row>
    <row r="997" spans="1:4" hidden="1" x14ac:dyDescent="0.3">
      <c r="A997" t="s">
        <v>3508</v>
      </c>
      <c r="B997">
        <v>1</v>
      </c>
      <c r="C997" t="s">
        <v>7112</v>
      </c>
      <c r="D997" s="85">
        <v>46146</v>
      </c>
    </row>
    <row r="998" spans="1:4" hidden="1" x14ac:dyDescent="0.3">
      <c r="A998" t="s">
        <v>3508</v>
      </c>
      <c r="B998">
        <v>1</v>
      </c>
      <c r="C998" t="s">
        <v>7112</v>
      </c>
      <c r="D998" s="85">
        <v>46146</v>
      </c>
    </row>
    <row r="999" spans="1:4" hidden="1" x14ac:dyDescent="0.3">
      <c r="A999" t="s">
        <v>3508</v>
      </c>
      <c r="B999">
        <v>1</v>
      </c>
      <c r="C999" t="s">
        <v>7112</v>
      </c>
      <c r="D999" s="85">
        <v>46146</v>
      </c>
    </row>
    <row r="1000" spans="1:4" hidden="1" x14ac:dyDescent="0.3">
      <c r="A1000" t="s">
        <v>3508</v>
      </c>
      <c r="B1000">
        <v>1</v>
      </c>
      <c r="C1000" t="s">
        <v>7112</v>
      </c>
      <c r="D1000" s="85">
        <v>46146</v>
      </c>
    </row>
    <row r="1001" spans="1:4" hidden="1" x14ac:dyDescent="0.3">
      <c r="A1001" t="s">
        <v>3508</v>
      </c>
      <c r="B1001">
        <v>1</v>
      </c>
      <c r="C1001" t="s">
        <v>7112</v>
      </c>
      <c r="D1001" s="85">
        <v>46146</v>
      </c>
    </row>
    <row r="1002" spans="1:4" hidden="1" x14ac:dyDescent="0.3">
      <c r="A1002" t="s">
        <v>3508</v>
      </c>
      <c r="B1002">
        <v>1</v>
      </c>
      <c r="C1002" t="s">
        <v>7112</v>
      </c>
      <c r="D1002" s="85">
        <v>46146</v>
      </c>
    </row>
    <row r="1003" spans="1:4" hidden="1" x14ac:dyDescent="0.3">
      <c r="A1003" t="s">
        <v>3508</v>
      </c>
      <c r="B1003">
        <v>1</v>
      </c>
      <c r="C1003" t="s">
        <v>7112</v>
      </c>
      <c r="D1003" s="85">
        <v>46146</v>
      </c>
    </row>
    <row r="1004" spans="1:4" hidden="1" x14ac:dyDescent="0.3">
      <c r="A1004" t="s">
        <v>3508</v>
      </c>
      <c r="B1004">
        <v>1</v>
      </c>
      <c r="C1004" t="s">
        <v>7112</v>
      </c>
      <c r="D1004" s="85">
        <v>46146</v>
      </c>
    </row>
    <row r="1005" spans="1:4" hidden="1" x14ac:dyDescent="0.3">
      <c r="A1005" t="s">
        <v>3508</v>
      </c>
      <c r="B1005">
        <v>1</v>
      </c>
      <c r="C1005" t="s">
        <v>7112</v>
      </c>
      <c r="D1005" s="85">
        <v>46146</v>
      </c>
    </row>
    <row r="1006" spans="1:4" hidden="1" x14ac:dyDescent="0.3">
      <c r="A1006" t="s">
        <v>3508</v>
      </c>
      <c r="B1006">
        <v>1</v>
      </c>
      <c r="C1006" t="s">
        <v>7112</v>
      </c>
      <c r="D1006" s="85">
        <v>46146</v>
      </c>
    </row>
    <row r="1007" spans="1:4" hidden="1" x14ac:dyDescent="0.3">
      <c r="A1007" t="s">
        <v>3508</v>
      </c>
      <c r="B1007">
        <v>1</v>
      </c>
      <c r="C1007" t="s">
        <v>7112</v>
      </c>
      <c r="D1007" s="85">
        <v>46146</v>
      </c>
    </row>
    <row r="1008" spans="1:4" hidden="1" x14ac:dyDescent="0.3">
      <c r="A1008" t="s">
        <v>3508</v>
      </c>
      <c r="B1008">
        <v>1</v>
      </c>
      <c r="C1008" t="s">
        <v>7112</v>
      </c>
      <c r="D1008" s="85">
        <v>46146</v>
      </c>
    </row>
    <row r="1009" spans="1:4" hidden="1" x14ac:dyDescent="0.3">
      <c r="A1009" t="s">
        <v>3508</v>
      </c>
      <c r="B1009">
        <v>1</v>
      </c>
      <c r="C1009" t="s">
        <v>7112</v>
      </c>
      <c r="D1009" s="85">
        <v>46146</v>
      </c>
    </row>
    <row r="1010" spans="1:4" hidden="1" x14ac:dyDescent="0.3">
      <c r="A1010" t="s">
        <v>3508</v>
      </c>
      <c r="B1010">
        <v>1</v>
      </c>
      <c r="C1010" t="s">
        <v>7112</v>
      </c>
      <c r="D1010" s="85">
        <v>46146</v>
      </c>
    </row>
    <row r="1011" spans="1:4" hidden="1" x14ac:dyDescent="0.3">
      <c r="A1011" t="s">
        <v>3508</v>
      </c>
      <c r="B1011">
        <v>1</v>
      </c>
      <c r="C1011" t="s">
        <v>7112</v>
      </c>
      <c r="D1011" s="85">
        <v>46147</v>
      </c>
    </row>
    <row r="1012" spans="1:4" hidden="1" x14ac:dyDescent="0.3">
      <c r="A1012" t="s">
        <v>3508</v>
      </c>
      <c r="B1012">
        <v>2</v>
      </c>
      <c r="C1012" t="s">
        <v>7112</v>
      </c>
      <c r="D1012" s="85">
        <v>46147</v>
      </c>
    </row>
    <row r="1013" spans="1:4" hidden="1" x14ac:dyDescent="0.3">
      <c r="A1013" t="s">
        <v>3508</v>
      </c>
      <c r="B1013">
        <v>2</v>
      </c>
      <c r="C1013" t="s">
        <v>7112</v>
      </c>
      <c r="D1013" s="85">
        <v>46147</v>
      </c>
    </row>
    <row r="1014" spans="1:4" hidden="1" x14ac:dyDescent="0.3">
      <c r="A1014" t="s">
        <v>3508</v>
      </c>
      <c r="B1014">
        <v>1</v>
      </c>
      <c r="C1014" t="s">
        <v>7112</v>
      </c>
      <c r="D1014" s="85">
        <v>46147</v>
      </c>
    </row>
    <row r="1015" spans="1:4" hidden="1" x14ac:dyDescent="0.3">
      <c r="A1015" t="s">
        <v>3508</v>
      </c>
      <c r="B1015">
        <v>1</v>
      </c>
      <c r="C1015" t="s">
        <v>7112</v>
      </c>
      <c r="D1015" s="85">
        <v>46147</v>
      </c>
    </row>
    <row r="1016" spans="1:4" hidden="1" x14ac:dyDescent="0.3">
      <c r="A1016" t="s">
        <v>3508</v>
      </c>
      <c r="B1016">
        <v>1</v>
      </c>
      <c r="C1016" t="s">
        <v>7112</v>
      </c>
      <c r="D1016" s="85">
        <v>46147</v>
      </c>
    </row>
    <row r="1017" spans="1:4" hidden="1" x14ac:dyDescent="0.3">
      <c r="A1017" t="s">
        <v>3508</v>
      </c>
      <c r="B1017">
        <v>1</v>
      </c>
      <c r="C1017" t="s">
        <v>7112</v>
      </c>
      <c r="D1017" s="85">
        <v>46147</v>
      </c>
    </row>
    <row r="1018" spans="1:4" hidden="1" x14ac:dyDescent="0.3">
      <c r="A1018" t="s">
        <v>3508</v>
      </c>
      <c r="B1018">
        <v>1</v>
      </c>
      <c r="C1018" t="s">
        <v>7112</v>
      </c>
      <c r="D1018" s="85">
        <v>46147</v>
      </c>
    </row>
    <row r="1019" spans="1:4" hidden="1" x14ac:dyDescent="0.3">
      <c r="A1019" t="s">
        <v>3508</v>
      </c>
      <c r="B1019">
        <v>21</v>
      </c>
      <c r="C1019" t="s">
        <v>7112</v>
      </c>
      <c r="D1019" s="85">
        <v>46147</v>
      </c>
    </row>
    <row r="1020" spans="1:4" hidden="1" x14ac:dyDescent="0.3">
      <c r="A1020" t="s">
        <v>3508</v>
      </c>
      <c r="B1020">
        <v>53</v>
      </c>
      <c r="C1020" t="s">
        <v>7112</v>
      </c>
      <c r="D1020" s="85">
        <v>46147</v>
      </c>
    </row>
    <row r="1021" spans="1:4" hidden="1" x14ac:dyDescent="0.3">
      <c r="A1021" t="s">
        <v>3508</v>
      </c>
      <c r="B1021">
        <v>1</v>
      </c>
      <c r="C1021" t="s">
        <v>7112</v>
      </c>
      <c r="D1021" s="85">
        <v>46147</v>
      </c>
    </row>
    <row r="1022" spans="1:4" hidden="1" x14ac:dyDescent="0.3">
      <c r="A1022" t="s">
        <v>3508</v>
      </c>
      <c r="B1022">
        <v>3</v>
      </c>
      <c r="C1022" t="s">
        <v>7112</v>
      </c>
      <c r="D1022" s="85">
        <v>46147</v>
      </c>
    </row>
    <row r="1023" spans="1:4" hidden="1" x14ac:dyDescent="0.3">
      <c r="A1023" t="s">
        <v>3508</v>
      </c>
      <c r="B1023">
        <v>286</v>
      </c>
      <c r="C1023" t="s">
        <v>7112</v>
      </c>
      <c r="D1023" s="85">
        <v>46147</v>
      </c>
    </row>
    <row r="1024" spans="1:4" hidden="1" x14ac:dyDescent="0.3">
      <c r="A1024" t="s">
        <v>3508</v>
      </c>
      <c r="B1024">
        <v>422</v>
      </c>
      <c r="C1024" t="s">
        <v>7112</v>
      </c>
      <c r="D1024" s="85">
        <v>46147</v>
      </c>
    </row>
    <row r="1025" spans="1:4" hidden="1" x14ac:dyDescent="0.3">
      <c r="A1025" t="s">
        <v>3508</v>
      </c>
      <c r="B1025">
        <v>287</v>
      </c>
      <c r="C1025" t="s">
        <v>7112</v>
      </c>
      <c r="D1025" s="85">
        <v>46148</v>
      </c>
    </row>
    <row r="1026" spans="1:4" hidden="1" x14ac:dyDescent="0.3">
      <c r="A1026" t="s">
        <v>3508</v>
      </c>
      <c r="B1026">
        <v>287</v>
      </c>
      <c r="C1026" t="s">
        <v>7112</v>
      </c>
      <c r="D1026" s="85">
        <v>46148</v>
      </c>
    </row>
    <row r="1027" spans="1:4" hidden="1" x14ac:dyDescent="0.3">
      <c r="A1027" t="s">
        <v>3069</v>
      </c>
      <c r="B1027">
        <v>1170</v>
      </c>
      <c r="C1027" t="s">
        <v>7112</v>
      </c>
      <c r="D1027" s="85">
        <v>46140</v>
      </c>
    </row>
    <row r="1028" spans="1:4" hidden="1" x14ac:dyDescent="0.3">
      <c r="A1028" t="s">
        <v>3069</v>
      </c>
      <c r="B1028">
        <v>808</v>
      </c>
      <c r="C1028" t="s">
        <v>7112</v>
      </c>
      <c r="D1028" s="85">
        <v>46147</v>
      </c>
    </row>
    <row r="1029" spans="1:4" hidden="1" x14ac:dyDescent="0.3">
      <c r="A1029" t="s">
        <v>3069</v>
      </c>
      <c r="B1029">
        <v>1116</v>
      </c>
      <c r="C1029" t="s">
        <v>7112</v>
      </c>
      <c r="D1029" s="85">
        <v>46149</v>
      </c>
    </row>
    <row r="1030" spans="1:4" hidden="1" x14ac:dyDescent="0.3">
      <c r="A1030" t="s">
        <v>293</v>
      </c>
      <c r="B1030">
        <v>1800</v>
      </c>
      <c r="C1030" t="s">
        <v>7112</v>
      </c>
      <c r="D1030" s="85">
        <v>46139</v>
      </c>
    </row>
    <row r="1031" spans="1:4" hidden="1" x14ac:dyDescent="0.3">
      <c r="A1031" t="s">
        <v>293</v>
      </c>
      <c r="B1031">
        <v>1766</v>
      </c>
      <c r="C1031" t="s">
        <v>7112</v>
      </c>
      <c r="D1031" s="85">
        <v>46140</v>
      </c>
    </row>
    <row r="1032" spans="1:4" hidden="1" x14ac:dyDescent="0.3">
      <c r="A1032" t="s">
        <v>293</v>
      </c>
      <c r="B1032">
        <v>1867</v>
      </c>
      <c r="C1032" t="s">
        <v>7112</v>
      </c>
      <c r="D1032" s="85">
        <v>46141</v>
      </c>
    </row>
    <row r="1033" spans="1:4" hidden="1" x14ac:dyDescent="0.3">
      <c r="A1033" t="s">
        <v>293</v>
      </c>
      <c r="B1033">
        <v>1861</v>
      </c>
      <c r="C1033" t="s">
        <v>7112</v>
      </c>
      <c r="D1033" s="85">
        <v>46142</v>
      </c>
    </row>
    <row r="1034" spans="1:4" hidden="1" x14ac:dyDescent="0.3">
      <c r="A1034" t="s">
        <v>293</v>
      </c>
      <c r="B1034">
        <v>600</v>
      </c>
      <c r="C1034" t="s">
        <v>7112</v>
      </c>
      <c r="D1034" s="85">
        <v>46146</v>
      </c>
    </row>
    <row r="1035" spans="1:4" hidden="1" x14ac:dyDescent="0.3">
      <c r="A1035" t="s">
        <v>1289</v>
      </c>
      <c r="B1035">
        <v>1870</v>
      </c>
      <c r="C1035" t="s">
        <v>7112</v>
      </c>
      <c r="D1035" s="85">
        <v>46140</v>
      </c>
    </row>
    <row r="1036" spans="1:4" hidden="1" x14ac:dyDescent="0.3">
      <c r="A1036" t="s">
        <v>1289</v>
      </c>
      <c r="B1036">
        <v>2547</v>
      </c>
      <c r="C1036" t="s">
        <v>7112</v>
      </c>
      <c r="D1036" s="85">
        <v>46141</v>
      </c>
    </row>
    <row r="1037" spans="1:4" hidden="1" x14ac:dyDescent="0.3">
      <c r="A1037" t="s">
        <v>1289</v>
      </c>
      <c r="B1037">
        <v>2569</v>
      </c>
      <c r="C1037" t="s">
        <v>7112</v>
      </c>
      <c r="D1037" s="85">
        <v>46142</v>
      </c>
    </row>
    <row r="1038" spans="1:4" hidden="1" x14ac:dyDescent="0.3">
      <c r="A1038" t="s">
        <v>1289</v>
      </c>
      <c r="B1038">
        <v>2519</v>
      </c>
      <c r="C1038" t="s">
        <v>7112</v>
      </c>
      <c r="D1038" s="85">
        <v>46146</v>
      </c>
    </row>
    <row r="1039" spans="1:4" hidden="1" x14ac:dyDescent="0.3">
      <c r="A1039" t="s">
        <v>1289</v>
      </c>
      <c r="B1039">
        <v>2556</v>
      </c>
      <c r="C1039" t="s">
        <v>7112</v>
      </c>
      <c r="D1039" s="85">
        <v>46147</v>
      </c>
    </row>
    <row r="1040" spans="1:4" hidden="1" x14ac:dyDescent="0.3">
      <c r="A1040" t="s">
        <v>1289</v>
      </c>
      <c r="B1040">
        <v>2531</v>
      </c>
      <c r="C1040" t="s">
        <v>7112</v>
      </c>
      <c r="D1040" s="85">
        <v>46148</v>
      </c>
    </row>
    <row r="1041" spans="1:4" hidden="1" x14ac:dyDescent="0.3">
      <c r="A1041" t="s">
        <v>1289</v>
      </c>
      <c r="B1041">
        <v>1000</v>
      </c>
      <c r="C1041" t="s">
        <v>7112</v>
      </c>
      <c r="D1041" s="85">
        <v>46149</v>
      </c>
    </row>
    <row r="1042" spans="1:4" hidden="1" x14ac:dyDescent="0.3">
      <c r="A1042" t="s">
        <v>1289</v>
      </c>
      <c r="B1042">
        <v>500</v>
      </c>
      <c r="C1042" t="s">
        <v>7112</v>
      </c>
      <c r="D1042" s="85">
        <v>46150</v>
      </c>
    </row>
    <row r="1043" spans="1:4" hidden="1" x14ac:dyDescent="0.3">
      <c r="A1043" t="s">
        <v>316</v>
      </c>
      <c r="B1043">
        <v>7849</v>
      </c>
      <c r="C1043" t="s">
        <v>7112</v>
      </c>
      <c r="D1043" s="85">
        <v>46139</v>
      </c>
    </row>
    <row r="1044" spans="1:4" hidden="1" x14ac:dyDescent="0.3">
      <c r="A1044" t="s">
        <v>316</v>
      </c>
      <c r="B1044">
        <v>6691</v>
      </c>
      <c r="C1044" t="s">
        <v>7112</v>
      </c>
      <c r="D1044" s="85">
        <v>46140</v>
      </c>
    </row>
    <row r="1045" spans="1:4" hidden="1" x14ac:dyDescent="0.3">
      <c r="A1045" t="s">
        <v>316</v>
      </c>
      <c r="B1045">
        <v>13582</v>
      </c>
      <c r="C1045" t="s">
        <v>7112</v>
      </c>
      <c r="D1045" s="85">
        <v>46142</v>
      </c>
    </row>
    <row r="1046" spans="1:4" hidden="1" x14ac:dyDescent="0.3">
      <c r="A1046" t="s">
        <v>316</v>
      </c>
      <c r="B1046">
        <v>2423</v>
      </c>
      <c r="C1046" t="s">
        <v>7112</v>
      </c>
      <c r="D1046" s="85">
        <v>46146</v>
      </c>
    </row>
    <row r="1047" spans="1:4" hidden="1" x14ac:dyDescent="0.3">
      <c r="A1047" t="s">
        <v>311</v>
      </c>
      <c r="B1047">
        <v>3984</v>
      </c>
      <c r="C1047" t="s">
        <v>7112</v>
      </c>
      <c r="D1047" s="85">
        <v>46139</v>
      </c>
    </row>
    <row r="1048" spans="1:4" hidden="1" x14ac:dyDescent="0.3">
      <c r="A1048" t="s">
        <v>244</v>
      </c>
      <c r="B1048">
        <v>5915</v>
      </c>
      <c r="C1048" t="s">
        <v>7112</v>
      </c>
      <c r="D1048" s="85">
        <v>46146</v>
      </c>
    </row>
    <row r="1049" spans="1:4" hidden="1" x14ac:dyDescent="0.3">
      <c r="A1049" t="s">
        <v>244</v>
      </c>
      <c r="B1049">
        <v>4256</v>
      </c>
      <c r="C1049" t="s">
        <v>7112</v>
      </c>
      <c r="D1049" s="85">
        <v>46147</v>
      </c>
    </row>
    <row r="1050" spans="1:4" hidden="1" x14ac:dyDescent="0.3">
      <c r="A1050" t="s">
        <v>244</v>
      </c>
      <c r="B1050">
        <v>4363</v>
      </c>
      <c r="C1050" t="s">
        <v>7112</v>
      </c>
      <c r="D1050" s="85">
        <v>46148</v>
      </c>
    </row>
    <row r="1051" spans="1:4" hidden="1" x14ac:dyDescent="0.3">
      <c r="A1051" t="s">
        <v>244</v>
      </c>
      <c r="B1051">
        <v>4392</v>
      </c>
      <c r="C1051" t="s">
        <v>7112</v>
      </c>
      <c r="D1051" s="85">
        <v>46149</v>
      </c>
    </row>
    <row r="1052" spans="1:4" hidden="1" x14ac:dyDescent="0.3">
      <c r="A1052" t="s">
        <v>244</v>
      </c>
      <c r="B1052">
        <v>4400</v>
      </c>
      <c r="C1052" t="s">
        <v>7112</v>
      </c>
      <c r="D1052" s="85">
        <v>46150</v>
      </c>
    </row>
    <row r="1053" spans="1:4" x14ac:dyDescent="0.3">
      <c r="A1053" t="s">
        <v>266</v>
      </c>
      <c r="B1053">
        <v>5273</v>
      </c>
      <c r="C1053" t="s">
        <v>7112</v>
      </c>
      <c r="D1053" s="85">
        <v>46139</v>
      </c>
    </row>
    <row r="1054" spans="1:4" x14ac:dyDescent="0.3">
      <c r="A1054" t="s">
        <v>266</v>
      </c>
      <c r="B1054">
        <v>6793</v>
      </c>
      <c r="C1054" t="s">
        <v>7112</v>
      </c>
      <c r="D1054" s="85">
        <v>46140</v>
      </c>
    </row>
    <row r="1055" spans="1:4" x14ac:dyDescent="0.3">
      <c r="A1055" t="s">
        <v>266</v>
      </c>
      <c r="B1055">
        <v>10854</v>
      </c>
      <c r="C1055" t="s">
        <v>7112</v>
      </c>
      <c r="D1055" s="85">
        <v>46142</v>
      </c>
    </row>
    <row r="1056" spans="1:4" x14ac:dyDescent="0.3">
      <c r="A1056" t="s">
        <v>266</v>
      </c>
      <c r="B1056">
        <v>8676</v>
      </c>
      <c r="C1056" t="s">
        <v>7112</v>
      </c>
      <c r="D1056" s="85">
        <v>46148</v>
      </c>
    </row>
    <row r="1057" spans="1:4" hidden="1" x14ac:dyDescent="0.3">
      <c r="A1057" t="s">
        <v>351</v>
      </c>
      <c r="B1057">
        <v>20155</v>
      </c>
      <c r="C1057" t="s">
        <v>7112</v>
      </c>
      <c r="D1057" s="85">
        <v>46148</v>
      </c>
    </row>
    <row r="1058" spans="1:4" hidden="1" x14ac:dyDescent="0.3">
      <c r="A1058" t="s">
        <v>293</v>
      </c>
      <c r="B1058">
        <v>1800</v>
      </c>
      <c r="C1058" t="s">
        <v>7112</v>
      </c>
      <c r="D1058" s="85">
        <v>46139</v>
      </c>
    </row>
    <row r="1059" spans="1:4" hidden="1" x14ac:dyDescent="0.3">
      <c r="A1059" t="s">
        <v>293</v>
      </c>
      <c r="B1059">
        <v>1862</v>
      </c>
      <c r="C1059" t="s">
        <v>7112</v>
      </c>
      <c r="D1059" s="85">
        <v>46140</v>
      </c>
    </row>
    <row r="1060" spans="1:4" hidden="1" x14ac:dyDescent="0.3">
      <c r="A1060" t="s">
        <v>293</v>
      </c>
      <c r="B1060">
        <v>1933</v>
      </c>
      <c r="C1060" t="s">
        <v>7112</v>
      </c>
      <c r="D1060" s="85">
        <v>46141</v>
      </c>
    </row>
    <row r="1061" spans="1:4" hidden="1" x14ac:dyDescent="0.3">
      <c r="A1061" t="s">
        <v>293</v>
      </c>
      <c r="B1061">
        <v>1921</v>
      </c>
      <c r="C1061" t="s">
        <v>7112</v>
      </c>
      <c r="D1061" s="85">
        <v>46142</v>
      </c>
    </row>
    <row r="1062" spans="1:4" hidden="1" x14ac:dyDescent="0.3">
      <c r="A1062" t="s">
        <v>293</v>
      </c>
      <c r="B1062">
        <v>1789</v>
      </c>
      <c r="C1062" t="s">
        <v>7112</v>
      </c>
      <c r="D1062" s="85">
        <v>46149</v>
      </c>
    </row>
    <row r="1063" spans="1:4" hidden="1" x14ac:dyDescent="0.3">
      <c r="A1063" t="s">
        <v>3534</v>
      </c>
      <c r="B1063">
        <v>1500</v>
      </c>
      <c r="C1063" t="s">
        <v>7112</v>
      </c>
      <c r="D1063" s="85">
        <v>46139</v>
      </c>
    </row>
    <row r="1064" spans="1:4" hidden="1" x14ac:dyDescent="0.3">
      <c r="A1064" t="s">
        <v>3534</v>
      </c>
      <c r="B1064">
        <v>781</v>
      </c>
      <c r="C1064" t="s">
        <v>7112</v>
      </c>
      <c r="D1064" s="85">
        <v>46140</v>
      </c>
    </row>
    <row r="1065" spans="1:4" hidden="1" x14ac:dyDescent="0.3">
      <c r="A1065" t="s">
        <v>3534</v>
      </c>
      <c r="B1065">
        <v>614</v>
      </c>
      <c r="C1065" t="s">
        <v>7112</v>
      </c>
      <c r="D1065" s="85">
        <v>46141</v>
      </c>
    </row>
    <row r="1066" spans="1:4" hidden="1" x14ac:dyDescent="0.3">
      <c r="A1066" t="s">
        <v>3534</v>
      </c>
      <c r="B1066">
        <v>770</v>
      </c>
      <c r="C1066" t="s">
        <v>7112</v>
      </c>
      <c r="D1066" s="85">
        <v>46142</v>
      </c>
    </row>
    <row r="1067" spans="1:4" hidden="1" x14ac:dyDescent="0.3">
      <c r="A1067" t="s">
        <v>3534</v>
      </c>
      <c r="B1067">
        <v>300</v>
      </c>
      <c r="C1067" t="s">
        <v>7112</v>
      </c>
      <c r="D1067" s="85">
        <v>46146</v>
      </c>
    </row>
    <row r="1068" spans="1:4" hidden="1" x14ac:dyDescent="0.3">
      <c r="A1068" t="s">
        <v>3621</v>
      </c>
      <c r="B1068">
        <v>1500</v>
      </c>
      <c r="C1068" t="s">
        <v>7112</v>
      </c>
      <c r="D1068" s="85">
        <v>46139</v>
      </c>
    </row>
    <row r="1069" spans="1:4" hidden="1" x14ac:dyDescent="0.3">
      <c r="A1069" t="s">
        <v>3621</v>
      </c>
      <c r="B1069">
        <v>1309</v>
      </c>
      <c r="C1069" t="s">
        <v>7112</v>
      </c>
      <c r="D1069" s="85">
        <v>46140</v>
      </c>
    </row>
    <row r="1070" spans="1:4" hidden="1" x14ac:dyDescent="0.3">
      <c r="A1070" t="s">
        <v>3621</v>
      </c>
      <c r="B1070">
        <v>700</v>
      </c>
      <c r="C1070" t="s">
        <v>7112</v>
      </c>
      <c r="D1070" s="85">
        <v>46141</v>
      </c>
    </row>
    <row r="1071" spans="1:4" hidden="1" x14ac:dyDescent="0.3">
      <c r="A1071" t="s">
        <v>3621</v>
      </c>
      <c r="B1071">
        <v>1000</v>
      </c>
      <c r="C1071" t="s">
        <v>7112</v>
      </c>
      <c r="D1071" s="85">
        <v>46146</v>
      </c>
    </row>
    <row r="1072" spans="1:4" hidden="1" x14ac:dyDescent="0.3">
      <c r="A1072" t="s">
        <v>248</v>
      </c>
      <c r="B1072">
        <v>696</v>
      </c>
      <c r="C1072" t="s">
        <v>7112</v>
      </c>
      <c r="D1072" s="85">
        <v>46139</v>
      </c>
    </row>
    <row r="1073" spans="1:4" hidden="1" x14ac:dyDescent="0.3">
      <c r="A1073" t="s">
        <v>248</v>
      </c>
      <c r="B1073">
        <v>1144</v>
      </c>
      <c r="C1073" t="s">
        <v>7112</v>
      </c>
      <c r="D1073" s="85">
        <v>46139</v>
      </c>
    </row>
    <row r="1074" spans="1:4" hidden="1" x14ac:dyDescent="0.3">
      <c r="A1074" t="s">
        <v>248</v>
      </c>
      <c r="B1074">
        <v>1</v>
      </c>
      <c r="C1074" t="s">
        <v>7112</v>
      </c>
      <c r="D1074" s="85">
        <v>46140</v>
      </c>
    </row>
    <row r="1075" spans="1:4" hidden="1" x14ac:dyDescent="0.3">
      <c r="A1075" t="s">
        <v>248</v>
      </c>
      <c r="B1075">
        <v>1</v>
      </c>
      <c r="C1075" t="s">
        <v>7112</v>
      </c>
      <c r="D1075" s="85">
        <v>46140</v>
      </c>
    </row>
    <row r="1076" spans="1:4" hidden="1" x14ac:dyDescent="0.3">
      <c r="A1076" t="s">
        <v>248</v>
      </c>
      <c r="B1076">
        <v>1</v>
      </c>
      <c r="C1076" t="s">
        <v>7112</v>
      </c>
      <c r="D1076" s="85">
        <v>46140</v>
      </c>
    </row>
    <row r="1077" spans="1:4" hidden="1" x14ac:dyDescent="0.3">
      <c r="A1077" t="s">
        <v>248</v>
      </c>
      <c r="B1077">
        <v>1291</v>
      </c>
      <c r="C1077" t="s">
        <v>7112</v>
      </c>
      <c r="D1077" s="85">
        <v>46140</v>
      </c>
    </row>
    <row r="1078" spans="1:4" hidden="1" x14ac:dyDescent="0.3">
      <c r="A1078" t="s">
        <v>248</v>
      </c>
      <c r="B1078">
        <v>698</v>
      </c>
      <c r="C1078" t="s">
        <v>7112</v>
      </c>
      <c r="D1078" s="85">
        <v>46141</v>
      </c>
    </row>
    <row r="1079" spans="1:4" hidden="1" x14ac:dyDescent="0.3">
      <c r="A1079" t="s">
        <v>248</v>
      </c>
      <c r="B1079">
        <v>697</v>
      </c>
      <c r="C1079" t="s">
        <v>7112</v>
      </c>
      <c r="D1079" s="85">
        <v>46141</v>
      </c>
    </row>
    <row r="1080" spans="1:4" hidden="1" x14ac:dyDescent="0.3">
      <c r="A1080" t="s">
        <v>248</v>
      </c>
      <c r="B1080">
        <v>1154</v>
      </c>
      <c r="C1080" t="s">
        <v>7112</v>
      </c>
      <c r="D1080" s="85">
        <v>46141</v>
      </c>
    </row>
    <row r="1081" spans="1:4" hidden="1" x14ac:dyDescent="0.3">
      <c r="A1081" t="s">
        <v>248</v>
      </c>
      <c r="B1081">
        <v>699</v>
      </c>
      <c r="C1081" t="s">
        <v>7112</v>
      </c>
      <c r="D1081" s="85">
        <v>46141</v>
      </c>
    </row>
    <row r="1082" spans="1:4" hidden="1" x14ac:dyDescent="0.3">
      <c r="A1082" t="s">
        <v>248</v>
      </c>
      <c r="B1082">
        <v>924</v>
      </c>
      <c r="C1082" t="s">
        <v>7112</v>
      </c>
      <c r="D1082" s="85">
        <v>46141</v>
      </c>
    </row>
    <row r="1083" spans="1:4" hidden="1" x14ac:dyDescent="0.3">
      <c r="A1083" t="s">
        <v>248</v>
      </c>
      <c r="B1083">
        <v>696</v>
      </c>
      <c r="C1083" t="s">
        <v>7112</v>
      </c>
      <c r="D1083" s="85">
        <v>46142</v>
      </c>
    </row>
    <row r="1084" spans="1:4" hidden="1" x14ac:dyDescent="0.3">
      <c r="A1084" t="s">
        <v>248</v>
      </c>
      <c r="B1084">
        <v>699</v>
      </c>
      <c r="C1084" t="s">
        <v>7112</v>
      </c>
      <c r="D1084" s="85">
        <v>46142</v>
      </c>
    </row>
    <row r="1085" spans="1:4" hidden="1" x14ac:dyDescent="0.3">
      <c r="A1085" t="s">
        <v>248</v>
      </c>
      <c r="B1085">
        <v>1009</v>
      </c>
      <c r="C1085" t="s">
        <v>7112</v>
      </c>
      <c r="D1085" s="85">
        <v>46142</v>
      </c>
    </row>
    <row r="1086" spans="1:4" hidden="1" x14ac:dyDescent="0.3">
      <c r="A1086" t="s">
        <v>248</v>
      </c>
      <c r="B1086">
        <v>2</v>
      </c>
      <c r="C1086" t="s">
        <v>7112</v>
      </c>
      <c r="D1086" s="85">
        <v>46142</v>
      </c>
    </row>
    <row r="1087" spans="1:4" hidden="1" x14ac:dyDescent="0.3">
      <c r="A1087" t="s">
        <v>248</v>
      </c>
      <c r="B1087">
        <v>1</v>
      </c>
      <c r="C1087" t="s">
        <v>7112</v>
      </c>
      <c r="D1087" s="85">
        <v>46142</v>
      </c>
    </row>
    <row r="1088" spans="1:4" hidden="1" x14ac:dyDescent="0.3">
      <c r="A1088" t="s">
        <v>248</v>
      </c>
      <c r="B1088">
        <v>1</v>
      </c>
      <c r="C1088" t="s">
        <v>7112</v>
      </c>
      <c r="D1088" s="85">
        <v>46142</v>
      </c>
    </row>
    <row r="1089" spans="1:4" hidden="1" x14ac:dyDescent="0.3">
      <c r="A1089" t="s">
        <v>248</v>
      </c>
      <c r="B1089">
        <v>208</v>
      </c>
      <c r="C1089" t="s">
        <v>7112</v>
      </c>
      <c r="D1089" s="85">
        <v>46142</v>
      </c>
    </row>
    <row r="1090" spans="1:4" hidden="1" x14ac:dyDescent="0.3">
      <c r="A1090" t="s">
        <v>248</v>
      </c>
      <c r="B1090">
        <v>1746</v>
      </c>
      <c r="C1090" t="s">
        <v>7112</v>
      </c>
      <c r="D1090" s="85">
        <v>46147</v>
      </c>
    </row>
    <row r="1091" spans="1:4" hidden="1" x14ac:dyDescent="0.3">
      <c r="A1091" t="s">
        <v>361</v>
      </c>
      <c r="B1091">
        <v>567</v>
      </c>
      <c r="C1091" t="s">
        <v>7112</v>
      </c>
      <c r="D1091" s="85">
        <v>46139</v>
      </c>
    </row>
    <row r="1092" spans="1:4" hidden="1" x14ac:dyDescent="0.3">
      <c r="A1092" t="s">
        <v>361</v>
      </c>
      <c r="B1092">
        <v>1050</v>
      </c>
      <c r="C1092" t="s">
        <v>7112</v>
      </c>
      <c r="D1092" s="85">
        <v>46139</v>
      </c>
    </row>
    <row r="1093" spans="1:4" hidden="1" x14ac:dyDescent="0.3">
      <c r="A1093" t="s">
        <v>361</v>
      </c>
      <c r="B1093">
        <v>566</v>
      </c>
      <c r="C1093" t="s">
        <v>7112</v>
      </c>
      <c r="D1093" s="85">
        <v>46140</v>
      </c>
    </row>
    <row r="1094" spans="1:4" hidden="1" x14ac:dyDescent="0.3">
      <c r="A1094" t="s">
        <v>361</v>
      </c>
      <c r="B1094">
        <v>568</v>
      </c>
      <c r="C1094" t="s">
        <v>7112</v>
      </c>
      <c r="D1094" s="85">
        <v>46140</v>
      </c>
    </row>
    <row r="1095" spans="1:4" hidden="1" x14ac:dyDescent="0.3">
      <c r="A1095" t="s">
        <v>361</v>
      </c>
      <c r="B1095">
        <v>690</v>
      </c>
      <c r="C1095" t="s">
        <v>7112</v>
      </c>
      <c r="D1095" s="85">
        <v>46140</v>
      </c>
    </row>
    <row r="1096" spans="1:4" hidden="1" x14ac:dyDescent="0.3">
      <c r="A1096" t="s">
        <v>3665</v>
      </c>
      <c r="B1096">
        <v>2</v>
      </c>
      <c r="C1096" t="s">
        <v>7112</v>
      </c>
      <c r="D1096" s="85">
        <v>46139</v>
      </c>
    </row>
    <row r="1097" spans="1:4" hidden="1" x14ac:dyDescent="0.3">
      <c r="A1097" t="s">
        <v>3665</v>
      </c>
      <c r="B1097">
        <v>475</v>
      </c>
      <c r="C1097" t="s">
        <v>7112</v>
      </c>
      <c r="D1097" s="85">
        <v>46139</v>
      </c>
    </row>
    <row r="1098" spans="1:4" hidden="1" x14ac:dyDescent="0.3">
      <c r="A1098" t="s">
        <v>3665</v>
      </c>
      <c r="B1098">
        <v>667</v>
      </c>
      <c r="C1098" t="s">
        <v>7112</v>
      </c>
      <c r="D1098" s="85">
        <v>46139</v>
      </c>
    </row>
    <row r="1099" spans="1:4" hidden="1" x14ac:dyDescent="0.3">
      <c r="A1099" t="s">
        <v>3665</v>
      </c>
      <c r="B1099">
        <v>475</v>
      </c>
      <c r="C1099" t="s">
        <v>7112</v>
      </c>
      <c r="D1099" s="85">
        <v>46140</v>
      </c>
    </row>
    <row r="1100" spans="1:4" hidden="1" x14ac:dyDescent="0.3">
      <c r="A1100" t="s">
        <v>3665</v>
      </c>
      <c r="B1100">
        <v>477</v>
      </c>
      <c r="C1100" t="s">
        <v>7112</v>
      </c>
      <c r="D1100" s="85">
        <v>46140</v>
      </c>
    </row>
    <row r="1101" spans="1:4" hidden="1" x14ac:dyDescent="0.3">
      <c r="A1101" t="s">
        <v>3665</v>
      </c>
      <c r="B1101">
        <v>477</v>
      </c>
      <c r="C1101" t="s">
        <v>7112</v>
      </c>
      <c r="D1101" s="85">
        <v>46140</v>
      </c>
    </row>
    <row r="1102" spans="1:4" hidden="1" x14ac:dyDescent="0.3">
      <c r="A1102" t="s">
        <v>3665</v>
      </c>
      <c r="B1102">
        <v>475</v>
      </c>
      <c r="C1102" t="s">
        <v>7112</v>
      </c>
      <c r="D1102" s="85">
        <v>46140</v>
      </c>
    </row>
    <row r="1103" spans="1:4" hidden="1" x14ac:dyDescent="0.3">
      <c r="A1103" t="s">
        <v>3665</v>
      </c>
      <c r="B1103">
        <v>477</v>
      </c>
      <c r="C1103" t="s">
        <v>7112</v>
      </c>
      <c r="D1103" s="85">
        <v>46140</v>
      </c>
    </row>
    <row r="1104" spans="1:4" hidden="1" x14ac:dyDescent="0.3">
      <c r="A1104" t="s">
        <v>3665</v>
      </c>
      <c r="B1104">
        <v>10</v>
      </c>
      <c r="C1104" t="s">
        <v>7112</v>
      </c>
      <c r="D1104" s="85">
        <v>46140</v>
      </c>
    </row>
    <row r="1105" spans="1:4" hidden="1" x14ac:dyDescent="0.3">
      <c r="A1105" t="s">
        <v>3665</v>
      </c>
      <c r="B1105">
        <v>475</v>
      </c>
      <c r="C1105" t="s">
        <v>7112</v>
      </c>
      <c r="D1105" s="85">
        <v>46140</v>
      </c>
    </row>
    <row r="1106" spans="1:4" hidden="1" x14ac:dyDescent="0.3">
      <c r="A1106" t="s">
        <v>3665</v>
      </c>
      <c r="B1106">
        <v>477</v>
      </c>
      <c r="C1106" t="s">
        <v>7112</v>
      </c>
      <c r="D1106" s="85">
        <v>46141</v>
      </c>
    </row>
    <row r="1107" spans="1:4" hidden="1" x14ac:dyDescent="0.3">
      <c r="A1107" t="s">
        <v>3665</v>
      </c>
      <c r="B1107">
        <v>476</v>
      </c>
      <c r="C1107" t="s">
        <v>7112</v>
      </c>
      <c r="D1107" s="85">
        <v>46141</v>
      </c>
    </row>
    <row r="1108" spans="1:4" hidden="1" x14ac:dyDescent="0.3">
      <c r="A1108" t="s">
        <v>3665</v>
      </c>
      <c r="B1108">
        <v>476</v>
      </c>
      <c r="C1108" t="s">
        <v>7112</v>
      </c>
      <c r="D1108" s="85">
        <v>46141</v>
      </c>
    </row>
    <row r="1109" spans="1:4" hidden="1" x14ac:dyDescent="0.3">
      <c r="A1109" t="s">
        <v>3665</v>
      </c>
      <c r="B1109">
        <v>43</v>
      </c>
      <c r="C1109" t="s">
        <v>7112</v>
      </c>
      <c r="D1109" s="85">
        <v>46141</v>
      </c>
    </row>
    <row r="1110" spans="1:4" hidden="1" x14ac:dyDescent="0.3">
      <c r="A1110" t="s">
        <v>398</v>
      </c>
      <c r="B1110">
        <v>3579</v>
      </c>
      <c r="C1110" t="s">
        <v>7112</v>
      </c>
      <c r="D1110" s="85">
        <v>46141</v>
      </c>
    </row>
    <row r="1111" spans="1:4" hidden="1" x14ac:dyDescent="0.3">
      <c r="A1111" t="s">
        <v>398</v>
      </c>
      <c r="B1111">
        <v>1082</v>
      </c>
      <c r="C1111" t="s">
        <v>7112</v>
      </c>
      <c r="D1111" s="85">
        <v>46141</v>
      </c>
    </row>
    <row r="1112" spans="1:4" hidden="1" x14ac:dyDescent="0.3">
      <c r="A1112" t="s">
        <v>390</v>
      </c>
      <c r="B1112">
        <v>6296</v>
      </c>
      <c r="C1112" t="s">
        <v>7112</v>
      </c>
      <c r="D1112" s="85">
        <v>46142</v>
      </c>
    </row>
    <row r="1113" spans="1:4" hidden="1" x14ac:dyDescent="0.3">
      <c r="A1113" t="s">
        <v>390</v>
      </c>
      <c r="B1113">
        <v>3834</v>
      </c>
      <c r="C1113" t="s">
        <v>7112</v>
      </c>
      <c r="D1113" s="85">
        <v>46146</v>
      </c>
    </row>
    <row r="1114" spans="1:4" hidden="1" x14ac:dyDescent="0.3">
      <c r="A1114" t="s">
        <v>2788</v>
      </c>
      <c r="B1114">
        <v>2333</v>
      </c>
      <c r="C1114" t="s">
        <v>7112</v>
      </c>
      <c r="D1114" s="85">
        <v>46139</v>
      </c>
    </row>
    <row r="1115" spans="1:4" hidden="1" x14ac:dyDescent="0.3">
      <c r="A1115" t="s">
        <v>2788</v>
      </c>
      <c r="B1115">
        <v>1342</v>
      </c>
      <c r="C1115" t="s">
        <v>7112</v>
      </c>
      <c r="D1115" s="85">
        <v>46140</v>
      </c>
    </row>
    <row r="1116" spans="1:4" hidden="1" x14ac:dyDescent="0.3">
      <c r="A1116" t="s">
        <v>2788</v>
      </c>
      <c r="B1116">
        <v>2938</v>
      </c>
      <c r="C1116" t="s">
        <v>7112</v>
      </c>
      <c r="D1116" s="85">
        <v>46146</v>
      </c>
    </row>
    <row r="1117" spans="1:4" hidden="1" x14ac:dyDescent="0.3">
      <c r="A1117" t="s">
        <v>2788</v>
      </c>
      <c r="B1117">
        <v>1103</v>
      </c>
      <c r="C1117" t="s">
        <v>7112</v>
      </c>
      <c r="D1117" s="85">
        <v>46147</v>
      </c>
    </row>
    <row r="1118" spans="1:4" hidden="1" x14ac:dyDescent="0.3">
      <c r="A1118" t="s">
        <v>2788</v>
      </c>
      <c r="B1118">
        <v>865</v>
      </c>
      <c r="C1118" t="s">
        <v>7112</v>
      </c>
      <c r="D1118" s="85">
        <v>46148</v>
      </c>
    </row>
    <row r="1119" spans="1:4" hidden="1" x14ac:dyDescent="0.3">
      <c r="A1119" t="s">
        <v>359</v>
      </c>
      <c r="B1119">
        <v>2660</v>
      </c>
      <c r="C1119" t="s">
        <v>7112</v>
      </c>
      <c r="D1119" s="85">
        <v>46139</v>
      </c>
    </row>
    <row r="1120" spans="1:4" hidden="1" x14ac:dyDescent="0.3">
      <c r="A1120" t="s">
        <v>359</v>
      </c>
      <c r="B1120">
        <v>3095</v>
      </c>
      <c r="C1120" t="s">
        <v>7112</v>
      </c>
      <c r="D1120" s="85">
        <v>46140</v>
      </c>
    </row>
    <row r="1121" spans="1:4" hidden="1" x14ac:dyDescent="0.3">
      <c r="A1121" t="s">
        <v>359</v>
      </c>
      <c r="B1121">
        <v>3198</v>
      </c>
      <c r="C1121" t="s">
        <v>7112</v>
      </c>
      <c r="D1121" s="85">
        <v>46141</v>
      </c>
    </row>
    <row r="1122" spans="1:4" hidden="1" x14ac:dyDescent="0.3">
      <c r="A1122" t="s">
        <v>359</v>
      </c>
      <c r="B1122">
        <v>3945</v>
      </c>
      <c r="C1122" t="s">
        <v>7112</v>
      </c>
      <c r="D1122" s="85">
        <v>46142</v>
      </c>
    </row>
    <row r="1123" spans="1:4" hidden="1" x14ac:dyDescent="0.3">
      <c r="A1123" t="s">
        <v>363</v>
      </c>
      <c r="B1123">
        <v>1323</v>
      </c>
      <c r="C1123" t="s">
        <v>7112</v>
      </c>
      <c r="D1123" s="85">
        <v>46139</v>
      </c>
    </row>
    <row r="1124" spans="1:4" hidden="1" x14ac:dyDescent="0.3">
      <c r="A1124" t="s">
        <v>363</v>
      </c>
      <c r="B1124">
        <v>2631</v>
      </c>
      <c r="C1124" t="s">
        <v>7112</v>
      </c>
      <c r="D1124" s="85">
        <v>46140</v>
      </c>
    </row>
    <row r="1125" spans="1:4" hidden="1" x14ac:dyDescent="0.3">
      <c r="A1125" t="s">
        <v>297</v>
      </c>
      <c r="B1125">
        <v>3117</v>
      </c>
      <c r="C1125" t="s">
        <v>7112</v>
      </c>
      <c r="D1125" s="85">
        <v>46141</v>
      </c>
    </row>
    <row r="1126" spans="1:4" hidden="1" x14ac:dyDescent="0.3">
      <c r="A1126" t="s">
        <v>297</v>
      </c>
      <c r="B1126">
        <v>3298</v>
      </c>
      <c r="C1126" t="s">
        <v>7112</v>
      </c>
      <c r="D1126" s="85">
        <v>46142</v>
      </c>
    </row>
    <row r="1127" spans="1:4" hidden="1" x14ac:dyDescent="0.3">
      <c r="A1127" t="s">
        <v>297</v>
      </c>
      <c r="B1127">
        <v>3590</v>
      </c>
      <c r="C1127" t="s">
        <v>7112</v>
      </c>
      <c r="D1127" s="85">
        <v>46146</v>
      </c>
    </row>
    <row r="1128" spans="1:4" hidden="1" x14ac:dyDescent="0.3">
      <c r="A1128" t="s">
        <v>297</v>
      </c>
      <c r="B1128">
        <v>3000</v>
      </c>
      <c r="C1128" t="s">
        <v>7112</v>
      </c>
      <c r="D1128" s="85">
        <v>46147</v>
      </c>
    </row>
    <row r="1129" spans="1:4" hidden="1" x14ac:dyDescent="0.3">
      <c r="A1129" t="s">
        <v>297</v>
      </c>
      <c r="B1129">
        <v>3350</v>
      </c>
      <c r="C1129" t="s">
        <v>7112</v>
      </c>
      <c r="D1129" s="85">
        <v>46148</v>
      </c>
    </row>
    <row r="1130" spans="1:4" hidden="1" x14ac:dyDescent="0.3">
      <c r="A1130" t="s">
        <v>297</v>
      </c>
      <c r="B1130">
        <v>1745</v>
      </c>
      <c r="C1130" t="s">
        <v>7112</v>
      </c>
      <c r="D1130" s="85">
        <v>46149</v>
      </c>
    </row>
    <row r="1131" spans="1:4" hidden="1" x14ac:dyDescent="0.3">
      <c r="A1131" t="s">
        <v>302</v>
      </c>
      <c r="B1131">
        <v>4799</v>
      </c>
      <c r="C1131" t="s">
        <v>7112</v>
      </c>
      <c r="D1131" s="85">
        <v>46139</v>
      </c>
    </row>
    <row r="1132" spans="1:4" hidden="1" x14ac:dyDescent="0.3">
      <c r="A1132" t="s">
        <v>302</v>
      </c>
      <c r="B1132">
        <v>4310</v>
      </c>
      <c r="C1132" t="s">
        <v>7112</v>
      </c>
      <c r="D1132" s="85">
        <v>46140</v>
      </c>
    </row>
    <row r="1133" spans="1:4" hidden="1" x14ac:dyDescent="0.3">
      <c r="A1133" t="s">
        <v>302</v>
      </c>
      <c r="B1133">
        <v>4752</v>
      </c>
      <c r="C1133" t="s">
        <v>7112</v>
      </c>
      <c r="D1133" s="85">
        <v>46141</v>
      </c>
    </row>
    <row r="1134" spans="1:4" hidden="1" x14ac:dyDescent="0.3">
      <c r="A1134" t="s">
        <v>2207</v>
      </c>
      <c r="B1134">
        <v>1452</v>
      </c>
      <c r="C1134" t="s">
        <v>7112</v>
      </c>
      <c r="D1134" s="85">
        <v>46139</v>
      </c>
    </row>
    <row r="1135" spans="1:4" hidden="1" x14ac:dyDescent="0.3">
      <c r="A1135" t="s">
        <v>2207</v>
      </c>
      <c r="B1135">
        <v>3244</v>
      </c>
      <c r="C1135" t="s">
        <v>7112</v>
      </c>
      <c r="D1135" s="85">
        <v>46140</v>
      </c>
    </row>
    <row r="1136" spans="1:4" hidden="1" x14ac:dyDescent="0.3">
      <c r="A1136" t="s">
        <v>2207</v>
      </c>
      <c r="B1136">
        <v>980</v>
      </c>
      <c r="C1136" t="s">
        <v>7112</v>
      </c>
      <c r="D1136" s="85">
        <v>46140</v>
      </c>
    </row>
    <row r="1137" spans="1:4" hidden="1" x14ac:dyDescent="0.3">
      <c r="A1137" t="s">
        <v>402</v>
      </c>
      <c r="B1137">
        <v>5667</v>
      </c>
      <c r="C1137" t="s">
        <v>7112</v>
      </c>
      <c r="D1137" s="85">
        <v>46139</v>
      </c>
    </row>
    <row r="1138" spans="1:4" hidden="1" x14ac:dyDescent="0.3">
      <c r="A1138" t="s">
        <v>402</v>
      </c>
      <c r="B1138">
        <v>6929</v>
      </c>
      <c r="C1138" t="s">
        <v>7112</v>
      </c>
      <c r="D1138" s="85">
        <v>46140</v>
      </c>
    </row>
    <row r="1139" spans="1:4" hidden="1" x14ac:dyDescent="0.3">
      <c r="A1139" t="s">
        <v>402</v>
      </c>
      <c r="B1139">
        <v>7343</v>
      </c>
      <c r="C1139" t="s">
        <v>7112</v>
      </c>
      <c r="D1139" s="85">
        <v>46141</v>
      </c>
    </row>
    <row r="1140" spans="1:4" hidden="1" x14ac:dyDescent="0.3">
      <c r="A1140" t="s">
        <v>402</v>
      </c>
      <c r="B1140">
        <v>7469</v>
      </c>
      <c r="C1140" t="s">
        <v>7112</v>
      </c>
      <c r="D1140" s="85">
        <v>46142</v>
      </c>
    </row>
    <row r="1141" spans="1:4" hidden="1" x14ac:dyDescent="0.3">
      <c r="A1141" t="s">
        <v>402</v>
      </c>
      <c r="B1141">
        <v>3363</v>
      </c>
      <c r="C1141" t="s">
        <v>7112</v>
      </c>
      <c r="D1141" s="85">
        <v>46146</v>
      </c>
    </row>
    <row r="1142" spans="1:4" hidden="1" x14ac:dyDescent="0.3">
      <c r="A1142" t="s">
        <v>736</v>
      </c>
      <c r="B1142">
        <v>660</v>
      </c>
      <c r="C1142" t="s">
        <v>7112</v>
      </c>
      <c r="D1142" s="85">
        <v>46139</v>
      </c>
    </row>
    <row r="1143" spans="1:4" hidden="1" x14ac:dyDescent="0.3">
      <c r="A1143" t="s">
        <v>736</v>
      </c>
      <c r="B1143">
        <v>1129</v>
      </c>
      <c r="C1143" t="s">
        <v>7112</v>
      </c>
      <c r="D1143" s="85">
        <v>46139</v>
      </c>
    </row>
    <row r="1144" spans="1:4" hidden="1" x14ac:dyDescent="0.3">
      <c r="A1144" t="s">
        <v>2112</v>
      </c>
      <c r="B1144">
        <v>17</v>
      </c>
      <c r="C1144" t="s">
        <v>7112</v>
      </c>
      <c r="D1144" s="85">
        <v>46139</v>
      </c>
    </row>
    <row r="1145" spans="1:4" hidden="1" x14ac:dyDescent="0.3">
      <c r="A1145" t="s">
        <v>2112</v>
      </c>
      <c r="B1145">
        <v>30</v>
      </c>
      <c r="C1145" t="s">
        <v>7112</v>
      </c>
      <c r="D1145" s="85">
        <v>46139</v>
      </c>
    </row>
    <row r="1146" spans="1:4" hidden="1" x14ac:dyDescent="0.3">
      <c r="A1146" t="s">
        <v>2112</v>
      </c>
      <c r="B1146">
        <v>32</v>
      </c>
      <c r="C1146" t="s">
        <v>7112</v>
      </c>
      <c r="D1146" s="85">
        <v>46139</v>
      </c>
    </row>
    <row r="1147" spans="1:4" hidden="1" x14ac:dyDescent="0.3">
      <c r="A1147" t="s">
        <v>2112</v>
      </c>
      <c r="B1147">
        <v>31</v>
      </c>
      <c r="C1147" t="s">
        <v>7112</v>
      </c>
      <c r="D1147" s="85">
        <v>46139</v>
      </c>
    </row>
    <row r="1148" spans="1:4" hidden="1" x14ac:dyDescent="0.3">
      <c r="A1148" t="s">
        <v>2112</v>
      </c>
      <c r="B1148">
        <v>32</v>
      </c>
      <c r="C1148" t="s">
        <v>7112</v>
      </c>
      <c r="D1148" s="85">
        <v>46139</v>
      </c>
    </row>
    <row r="1149" spans="1:4" hidden="1" x14ac:dyDescent="0.3">
      <c r="A1149" t="s">
        <v>2112</v>
      </c>
      <c r="B1149">
        <v>31</v>
      </c>
      <c r="C1149" t="s">
        <v>7112</v>
      </c>
      <c r="D1149" s="85">
        <v>46139</v>
      </c>
    </row>
    <row r="1150" spans="1:4" hidden="1" x14ac:dyDescent="0.3">
      <c r="A1150" t="s">
        <v>2112</v>
      </c>
      <c r="B1150">
        <v>32</v>
      </c>
      <c r="C1150" t="s">
        <v>7112</v>
      </c>
      <c r="D1150" s="85">
        <v>46139</v>
      </c>
    </row>
    <row r="1151" spans="1:4" hidden="1" x14ac:dyDescent="0.3">
      <c r="A1151" t="s">
        <v>2112</v>
      </c>
      <c r="B1151">
        <v>31</v>
      </c>
      <c r="C1151" t="s">
        <v>7112</v>
      </c>
      <c r="D1151" s="85">
        <v>46139</v>
      </c>
    </row>
    <row r="1152" spans="1:4" hidden="1" x14ac:dyDescent="0.3">
      <c r="A1152" t="s">
        <v>2112</v>
      </c>
      <c r="B1152">
        <v>32</v>
      </c>
      <c r="C1152" t="s">
        <v>7112</v>
      </c>
      <c r="D1152" s="85">
        <v>46139</v>
      </c>
    </row>
    <row r="1153" spans="1:4" hidden="1" x14ac:dyDescent="0.3">
      <c r="A1153" t="s">
        <v>2112</v>
      </c>
      <c r="B1153">
        <v>31</v>
      </c>
      <c r="C1153" t="s">
        <v>7112</v>
      </c>
      <c r="D1153" s="85">
        <v>46139</v>
      </c>
    </row>
    <row r="1154" spans="1:4" hidden="1" x14ac:dyDescent="0.3">
      <c r="A1154" t="s">
        <v>2112</v>
      </c>
      <c r="B1154">
        <v>32</v>
      </c>
      <c r="C1154" t="s">
        <v>7112</v>
      </c>
      <c r="D1154" s="85">
        <v>46139</v>
      </c>
    </row>
    <row r="1155" spans="1:4" hidden="1" x14ac:dyDescent="0.3">
      <c r="A1155" t="s">
        <v>2112</v>
      </c>
      <c r="B1155">
        <v>31</v>
      </c>
      <c r="C1155" t="s">
        <v>7112</v>
      </c>
      <c r="D1155" s="85">
        <v>46139</v>
      </c>
    </row>
    <row r="1156" spans="1:4" hidden="1" x14ac:dyDescent="0.3">
      <c r="A1156" t="s">
        <v>2112</v>
      </c>
      <c r="B1156">
        <v>31</v>
      </c>
      <c r="C1156" t="s">
        <v>7112</v>
      </c>
      <c r="D1156" s="85">
        <v>46139</v>
      </c>
    </row>
    <row r="1157" spans="1:4" hidden="1" x14ac:dyDescent="0.3">
      <c r="A1157" t="s">
        <v>2112</v>
      </c>
      <c r="B1157">
        <v>32</v>
      </c>
      <c r="C1157" t="s">
        <v>7112</v>
      </c>
      <c r="D1157" s="85">
        <v>46139</v>
      </c>
    </row>
    <row r="1158" spans="1:4" hidden="1" x14ac:dyDescent="0.3">
      <c r="A1158" t="s">
        <v>2112</v>
      </c>
      <c r="B1158">
        <v>31</v>
      </c>
      <c r="C1158" t="s">
        <v>7112</v>
      </c>
      <c r="D1158" s="85">
        <v>46139</v>
      </c>
    </row>
    <row r="1159" spans="1:4" hidden="1" x14ac:dyDescent="0.3">
      <c r="A1159" t="s">
        <v>2112</v>
      </c>
      <c r="B1159">
        <v>32</v>
      </c>
      <c r="C1159" t="s">
        <v>7112</v>
      </c>
      <c r="D1159" s="85">
        <v>46139</v>
      </c>
    </row>
    <row r="1160" spans="1:4" hidden="1" x14ac:dyDescent="0.3">
      <c r="A1160" t="s">
        <v>2112</v>
      </c>
      <c r="B1160">
        <v>31</v>
      </c>
      <c r="C1160" t="s">
        <v>7112</v>
      </c>
      <c r="D1160" s="85">
        <v>46140</v>
      </c>
    </row>
    <row r="1161" spans="1:4" hidden="1" x14ac:dyDescent="0.3">
      <c r="A1161" t="s">
        <v>2112</v>
      </c>
      <c r="B1161">
        <v>31</v>
      </c>
      <c r="C1161" t="s">
        <v>7112</v>
      </c>
      <c r="D1161" s="85">
        <v>46140</v>
      </c>
    </row>
    <row r="1162" spans="1:4" hidden="1" x14ac:dyDescent="0.3">
      <c r="A1162" t="s">
        <v>2112</v>
      </c>
      <c r="B1162">
        <v>32</v>
      </c>
      <c r="C1162" t="s">
        <v>7112</v>
      </c>
      <c r="D1162" s="85">
        <v>46140</v>
      </c>
    </row>
    <row r="1163" spans="1:4" hidden="1" x14ac:dyDescent="0.3">
      <c r="A1163" t="s">
        <v>2112</v>
      </c>
      <c r="B1163">
        <v>31</v>
      </c>
      <c r="C1163" t="s">
        <v>7112</v>
      </c>
      <c r="D1163" s="85">
        <v>46140</v>
      </c>
    </row>
    <row r="1164" spans="1:4" hidden="1" x14ac:dyDescent="0.3">
      <c r="A1164" t="s">
        <v>2112</v>
      </c>
      <c r="B1164">
        <v>32</v>
      </c>
      <c r="C1164" t="s">
        <v>7112</v>
      </c>
      <c r="D1164" s="85">
        <v>46140</v>
      </c>
    </row>
    <row r="1165" spans="1:4" hidden="1" x14ac:dyDescent="0.3">
      <c r="A1165" t="s">
        <v>2112</v>
      </c>
      <c r="B1165">
        <v>31</v>
      </c>
      <c r="C1165" t="s">
        <v>7112</v>
      </c>
      <c r="D1165" s="85">
        <v>46140</v>
      </c>
    </row>
    <row r="1166" spans="1:4" hidden="1" x14ac:dyDescent="0.3">
      <c r="A1166" t="s">
        <v>2112</v>
      </c>
      <c r="B1166">
        <v>31</v>
      </c>
      <c r="C1166" t="s">
        <v>7112</v>
      </c>
      <c r="D1166" s="85">
        <v>46140</v>
      </c>
    </row>
    <row r="1167" spans="1:4" hidden="1" x14ac:dyDescent="0.3">
      <c r="A1167" t="s">
        <v>2112</v>
      </c>
      <c r="B1167">
        <v>32</v>
      </c>
      <c r="C1167" t="s">
        <v>7112</v>
      </c>
      <c r="D1167" s="85">
        <v>46140</v>
      </c>
    </row>
    <row r="1168" spans="1:4" hidden="1" x14ac:dyDescent="0.3">
      <c r="A1168" t="s">
        <v>2112</v>
      </c>
      <c r="B1168">
        <v>31</v>
      </c>
      <c r="C1168" t="s">
        <v>7112</v>
      </c>
      <c r="D1168" s="85">
        <v>46140</v>
      </c>
    </row>
    <row r="1169" spans="1:4" hidden="1" x14ac:dyDescent="0.3">
      <c r="A1169" t="s">
        <v>2112</v>
      </c>
      <c r="B1169">
        <v>31</v>
      </c>
      <c r="C1169" t="s">
        <v>7112</v>
      </c>
      <c r="D1169" s="85">
        <v>46140</v>
      </c>
    </row>
    <row r="1170" spans="1:4" hidden="1" x14ac:dyDescent="0.3">
      <c r="A1170" t="s">
        <v>2112</v>
      </c>
      <c r="B1170">
        <v>32</v>
      </c>
      <c r="C1170" t="s">
        <v>7112</v>
      </c>
      <c r="D1170" s="85">
        <v>46140</v>
      </c>
    </row>
    <row r="1171" spans="1:4" hidden="1" x14ac:dyDescent="0.3">
      <c r="A1171" t="s">
        <v>2112</v>
      </c>
      <c r="B1171">
        <v>15</v>
      </c>
      <c r="C1171" t="s">
        <v>7112</v>
      </c>
      <c r="D1171" s="85">
        <v>46140</v>
      </c>
    </row>
    <row r="1172" spans="1:4" hidden="1" x14ac:dyDescent="0.3">
      <c r="A1172" t="s">
        <v>2112</v>
      </c>
      <c r="B1172">
        <v>5</v>
      </c>
      <c r="C1172" t="s">
        <v>7112</v>
      </c>
      <c r="D1172" s="85">
        <v>46140</v>
      </c>
    </row>
    <row r="1173" spans="1:4" hidden="1" x14ac:dyDescent="0.3">
      <c r="A1173" t="s">
        <v>2112</v>
      </c>
      <c r="B1173">
        <v>2</v>
      </c>
      <c r="C1173" t="s">
        <v>7112</v>
      </c>
      <c r="D1173" s="85">
        <v>46140</v>
      </c>
    </row>
    <row r="1174" spans="1:4" hidden="1" x14ac:dyDescent="0.3">
      <c r="A1174" t="s">
        <v>2112</v>
      </c>
      <c r="B1174">
        <v>31</v>
      </c>
      <c r="C1174" t="s">
        <v>7112</v>
      </c>
      <c r="D1174" s="85">
        <v>46140</v>
      </c>
    </row>
    <row r="1175" spans="1:4" hidden="1" x14ac:dyDescent="0.3">
      <c r="A1175" t="s">
        <v>2112</v>
      </c>
      <c r="B1175">
        <v>32</v>
      </c>
      <c r="C1175" t="s">
        <v>7112</v>
      </c>
      <c r="D1175" s="85">
        <v>46140</v>
      </c>
    </row>
    <row r="1176" spans="1:4" hidden="1" x14ac:dyDescent="0.3">
      <c r="A1176" t="s">
        <v>2112</v>
      </c>
      <c r="B1176">
        <v>32</v>
      </c>
      <c r="C1176" t="s">
        <v>7112</v>
      </c>
      <c r="D1176" s="85">
        <v>46140</v>
      </c>
    </row>
    <row r="1177" spans="1:4" hidden="1" x14ac:dyDescent="0.3">
      <c r="A1177" t="s">
        <v>2112</v>
      </c>
      <c r="B1177">
        <v>31</v>
      </c>
      <c r="C1177" t="s">
        <v>7112</v>
      </c>
      <c r="D1177" s="85">
        <v>46140</v>
      </c>
    </row>
    <row r="1178" spans="1:4" hidden="1" x14ac:dyDescent="0.3">
      <c r="A1178" t="s">
        <v>2112</v>
      </c>
      <c r="B1178">
        <v>32</v>
      </c>
      <c r="C1178" t="s">
        <v>7112</v>
      </c>
      <c r="D1178" s="85">
        <v>46140</v>
      </c>
    </row>
    <row r="1179" spans="1:4" hidden="1" x14ac:dyDescent="0.3">
      <c r="A1179" t="s">
        <v>2112</v>
      </c>
      <c r="B1179">
        <v>31</v>
      </c>
      <c r="C1179" t="s">
        <v>7112</v>
      </c>
      <c r="D1179" s="85">
        <v>46140</v>
      </c>
    </row>
    <row r="1180" spans="1:4" hidden="1" x14ac:dyDescent="0.3">
      <c r="A1180" t="s">
        <v>2112</v>
      </c>
      <c r="B1180">
        <v>32</v>
      </c>
      <c r="C1180" t="s">
        <v>7112</v>
      </c>
      <c r="D1180" s="85">
        <v>46140</v>
      </c>
    </row>
    <row r="1181" spans="1:4" hidden="1" x14ac:dyDescent="0.3">
      <c r="A1181" t="s">
        <v>2112</v>
      </c>
      <c r="B1181">
        <v>31</v>
      </c>
      <c r="C1181" t="s">
        <v>7112</v>
      </c>
      <c r="D1181" s="85">
        <v>46140</v>
      </c>
    </row>
    <row r="1182" spans="1:4" hidden="1" x14ac:dyDescent="0.3">
      <c r="A1182" t="s">
        <v>2112</v>
      </c>
      <c r="B1182">
        <v>32</v>
      </c>
      <c r="C1182" t="s">
        <v>7112</v>
      </c>
      <c r="D1182" s="85">
        <v>46140</v>
      </c>
    </row>
    <row r="1183" spans="1:4" hidden="1" x14ac:dyDescent="0.3">
      <c r="A1183" t="s">
        <v>2112</v>
      </c>
      <c r="B1183">
        <v>31</v>
      </c>
      <c r="C1183" t="s">
        <v>7112</v>
      </c>
      <c r="D1183" s="85">
        <v>46140</v>
      </c>
    </row>
    <row r="1184" spans="1:4" hidden="1" x14ac:dyDescent="0.3">
      <c r="A1184" t="s">
        <v>2112</v>
      </c>
      <c r="B1184">
        <v>32</v>
      </c>
      <c r="C1184" t="s">
        <v>7112</v>
      </c>
      <c r="D1184" s="85">
        <v>46140</v>
      </c>
    </row>
    <row r="1185" spans="1:4" hidden="1" x14ac:dyDescent="0.3">
      <c r="A1185" t="s">
        <v>2112</v>
      </c>
      <c r="B1185">
        <v>32</v>
      </c>
      <c r="C1185" t="s">
        <v>7112</v>
      </c>
      <c r="D1185" s="85">
        <v>46140</v>
      </c>
    </row>
    <row r="1186" spans="1:4" hidden="1" x14ac:dyDescent="0.3">
      <c r="A1186" t="s">
        <v>2112</v>
      </c>
      <c r="B1186">
        <v>31</v>
      </c>
      <c r="C1186" t="s">
        <v>7112</v>
      </c>
      <c r="D1186" s="85">
        <v>46141</v>
      </c>
    </row>
    <row r="1187" spans="1:4" hidden="1" x14ac:dyDescent="0.3">
      <c r="A1187" t="s">
        <v>2112</v>
      </c>
      <c r="B1187">
        <v>203</v>
      </c>
      <c r="C1187" t="s">
        <v>7112</v>
      </c>
      <c r="D1187" s="85">
        <v>46141</v>
      </c>
    </row>
    <row r="1188" spans="1:4" hidden="1" x14ac:dyDescent="0.3">
      <c r="A1188" t="s">
        <v>2112</v>
      </c>
      <c r="B1188">
        <v>18</v>
      </c>
      <c r="C1188" t="s">
        <v>7112</v>
      </c>
      <c r="D1188" s="85">
        <v>46141</v>
      </c>
    </row>
    <row r="1189" spans="1:4" hidden="1" x14ac:dyDescent="0.3">
      <c r="A1189" t="s">
        <v>2112</v>
      </c>
      <c r="B1189">
        <v>32</v>
      </c>
      <c r="C1189" t="s">
        <v>7112</v>
      </c>
      <c r="D1189" s="85">
        <v>46141</v>
      </c>
    </row>
    <row r="1190" spans="1:4" hidden="1" x14ac:dyDescent="0.3">
      <c r="A1190" t="s">
        <v>2112</v>
      </c>
      <c r="B1190">
        <v>31</v>
      </c>
      <c r="C1190" t="s">
        <v>7112</v>
      </c>
      <c r="D1190" s="85">
        <v>46141</v>
      </c>
    </row>
    <row r="1191" spans="1:4" hidden="1" x14ac:dyDescent="0.3">
      <c r="A1191" t="s">
        <v>2112</v>
      </c>
      <c r="B1191">
        <v>32</v>
      </c>
      <c r="C1191" t="s">
        <v>7112</v>
      </c>
      <c r="D1191" s="85">
        <v>46141</v>
      </c>
    </row>
    <row r="1192" spans="1:4" hidden="1" x14ac:dyDescent="0.3">
      <c r="A1192" t="s">
        <v>2112</v>
      </c>
      <c r="B1192">
        <v>32</v>
      </c>
      <c r="C1192" t="s">
        <v>7112</v>
      </c>
      <c r="D1192" s="85">
        <v>46141</v>
      </c>
    </row>
    <row r="1193" spans="1:4" hidden="1" x14ac:dyDescent="0.3">
      <c r="A1193" t="s">
        <v>2112</v>
      </c>
      <c r="B1193">
        <v>31</v>
      </c>
      <c r="C1193" t="s">
        <v>7112</v>
      </c>
      <c r="D1193" s="85">
        <v>46141</v>
      </c>
    </row>
    <row r="1194" spans="1:4" hidden="1" x14ac:dyDescent="0.3">
      <c r="A1194" t="s">
        <v>2112</v>
      </c>
      <c r="B1194">
        <v>32</v>
      </c>
      <c r="C1194" t="s">
        <v>7112</v>
      </c>
      <c r="D1194" s="85">
        <v>46141</v>
      </c>
    </row>
    <row r="1195" spans="1:4" hidden="1" x14ac:dyDescent="0.3">
      <c r="A1195" t="s">
        <v>2112</v>
      </c>
      <c r="B1195">
        <v>31</v>
      </c>
      <c r="C1195" t="s">
        <v>7112</v>
      </c>
      <c r="D1195" s="85">
        <v>46141</v>
      </c>
    </row>
    <row r="1196" spans="1:4" hidden="1" x14ac:dyDescent="0.3">
      <c r="A1196" t="s">
        <v>2112</v>
      </c>
      <c r="B1196">
        <v>32</v>
      </c>
      <c r="C1196" t="s">
        <v>7112</v>
      </c>
      <c r="D1196" s="85">
        <v>46141</v>
      </c>
    </row>
    <row r="1197" spans="1:4" hidden="1" x14ac:dyDescent="0.3">
      <c r="A1197" t="s">
        <v>2112</v>
      </c>
      <c r="B1197">
        <v>31</v>
      </c>
      <c r="C1197" t="s">
        <v>7112</v>
      </c>
      <c r="D1197" s="85">
        <v>46141</v>
      </c>
    </row>
    <row r="1198" spans="1:4" hidden="1" x14ac:dyDescent="0.3">
      <c r="A1198" t="s">
        <v>2112</v>
      </c>
      <c r="B1198">
        <v>32</v>
      </c>
      <c r="C1198" t="s">
        <v>7112</v>
      </c>
      <c r="D1198" s="85">
        <v>46141</v>
      </c>
    </row>
    <row r="1199" spans="1:4" hidden="1" x14ac:dyDescent="0.3">
      <c r="A1199" t="s">
        <v>2112</v>
      </c>
      <c r="B1199">
        <v>31</v>
      </c>
      <c r="C1199" t="s">
        <v>7112</v>
      </c>
      <c r="D1199" s="85">
        <v>46141</v>
      </c>
    </row>
    <row r="1200" spans="1:4" hidden="1" x14ac:dyDescent="0.3">
      <c r="A1200" t="s">
        <v>2112</v>
      </c>
      <c r="B1200">
        <v>32</v>
      </c>
      <c r="C1200" t="s">
        <v>7112</v>
      </c>
      <c r="D1200" s="85">
        <v>46141</v>
      </c>
    </row>
    <row r="1201" spans="1:4" hidden="1" x14ac:dyDescent="0.3">
      <c r="A1201" t="s">
        <v>2112</v>
      </c>
      <c r="B1201">
        <v>31</v>
      </c>
      <c r="C1201" t="s">
        <v>7112</v>
      </c>
      <c r="D1201" s="85">
        <v>46141</v>
      </c>
    </row>
    <row r="1202" spans="1:4" hidden="1" x14ac:dyDescent="0.3">
      <c r="A1202" t="s">
        <v>2112</v>
      </c>
      <c r="B1202">
        <v>32</v>
      </c>
      <c r="C1202" t="s">
        <v>7112</v>
      </c>
      <c r="D1202" s="85">
        <v>46141</v>
      </c>
    </row>
    <row r="1203" spans="1:4" hidden="1" x14ac:dyDescent="0.3">
      <c r="A1203" t="s">
        <v>2112</v>
      </c>
      <c r="B1203">
        <v>32</v>
      </c>
      <c r="C1203" t="s">
        <v>7112</v>
      </c>
      <c r="D1203" s="85">
        <v>46141</v>
      </c>
    </row>
    <row r="1204" spans="1:4" hidden="1" x14ac:dyDescent="0.3">
      <c r="A1204" t="s">
        <v>2112</v>
      </c>
      <c r="B1204">
        <v>31</v>
      </c>
      <c r="C1204" t="s">
        <v>7112</v>
      </c>
      <c r="D1204" s="85">
        <v>46141</v>
      </c>
    </row>
    <row r="1205" spans="1:4" hidden="1" x14ac:dyDescent="0.3">
      <c r="A1205" t="s">
        <v>2112</v>
      </c>
      <c r="B1205">
        <v>32</v>
      </c>
      <c r="C1205" t="s">
        <v>7112</v>
      </c>
      <c r="D1205" s="85">
        <v>46142</v>
      </c>
    </row>
    <row r="1206" spans="1:4" hidden="1" x14ac:dyDescent="0.3">
      <c r="A1206" t="s">
        <v>2112</v>
      </c>
      <c r="B1206">
        <v>31</v>
      </c>
      <c r="C1206" t="s">
        <v>7112</v>
      </c>
      <c r="D1206" s="85">
        <v>46142</v>
      </c>
    </row>
    <row r="1207" spans="1:4" hidden="1" x14ac:dyDescent="0.3">
      <c r="A1207" t="s">
        <v>2112</v>
      </c>
      <c r="B1207">
        <v>32</v>
      </c>
      <c r="C1207" t="s">
        <v>7112</v>
      </c>
      <c r="D1207" s="85">
        <v>46142</v>
      </c>
    </row>
    <row r="1208" spans="1:4" hidden="1" x14ac:dyDescent="0.3">
      <c r="A1208" t="s">
        <v>2112</v>
      </c>
      <c r="B1208">
        <v>31</v>
      </c>
      <c r="C1208" t="s">
        <v>7112</v>
      </c>
      <c r="D1208" s="85">
        <v>46142</v>
      </c>
    </row>
    <row r="1209" spans="1:4" hidden="1" x14ac:dyDescent="0.3">
      <c r="A1209" t="s">
        <v>2112</v>
      </c>
      <c r="B1209">
        <v>32</v>
      </c>
      <c r="C1209" t="s">
        <v>7112</v>
      </c>
      <c r="D1209" s="85">
        <v>46142</v>
      </c>
    </row>
    <row r="1210" spans="1:4" hidden="1" x14ac:dyDescent="0.3">
      <c r="A1210" t="s">
        <v>2112</v>
      </c>
      <c r="B1210">
        <v>32</v>
      </c>
      <c r="C1210" t="s">
        <v>7112</v>
      </c>
      <c r="D1210" s="85">
        <v>46142</v>
      </c>
    </row>
    <row r="1211" spans="1:4" hidden="1" x14ac:dyDescent="0.3">
      <c r="A1211" t="s">
        <v>2112</v>
      </c>
      <c r="B1211">
        <v>31</v>
      </c>
      <c r="C1211" t="s">
        <v>7112</v>
      </c>
      <c r="D1211" s="85">
        <v>46142</v>
      </c>
    </row>
    <row r="1212" spans="1:4" hidden="1" x14ac:dyDescent="0.3">
      <c r="A1212" t="s">
        <v>2112</v>
      </c>
      <c r="B1212">
        <v>32</v>
      </c>
      <c r="C1212" t="s">
        <v>7112</v>
      </c>
      <c r="D1212" s="85">
        <v>46142</v>
      </c>
    </row>
    <row r="1213" spans="1:4" hidden="1" x14ac:dyDescent="0.3">
      <c r="A1213" t="s">
        <v>2112</v>
      </c>
      <c r="B1213">
        <v>31</v>
      </c>
      <c r="C1213" t="s">
        <v>7112</v>
      </c>
      <c r="D1213" s="85">
        <v>46142</v>
      </c>
    </row>
    <row r="1214" spans="1:4" hidden="1" x14ac:dyDescent="0.3">
      <c r="A1214" t="s">
        <v>2112</v>
      </c>
      <c r="B1214">
        <v>31</v>
      </c>
      <c r="C1214" t="s">
        <v>7112</v>
      </c>
      <c r="D1214" s="85">
        <v>46142</v>
      </c>
    </row>
    <row r="1215" spans="1:4" hidden="1" x14ac:dyDescent="0.3">
      <c r="A1215" t="s">
        <v>2112</v>
      </c>
      <c r="B1215">
        <v>31</v>
      </c>
      <c r="C1215" t="s">
        <v>7112</v>
      </c>
      <c r="D1215" s="85">
        <v>46142</v>
      </c>
    </row>
    <row r="1216" spans="1:4" hidden="1" x14ac:dyDescent="0.3">
      <c r="A1216" t="s">
        <v>2112</v>
      </c>
      <c r="B1216">
        <v>32</v>
      </c>
      <c r="C1216" t="s">
        <v>7112</v>
      </c>
      <c r="D1216" s="85">
        <v>46142</v>
      </c>
    </row>
    <row r="1217" spans="1:4" hidden="1" x14ac:dyDescent="0.3">
      <c r="A1217" t="s">
        <v>2112</v>
      </c>
      <c r="B1217">
        <v>31</v>
      </c>
      <c r="C1217" t="s">
        <v>7112</v>
      </c>
      <c r="D1217" s="85">
        <v>46142</v>
      </c>
    </row>
    <row r="1218" spans="1:4" hidden="1" x14ac:dyDescent="0.3">
      <c r="A1218" t="s">
        <v>2112</v>
      </c>
      <c r="B1218">
        <v>32</v>
      </c>
      <c r="C1218" t="s">
        <v>7112</v>
      </c>
      <c r="D1218" s="85">
        <v>46142</v>
      </c>
    </row>
    <row r="1219" spans="1:4" hidden="1" x14ac:dyDescent="0.3">
      <c r="A1219" t="s">
        <v>2112</v>
      </c>
      <c r="B1219">
        <v>26</v>
      </c>
      <c r="C1219" t="s">
        <v>7112</v>
      </c>
      <c r="D1219" s="85">
        <v>46142</v>
      </c>
    </row>
    <row r="1220" spans="1:4" hidden="1" x14ac:dyDescent="0.3">
      <c r="A1220" t="s">
        <v>2112</v>
      </c>
      <c r="B1220">
        <v>20</v>
      </c>
      <c r="C1220" t="s">
        <v>7112</v>
      </c>
      <c r="D1220" s="85">
        <v>46142</v>
      </c>
    </row>
    <row r="1221" spans="1:4" hidden="1" x14ac:dyDescent="0.3">
      <c r="A1221" t="s">
        <v>2112</v>
      </c>
      <c r="B1221">
        <v>31</v>
      </c>
      <c r="C1221" t="s">
        <v>7112</v>
      </c>
      <c r="D1221" s="85">
        <v>46142</v>
      </c>
    </row>
    <row r="1222" spans="1:4" hidden="1" x14ac:dyDescent="0.3">
      <c r="A1222" t="s">
        <v>2112</v>
      </c>
      <c r="B1222">
        <v>636</v>
      </c>
      <c r="C1222" t="s">
        <v>7112</v>
      </c>
      <c r="D1222" s="85">
        <v>46146</v>
      </c>
    </row>
    <row r="1223" spans="1:4" hidden="1" x14ac:dyDescent="0.3">
      <c r="A1223" t="s">
        <v>2112</v>
      </c>
      <c r="B1223">
        <v>7</v>
      </c>
      <c r="C1223" t="s">
        <v>7112</v>
      </c>
      <c r="D1223" s="85">
        <v>46146</v>
      </c>
    </row>
    <row r="1224" spans="1:4" hidden="1" x14ac:dyDescent="0.3">
      <c r="A1224" t="s">
        <v>2112</v>
      </c>
      <c r="B1224">
        <v>29</v>
      </c>
      <c r="C1224" t="s">
        <v>7112</v>
      </c>
      <c r="D1224" s="85">
        <v>46146</v>
      </c>
    </row>
    <row r="1225" spans="1:4" hidden="1" x14ac:dyDescent="0.3">
      <c r="A1225" t="s">
        <v>2112</v>
      </c>
      <c r="B1225">
        <v>31</v>
      </c>
      <c r="C1225" t="s">
        <v>7112</v>
      </c>
      <c r="D1225" s="85">
        <v>46146</v>
      </c>
    </row>
    <row r="1226" spans="1:4" hidden="1" x14ac:dyDescent="0.3">
      <c r="A1226" t="s">
        <v>2112</v>
      </c>
      <c r="B1226">
        <v>31</v>
      </c>
      <c r="C1226" t="s">
        <v>7112</v>
      </c>
      <c r="D1226" s="85">
        <v>46146</v>
      </c>
    </row>
    <row r="1227" spans="1:4" hidden="1" x14ac:dyDescent="0.3">
      <c r="A1227" t="s">
        <v>2112</v>
      </c>
      <c r="B1227">
        <v>32</v>
      </c>
      <c r="C1227" t="s">
        <v>7112</v>
      </c>
      <c r="D1227" s="85">
        <v>46146</v>
      </c>
    </row>
    <row r="1228" spans="1:4" hidden="1" x14ac:dyDescent="0.3">
      <c r="A1228" t="s">
        <v>2112</v>
      </c>
      <c r="B1228">
        <v>31</v>
      </c>
      <c r="C1228" t="s">
        <v>7112</v>
      </c>
      <c r="D1228" s="85">
        <v>46146</v>
      </c>
    </row>
    <row r="1229" spans="1:4" hidden="1" x14ac:dyDescent="0.3">
      <c r="A1229" t="s">
        <v>2112</v>
      </c>
      <c r="B1229">
        <v>32</v>
      </c>
      <c r="C1229" t="s">
        <v>7112</v>
      </c>
      <c r="D1229" s="85">
        <v>46146</v>
      </c>
    </row>
    <row r="1230" spans="1:4" hidden="1" x14ac:dyDescent="0.3">
      <c r="A1230" t="s">
        <v>2112</v>
      </c>
      <c r="B1230">
        <v>31</v>
      </c>
      <c r="C1230" t="s">
        <v>7112</v>
      </c>
      <c r="D1230" s="85">
        <v>46146</v>
      </c>
    </row>
    <row r="1231" spans="1:4" hidden="1" x14ac:dyDescent="0.3">
      <c r="A1231" t="s">
        <v>2112</v>
      </c>
      <c r="B1231">
        <v>32</v>
      </c>
      <c r="C1231" t="s">
        <v>7112</v>
      </c>
      <c r="D1231" s="85">
        <v>46146</v>
      </c>
    </row>
    <row r="1232" spans="1:4" hidden="1" x14ac:dyDescent="0.3">
      <c r="A1232" t="s">
        <v>2112</v>
      </c>
      <c r="B1232">
        <v>32</v>
      </c>
      <c r="C1232" t="s">
        <v>7112</v>
      </c>
      <c r="D1232" s="85">
        <v>46146</v>
      </c>
    </row>
    <row r="1233" spans="1:4" hidden="1" x14ac:dyDescent="0.3">
      <c r="A1233" t="s">
        <v>2112</v>
      </c>
      <c r="B1233">
        <v>31</v>
      </c>
      <c r="C1233" t="s">
        <v>7112</v>
      </c>
      <c r="D1233" s="85">
        <v>46146</v>
      </c>
    </row>
    <row r="1234" spans="1:4" hidden="1" x14ac:dyDescent="0.3">
      <c r="A1234" t="s">
        <v>2112</v>
      </c>
      <c r="B1234">
        <v>32</v>
      </c>
      <c r="C1234" t="s">
        <v>7112</v>
      </c>
      <c r="D1234" s="85">
        <v>46146</v>
      </c>
    </row>
    <row r="1235" spans="1:4" hidden="1" x14ac:dyDescent="0.3">
      <c r="A1235" t="s">
        <v>2112</v>
      </c>
      <c r="B1235">
        <v>31</v>
      </c>
      <c r="C1235" t="s">
        <v>7112</v>
      </c>
      <c r="D1235" s="85">
        <v>46146</v>
      </c>
    </row>
    <row r="1236" spans="1:4" hidden="1" x14ac:dyDescent="0.3">
      <c r="A1236" t="s">
        <v>2112</v>
      </c>
      <c r="B1236">
        <v>32</v>
      </c>
      <c r="C1236" t="s">
        <v>7112</v>
      </c>
      <c r="D1236" s="85">
        <v>46146</v>
      </c>
    </row>
    <row r="1237" spans="1:4" hidden="1" x14ac:dyDescent="0.3">
      <c r="A1237" t="s">
        <v>2112</v>
      </c>
      <c r="B1237">
        <v>31</v>
      </c>
      <c r="C1237" t="s">
        <v>7112</v>
      </c>
      <c r="D1237" s="85">
        <v>46146</v>
      </c>
    </row>
    <row r="1238" spans="1:4" hidden="1" x14ac:dyDescent="0.3">
      <c r="A1238" t="s">
        <v>2112</v>
      </c>
      <c r="B1238">
        <v>32</v>
      </c>
      <c r="C1238" t="s">
        <v>7112</v>
      </c>
      <c r="D1238" s="85">
        <v>46147</v>
      </c>
    </row>
    <row r="1239" spans="1:4" hidden="1" x14ac:dyDescent="0.3">
      <c r="A1239" t="s">
        <v>2112</v>
      </c>
      <c r="B1239">
        <v>32</v>
      </c>
      <c r="C1239" t="s">
        <v>7112</v>
      </c>
      <c r="D1239" s="85">
        <v>46147</v>
      </c>
    </row>
    <row r="1240" spans="1:4" hidden="1" x14ac:dyDescent="0.3">
      <c r="A1240" t="s">
        <v>2112</v>
      </c>
      <c r="B1240">
        <v>31</v>
      </c>
      <c r="C1240" t="s">
        <v>7112</v>
      </c>
      <c r="D1240" s="85">
        <v>46147</v>
      </c>
    </row>
    <row r="1241" spans="1:4" hidden="1" x14ac:dyDescent="0.3">
      <c r="A1241" t="s">
        <v>2112</v>
      </c>
      <c r="B1241">
        <v>32</v>
      </c>
      <c r="C1241" t="s">
        <v>7112</v>
      </c>
      <c r="D1241" s="85">
        <v>46147</v>
      </c>
    </row>
    <row r="1242" spans="1:4" hidden="1" x14ac:dyDescent="0.3">
      <c r="A1242" t="s">
        <v>2112</v>
      </c>
      <c r="B1242">
        <v>30</v>
      </c>
      <c r="C1242" t="s">
        <v>7112</v>
      </c>
      <c r="D1242" s="85">
        <v>46147</v>
      </c>
    </row>
    <row r="1243" spans="1:4" hidden="1" x14ac:dyDescent="0.3">
      <c r="A1243" t="s">
        <v>2112</v>
      </c>
      <c r="B1243">
        <v>32</v>
      </c>
      <c r="C1243" t="s">
        <v>7112</v>
      </c>
      <c r="D1243" s="85">
        <v>46147</v>
      </c>
    </row>
    <row r="1244" spans="1:4" hidden="1" x14ac:dyDescent="0.3">
      <c r="A1244" t="s">
        <v>2112</v>
      </c>
      <c r="B1244">
        <v>31</v>
      </c>
      <c r="C1244" t="s">
        <v>7112</v>
      </c>
      <c r="D1244" s="85">
        <v>46147</v>
      </c>
    </row>
    <row r="1245" spans="1:4" hidden="1" x14ac:dyDescent="0.3">
      <c r="A1245" t="s">
        <v>2112</v>
      </c>
      <c r="B1245">
        <v>32</v>
      </c>
      <c r="C1245" t="s">
        <v>7112</v>
      </c>
      <c r="D1245" s="85">
        <v>46147</v>
      </c>
    </row>
    <row r="1246" spans="1:4" hidden="1" x14ac:dyDescent="0.3">
      <c r="A1246" t="s">
        <v>2112</v>
      </c>
      <c r="B1246">
        <v>32</v>
      </c>
      <c r="C1246" t="s">
        <v>7112</v>
      </c>
      <c r="D1246" s="85">
        <v>46147</v>
      </c>
    </row>
    <row r="1247" spans="1:4" hidden="1" x14ac:dyDescent="0.3">
      <c r="A1247" t="s">
        <v>2112</v>
      </c>
      <c r="B1247">
        <v>31</v>
      </c>
      <c r="C1247" t="s">
        <v>7112</v>
      </c>
      <c r="D1247" s="85">
        <v>46147</v>
      </c>
    </row>
    <row r="1248" spans="1:4" hidden="1" x14ac:dyDescent="0.3">
      <c r="A1248" t="s">
        <v>2112</v>
      </c>
      <c r="B1248">
        <v>32</v>
      </c>
      <c r="C1248" t="s">
        <v>7112</v>
      </c>
      <c r="D1248" s="85">
        <v>46147</v>
      </c>
    </row>
    <row r="1249" spans="1:4" hidden="1" x14ac:dyDescent="0.3">
      <c r="A1249" t="s">
        <v>2112</v>
      </c>
      <c r="B1249">
        <v>31</v>
      </c>
      <c r="C1249" t="s">
        <v>7112</v>
      </c>
      <c r="D1249" s="85">
        <v>46147</v>
      </c>
    </row>
    <row r="1250" spans="1:4" hidden="1" x14ac:dyDescent="0.3">
      <c r="A1250" t="s">
        <v>2112</v>
      </c>
      <c r="B1250">
        <v>31</v>
      </c>
      <c r="C1250" t="s">
        <v>7112</v>
      </c>
      <c r="D1250" s="85">
        <v>46147</v>
      </c>
    </row>
    <row r="1251" spans="1:4" hidden="1" x14ac:dyDescent="0.3">
      <c r="A1251" t="s">
        <v>2112</v>
      </c>
      <c r="B1251">
        <v>32</v>
      </c>
      <c r="C1251" t="s">
        <v>7112</v>
      </c>
      <c r="D1251" s="85">
        <v>46147</v>
      </c>
    </row>
    <row r="1252" spans="1:4" hidden="1" x14ac:dyDescent="0.3">
      <c r="A1252" t="s">
        <v>2112</v>
      </c>
      <c r="B1252">
        <v>31</v>
      </c>
      <c r="C1252" t="s">
        <v>7112</v>
      </c>
      <c r="D1252" s="85">
        <v>46147</v>
      </c>
    </row>
    <row r="1253" spans="1:4" hidden="1" x14ac:dyDescent="0.3">
      <c r="A1253" t="s">
        <v>2112</v>
      </c>
      <c r="B1253">
        <v>32</v>
      </c>
      <c r="C1253" t="s">
        <v>7112</v>
      </c>
      <c r="D1253" s="85">
        <v>46147</v>
      </c>
    </row>
    <row r="1254" spans="1:4" hidden="1" x14ac:dyDescent="0.3">
      <c r="A1254" t="s">
        <v>2112</v>
      </c>
      <c r="B1254">
        <v>32</v>
      </c>
      <c r="C1254" t="s">
        <v>7112</v>
      </c>
      <c r="D1254" s="85">
        <v>46147</v>
      </c>
    </row>
    <row r="1255" spans="1:4" hidden="1" x14ac:dyDescent="0.3">
      <c r="A1255" t="s">
        <v>2112</v>
      </c>
      <c r="B1255">
        <v>31</v>
      </c>
      <c r="C1255" t="s">
        <v>7112</v>
      </c>
      <c r="D1255" s="85">
        <v>46147</v>
      </c>
    </row>
    <row r="1256" spans="1:4" hidden="1" x14ac:dyDescent="0.3">
      <c r="A1256" t="s">
        <v>2112</v>
      </c>
      <c r="B1256">
        <v>32</v>
      </c>
      <c r="C1256" t="s">
        <v>7112</v>
      </c>
      <c r="D1256" s="85">
        <v>46147</v>
      </c>
    </row>
    <row r="1257" spans="1:4" hidden="1" x14ac:dyDescent="0.3">
      <c r="A1257" t="s">
        <v>2112</v>
      </c>
      <c r="B1257">
        <v>31</v>
      </c>
      <c r="C1257" t="s">
        <v>7112</v>
      </c>
      <c r="D1257" s="85">
        <v>46147</v>
      </c>
    </row>
    <row r="1258" spans="1:4" hidden="1" x14ac:dyDescent="0.3">
      <c r="A1258" t="s">
        <v>2112</v>
      </c>
      <c r="B1258">
        <v>32</v>
      </c>
      <c r="C1258" t="s">
        <v>7112</v>
      </c>
      <c r="D1258" s="85">
        <v>46147</v>
      </c>
    </row>
    <row r="1259" spans="1:4" hidden="1" x14ac:dyDescent="0.3">
      <c r="A1259" t="s">
        <v>2112</v>
      </c>
      <c r="B1259">
        <v>31</v>
      </c>
      <c r="C1259" t="s">
        <v>7112</v>
      </c>
      <c r="D1259" s="85">
        <v>46147</v>
      </c>
    </row>
    <row r="1260" spans="1:4" hidden="1" x14ac:dyDescent="0.3">
      <c r="A1260" t="s">
        <v>2112</v>
      </c>
      <c r="B1260">
        <v>32</v>
      </c>
      <c r="C1260" t="s">
        <v>7112</v>
      </c>
      <c r="D1260" s="85">
        <v>46147</v>
      </c>
    </row>
    <row r="1261" spans="1:4" hidden="1" x14ac:dyDescent="0.3">
      <c r="A1261" t="s">
        <v>2112</v>
      </c>
      <c r="B1261">
        <v>31</v>
      </c>
      <c r="C1261" t="s">
        <v>7112</v>
      </c>
      <c r="D1261" s="85">
        <v>46147</v>
      </c>
    </row>
    <row r="1262" spans="1:4" hidden="1" x14ac:dyDescent="0.3">
      <c r="A1262" t="s">
        <v>2112</v>
      </c>
      <c r="B1262">
        <v>32</v>
      </c>
      <c r="C1262" t="s">
        <v>7112</v>
      </c>
      <c r="D1262" s="85">
        <v>46148</v>
      </c>
    </row>
    <row r="1263" spans="1:4" hidden="1" x14ac:dyDescent="0.3">
      <c r="A1263" t="s">
        <v>2112</v>
      </c>
      <c r="B1263">
        <v>31</v>
      </c>
      <c r="C1263" t="s">
        <v>7112</v>
      </c>
      <c r="D1263" s="85">
        <v>46148</v>
      </c>
    </row>
    <row r="1264" spans="1:4" hidden="1" x14ac:dyDescent="0.3">
      <c r="A1264" t="s">
        <v>2112</v>
      </c>
      <c r="B1264">
        <v>32</v>
      </c>
      <c r="C1264" t="s">
        <v>7112</v>
      </c>
      <c r="D1264" s="85">
        <v>46148</v>
      </c>
    </row>
    <row r="1265" spans="1:4" hidden="1" x14ac:dyDescent="0.3">
      <c r="A1265" t="s">
        <v>2112</v>
      </c>
      <c r="B1265">
        <v>32</v>
      </c>
      <c r="C1265" t="s">
        <v>7112</v>
      </c>
      <c r="D1265" s="85">
        <v>46148</v>
      </c>
    </row>
    <row r="1266" spans="1:4" hidden="1" x14ac:dyDescent="0.3">
      <c r="A1266" t="s">
        <v>2112</v>
      </c>
      <c r="B1266">
        <v>31</v>
      </c>
      <c r="C1266" t="s">
        <v>7112</v>
      </c>
      <c r="D1266" s="85">
        <v>46148</v>
      </c>
    </row>
    <row r="1267" spans="1:4" hidden="1" x14ac:dyDescent="0.3">
      <c r="A1267" t="s">
        <v>2112</v>
      </c>
      <c r="B1267">
        <v>32</v>
      </c>
      <c r="C1267" t="s">
        <v>7112</v>
      </c>
      <c r="D1267" s="85">
        <v>46148</v>
      </c>
    </row>
    <row r="1268" spans="1:4" hidden="1" x14ac:dyDescent="0.3">
      <c r="A1268" t="s">
        <v>2112</v>
      </c>
      <c r="B1268">
        <v>31</v>
      </c>
      <c r="C1268" t="s">
        <v>7112</v>
      </c>
      <c r="D1268" s="85">
        <v>46148</v>
      </c>
    </row>
    <row r="1269" spans="1:4" hidden="1" x14ac:dyDescent="0.3">
      <c r="A1269" t="s">
        <v>2112</v>
      </c>
      <c r="B1269">
        <v>32</v>
      </c>
      <c r="C1269" t="s">
        <v>7112</v>
      </c>
      <c r="D1269" s="85">
        <v>46148</v>
      </c>
    </row>
    <row r="1270" spans="1:4" hidden="1" x14ac:dyDescent="0.3">
      <c r="A1270" t="s">
        <v>2112</v>
      </c>
      <c r="B1270">
        <v>31</v>
      </c>
      <c r="C1270" t="s">
        <v>7112</v>
      </c>
      <c r="D1270" s="85">
        <v>46148</v>
      </c>
    </row>
    <row r="1271" spans="1:4" hidden="1" x14ac:dyDescent="0.3">
      <c r="A1271" t="s">
        <v>2112</v>
      </c>
      <c r="B1271">
        <v>32</v>
      </c>
      <c r="C1271" t="s">
        <v>7112</v>
      </c>
      <c r="D1271" s="85">
        <v>46148</v>
      </c>
    </row>
    <row r="1272" spans="1:4" hidden="1" x14ac:dyDescent="0.3">
      <c r="A1272" t="s">
        <v>2112</v>
      </c>
      <c r="B1272">
        <v>21</v>
      </c>
      <c r="C1272" t="s">
        <v>7112</v>
      </c>
      <c r="D1272" s="85">
        <v>46148</v>
      </c>
    </row>
    <row r="1273" spans="1:4" hidden="1" x14ac:dyDescent="0.3">
      <c r="A1273" t="s">
        <v>3496</v>
      </c>
      <c r="B1273">
        <v>3613</v>
      </c>
      <c r="C1273" t="s">
        <v>7112</v>
      </c>
      <c r="D1273" s="85">
        <v>46139</v>
      </c>
    </row>
    <row r="1274" spans="1:4" hidden="1" x14ac:dyDescent="0.3">
      <c r="A1274" t="s">
        <v>3496</v>
      </c>
      <c r="B1274">
        <v>1135</v>
      </c>
      <c r="C1274" t="s">
        <v>7112</v>
      </c>
      <c r="D1274" s="85">
        <v>46140</v>
      </c>
    </row>
    <row r="1275" spans="1:4" hidden="1" x14ac:dyDescent="0.3">
      <c r="A1275" t="s">
        <v>3496</v>
      </c>
      <c r="B1275">
        <v>7125</v>
      </c>
      <c r="C1275" t="s">
        <v>7111</v>
      </c>
      <c r="D1275" s="85">
        <v>46150</v>
      </c>
    </row>
    <row r="1276" spans="1:4" hidden="1" x14ac:dyDescent="0.3">
      <c r="A1276" t="s">
        <v>2788</v>
      </c>
      <c r="B1276">
        <v>631</v>
      </c>
      <c r="C1276" t="s">
        <v>7112</v>
      </c>
      <c r="D1276" s="85">
        <v>46139</v>
      </c>
    </row>
    <row r="1277" spans="1:4" hidden="1" x14ac:dyDescent="0.3">
      <c r="A1277" t="s">
        <v>2788</v>
      </c>
      <c r="B1277">
        <v>478</v>
      </c>
      <c r="C1277" t="s">
        <v>7112</v>
      </c>
      <c r="D1277" s="85">
        <v>46140</v>
      </c>
    </row>
    <row r="1278" spans="1:4" hidden="1" x14ac:dyDescent="0.3">
      <c r="A1278" t="s">
        <v>2788</v>
      </c>
      <c r="B1278">
        <v>1934</v>
      </c>
      <c r="C1278" t="s">
        <v>7112</v>
      </c>
      <c r="D1278" s="85">
        <v>46141</v>
      </c>
    </row>
    <row r="1279" spans="1:4" hidden="1" x14ac:dyDescent="0.3">
      <c r="A1279" t="s">
        <v>2788</v>
      </c>
      <c r="B1279">
        <v>1933</v>
      </c>
      <c r="C1279" t="s">
        <v>7112</v>
      </c>
      <c r="D1279" s="85">
        <v>46142</v>
      </c>
    </row>
    <row r="1280" spans="1:4" hidden="1" x14ac:dyDescent="0.3">
      <c r="A1280" t="s">
        <v>2788</v>
      </c>
      <c r="B1280">
        <v>2360</v>
      </c>
      <c r="C1280" t="s">
        <v>7112</v>
      </c>
      <c r="D1280" s="85">
        <v>46146</v>
      </c>
    </row>
    <row r="1281" spans="1:4" hidden="1" x14ac:dyDescent="0.3">
      <c r="A1281" t="s">
        <v>2788</v>
      </c>
      <c r="B1281">
        <v>1706</v>
      </c>
      <c r="C1281" t="s">
        <v>7112</v>
      </c>
      <c r="D1281" s="85">
        <v>46147</v>
      </c>
    </row>
    <row r="1282" spans="1:4" hidden="1" x14ac:dyDescent="0.3">
      <c r="A1282" t="s">
        <v>2788</v>
      </c>
      <c r="B1282">
        <v>1532</v>
      </c>
      <c r="C1282" t="s">
        <v>7112</v>
      </c>
      <c r="D1282" s="85">
        <v>46148</v>
      </c>
    </row>
    <row r="1283" spans="1:4" hidden="1" x14ac:dyDescent="0.3">
      <c r="A1283" t="s">
        <v>2232</v>
      </c>
      <c r="B1283">
        <v>2082</v>
      </c>
      <c r="C1283" t="s">
        <v>7112</v>
      </c>
      <c r="D1283" s="85">
        <v>46139</v>
      </c>
    </row>
    <row r="1284" spans="1:4" hidden="1" x14ac:dyDescent="0.3">
      <c r="A1284" t="s">
        <v>2232</v>
      </c>
      <c r="B1284">
        <v>125</v>
      </c>
      <c r="C1284" t="s">
        <v>7112</v>
      </c>
      <c r="D1284" s="85">
        <v>46140</v>
      </c>
    </row>
    <row r="1285" spans="1:4" hidden="1" x14ac:dyDescent="0.3">
      <c r="A1285" t="s">
        <v>2232</v>
      </c>
      <c r="B1285">
        <v>100</v>
      </c>
      <c r="C1285" t="s">
        <v>7112</v>
      </c>
      <c r="D1285" s="85">
        <v>46141</v>
      </c>
    </row>
    <row r="1286" spans="1:4" hidden="1" x14ac:dyDescent="0.3">
      <c r="A1286" t="s">
        <v>2232</v>
      </c>
      <c r="B1286">
        <v>1601</v>
      </c>
      <c r="C1286" t="s">
        <v>7112</v>
      </c>
      <c r="D1286" s="85">
        <v>46142</v>
      </c>
    </row>
    <row r="1287" spans="1:4" hidden="1" x14ac:dyDescent="0.3">
      <c r="A1287" t="s">
        <v>2232</v>
      </c>
      <c r="B1287">
        <v>2108</v>
      </c>
      <c r="C1287" t="s">
        <v>7112</v>
      </c>
      <c r="D1287" s="85">
        <v>46146</v>
      </c>
    </row>
    <row r="1288" spans="1:4" hidden="1" x14ac:dyDescent="0.3">
      <c r="A1288" t="s">
        <v>2232</v>
      </c>
      <c r="B1288">
        <v>1496</v>
      </c>
      <c r="C1288" t="s">
        <v>7112</v>
      </c>
      <c r="D1288" s="85">
        <v>46147</v>
      </c>
    </row>
    <row r="1289" spans="1:4" hidden="1" x14ac:dyDescent="0.3">
      <c r="A1289" t="s">
        <v>2232</v>
      </c>
      <c r="B1289">
        <v>1265</v>
      </c>
      <c r="C1289" t="s">
        <v>7112</v>
      </c>
      <c r="D1289" s="85">
        <v>46148</v>
      </c>
    </row>
    <row r="1290" spans="1:4" hidden="1" x14ac:dyDescent="0.3">
      <c r="A1290" t="s">
        <v>3500</v>
      </c>
      <c r="B1290">
        <v>3109</v>
      </c>
      <c r="C1290" t="s">
        <v>7112</v>
      </c>
      <c r="D1290" s="85">
        <v>46139</v>
      </c>
    </row>
    <row r="1291" spans="1:4" hidden="1" x14ac:dyDescent="0.3">
      <c r="A1291" t="s">
        <v>3500</v>
      </c>
      <c r="B1291">
        <v>2775</v>
      </c>
      <c r="C1291" t="s">
        <v>7112</v>
      </c>
      <c r="D1291" s="85">
        <v>46140</v>
      </c>
    </row>
    <row r="1292" spans="1:4" hidden="1" x14ac:dyDescent="0.3">
      <c r="A1292" t="s">
        <v>3500</v>
      </c>
      <c r="B1292">
        <v>3054</v>
      </c>
      <c r="C1292" t="s">
        <v>7112</v>
      </c>
      <c r="D1292" s="85">
        <v>46141</v>
      </c>
    </row>
    <row r="1293" spans="1:4" hidden="1" x14ac:dyDescent="0.3">
      <c r="A1293" t="s">
        <v>3500</v>
      </c>
      <c r="B1293">
        <v>3052</v>
      </c>
      <c r="C1293" t="s">
        <v>7112</v>
      </c>
      <c r="D1293" s="85">
        <v>46142</v>
      </c>
    </row>
    <row r="1294" spans="1:4" hidden="1" x14ac:dyDescent="0.3">
      <c r="A1294" t="s">
        <v>3500</v>
      </c>
      <c r="B1294">
        <v>3400</v>
      </c>
      <c r="C1294" t="s">
        <v>7112</v>
      </c>
      <c r="D1294" s="85">
        <v>46146</v>
      </c>
    </row>
    <row r="1295" spans="1:4" hidden="1" x14ac:dyDescent="0.3">
      <c r="A1295" t="s">
        <v>3500</v>
      </c>
      <c r="B1295">
        <v>1234</v>
      </c>
      <c r="C1295" t="s">
        <v>7112</v>
      </c>
      <c r="D1295" s="85">
        <v>46147</v>
      </c>
    </row>
    <row r="1296" spans="1:4" hidden="1" x14ac:dyDescent="0.3">
      <c r="A1296" t="s">
        <v>4160</v>
      </c>
      <c r="B1296">
        <v>600</v>
      </c>
      <c r="C1296" t="s">
        <v>7112</v>
      </c>
      <c r="D1296" s="85">
        <v>46140</v>
      </c>
    </row>
    <row r="1297" spans="1:4" hidden="1" x14ac:dyDescent="0.3">
      <c r="A1297" t="s">
        <v>4160</v>
      </c>
      <c r="B1297">
        <v>2500</v>
      </c>
      <c r="C1297" t="s">
        <v>7112</v>
      </c>
      <c r="D1297" s="85">
        <v>46147</v>
      </c>
    </row>
    <row r="1298" spans="1:4" hidden="1" x14ac:dyDescent="0.3">
      <c r="A1298" t="s">
        <v>4160</v>
      </c>
      <c r="B1298">
        <v>536</v>
      </c>
      <c r="C1298" t="s">
        <v>7112</v>
      </c>
      <c r="D1298" s="85">
        <v>46149</v>
      </c>
    </row>
    <row r="1299" spans="1:4" hidden="1" x14ac:dyDescent="0.3">
      <c r="A1299" t="s">
        <v>3665</v>
      </c>
      <c r="B1299">
        <v>639</v>
      </c>
      <c r="C1299" t="s">
        <v>7112</v>
      </c>
      <c r="D1299" s="85">
        <v>46140</v>
      </c>
    </row>
    <row r="1300" spans="1:4" hidden="1" x14ac:dyDescent="0.3">
      <c r="A1300" t="s">
        <v>3665</v>
      </c>
      <c r="B1300">
        <v>485</v>
      </c>
      <c r="C1300" t="s">
        <v>7112</v>
      </c>
      <c r="D1300" s="85">
        <v>46141</v>
      </c>
    </row>
    <row r="1301" spans="1:4" hidden="1" x14ac:dyDescent="0.3">
      <c r="A1301" t="s">
        <v>3665</v>
      </c>
      <c r="B1301">
        <v>484</v>
      </c>
      <c r="C1301" t="s">
        <v>7112</v>
      </c>
      <c r="D1301" s="85">
        <v>46141</v>
      </c>
    </row>
    <row r="1302" spans="1:4" hidden="1" x14ac:dyDescent="0.3">
      <c r="A1302" t="s">
        <v>3665</v>
      </c>
      <c r="B1302">
        <v>956</v>
      </c>
      <c r="C1302" t="s">
        <v>7112</v>
      </c>
      <c r="D1302" s="85">
        <v>46141</v>
      </c>
    </row>
    <row r="1303" spans="1:4" hidden="1" x14ac:dyDescent="0.3">
      <c r="A1303" t="s">
        <v>3665</v>
      </c>
      <c r="B1303">
        <v>485</v>
      </c>
      <c r="C1303" t="s">
        <v>7112</v>
      </c>
      <c r="D1303" s="85">
        <v>46141</v>
      </c>
    </row>
    <row r="1304" spans="1:4" hidden="1" x14ac:dyDescent="0.3">
      <c r="A1304" t="s">
        <v>3665</v>
      </c>
      <c r="B1304">
        <v>485</v>
      </c>
      <c r="C1304" t="s">
        <v>7112</v>
      </c>
      <c r="D1304" s="85">
        <v>46141</v>
      </c>
    </row>
    <row r="1305" spans="1:4" hidden="1" x14ac:dyDescent="0.3">
      <c r="A1305" t="s">
        <v>3665</v>
      </c>
      <c r="B1305">
        <v>485</v>
      </c>
      <c r="C1305" t="s">
        <v>7112</v>
      </c>
      <c r="D1305" s="85">
        <v>46142</v>
      </c>
    </row>
    <row r="1306" spans="1:4" hidden="1" x14ac:dyDescent="0.3">
      <c r="A1306" t="s">
        <v>3665</v>
      </c>
      <c r="B1306">
        <v>485</v>
      </c>
      <c r="C1306" t="s">
        <v>7112</v>
      </c>
      <c r="D1306" s="85">
        <v>46142</v>
      </c>
    </row>
    <row r="1307" spans="1:4" hidden="1" x14ac:dyDescent="0.3">
      <c r="A1307" t="s">
        <v>3665</v>
      </c>
      <c r="B1307">
        <v>1093</v>
      </c>
      <c r="C1307" t="s">
        <v>7112</v>
      </c>
      <c r="D1307" s="85">
        <v>46142</v>
      </c>
    </row>
    <row r="1308" spans="1:4" hidden="1" x14ac:dyDescent="0.3">
      <c r="A1308" t="s">
        <v>3665</v>
      </c>
      <c r="B1308">
        <v>869</v>
      </c>
      <c r="C1308" t="s">
        <v>7112</v>
      </c>
      <c r="D1308" s="85">
        <v>46142</v>
      </c>
    </row>
    <row r="1309" spans="1:4" hidden="1" x14ac:dyDescent="0.3">
      <c r="A1309" t="s">
        <v>3665</v>
      </c>
      <c r="B1309">
        <v>485</v>
      </c>
      <c r="C1309" t="s">
        <v>7112</v>
      </c>
      <c r="D1309" s="85">
        <v>46143</v>
      </c>
    </row>
    <row r="1310" spans="1:4" hidden="1" x14ac:dyDescent="0.3">
      <c r="A1310" t="s">
        <v>3665</v>
      </c>
      <c r="B1310">
        <v>485</v>
      </c>
      <c r="C1310" t="s">
        <v>7112</v>
      </c>
      <c r="D1310" s="85">
        <v>46143</v>
      </c>
    </row>
    <row r="1311" spans="1:4" hidden="1" x14ac:dyDescent="0.3">
      <c r="A1311" t="s">
        <v>3665</v>
      </c>
      <c r="B1311">
        <v>485</v>
      </c>
      <c r="C1311" t="s">
        <v>7112</v>
      </c>
      <c r="D1311" s="85">
        <v>46143</v>
      </c>
    </row>
    <row r="1312" spans="1:4" hidden="1" x14ac:dyDescent="0.3">
      <c r="A1312" t="s">
        <v>3665</v>
      </c>
      <c r="B1312">
        <v>66</v>
      </c>
      <c r="C1312" t="s">
        <v>7112</v>
      </c>
      <c r="D1312" s="85">
        <v>46143</v>
      </c>
    </row>
    <row r="1313" spans="1:4" hidden="1" x14ac:dyDescent="0.3">
      <c r="A1313" t="s">
        <v>3665</v>
      </c>
      <c r="B1313">
        <v>2</v>
      </c>
      <c r="C1313" t="s">
        <v>7112</v>
      </c>
      <c r="D1313" s="85">
        <v>46146</v>
      </c>
    </row>
    <row r="1314" spans="1:4" hidden="1" x14ac:dyDescent="0.3">
      <c r="A1314" t="s">
        <v>3665</v>
      </c>
      <c r="B1314">
        <v>485</v>
      </c>
      <c r="C1314" t="s">
        <v>7112</v>
      </c>
      <c r="D1314" s="85">
        <v>46146</v>
      </c>
    </row>
    <row r="1315" spans="1:4" hidden="1" x14ac:dyDescent="0.3">
      <c r="A1315" t="s">
        <v>3665</v>
      </c>
      <c r="B1315">
        <v>485</v>
      </c>
      <c r="C1315" t="s">
        <v>7112</v>
      </c>
      <c r="D1315" s="85">
        <v>46146</v>
      </c>
    </row>
    <row r="1316" spans="1:4" hidden="1" x14ac:dyDescent="0.3">
      <c r="A1316" t="s">
        <v>3665</v>
      </c>
      <c r="B1316">
        <v>484</v>
      </c>
      <c r="C1316" t="s">
        <v>7112</v>
      </c>
      <c r="D1316" s="85">
        <v>46147</v>
      </c>
    </row>
    <row r="1317" spans="1:4" hidden="1" x14ac:dyDescent="0.3">
      <c r="A1317" t="s">
        <v>3665</v>
      </c>
      <c r="B1317">
        <v>485</v>
      </c>
      <c r="C1317" t="s">
        <v>7112</v>
      </c>
      <c r="D1317" s="85">
        <v>46147</v>
      </c>
    </row>
    <row r="1318" spans="1:4" hidden="1" x14ac:dyDescent="0.3">
      <c r="A1318" t="s">
        <v>3665</v>
      </c>
      <c r="B1318">
        <v>690</v>
      </c>
      <c r="C1318" t="s">
        <v>7112</v>
      </c>
      <c r="D1318" s="85">
        <v>46147</v>
      </c>
    </row>
    <row r="1319" spans="1:4" hidden="1" x14ac:dyDescent="0.3">
      <c r="A1319" t="s">
        <v>3665</v>
      </c>
      <c r="B1319">
        <v>820</v>
      </c>
      <c r="C1319" t="s">
        <v>7112</v>
      </c>
      <c r="D1319" s="85">
        <v>46147</v>
      </c>
    </row>
    <row r="1320" spans="1:4" hidden="1" x14ac:dyDescent="0.3">
      <c r="A1320" t="s">
        <v>3665</v>
      </c>
      <c r="B1320">
        <v>485</v>
      </c>
      <c r="C1320" t="s">
        <v>7112</v>
      </c>
      <c r="D1320" s="85">
        <v>46148</v>
      </c>
    </row>
    <row r="1321" spans="1:4" hidden="1" x14ac:dyDescent="0.3">
      <c r="A1321" t="s">
        <v>3665</v>
      </c>
      <c r="B1321">
        <v>485</v>
      </c>
      <c r="C1321" t="s">
        <v>7112</v>
      </c>
      <c r="D1321" s="85">
        <v>46148</v>
      </c>
    </row>
    <row r="1322" spans="1:4" hidden="1" x14ac:dyDescent="0.3">
      <c r="A1322" t="s">
        <v>3665</v>
      </c>
      <c r="B1322">
        <v>484</v>
      </c>
      <c r="C1322" t="s">
        <v>7112</v>
      </c>
      <c r="D1322" s="85">
        <v>46148</v>
      </c>
    </row>
    <row r="1323" spans="1:4" hidden="1" x14ac:dyDescent="0.3">
      <c r="A1323" t="s">
        <v>3665</v>
      </c>
      <c r="B1323">
        <v>738</v>
      </c>
      <c r="C1323" t="s">
        <v>7112</v>
      </c>
      <c r="D1323" s="85">
        <v>46148</v>
      </c>
    </row>
    <row r="1324" spans="1:4" hidden="1" x14ac:dyDescent="0.3">
      <c r="A1324" t="s">
        <v>3665</v>
      </c>
      <c r="B1324">
        <v>680</v>
      </c>
      <c r="C1324" t="s">
        <v>7112</v>
      </c>
      <c r="D1324" s="85">
        <v>46148</v>
      </c>
    </row>
    <row r="1325" spans="1:4" hidden="1" x14ac:dyDescent="0.3">
      <c r="A1325" t="s">
        <v>3665</v>
      </c>
      <c r="B1325">
        <v>484</v>
      </c>
      <c r="C1325" t="s">
        <v>7112</v>
      </c>
      <c r="D1325" s="85">
        <v>46148</v>
      </c>
    </row>
    <row r="1326" spans="1:4" hidden="1" x14ac:dyDescent="0.3">
      <c r="A1326" t="s">
        <v>3665</v>
      </c>
      <c r="B1326">
        <v>486</v>
      </c>
      <c r="C1326" t="s">
        <v>7112</v>
      </c>
      <c r="D1326" s="85">
        <v>46149</v>
      </c>
    </row>
    <row r="1327" spans="1:4" hidden="1" x14ac:dyDescent="0.3">
      <c r="A1327" t="s">
        <v>3665</v>
      </c>
      <c r="B1327">
        <v>485</v>
      </c>
      <c r="C1327" t="s">
        <v>7112</v>
      </c>
      <c r="D1327" s="85">
        <v>46149</v>
      </c>
    </row>
    <row r="1328" spans="1:4" hidden="1" x14ac:dyDescent="0.3">
      <c r="A1328" t="s">
        <v>3665</v>
      </c>
      <c r="B1328">
        <v>136</v>
      </c>
      <c r="C1328" t="s">
        <v>7112</v>
      </c>
      <c r="D1328" s="85">
        <v>46149</v>
      </c>
    </row>
    <row r="1329" spans="1:4" hidden="1" x14ac:dyDescent="0.3">
      <c r="A1329" t="s">
        <v>3536</v>
      </c>
      <c r="B1329">
        <v>1710</v>
      </c>
      <c r="C1329" t="s">
        <v>7112</v>
      </c>
      <c r="D1329" s="85">
        <v>46139</v>
      </c>
    </row>
    <row r="1330" spans="1:4" hidden="1" x14ac:dyDescent="0.3">
      <c r="A1330" t="s">
        <v>3536</v>
      </c>
      <c r="B1330">
        <v>3477</v>
      </c>
      <c r="C1330" t="s">
        <v>7112</v>
      </c>
      <c r="D1330" s="85">
        <v>46140</v>
      </c>
    </row>
    <row r="1331" spans="1:4" hidden="1" x14ac:dyDescent="0.3">
      <c r="A1331" t="s">
        <v>3536</v>
      </c>
      <c r="B1331">
        <v>3839</v>
      </c>
      <c r="C1331" t="s">
        <v>7112</v>
      </c>
      <c r="D1331" s="85">
        <v>46141</v>
      </c>
    </row>
    <row r="1332" spans="1:4" hidden="1" x14ac:dyDescent="0.3">
      <c r="A1332" t="s">
        <v>3536</v>
      </c>
      <c r="B1332">
        <v>3912</v>
      </c>
      <c r="C1332" t="s">
        <v>7112</v>
      </c>
      <c r="D1332" s="85">
        <v>46142</v>
      </c>
    </row>
    <row r="1333" spans="1:4" hidden="1" x14ac:dyDescent="0.3">
      <c r="A1333" t="s">
        <v>299</v>
      </c>
      <c r="B1333">
        <v>1000</v>
      </c>
      <c r="C1333" t="s">
        <v>7112</v>
      </c>
      <c r="D1333" s="85">
        <v>46140</v>
      </c>
    </row>
    <row r="1334" spans="1:4" hidden="1" x14ac:dyDescent="0.3">
      <c r="A1334" t="s">
        <v>299</v>
      </c>
      <c r="B1334">
        <v>3683</v>
      </c>
      <c r="C1334" t="s">
        <v>7112</v>
      </c>
      <c r="D1334" s="85">
        <v>46141</v>
      </c>
    </row>
    <row r="1335" spans="1:4" hidden="1" x14ac:dyDescent="0.3">
      <c r="A1335" t="s">
        <v>299</v>
      </c>
      <c r="B1335">
        <v>3600</v>
      </c>
      <c r="C1335" t="s">
        <v>7112</v>
      </c>
      <c r="D1335" s="85">
        <v>46142</v>
      </c>
    </row>
    <row r="1336" spans="1:4" hidden="1" x14ac:dyDescent="0.3">
      <c r="A1336" t="s">
        <v>299</v>
      </c>
      <c r="B1336">
        <v>3653</v>
      </c>
      <c r="C1336" t="s">
        <v>7112</v>
      </c>
      <c r="D1336" s="85">
        <v>46146</v>
      </c>
    </row>
    <row r="1337" spans="1:4" hidden="1" x14ac:dyDescent="0.3">
      <c r="A1337" t="s">
        <v>299</v>
      </c>
      <c r="B1337">
        <v>2915</v>
      </c>
      <c r="C1337" t="s">
        <v>7112</v>
      </c>
      <c r="D1337" s="85">
        <v>46147</v>
      </c>
    </row>
    <row r="1338" spans="1:4" hidden="1" x14ac:dyDescent="0.3">
      <c r="A1338" t="s">
        <v>299</v>
      </c>
      <c r="B1338">
        <v>3910</v>
      </c>
      <c r="C1338" t="s">
        <v>7112</v>
      </c>
      <c r="D1338" s="85">
        <v>46148</v>
      </c>
    </row>
    <row r="1339" spans="1:4" hidden="1" x14ac:dyDescent="0.3">
      <c r="A1339" t="s">
        <v>299</v>
      </c>
      <c r="B1339">
        <v>1439</v>
      </c>
      <c r="C1339" t="s">
        <v>7112</v>
      </c>
      <c r="D1339" s="85">
        <v>46150</v>
      </c>
    </row>
    <row r="1340" spans="1:4" hidden="1" x14ac:dyDescent="0.3">
      <c r="A1340" t="s">
        <v>4290</v>
      </c>
      <c r="B1340">
        <v>980</v>
      </c>
      <c r="C1340" t="s">
        <v>7112</v>
      </c>
      <c r="D1340" s="85">
        <v>46139</v>
      </c>
    </row>
    <row r="1341" spans="1:4" hidden="1" x14ac:dyDescent="0.3">
      <c r="A1341" t="s">
        <v>4290</v>
      </c>
      <c r="B1341">
        <v>687</v>
      </c>
      <c r="C1341" t="s">
        <v>7112</v>
      </c>
      <c r="D1341" s="85">
        <v>46139</v>
      </c>
    </row>
    <row r="1342" spans="1:4" hidden="1" x14ac:dyDescent="0.3">
      <c r="A1342" t="s">
        <v>4290</v>
      </c>
      <c r="B1342">
        <v>358</v>
      </c>
      <c r="C1342" t="s">
        <v>7112</v>
      </c>
      <c r="D1342" s="85">
        <v>46140</v>
      </c>
    </row>
    <row r="1343" spans="1:4" hidden="1" x14ac:dyDescent="0.3">
      <c r="A1343" t="s">
        <v>4290</v>
      </c>
      <c r="B1343">
        <v>358</v>
      </c>
      <c r="C1343" t="s">
        <v>7112</v>
      </c>
      <c r="D1343" s="85">
        <v>46140</v>
      </c>
    </row>
    <row r="1344" spans="1:4" hidden="1" x14ac:dyDescent="0.3">
      <c r="A1344" t="s">
        <v>4290</v>
      </c>
      <c r="B1344">
        <v>417</v>
      </c>
      <c r="C1344" t="s">
        <v>7112</v>
      </c>
      <c r="D1344" s="85">
        <v>46140</v>
      </c>
    </row>
    <row r="1345" spans="1:4" hidden="1" x14ac:dyDescent="0.3">
      <c r="A1345" t="s">
        <v>4290</v>
      </c>
      <c r="B1345">
        <v>358</v>
      </c>
      <c r="C1345" t="s">
        <v>7112</v>
      </c>
      <c r="D1345" s="85">
        <v>46140</v>
      </c>
    </row>
    <row r="1346" spans="1:4" hidden="1" x14ac:dyDescent="0.3">
      <c r="A1346" t="s">
        <v>4290</v>
      </c>
      <c r="B1346">
        <v>252</v>
      </c>
      <c r="C1346" t="s">
        <v>7112</v>
      </c>
      <c r="D1346" s="85">
        <v>46140</v>
      </c>
    </row>
    <row r="1347" spans="1:4" hidden="1" x14ac:dyDescent="0.3">
      <c r="A1347" t="s">
        <v>4290</v>
      </c>
      <c r="B1347">
        <v>366</v>
      </c>
      <c r="C1347" t="s">
        <v>7112</v>
      </c>
      <c r="D1347" s="85">
        <v>46140</v>
      </c>
    </row>
    <row r="1348" spans="1:4" hidden="1" x14ac:dyDescent="0.3">
      <c r="A1348" t="s">
        <v>4290</v>
      </c>
      <c r="B1348">
        <v>359</v>
      </c>
      <c r="C1348" t="s">
        <v>7112</v>
      </c>
      <c r="D1348" s="85">
        <v>46141</v>
      </c>
    </row>
    <row r="1349" spans="1:4" hidden="1" x14ac:dyDescent="0.3">
      <c r="A1349" t="s">
        <v>4290</v>
      </c>
      <c r="B1349">
        <v>356</v>
      </c>
      <c r="C1349" t="s">
        <v>7112</v>
      </c>
      <c r="D1349" s="85">
        <v>46141</v>
      </c>
    </row>
    <row r="1350" spans="1:4" hidden="1" x14ac:dyDescent="0.3">
      <c r="A1350" t="s">
        <v>4290</v>
      </c>
      <c r="B1350">
        <v>150</v>
      </c>
      <c r="C1350" t="s">
        <v>7112</v>
      </c>
      <c r="D1350" s="85">
        <v>46141</v>
      </c>
    </row>
    <row r="1351" spans="1:4" hidden="1" x14ac:dyDescent="0.3">
      <c r="A1351" t="s">
        <v>4290</v>
      </c>
      <c r="B1351">
        <v>519</v>
      </c>
      <c r="C1351" t="s">
        <v>7112</v>
      </c>
      <c r="D1351" s="85">
        <v>46142</v>
      </c>
    </row>
    <row r="1352" spans="1:4" hidden="1" x14ac:dyDescent="0.3">
      <c r="A1352" t="s">
        <v>4290</v>
      </c>
      <c r="B1352">
        <v>519</v>
      </c>
      <c r="C1352" t="s">
        <v>7112</v>
      </c>
      <c r="D1352" s="85">
        <v>46146</v>
      </c>
    </row>
    <row r="1353" spans="1:4" hidden="1" x14ac:dyDescent="0.3">
      <c r="A1353" t="s">
        <v>3493</v>
      </c>
      <c r="B1353">
        <v>34</v>
      </c>
      <c r="C1353" t="s">
        <v>7112</v>
      </c>
      <c r="D1353" s="85">
        <v>46139</v>
      </c>
    </row>
    <row r="1354" spans="1:4" hidden="1" x14ac:dyDescent="0.3">
      <c r="A1354" t="s">
        <v>3493</v>
      </c>
      <c r="B1354">
        <v>70</v>
      </c>
      <c r="C1354" t="s">
        <v>7112</v>
      </c>
      <c r="D1354" s="85">
        <v>46139</v>
      </c>
    </row>
    <row r="1355" spans="1:4" hidden="1" x14ac:dyDescent="0.3">
      <c r="A1355" t="s">
        <v>3493</v>
      </c>
      <c r="B1355">
        <v>3</v>
      </c>
      <c r="C1355" t="s">
        <v>7112</v>
      </c>
      <c r="D1355" s="85">
        <v>46139</v>
      </c>
    </row>
    <row r="1356" spans="1:4" hidden="1" x14ac:dyDescent="0.3">
      <c r="A1356" t="s">
        <v>3493</v>
      </c>
      <c r="B1356">
        <v>31</v>
      </c>
      <c r="C1356" t="s">
        <v>7112</v>
      </c>
      <c r="D1356" s="85">
        <v>46139</v>
      </c>
    </row>
    <row r="1357" spans="1:4" hidden="1" x14ac:dyDescent="0.3">
      <c r="A1357" t="s">
        <v>3493</v>
      </c>
      <c r="B1357">
        <v>364</v>
      </c>
      <c r="C1357" t="s">
        <v>7112</v>
      </c>
      <c r="D1357" s="85">
        <v>46139</v>
      </c>
    </row>
    <row r="1358" spans="1:4" hidden="1" x14ac:dyDescent="0.3">
      <c r="A1358" t="s">
        <v>3493</v>
      </c>
      <c r="B1358">
        <v>10</v>
      </c>
      <c r="C1358" t="s">
        <v>7112</v>
      </c>
      <c r="D1358" s="85">
        <v>46139</v>
      </c>
    </row>
    <row r="1359" spans="1:4" hidden="1" x14ac:dyDescent="0.3">
      <c r="A1359" t="s">
        <v>3493</v>
      </c>
      <c r="B1359">
        <v>415</v>
      </c>
      <c r="C1359" t="s">
        <v>7112</v>
      </c>
      <c r="D1359" s="85">
        <v>46139</v>
      </c>
    </row>
    <row r="1360" spans="1:4" hidden="1" x14ac:dyDescent="0.3">
      <c r="A1360" t="s">
        <v>3493</v>
      </c>
      <c r="B1360">
        <v>366</v>
      </c>
      <c r="C1360" t="s">
        <v>7112</v>
      </c>
      <c r="D1360" s="85">
        <v>46140</v>
      </c>
    </row>
    <row r="1361" spans="1:4" hidden="1" x14ac:dyDescent="0.3">
      <c r="A1361" t="s">
        <v>3493</v>
      </c>
      <c r="B1361">
        <v>266</v>
      </c>
      <c r="C1361" t="s">
        <v>7112</v>
      </c>
      <c r="D1361" s="85">
        <v>46140</v>
      </c>
    </row>
    <row r="1362" spans="1:4" hidden="1" x14ac:dyDescent="0.3">
      <c r="A1362" t="s">
        <v>3493</v>
      </c>
      <c r="B1362">
        <v>202</v>
      </c>
      <c r="C1362" t="s">
        <v>7112</v>
      </c>
      <c r="D1362" s="85">
        <v>46140</v>
      </c>
    </row>
    <row r="1363" spans="1:4" hidden="1" x14ac:dyDescent="0.3">
      <c r="A1363" t="s">
        <v>3493</v>
      </c>
      <c r="B1363">
        <v>470</v>
      </c>
      <c r="C1363" t="s">
        <v>7112</v>
      </c>
      <c r="D1363" s="85">
        <v>46140</v>
      </c>
    </row>
    <row r="1364" spans="1:4" hidden="1" x14ac:dyDescent="0.3">
      <c r="A1364" t="s">
        <v>3493</v>
      </c>
      <c r="B1364">
        <v>365</v>
      </c>
      <c r="C1364" t="s">
        <v>7112</v>
      </c>
      <c r="D1364" s="85">
        <v>46140</v>
      </c>
    </row>
    <row r="1365" spans="1:4" hidden="1" x14ac:dyDescent="0.3">
      <c r="A1365" t="s">
        <v>3493</v>
      </c>
      <c r="B1365">
        <v>510</v>
      </c>
      <c r="C1365" t="s">
        <v>7112</v>
      </c>
      <c r="D1365" s="85">
        <v>46140</v>
      </c>
    </row>
    <row r="1366" spans="1:4" hidden="1" x14ac:dyDescent="0.3">
      <c r="A1366" t="s">
        <v>3493</v>
      </c>
      <c r="B1366">
        <v>10</v>
      </c>
      <c r="C1366" t="s">
        <v>7112</v>
      </c>
      <c r="D1366" s="85">
        <v>46140</v>
      </c>
    </row>
    <row r="1367" spans="1:4" hidden="1" x14ac:dyDescent="0.3">
      <c r="A1367" t="s">
        <v>3493</v>
      </c>
      <c r="B1367">
        <v>160</v>
      </c>
      <c r="C1367" t="s">
        <v>7112</v>
      </c>
      <c r="D1367" s="85">
        <v>46140</v>
      </c>
    </row>
    <row r="1368" spans="1:4" hidden="1" x14ac:dyDescent="0.3">
      <c r="A1368" t="s">
        <v>3493</v>
      </c>
      <c r="B1368">
        <v>364</v>
      </c>
      <c r="C1368" t="s">
        <v>7112</v>
      </c>
      <c r="D1368" s="85">
        <v>46141</v>
      </c>
    </row>
    <row r="1369" spans="1:4" hidden="1" x14ac:dyDescent="0.3">
      <c r="A1369" t="s">
        <v>3493</v>
      </c>
      <c r="B1369">
        <v>5</v>
      </c>
      <c r="C1369" t="s">
        <v>7112</v>
      </c>
      <c r="D1369" s="85">
        <v>46141</v>
      </c>
    </row>
    <row r="1370" spans="1:4" hidden="1" x14ac:dyDescent="0.3">
      <c r="A1370" t="s">
        <v>3493</v>
      </c>
      <c r="B1370">
        <v>364</v>
      </c>
      <c r="C1370" t="s">
        <v>7112</v>
      </c>
      <c r="D1370" s="85">
        <v>46141</v>
      </c>
    </row>
    <row r="1371" spans="1:4" hidden="1" x14ac:dyDescent="0.3">
      <c r="A1371" t="s">
        <v>3493</v>
      </c>
      <c r="B1371">
        <v>195</v>
      </c>
      <c r="C1371" t="s">
        <v>7112</v>
      </c>
      <c r="D1371" s="85">
        <v>46141</v>
      </c>
    </row>
    <row r="1372" spans="1:4" hidden="1" x14ac:dyDescent="0.3">
      <c r="A1372" t="s">
        <v>3493</v>
      </c>
      <c r="B1372">
        <v>212</v>
      </c>
      <c r="C1372" t="s">
        <v>7112</v>
      </c>
      <c r="D1372" s="85">
        <v>46141</v>
      </c>
    </row>
    <row r="1373" spans="1:4" hidden="1" x14ac:dyDescent="0.3">
      <c r="A1373" t="s">
        <v>3493</v>
      </c>
      <c r="B1373">
        <v>2</v>
      </c>
      <c r="C1373" t="s">
        <v>7112</v>
      </c>
      <c r="D1373" s="85">
        <v>46141</v>
      </c>
    </row>
    <row r="1374" spans="1:4" hidden="1" x14ac:dyDescent="0.3">
      <c r="A1374" t="s">
        <v>3493</v>
      </c>
      <c r="B1374">
        <v>1</v>
      </c>
      <c r="C1374" t="s">
        <v>7112</v>
      </c>
      <c r="D1374" s="85">
        <v>46141</v>
      </c>
    </row>
    <row r="1375" spans="1:4" hidden="1" x14ac:dyDescent="0.3">
      <c r="A1375" t="s">
        <v>3493</v>
      </c>
      <c r="B1375">
        <v>2</v>
      </c>
      <c r="C1375" t="s">
        <v>7112</v>
      </c>
      <c r="D1375" s="85">
        <v>46141</v>
      </c>
    </row>
    <row r="1376" spans="1:4" hidden="1" x14ac:dyDescent="0.3">
      <c r="A1376" t="s">
        <v>3493</v>
      </c>
      <c r="B1376">
        <v>8</v>
      </c>
      <c r="C1376" t="s">
        <v>7112</v>
      </c>
      <c r="D1376" s="85">
        <v>46141</v>
      </c>
    </row>
    <row r="1377" spans="1:4" hidden="1" x14ac:dyDescent="0.3">
      <c r="A1377" t="s">
        <v>3493</v>
      </c>
      <c r="B1377">
        <v>366</v>
      </c>
      <c r="C1377" t="s">
        <v>7112</v>
      </c>
      <c r="D1377" s="85">
        <v>46141</v>
      </c>
    </row>
    <row r="1378" spans="1:4" hidden="1" x14ac:dyDescent="0.3">
      <c r="A1378" t="s">
        <v>3493</v>
      </c>
      <c r="B1378">
        <v>54</v>
      </c>
      <c r="C1378" t="s">
        <v>7112</v>
      </c>
      <c r="D1378" s="85">
        <v>46141</v>
      </c>
    </row>
    <row r="1379" spans="1:4" hidden="1" x14ac:dyDescent="0.3">
      <c r="A1379" t="s">
        <v>3493</v>
      </c>
      <c r="B1379">
        <v>409</v>
      </c>
      <c r="C1379" t="s">
        <v>7112</v>
      </c>
      <c r="D1379" s="85">
        <v>46141</v>
      </c>
    </row>
    <row r="1380" spans="1:4" hidden="1" x14ac:dyDescent="0.3">
      <c r="A1380" t="s">
        <v>3493</v>
      </c>
      <c r="B1380">
        <v>34</v>
      </c>
      <c r="C1380" t="s">
        <v>7112</v>
      </c>
      <c r="D1380" s="85">
        <v>46141</v>
      </c>
    </row>
    <row r="1381" spans="1:4" hidden="1" x14ac:dyDescent="0.3">
      <c r="A1381" t="s">
        <v>3493</v>
      </c>
      <c r="B1381">
        <v>160</v>
      </c>
      <c r="C1381" t="s">
        <v>7112</v>
      </c>
      <c r="D1381" s="85">
        <v>46141</v>
      </c>
    </row>
    <row r="1382" spans="1:4" hidden="1" x14ac:dyDescent="0.3">
      <c r="A1382" t="s">
        <v>3493</v>
      </c>
      <c r="B1382">
        <v>160</v>
      </c>
      <c r="C1382" t="s">
        <v>7112</v>
      </c>
      <c r="D1382" s="85">
        <v>46142</v>
      </c>
    </row>
    <row r="1383" spans="1:4" hidden="1" x14ac:dyDescent="0.3">
      <c r="A1383" t="s">
        <v>3493</v>
      </c>
      <c r="B1383">
        <v>253</v>
      </c>
      <c r="C1383" t="s">
        <v>7112</v>
      </c>
      <c r="D1383" s="85">
        <v>46142</v>
      </c>
    </row>
    <row r="1384" spans="1:4" hidden="1" x14ac:dyDescent="0.3">
      <c r="A1384" t="s">
        <v>3493</v>
      </c>
      <c r="B1384">
        <v>457</v>
      </c>
      <c r="C1384" t="s">
        <v>7112</v>
      </c>
      <c r="D1384" s="85">
        <v>46142</v>
      </c>
    </row>
    <row r="1385" spans="1:4" hidden="1" x14ac:dyDescent="0.3">
      <c r="A1385" t="s">
        <v>3493</v>
      </c>
      <c r="B1385">
        <v>363</v>
      </c>
      <c r="C1385" t="s">
        <v>7112</v>
      </c>
      <c r="D1385" s="85">
        <v>46142</v>
      </c>
    </row>
    <row r="1386" spans="1:4" hidden="1" x14ac:dyDescent="0.3">
      <c r="A1386" t="s">
        <v>3493</v>
      </c>
      <c r="B1386">
        <v>172</v>
      </c>
      <c r="C1386" t="s">
        <v>7112</v>
      </c>
      <c r="D1386" s="85">
        <v>46142</v>
      </c>
    </row>
    <row r="1387" spans="1:4" hidden="1" x14ac:dyDescent="0.3">
      <c r="A1387" t="s">
        <v>3493</v>
      </c>
      <c r="B1387">
        <v>268</v>
      </c>
      <c r="C1387" t="s">
        <v>7112</v>
      </c>
      <c r="D1387" s="85">
        <v>46142</v>
      </c>
    </row>
    <row r="1388" spans="1:4" hidden="1" x14ac:dyDescent="0.3">
      <c r="A1388" t="s">
        <v>3493</v>
      </c>
      <c r="B1388">
        <v>175</v>
      </c>
      <c r="C1388" t="s">
        <v>7112</v>
      </c>
      <c r="D1388" s="85">
        <v>46142</v>
      </c>
    </row>
    <row r="1389" spans="1:4" hidden="1" x14ac:dyDescent="0.3">
      <c r="A1389" t="s">
        <v>3493</v>
      </c>
      <c r="B1389">
        <v>231</v>
      </c>
      <c r="C1389" t="s">
        <v>7112</v>
      </c>
      <c r="D1389" s="85">
        <v>46142</v>
      </c>
    </row>
    <row r="1390" spans="1:4" hidden="1" x14ac:dyDescent="0.3">
      <c r="A1390" t="s">
        <v>3493</v>
      </c>
      <c r="B1390">
        <v>175</v>
      </c>
      <c r="C1390" t="s">
        <v>7112</v>
      </c>
      <c r="D1390" s="85">
        <v>46142</v>
      </c>
    </row>
    <row r="1391" spans="1:4" hidden="1" x14ac:dyDescent="0.3">
      <c r="A1391" t="s">
        <v>3493</v>
      </c>
      <c r="B1391">
        <v>294</v>
      </c>
      <c r="C1391" t="s">
        <v>7112</v>
      </c>
      <c r="D1391" s="85">
        <v>46143</v>
      </c>
    </row>
    <row r="1392" spans="1:4" hidden="1" x14ac:dyDescent="0.3">
      <c r="A1392" t="s">
        <v>3021</v>
      </c>
      <c r="B1392">
        <v>4659</v>
      </c>
      <c r="C1392" t="s">
        <v>7112</v>
      </c>
      <c r="D1392" s="85">
        <v>46139</v>
      </c>
    </row>
    <row r="1393" spans="1:4" hidden="1" x14ac:dyDescent="0.3">
      <c r="A1393" t="s">
        <v>2953</v>
      </c>
      <c r="B1393">
        <v>20000</v>
      </c>
      <c r="C1393" t="s">
        <v>7112</v>
      </c>
      <c r="D1393" s="85">
        <v>46149</v>
      </c>
    </row>
    <row r="1394" spans="1:4" hidden="1" x14ac:dyDescent="0.3">
      <c r="A1394" t="s">
        <v>2146</v>
      </c>
      <c r="B1394">
        <v>13</v>
      </c>
      <c r="C1394" t="s">
        <v>7112</v>
      </c>
      <c r="D1394" s="85">
        <v>46147</v>
      </c>
    </row>
    <row r="1395" spans="1:4" hidden="1" x14ac:dyDescent="0.3">
      <c r="A1395" t="s">
        <v>2146</v>
      </c>
      <c r="B1395">
        <v>32</v>
      </c>
      <c r="C1395" t="s">
        <v>7112</v>
      </c>
      <c r="D1395" s="85">
        <v>46147</v>
      </c>
    </row>
    <row r="1396" spans="1:4" hidden="1" x14ac:dyDescent="0.3">
      <c r="A1396" t="s">
        <v>2146</v>
      </c>
      <c r="B1396">
        <v>31</v>
      </c>
      <c r="C1396" t="s">
        <v>7112</v>
      </c>
      <c r="D1396" s="85">
        <v>46147</v>
      </c>
    </row>
    <row r="1397" spans="1:4" hidden="1" x14ac:dyDescent="0.3">
      <c r="A1397" t="s">
        <v>2146</v>
      </c>
      <c r="B1397">
        <v>33</v>
      </c>
      <c r="C1397" t="s">
        <v>7112</v>
      </c>
      <c r="D1397" s="85">
        <v>46147</v>
      </c>
    </row>
    <row r="1398" spans="1:4" hidden="1" x14ac:dyDescent="0.3">
      <c r="A1398" t="s">
        <v>2146</v>
      </c>
      <c r="B1398">
        <v>32</v>
      </c>
      <c r="C1398" t="s">
        <v>7112</v>
      </c>
      <c r="D1398" s="85">
        <v>46147</v>
      </c>
    </row>
    <row r="1399" spans="1:4" hidden="1" x14ac:dyDescent="0.3">
      <c r="A1399" t="s">
        <v>2146</v>
      </c>
      <c r="B1399">
        <v>33</v>
      </c>
      <c r="C1399" t="s">
        <v>7112</v>
      </c>
      <c r="D1399" s="85">
        <v>46147</v>
      </c>
    </row>
    <row r="1400" spans="1:4" hidden="1" x14ac:dyDescent="0.3">
      <c r="A1400" t="s">
        <v>2146</v>
      </c>
      <c r="B1400">
        <v>32</v>
      </c>
      <c r="C1400" t="s">
        <v>7112</v>
      </c>
      <c r="D1400" s="85">
        <v>46147</v>
      </c>
    </row>
    <row r="1401" spans="1:4" hidden="1" x14ac:dyDescent="0.3">
      <c r="A1401" t="s">
        <v>2146</v>
      </c>
      <c r="B1401">
        <v>32</v>
      </c>
      <c r="C1401" t="s">
        <v>7112</v>
      </c>
      <c r="D1401" s="85">
        <v>46148</v>
      </c>
    </row>
    <row r="1402" spans="1:4" hidden="1" x14ac:dyDescent="0.3">
      <c r="A1402" t="s">
        <v>2146</v>
      </c>
      <c r="B1402">
        <v>33</v>
      </c>
      <c r="C1402" t="s">
        <v>7112</v>
      </c>
      <c r="D1402" s="85">
        <v>46148</v>
      </c>
    </row>
    <row r="1403" spans="1:4" hidden="1" x14ac:dyDescent="0.3">
      <c r="A1403" t="s">
        <v>2146</v>
      </c>
      <c r="B1403">
        <v>21</v>
      </c>
      <c r="C1403" t="s">
        <v>7112</v>
      </c>
      <c r="D1403" s="85">
        <v>46148</v>
      </c>
    </row>
    <row r="1404" spans="1:4" hidden="1" x14ac:dyDescent="0.3">
      <c r="A1404" t="s">
        <v>2146</v>
      </c>
      <c r="B1404">
        <v>7</v>
      </c>
      <c r="C1404" t="s">
        <v>7112</v>
      </c>
      <c r="D1404" s="85">
        <v>46148</v>
      </c>
    </row>
    <row r="1405" spans="1:4" hidden="1" x14ac:dyDescent="0.3">
      <c r="A1405" t="s">
        <v>2146</v>
      </c>
      <c r="B1405">
        <v>33</v>
      </c>
      <c r="C1405" t="s">
        <v>7112</v>
      </c>
      <c r="D1405" s="85">
        <v>46148</v>
      </c>
    </row>
    <row r="1406" spans="1:4" hidden="1" x14ac:dyDescent="0.3">
      <c r="A1406" t="s">
        <v>2146</v>
      </c>
      <c r="B1406">
        <v>32</v>
      </c>
      <c r="C1406" t="s">
        <v>7112</v>
      </c>
      <c r="D1406" s="85">
        <v>46148</v>
      </c>
    </row>
    <row r="1407" spans="1:4" hidden="1" x14ac:dyDescent="0.3">
      <c r="A1407" t="s">
        <v>2146</v>
      </c>
      <c r="B1407">
        <v>33</v>
      </c>
      <c r="C1407" t="s">
        <v>7112</v>
      </c>
      <c r="D1407" s="85">
        <v>46148</v>
      </c>
    </row>
    <row r="1408" spans="1:4" hidden="1" x14ac:dyDescent="0.3">
      <c r="A1408" t="s">
        <v>2146</v>
      </c>
      <c r="B1408">
        <v>32</v>
      </c>
      <c r="C1408" t="s">
        <v>7112</v>
      </c>
      <c r="D1408" s="85">
        <v>46148</v>
      </c>
    </row>
    <row r="1409" spans="1:4" hidden="1" x14ac:dyDescent="0.3">
      <c r="A1409" t="s">
        <v>2146</v>
      </c>
      <c r="B1409">
        <v>31</v>
      </c>
      <c r="C1409" t="s">
        <v>7112</v>
      </c>
      <c r="D1409" s="85">
        <v>46148</v>
      </c>
    </row>
    <row r="1410" spans="1:4" hidden="1" x14ac:dyDescent="0.3">
      <c r="A1410" t="s">
        <v>2146</v>
      </c>
      <c r="B1410">
        <v>32</v>
      </c>
      <c r="C1410" t="s">
        <v>7112</v>
      </c>
      <c r="D1410" s="85">
        <v>46148</v>
      </c>
    </row>
    <row r="1411" spans="1:4" hidden="1" x14ac:dyDescent="0.3">
      <c r="A1411" t="s">
        <v>2146</v>
      </c>
      <c r="B1411">
        <v>33</v>
      </c>
      <c r="C1411" t="s">
        <v>7112</v>
      </c>
      <c r="D1411" s="85">
        <v>46148</v>
      </c>
    </row>
    <row r="1412" spans="1:4" hidden="1" x14ac:dyDescent="0.3">
      <c r="A1412" t="s">
        <v>2146</v>
      </c>
      <c r="B1412">
        <v>32</v>
      </c>
      <c r="C1412" t="s">
        <v>7112</v>
      </c>
      <c r="D1412" s="85">
        <v>46148</v>
      </c>
    </row>
    <row r="1413" spans="1:4" hidden="1" x14ac:dyDescent="0.3">
      <c r="A1413" t="s">
        <v>2146</v>
      </c>
      <c r="B1413">
        <v>33</v>
      </c>
      <c r="C1413" t="s">
        <v>7112</v>
      </c>
      <c r="D1413" s="85">
        <v>46148</v>
      </c>
    </row>
    <row r="1414" spans="1:4" hidden="1" x14ac:dyDescent="0.3">
      <c r="A1414" t="s">
        <v>2146</v>
      </c>
      <c r="B1414">
        <v>15</v>
      </c>
      <c r="C1414" t="s">
        <v>7112</v>
      </c>
      <c r="D1414" s="85">
        <v>46148</v>
      </c>
    </row>
    <row r="1415" spans="1:4" hidden="1" x14ac:dyDescent="0.3">
      <c r="A1415" t="s">
        <v>2146</v>
      </c>
      <c r="B1415">
        <v>13</v>
      </c>
      <c r="C1415" t="s">
        <v>7112</v>
      </c>
      <c r="D1415" s="85">
        <v>46148</v>
      </c>
    </row>
    <row r="1416" spans="1:4" hidden="1" x14ac:dyDescent="0.3">
      <c r="A1416" t="s">
        <v>2146</v>
      </c>
      <c r="B1416">
        <v>32</v>
      </c>
      <c r="C1416" t="s">
        <v>7112</v>
      </c>
      <c r="D1416" s="85">
        <v>46148</v>
      </c>
    </row>
    <row r="1417" spans="1:4" hidden="1" x14ac:dyDescent="0.3">
      <c r="A1417" t="s">
        <v>2146</v>
      </c>
      <c r="B1417">
        <v>32</v>
      </c>
      <c r="C1417" t="s">
        <v>7112</v>
      </c>
      <c r="D1417" s="85">
        <v>46148</v>
      </c>
    </row>
    <row r="1418" spans="1:4" hidden="1" x14ac:dyDescent="0.3">
      <c r="A1418" t="s">
        <v>2146</v>
      </c>
      <c r="B1418">
        <v>32</v>
      </c>
      <c r="C1418" t="s">
        <v>7112</v>
      </c>
      <c r="D1418" s="85">
        <v>46148</v>
      </c>
    </row>
    <row r="1419" spans="1:4" hidden="1" x14ac:dyDescent="0.3">
      <c r="A1419" t="s">
        <v>2146</v>
      </c>
      <c r="B1419">
        <v>32</v>
      </c>
      <c r="C1419" t="s">
        <v>7112</v>
      </c>
      <c r="D1419" s="85">
        <v>46148</v>
      </c>
    </row>
    <row r="1420" spans="1:4" hidden="1" x14ac:dyDescent="0.3">
      <c r="A1420" t="s">
        <v>2146</v>
      </c>
      <c r="B1420">
        <v>33</v>
      </c>
      <c r="C1420" t="s">
        <v>7112</v>
      </c>
      <c r="D1420" s="85">
        <v>46148</v>
      </c>
    </row>
    <row r="1421" spans="1:4" hidden="1" x14ac:dyDescent="0.3">
      <c r="A1421" t="s">
        <v>2146</v>
      </c>
      <c r="B1421">
        <v>32</v>
      </c>
      <c r="C1421" t="s">
        <v>7112</v>
      </c>
      <c r="D1421" s="85">
        <v>46148</v>
      </c>
    </row>
    <row r="1422" spans="1:4" hidden="1" x14ac:dyDescent="0.3">
      <c r="A1422" t="s">
        <v>2146</v>
      </c>
      <c r="B1422">
        <v>31</v>
      </c>
      <c r="C1422" t="s">
        <v>7112</v>
      </c>
      <c r="D1422" s="85">
        <v>46149</v>
      </c>
    </row>
    <row r="1423" spans="1:4" hidden="1" x14ac:dyDescent="0.3">
      <c r="A1423" t="s">
        <v>2146</v>
      </c>
      <c r="B1423">
        <v>32</v>
      </c>
      <c r="C1423" t="s">
        <v>7112</v>
      </c>
      <c r="D1423" s="85">
        <v>46149</v>
      </c>
    </row>
    <row r="1424" spans="1:4" hidden="1" x14ac:dyDescent="0.3">
      <c r="A1424" t="s">
        <v>2146</v>
      </c>
      <c r="B1424">
        <v>32</v>
      </c>
      <c r="C1424" t="s">
        <v>7112</v>
      </c>
      <c r="D1424" s="85">
        <v>46149</v>
      </c>
    </row>
    <row r="1425" spans="1:4" hidden="1" x14ac:dyDescent="0.3">
      <c r="A1425" t="s">
        <v>2146</v>
      </c>
      <c r="B1425">
        <v>32</v>
      </c>
      <c r="C1425" t="s">
        <v>7112</v>
      </c>
      <c r="D1425" s="85">
        <v>46149</v>
      </c>
    </row>
    <row r="1426" spans="1:4" hidden="1" x14ac:dyDescent="0.3">
      <c r="A1426" t="s">
        <v>2146</v>
      </c>
      <c r="B1426">
        <v>32</v>
      </c>
      <c r="C1426" t="s">
        <v>7112</v>
      </c>
      <c r="D1426" s="85">
        <v>46149</v>
      </c>
    </row>
    <row r="1427" spans="1:4" hidden="1" x14ac:dyDescent="0.3">
      <c r="A1427" t="s">
        <v>2146</v>
      </c>
      <c r="B1427">
        <v>33</v>
      </c>
      <c r="C1427" t="s">
        <v>7112</v>
      </c>
      <c r="D1427" s="85">
        <v>46149</v>
      </c>
    </row>
    <row r="1428" spans="1:4" hidden="1" x14ac:dyDescent="0.3">
      <c r="A1428" t="s">
        <v>2146</v>
      </c>
      <c r="B1428">
        <v>32</v>
      </c>
      <c r="C1428" t="s">
        <v>7112</v>
      </c>
      <c r="D1428" s="85">
        <v>46149</v>
      </c>
    </row>
    <row r="1429" spans="1:4" hidden="1" x14ac:dyDescent="0.3">
      <c r="A1429" t="s">
        <v>2146</v>
      </c>
      <c r="B1429">
        <v>32</v>
      </c>
      <c r="C1429" t="s">
        <v>7112</v>
      </c>
      <c r="D1429" s="85">
        <v>46149</v>
      </c>
    </row>
    <row r="1430" spans="1:4" hidden="1" x14ac:dyDescent="0.3">
      <c r="A1430" t="s">
        <v>2146</v>
      </c>
      <c r="B1430">
        <v>32</v>
      </c>
      <c r="C1430" t="s">
        <v>7112</v>
      </c>
      <c r="D1430" s="85">
        <v>46149</v>
      </c>
    </row>
    <row r="1431" spans="1:4" hidden="1" x14ac:dyDescent="0.3">
      <c r="A1431" t="s">
        <v>2146</v>
      </c>
      <c r="B1431">
        <v>33</v>
      </c>
      <c r="C1431" t="s">
        <v>7112</v>
      </c>
      <c r="D1431" s="85">
        <v>46149</v>
      </c>
    </row>
    <row r="1432" spans="1:4" hidden="1" x14ac:dyDescent="0.3">
      <c r="A1432" t="s">
        <v>2146</v>
      </c>
      <c r="B1432">
        <v>32</v>
      </c>
      <c r="C1432" t="s">
        <v>7112</v>
      </c>
      <c r="D1432" s="85">
        <v>46149</v>
      </c>
    </row>
    <row r="1433" spans="1:4" hidden="1" x14ac:dyDescent="0.3">
      <c r="A1433" t="s">
        <v>2146</v>
      </c>
      <c r="B1433">
        <v>32</v>
      </c>
      <c r="C1433" t="s">
        <v>7112</v>
      </c>
      <c r="D1433" s="85">
        <v>46149</v>
      </c>
    </row>
    <row r="1434" spans="1:4" hidden="1" x14ac:dyDescent="0.3">
      <c r="A1434" t="s">
        <v>2146</v>
      </c>
      <c r="B1434">
        <v>31</v>
      </c>
      <c r="C1434" t="s">
        <v>7112</v>
      </c>
      <c r="D1434" s="85">
        <v>46149</v>
      </c>
    </row>
    <row r="1435" spans="1:4" hidden="1" x14ac:dyDescent="0.3">
      <c r="A1435" t="s">
        <v>2146</v>
      </c>
      <c r="B1435">
        <v>32</v>
      </c>
      <c r="C1435" t="s">
        <v>7112</v>
      </c>
      <c r="D1435" s="85">
        <v>46149</v>
      </c>
    </row>
    <row r="1436" spans="1:4" hidden="1" x14ac:dyDescent="0.3">
      <c r="A1436" t="s">
        <v>2146</v>
      </c>
      <c r="B1436">
        <v>32</v>
      </c>
      <c r="C1436" t="s">
        <v>7112</v>
      </c>
      <c r="D1436" s="85">
        <v>46149</v>
      </c>
    </row>
    <row r="1437" spans="1:4" hidden="1" x14ac:dyDescent="0.3">
      <c r="A1437" t="s">
        <v>2146</v>
      </c>
      <c r="B1437">
        <v>32</v>
      </c>
      <c r="C1437" t="s">
        <v>7112</v>
      </c>
      <c r="D1437" s="85">
        <v>46149</v>
      </c>
    </row>
    <row r="1438" spans="1:4" hidden="1" x14ac:dyDescent="0.3">
      <c r="A1438" t="s">
        <v>2146</v>
      </c>
      <c r="B1438">
        <v>33</v>
      </c>
      <c r="C1438" t="s">
        <v>7112</v>
      </c>
      <c r="D1438" s="85">
        <v>46149</v>
      </c>
    </row>
    <row r="1439" spans="1:4" hidden="1" x14ac:dyDescent="0.3">
      <c r="A1439" t="s">
        <v>2146</v>
      </c>
      <c r="B1439">
        <v>32</v>
      </c>
      <c r="C1439" t="s">
        <v>7112</v>
      </c>
      <c r="D1439" s="85">
        <v>46149</v>
      </c>
    </row>
    <row r="1440" spans="1:4" hidden="1" x14ac:dyDescent="0.3">
      <c r="A1440" t="s">
        <v>2146</v>
      </c>
      <c r="B1440">
        <v>32</v>
      </c>
      <c r="C1440" t="s">
        <v>7112</v>
      </c>
      <c r="D1440" s="85">
        <v>46149</v>
      </c>
    </row>
    <row r="1441" spans="1:4" hidden="1" x14ac:dyDescent="0.3">
      <c r="A1441" t="s">
        <v>2146</v>
      </c>
      <c r="B1441">
        <v>32</v>
      </c>
      <c r="C1441" t="s">
        <v>7112</v>
      </c>
      <c r="D1441" s="85">
        <v>46149</v>
      </c>
    </row>
    <row r="1442" spans="1:4" hidden="1" x14ac:dyDescent="0.3">
      <c r="A1442" t="s">
        <v>2146</v>
      </c>
      <c r="B1442">
        <v>33</v>
      </c>
      <c r="C1442" t="s">
        <v>7112</v>
      </c>
      <c r="D1442" s="85">
        <v>46149</v>
      </c>
    </row>
    <row r="1443" spans="1:4" hidden="1" x14ac:dyDescent="0.3">
      <c r="A1443" t="s">
        <v>2146</v>
      </c>
      <c r="B1443">
        <v>32</v>
      </c>
      <c r="C1443" t="s">
        <v>7112</v>
      </c>
      <c r="D1443" s="85">
        <v>46149</v>
      </c>
    </row>
    <row r="1444" spans="1:4" hidden="1" x14ac:dyDescent="0.3">
      <c r="A1444" t="s">
        <v>2146</v>
      </c>
      <c r="B1444">
        <v>32</v>
      </c>
      <c r="C1444" t="s">
        <v>7112</v>
      </c>
      <c r="D1444" s="85">
        <v>46149</v>
      </c>
    </row>
    <row r="1445" spans="1:4" hidden="1" x14ac:dyDescent="0.3">
      <c r="A1445" t="s">
        <v>2146</v>
      </c>
      <c r="B1445">
        <v>32</v>
      </c>
      <c r="C1445" t="s">
        <v>7112</v>
      </c>
      <c r="D1445" s="85">
        <v>46149</v>
      </c>
    </row>
    <row r="1446" spans="1:4" hidden="1" x14ac:dyDescent="0.3">
      <c r="A1446" t="s">
        <v>2146</v>
      </c>
      <c r="B1446">
        <v>31</v>
      </c>
      <c r="C1446" t="s">
        <v>7112</v>
      </c>
      <c r="D1446" s="85">
        <v>46150</v>
      </c>
    </row>
    <row r="1447" spans="1:4" hidden="1" x14ac:dyDescent="0.3">
      <c r="A1447" t="s">
        <v>2146</v>
      </c>
      <c r="B1447">
        <v>32</v>
      </c>
      <c r="C1447" t="s">
        <v>7112</v>
      </c>
      <c r="D1447" s="85">
        <v>46150</v>
      </c>
    </row>
    <row r="1448" spans="1:4" hidden="1" x14ac:dyDescent="0.3">
      <c r="A1448" t="s">
        <v>2146</v>
      </c>
      <c r="B1448">
        <v>32</v>
      </c>
      <c r="C1448" t="s">
        <v>7112</v>
      </c>
      <c r="D1448" s="85">
        <v>46150</v>
      </c>
    </row>
    <row r="1449" spans="1:4" hidden="1" x14ac:dyDescent="0.3">
      <c r="A1449" t="s">
        <v>2146</v>
      </c>
      <c r="B1449">
        <v>32</v>
      </c>
      <c r="C1449" t="s">
        <v>7112</v>
      </c>
      <c r="D1449" s="85">
        <v>46150</v>
      </c>
    </row>
    <row r="1450" spans="1:4" hidden="1" x14ac:dyDescent="0.3">
      <c r="A1450" t="s">
        <v>2146</v>
      </c>
      <c r="B1450">
        <v>33</v>
      </c>
      <c r="C1450" t="s">
        <v>7112</v>
      </c>
      <c r="D1450" s="85">
        <v>46150</v>
      </c>
    </row>
    <row r="1451" spans="1:4" hidden="1" x14ac:dyDescent="0.3">
      <c r="A1451" t="s">
        <v>2146</v>
      </c>
      <c r="B1451">
        <v>32</v>
      </c>
      <c r="C1451" t="s">
        <v>7112</v>
      </c>
      <c r="D1451" s="85">
        <v>46150</v>
      </c>
    </row>
    <row r="1452" spans="1:4" hidden="1" x14ac:dyDescent="0.3">
      <c r="A1452" t="s">
        <v>2146</v>
      </c>
      <c r="B1452">
        <v>32</v>
      </c>
      <c r="C1452" t="s">
        <v>7112</v>
      </c>
      <c r="D1452" s="85">
        <v>46150</v>
      </c>
    </row>
    <row r="1453" spans="1:4" hidden="1" x14ac:dyDescent="0.3">
      <c r="A1453" t="s">
        <v>2146</v>
      </c>
      <c r="B1453">
        <v>32</v>
      </c>
      <c r="C1453" t="s">
        <v>7112</v>
      </c>
      <c r="D1453" s="85">
        <v>46150</v>
      </c>
    </row>
    <row r="1454" spans="1:4" hidden="1" x14ac:dyDescent="0.3">
      <c r="A1454" t="s">
        <v>2146</v>
      </c>
      <c r="B1454">
        <v>33</v>
      </c>
      <c r="C1454" t="s">
        <v>7112</v>
      </c>
      <c r="D1454" s="85">
        <v>46150</v>
      </c>
    </row>
    <row r="1455" spans="1:4" hidden="1" x14ac:dyDescent="0.3">
      <c r="A1455" t="s">
        <v>2146</v>
      </c>
      <c r="B1455">
        <v>32</v>
      </c>
      <c r="C1455" t="s">
        <v>7112</v>
      </c>
      <c r="D1455" s="85">
        <v>46150</v>
      </c>
    </row>
    <row r="1456" spans="1:4" hidden="1" x14ac:dyDescent="0.3">
      <c r="A1456" t="s">
        <v>2146</v>
      </c>
      <c r="B1456">
        <v>32</v>
      </c>
      <c r="C1456" t="s">
        <v>7112</v>
      </c>
      <c r="D1456" s="85">
        <v>46150</v>
      </c>
    </row>
    <row r="1457" spans="1:4" hidden="1" x14ac:dyDescent="0.3">
      <c r="A1457" t="s">
        <v>2146</v>
      </c>
      <c r="B1457">
        <v>10</v>
      </c>
      <c r="C1457" t="s">
        <v>7112</v>
      </c>
      <c r="D1457" s="85">
        <v>46150</v>
      </c>
    </row>
    <row r="1458" spans="1:4" hidden="1" x14ac:dyDescent="0.3">
      <c r="A1458" t="s">
        <v>2146</v>
      </c>
      <c r="B1458">
        <v>9</v>
      </c>
      <c r="C1458" t="s">
        <v>7112</v>
      </c>
      <c r="D1458" s="85">
        <v>46150</v>
      </c>
    </row>
    <row r="1459" spans="1:4" hidden="1" x14ac:dyDescent="0.3">
      <c r="A1459" t="s">
        <v>2146</v>
      </c>
      <c r="B1459">
        <v>32</v>
      </c>
      <c r="C1459" t="s">
        <v>7112</v>
      </c>
      <c r="D1459" s="85">
        <v>46150</v>
      </c>
    </row>
    <row r="1460" spans="1:4" hidden="1" x14ac:dyDescent="0.3">
      <c r="A1460" t="s">
        <v>2146</v>
      </c>
      <c r="B1460">
        <v>20</v>
      </c>
      <c r="C1460" t="s">
        <v>7112</v>
      </c>
      <c r="D1460" s="85">
        <v>46150</v>
      </c>
    </row>
    <row r="1461" spans="1:4" hidden="1" x14ac:dyDescent="0.3">
      <c r="A1461" t="s">
        <v>2146</v>
      </c>
      <c r="B1461">
        <v>21</v>
      </c>
      <c r="C1461" t="s">
        <v>7112</v>
      </c>
      <c r="D1461" s="85">
        <v>46150</v>
      </c>
    </row>
    <row r="1462" spans="1:4" hidden="1" x14ac:dyDescent="0.3">
      <c r="A1462" t="s">
        <v>3645</v>
      </c>
      <c r="B1462">
        <v>3553</v>
      </c>
      <c r="C1462" t="s">
        <v>7112</v>
      </c>
      <c r="D1462" s="85">
        <v>46140</v>
      </c>
    </row>
    <row r="1463" spans="1:4" hidden="1" x14ac:dyDescent="0.3">
      <c r="A1463" t="s">
        <v>3645</v>
      </c>
      <c r="B1463">
        <v>988</v>
      </c>
      <c r="C1463" t="s">
        <v>7112</v>
      </c>
      <c r="D1463" s="85">
        <v>46142</v>
      </c>
    </row>
    <row r="1464" spans="1:4" hidden="1" x14ac:dyDescent="0.3">
      <c r="A1464" t="s">
        <v>352</v>
      </c>
      <c r="B1464">
        <v>1663</v>
      </c>
      <c r="C1464" t="s">
        <v>7112</v>
      </c>
      <c r="D1464" s="85">
        <v>46139</v>
      </c>
    </row>
    <row r="1465" spans="1:4" hidden="1" x14ac:dyDescent="0.3">
      <c r="A1465" t="s">
        <v>352</v>
      </c>
      <c r="B1465">
        <v>1880</v>
      </c>
      <c r="C1465" t="s">
        <v>7112</v>
      </c>
      <c r="D1465" s="85">
        <v>46140</v>
      </c>
    </row>
    <row r="1466" spans="1:4" hidden="1" x14ac:dyDescent="0.3">
      <c r="A1466" t="s">
        <v>352</v>
      </c>
      <c r="B1466">
        <v>2032</v>
      </c>
      <c r="C1466" t="s">
        <v>7112</v>
      </c>
      <c r="D1466" s="85">
        <v>46141</v>
      </c>
    </row>
    <row r="1467" spans="1:4" hidden="1" x14ac:dyDescent="0.3">
      <c r="A1467" t="s">
        <v>352</v>
      </c>
      <c r="B1467">
        <v>2140</v>
      </c>
      <c r="C1467" t="s">
        <v>7112</v>
      </c>
      <c r="D1467" s="85">
        <v>46142</v>
      </c>
    </row>
    <row r="1468" spans="1:4" hidden="1" x14ac:dyDescent="0.3">
      <c r="A1468" t="s">
        <v>352</v>
      </c>
      <c r="B1468">
        <v>400</v>
      </c>
      <c r="C1468" t="s">
        <v>7112</v>
      </c>
      <c r="D1468" s="85">
        <v>46146</v>
      </c>
    </row>
    <row r="1469" spans="1:4" hidden="1" x14ac:dyDescent="0.3">
      <c r="A1469" t="s">
        <v>352</v>
      </c>
      <c r="B1469">
        <v>885</v>
      </c>
      <c r="C1469" t="s">
        <v>7112</v>
      </c>
      <c r="D1469" s="85">
        <v>46146</v>
      </c>
    </row>
    <row r="1470" spans="1:4" hidden="1" x14ac:dyDescent="0.3">
      <c r="A1470" t="s">
        <v>248</v>
      </c>
      <c r="B1470">
        <v>57</v>
      </c>
      <c r="C1470" t="s">
        <v>7112</v>
      </c>
      <c r="D1470" s="85">
        <v>46139</v>
      </c>
    </row>
    <row r="1471" spans="1:4" hidden="1" x14ac:dyDescent="0.3">
      <c r="A1471" t="s">
        <v>248</v>
      </c>
      <c r="B1471">
        <v>1</v>
      </c>
      <c r="C1471" t="s">
        <v>7112</v>
      </c>
      <c r="D1471" s="85">
        <v>46139</v>
      </c>
    </row>
    <row r="1472" spans="1:4" hidden="1" x14ac:dyDescent="0.3">
      <c r="A1472" t="s">
        <v>248</v>
      </c>
      <c r="B1472">
        <v>1</v>
      </c>
      <c r="C1472" t="s">
        <v>7112</v>
      </c>
      <c r="D1472" s="85">
        <v>46139</v>
      </c>
    </row>
    <row r="1473" spans="1:4" hidden="1" x14ac:dyDescent="0.3">
      <c r="A1473" t="s">
        <v>248</v>
      </c>
      <c r="B1473">
        <v>1</v>
      </c>
      <c r="C1473" t="s">
        <v>7112</v>
      </c>
      <c r="D1473" s="85">
        <v>46139</v>
      </c>
    </row>
    <row r="1474" spans="1:4" hidden="1" x14ac:dyDescent="0.3">
      <c r="A1474" t="s">
        <v>248</v>
      </c>
      <c r="B1474">
        <v>1</v>
      </c>
      <c r="C1474" t="s">
        <v>7112</v>
      </c>
      <c r="D1474" s="85">
        <v>46139</v>
      </c>
    </row>
    <row r="1475" spans="1:4" hidden="1" x14ac:dyDescent="0.3">
      <c r="A1475" t="s">
        <v>248</v>
      </c>
      <c r="B1475">
        <v>1</v>
      </c>
      <c r="C1475" t="s">
        <v>7112</v>
      </c>
      <c r="D1475" s="85">
        <v>46139</v>
      </c>
    </row>
    <row r="1476" spans="1:4" hidden="1" x14ac:dyDescent="0.3">
      <c r="A1476" t="s">
        <v>248</v>
      </c>
      <c r="B1476">
        <v>1</v>
      </c>
      <c r="C1476" t="s">
        <v>7112</v>
      </c>
      <c r="D1476" s="85">
        <v>46139</v>
      </c>
    </row>
    <row r="1477" spans="1:4" hidden="1" x14ac:dyDescent="0.3">
      <c r="A1477" t="s">
        <v>248</v>
      </c>
      <c r="B1477">
        <v>1</v>
      </c>
      <c r="C1477" t="s">
        <v>7112</v>
      </c>
      <c r="D1477" s="85">
        <v>46139</v>
      </c>
    </row>
    <row r="1478" spans="1:4" hidden="1" x14ac:dyDescent="0.3">
      <c r="A1478" t="s">
        <v>248</v>
      </c>
      <c r="B1478">
        <v>7</v>
      </c>
      <c r="C1478" t="s">
        <v>7112</v>
      </c>
      <c r="D1478" s="85">
        <v>46139</v>
      </c>
    </row>
    <row r="1479" spans="1:4" hidden="1" x14ac:dyDescent="0.3">
      <c r="A1479" t="s">
        <v>248</v>
      </c>
      <c r="B1479">
        <v>2</v>
      </c>
      <c r="C1479" t="s">
        <v>7112</v>
      </c>
      <c r="D1479" s="85">
        <v>46139</v>
      </c>
    </row>
    <row r="1480" spans="1:4" hidden="1" x14ac:dyDescent="0.3">
      <c r="A1480" t="s">
        <v>248</v>
      </c>
      <c r="B1480">
        <v>2</v>
      </c>
      <c r="C1480" t="s">
        <v>7112</v>
      </c>
      <c r="D1480" s="85">
        <v>46139</v>
      </c>
    </row>
    <row r="1481" spans="1:4" hidden="1" x14ac:dyDescent="0.3">
      <c r="A1481" t="s">
        <v>248</v>
      </c>
      <c r="B1481">
        <v>641</v>
      </c>
      <c r="C1481" t="s">
        <v>7112</v>
      </c>
      <c r="D1481" s="85">
        <v>46139</v>
      </c>
    </row>
    <row r="1482" spans="1:4" hidden="1" x14ac:dyDescent="0.3">
      <c r="A1482" t="s">
        <v>248</v>
      </c>
      <c r="B1482">
        <v>642</v>
      </c>
      <c r="C1482" t="s">
        <v>7112</v>
      </c>
      <c r="D1482" s="85">
        <v>46139</v>
      </c>
    </row>
    <row r="1483" spans="1:4" hidden="1" x14ac:dyDescent="0.3">
      <c r="A1483" t="s">
        <v>248</v>
      </c>
      <c r="B1483">
        <v>641</v>
      </c>
      <c r="C1483" t="s">
        <v>7112</v>
      </c>
      <c r="D1483" s="85">
        <v>46139</v>
      </c>
    </row>
    <row r="1484" spans="1:4" hidden="1" x14ac:dyDescent="0.3">
      <c r="A1484" t="s">
        <v>248</v>
      </c>
      <c r="B1484">
        <v>643</v>
      </c>
      <c r="C1484" t="s">
        <v>7112</v>
      </c>
      <c r="D1484" s="85">
        <v>46140</v>
      </c>
    </row>
    <row r="1485" spans="1:4" hidden="1" x14ac:dyDescent="0.3">
      <c r="A1485" t="s">
        <v>248</v>
      </c>
      <c r="B1485">
        <v>1329</v>
      </c>
      <c r="C1485" t="s">
        <v>7112</v>
      </c>
      <c r="D1485" s="85">
        <v>46140</v>
      </c>
    </row>
    <row r="1486" spans="1:4" hidden="1" x14ac:dyDescent="0.3">
      <c r="A1486" t="s">
        <v>248</v>
      </c>
      <c r="B1486">
        <v>641</v>
      </c>
      <c r="C1486" t="s">
        <v>7112</v>
      </c>
      <c r="D1486" s="85">
        <v>46140</v>
      </c>
    </row>
    <row r="1487" spans="1:4" hidden="1" x14ac:dyDescent="0.3">
      <c r="A1487" t="s">
        <v>248</v>
      </c>
      <c r="B1487">
        <v>666</v>
      </c>
      <c r="C1487" t="s">
        <v>7112</v>
      </c>
      <c r="D1487" s="85">
        <v>46140</v>
      </c>
    </row>
    <row r="1488" spans="1:4" hidden="1" x14ac:dyDescent="0.3">
      <c r="A1488" t="s">
        <v>248</v>
      </c>
      <c r="B1488">
        <v>642</v>
      </c>
      <c r="C1488" t="s">
        <v>7112</v>
      </c>
      <c r="D1488" s="85">
        <v>46141</v>
      </c>
    </row>
    <row r="1489" spans="1:4" hidden="1" x14ac:dyDescent="0.3">
      <c r="A1489" t="s">
        <v>248</v>
      </c>
      <c r="B1489">
        <v>640</v>
      </c>
      <c r="C1489" t="s">
        <v>7112</v>
      </c>
      <c r="D1489" s="85">
        <v>46141</v>
      </c>
    </row>
    <row r="1490" spans="1:4" hidden="1" x14ac:dyDescent="0.3">
      <c r="A1490" t="s">
        <v>248</v>
      </c>
      <c r="B1490">
        <v>957</v>
      </c>
      <c r="C1490" t="s">
        <v>7112</v>
      </c>
      <c r="D1490" s="85">
        <v>46141</v>
      </c>
    </row>
    <row r="1491" spans="1:4" hidden="1" x14ac:dyDescent="0.3">
      <c r="A1491" t="s">
        <v>248</v>
      </c>
      <c r="B1491">
        <v>1</v>
      </c>
      <c r="C1491" t="s">
        <v>7112</v>
      </c>
      <c r="D1491" s="85">
        <v>46141</v>
      </c>
    </row>
    <row r="1492" spans="1:4" hidden="1" x14ac:dyDescent="0.3">
      <c r="A1492" t="s">
        <v>248</v>
      </c>
      <c r="B1492">
        <v>1</v>
      </c>
      <c r="C1492" t="s">
        <v>7112</v>
      </c>
      <c r="D1492" s="85">
        <v>46141</v>
      </c>
    </row>
    <row r="1493" spans="1:4" hidden="1" x14ac:dyDescent="0.3">
      <c r="A1493" t="s">
        <v>248</v>
      </c>
      <c r="B1493">
        <v>1</v>
      </c>
      <c r="C1493" t="s">
        <v>7112</v>
      </c>
      <c r="D1493" s="85">
        <v>46141</v>
      </c>
    </row>
    <row r="1494" spans="1:4" hidden="1" x14ac:dyDescent="0.3">
      <c r="A1494" t="s">
        <v>248</v>
      </c>
      <c r="B1494">
        <v>1</v>
      </c>
      <c r="C1494" t="s">
        <v>7112</v>
      </c>
      <c r="D1494" s="85">
        <v>46141</v>
      </c>
    </row>
    <row r="1495" spans="1:4" hidden="1" x14ac:dyDescent="0.3">
      <c r="A1495" t="s">
        <v>248</v>
      </c>
      <c r="B1495">
        <v>1</v>
      </c>
      <c r="C1495" t="s">
        <v>7112</v>
      </c>
      <c r="D1495" s="85">
        <v>46141</v>
      </c>
    </row>
    <row r="1496" spans="1:4" hidden="1" x14ac:dyDescent="0.3">
      <c r="A1496" t="s">
        <v>248</v>
      </c>
      <c r="B1496">
        <v>1</v>
      </c>
      <c r="C1496" t="s">
        <v>7112</v>
      </c>
      <c r="D1496" s="85">
        <v>46141</v>
      </c>
    </row>
    <row r="1497" spans="1:4" hidden="1" x14ac:dyDescent="0.3">
      <c r="A1497" t="s">
        <v>248</v>
      </c>
      <c r="B1497">
        <v>291</v>
      </c>
      <c r="C1497" t="s">
        <v>7112</v>
      </c>
      <c r="D1497" s="85">
        <v>46141</v>
      </c>
    </row>
    <row r="1498" spans="1:4" hidden="1" x14ac:dyDescent="0.3">
      <c r="A1498" t="s">
        <v>248</v>
      </c>
      <c r="B1498">
        <v>642</v>
      </c>
      <c r="C1498" t="s">
        <v>7112</v>
      </c>
      <c r="D1498" s="85">
        <v>46141</v>
      </c>
    </row>
    <row r="1499" spans="1:4" hidden="1" x14ac:dyDescent="0.3">
      <c r="A1499" t="s">
        <v>248</v>
      </c>
      <c r="B1499">
        <v>641</v>
      </c>
      <c r="C1499" t="s">
        <v>7112</v>
      </c>
      <c r="D1499" s="85">
        <v>46141</v>
      </c>
    </row>
    <row r="1500" spans="1:4" hidden="1" x14ac:dyDescent="0.3">
      <c r="A1500" t="s">
        <v>248</v>
      </c>
      <c r="B1500">
        <v>643</v>
      </c>
      <c r="C1500" t="s">
        <v>7112</v>
      </c>
      <c r="D1500" s="85">
        <v>46142</v>
      </c>
    </row>
    <row r="1501" spans="1:4" hidden="1" x14ac:dyDescent="0.3">
      <c r="A1501" t="s">
        <v>248</v>
      </c>
      <c r="B1501">
        <v>641</v>
      </c>
      <c r="C1501" t="s">
        <v>7112</v>
      </c>
      <c r="D1501" s="85">
        <v>46142</v>
      </c>
    </row>
    <row r="1502" spans="1:4" hidden="1" x14ac:dyDescent="0.3">
      <c r="A1502" t="s">
        <v>248</v>
      </c>
      <c r="B1502">
        <v>1020</v>
      </c>
      <c r="C1502" t="s">
        <v>7112</v>
      </c>
      <c r="D1502" s="85">
        <v>46142</v>
      </c>
    </row>
    <row r="1503" spans="1:4" hidden="1" x14ac:dyDescent="0.3">
      <c r="A1503" t="s">
        <v>248</v>
      </c>
      <c r="B1503">
        <v>642</v>
      </c>
      <c r="C1503" t="s">
        <v>7112</v>
      </c>
      <c r="D1503" s="85">
        <v>46142</v>
      </c>
    </row>
    <row r="1504" spans="1:4" hidden="1" x14ac:dyDescent="0.3">
      <c r="A1504" t="s">
        <v>248</v>
      </c>
      <c r="B1504">
        <v>642</v>
      </c>
      <c r="C1504" t="s">
        <v>7112</v>
      </c>
      <c r="D1504" s="85">
        <v>46142</v>
      </c>
    </row>
    <row r="1505" spans="1:4" hidden="1" x14ac:dyDescent="0.3">
      <c r="A1505" t="s">
        <v>248</v>
      </c>
      <c r="B1505">
        <v>642</v>
      </c>
      <c r="C1505" t="s">
        <v>7112</v>
      </c>
      <c r="D1505" s="85">
        <v>46142</v>
      </c>
    </row>
    <row r="1506" spans="1:4" hidden="1" x14ac:dyDescent="0.3">
      <c r="A1506" t="s">
        <v>248</v>
      </c>
      <c r="B1506">
        <v>642</v>
      </c>
      <c r="C1506" t="s">
        <v>7112</v>
      </c>
      <c r="D1506" s="85">
        <v>46143</v>
      </c>
    </row>
    <row r="1507" spans="1:4" hidden="1" x14ac:dyDescent="0.3">
      <c r="A1507" t="s">
        <v>248</v>
      </c>
      <c r="B1507">
        <v>641</v>
      </c>
      <c r="C1507" t="s">
        <v>7112</v>
      </c>
      <c r="D1507" s="85">
        <v>46143</v>
      </c>
    </row>
    <row r="1508" spans="1:4" hidden="1" x14ac:dyDescent="0.3">
      <c r="A1508" t="s">
        <v>248</v>
      </c>
      <c r="B1508">
        <v>35</v>
      </c>
      <c r="C1508" t="s">
        <v>7112</v>
      </c>
      <c r="D1508" s="85">
        <v>46143</v>
      </c>
    </row>
    <row r="1509" spans="1:4" hidden="1" x14ac:dyDescent="0.3">
      <c r="A1509" t="s">
        <v>371</v>
      </c>
      <c r="B1509">
        <v>694</v>
      </c>
      <c r="C1509" t="s">
        <v>7112</v>
      </c>
      <c r="D1509" s="85">
        <v>46139</v>
      </c>
    </row>
    <row r="1510" spans="1:4" hidden="1" x14ac:dyDescent="0.3">
      <c r="A1510" t="s">
        <v>371</v>
      </c>
      <c r="B1510">
        <v>1290</v>
      </c>
      <c r="C1510" t="s">
        <v>7112</v>
      </c>
      <c r="D1510" s="85">
        <v>46139</v>
      </c>
    </row>
    <row r="1511" spans="1:4" hidden="1" x14ac:dyDescent="0.3">
      <c r="A1511" t="s">
        <v>371</v>
      </c>
      <c r="B1511">
        <v>693</v>
      </c>
      <c r="C1511" t="s">
        <v>7112</v>
      </c>
      <c r="D1511" s="85">
        <v>46140</v>
      </c>
    </row>
    <row r="1512" spans="1:4" hidden="1" x14ac:dyDescent="0.3">
      <c r="A1512" t="s">
        <v>371</v>
      </c>
      <c r="B1512">
        <v>694</v>
      </c>
      <c r="C1512" t="s">
        <v>7112</v>
      </c>
      <c r="D1512" s="85">
        <v>46140</v>
      </c>
    </row>
    <row r="1513" spans="1:4" hidden="1" x14ac:dyDescent="0.3">
      <c r="A1513" t="s">
        <v>371</v>
      </c>
      <c r="B1513">
        <v>230</v>
      </c>
      <c r="C1513" t="s">
        <v>7112</v>
      </c>
      <c r="D1513" s="85">
        <v>46140</v>
      </c>
    </row>
    <row r="1514" spans="1:4" hidden="1" x14ac:dyDescent="0.3">
      <c r="A1514" t="s">
        <v>371</v>
      </c>
      <c r="B1514">
        <v>494</v>
      </c>
      <c r="C1514" t="s">
        <v>7112</v>
      </c>
      <c r="D1514" s="85">
        <v>46140</v>
      </c>
    </row>
    <row r="1515" spans="1:4" hidden="1" x14ac:dyDescent="0.3">
      <c r="A1515" t="s">
        <v>371</v>
      </c>
      <c r="B1515">
        <v>2</v>
      </c>
      <c r="C1515" t="s">
        <v>7112</v>
      </c>
      <c r="D1515" s="85">
        <v>46140</v>
      </c>
    </row>
    <row r="1516" spans="1:4" hidden="1" x14ac:dyDescent="0.3">
      <c r="A1516" t="s">
        <v>371</v>
      </c>
      <c r="B1516">
        <v>1</v>
      </c>
      <c r="C1516" t="s">
        <v>7112</v>
      </c>
      <c r="D1516" s="85">
        <v>46140</v>
      </c>
    </row>
    <row r="1517" spans="1:4" hidden="1" x14ac:dyDescent="0.3">
      <c r="A1517" t="s">
        <v>371</v>
      </c>
      <c r="B1517">
        <v>1</v>
      </c>
      <c r="C1517" t="s">
        <v>7112</v>
      </c>
      <c r="D1517" s="85">
        <v>46140</v>
      </c>
    </row>
    <row r="1518" spans="1:4" hidden="1" x14ac:dyDescent="0.3">
      <c r="A1518" t="s">
        <v>371</v>
      </c>
      <c r="B1518">
        <v>1</v>
      </c>
      <c r="C1518" t="s">
        <v>7112</v>
      </c>
      <c r="D1518" s="85">
        <v>46140</v>
      </c>
    </row>
    <row r="1519" spans="1:4" hidden="1" x14ac:dyDescent="0.3">
      <c r="A1519" t="s">
        <v>371</v>
      </c>
      <c r="B1519">
        <v>1</v>
      </c>
      <c r="C1519" t="s">
        <v>7112</v>
      </c>
      <c r="D1519" s="85">
        <v>46140</v>
      </c>
    </row>
    <row r="1520" spans="1:4" hidden="1" x14ac:dyDescent="0.3">
      <c r="A1520" t="s">
        <v>371</v>
      </c>
      <c r="B1520">
        <v>2</v>
      </c>
      <c r="C1520" t="s">
        <v>7112</v>
      </c>
      <c r="D1520" s="85">
        <v>46140</v>
      </c>
    </row>
    <row r="1521" spans="1:4" hidden="1" x14ac:dyDescent="0.3">
      <c r="A1521" t="s">
        <v>371</v>
      </c>
      <c r="B1521">
        <v>1</v>
      </c>
      <c r="C1521" t="s">
        <v>7112</v>
      </c>
      <c r="D1521" s="85">
        <v>46140</v>
      </c>
    </row>
    <row r="1522" spans="1:4" hidden="1" x14ac:dyDescent="0.3">
      <c r="A1522" t="s">
        <v>371</v>
      </c>
      <c r="B1522">
        <v>694</v>
      </c>
      <c r="C1522" t="s">
        <v>7112</v>
      </c>
      <c r="D1522" s="85">
        <v>46140</v>
      </c>
    </row>
    <row r="1523" spans="1:4" hidden="1" x14ac:dyDescent="0.3">
      <c r="A1523" t="s">
        <v>371</v>
      </c>
      <c r="B1523">
        <v>994</v>
      </c>
      <c r="C1523" t="s">
        <v>7112</v>
      </c>
      <c r="D1523" s="85">
        <v>46140</v>
      </c>
    </row>
    <row r="1524" spans="1:4" hidden="1" x14ac:dyDescent="0.3">
      <c r="A1524" t="s">
        <v>371</v>
      </c>
      <c r="B1524">
        <v>695</v>
      </c>
      <c r="C1524" t="s">
        <v>7112</v>
      </c>
      <c r="D1524" s="85">
        <v>46141</v>
      </c>
    </row>
    <row r="1525" spans="1:4" hidden="1" x14ac:dyDescent="0.3">
      <c r="A1525" t="s">
        <v>371</v>
      </c>
      <c r="B1525">
        <v>693</v>
      </c>
      <c r="C1525" t="s">
        <v>7112</v>
      </c>
      <c r="D1525" s="85">
        <v>46141</v>
      </c>
    </row>
    <row r="1526" spans="1:4" hidden="1" x14ac:dyDescent="0.3">
      <c r="A1526" t="s">
        <v>371</v>
      </c>
      <c r="B1526">
        <v>1147</v>
      </c>
      <c r="C1526" t="s">
        <v>7112</v>
      </c>
      <c r="D1526" s="85">
        <v>46141</v>
      </c>
    </row>
    <row r="1527" spans="1:4" hidden="1" x14ac:dyDescent="0.3">
      <c r="A1527" t="s">
        <v>371</v>
      </c>
      <c r="B1527">
        <v>695</v>
      </c>
      <c r="C1527" t="s">
        <v>7112</v>
      </c>
      <c r="D1527" s="85">
        <v>46141</v>
      </c>
    </row>
    <row r="1528" spans="1:4" hidden="1" x14ac:dyDescent="0.3">
      <c r="A1528" t="s">
        <v>371</v>
      </c>
      <c r="B1528">
        <v>918</v>
      </c>
      <c r="C1528" t="s">
        <v>7112</v>
      </c>
      <c r="D1528" s="85">
        <v>46141</v>
      </c>
    </row>
    <row r="1529" spans="1:4" hidden="1" x14ac:dyDescent="0.3">
      <c r="A1529" t="s">
        <v>371</v>
      </c>
      <c r="B1529">
        <v>693</v>
      </c>
      <c r="C1529" t="s">
        <v>7112</v>
      </c>
      <c r="D1529" s="85">
        <v>46142</v>
      </c>
    </row>
    <row r="1530" spans="1:4" hidden="1" x14ac:dyDescent="0.3">
      <c r="A1530" t="s">
        <v>371</v>
      </c>
      <c r="B1530">
        <v>694</v>
      </c>
      <c r="C1530" t="s">
        <v>7112</v>
      </c>
      <c r="D1530" s="85">
        <v>46142</v>
      </c>
    </row>
    <row r="1531" spans="1:4" hidden="1" x14ac:dyDescent="0.3">
      <c r="A1531" t="s">
        <v>371</v>
      </c>
      <c r="B1531">
        <v>1167</v>
      </c>
      <c r="C1531" t="s">
        <v>7112</v>
      </c>
      <c r="D1531" s="85">
        <v>46142</v>
      </c>
    </row>
    <row r="1532" spans="1:4" hidden="1" x14ac:dyDescent="0.3">
      <c r="A1532" t="s">
        <v>371</v>
      </c>
      <c r="B1532">
        <v>349</v>
      </c>
      <c r="C1532" t="s">
        <v>7112</v>
      </c>
      <c r="D1532" s="85">
        <v>46142</v>
      </c>
    </row>
    <row r="1533" spans="1:4" hidden="1" x14ac:dyDescent="0.3">
      <c r="A1533" t="s">
        <v>371</v>
      </c>
      <c r="B1533">
        <v>1</v>
      </c>
      <c r="C1533" t="s">
        <v>7112</v>
      </c>
      <c r="D1533" s="85">
        <v>46142</v>
      </c>
    </row>
    <row r="1534" spans="1:4" hidden="1" x14ac:dyDescent="0.3">
      <c r="A1534" t="s">
        <v>371</v>
      </c>
      <c r="B1534">
        <v>1</v>
      </c>
      <c r="C1534" t="s">
        <v>7112</v>
      </c>
      <c r="D1534" s="85">
        <v>46142</v>
      </c>
    </row>
    <row r="1535" spans="1:4" hidden="1" x14ac:dyDescent="0.3">
      <c r="A1535" t="s">
        <v>371</v>
      </c>
      <c r="B1535">
        <v>1233</v>
      </c>
      <c r="C1535" t="s">
        <v>7112</v>
      </c>
      <c r="D1535" s="85">
        <v>46142</v>
      </c>
    </row>
    <row r="1536" spans="1:4" hidden="1" x14ac:dyDescent="0.3">
      <c r="A1536" t="s">
        <v>371</v>
      </c>
      <c r="B1536">
        <v>693</v>
      </c>
      <c r="C1536" t="s">
        <v>7112</v>
      </c>
      <c r="D1536" s="85">
        <v>46143</v>
      </c>
    </row>
    <row r="1537" spans="1:4" hidden="1" x14ac:dyDescent="0.3">
      <c r="A1537" t="s">
        <v>371</v>
      </c>
      <c r="B1537">
        <v>694</v>
      </c>
      <c r="C1537" t="s">
        <v>7112</v>
      </c>
      <c r="D1537" s="85">
        <v>46143</v>
      </c>
    </row>
    <row r="1538" spans="1:4" hidden="1" x14ac:dyDescent="0.3">
      <c r="A1538" t="s">
        <v>371</v>
      </c>
      <c r="B1538">
        <v>693</v>
      </c>
      <c r="C1538" t="s">
        <v>7112</v>
      </c>
      <c r="D1538" s="85">
        <v>46143</v>
      </c>
    </row>
    <row r="1539" spans="1:4" hidden="1" x14ac:dyDescent="0.3">
      <c r="A1539" t="s">
        <v>371</v>
      </c>
      <c r="B1539">
        <v>89</v>
      </c>
      <c r="C1539" t="s">
        <v>7112</v>
      </c>
      <c r="D1539" s="85">
        <v>46143</v>
      </c>
    </row>
    <row r="1540" spans="1:4" hidden="1" x14ac:dyDescent="0.3">
      <c r="A1540" t="s">
        <v>371</v>
      </c>
      <c r="B1540">
        <v>2</v>
      </c>
      <c r="C1540" t="s">
        <v>7112</v>
      </c>
      <c r="D1540" s="85">
        <v>46146</v>
      </c>
    </row>
    <row r="1541" spans="1:4" hidden="1" x14ac:dyDescent="0.3">
      <c r="A1541" t="s">
        <v>371</v>
      </c>
      <c r="B1541">
        <v>1</v>
      </c>
      <c r="C1541" t="s">
        <v>7112</v>
      </c>
      <c r="D1541" s="85">
        <v>46146</v>
      </c>
    </row>
    <row r="1542" spans="1:4" hidden="1" x14ac:dyDescent="0.3">
      <c r="A1542" t="s">
        <v>371</v>
      </c>
      <c r="B1542">
        <v>1</v>
      </c>
      <c r="C1542" t="s">
        <v>7112</v>
      </c>
      <c r="D1542" s="85">
        <v>46146</v>
      </c>
    </row>
    <row r="1543" spans="1:4" hidden="1" x14ac:dyDescent="0.3">
      <c r="A1543" t="s">
        <v>371</v>
      </c>
      <c r="B1543">
        <v>364</v>
      </c>
      <c r="C1543" t="s">
        <v>7112</v>
      </c>
      <c r="D1543" s="85">
        <v>46146</v>
      </c>
    </row>
    <row r="1544" spans="1:4" hidden="1" x14ac:dyDescent="0.3">
      <c r="A1544" t="s">
        <v>3500</v>
      </c>
      <c r="B1544">
        <v>1932</v>
      </c>
      <c r="C1544" t="s">
        <v>7112</v>
      </c>
      <c r="D1544" s="85">
        <v>46146</v>
      </c>
    </row>
    <row r="1545" spans="1:4" hidden="1" x14ac:dyDescent="0.3">
      <c r="A1545" t="s">
        <v>3500</v>
      </c>
      <c r="B1545">
        <v>2878</v>
      </c>
      <c r="C1545" t="s">
        <v>7112</v>
      </c>
      <c r="D1545" s="85">
        <v>46147</v>
      </c>
    </row>
    <row r="1546" spans="1:4" hidden="1" x14ac:dyDescent="0.3">
      <c r="A1546" t="s">
        <v>3500</v>
      </c>
      <c r="B1546">
        <v>3051</v>
      </c>
      <c r="C1546" t="s">
        <v>7112</v>
      </c>
      <c r="D1546" s="85">
        <v>46148</v>
      </c>
    </row>
    <row r="1547" spans="1:4" hidden="1" x14ac:dyDescent="0.3">
      <c r="A1547" t="s">
        <v>3500</v>
      </c>
      <c r="B1547">
        <v>3066</v>
      </c>
      <c r="C1547" t="s">
        <v>7112</v>
      </c>
      <c r="D1547" s="85">
        <v>46149</v>
      </c>
    </row>
    <row r="1548" spans="1:4" hidden="1" x14ac:dyDescent="0.3">
      <c r="A1548" t="s">
        <v>3500</v>
      </c>
      <c r="B1548">
        <v>3072</v>
      </c>
      <c r="C1548" t="s">
        <v>7112</v>
      </c>
      <c r="D1548" s="85">
        <v>46150</v>
      </c>
    </row>
    <row r="1549" spans="1:4" hidden="1" x14ac:dyDescent="0.3">
      <c r="A1549" t="s">
        <v>2207</v>
      </c>
      <c r="B1549">
        <v>231</v>
      </c>
      <c r="C1549" t="s">
        <v>7112</v>
      </c>
      <c r="D1549" s="85">
        <v>46139</v>
      </c>
    </row>
    <row r="1550" spans="1:4" hidden="1" x14ac:dyDescent="0.3">
      <c r="A1550" t="s">
        <v>2207</v>
      </c>
      <c r="B1550">
        <v>396</v>
      </c>
      <c r="C1550" t="s">
        <v>7112</v>
      </c>
      <c r="D1550" s="85">
        <v>46146</v>
      </c>
    </row>
    <row r="1551" spans="1:4" hidden="1" x14ac:dyDescent="0.3">
      <c r="A1551" t="s">
        <v>2207</v>
      </c>
      <c r="B1551">
        <v>3726</v>
      </c>
      <c r="C1551" t="s">
        <v>7112</v>
      </c>
      <c r="D1551" s="85">
        <v>46147</v>
      </c>
    </row>
    <row r="1552" spans="1:4" hidden="1" x14ac:dyDescent="0.3">
      <c r="A1552" t="s">
        <v>2207</v>
      </c>
      <c r="B1552">
        <v>3623</v>
      </c>
      <c r="C1552" t="s">
        <v>7112</v>
      </c>
      <c r="D1552" s="85">
        <v>46148</v>
      </c>
    </row>
    <row r="1553" spans="1:4" hidden="1" x14ac:dyDescent="0.3">
      <c r="A1553" t="s">
        <v>2207</v>
      </c>
      <c r="B1553">
        <v>3769</v>
      </c>
      <c r="C1553" t="s">
        <v>7112</v>
      </c>
      <c r="D1553" s="85">
        <v>46149</v>
      </c>
    </row>
    <row r="1554" spans="1:4" hidden="1" x14ac:dyDescent="0.3">
      <c r="A1554" t="s">
        <v>2207</v>
      </c>
      <c r="B1554">
        <v>500</v>
      </c>
      <c r="C1554" t="s">
        <v>7112</v>
      </c>
      <c r="D1554" s="85">
        <v>46150</v>
      </c>
    </row>
    <row r="1555" spans="1:4" hidden="1" x14ac:dyDescent="0.3">
      <c r="A1555" t="s">
        <v>302</v>
      </c>
      <c r="B1555">
        <v>7600</v>
      </c>
      <c r="C1555" t="s">
        <v>7112</v>
      </c>
      <c r="D1555" s="85">
        <v>46139</v>
      </c>
    </row>
    <row r="1556" spans="1:4" hidden="1" x14ac:dyDescent="0.3">
      <c r="A1556" t="s">
        <v>302</v>
      </c>
      <c r="B1556">
        <v>5500</v>
      </c>
      <c r="C1556" t="s">
        <v>7112</v>
      </c>
      <c r="D1556" s="85">
        <v>46140</v>
      </c>
    </row>
    <row r="1557" spans="1:4" hidden="1" x14ac:dyDescent="0.3">
      <c r="A1557" t="s">
        <v>302</v>
      </c>
      <c r="B1557">
        <v>7100</v>
      </c>
      <c r="C1557" t="s">
        <v>7112</v>
      </c>
      <c r="D1557" s="85">
        <v>46142</v>
      </c>
    </row>
    <row r="1558" spans="1:4" hidden="1" x14ac:dyDescent="0.3">
      <c r="A1558" t="s">
        <v>1093</v>
      </c>
      <c r="B1558">
        <v>311</v>
      </c>
      <c r="C1558" t="s">
        <v>7112</v>
      </c>
      <c r="D1558" s="85">
        <v>46140</v>
      </c>
    </row>
    <row r="1559" spans="1:4" hidden="1" x14ac:dyDescent="0.3">
      <c r="A1559" t="s">
        <v>1093</v>
      </c>
      <c r="B1559">
        <v>311</v>
      </c>
      <c r="C1559" t="s">
        <v>7112</v>
      </c>
      <c r="D1559" s="85">
        <v>46140</v>
      </c>
    </row>
    <row r="1560" spans="1:4" hidden="1" x14ac:dyDescent="0.3">
      <c r="A1560" t="s">
        <v>1093</v>
      </c>
      <c r="B1560">
        <v>317</v>
      </c>
      <c r="C1560" t="s">
        <v>7112</v>
      </c>
      <c r="D1560" s="85">
        <v>46140</v>
      </c>
    </row>
    <row r="1561" spans="1:4" hidden="1" x14ac:dyDescent="0.3">
      <c r="A1561" t="s">
        <v>1093</v>
      </c>
      <c r="B1561">
        <v>310</v>
      </c>
      <c r="C1561" t="s">
        <v>7112</v>
      </c>
      <c r="D1561" s="85">
        <v>46141</v>
      </c>
    </row>
    <row r="1562" spans="1:4" hidden="1" x14ac:dyDescent="0.3">
      <c r="A1562" t="s">
        <v>1093</v>
      </c>
      <c r="B1562">
        <v>314</v>
      </c>
      <c r="C1562" t="s">
        <v>7112</v>
      </c>
      <c r="D1562" s="85">
        <v>46141</v>
      </c>
    </row>
    <row r="1563" spans="1:4" hidden="1" x14ac:dyDescent="0.3">
      <c r="A1563" t="s">
        <v>1093</v>
      </c>
      <c r="B1563">
        <v>273</v>
      </c>
      <c r="C1563" t="s">
        <v>7112</v>
      </c>
      <c r="D1563" s="85">
        <v>46141</v>
      </c>
    </row>
    <row r="1564" spans="1:4" hidden="1" x14ac:dyDescent="0.3">
      <c r="A1564" t="s">
        <v>1093</v>
      </c>
      <c r="B1564">
        <v>311</v>
      </c>
      <c r="C1564" t="s">
        <v>7112</v>
      </c>
      <c r="D1564" s="85">
        <v>46141</v>
      </c>
    </row>
    <row r="1565" spans="1:4" hidden="1" x14ac:dyDescent="0.3">
      <c r="A1565" t="s">
        <v>1093</v>
      </c>
      <c r="B1565">
        <v>310</v>
      </c>
      <c r="C1565" t="s">
        <v>7112</v>
      </c>
      <c r="D1565" s="85">
        <v>46141</v>
      </c>
    </row>
    <row r="1566" spans="1:4" hidden="1" x14ac:dyDescent="0.3">
      <c r="A1566" t="s">
        <v>1093</v>
      </c>
      <c r="B1566">
        <v>314</v>
      </c>
      <c r="C1566" t="s">
        <v>7112</v>
      </c>
      <c r="D1566" s="85">
        <v>46141</v>
      </c>
    </row>
    <row r="1567" spans="1:4" hidden="1" x14ac:dyDescent="0.3">
      <c r="A1567" t="s">
        <v>1093</v>
      </c>
      <c r="B1567">
        <v>310</v>
      </c>
      <c r="C1567" t="s">
        <v>7112</v>
      </c>
      <c r="D1567" s="85">
        <v>46142</v>
      </c>
    </row>
    <row r="1568" spans="1:4" hidden="1" x14ac:dyDescent="0.3">
      <c r="A1568" t="s">
        <v>1093</v>
      </c>
      <c r="B1568">
        <v>311</v>
      </c>
      <c r="C1568" t="s">
        <v>7112</v>
      </c>
      <c r="D1568" s="85">
        <v>46142</v>
      </c>
    </row>
    <row r="1569" spans="1:4" hidden="1" x14ac:dyDescent="0.3">
      <c r="A1569" t="s">
        <v>1093</v>
      </c>
      <c r="B1569">
        <v>414</v>
      </c>
      <c r="C1569" t="s">
        <v>7112</v>
      </c>
      <c r="D1569" s="85">
        <v>46142</v>
      </c>
    </row>
    <row r="1570" spans="1:4" hidden="1" x14ac:dyDescent="0.3">
      <c r="A1570" t="s">
        <v>1093</v>
      </c>
      <c r="B1570">
        <v>421</v>
      </c>
      <c r="C1570" t="s">
        <v>7112</v>
      </c>
      <c r="D1570" s="85">
        <v>46142</v>
      </c>
    </row>
    <row r="1571" spans="1:4" hidden="1" x14ac:dyDescent="0.3">
      <c r="A1571" t="s">
        <v>1093</v>
      </c>
      <c r="B1571">
        <v>311</v>
      </c>
      <c r="C1571" t="s">
        <v>7112</v>
      </c>
      <c r="D1571" s="85">
        <v>46142</v>
      </c>
    </row>
    <row r="1572" spans="1:4" hidden="1" x14ac:dyDescent="0.3">
      <c r="A1572" t="s">
        <v>1093</v>
      </c>
      <c r="B1572">
        <v>310</v>
      </c>
      <c r="C1572" t="s">
        <v>7112</v>
      </c>
      <c r="D1572" s="85">
        <v>46143</v>
      </c>
    </row>
    <row r="1573" spans="1:4" hidden="1" x14ac:dyDescent="0.3">
      <c r="A1573" t="s">
        <v>1093</v>
      </c>
      <c r="B1573">
        <v>311</v>
      </c>
      <c r="C1573" t="s">
        <v>7112</v>
      </c>
      <c r="D1573" s="85">
        <v>46143</v>
      </c>
    </row>
    <row r="1574" spans="1:4" hidden="1" x14ac:dyDescent="0.3">
      <c r="A1574" t="s">
        <v>1093</v>
      </c>
      <c r="B1574">
        <v>311</v>
      </c>
      <c r="C1574" t="s">
        <v>7112</v>
      </c>
      <c r="D1574" s="85">
        <v>46143</v>
      </c>
    </row>
    <row r="1575" spans="1:4" hidden="1" x14ac:dyDescent="0.3">
      <c r="A1575" t="s">
        <v>1093</v>
      </c>
      <c r="B1575">
        <v>256</v>
      </c>
      <c r="C1575" t="s">
        <v>7112</v>
      </c>
      <c r="D1575" s="85">
        <v>46143</v>
      </c>
    </row>
    <row r="1576" spans="1:4" hidden="1" x14ac:dyDescent="0.3">
      <c r="A1576" t="s">
        <v>1093</v>
      </c>
      <c r="B1576">
        <v>311</v>
      </c>
      <c r="C1576" t="s">
        <v>7112</v>
      </c>
      <c r="D1576" s="85">
        <v>46146</v>
      </c>
    </row>
    <row r="1577" spans="1:4" hidden="1" x14ac:dyDescent="0.3">
      <c r="A1577" t="s">
        <v>1093</v>
      </c>
      <c r="B1577">
        <v>481</v>
      </c>
      <c r="C1577" t="s">
        <v>7112</v>
      </c>
      <c r="D1577" s="85">
        <v>46146</v>
      </c>
    </row>
    <row r="1578" spans="1:4" hidden="1" x14ac:dyDescent="0.3">
      <c r="A1578" t="s">
        <v>1093</v>
      </c>
      <c r="B1578">
        <v>309</v>
      </c>
      <c r="C1578" t="s">
        <v>7112</v>
      </c>
      <c r="D1578" s="85">
        <v>46147</v>
      </c>
    </row>
    <row r="1579" spans="1:4" hidden="1" x14ac:dyDescent="0.3">
      <c r="A1579" t="s">
        <v>1093</v>
      </c>
      <c r="B1579">
        <v>311</v>
      </c>
      <c r="C1579" t="s">
        <v>7112</v>
      </c>
      <c r="D1579" s="85">
        <v>46147</v>
      </c>
    </row>
    <row r="1580" spans="1:4" hidden="1" x14ac:dyDescent="0.3">
      <c r="A1580" t="s">
        <v>1093</v>
      </c>
      <c r="B1580">
        <v>193</v>
      </c>
      <c r="C1580" t="s">
        <v>7112</v>
      </c>
      <c r="D1580" s="85">
        <v>46147</v>
      </c>
    </row>
    <row r="1581" spans="1:4" hidden="1" x14ac:dyDescent="0.3">
      <c r="A1581" t="s">
        <v>1093</v>
      </c>
      <c r="B1581">
        <v>124</v>
      </c>
      <c r="C1581" t="s">
        <v>7112</v>
      </c>
      <c r="D1581" s="85">
        <v>46147</v>
      </c>
    </row>
    <row r="1582" spans="1:4" hidden="1" x14ac:dyDescent="0.3">
      <c r="A1582" t="s">
        <v>1093</v>
      </c>
      <c r="B1582">
        <v>93</v>
      </c>
      <c r="C1582" t="s">
        <v>7112</v>
      </c>
      <c r="D1582" s="85">
        <v>46147</v>
      </c>
    </row>
    <row r="1583" spans="1:4" hidden="1" x14ac:dyDescent="0.3">
      <c r="A1583" t="s">
        <v>1093</v>
      </c>
      <c r="B1583">
        <v>1</v>
      </c>
      <c r="C1583" t="s">
        <v>7112</v>
      </c>
      <c r="D1583" s="85">
        <v>46147</v>
      </c>
    </row>
    <row r="1584" spans="1:4" hidden="1" x14ac:dyDescent="0.3">
      <c r="A1584" t="s">
        <v>1093</v>
      </c>
      <c r="B1584">
        <v>1</v>
      </c>
      <c r="C1584" t="s">
        <v>7112</v>
      </c>
      <c r="D1584" s="85">
        <v>46147</v>
      </c>
    </row>
    <row r="1585" spans="1:4" hidden="1" x14ac:dyDescent="0.3">
      <c r="A1585" t="s">
        <v>1093</v>
      </c>
      <c r="B1585">
        <v>1</v>
      </c>
      <c r="C1585" t="s">
        <v>7112</v>
      </c>
      <c r="D1585" s="85">
        <v>46147</v>
      </c>
    </row>
    <row r="1586" spans="1:4" hidden="1" x14ac:dyDescent="0.3">
      <c r="A1586" t="s">
        <v>1093</v>
      </c>
      <c r="B1586">
        <v>1</v>
      </c>
      <c r="C1586" t="s">
        <v>7112</v>
      </c>
      <c r="D1586" s="85">
        <v>46147</v>
      </c>
    </row>
    <row r="1587" spans="1:4" hidden="1" x14ac:dyDescent="0.3">
      <c r="A1587" t="s">
        <v>1093</v>
      </c>
      <c r="B1587">
        <v>1</v>
      </c>
      <c r="C1587" t="s">
        <v>7112</v>
      </c>
      <c r="D1587" s="85">
        <v>46147</v>
      </c>
    </row>
    <row r="1588" spans="1:4" hidden="1" x14ac:dyDescent="0.3">
      <c r="A1588" t="s">
        <v>1093</v>
      </c>
      <c r="B1588">
        <v>1</v>
      </c>
      <c r="C1588" t="s">
        <v>7112</v>
      </c>
      <c r="D1588" s="85">
        <v>46147</v>
      </c>
    </row>
    <row r="1589" spans="1:4" hidden="1" x14ac:dyDescent="0.3">
      <c r="A1589" t="s">
        <v>1093</v>
      </c>
      <c r="B1589">
        <v>2</v>
      </c>
      <c r="C1589" t="s">
        <v>7112</v>
      </c>
      <c r="D1589" s="85">
        <v>46147</v>
      </c>
    </row>
    <row r="1590" spans="1:4" hidden="1" x14ac:dyDescent="0.3">
      <c r="A1590" t="s">
        <v>1093</v>
      </c>
      <c r="B1590">
        <v>135</v>
      </c>
      <c r="C1590" t="s">
        <v>7112</v>
      </c>
      <c r="D1590" s="85">
        <v>46147</v>
      </c>
    </row>
    <row r="1591" spans="1:4" hidden="1" x14ac:dyDescent="0.3">
      <c r="A1591" t="s">
        <v>1093</v>
      </c>
      <c r="B1591">
        <v>2</v>
      </c>
      <c r="C1591" t="s">
        <v>7112</v>
      </c>
      <c r="D1591" s="85">
        <v>46147</v>
      </c>
    </row>
    <row r="1592" spans="1:4" hidden="1" x14ac:dyDescent="0.3">
      <c r="A1592" t="s">
        <v>1093</v>
      </c>
      <c r="B1592">
        <v>1</v>
      </c>
      <c r="C1592" t="s">
        <v>7112</v>
      </c>
      <c r="D1592" s="85">
        <v>46147</v>
      </c>
    </row>
    <row r="1593" spans="1:4" hidden="1" x14ac:dyDescent="0.3">
      <c r="A1593" t="s">
        <v>1093</v>
      </c>
      <c r="B1593">
        <v>1</v>
      </c>
      <c r="C1593" t="s">
        <v>7112</v>
      </c>
      <c r="D1593" s="85">
        <v>46147</v>
      </c>
    </row>
    <row r="1594" spans="1:4" hidden="1" x14ac:dyDescent="0.3">
      <c r="A1594" t="s">
        <v>1093</v>
      </c>
      <c r="B1594">
        <v>1</v>
      </c>
      <c r="C1594" t="s">
        <v>7112</v>
      </c>
      <c r="D1594" s="85">
        <v>46147</v>
      </c>
    </row>
    <row r="1595" spans="1:4" hidden="1" x14ac:dyDescent="0.3">
      <c r="A1595" t="s">
        <v>1093</v>
      </c>
      <c r="B1595">
        <v>1</v>
      </c>
      <c r="C1595" t="s">
        <v>7112</v>
      </c>
      <c r="D1595" s="85">
        <v>46147</v>
      </c>
    </row>
    <row r="1596" spans="1:4" hidden="1" x14ac:dyDescent="0.3">
      <c r="A1596" t="s">
        <v>1093</v>
      </c>
      <c r="B1596">
        <v>1</v>
      </c>
      <c r="C1596" t="s">
        <v>7112</v>
      </c>
      <c r="D1596" s="85">
        <v>46147</v>
      </c>
    </row>
    <row r="1597" spans="1:4" hidden="1" x14ac:dyDescent="0.3">
      <c r="A1597" t="s">
        <v>1093</v>
      </c>
      <c r="B1597">
        <v>1</v>
      </c>
      <c r="C1597" t="s">
        <v>7112</v>
      </c>
      <c r="D1597" s="85">
        <v>46147</v>
      </c>
    </row>
    <row r="1598" spans="1:4" hidden="1" x14ac:dyDescent="0.3">
      <c r="A1598" t="s">
        <v>1093</v>
      </c>
      <c r="B1598">
        <v>355</v>
      </c>
      <c r="C1598" t="s">
        <v>7112</v>
      </c>
      <c r="D1598" s="85">
        <v>46147</v>
      </c>
    </row>
    <row r="1599" spans="1:4" hidden="1" x14ac:dyDescent="0.3">
      <c r="A1599" t="s">
        <v>1093</v>
      </c>
      <c r="B1599">
        <v>145</v>
      </c>
      <c r="C1599" t="s">
        <v>7112</v>
      </c>
      <c r="D1599" s="85">
        <v>46147</v>
      </c>
    </row>
    <row r="1600" spans="1:4" hidden="1" x14ac:dyDescent="0.3">
      <c r="A1600" t="s">
        <v>1093</v>
      </c>
      <c r="B1600">
        <v>3</v>
      </c>
      <c r="C1600" t="s">
        <v>7112</v>
      </c>
      <c r="D1600" s="85">
        <v>46148</v>
      </c>
    </row>
    <row r="1601" spans="1:4" hidden="1" x14ac:dyDescent="0.3">
      <c r="A1601" t="s">
        <v>1093</v>
      </c>
      <c r="B1601">
        <v>185</v>
      </c>
      <c r="C1601" t="s">
        <v>7112</v>
      </c>
      <c r="D1601" s="85">
        <v>46148</v>
      </c>
    </row>
    <row r="1602" spans="1:4" hidden="1" x14ac:dyDescent="0.3">
      <c r="A1602" t="s">
        <v>1093</v>
      </c>
      <c r="B1602">
        <v>612</v>
      </c>
      <c r="C1602" t="s">
        <v>7112</v>
      </c>
      <c r="D1602" s="85">
        <v>46148</v>
      </c>
    </row>
    <row r="1603" spans="1:4" hidden="1" x14ac:dyDescent="0.3">
      <c r="A1603" t="s">
        <v>1093</v>
      </c>
      <c r="B1603">
        <v>310</v>
      </c>
      <c r="C1603" t="s">
        <v>7112</v>
      </c>
      <c r="D1603" s="85">
        <v>46148</v>
      </c>
    </row>
    <row r="1604" spans="1:4" hidden="1" x14ac:dyDescent="0.3">
      <c r="A1604" t="s">
        <v>1093</v>
      </c>
      <c r="B1604">
        <v>310</v>
      </c>
      <c r="C1604" t="s">
        <v>7112</v>
      </c>
      <c r="D1604" s="85">
        <v>46149</v>
      </c>
    </row>
    <row r="1605" spans="1:4" hidden="1" x14ac:dyDescent="0.3">
      <c r="A1605" t="s">
        <v>1093</v>
      </c>
      <c r="B1605">
        <v>274</v>
      </c>
      <c r="C1605" t="s">
        <v>7112</v>
      </c>
      <c r="D1605" s="85">
        <v>46149</v>
      </c>
    </row>
    <row r="1606" spans="1:4" hidden="1" x14ac:dyDescent="0.3">
      <c r="A1606" t="s">
        <v>1093</v>
      </c>
      <c r="B1606">
        <v>108</v>
      </c>
      <c r="C1606" t="s">
        <v>7112</v>
      </c>
      <c r="D1606" s="85">
        <v>46149</v>
      </c>
    </row>
    <row r="1607" spans="1:4" hidden="1" x14ac:dyDescent="0.3">
      <c r="A1607" t="s">
        <v>1093</v>
      </c>
      <c r="B1607">
        <v>309</v>
      </c>
      <c r="C1607" t="s">
        <v>7112</v>
      </c>
      <c r="D1607" s="85">
        <v>46149</v>
      </c>
    </row>
    <row r="1608" spans="1:4" hidden="1" x14ac:dyDescent="0.3">
      <c r="A1608" t="s">
        <v>1093</v>
      </c>
      <c r="B1608">
        <v>311</v>
      </c>
      <c r="C1608" t="s">
        <v>7112</v>
      </c>
      <c r="D1608" s="85">
        <v>46149</v>
      </c>
    </row>
    <row r="1609" spans="1:4" hidden="1" x14ac:dyDescent="0.3">
      <c r="A1609" t="s">
        <v>1093</v>
      </c>
      <c r="B1609">
        <v>39</v>
      </c>
      <c r="C1609" t="s">
        <v>7112</v>
      </c>
      <c r="D1609" s="85">
        <v>46149</v>
      </c>
    </row>
    <row r="1610" spans="1:4" hidden="1" x14ac:dyDescent="0.3">
      <c r="A1610" t="s">
        <v>3671</v>
      </c>
      <c r="B1610">
        <v>228</v>
      </c>
      <c r="C1610" t="s">
        <v>7112</v>
      </c>
      <c r="D1610" s="85">
        <v>46139</v>
      </c>
    </row>
    <row r="1611" spans="1:4" hidden="1" x14ac:dyDescent="0.3">
      <c r="A1611" t="s">
        <v>3671</v>
      </c>
      <c r="B1611">
        <v>430</v>
      </c>
      <c r="C1611" t="s">
        <v>7112</v>
      </c>
      <c r="D1611" s="85">
        <v>46139</v>
      </c>
    </row>
    <row r="1612" spans="1:4" hidden="1" x14ac:dyDescent="0.3">
      <c r="A1612" t="s">
        <v>3671</v>
      </c>
      <c r="B1612">
        <v>226</v>
      </c>
      <c r="C1612" t="s">
        <v>7112</v>
      </c>
      <c r="D1612" s="85">
        <v>46140</v>
      </c>
    </row>
    <row r="1613" spans="1:4" hidden="1" x14ac:dyDescent="0.3">
      <c r="A1613" t="s">
        <v>3671</v>
      </c>
      <c r="B1613">
        <v>226</v>
      </c>
      <c r="C1613" t="s">
        <v>7112</v>
      </c>
      <c r="D1613" s="85">
        <v>46140</v>
      </c>
    </row>
    <row r="1614" spans="1:4" hidden="1" x14ac:dyDescent="0.3">
      <c r="A1614" t="s">
        <v>3671</v>
      </c>
      <c r="B1614">
        <v>280</v>
      </c>
      <c r="C1614" t="s">
        <v>7112</v>
      </c>
      <c r="D1614" s="85">
        <v>46140</v>
      </c>
    </row>
    <row r="1615" spans="1:4" hidden="1" x14ac:dyDescent="0.3">
      <c r="A1615" t="s">
        <v>3671</v>
      </c>
      <c r="B1615">
        <v>226</v>
      </c>
      <c r="C1615" t="s">
        <v>7112</v>
      </c>
      <c r="D1615" s="85">
        <v>46140</v>
      </c>
    </row>
    <row r="1616" spans="1:4" hidden="1" x14ac:dyDescent="0.3">
      <c r="A1616" t="s">
        <v>3671</v>
      </c>
      <c r="B1616">
        <v>387</v>
      </c>
      <c r="C1616" t="s">
        <v>7112</v>
      </c>
      <c r="D1616" s="85">
        <v>46140</v>
      </c>
    </row>
    <row r="1617" spans="1:4" hidden="1" x14ac:dyDescent="0.3">
      <c r="A1617" t="s">
        <v>3671</v>
      </c>
      <c r="B1617">
        <v>226</v>
      </c>
      <c r="C1617" t="s">
        <v>7112</v>
      </c>
      <c r="D1617" s="85">
        <v>46141</v>
      </c>
    </row>
    <row r="1618" spans="1:4" hidden="1" x14ac:dyDescent="0.3">
      <c r="A1618" t="s">
        <v>3671</v>
      </c>
      <c r="B1618">
        <v>226</v>
      </c>
      <c r="C1618" t="s">
        <v>7112</v>
      </c>
      <c r="D1618" s="85">
        <v>46141</v>
      </c>
    </row>
    <row r="1619" spans="1:4" hidden="1" x14ac:dyDescent="0.3">
      <c r="A1619" t="s">
        <v>3671</v>
      </c>
      <c r="B1619">
        <v>246</v>
      </c>
      <c r="C1619" t="s">
        <v>7112</v>
      </c>
      <c r="D1619" s="85">
        <v>46141</v>
      </c>
    </row>
    <row r="1620" spans="1:4" hidden="1" x14ac:dyDescent="0.3">
      <c r="A1620" t="s">
        <v>3671</v>
      </c>
      <c r="B1620">
        <v>226</v>
      </c>
      <c r="C1620" t="s">
        <v>7112</v>
      </c>
      <c r="D1620" s="85">
        <v>46141</v>
      </c>
    </row>
    <row r="1621" spans="1:4" hidden="1" x14ac:dyDescent="0.3">
      <c r="A1621" t="s">
        <v>3671</v>
      </c>
      <c r="B1621">
        <v>438</v>
      </c>
      <c r="C1621" t="s">
        <v>7112</v>
      </c>
      <c r="D1621" s="85">
        <v>46141</v>
      </c>
    </row>
    <row r="1622" spans="1:4" hidden="1" x14ac:dyDescent="0.3">
      <c r="A1622" t="s">
        <v>3671</v>
      </c>
      <c r="B1622">
        <v>227</v>
      </c>
      <c r="C1622" t="s">
        <v>7112</v>
      </c>
      <c r="D1622" s="85">
        <v>46142</v>
      </c>
    </row>
    <row r="1623" spans="1:4" hidden="1" x14ac:dyDescent="0.3">
      <c r="A1623" t="s">
        <v>3671</v>
      </c>
      <c r="B1623">
        <v>225</v>
      </c>
      <c r="C1623" t="s">
        <v>7112</v>
      </c>
      <c r="D1623" s="85">
        <v>46142</v>
      </c>
    </row>
    <row r="1624" spans="1:4" hidden="1" x14ac:dyDescent="0.3">
      <c r="A1624" t="s">
        <v>3671</v>
      </c>
      <c r="B1624">
        <v>252</v>
      </c>
      <c r="C1624" t="s">
        <v>7112</v>
      </c>
      <c r="D1624" s="85">
        <v>46142</v>
      </c>
    </row>
    <row r="1625" spans="1:4" hidden="1" x14ac:dyDescent="0.3">
      <c r="A1625" t="s">
        <v>3671</v>
      </c>
      <c r="B1625">
        <v>225</v>
      </c>
      <c r="C1625" t="s">
        <v>7112</v>
      </c>
      <c r="D1625" s="85">
        <v>46142</v>
      </c>
    </row>
    <row r="1626" spans="1:4" hidden="1" x14ac:dyDescent="0.3">
      <c r="A1626" t="s">
        <v>3671</v>
      </c>
      <c r="B1626">
        <v>387</v>
      </c>
      <c r="C1626" t="s">
        <v>7112</v>
      </c>
      <c r="D1626" s="85">
        <v>46142</v>
      </c>
    </row>
    <row r="1627" spans="1:4" hidden="1" x14ac:dyDescent="0.3">
      <c r="A1627" t="s">
        <v>3671</v>
      </c>
      <c r="B1627">
        <v>227</v>
      </c>
      <c r="C1627" t="s">
        <v>7112</v>
      </c>
      <c r="D1627" s="85">
        <v>46143</v>
      </c>
    </row>
    <row r="1628" spans="1:4" hidden="1" x14ac:dyDescent="0.3">
      <c r="A1628" t="s">
        <v>3671</v>
      </c>
      <c r="B1628">
        <v>226</v>
      </c>
      <c r="C1628" t="s">
        <v>7112</v>
      </c>
      <c r="D1628" s="85">
        <v>46143</v>
      </c>
    </row>
    <row r="1629" spans="1:4" hidden="1" x14ac:dyDescent="0.3">
      <c r="A1629" t="s">
        <v>3671</v>
      </c>
      <c r="B1629">
        <v>226</v>
      </c>
      <c r="C1629" t="s">
        <v>7112</v>
      </c>
      <c r="D1629" s="85">
        <v>46143</v>
      </c>
    </row>
    <row r="1630" spans="1:4" hidden="1" x14ac:dyDescent="0.3">
      <c r="A1630" t="s">
        <v>3671</v>
      </c>
      <c r="B1630">
        <v>227</v>
      </c>
      <c r="C1630" t="s">
        <v>7112</v>
      </c>
      <c r="D1630" s="85">
        <v>46143</v>
      </c>
    </row>
    <row r="1631" spans="1:4" hidden="1" x14ac:dyDescent="0.3">
      <c r="A1631" t="s">
        <v>3671</v>
      </c>
      <c r="B1631">
        <v>13</v>
      </c>
      <c r="C1631" t="s">
        <v>7112</v>
      </c>
      <c r="D1631" s="85">
        <v>46143</v>
      </c>
    </row>
    <row r="1632" spans="1:4" hidden="1" x14ac:dyDescent="0.3">
      <c r="A1632" t="s">
        <v>3671</v>
      </c>
      <c r="B1632">
        <v>3380</v>
      </c>
      <c r="C1632" t="s">
        <v>7111</v>
      </c>
      <c r="D1632" s="85">
        <v>46150</v>
      </c>
    </row>
    <row r="1633" spans="1:4" hidden="1" x14ac:dyDescent="0.3">
      <c r="A1633" t="s">
        <v>3671</v>
      </c>
      <c r="B1633">
        <v>3370</v>
      </c>
      <c r="C1633" t="s">
        <v>7111</v>
      </c>
      <c r="D1633" s="85">
        <v>46150</v>
      </c>
    </row>
    <row r="1634" spans="1:4" hidden="1" x14ac:dyDescent="0.3">
      <c r="A1634" t="s">
        <v>3083</v>
      </c>
      <c r="B1634">
        <v>12000</v>
      </c>
      <c r="C1634" t="s">
        <v>7112</v>
      </c>
      <c r="D1634" s="85">
        <v>46149</v>
      </c>
    </row>
    <row r="1635" spans="1:4" hidden="1" x14ac:dyDescent="0.3">
      <c r="A1635" t="s">
        <v>350</v>
      </c>
      <c r="B1635">
        <v>51</v>
      </c>
      <c r="C1635" t="s">
        <v>7112</v>
      </c>
      <c r="D1635" s="85">
        <v>46139</v>
      </c>
    </row>
    <row r="1636" spans="1:4" hidden="1" x14ac:dyDescent="0.3">
      <c r="A1636" t="s">
        <v>350</v>
      </c>
      <c r="B1636">
        <v>32</v>
      </c>
      <c r="C1636" t="s">
        <v>7112</v>
      </c>
      <c r="D1636" s="85">
        <v>46139</v>
      </c>
    </row>
    <row r="1637" spans="1:4" hidden="1" x14ac:dyDescent="0.3">
      <c r="A1637" t="s">
        <v>350</v>
      </c>
      <c r="B1637">
        <v>30</v>
      </c>
      <c r="C1637" t="s">
        <v>7112</v>
      </c>
      <c r="D1637" s="85">
        <v>46139</v>
      </c>
    </row>
    <row r="1638" spans="1:4" hidden="1" x14ac:dyDescent="0.3">
      <c r="A1638" t="s">
        <v>350</v>
      </c>
      <c r="B1638">
        <v>30</v>
      </c>
      <c r="C1638" t="s">
        <v>7112</v>
      </c>
      <c r="D1638" s="85">
        <v>46139</v>
      </c>
    </row>
    <row r="1639" spans="1:4" hidden="1" x14ac:dyDescent="0.3">
      <c r="A1639" t="s">
        <v>350</v>
      </c>
      <c r="B1639">
        <v>61</v>
      </c>
      <c r="C1639" t="s">
        <v>7112</v>
      </c>
      <c r="D1639" s="85">
        <v>46139</v>
      </c>
    </row>
    <row r="1640" spans="1:4" hidden="1" x14ac:dyDescent="0.3">
      <c r="A1640" t="s">
        <v>350</v>
      </c>
      <c r="B1640">
        <v>30</v>
      </c>
      <c r="C1640" t="s">
        <v>7112</v>
      </c>
      <c r="D1640" s="85">
        <v>46139</v>
      </c>
    </row>
    <row r="1641" spans="1:4" hidden="1" x14ac:dyDescent="0.3">
      <c r="A1641" t="s">
        <v>350</v>
      </c>
      <c r="B1641">
        <v>151</v>
      </c>
      <c r="C1641" t="s">
        <v>7112</v>
      </c>
      <c r="D1641" s="85">
        <v>46139</v>
      </c>
    </row>
    <row r="1642" spans="1:4" hidden="1" x14ac:dyDescent="0.3">
      <c r="A1642" t="s">
        <v>350</v>
      </c>
      <c r="B1642">
        <v>86</v>
      </c>
      <c r="C1642" t="s">
        <v>7112</v>
      </c>
      <c r="D1642" s="85">
        <v>46140</v>
      </c>
    </row>
    <row r="1643" spans="1:4" hidden="1" x14ac:dyDescent="0.3">
      <c r="A1643" t="s">
        <v>350</v>
      </c>
      <c r="B1643">
        <v>36</v>
      </c>
      <c r="C1643" t="s">
        <v>7112</v>
      </c>
      <c r="D1643" s="85">
        <v>46140</v>
      </c>
    </row>
    <row r="1644" spans="1:4" hidden="1" x14ac:dyDescent="0.3">
      <c r="A1644" t="s">
        <v>350</v>
      </c>
      <c r="B1644">
        <v>28</v>
      </c>
      <c r="C1644" t="s">
        <v>7112</v>
      </c>
      <c r="D1644" s="85">
        <v>46140</v>
      </c>
    </row>
    <row r="1645" spans="1:4" hidden="1" x14ac:dyDescent="0.3">
      <c r="A1645" t="s">
        <v>350</v>
      </c>
      <c r="B1645">
        <v>87</v>
      </c>
      <c r="C1645" t="s">
        <v>7112</v>
      </c>
      <c r="D1645" s="85">
        <v>46140</v>
      </c>
    </row>
    <row r="1646" spans="1:4" hidden="1" x14ac:dyDescent="0.3">
      <c r="A1646" t="s">
        <v>350</v>
      </c>
      <c r="B1646">
        <v>29</v>
      </c>
      <c r="C1646" t="s">
        <v>7112</v>
      </c>
      <c r="D1646" s="85">
        <v>46140</v>
      </c>
    </row>
    <row r="1647" spans="1:4" hidden="1" x14ac:dyDescent="0.3">
      <c r="A1647" t="s">
        <v>350</v>
      </c>
      <c r="B1647">
        <v>85</v>
      </c>
      <c r="C1647" t="s">
        <v>7112</v>
      </c>
      <c r="D1647" s="85">
        <v>46140</v>
      </c>
    </row>
    <row r="1648" spans="1:4" hidden="1" x14ac:dyDescent="0.3">
      <c r="A1648" t="s">
        <v>350</v>
      </c>
      <c r="B1648">
        <v>28</v>
      </c>
      <c r="C1648" t="s">
        <v>7112</v>
      </c>
      <c r="D1648" s="85">
        <v>46140</v>
      </c>
    </row>
    <row r="1649" spans="1:4" hidden="1" x14ac:dyDescent="0.3">
      <c r="A1649" t="s">
        <v>350</v>
      </c>
      <c r="B1649">
        <v>29</v>
      </c>
      <c r="C1649" t="s">
        <v>7112</v>
      </c>
      <c r="D1649" s="85">
        <v>46140</v>
      </c>
    </row>
    <row r="1650" spans="1:4" hidden="1" x14ac:dyDescent="0.3">
      <c r="A1650" t="s">
        <v>350</v>
      </c>
      <c r="B1650">
        <v>29</v>
      </c>
      <c r="C1650" t="s">
        <v>7112</v>
      </c>
      <c r="D1650" s="85">
        <v>46140</v>
      </c>
    </row>
    <row r="1651" spans="1:4" hidden="1" x14ac:dyDescent="0.3">
      <c r="A1651" t="s">
        <v>350</v>
      </c>
      <c r="B1651">
        <v>57</v>
      </c>
      <c r="C1651" t="s">
        <v>7112</v>
      </c>
      <c r="D1651" s="85">
        <v>46140</v>
      </c>
    </row>
    <row r="1652" spans="1:4" hidden="1" x14ac:dyDescent="0.3">
      <c r="A1652" t="s">
        <v>350</v>
      </c>
      <c r="B1652">
        <v>29</v>
      </c>
      <c r="C1652" t="s">
        <v>7112</v>
      </c>
      <c r="D1652" s="85">
        <v>46140</v>
      </c>
    </row>
    <row r="1653" spans="1:4" hidden="1" x14ac:dyDescent="0.3">
      <c r="A1653" t="s">
        <v>350</v>
      </c>
      <c r="B1653">
        <v>29</v>
      </c>
      <c r="C1653" t="s">
        <v>7112</v>
      </c>
      <c r="D1653" s="85">
        <v>46140</v>
      </c>
    </row>
    <row r="1654" spans="1:4" hidden="1" x14ac:dyDescent="0.3">
      <c r="A1654" t="s">
        <v>350</v>
      </c>
      <c r="B1654">
        <v>87</v>
      </c>
      <c r="C1654" t="s">
        <v>7112</v>
      </c>
      <c r="D1654" s="85">
        <v>46140</v>
      </c>
    </row>
    <row r="1655" spans="1:4" hidden="1" x14ac:dyDescent="0.3">
      <c r="A1655" t="s">
        <v>350</v>
      </c>
      <c r="B1655">
        <v>26</v>
      </c>
      <c r="C1655" t="s">
        <v>7112</v>
      </c>
      <c r="D1655" s="85">
        <v>46140</v>
      </c>
    </row>
    <row r="1656" spans="1:4" hidden="1" x14ac:dyDescent="0.3">
      <c r="A1656" t="s">
        <v>350</v>
      </c>
      <c r="B1656">
        <v>4</v>
      </c>
      <c r="C1656" t="s">
        <v>7112</v>
      </c>
      <c r="D1656" s="85">
        <v>46140</v>
      </c>
    </row>
    <row r="1657" spans="1:4" hidden="1" x14ac:dyDescent="0.3">
      <c r="A1657" t="s">
        <v>350</v>
      </c>
      <c r="B1657">
        <v>8</v>
      </c>
      <c r="C1657" t="s">
        <v>7112</v>
      </c>
      <c r="D1657" s="85">
        <v>46140</v>
      </c>
    </row>
    <row r="1658" spans="1:4" hidden="1" x14ac:dyDescent="0.3">
      <c r="A1658" t="s">
        <v>350</v>
      </c>
      <c r="B1658">
        <v>22</v>
      </c>
      <c r="C1658" t="s">
        <v>7112</v>
      </c>
      <c r="D1658" s="85">
        <v>46140</v>
      </c>
    </row>
    <row r="1659" spans="1:4" hidden="1" x14ac:dyDescent="0.3">
      <c r="A1659" t="s">
        <v>350</v>
      </c>
      <c r="B1659">
        <v>16</v>
      </c>
      <c r="C1659" t="s">
        <v>7112</v>
      </c>
      <c r="D1659" s="85">
        <v>46140</v>
      </c>
    </row>
    <row r="1660" spans="1:4" hidden="1" x14ac:dyDescent="0.3">
      <c r="A1660" t="s">
        <v>350</v>
      </c>
      <c r="B1660">
        <v>26</v>
      </c>
      <c r="C1660" t="s">
        <v>7112</v>
      </c>
      <c r="D1660" s="85">
        <v>46140</v>
      </c>
    </row>
    <row r="1661" spans="1:4" hidden="1" x14ac:dyDescent="0.3">
      <c r="A1661" t="s">
        <v>350</v>
      </c>
      <c r="B1661">
        <v>29</v>
      </c>
      <c r="C1661" t="s">
        <v>7112</v>
      </c>
      <c r="D1661" s="85">
        <v>46140</v>
      </c>
    </row>
    <row r="1662" spans="1:4" hidden="1" x14ac:dyDescent="0.3">
      <c r="A1662" t="s">
        <v>350</v>
      </c>
      <c r="B1662">
        <v>38</v>
      </c>
      <c r="C1662" t="s">
        <v>7112</v>
      </c>
      <c r="D1662" s="85">
        <v>46140</v>
      </c>
    </row>
    <row r="1663" spans="1:4" hidden="1" x14ac:dyDescent="0.3">
      <c r="A1663" t="s">
        <v>350</v>
      </c>
      <c r="B1663">
        <v>60</v>
      </c>
      <c r="C1663" t="s">
        <v>7112</v>
      </c>
      <c r="D1663" s="85">
        <v>46140</v>
      </c>
    </row>
    <row r="1664" spans="1:4" hidden="1" x14ac:dyDescent="0.3">
      <c r="A1664" t="s">
        <v>350</v>
      </c>
      <c r="B1664">
        <v>30</v>
      </c>
      <c r="C1664" t="s">
        <v>7112</v>
      </c>
      <c r="D1664" s="85">
        <v>46140</v>
      </c>
    </row>
    <row r="1665" spans="1:4" hidden="1" x14ac:dyDescent="0.3">
      <c r="A1665" t="s">
        <v>350</v>
      </c>
      <c r="B1665">
        <v>29</v>
      </c>
      <c r="C1665" t="s">
        <v>7112</v>
      </c>
      <c r="D1665" s="85">
        <v>46140</v>
      </c>
    </row>
    <row r="1666" spans="1:4" hidden="1" x14ac:dyDescent="0.3">
      <c r="A1666" t="s">
        <v>350</v>
      </c>
      <c r="B1666">
        <v>29</v>
      </c>
      <c r="C1666" t="s">
        <v>7112</v>
      </c>
      <c r="D1666" s="85">
        <v>46140</v>
      </c>
    </row>
    <row r="1667" spans="1:4" hidden="1" x14ac:dyDescent="0.3">
      <c r="A1667" t="s">
        <v>350</v>
      </c>
      <c r="B1667">
        <v>59</v>
      </c>
      <c r="C1667" t="s">
        <v>7112</v>
      </c>
      <c r="D1667" s="85">
        <v>46140</v>
      </c>
    </row>
    <row r="1668" spans="1:4" hidden="1" x14ac:dyDescent="0.3">
      <c r="A1668" t="s">
        <v>350</v>
      </c>
      <c r="B1668">
        <v>118</v>
      </c>
      <c r="C1668" t="s">
        <v>7112</v>
      </c>
      <c r="D1668" s="85">
        <v>46140</v>
      </c>
    </row>
    <row r="1669" spans="1:4" hidden="1" x14ac:dyDescent="0.3">
      <c r="A1669" t="s">
        <v>350</v>
      </c>
      <c r="B1669">
        <v>9</v>
      </c>
      <c r="C1669" t="s">
        <v>7112</v>
      </c>
      <c r="D1669" s="85">
        <v>46140</v>
      </c>
    </row>
    <row r="1670" spans="1:4" hidden="1" x14ac:dyDescent="0.3">
      <c r="A1670" t="s">
        <v>350</v>
      </c>
      <c r="B1670">
        <v>70</v>
      </c>
      <c r="C1670" t="s">
        <v>7112</v>
      </c>
      <c r="D1670" s="85">
        <v>46140</v>
      </c>
    </row>
    <row r="1671" spans="1:4" hidden="1" x14ac:dyDescent="0.3">
      <c r="A1671" t="s">
        <v>350</v>
      </c>
      <c r="B1671">
        <v>30</v>
      </c>
      <c r="C1671" t="s">
        <v>7112</v>
      </c>
      <c r="D1671" s="85">
        <v>46140</v>
      </c>
    </row>
    <row r="1672" spans="1:4" hidden="1" x14ac:dyDescent="0.3">
      <c r="A1672" t="s">
        <v>350</v>
      </c>
      <c r="B1672">
        <v>30</v>
      </c>
      <c r="C1672" t="s">
        <v>7112</v>
      </c>
      <c r="D1672" s="85">
        <v>46140</v>
      </c>
    </row>
    <row r="1673" spans="1:4" hidden="1" x14ac:dyDescent="0.3">
      <c r="A1673" t="s">
        <v>350</v>
      </c>
      <c r="B1673">
        <v>60</v>
      </c>
      <c r="C1673" t="s">
        <v>7112</v>
      </c>
      <c r="D1673" s="85">
        <v>46140</v>
      </c>
    </row>
    <row r="1674" spans="1:4" hidden="1" x14ac:dyDescent="0.3">
      <c r="A1674" t="s">
        <v>350</v>
      </c>
      <c r="B1674">
        <v>88</v>
      </c>
      <c r="C1674" t="s">
        <v>7112</v>
      </c>
      <c r="D1674" s="85">
        <v>46140</v>
      </c>
    </row>
    <row r="1675" spans="1:4" hidden="1" x14ac:dyDescent="0.3">
      <c r="A1675" t="s">
        <v>350</v>
      </c>
      <c r="B1675">
        <v>92</v>
      </c>
      <c r="C1675" t="s">
        <v>7112</v>
      </c>
      <c r="D1675" s="85">
        <v>46140</v>
      </c>
    </row>
    <row r="1676" spans="1:4" hidden="1" x14ac:dyDescent="0.3">
      <c r="A1676" t="s">
        <v>350</v>
      </c>
      <c r="B1676">
        <v>29</v>
      </c>
      <c r="C1676" t="s">
        <v>7112</v>
      </c>
      <c r="D1676" s="85">
        <v>46140</v>
      </c>
    </row>
    <row r="1677" spans="1:4" hidden="1" x14ac:dyDescent="0.3">
      <c r="A1677" t="s">
        <v>350</v>
      </c>
      <c r="B1677">
        <v>30</v>
      </c>
      <c r="C1677" t="s">
        <v>7112</v>
      </c>
      <c r="D1677" s="85">
        <v>46140</v>
      </c>
    </row>
    <row r="1678" spans="1:4" hidden="1" x14ac:dyDescent="0.3">
      <c r="A1678" t="s">
        <v>350</v>
      </c>
      <c r="B1678">
        <v>29</v>
      </c>
      <c r="C1678" t="s">
        <v>7112</v>
      </c>
      <c r="D1678" s="85">
        <v>46141</v>
      </c>
    </row>
    <row r="1679" spans="1:4" hidden="1" x14ac:dyDescent="0.3">
      <c r="A1679" t="s">
        <v>350</v>
      </c>
      <c r="B1679">
        <v>29</v>
      </c>
      <c r="C1679" t="s">
        <v>7112</v>
      </c>
      <c r="D1679" s="85">
        <v>46141</v>
      </c>
    </row>
    <row r="1680" spans="1:4" hidden="1" x14ac:dyDescent="0.3">
      <c r="A1680" t="s">
        <v>350</v>
      </c>
      <c r="B1680">
        <v>29</v>
      </c>
      <c r="C1680" t="s">
        <v>7112</v>
      </c>
      <c r="D1680" s="85">
        <v>46141</v>
      </c>
    </row>
    <row r="1681" spans="1:4" hidden="1" x14ac:dyDescent="0.3">
      <c r="A1681" t="s">
        <v>350</v>
      </c>
      <c r="B1681">
        <v>30</v>
      </c>
      <c r="C1681" t="s">
        <v>7112</v>
      </c>
      <c r="D1681" s="85">
        <v>46141</v>
      </c>
    </row>
    <row r="1682" spans="1:4" hidden="1" x14ac:dyDescent="0.3">
      <c r="A1682" t="s">
        <v>350</v>
      </c>
      <c r="B1682">
        <v>29</v>
      </c>
      <c r="C1682" t="s">
        <v>7112</v>
      </c>
      <c r="D1682" s="85">
        <v>46141</v>
      </c>
    </row>
    <row r="1683" spans="1:4" hidden="1" x14ac:dyDescent="0.3">
      <c r="A1683" t="s">
        <v>350</v>
      </c>
      <c r="B1683">
        <v>30</v>
      </c>
      <c r="C1683" t="s">
        <v>7112</v>
      </c>
      <c r="D1683" s="85">
        <v>46141</v>
      </c>
    </row>
    <row r="1684" spans="1:4" hidden="1" x14ac:dyDescent="0.3">
      <c r="A1684" t="s">
        <v>350</v>
      </c>
      <c r="B1684">
        <v>30</v>
      </c>
      <c r="C1684" t="s">
        <v>7112</v>
      </c>
      <c r="D1684" s="85">
        <v>46141</v>
      </c>
    </row>
    <row r="1685" spans="1:4" hidden="1" x14ac:dyDescent="0.3">
      <c r="A1685" t="s">
        <v>350</v>
      </c>
      <c r="B1685">
        <v>30</v>
      </c>
      <c r="C1685" t="s">
        <v>7112</v>
      </c>
      <c r="D1685" s="85">
        <v>46141</v>
      </c>
    </row>
    <row r="1686" spans="1:4" hidden="1" x14ac:dyDescent="0.3">
      <c r="A1686" t="s">
        <v>350</v>
      </c>
      <c r="B1686">
        <v>86</v>
      </c>
      <c r="C1686" t="s">
        <v>7112</v>
      </c>
      <c r="D1686" s="85">
        <v>46141</v>
      </c>
    </row>
    <row r="1687" spans="1:4" hidden="1" x14ac:dyDescent="0.3">
      <c r="A1687" t="s">
        <v>350</v>
      </c>
      <c r="B1687">
        <v>30</v>
      </c>
      <c r="C1687" t="s">
        <v>7112</v>
      </c>
      <c r="D1687" s="85">
        <v>46141</v>
      </c>
    </row>
    <row r="1688" spans="1:4" hidden="1" x14ac:dyDescent="0.3">
      <c r="A1688" t="s">
        <v>350</v>
      </c>
      <c r="B1688">
        <v>29</v>
      </c>
      <c r="C1688" t="s">
        <v>7112</v>
      </c>
      <c r="D1688" s="85">
        <v>46141</v>
      </c>
    </row>
    <row r="1689" spans="1:4" hidden="1" x14ac:dyDescent="0.3">
      <c r="A1689" t="s">
        <v>350</v>
      </c>
      <c r="B1689">
        <v>28</v>
      </c>
      <c r="C1689" t="s">
        <v>7112</v>
      </c>
      <c r="D1689" s="85">
        <v>46141</v>
      </c>
    </row>
    <row r="1690" spans="1:4" hidden="1" x14ac:dyDescent="0.3">
      <c r="A1690" t="s">
        <v>350</v>
      </c>
      <c r="B1690">
        <v>28</v>
      </c>
      <c r="C1690" t="s">
        <v>7112</v>
      </c>
      <c r="D1690" s="85">
        <v>46141</v>
      </c>
    </row>
    <row r="1691" spans="1:4" hidden="1" x14ac:dyDescent="0.3">
      <c r="A1691" t="s">
        <v>350</v>
      </c>
      <c r="B1691">
        <v>27</v>
      </c>
      <c r="C1691" t="s">
        <v>7112</v>
      </c>
      <c r="D1691" s="85">
        <v>46141</v>
      </c>
    </row>
    <row r="1692" spans="1:4" hidden="1" x14ac:dyDescent="0.3">
      <c r="A1692" t="s">
        <v>350</v>
      </c>
      <c r="B1692">
        <v>57</v>
      </c>
      <c r="C1692" t="s">
        <v>7112</v>
      </c>
      <c r="D1692" s="85">
        <v>46141</v>
      </c>
    </row>
    <row r="1693" spans="1:4" hidden="1" x14ac:dyDescent="0.3">
      <c r="A1693" t="s">
        <v>350</v>
      </c>
      <c r="B1693">
        <v>57</v>
      </c>
      <c r="C1693" t="s">
        <v>7112</v>
      </c>
      <c r="D1693" s="85">
        <v>46141</v>
      </c>
    </row>
    <row r="1694" spans="1:4" hidden="1" x14ac:dyDescent="0.3">
      <c r="A1694" t="s">
        <v>350</v>
      </c>
      <c r="B1694">
        <v>28</v>
      </c>
      <c r="C1694" t="s">
        <v>7112</v>
      </c>
      <c r="D1694" s="85">
        <v>46141</v>
      </c>
    </row>
    <row r="1695" spans="1:4" hidden="1" x14ac:dyDescent="0.3">
      <c r="A1695" t="s">
        <v>350</v>
      </c>
      <c r="B1695">
        <v>2</v>
      </c>
      <c r="C1695" t="s">
        <v>7112</v>
      </c>
      <c r="D1695" s="85">
        <v>46141</v>
      </c>
    </row>
    <row r="1696" spans="1:4" hidden="1" x14ac:dyDescent="0.3">
      <c r="A1696" t="s">
        <v>350</v>
      </c>
      <c r="B1696">
        <v>27</v>
      </c>
      <c r="C1696" t="s">
        <v>7112</v>
      </c>
      <c r="D1696" s="85">
        <v>46141</v>
      </c>
    </row>
    <row r="1697" spans="1:4" hidden="1" x14ac:dyDescent="0.3">
      <c r="A1697" t="s">
        <v>350</v>
      </c>
      <c r="B1697">
        <v>15</v>
      </c>
      <c r="C1697" t="s">
        <v>7112</v>
      </c>
      <c r="D1697" s="85">
        <v>46141</v>
      </c>
    </row>
    <row r="1698" spans="1:4" hidden="1" x14ac:dyDescent="0.3">
      <c r="A1698" t="s">
        <v>350</v>
      </c>
      <c r="B1698">
        <v>16</v>
      </c>
      <c r="C1698" t="s">
        <v>7112</v>
      </c>
      <c r="D1698" s="85">
        <v>46141</v>
      </c>
    </row>
    <row r="1699" spans="1:4" hidden="1" x14ac:dyDescent="0.3">
      <c r="A1699" t="s">
        <v>350</v>
      </c>
      <c r="B1699">
        <v>32</v>
      </c>
      <c r="C1699" t="s">
        <v>7112</v>
      </c>
      <c r="D1699" s="85">
        <v>46141</v>
      </c>
    </row>
    <row r="1700" spans="1:4" hidden="1" x14ac:dyDescent="0.3">
      <c r="A1700" t="s">
        <v>350</v>
      </c>
      <c r="B1700">
        <v>3</v>
      </c>
      <c r="C1700" t="s">
        <v>7112</v>
      </c>
      <c r="D1700" s="85">
        <v>46141</v>
      </c>
    </row>
    <row r="1701" spans="1:4" hidden="1" x14ac:dyDescent="0.3">
      <c r="A1701" t="s">
        <v>350</v>
      </c>
      <c r="B1701">
        <v>3</v>
      </c>
      <c r="C1701" t="s">
        <v>7112</v>
      </c>
      <c r="D1701" s="85">
        <v>46141</v>
      </c>
    </row>
    <row r="1702" spans="1:4" hidden="1" x14ac:dyDescent="0.3">
      <c r="A1702" t="s">
        <v>350</v>
      </c>
      <c r="B1702">
        <v>9</v>
      </c>
      <c r="C1702" t="s">
        <v>7112</v>
      </c>
      <c r="D1702" s="85">
        <v>46141</v>
      </c>
    </row>
    <row r="1703" spans="1:4" hidden="1" x14ac:dyDescent="0.3">
      <c r="A1703" t="s">
        <v>350</v>
      </c>
      <c r="B1703">
        <v>29</v>
      </c>
      <c r="C1703" t="s">
        <v>7112</v>
      </c>
      <c r="D1703" s="85">
        <v>46141</v>
      </c>
    </row>
    <row r="1704" spans="1:4" hidden="1" x14ac:dyDescent="0.3">
      <c r="A1704" t="s">
        <v>350</v>
      </c>
      <c r="B1704">
        <v>29</v>
      </c>
      <c r="C1704" t="s">
        <v>7112</v>
      </c>
      <c r="D1704" s="85">
        <v>46141</v>
      </c>
    </row>
    <row r="1705" spans="1:4" hidden="1" x14ac:dyDescent="0.3">
      <c r="A1705" t="s">
        <v>350</v>
      </c>
      <c r="B1705">
        <v>29</v>
      </c>
      <c r="C1705" t="s">
        <v>7112</v>
      </c>
      <c r="D1705" s="85">
        <v>46141</v>
      </c>
    </row>
    <row r="1706" spans="1:4" hidden="1" x14ac:dyDescent="0.3">
      <c r="A1706" t="s">
        <v>350</v>
      </c>
      <c r="B1706">
        <v>29</v>
      </c>
      <c r="C1706" t="s">
        <v>7112</v>
      </c>
      <c r="D1706" s="85">
        <v>46141</v>
      </c>
    </row>
    <row r="1707" spans="1:4" hidden="1" x14ac:dyDescent="0.3">
      <c r="A1707" t="s">
        <v>350</v>
      </c>
      <c r="B1707">
        <v>42</v>
      </c>
      <c r="C1707" t="s">
        <v>7112</v>
      </c>
      <c r="D1707" s="85">
        <v>46141</v>
      </c>
    </row>
    <row r="1708" spans="1:4" hidden="1" x14ac:dyDescent="0.3">
      <c r="A1708" t="s">
        <v>350</v>
      </c>
      <c r="B1708">
        <v>16</v>
      </c>
      <c r="C1708" t="s">
        <v>7112</v>
      </c>
      <c r="D1708" s="85">
        <v>46141</v>
      </c>
    </row>
    <row r="1709" spans="1:4" hidden="1" x14ac:dyDescent="0.3">
      <c r="A1709" t="s">
        <v>350</v>
      </c>
      <c r="B1709">
        <v>60</v>
      </c>
      <c r="C1709" t="s">
        <v>7112</v>
      </c>
      <c r="D1709" s="85">
        <v>46141</v>
      </c>
    </row>
    <row r="1710" spans="1:4" hidden="1" x14ac:dyDescent="0.3">
      <c r="A1710" t="s">
        <v>350</v>
      </c>
      <c r="B1710">
        <v>7</v>
      </c>
      <c r="C1710" t="s">
        <v>7112</v>
      </c>
      <c r="D1710" s="85">
        <v>46141</v>
      </c>
    </row>
    <row r="1711" spans="1:4" hidden="1" x14ac:dyDescent="0.3">
      <c r="A1711" t="s">
        <v>350</v>
      </c>
      <c r="B1711">
        <v>101</v>
      </c>
      <c r="C1711" t="s">
        <v>7112</v>
      </c>
      <c r="D1711" s="85">
        <v>46141</v>
      </c>
    </row>
    <row r="1712" spans="1:4" hidden="1" x14ac:dyDescent="0.3">
      <c r="A1712" t="s">
        <v>350</v>
      </c>
      <c r="B1712">
        <v>28</v>
      </c>
      <c r="C1712" t="s">
        <v>7112</v>
      </c>
      <c r="D1712" s="85">
        <v>46141</v>
      </c>
    </row>
    <row r="1713" spans="1:4" hidden="1" x14ac:dyDescent="0.3">
      <c r="A1713" t="s">
        <v>350</v>
      </c>
      <c r="B1713">
        <v>28</v>
      </c>
      <c r="C1713" t="s">
        <v>7112</v>
      </c>
      <c r="D1713" s="85">
        <v>46141</v>
      </c>
    </row>
    <row r="1714" spans="1:4" hidden="1" x14ac:dyDescent="0.3">
      <c r="A1714" t="s">
        <v>350</v>
      </c>
      <c r="B1714">
        <v>27</v>
      </c>
      <c r="C1714" t="s">
        <v>7112</v>
      </c>
      <c r="D1714" s="85">
        <v>46141</v>
      </c>
    </row>
    <row r="1715" spans="1:4" hidden="1" x14ac:dyDescent="0.3">
      <c r="A1715" t="s">
        <v>350</v>
      </c>
      <c r="B1715">
        <v>28</v>
      </c>
      <c r="C1715" t="s">
        <v>7112</v>
      </c>
      <c r="D1715" s="85">
        <v>46141</v>
      </c>
    </row>
    <row r="1716" spans="1:4" hidden="1" x14ac:dyDescent="0.3">
      <c r="A1716" t="s">
        <v>350</v>
      </c>
      <c r="B1716">
        <v>56</v>
      </c>
      <c r="C1716" t="s">
        <v>7112</v>
      </c>
      <c r="D1716" s="85">
        <v>46141</v>
      </c>
    </row>
    <row r="1717" spans="1:4" hidden="1" x14ac:dyDescent="0.3">
      <c r="A1717" t="s">
        <v>350</v>
      </c>
      <c r="B1717">
        <v>57</v>
      </c>
      <c r="C1717" t="s">
        <v>7112</v>
      </c>
      <c r="D1717" s="85">
        <v>46141</v>
      </c>
    </row>
    <row r="1718" spans="1:4" hidden="1" x14ac:dyDescent="0.3">
      <c r="A1718" t="s">
        <v>350</v>
      </c>
      <c r="B1718">
        <v>29</v>
      </c>
      <c r="C1718" t="s">
        <v>7112</v>
      </c>
      <c r="D1718" s="85">
        <v>46141</v>
      </c>
    </row>
    <row r="1719" spans="1:4" hidden="1" x14ac:dyDescent="0.3">
      <c r="A1719" t="s">
        <v>350</v>
      </c>
      <c r="B1719">
        <v>112</v>
      </c>
      <c r="C1719" t="s">
        <v>7112</v>
      </c>
      <c r="D1719" s="85">
        <v>46142</v>
      </c>
    </row>
    <row r="1720" spans="1:4" hidden="1" x14ac:dyDescent="0.3">
      <c r="A1720" t="s">
        <v>350</v>
      </c>
      <c r="B1720">
        <v>55</v>
      </c>
      <c r="C1720" t="s">
        <v>7112</v>
      </c>
      <c r="D1720" s="85">
        <v>46142</v>
      </c>
    </row>
    <row r="1721" spans="1:4" hidden="1" x14ac:dyDescent="0.3">
      <c r="A1721" t="s">
        <v>350</v>
      </c>
      <c r="B1721">
        <v>29</v>
      </c>
      <c r="C1721" t="s">
        <v>7112</v>
      </c>
      <c r="D1721" s="85">
        <v>46142</v>
      </c>
    </row>
    <row r="1722" spans="1:4" hidden="1" x14ac:dyDescent="0.3">
      <c r="A1722" t="s">
        <v>350</v>
      </c>
      <c r="B1722">
        <v>32</v>
      </c>
      <c r="C1722" t="s">
        <v>7112</v>
      </c>
      <c r="D1722" s="85">
        <v>46142</v>
      </c>
    </row>
    <row r="1723" spans="1:4" hidden="1" x14ac:dyDescent="0.3">
      <c r="A1723" t="s">
        <v>350</v>
      </c>
      <c r="B1723">
        <v>93</v>
      </c>
      <c r="C1723" t="s">
        <v>7112</v>
      </c>
      <c r="D1723" s="85">
        <v>46142</v>
      </c>
    </row>
    <row r="1724" spans="1:4" hidden="1" x14ac:dyDescent="0.3">
      <c r="A1724" t="s">
        <v>350</v>
      </c>
      <c r="B1724">
        <v>57</v>
      </c>
      <c r="C1724" t="s">
        <v>7112</v>
      </c>
      <c r="D1724" s="85">
        <v>46142</v>
      </c>
    </row>
    <row r="1725" spans="1:4" hidden="1" x14ac:dyDescent="0.3">
      <c r="A1725" t="s">
        <v>350</v>
      </c>
      <c r="B1725">
        <v>55</v>
      </c>
      <c r="C1725" t="s">
        <v>7112</v>
      </c>
      <c r="D1725" s="85">
        <v>46142</v>
      </c>
    </row>
    <row r="1726" spans="1:4" hidden="1" x14ac:dyDescent="0.3">
      <c r="A1726" t="s">
        <v>350</v>
      </c>
      <c r="B1726">
        <v>28</v>
      </c>
      <c r="C1726" t="s">
        <v>7112</v>
      </c>
      <c r="D1726" s="85">
        <v>46142</v>
      </c>
    </row>
    <row r="1727" spans="1:4" hidden="1" x14ac:dyDescent="0.3">
      <c r="A1727" t="s">
        <v>350</v>
      </c>
      <c r="B1727">
        <v>28</v>
      </c>
      <c r="C1727" t="s">
        <v>7112</v>
      </c>
      <c r="D1727" s="85">
        <v>46142</v>
      </c>
    </row>
    <row r="1728" spans="1:4" hidden="1" x14ac:dyDescent="0.3">
      <c r="A1728" t="s">
        <v>350</v>
      </c>
      <c r="B1728">
        <v>56</v>
      </c>
      <c r="C1728" t="s">
        <v>7112</v>
      </c>
      <c r="D1728" s="85">
        <v>46142</v>
      </c>
    </row>
    <row r="1729" spans="1:4" hidden="1" x14ac:dyDescent="0.3">
      <c r="A1729" t="s">
        <v>350</v>
      </c>
      <c r="B1729">
        <v>57</v>
      </c>
      <c r="C1729" t="s">
        <v>7112</v>
      </c>
      <c r="D1729" s="85">
        <v>46142</v>
      </c>
    </row>
    <row r="1730" spans="1:4" hidden="1" x14ac:dyDescent="0.3">
      <c r="A1730" t="s">
        <v>350</v>
      </c>
      <c r="B1730">
        <v>28</v>
      </c>
      <c r="C1730" t="s">
        <v>7112</v>
      </c>
      <c r="D1730" s="85">
        <v>46142</v>
      </c>
    </row>
    <row r="1731" spans="1:4" hidden="1" x14ac:dyDescent="0.3">
      <c r="A1731" t="s">
        <v>350</v>
      </c>
      <c r="B1731">
        <v>56</v>
      </c>
      <c r="C1731" t="s">
        <v>7112</v>
      </c>
      <c r="D1731" s="85">
        <v>46142</v>
      </c>
    </row>
    <row r="1732" spans="1:4" hidden="1" x14ac:dyDescent="0.3">
      <c r="A1732" t="s">
        <v>350</v>
      </c>
      <c r="B1732">
        <v>14</v>
      </c>
      <c r="C1732" t="s">
        <v>7112</v>
      </c>
      <c r="D1732" s="85">
        <v>46142</v>
      </c>
    </row>
    <row r="1733" spans="1:4" hidden="1" x14ac:dyDescent="0.3">
      <c r="A1733" t="s">
        <v>350</v>
      </c>
      <c r="B1733">
        <v>9</v>
      </c>
      <c r="C1733" t="s">
        <v>7112</v>
      </c>
      <c r="D1733" s="85">
        <v>46142</v>
      </c>
    </row>
    <row r="1734" spans="1:4" hidden="1" x14ac:dyDescent="0.3">
      <c r="A1734" t="s">
        <v>350</v>
      </c>
      <c r="B1734">
        <v>21</v>
      </c>
      <c r="C1734" t="s">
        <v>7112</v>
      </c>
      <c r="D1734" s="85">
        <v>46142</v>
      </c>
    </row>
    <row r="1735" spans="1:4" hidden="1" x14ac:dyDescent="0.3">
      <c r="A1735" t="s">
        <v>350</v>
      </c>
      <c r="B1735">
        <v>36</v>
      </c>
      <c r="C1735" t="s">
        <v>7112</v>
      </c>
      <c r="D1735" s="85">
        <v>46142</v>
      </c>
    </row>
    <row r="1736" spans="1:4" hidden="1" x14ac:dyDescent="0.3">
      <c r="A1736" t="s">
        <v>350</v>
      </c>
      <c r="B1736">
        <v>84</v>
      </c>
      <c r="C1736" t="s">
        <v>7112</v>
      </c>
      <c r="D1736" s="85">
        <v>46142</v>
      </c>
    </row>
    <row r="1737" spans="1:4" hidden="1" x14ac:dyDescent="0.3">
      <c r="A1737" t="s">
        <v>350</v>
      </c>
      <c r="B1737">
        <v>29</v>
      </c>
      <c r="C1737" t="s">
        <v>7112</v>
      </c>
      <c r="D1737" s="85">
        <v>46142</v>
      </c>
    </row>
    <row r="1738" spans="1:4" hidden="1" x14ac:dyDescent="0.3">
      <c r="A1738" t="s">
        <v>350</v>
      </c>
      <c r="B1738">
        <v>28</v>
      </c>
      <c r="C1738" t="s">
        <v>7112</v>
      </c>
      <c r="D1738" s="85">
        <v>46142</v>
      </c>
    </row>
    <row r="1739" spans="1:4" hidden="1" x14ac:dyDescent="0.3">
      <c r="A1739" t="s">
        <v>350</v>
      </c>
      <c r="B1739">
        <v>29</v>
      </c>
      <c r="C1739" t="s">
        <v>7112</v>
      </c>
      <c r="D1739" s="85">
        <v>46142</v>
      </c>
    </row>
    <row r="1740" spans="1:4" hidden="1" x14ac:dyDescent="0.3">
      <c r="A1740" t="s">
        <v>350</v>
      </c>
      <c r="B1740">
        <v>29</v>
      </c>
      <c r="C1740" t="s">
        <v>7112</v>
      </c>
      <c r="D1740" s="85">
        <v>46142</v>
      </c>
    </row>
    <row r="1741" spans="1:4" hidden="1" x14ac:dyDescent="0.3">
      <c r="A1741" t="s">
        <v>350</v>
      </c>
      <c r="B1741">
        <v>30</v>
      </c>
      <c r="C1741" t="s">
        <v>7112</v>
      </c>
      <c r="D1741" s="85">
        <v>46142</v>
      </c>
    </row>
    <row r="1742" spans="1:4" hidden="1" x14ac:dyDescent="0.3">
      <c r="A1742" t="s">
        <v>350</v>
      </c>
      <c r="B1742">
        <v>58</v>
      </c>
      <c r="C1742" t="s">
        <v>7112</v>
      </c>
      <c r="D1742" s="85">
        <v>46142</v>
      </c>
    </row>
    <row r="1743" spans="1:4" hidden="1" x14ac:dyDescent="0.3">
      <c r="A1743" t="s">
        <v>350</v>
      </c>
      <c r="B1743">
        <v>68</v>
      </c>
      <c r="C1743" t="s">
        <v>7112</v>
      </c>
      <c r="D1743" s="85">
        <v>46142</v>
      </c>
    </row>
    <row r="1744" spans="1:4" hidden="1" x14ac:dyDescent="0.3">
      <c r="A1744" t="s">
        <v>350</v>
      </c>
      <c r="B1744">
        <v>29</v>
      </c>
      <c r="C1744" t="s">
        <v>7112</v>
      </c>
      <c r="D1744" s="85">
        <v>46142</v>
      </c>
    </row>
    <row r="1745" spans="1:4" hidden="1" x14ac:dyDescent="0.3">
      <c r="A1745" t="s">
        <v>350</v>
      </c>
      <c r="B1745">
        <v>36</v>
      </c>
      <c r="C1745" t="s">
        <v>7112</v>
      </c>
      <c r="D1745" s="85">
        <v>46142</v>
      </c>
    </row>
    <row r="1746" spans="1:4" hidden="1" x14ac:dyDescent="0.3">
      <c r="A1746" t="s">
        <v>350</v>
      </c>
      <c r="B1746">
        <v>28</v>
      </c>
      <c r="C1746" t="s">
        <v>7112</v>
      </c>
      <c r="D1746" s="85">
        <v>46142</v>
      </c>
    </row>
    <row r="1747" spans="1:4" hidden="1" x14ac:dyDescent="0.3">
      <c r="A1747" t="s">
        <v>350</v>
      </c>
      <c r="B1747">
        <v>27</v>
      </c>
      <c r="C1747" t="s">
        <v>7112</v>
      </c>
      <c r="D1747" s="85">
        <v>46142</v>
      </c>
    </row>
    <row r="1748" spans="1:4" hidden="1" x14ac:dyDescent="0.3">
      <c r="A1748" t="s">
        <v>350</v>
      </c>
      <c r="B1748">
        <v>30</v>
      </c>
      <c r="C1748" t="s">
        <v>7112</v>
      </c>
      <c r="D1748" s="85">
        <v>46142</v>
      </c>
    </row>
    <row r="1749" spans="1:4" hidden="1" x14ac:dyDescent="0.3">
      <c r="A1749" t="s">
        <v>350</v>
      </c>
      <c r="B1749">
        <v>30</v>
      </c>
      <c r="C1749" t="s">
        <v>7112</v>
      </c>
      <c r="D1749" s="85">
        <v>46142</v>
      </c>
    </row>
    <row r="1750" spans="1:4" hidden="1" x14ac:dyDescent="0.3">
      <c r="A1750" t="s">
        <v>350</v>
      </c>
      <c r="B1750">
        <v>177</v>
      </c>
      <c r="C1750" t="s">
        <v>7112</v>
      </c>
      <c r="D1750" s="85">
        <v>46142</v>
      </c>
    </row>
    <row r="1751" spans="1:4" hidden="1" x14ac:dyDescent="0.3">
      <c r="A1751" t="s">
        <v>350</v>
      </c>
      <c r="B1751">
        <v>83</v>
      </c>
      <c r="C1751" t="s">
        <v>7112</v>
      </c>
      <c r="D1751" s="85">
        <v>46142</v>
      </c>
    </row>
    <row r="1752" spans="1:4" hidden="1" x14ac:dyDescent="0.3">
      <c r="A1752" t="s">
        <v>350</v>
      </c>
      <c r="B1752">
        <v>85</v>
      </c>
      <c r="C1752" t="s">
        <v>7112</v>
      </c>
      <c r="D1752" s="85">
        <v>46143</v>
      </c>
    </row>
    <row r="1753" spans="1:4" hidden="1" x14ac:dyDescent="0.3">
      <c r="A1753" t="s">
        <v>350</v>
      </c>
      <c r="B1753">
        <v>55</v>
      </c>
      <c r="C1753" t="s">
        <v>7112</v>
      </c>
      <c r="D1753" s="85">
        <v>46143</v>
      </c>
    </row>
    <row r="1754" spans="1:4" hidden="1" x14ac:dyDescent="0.3">
      <c r="A1754" t="s">
        <v>350</v>
      </c>
      <c r="B1754">
        <v>28</v>
      </c>
      <c r="C1754" t="s">
        <v>7112</v>
      </c>
      <c r="D1754" s="85">
        <v>46143</v>
      </c>
    </row>
    <row r="1755" spans="1:4" hidden="1" x14ac:dyDescent="0.3">
      <c r="A1755" t="s">
        <v>350</v>
      </c>
      <c r="B1755">
        <v>28</v>
      </c>
      <c r="C1755" t="s">
        <v>7112</v>
      </c>
      <c r="D1755" s="85">
        <v>46143</v>
      </c>
    </row>
    <row r="1756" spans="1:4" hidden="1" x14ac:dyDescent="0.3">
      <c r="A1756" t="s">
        <v>350</v>
      </c>
      <c r="B1756">
        <v>28</v>
      </c>
      <c r="C1756" t="s">
        <v>7112</v>
      </c>
      <c r="D1756" s="85">
        <v>46143</v>
      </c>
    </row>
    <row r="1757" spans="1:4" hidden="1" x14ac:dyDescent="0.3">
      <c r="A1757" t="s">
        <v>350</v>
      </c>
      <c r="B1757">
        <v>56</v>
      </c>
      <c r="C1757" t="s">
        <v>7112</v>
      </c>
      <c r="D1757" s="85">
        <v>46143</v>
      </c>
    </row>
    <row r="1758" spans="1:4" hidden="1" x14ac:dyDescent="0.3">
      <c r="A1758" t="s">
        <v>350</v>
      </c>
      <c r="B1758">
        <v>73</v>
      </c>
      <c r="C1758" t="s">
        <v>7112</v>
      </c>
      <c r="D1758" s="85">
        <v>46143</v>
      </c>
    </row>
    <row r="1759" spans="1:4" hidden="1" x14ac:dyDescent="0.3">
      <c r="A1759" t="s">
        <v>350</v>
      </c>
      <c r="B1759">
        <v>28</v>
      </c>
      <c r="C1759" t="s">
        <v>7112</v>
      </c>
      <c r="D1759" s="85">
        <v>46143</v>
      </c>
    </row>
    <row r="1760" spans="1:4" hidden="1" x14ac:dyDescent="0.3">
      <c r="A1760" t="s">
        <v>350</v>
      </c>
      <c r="B1760">
        <v>28</v>
      </c>
      <c r="C1760" t="s">
        <v>7112</v>
      </c>
      <c r="D1760" s="85">
        <v>46143</v>
      </c>
    </row>
    <row r="1761" spans="1:4" hidden="1" x14ac:dyDescent="0.3">
      <c r="A1761" t="s">
        <v>350</v>
      </c>
      <c r="B1761">
        <v>85</v>
      </c>
      <c r="C1761" t="s">
        <v>7112</v>
      </c>
      <c r="D1761" s="85">
        <v>46143</v>
      </c>
    </row>
    <row r="1762" spans="1:4" hidden="1" x14ac:dyDescent="0.3">
      <c r="A1762" t="s">
        <v>350</v>
      </c>
      <c r="B1762">
        <v>85</v>
      </c>
      <c r="C1762" t="s">
        <v>7112</v>
      </c>
      <c r="D1762" s="85">
        <v>46143</v>
      </c>
    </row>
    <row r="1763" spans="1:4" hidden="1" x14ac:dyDescent="0.3">
      <c r="A1763" t="s">
        <v>350</v>
      </c>
      <c r="B1763">
        <v>28</v>
      </c>
      <c r="C1763" t="s">
        <v>7112</v>
      </c>
      <c r="D1763" s="85">
        <v>46143</v>
      </c>
    </row>
    <row r="1764" spans="1:4" hidden="1" x14ac:dyDescent="0.3">
      <c r="A1764" t="s">
        <v>350</v>
      </c>
      <c r="B1764">
        <v>28</v>
      </c>
      <c r="C1764" t="s">
        <v>7112</v>
      </c>
      <c r="D1764" s="85">
        <v>46143</v>
      </c>
    </row>
    <row r="1765" spans="1:4" hidden="1" x14ac:dyDescent="0.3">
      <c r="A1765" t="s">
        <v>350</v>
      </c>
      <c r="B1765">
        <v>28</v>
      </c>
      <c r="C1765" t="s">
        <v>7112</v>
      </c>
      <c r="D1765" s="85">
        <v>46143</v>
      </c>
    </row>
    <row r="1766" spans="1:4" hidden="1" x14ac:dyDescent="0.3">
      <c r="A1766" t="s">
        <v>350</v>
      </c>
      <c r="B1766">
        <v>28</v>
      </c>
      <c r="C1766" t="s">
        <v>7112</v>
      </c>
      <c r="D1766" s="85">
        <v>46143</v>
      </c>
    </row>
    <row r="1767" spans="1:4" hidden="1" x14ac:dyDescent="0.3">
      <c r="A1767" t="s">
        <v>350</v>
      </c>
      <c r="B1767">
        <v>55</v>
      </c>
      <c r="C1767" t="s">
        <v>7112</v>
      </c>
      <c r="D1767" s="85">
        <v>46143</v>
      </c>
    </row>
    <row r="1768" spans="1:4" hidden="1" x14ac:dyDescent="0.3">
      <c r="A1768" t="s">
        <v>350</v>
      </c>
      <c r="B1768">
        <v>28</v>
      </c>
      <c r="C1768" t="s">
        <v>7112</v>
      </c>
      <c r="D1768" s="85">
        <v>46143</v>
      </c>
    </row>
    <row r="1769" spans="1:4" hidden="1" x14ac:dyDescent="0.3">
      <c r="A1769" t="s">
        <v>350</v>
      </c>
      <c r="B1769">
        <v>27</v>
      </c>
      <c r="C1769" t="s">
        <v>7112</v>
      </c>
      <c r="D1769" s="85">
        <v>46143</v>
      </c>
    </row>
    <row r="1770" spans="1:4" hidden="1" x14ac:dyDescent="0.3">
      <c r="A1770" t="s">
        <v>350</v>
      </c>
      <c r="B1770">
        <v>24</v>
      </c>
      <c r="C1770" t="s">
        <v>7112</v>
      </c>
      <c r="D1770" s="85">
        <v>46143</v>
      </c>
    </row>
    <row r="1771" spans="1:4" hidden="1" x14ac:dyDescent="0.3">
      <c r="A1771" t="s">
        <v>350</v>
      </c>
      <c r="B1771">
        <v>45</v>
      </c>
      <c r="C1771" t="s">
        <v>7112</v>
      </c>
      <c r="D1771" s="85">
        <v>46146</v>
      </c>
    </row>
    <row r="1772" spans="1:4" hidden="1" x14ac:dyDescent="0.3">
      <c r="A1772" t="s">
        <v>350</v>
      </c>
      <c r="B1772">
        <v>29</v>
      </c>
      <c r="C1772" t="s">
        <v>7112</v>
      </c>
      <c r="D1772" s="85">
        <v>46146</v>
      </c>
    </row>
    <row r="1773" spans="1:4" hidden="1" x14ac:dyDescent="0.3">
      <c r="A1773" t="s">
        <v>350</v>
      </c>
      <c r="B1773">
        <v>41</v>
      </c>
      <c r="C1773" t="s">
        <v>7112</v>
      </c>
      <c r="D1773" s="85">
        <v>46146</v>
      </c>
    </row>
    <row r="1774" spans="1:4" hidden="1" x14ac:dyDescent="0.3">
      <c r="A1774" t="s">
        <v>350</v>
      </c>
      <c r="B1774">
        <v>2</v>
      </c>
      <c r="C1774" t="s">
        <v>7112</v>
      </c>
      <c r="D1774" s="85">
        <v>46146</v>
      </c>
    </row>
    <row r="1775" spans="1:4" hidden="1" x14ac:dyDescent="0.3">
      <c r="A1775" t="s">
        <v>350</v>
      </c>
      <c r="B1775">
        <v>157</v>
      </c>
      <c r="C1775" t="s">
        <v>7112</v>
      </c>
      <c r="D1775" s="85">
        <v>46146</v>
      </c>
    </row>
    <row r="1776" spans="1:4" hidden="1" x14ac:dyDescent="0.3">
      <c r="A1776" t="s">
        <v>350</v>
      </c>
      <c r="B1776">
        <v>28</v>
      </c>
      <c r="C1776" t="s">
        <v>7112</v>
      </c>
      <c r="D1776" s="85">
        <v>46146</v>
      </c>
    </row>
    <row r="1777" spans="1:4" hidden="1" x14ac:dyDescent="0.3">
      <c r="A1777" t="s">
        <v>350</v>
      </c>
      <c r="B1777">
        <v>6</v>
      </c>
      <c r="C1777" t="s">
        <v>7112</v>
      </c>
      <c r="D1777" s="85">
        <v>46146</v>
      </c>
    </row>
    <row r="1778" spans="1:4" hidden="1" x14ac:dyDescent="0.3">
      <c r="A1778" t="s">
        <v>350</v>
      </c>
      <c r="B1778">
        <v>212</v>
      </c>
      <c r="C1778" t="s">
        <v>7112</v>
      </c>
      <c r="D1778" s="85">
        <v>46146</v>
      </c>
    </row>
    <row r="1779" spans="1:4" hidden="1" x14ac:dyDescent="0.3">
      <c r="A1779" t="s">
        <v>350</v>
      </c>
      <c r="B1779">
        <v>56</v>
      </c>
      <c r="C1779" t="s">
        <v>7112</v>
      </c>
      <c r="D1779" s="85">
        <v>46146</v>
      </c>
    </row>
    <row r="1780" spans="1:4" hidden="1" x14ac:dyDescent="0.3">
      <c r="A1780" t="s">
        <v>350</v>
      </c>
      <c r="B1780">
        <v>167</v>
      </c>
      <c r="C1780" t="s">
        <v>7112</v>
      </c>
      <c r="D1780" s="85">
        <v>46147</v>
      </c>
    </row>
    <row r="1781" spans="1:4" hidden="1" x14ac:dyDescent="0.3">
      <c r="A1781" t="s">
        <v>350</v>
      </c>
      <c r="B1781">
        <v>135</v>
      </c>
      <c r="C1781" t="s">
        <v>7112</v>
      </c>
      <c r="D1781" s="85">
        <v>46147</v>
      </c>
    </row>
    <row r="1782" spans="1:4" hidden="1" x14ac:dyDescent="0.3">
      <c r="A1782" t="s">
        <v>350</v>
      </c>
      <c r="B1782">
        <v>28</v>
      </c>
      <c r="C1782" t="s">
        <v>7112</v>
      </c>
      <c r="D1782" s="85">
        <v>46147</v>
      </c>
    </row>
    <row r="1783" spans="1:4" hidden="1" x14ac:dyDescent="0.3">
      <c r="A1783" t="s">
        <v>350</v>
      </c>
      <c r="B1783">
        <v>28</v>
      </c>
      <c r="C1783" t="s">
        <v>7112</v>
      </c>
      <c r="D1783" s="85">
        <v>46147</v>
      </c>
    </row>
    <row r="1784" spans="1:4" hidden="1" x14ac:dyDescent="0.3">
      <c r="A1784" t="s">
        <v>350</v>
      </c>
      <c r="B1784">
        <v>27</v>
      </c>
      <c r="C1784" t="s">
        <v>7112</v>
      </c>
      <c r="D1784" s="85">
        <v>46147</v>
      </c>
    </row>
    <row r="1785" spans="1:4" hidden="1" x14ac:dyDescent="0.3">
      <c r="A1785" t="s">
        <v>350</v>
      </c>
      <c r="B1785">
        <v>28</v>
      </c>
      <c r="C1785" t="s">
        <v>7112</v>
      </c>
      <c r="D1785" s="85">
        <v>46147</v>
      </c>
    </row>
    <row r="1786" spans="1:4" hidden="1" x14ac:dyDescent="0.3">
      <c r="A1786" t="s">
        <v>350</v>
      </c>
      <c r="B1786">
        <v>55</v>
      </c>
      <c r="C1786" t="s">
        <v>7112</v>
      </c>
      <c r="D1786" s="85">
        <v>46147</v>
      </c>
    </row>
    <row r="1787" spans="1:4" hidden="1" x14ac:dyDescent="0.3">
      <c r="A1787" t="s">
        <v>350</v>
      </c>
      <c r="B1787">
        <v>109</v>
      </c>
      <c r="C1787" t="s">
        <v>7112</v>
      </c>
      <c r="D1787" s="85">
        <v>46147</v>
      </c>
    </row>
    <row r="1788" spans="1:4" hidden="1" x14ac:dyDescent="0.3">
      <c r="A1788" t="s">
        <v>350</v>
      </c>
      <c r="B1788">
        <v>27</v>
      </c>
      <c r="C1788" t="s">
        <v>7112</v>
      </c>
      <c r="D1788" s="85">
        <v>46147</v>
      </c>
    </row>
    <row r="1789" spans="1:4" hidden="1" x14ac:dyDescent="0.3">
      <c r="A1789" t="s">
        <v>350</v>
      </c>
      <c r="B1789">
        <v>158</v>
      </c>
      <c r="C1789" t="s">
        <v>7112</v>
      </c>
      <c r="D1789" s="85">
        <v>46147</v>
      </c>
    </row>
    <row r="1790" spans="1:4" hidden="1" x14ac:dyDescent="0.3">
      <c r="A1790" t="s">
        <v>350</v>
      </c>
      <c r="B1790">
        <v>40</v>
      </c>
      <c r="C1790" t="s">
        <v>7112</v>
      </c>
      <c r="D1790" s="85">
        <v>46147</v>
      </c>
    </row>
    <row r="1791" spans="1:4" hidden="1" x14ac:dyDescent="0.3">
      <c r="A1791" t="s">
        <v>350</v>
      </c>
      <c r="B1791">
        <v>60</v>
      </c>
      <c r="C1791" t="s">
        <v>7112</v>
      </c>
      <c r="D1791" s="85">
        <v>46147</v>
      </c>
    </row>
    <row r="1792" spans="1:4" hidden="1" x14ac:dyDescent="0.3">
      <c r="A1792" t="s">
        <v>350</v>
      </c>
      <c r="B1792">
        <v>95</v>
      </c>
      <c r="C1792" t="s">
        <v>7112</v>
      </c>
      <c r="D1792" s="85">
        <v>46147</v>
      </c>
    </row>
    <row r="1793" spans="1:4" hidden="1" x14ac:dyDescent="0.3">
      <c r="A1793" t="s">
        <v>350</v>
      </c>
      <c r="B1793">
        <v>28</v>
      </c>
      <c r="C1793" t="s">
        <v>7112</v>
      </c>
      <c r="D1793" s="85">
        <v>46147</v>
      </c>
    </row>
    <row r="1794" spans="1:4" hidden="1" x14ac:dyDescent="0.3">
      <c r="A1794" t="s">
        <v>350</v>
      </c>
      <c r="B1794">
        <v>88</v>
      </c>
      <c r="C1794" t="s">
        <v>7112</v>
      </c>
      <c r="D1794" s="85">
        <v>46147</v>
      </c>
    </row>
    <row r="1795" spans="1:4" hidden="1" x14ac:dyDescent="0.3">
      <c r="A1795" t="s">
        <v>350</v>
      </c>
      <c r="B1795">
        <v>114</v>
      </c>
      <c r="C1795" t="s">
        <v>7112</v>
      </c>
      <c r="D1795" s="85">
        <v>46147</v>
      </c>
    </row>
    <row r="1796" spans="1:4" hidden="1" x14ac:dyDescent="0.3">
      <c r="A1796" t="s">
        <v>350</v>
      </c>
      <c r="B1796">
        <v>8</v>
      </c>
      <c r="C1796" t="s">
        <v>7112</v>
      </c>
      <c r="D1796" s="85">
        <v>46147</v>
      </c>
    </row>
    <row r="1797" spans="1:4" hidden="1" x14ac:dyDescent="0.3">
      <c r="A1797" t="s">
        <v>350</v>
      </c>
      <c r="B1797">
        <v>27</v>
      </c>
      <c r="C1797" t="s">
        <v>7112</v>
      </c>
      <c r="D1797" s="85">
        <v>46147</v>
      </c>
    </row>
    <row r="1798" spans="1:4" hidden="1" x14ac:dyDescent="0.3">
      <c r="A1798" t="s">
        <v>350</v>
      </c>
      <c r="B1798">
        <v>29</v>
      </c>
      <c r="C1798" t="s">
        <v>7112</v>
      </c>
      <c r="D1798" s="85">
        <v>46147</v>
      </c>
    </row>
    <row r="1799" spans="1:4" hidden="1" x14ac:dyDescent="0.3">
      <c r="A1799" t="s">
        <v>350</v>
      </c>
      <c r="B1799">
        <v>114</v>
      </c>
      <c r="C1799" t="s">
        <v>7112</v>
      </c>
      <c r="D1799" s="85">
        <v>46147</v>
      </c>
    </row>
    <row r="1800" spans="1:4" hidden="1" x14ac:dyDescent="0.3">
      <c r="A1800" t="s">
        <v>350</v>
      </c>
      <c r="B1800">
        <v>29</v>
      </c>
      <c r="C1800" t="s">
        <v>7112</v>
      </c>
      <c r="D1800" s="85">
        <v>46147</v>
      </c>
    </row>
    <row r="1801" spans="1:4" hidden="1" x14ac:dyDescent="0.3">
      <c r="A1801" t="s">
        <v>350</v>
      </c>
      <c r="B1801">
        <v>29</v>
      </c>
      <c r="C1801" t="s">
        <v>7112</v>
      </c>
      <c r="D1801" s="85">
        <v>46147</v>
      </c>
    </row>
    <row r="1802" spans="1:4" hidden="1" x14ac:dyDescent="0.3">
      <c r="A1802" t="s">
        <v>350</v>
      </c>
      <c r="B1802">
        <v>28</v>
      </c>
      <c r="C1802" t="s">
        <v>7112</v>
      </c>
      <c r="D1802" s="85">
        <v>46147</v>
      </c>
    </row>
    <row r="1803" spans="1:4" hidden="1" x14ac:dyDescent="0.3">
      <c r="A1803" t="s">
        <v>350</v>
      </c>
      <c r="B1803">
        <v>85</v>
      </c>
      <c r="C1803" t="s">
        <v>7112</v>
      </c>
      <c r="D1803" s="85">
        <v>46147</v>
      </c>
    </row>
    <row r="1804" spans="1:4" hidden="1" x14ac:dyDescent="0.3">
      <c r="A1804" t="s">
        <v>350</v>
      </c>
      <c r="B1804">
        <v>29</v>
      </c>
      <c r="C1804" t="s">
        <v>7112</v>
      </c>
      <c r="D1804" s="85">
        <v>46147</v>
      </c>
    </row>
    <row r="1805" spans="1:4" hidden="1" x14ac:dyDescent="0.3">
      <c r="A1805" t="s">
        <v>350</v>
      </c>
      <c r="B1805">
        <v>26</v>
      </c>
      <c r="C1805" t="s">
        <v>7112</v>
      </c>
      <c r="D1805" s="85">
        <v>46147</v>
      </c>
    </row>
    <row r="1806" spans="1:4" hidden="1" x14ac:dyDescent="0.3">
      <c r="A1806" t="s">
        <v>350</v>
      </c>
      <c r="B1806">
        <v>27</v>
      </c>
      <c r="C1806" t="s">
        <v>7112</v>
      </c>
      <c r="D1806" s="85">
        <v>46147</v>
      </c>
    </row>
    <row r="1807" spans="1:4" hidden="1" x14ac:dyDescent="0.3">
      <c r="A1807" t="s">
        <v>350</v>
      </c>
      <c r="B1807">
        <v>29</v>
      </c>
      <c r="C1807" t="s">
        <v>7112</v>
      </c>
      <c r="D1807" s="85">
        <v>46147</v>
      </c>
    </row>
    <row r="1808" spans="1:4" hidden="1" x14ac:dyDescent="0.3">
      <c r="A1808" t="s">
        <v>350</v>
      </c>
      <c r="B1808">
        <v>29</v>
      </c>
      <c r="C1808" t="s">
        <v>7112</v>
      </c>
      <c r="D1808" s="85">
        <v>46148</v>
      </c>
    </row>
    <row r="1809" spans="1:4" hidden="1" x14ac:dyDescent="0.3">
      <c r="A1809" t="s">
        <v>350</v>
      </c>
      <c r="B1809">
        <v>29</v>
      </c>
      <c r="C1809" t="s">
        <v>7112</v>
      </c>
      <c r="D1809" s="85">
        <v>46148</v>
      </c>
    </row>
    <row r="1810" spans="1:4" hidden="1" x14ac:dyDescent="0.3">
      <c r="A1810" t="s">
        <v>350</v>
      </c>
      <c r="B1810">
        <v>28</v>
      </c>
      <c r="C1810" t="s">
        <v>7112</v>
      </c>
      <c r="D1810" s="85">
        <v>46148</v>
      </c>
    </row>
    <row r="1811" spans="1:4" hidden="1" x14ac:dyDescent="0.3">
      <c r="A1811" t="s">
        <v>350</v>
      </c>
      <c r="B1811">
        <v>116</v>
      </c>
      <c r="C1811" t="s">
        <v>7112</v>
      </c>
      <c r="D1811" s="85">
        <v>46148</v>
      </c>
    </row>
    <row r="1812" spans="1:4" hidden="1" x14ac:dyDescent="0.3">
      <c r="A1812" t="s">
        <v>350</v>
      </c>
      <c r="B1812">
        <v>28</v>
      </c>
      <c r="C1812" t="s">
        <v>7112</v>
      </c>
      <c r="D1812" s="85">
        <v>46148</v>
      </c>
    </row>
    <row r="1813" spans="1:4" hidden="1" x14ac:dyDescent="0.3">
      <c r="A1813" t="s">
        <v>350</v>
      </c>
      <c r="B1813">
        <v>57</v>
      </c>
      <c r="C1813" t="s">
        <v>7112</v>
      </c>
      <c r="D1813" s="85">
        <v>46148</v>
      </c>
    </row>
    <row r="1814" spans="1:4" hidden="1" x14ac:dyDescent="0.3">
      <c r="A1814" t="s">
        <v>350</v>
      </c>
      <c r="B1814">
        <v>57</v>
      </c>
      <c r="C1814" t="s">
        <v>7112</v>
      </c>
      <c r="D1814" s="85">
        <v>46148</v>
      </c>
    </row>
    <row r="1815" spans="1:4" hidden="1" x14ac:dyDescent="0.3">
      <c r="A1815" t="s">
        <v>350</v>
      </c>
      <c r="B1815">
        <v>29</v>
      </c>
      <c r="C1815" t="s">
        <v>7112</v>
      </c>
      <c r="D1815" s="85">
        <v>46148</v>
      </c>
    </row>
    <row r="1816" spans="1:4" hidden="1" x14ac:dyDescent="0.3">
      <c r="A1816" t="s">
        <v>350</v>
      </c>
      <c r="B1816">
        <v>58</v>
      </c>
      <c r="C1816" t="s">
        <v>7112</v>
      </c>
      <c r="D1816" s="85">
        <v>46148</v>
      </c>
    </row>
    <row r="1817" spans="1:4" hidden="1" x14ac:dyDescent="0.3">
      <c r="A1817" t="s">
        <v>350</v>
      </c>
      <c r="B1817">
        <v>55</v>
      </c>
      <c r="C1817" t="s">
        <v>7112</v>
      </c>
      <c r="D1817" s="85">
        <v>46148</v>
      </c>
    </row>
    <row r="1818" spans="1:4" hidden="1" x14ac:dyDescent="0.3">
      <c r="A1818" t="s">
        <v>350</v>
      </c>
      <c r="B1818">
        <v>27</v>
      </c>
      <c r="C1818" t="s">
        <v>7112</v>
      </c>
      <c r="D1818" s="85">
        <v>46148</v>
      </c>
    </row>
    <row r="1819" spans="1:4" hidden="1" x14ac:dyDescent="0.3">
      <c r="A1819" t="s">
        <v>350</v>
      </c>
      <c r="B1819">
        <v>85</v>
      </c>
      <c r="C1819" t="s">
        <v>7112</v>
      </c>
      <c r="D1819" s="85">
        <v>46148</v>
      </c>
    </row>
    <row r="1820" spans="1:4" hidden="1" x14ac:dyDescent="0.3">
      <c r="A1820" t="s">
        <v>350</v>
      </c>
      <c r="B1820">
        <v>19</v>
      </c>
      <c r="C1820" t="s">
        <v>7112</v>
      </c>
      <c r="D1820" s="85">
        <v>46148</v>
      </c>
    </row>
    <row r="1821" spans="1:4" hidden="1" x14ac:dyDescent="0.3">
      <c r="A1821" t="s">
        <v>3657</v>
      </c>
      <c r="B1821">
        <v>523</v>
      </c>
      <c r="C1821" t="s">
        <v>7112</v>
      </c>
      <c r="D1821" s="85">
        <v>46139</v>
      </c>
    </row>
    <row r="1822" spans="1:4" hidden="1" x14ac:dyDescent="0.3">
      <c r="A1822" t="s">
        <v>3657</v>
      </c>
      <c r="B1822">
        <v>1028</v>
      </c>
      <c r="C1822" t="s">
        <v>7112</v>
      </c>
      <c r="D1822" s="85">
        <v>46139</v>
      </c>
    </row>
    <row r="1823" spans="1:4" hidden="1" x14ac:dyDescent="0.3">
      <c r="A1823" t="s">
        <v>3657</v>
      </c>
      <c r="B1823">
        <v>520</v>
      </c>
      <c r="C1823" t="s">
        <v>7112</v>
      </c>
      <c r="D1823" s="85">
        <v>46140</v>
      </c>
    </row>
    <row r="1824" spans="1:4" hidden="1" x14ac:dyDescent="0.3">
      <c r="A1824" t="s">
        <v>3657</v>
      </c>
      <c r="B1824">
        <v>523</v>
      </c>
      <c r="C1824" t="s">
        <v>7112</v>
      </c>
      <c r="D1824" s="85">
        <v>46140</v>
      </c>
    </row>
    <row r="1825" spans="1:4" hidden="1" x14ac:dyDescent="0.3">
      <c r="A1825" t="s">
        <v>3657</v>
      </c>
      <c r="B1825">
        <v>819</v>
      </c>
      <c r="C1825" t="s">
        <v>7112</v>
      </c>
      <c r="D1825" s="85">
        <v>46140</v>
      </c>
    </row>
    <row r="1826" spans="1:4" hidden="1" x14ac:dyDescent="0.3">
      <c r="A1826" t="s">
        <v>3657</v>
      </c>
      <c r="B1826">
        <v>76</v>
      </c>
      <c r="C1826" t="s">
        <v>7112</v>
      </c>
      <c r="D1826" s="85">
        <v>46140</v>
      </c>
    </row>
    <row r="1827" spans="1:4" hidden="1" x14ac:dyDescent="0.3">
      <c r="A1827" t="s">
        <v>3657</v>
      </c>
      <c r="B1827">
        <v>2</v>
      </c>
      <c r="C1827" t="s">
        <v>7112</v>
      </c>
      <c r="D1827" s="85">
        <v>46140</v>
      </c>
    </row>
    <row r="1828" spans="1:4" hidden="1" x14ac:dyDescent="0.3">
      <c r="A1828" t="s">
        <v>3657</v>
      </c>
      <c r="B1828">
        <v>1</v>
      </c>
      <c r="C1828" t="s">
        <v>7112</v>
      </c>
      <c r="D1828" s="85">
        <v>46140</v>
      </c>
    </row>
    <row r="1829" spans="1:4" hidden="1" x14ac:dyDescent="0.3">
      <c r="A1829" t="s">
        <v>3657</v>
      </c>
      <c r="B1829">
        <v>554</v>
      </c>
      <c r="C1829" t="s">
        <v>7112</v>
      </c>
      <c r="D1829" s="85">
        <v>46140</v>
      </c>
    </row>
    <row r="1830" spans="1:4" hidden="1" x14ac:dyDescent="0.3">
      <c r="A1830" t="s">
        <v>3657</v>
      </c>
      <c r="B1830">
        <v>637</v>
      </c>
      <c r="C1830" t="s">
        <v>7112</v>
      </c>
      <c r="D1830" s="85">
        <v>46140</v>
      </c>
    </row>
    <row r="1831" spans="1:4" hidden="1" x14ac:dyDescent="0.3">
      <c r="A1831" t="s">
        <v>3657</v>
      </c>
      <c r="B1831">
        <v>556</v>
      </c>
      <c r="C1831" t="s">
        <v>7112</v>
      </c>
      <c r="D1831" s="85">
        <v>46141</v>
      </c>
    </row>
    <row r="1832" spans="1:4" hidden="1" x14ac:dyDescent="0.3">
      <c r="A1832" t="s">
        <v>3657</v>
      </c>
      <c r="B1832">
        <v>557</v>
      </c>
      <c r="C1832" t="s">
        <v>7112</v>
      </c>
      <c r="D1832" s="85">
        <v>46141</v>
      </c>
    </row>
    <row r="1833" spans="1:4" hidden="1" x14ac:dyDescent="0.3">
      <c r="A1833" t="s">
        <v>3657</v>
      </c>
      <c r="B1833">
        <v>899</v>
      </c>
      <c r="C1833" t="s">
        <v>7112</v>
      </c>
      <c r="D1833" s="85">
        <v>46141</v>
      </c>
    </row>
    <row r="1834" spans="1:4" hidden="1" x14ac:dyDescent="0.3">
      <c r="A1834" t="s">
        <v>3657</v>
      </c>
      <c r="B1834">
        <v>555</v>
      </c>
      <c r="C1834" t="s">
        <v>7112</v>
      </c>
      <c r="D1834" s="85">
        <v>46141</v>
      </c>
    </row>
    <row r="1835" spans="1:4" hidden="1" x14ac:dyDescent="0.3">
      <c r="A1835" t="s">
        <v>3657</v>
      </c>
      <c r="B1835">
        <v>801</v>
      </c>
      <c r="C1835" t="s">
        <v>7112</v>
      </c>
      <c r="D1835" s="85">
        <v>46141</v>
      </c>
    </row>
    <row r="1836" spans="1:4" hidden="1" x14ac:dyDescent="0.3">
      <c r="A1836" t="s">
        <v>3657</v>
      </c>
      <c r="B1836">
        <v>559</v>
      </c>
      <c r="C1836" t="s">
        <v>7112</v>
      </c>
      <c r="D1836" s="85">
        <v>46142</v>
      </c>
    </row>
    <row r="1837" spans="1:4" hidden="1" x14ac:dyDescent="0.3">
      <c r="A1837" t="s">
        <v>3657</v>
      </c>
      <c r="B1837">
        <v>555</v>
      </c>
      <c r="C1837" t="s">
        <v>7112</v>
      </c>
      <c r="D1837" s="85">
        <v>46142</v>
      </c>
    </row>
    <row r="1838" spans="1:4" hidden="1" x14ac:dyDescent="0.3">
      <c r="A1838" t="s">
        <v>3657</v>
      </c>
      <c r="B1838">
        <v>867</v>
      </c>
      <c r="C1838" t="s">
        <v>7112</v>
      </c>
      <c r="D1838" s="85">
        <v>46142</v>
      </c>
    </row>
    <row r="1839" spans="1:4" hidden="1" x14ac:dyDescent="0.3">
      <c r="A1839" t="s">
        <v>3657</v>
      </c>
      <c r="B1839">
        <v>555</v>
      </c>
      <c r="C1839" t="s">
        <v>7112</v>
      </c>
      <c r="D1839" s="85">
        <v>46142</v>
      </c>
    </row>
    <row r="1840" spans="1:4" hidden="1" x14ac:dyDescent="0.3">
      <c r="A1840" t="s">
        <v>3657</v>
      </c>
      <c r="B1840">
        <v>720</v>
      </c>
      <c r="C1840" t="s">
        <v>7112</v>
      </c>
      <c r="D1840" s="85">
        <v>46142</v>
      </c>
    </row>
    <row r="1841" spans="1:4" hidden="1" x14ac:dyDescent="0.3">
      <c r="A1841" t="s">
        <v>3657</v>
      </c>
      <c r="B1841">
        <v>558</v>
      </c>
      <c r="C1841" t="s">
        <v>7112</v>
      </c>
      <c r="D1841" s="85">
        <v>46143</v>
      </c>
    </row>
    <row r="1842" spans="1:4" hidden="1" x14ac:dyDescent="0.3">
      <c r="A1842" t="s">
        <v>3657</v>
      </c>
      <c r="B1842">
        <v>554</v>
      </c>
      <c r="C1842" t="s">
        <v>7112</v>
      </c>
      <c r="D1842" s="85">
        <v>46143</v>
      </c>
    </row>
    <row r="1843" spans="1:4" hidden="1" x14ac:dyDescent="0.3">
      <c r="A1843" t="s">
        <v>3657</v>
      </c>
      <c r="B1843">
        <v>559</v>
      </c>
      <c r="C1843" t="s">
        <v>7112</v>
      </c>
      <c r="D1843" s="85">
        <v>46143</v>
      </c>
    </row>
    <row r="1844" spans="1:4" hidden="1" x14ac:dyDescent="0.3">
      <c r="A1844" t="s">
        <v>3657</v>
      </c>
      <c r="B1844">
        <v>514</v>
      </c>
      <c r="C1844" t="s">
        <v>7112</v>
      </c>
      <c r="D1844" s="85">
        <v>46143</v>
      </c>
    </row>
    <row r="1845" spans="1:4" hidden="1" x14ac:dyDescent="0.3">
      <c r="A1845" t="s">
        <v>3657</v>
      </c>
      <c r="B1845">
        <v>560</v>
      </c>
      <c r="C1845" t="s">
        <v>7112</v>
      </c>
      <c r="D1845" s="85">
        <v>46146</v>
      </c>
    </row>
    <row r="1846" spans="1:4" hidden="1" x14ac:dyDescent="0.3">
      <c r="A1846" t="s">
        <v>3657</v>
      </c>
      <c r="B1846">
        <v>828</v>
      </c>
      <c r="C1846" t="s">
        <v>7112</v>
      </c>
      <c r="D1846" s="85">
        <v>46146</v>
      </c>
    </row>
    <row r="1847" spans="1:4" hidden="1" x14ac:dyDescent="0.3">
      <c r="A1847" t="s">
        <v>3657</v>
      </c>
      <c r="B1847">
        <v>555</v>
      </c>
      <c r="C1847" t="s">
        <v>7112</v>
      </c>
      <c r="D1847" s="85">
        <v>46147</v>
      </c>
    </row>
    <row r="1848" spans="1:4" hidden="1" x14ac:dyDescent="0.3">
      <c r="A1848" t="s">
        <v>3657</v>
      </c>
      <c r="B1848">
        <v>558</v>
      </c>
      <c r="C1848" t="s">
        <v>7112</v>
      </c>
      <c r="D1848" s="85">
        <v>46147</v>
      </c>
    </row>
    <row r="1849" spans="1:4" hidden="1" x14ac:dyDescent="0.3">
      <c r="A1849" t="s">
        <v>3657</v>
      </c>
      <c r="B1849">
        <v>858</v>
      </c>
      <c r="C1849" t="s">
        <v>7112</v>
      </c>
      <c r="D1849" s="85">
        <v>46147</v>
      </c>
    </row>
    <row r="1850" spans="1:4" hidden="1" x14ac:dyDescent="0.3">
      <c r="A1850" t="s">
        <v>3657</v>
      </c>
      <c r="B1850">
        <v>556</v>
      </c>
      <c r="C1850" t="s">
        <v>7112</v>
      </c>
      <c r="D1850" s="85">
        <v>46147</v>
      </c>
    </row>
    <row r="1851" spans="1:4" hidden="1" x14ac:dyDescent="0.3">
      <c r="A1851" t="s">
        <v>3657</v>
      </c>
      <c r="B1851">
        <v>809</v>
      </c>
      <c r="C1851" t="s">
        <v>7112</v>
      </c>
      <c r="D1851" s="85">
        <v>46147</v>
      </c>
    </row>
    <row r="1852" spans="1:4" hidden="1" x14ac:dyDescent="0.3">
      <c r="A1852" t="s">
        <v>3657</v>
      </c>
      <c r="B1852">
        <v>554</v>
      </c>
      <c r="C1852" t="s">
        <v>7112</v>
      </c>
      <c r="D1852" s="85">
        <v>46148</v>
      </c>
    </row>
    <row r="1853" spans="1:4" hidden="1" x14ac:dyDescent="0.3">
      <c r="A1853" t="s">
        <v>3657</v>
      </c>
      <c r="B1853">
        <v>558</v>
      </c>
      <c r="C1853" t="s">
        <v>7112</v>
      </c>
      <c r="D1853" s="85">
        <v>46148</v>
      </c>
    </row>
    <row r="1854" spans="1:4" hidden="1" x14ac:dyDescent="0.3">
      <c r="A1854" t="s">
        <v>3657</v>
      </c>
      <c r="B1854">
        <v>583</v>
      </c>
      <c r="C1854" t="s">
        <v>7112</v>
      </c>
      <c r="D1854" s="85">
        <v>46148</v>
      </c>
    </row>
    <row r="1855" spans="1:4" hidden="1" x14ac:dyDescent="0.3">
      <c r="A1855" t="s">
        <v>2788</v>
      </c>
      <c r="B1855">
        <v>1630</v>
      </c>
      <c r="C1855" t="s">
        <v>7112</v>
      </c>
      <c r="D1855" s="85">
        <v>46141</v>
      </c>
    </row>
    <row r="1856" spans="1:4" hidden="1" x14ac:dyDescent="0.3">
      <c r="A1856" t="s">
        <v>2788</v>
      </c>
      <c r="B1856">
        <v>1721</v>
      </c>
      <c r="C1856" t="s">
        <v>7112</v>
      </c>
      <c r="D1856" s="85">
        <v>46142</v>
      </c>
    </row>
    <row r="1857" spans="1:4" hidden="1" x14ac:dyDescent="0.3">
      <c r="A1857" t="s">
        <v>2788</v>
      </c>
      <c r="B1857">
        <v>3559</v>
      </c>
      <c r="C1857" t="s">
        <v>7112</v>
      </c>
      <c r="D1857" s="85">
        <v>46146</v>
      </c>
    </row>
    <row r="1858" spans="1:4" hidden="1" x14ac:dyDescent="0.3">
      <c r="A1858" t="s">
        <v>2788</v>
      </c>
      <c r="B1858">
        <v>1825</v>
      </c>
      <c r="C1858" t="s">
        <v>7112</v>
      </c>
      <c r="D1858" s="85">
        <v>46147</v>
      </c>
    </row>
    <row r="1859" spans="1:4" hidden="1" x14ac:dyDescent="0.3">
      <c r="A1859" t="s">
        <v>2788</v>
      </c>
      <c r="B1859">
        <v>1767</v>
      </c>
      <c r="C1859" t="s">
        <v>7112</v>
      </c>
      <c r="D1859" s="85">
        <v>46148</v>
      </c>
    </row>
    <row r="1860" spans="1:4" hidden="1" x14ac:dyDescent="0.3">
      <c r="A1860" t="s">
        <v>1049</v>
      </c>
      <c r="B1860">
        <v>3400</v>
      </c>
      <c r="C1860" t="s">
        <v>7112</v>
      </c>
      <c r="D1860" s="85">
        <v>46139</v>
      </c>
    </row>
    <row r="1861" spans="1:4" hidden="1" x14ac:dyDescent="0.3">
      <c r="A1861" t="s">
        <v>1049</v>
      </c>
      <c r="B1861">
        <v>2900</v>
      </c>
      <c r="C1861" t="s">
        <v>7112</v>
      </c>
      <c r="D1861" s="85">
        <v>46140</v>
      </c>
    </row>
    <row r="1862" spans="1:4" hidden="1" x14ac:dyDescent="0.3">
      <c r="A1862" t="s">
        <v>1049</v>
      </c>
      <c r="B1862">
        <v>3040</v>
      </c>
      <c r="C1862" t="s">
        <v>7112</v>
      </c>
      <c r="D1862" s="85">
        <v>46141</v>
      </c>
    </row>
    <row r="1863" spans="1:4" hidden="1" x14ac:dyDescent="0.3">
      <c r="A1863" t="s">
        <v>1049</v>
      </c>
      <c r="B1863">
        <v>3000</v>
      </c>
      <c r="C1863" t="s">
        <v>7112</v>
      </c>
      <c r="D1863" s="85">
        <v>46142</v>
      </c>
    </row>
    <row r="1864" spans="1:4" hidden="1" x14ac:dyDescent="0.3">
      <c r="A1864" t="s">
        <v>1049</v>
      </c>
      <c r="B1864">
        <v>2500</v>
      </c>
      <c r="C1864" t="s">
        <v>7112</v>
      </c>
      <c r="D1864" s="85">
        <v>46146</v>
      </c>
    </row>
    <row r="1865" spans="1:4" hidden="1" x14ac:dyDescent="0.3">
      <c r="A1865" t="s">
        <v>3021</v>
      </c>
      <c r="B1865">
        <v>3796</v>
      </c>
      <c r="C1865" t="s">
        <v>7112</v>
      </c>
      <c r="D1865" s="85">
        <v>46140</v>
      </c>
    </row>
    <row r="1866" spans="1:4" hidden="1" x14ac:dyDescent="0.3">
      <c r="A1866" t="s">
        <v>3021</v>
      </c>
      <c r="B1866">
        <v>4187</v>
      </c>
      <c r="C1866" t="s">
        <v>7112</v>
      </c>
      <c r="D1866" s="85">
        <v>46141</v>
      </c>
    </row>
    <row r="1867" spans="1:4" hidden="1" x14ac:dyDescent="0.3">
      <c r="A1867" t="s">
        <v>3021</v>
      </c>
      <c r="B1867">
        <v>4184</v>
      </c>
      <c r="C1867" t="s">
        <v>7112</v>
      </c>
      <c r="D1867" s="85">
        <v>46142</v>
      </c>
    </row>
    <row r="1868" spans="1:4" hidden="1" x14ac:dyDescent="0.3">
      <c r="A1868" t="s">
        <v>3021</v>
      </c>
      <c r="B1868">
        <v>4436</v>
      </c>
      <c r="C1868" t="s">
        <v>7112</v>
      </c>
      <c r="D1868" s="85">
        <v>46146</v>
      </c>
    </row>
    <row r="1869" spans="1:4" hidden="1" x14ac:dyDescent="0.3">
      <c r="A1869" t="s">
        <v>3021</v>
      </c>
      <c r="B1869">
        <v>3840</v>
      </c>
      <c r="C1869" t="s">
        <v>7112</v>
      </c>
      <c r="D1869" s="85">
        <v>46147</v>
      </c>
    </row>
    <row r="1870" spans="1:4" hidden="1" x14ac:dyDescent="0.3">
      <c r="A1870" t="s">
        <v>3021</v>
      </c>
      <c r="B1870">
        <v>1700</v>
      </c>
      <c r="C1870" t="s">
        <v>7112</v>
      </c>
      <c r="D1870" s="85">
        <v>46148</v>
      </c>
    </row>
    <row r="1871" spans="1:4" hidden="1" x14ac:dyDescent="0.3">
      <c r="A1871" t="s">
        <v>121</v>
      </c>
      <c r="B1871">
        <v>2</v>
      </c>
      <c r="C1871" t="s">
        <v>7112</v>
      </c>
      <c r="D1871" s="85">
        <v>46149</v>
      </c>
    </row>
    <row r="1872" spans="1:4" hidden="1" x14ac:dyDescent="0.3">
      <c r="A1872" t="s">
        <v>121</v>
      </c>
      <c r="B1872">
        <v>2541</v>
      </c>
      <c r="C1872" t="s">
        <v>7112</v>
      </c>
      <c r="D1872" s="85">
        <v>46150</v>
      </c>
    </row>
    <row r="1873" spans="1:4" hidden="1" x14ac:dyDescent="0.3">
      <c r="A1873" t="s">
        <v>121</v>
      </c>
      <c r="B1873">
        <v>562</v>
      </c>
      <c r="C1873" t="s">
        <v>7112</v>
      </c>
      <c r="D1873" s="85">
        <v>46150</v>
      </c>
    </row>
    <row r="1874" spans="1:4" hidden="1" x14ac:dyDescent="0.3">
      <c r="A1874" t="s">
        <v>121</v>
      </c>
      <c r="B1874">
        <v>411</v>
      </c>
      <c r="C1874" t="s">
        <v>7112</v>
      </c>
      <c r="D1874" s="85">
        <v>46150</v>
      </c>
    </row>
    <row r="1875" spans="1:4" hidden="1" x14ac:dyDescent="0.3">
      <c r="A1875" t="s">
        <v>3506</v>
      </c>
      <c r="B1875">
        <v>1057</v>
      </c>
      <c r="C1875" t="s">
        <v>7112</v>
      </c>
      <c r="D1875" s="85">
        <v>46141</v>
      </c>
    </row>
    <row r="1876" spans="1:4" hidden="1" x14ac:dyDescent="0.3">
      <c r="A1876" t="s">
        <v>3506</v>
      </c>
      <c r="B1876">
        <v>1856</v>
      </c>
      <c r="C1876" t="s">
        <v>7112</v>
      </c>
      <c r="D1876" s="85">
        <v>46141</v>
      </c>
    </row>
    <row r="1877" spans="1:4" hidden="1" x14ac:dyDescent="0.3">
      <c r="A1877" t="s">
        <v>3506</v>
      </c>
      <c r="B1877">
        <v>1077</v>
      </c>
      <c r="C1877" t="s">
        <v>7112</v>
      </c>
      <c r="D1877" s="85">
        <v>46142</v>
      </c>
    </row>
    <row r="1878" spans="1:4" hidden="1" x14ac:dyDescent="0.3">
      <c r="A1878" t="s">
        <v>3506</v>
      </c>
      <c r="B1878">
        <v>1100</v>
      </c>
      <c r="C1878" t="s">
        <v>7112</v>
      </c>
      <c r="D1878" s="85">
        <v>46146</v>
      </c>
    </row>
    <row r="1879" spans="1:4" hidden="1" x14ac:dyDescent="0.3">
      <c r="A1879" t="s">
        <v>3506</v>
      </c>
      <c r="B1879">
        <v>180</v>
      </c>
      <c r="C1879" t="s">
        <v>7112</v>
      </c>
      <c r="D1879" s="85">
        <v>46148</v>
      </c>
    </row>
    <row r="1880" spans="1:4" hidden="1" x14ac:dyDescent="0.3">
      <c r="A1880" t="s">
        <v>3506</v>
      </c>
      <c r="B1880">
        <v>790</v>
      </c>
      <c r="C1880" t="s">
        <v>7112</v>
      </c>
      <c r="D1880" s="85">
        <v>46149</v>
      </c>
    </row>
    <row r="1881" spans="1:4" hidden="1" x14ac:dyDescent="0.3">
      <c r="A1881" t="s">
        <v>2160</v>
      </c>
      <c r="B1881">
        <v>826</v>
      </c>
      <c r="C1881" t="s">
        <v>7112</v>
      </c>
      <c r="D1881" s="85">
        <v>46141</v>
      </c>
    </row>
    <row r="1882" spans="1:4" hidden="1" x14ac:dyDescent="0.3">
      <c r="A1882" t="s">
        <v>2160</v>
      </c>
      <c r="B1882">
        <v>823</v>
      </c>
      <c r="C1882" t="s">
        <v>7112</v>
      </c>
      <c r="D1882" s="85">
        <v>46142</v>
      </c>
    </row>
    <row r="1883" spans="1:4" hidden="1" x14ac:dyDescent="0.3">
      <c r="A1883" t="s">
        <v>2160</v>
      </c>
      <c r="B1883">
        <v>850</v>
      </c>
      <c r="C1883" t="s">
        <v>7112</v>
      </c>
      <c r="D1883" s="85">
        <v>46146</v>
      </c>
    </row>
    <row r="1884" spans="1:4" hidden="1" x14ac:dyDescent="0.3">
      <c r="A1884" t="s">
        <v>2160</v>
      </c>
      <c r="B1884">
        <v>810</v>
      </c>
      <c r="C1884" t="s">
        <v>7112</v>
      </c>
      <c r="D1884" s="85">
        <v>46147</v>
      </c>
    </row>
    <row r="1885" spans="1:4" hidden="1" x14ac:dyDescent="0.3">
      <c r="A1885" t="s">
        <v>2160</v>
      </c>
      <c r="B1885">
        <v>777</v>
      </c>
      <c r="C1885" t="s">
        <v>7112</v>
      </c>
      <c r="D1885" s="85">
        <v>46148</v>
      </c>
    </row>
    <row r="1886" spans="1:4" hidden="1" x14ac:dyDescent="0.3">
      <c r="A1886" t="s">
        <v>2160</v>
      </c>
      <c r="B1886">
        <v>900</v>
      </c>
      <c r="C1886" t="s">
        <v>7112</v>
      </c>
      <c r="D1886" s="85">
        <v>46149</v>
      </c>
    </row>
    <row r="1887" spans="1:4" hidden="1" x14ac:dyDescent="0.3">
      <c r="A1887" t="s">
        <v>3496</v>
      </c>
      <c r="B1887">
        <v>3924</v>
      </c>
      <c r="C1887" t="s">
        <v>7112</v>
      </c>
      <c r="D1887" s="85">
        <v>46142</v>
      </c>
    </row>
    <row r="1888" spans="1:4" hidden="1" x14ac:dyDescent="0.3">
      <c r="A1888" t="s">
        <v>3496</v>
      </c>
      <c r="B1888">
        <v>3532</v>
      </c>
      <c r="C1888" t="s">
        <v>7112</v>
      </c>
      <c r="D1888" s="85">
        <v>46146</v>
      </c>
    </row>
    <row r="1889" spans="1:4" hidden="1" x14ac:dyDescent="0.3">
      <c r="A1889" t="s">
        <v>3496</v>
      </c>
      <c r="B1889">
        <v>2182</v>
      </c>
      <c r="C1889" t="s">
        <v>7112</v>
      </c>
      <c r="D1889" s="85">
        <v>46148</v>
      </c>
    </row>
    <row r="1890" spans="1:4" hidden="1" x14ac:dyDescent="0.3">
      <c r="A1890" t="s">
        <v>242</v>
      </c>
      <c r="B1890">
        <v>4615</v>
      </c>
      <c r="C1890" t="s">
        <v>7112</v>
      </c>
      <c r="D1890" s="85">
        <v>46142</v>
      </c>
    </row>
    <row r="1891" spans="1:4" hidden="1" x14ac:dyDescent="0.3">
      <c r="A1891" t="s">
        <v>242</v>
      </c>
      <c r="B1891">
        <v>2833</v>
      </c>
      <c r="C1891" t="s">
        <v>7112</v>
      </c>
      <c r="D1891" s="85">
        <v>46146</v>
      </c>
    </row>
    <row r="1892" spans="1:4" hidden="1" x14ac:dyDescent="0.3">
      <c r="A1892" t="s">
        <v>242</v>
      </c>
      <c r="B1892">
        <v>5179</v>
      </c>
      <c r="C1892" t="s">
        <v>7112</v>
      </c>
      <c r="D1892" s="85">
        <v>46147</v>
      </c>
    </row>
    <row r="1893" spans="1:4" hidden="1" x14ac:dyDescent="0.3">
      <c r="A1893" t="s">
        <v>242</v>
      </c>
      <c r="B1893">
        <v>3551</v>
      </c>
      <c r="C1893" t="s">
        <v>7112</v>
      </c>
      <c r="D1893" s="85">
        <v>46150</v>
      </c>
    </row>
    <row r="1894" spans="1:4" hidden="1" x14ac:dyDescent="0.3">
      <c r="A1894" t="s">
        <v>736</v>
      </c>
      <c r="B1894">
        <v>2975</v>
      </c>
      <c r="C1894" t="s">
        <v>7112</v>
      </c>
      <c r="D1894" s="85">
        <v>46139</v>
      </c>
    </row>
    <row r="1895" spans="1:4" hidden="1" x14ac:dyDescent="0.3">
      <c r="A1895" t="s">
        <v>736</v>
      </c>
      <c r="B1895">
        <v>2348</v>
      </c>
      <c r="C1895" t="s">
        <v>7112</v>
      </c>
      <c r="D1895" s="85">
        <v>46140</v>
      </c>
    </row>
    <row r="1896" spans="1:4" hidden="1" x14ac:dyDescent="0.3">
      <c r="A1896" t="s">
        <v>736</v>
      </c>
      <c r="B1896">
        <v>3547</v>
      </c>
      <c r="C1896" t="s">
        <v>7112</v>
      </c>
      <c r="D1896" s="85">
        <v>46141</v>
      </c>
    </row>
    <row r="1897" spans="1:4" hidden="1" x14ac:dyDescent="0.3">
      <c r="A1897" t="s">
        <v>736</v>
      </c>
      <c r="B1897">
        <v>2080</v>
      </c>
      <c r="C1897" t="s">
        <v>7112</v>
      </c>
      <c r="D1897" s="85">
        <v>46142</v>
      </c>
    </row>
    <row r="1898" spans="1:4" hidden="1" x14ac:dyDescent="0.3">
      <c r="A1898" t="s">
        <v>736</v>
      </c>
      <c r="B1898">
        <v>3115</v>
      </c>
      <c r="C1898" t="s">
        <v>7112</v>
      </c>
      <c r="D1898" s="85">
        <v>46141</v>
      </c>
    </row>
    <row r="1899" spans="1:4" hidden="1" x14ac:dyDescent="0.3">
      <c r="A1899" t="s">
        <v>736</v>
      </c>
      <c r="B1899">
        <v>2875</v>
      </c>
      <c r="C1899" t="s">
        <v>7112</v>
      </c>
      <c r="D1899" s="85">
        <v>46142</v>
      </c>
    </row>
    <row r="1900" spans="1:4" hidden="1" x14ac:dyDescent="0.3">
      <c r="A1900" t="s">
        <v>736</v>
      </c>
      <c r="B1900">
        <v>2861</v>
      </c>
      <c r="C1900" t="s">
        <v>7112</v>
      </c>
      <c r="D1900" s="85">
        <v>46146</v>
      </c>
    </row>
    <row r="1901" spans="1:4" hidden="1" x14ac:dyDescent="0.3">
      <c r="A1901" t="s">
        <v>736</v>
      </c>
      <c r="B1901">
        <v>1485</v>
      </c>
      <c r="C1901" t="s">
        <v>7112</v>
      </c>
      <c r="D1901" s="85">
        <v>46147</v>
      </c>
    </row>
    <row r="1902" spans="1:4" hidden="1" x14ac:dyDescent="0.3">
      <c r="A1902" t="s">
        <v>268</v>
      </c>
      <c r="B1902">
        <v>3018</v>
      </c>
      <c r="C1902" t="s">
        <v>7112</v>
      </c>
      <c r="D1902" s="85">
        <v>46140</v>
      </c>
    </row>
    <row r="1903" spans="1:4" hidden="1" x14ac:dyDescent="0.3">
      <c r="A1903" t="s">
        <v>268</v>
      </c>
      <c r="B1903">
        <v>1</v>
      </c>
      <c r="C1903" t="s">
        <v>7112</v>
      </c>
      <c r="D1903" s="85">
        <v>46140</v>
      </c>
    </row>
    <row r="1904" spans="1:4" hidden="1" x14ac:dyDescent="0.3">
      <c r="A1904" t="s">
        <v>268</v>
      </c>
      <c r="B1904">
        <v>1</v>
      </c>
      <c r="C1904" t="s">
        <v>7112</v>
      </c>
      <c r="D1904" s="85">
        <v>46140</v>
      </c>
    </row>
    <row r="1905" spans="1:4" hidden="1" x14ac:dyDescent="0.3">
      <c r="A1905" t="s">
        <v>268</v>
      </c>
      <c r="B1905">
        <v>1</v>
      </c>
      <c r="C1905" t="s">
        <v>7112</v>
      </c>
      <c r="D1905" s="85">
        <v>46140</v>
      </c>
    </row>
    <row r="1906" spans="1:4" hidden="1" x14ac:dyDescent="0.3">
      <c r="A1906" t="s">
        <v>268</v>
      </c>
      <c r="B1906">
        <v>1</v>
      </c>
      <c r="C1906" t="s">
        <v>7112</v>
      </c>
      <c r="D1906" s="85">
        <v>46140</v>
      </c>
    </row>
    <row r="1907" spans="1:4" hidden="1" x14ac:dyDescent="0.3">
      <c r="A1907" t="s">
        <v>268</v>
      </c>
      <c r="B1907">
        <v>1</v>
      </c>
      <c r="C1907" t="s">
        <v>7112</v>
      </c>
      <c r="D1907" s="85">
        <v>46140</v>
      </c>
    </row>
    <row r="1908" spans="1:4" hidden="1" x14ac:dyDescent="0.3">
      <c r="A1908" t="s">
        <v>268</v>
      </c>
      <c r="B1908">
        <v>1</v>
      </c>
      <c r="C1908" t="s">
        <v>7112</v>
      </c>
      <c r="D1908" s="85">
        <v>46140</v>
      </c>
    </row>
    <row r="1909" spans="1:4" hidden="1" x14ac:dyDescent="0.3">
      <c r="A1909" t="s">
        <v>268</v>
      </c>
      <c r="B1909">
        <v>1</v>
      </c>
      <c r="C1909" t="s">
        <v>7112</v>
      </c>
      <c r="D1909" s="85">
        <v>46140</v>
      </c>
    </row>
    <row r="1910" spans="1:4" hidden="1" x14ac:dyDescent="0.3">
      <c r="A1910" t="s">
        <v>268</v>
      </c>
      <c r="B1910">
        <v>49</v>
      </c>
      <c r="C1910" t="s">
        <v>7112</v>
      </c>
      <c r="D1910" s="85">
        <v>46140</v>
      </c>
    </row>
    <row r="1911" spans="1:4" hidden="1" x14ac:dyDescent="0.3">
      <c r="A1911" t="s">
        <v>268</v>
      </c>
      <c r="B1911">
        <v>515</v>
      </c>
      <c r="C1911" t="s">
        <v>7112</v>
      </c>
      <c r="D1911" s="85">
        <v>46140</v>
      </c>
    </row>
    <row r="1912" spans="1:4" hidden="1" x14ac:dyDescent="0.3">
      <c r="A1912" t="s">
        <v>268</v>
      </c>
      <c r="B1912">
        <v>608</v>
      </c>
      <c r="C1912" t="s">
        <v>7112</v>
      </c>
      <c r="D1912" s="85">
        <v>46140</v>
      </c>
    </row>
    <row r="1913" spans="1:4" hidden="1" x14ac:dyDescent="0.3">
      <c r="A1913" t="s">
        <v>268</v>
      </c>
      <c r="B1913">
        <v>516</v>
      </c>
      <c r="C1913" t="s">
        <v>7112</v>
      </c>
      <c r="D1913" s="85">
        <v>46141</v>
      </c>
    </row>
    <row r="1914" spans="1:4" hidden="1" x14ac:dyDescent="0.3">
      <c r="A1914" t="s">
        <v>268</v>
      </c>
      <c r="B1914">
        <v>515</v>
      </c>
      <c r="C1914" t="s">
        <v>7112</v>
      </c>
      <c r="D1914" s="85">
        <v>46141</v>
      </c>
    </row>
    <row r="1915" spans="1:4" hidden="1" x14ac:dyDescent="0.3">
      <c r="A1915" t="s">
        <v>268</v>
      </c>
      <c r="B1915">
        <v>980</v>
      </c>
      <c r="C1915" t="s">
        <v>7112</v>
      </c>
      <c r="D1915" s="85">
        <v>46141</v>
      </c>
    </row>
    <row r="1916" spans="1:4" hidden="1" x14ac:dyDescent="0.3">
      <c r="A1916" t="s">
        <v>268</v>
      </c>
      <c r="B1916">
        <v>514</v>
      </c>
      <c r="C1916" t="s">
        <v>7112</v>
      </c>
      <c r="D1916" s="85">
        <v>46141</v>
      </c>
    </row>
    <row r="1917" spans="1:4" hidden="1" x14ac:dyDescent="0.3">
      <c r="A1917" t="s">
        <v>268</v>
      </c>
      <c r="B1917">
        <v>514</v>
      </c>
      <c r="C1917" t="s">
        <v>7112</v>
      </c>
      <c r="D1917" s="85">
        <v>46141</v>
      </c>
    </row>
    <row r="1918" spans="1:4" hidden="1" x14ac:dyDescent="0.3">
      <c r="A1918" t="s">
        <v>268</v>
      </c>
      <c r="B1918">
        <v>515</v>
      </c>
      <c r="C1918" t="s">
        <v>7112</v>
      </c>
      <c r="D1918" s="85">
        <v>46142</v>
      </c>
    </row>
    <row r="1919" spans="1:4" hidden="1" x14ac:dyDescent="0.3">
      <c r="A1919" t="s">
        <v>268</v>
      </c>
      <c r="B1919">
        <v>514</v>
      </c>
      <c r="C1919" t="s">
        <v>7112</v>
      </c>
      <c r="D1919" s="85">
        <v>46142</v>
      </c>
    </row>
    <row r="1920" spans="1:4" hidden="1" x14ac:dyDescent="0.3">
      <c r="A1920" t="s">
        <v>268</v>
      </c>
      <c r="B1920">
        <v>915</v>
      </c>
      <c r="C1920" t="s">
        <v>7112</v>
      </c>
      <c r="D1920" s="85">
        <v>46142</v>
      </c>
    </row>
    <row r="1921" spans="1:4" hidden="1" x14ac:dyDescent="0.3">
      <c r="A1921" t="s">
        <v>268</v>
      </c>
      <c r="B1921">
        <v>514</v>
      </c>
      <c r="C1921" t="s">
        <v>7112</v>
      </c>
      <c r="D1921" s="85">
        <v>46142</v>
      </c>
    </row>
    <row r="1922" spans="1:4" hidden="1" x14ac:dyDescent="0.3">
      <c r="A1922" t="s">
        <v>268</v>
      </c>
      <c r="B1922">
        <v>515</v>
      </c>
      <c r="C1922" t="s">
        <v>7112</v>
      </c>
      <c r="D1922" s="85">
        <v>46142</v>
      </c>
    </row>
    <row r="1923" spans="1:4" hidden="1" x14ac:dyDescent="0.3">
      <c r="A1923" t="s">
        <v>268</v>
      </c>
      <c r="B1923">
        <v>515</v>
      </c>
      <c r="C1923" t="s">
        <v>7112</v>
      </c>
      <c r="D1923" s="85">
        <v>46142</v>
      </c>
    </row>
    <row r="1924" spans="1:4" hidden="1" x14ac:dyDescent="0.3">
      <c r="A1924" t="s">
        <v>268</v>
      </c>
      <c r="B1924">
        <v>514</v>
      </c>
      <c r="C1924" t="s">
        <v>7112</v>
      </c>
      <c r="D1924" s="85">
        <v>46143</v>
      </c>
    </row>
    <row r="1925" spans="1:4" hidden="1" x14ac:dyDescent="0.3">
      <c r="A1925" t="s">
        <v>268</v>
      </c>
      <c r="B1925">
        <v>515</v>
      </c>
      <c r="C1925" t="s">
        <v>7112</v>
      </c>
      <c r="D1925" s="85">
        <v>46143</v>
      </c>
    </row>
    <row r="1926" spans="1:4" hidden="1" x14ac:dyDescent="0.3">
      <c r="A1926" t="s">
        <v>268</v>
      </c>
      <c r="B1926">
        <v>515</v>
      </c>
      <c r="C1926" t="s">
        <v>7112</v>
      </c>
      <c r="D1926" s="85">
        <v>46143</v>
      </c>
    </row>
    <row r="1927" spans="1:4" hidden="1" x14ac:dyDescent="0.3">
      <c r="A1927" t="s">
        <v>268</v>
      </c>
      <c r="B1927">
        <v>514</v>
      </c>
      <c r="C1927" t="s">
        <v>7112</v>
      </c>
      <c r="D1927" s="85">
        <v>46143</v>
      </c>
    </row>
    <row r="1928" spans="1:4" hidden="1" x14ac:dyDescent="0.3">
      <c r="A1928" t="s">
        <v>268</v>
      </c>
      <c r="B1928">
        <v>515</v>
      </c>
      <c r="C1928" t="s">
        <v>7112</v>
      </c>
      <c r="D1928" s="85">
        <v>46143</v>
      </c>
    </row>
    <row r="1929" spans="1:4" hidden="1" x14ac:dyDescent="0.3">
      <c r="A1929" t="s">
        <v>268</v>
      </c>
      <c r="B1929">
        <v>514</v>
      </c>
      <c r="C1929" t="s">
        <v>7112</v>
      </c>
      <c r="D1929" s="85">
        <v>46143</v>
      </c>
    </row>
    <row r="1930" spans="1:4" hidden="1" x14ac:dyDescent="0.3">
      <c r="A1930" t="s">
        <v>268</v>
      </c>
      <c r="B1930">
        <v>515</v>
      </c>
      <c r="C1930" t="s">
        <v>7112</v>
      </c>
      <c r="D1930" s="85">
        <v>46144</v>
      </c>
    </row>
    <row r="1931" spans="1:4" hidden="1" x14ac:dyDescent="0.3">
      <c r="A1931" t="s">
        <v>268</v>
      </c>
      <c r="B1931">
        <v>515</v>
      </c>
      <c r="C1931" t="s">
        <v>7112</v>
      </c>
      <c r="D1931" s="85">
        <v>46144</v>
      </c>
    </row>
    <row r="1932" spans="1:4" hidden="1" x14ac:dyDescent="0.3">
      <c r="A1932" t="s">
        <v>268</v>
      </c>
      <c r="B1932">
        <v>308</v>
      </c>
      <c r="C1932" t="s">
        <v>7112</v>
      </c>
      <c r="D1932" s="85">
        <v>46144</v>
      </c>
    </row>
    <row r="1933" spans="1:4" hidden="1" x14ac:dyDescent="0.3">
      <c r="A1933" t="s">
        <v>268</v>
      </c>
      <c r="B1933">
        <v>48</v>
      </c>
      <c r="C1933" t="s">
        <v>7112</v>
      </c>
      <c r="D1933" s="85">
        <v>46146</v>
      </c>
    </row>
    <row r="1934" spans="1:4" hidden="1" x14ac:dyDescent="0.3">
      <c r="A1934" t="s">
        <v>268</v>
      </c>
      <c r="B1934">
        <v>1</v>
      </c>
      <c r="C1934" t="s">
        <v>7112</v>
      </c>
      <c r="D1934" s="85">
        <v>46146</v>
      </c>
    </row>
    <row r="1935" spans="1:4" hidden="1" x14ac:dyDescent="0.3">
      <c r="A1935" t="s">
        <v>268</v>
      </c>
      <c r="B1935">
        <v>2</v>
      </c>
      <c r="C1935" t="s">
        <v>7112</v>
      </c>
      <c r="D1935" s="85">
        <v>46146</v>
      </c>
    </row>
    <row r="1936" spans="1:4" hidden="1" x14ac:dyDescent="0.3">
      <c r="A1936" t="s">
        <v>268</v>
      </c>
      <c r="B1936">
        <v>1</v>
      </c>
      <c r="C1936" t="s">
        <v>7112</v>
      </c>
      <c r="D1936" s="85">
        <v>46146</v>
      </c>
    </row>
    <row r="1937" spans="1:4" hidden="1" x14ac:dyDescent="0.3">
      <c r="A1937" t="s">
        <v>268</v>
      </c>
      <c r="B1937">
        <v>1</v>
      </c>
      <c r="C1937" t="s">
        <v>7112</v>
      </c>
      <c r="D1937" s="85">
        <v>46146</v>
      </c>
    </row>
    <row r="1938" spans="1:4" hidden="1" x14ac:dyDescent="0.3">
      <c r="A1938" t="s">
        <v>268</v>
      </c>
      <c r="B1938">
        <v>514</v>
      </c>
      <c r="C1938" t="s">
        <v>7112</v>
      </c>
      <c r="D1938" s="85">
        <v>46146</v>
      </c>
    </row>
    <row r="1939" spans="1:4" hidden="1" x14ac:dyDescent="0.3">
      <c r="A1939" t="s">
        <v>268</v>
      </c>
      <c r="B1939">
        <v>9</v>
      </c>
      <c r="C1939" t="s">
        <v>7112</v>
      </c>
      <c r="D1939" s="85">
        <v>46146</v>
      </c>
    </row>
    <row r="1940" spans="1:4" hidden="1" x14ac:dyDescent="0.3">
      <c r="A1940" t="s">
        <v>361</v>
      </c>
      <c r="B1940">
        <v>3131</v>
      </c>
      <c r="C1940" t="s">
        <v>7112</v>
      </c>
      <c r="D1940" s="85">
        <v>46141</v>
      </c>
    </row>
    <row r="1941" spans="1:4" hidden="1" x14ac:dyDescent="0.3">
      <c r="A1941" t="s">
        <v>361</v>
      </c>
      <c r="B1941">
        <v>2917</v>
      </c>
      <c r="C1941" t="s">
        <v>7112</v>
      </c>
      <c r="D1941" s="85">
        <v>46142</v>
      </c>
    </row>
    <row r="1942" spans="1:4" hidden="1" x14ac:dyDescent="0.3">
      <c r="A1942" t="s">
        <v>361</v>
      </c>
      <c r="B1942">
        <v>2333</v>
      </c>
      <c r="C1942" t="s">
        <v>7112</v>
      </c>
      <c r="D1942" s="85">
        <v>46146</v>
      </c>
    </row>
    <row r="1943" spans="1:4" hidden="1" x14ac:dyDescent="0.3">
      <c r="A1943" t="s">
        <v>361</v>
      </c>
      <c r="B1943">
        <v>2835</v>
      </c>
      <c r="C1943" t="s">
        <v>7112</v>
      </c>
      <c r="D1943" s="85">
        <v>46147</v>
      </c>
    </row>
    <row r="1944" spans="1:4" hidden="1" x14ac:dyDescent="0.3">
      <c r="A1944" t="s">
        <v>361</v>
      </c>
      <c r="B1944">
        <v>3200</v>
      </c>
      <c r="C1944" t="s">
        <v>7112</v>
      </c>
      <c r="D1944" s="85">
        <v>46148</v>
      </c>
    </row>
    <row r="1945" spans="1:4" hidden="1" x14ac:dyDescent="0.3">
      <c r="A1945" t="s">
        <v>361</v>
      </c>
      <c r="B1945">
        <v>734</v>
      </c>
      <c r="C1945" t="s">
        <v>7112</v>
      </c>
      <c r="D1945" s="85">
        <v>46148</v>
      </c>
    </row>
    <row r="1946" spans="1:4" hidden="1" x14ac:dyDescent="0.3">
      <c r="A1946" t="s">
        <v>352</v>
      </c>
      <c r="B1946">
        <v>2500</v>
      </c>
      <c r="C1946" t="s">
        <v>7112</v>
      </c>
      <c r="D1946" s="85">
        <v>46139</v>
      </c>
    </row>
    <row r="1947" spans="1:4" hidden="1" x14ac:dyDescent="0.3">
      <c r="A1947" t="s">
        <v>352</v>
      </c>
      <c r="B1947">
        <v>1100</v>
      </c>
      <c r="C1947" t="s">
        <v>7112</v>
      </c>
      <c r="D1947" s="85">
        <v>46140</v>
      </c>
    </row>
    <row r="1948" spans="1:4" hidden="1" x14ac:dyDescent="0.3">
      <c r="A1948" t="s">
        <v>352</v>
      </c>
      <c r="B1948">
        <v>2000</v>
      </c>
      <c r="C1948" t="s">
        <v>7112</v>
      </c>
      <c r="D1948" s="85">
        <v>46141</v>
      </c>
    </row>
    <row r="1949" spans="1:4" hidden="1" x14ac:dyDescent="0.3">
      <c r="A1949" t="s">
        <v>352</v>
      </c>
      <c r="B1949">
        <v>2100</v>
      </c>
      <c r="C1949" t="s">
        <v>7112</v>
      </c>
      <c r="D1949" s="85">
        <v>46142</v>
      </c>
    </row>
    <row r="1950" spans="1:4" hidden="1" x14ac:dyDescent="0.3">
      <c r="A1950" t="s">
        <v>352</v>
      </c>
      <c r="B1950">
        <v>1950</v>
      </c>
      <c r="C1950" t="s">
        <v>7112</v>
      </c>
      <c r="D1950" s="85">
        <v>46147</v>
      </c>
    </row>
    <row r="1951" spans="1:4" hidden="1" x14ac:dyDescent="0.3">
      <c r="A1951" t="s">
        <v>3649</v>
      </c>
      <c r="B1951">
        <v>6000</v>
      </c>
      <c r="C1951" t="s">
        <v>7112</v>
      </c>
      <c r="D1951" s="85">
        <v>46150</v>
      </c>
    </row>
    <row r="1952" spans="1:4" hidden="1" x14ac:dyDescent="0.3">
      <c r="A1952" t="s">
        <v>871</v>
      </c>
      <c r="B1952">
        <v>306</v>
      </c>
      <c r="C1952" t="s">
        <v>7112</v>
      </c>
      <c r="D1952" s="85">
        <v>46139</v>
      </c>
    </row>
    <row r="1953" spans="1:4" hidden="1" x14ac:dyDescent="0.3">
      <c r="A1953" t="s">
        <v>871</v>
      </c>
      <c r="B1953">
        <v>274</v>
      </c>
      <c r="C1953" t="s">
        <v>7112</v>
      </c>
      <c r="D1953" s="85">
        <v>46140</v>
      </c>
    </row>
    <row r="1954" spans="1:4" hidden="1" x14ac:dyDescent="0.3">
      <c r="A1954" t="s">
        <v>871</v>
      </c>
      <c r="B1954">
        <v>274</v>
      </c>
      <c r="C1954" t="s">
        <v>7112</v>
      </c>
      <c r="D1954" s="85">
        <v>46140</v>
      </c>
    </row>
    <row r="1955" spans="1:4" hidden="1" x14ac:dyDescent="0.3">
      <c r="A1955" t="s">
        <v>871</v>
      </c>
      <c r="B1955">
        <v>367</v>
      </c>
      <c r="C1955" t="s">
        <v>7112</v>
      </c>
      <c r="D1955" s="85">
        <v>46140</v>
      </c>
    </row>
    <row r="1956" spans="1:4" hidden="1" x14ac:dyDescent="0.3">
      <c r="A1956" t="s">
        <v>871</v>
      </c>
      <c r="B1956">
        <v>1</v>
      </c>
      <c r="C1956" t="s">
        <v>7112</v>
      </c>
      <c r="D1956" s="85">
        <v>46140</v>
      </c>
    </row>
    <row r="1957" spans="1:4" hidden="1" x14ac:dyDescent="0.3">
      <c r="A1957" t="s">
        <v>871</v>
      </c>
      <c r="B1957">
        <v>1</v>
      </c>
      <c r="C1957" t="s">
        <v>7112</v>
      </c>
      <c r="D1957" s="85">
        <v>46140</v>
      </c>
    </row>
    <row r="1958" spans="1:4" hidden="1" x14ac:dyDescent="0.3">
      <c r="A1958" t="s">
        <v>871</v>
      </c>
      <c r="B1958">
        <v>2</v>
      </c>
      <c r="C1958" t="s">
        <v>7112</v>
      </c>
      <c r="D1958" s="85">
        <v>46140</v>
      </c>
    </row>
    <row r="1959" spans="1:4" hidden="1" x14ac:dyDescent="0.3">
      <c r="A1959" t="s">
        <v>871</v>
      </c>
      <c r="B1959">
        <v>1</v>
      </c>
      <c r="C1959" t="s">
        <v>7112</v>
      </c>
      <c r="D1959" s="85">
        <v>46140</v>
      </c>
    </row>
    <row r="1960" spans="1:4" hidden="1" x14ac:dyDescent="0.3">
      <c r="A1960" t="s">
        <v>871</v>
      </c>
      <c r="B1960">
        <v>1</v>
      </c>
      <c r="C1960" t="s">
        <v>7112</v>
      </c>
      <c r="D1960" s="85">
        <v>46140</v>
      </c>
    </row>
    <row r="1961" spans="1:4" hidden="1" x14ac:dyDescent="0.3">
      <c r="A1961" t="s">
        <v>871</v>
      </c>
      <c r="B1961">
        <v>1</v>
      </c>
      <c r="C1961" t="s">
        <v>7112</v>
      </c>
      <c r="D1961" s="85">
        <v>46140</v>
      </c>
    </row>
    <row r="1962" spans="1:4" hidden="1" x14ac:dyDescent="0.3">
      <c r="A1962" t="s">
        <v>871</v>
      </c>
      <c r="B1962">
        <v>250</v>
      </c>
      <c r="C1962" t="s">
        <v>7112</v>
      </c>
      <c r="D1962" s="85">
        <v>46140</v>
      </c>
    </row>
    <row r="1963" spans="1:4" hidden="1" x14ac:dyDescent="0.3">
      <c r="A1963" t="s">
        <v>871</v>
      </c>
      <c r="B1963">
        <v>353</v>
      </c>
      <c r="C1963" t="s">
        <v>7112</v>
      </c>
      <c r="D1963" s="85">
        <v>46140</v>
      </c>
    </row>
    <row r="1964" spans="1:4" hidden="1" x14ac:dyDescent="0.3">
      <c r="A1964" t="s">
        <v>871</v>
      </c>
      <c r="B1964">
        <v>273</v>
      </c>
      <c r="C1964" t="s">
        <v>7112</v>
      </c>
      <c r="D1964" s="85">
        <v>46141</v>
      </c>
    </row>
    <row r="1965" spans="1:4" hidden="1" x14ac:dyDescent="0.3">
      <c r="A1965" t="s">
        <v>871</v>
      </c>
      <c r="B1965">
        <v>273</v>
      </c>
      <c r="C1965" t="s">
        <v>7112</v>
      </c>
      <c r="D1965" s="85">
        <v>46141</v>
      </c>
    </row>
    <row r="1966" spans="1:4" hidden="1" x14ac:dyDescent="0.3">
      <c r="A1966" t="s">
        <v>871</v>
      </c>
      <c r="B1966">
        <v>513</v>
      </c>
      <c r="C1966" t="s">
        <v>7112</v>
      </c>
      <c r="D1966" s="85">
        <v>46141</v>
      </c>
    </row>
    <row r="1967" spans="1:4" hidden="1" x14ac:dyDescent="0.3">
      <c r="A1967" t="s">
        <v>871</v>
      </c>
      <c r="B1967">
        <v>273</v>
      </c>
      <c r="C1967" t="s">
        <v>7112</v>
      </c>
      <c r="D1967" s="85">
        <v>46141</v>
      </c>
    </row>
    <row r="1968" spans="1:4" hidden="1" x14ac:dyDescent="0.3">
      <c r="A1968" t="s">
        <v>871</v>
      </c>
      <c r="B1968">
        <v>307</v>
      </c>
      <c r="C1968" t="s">
        <v>7112</v>
      </c>
      <c r="D1968" s="85">
        <v>46141</v>
      </c>
    </row>
    <row r="1969" spans="1:4" hidden="1" x14ac:dyDescent="0.3">
      <c r="A1969" t="s">
        <v>871</v>
      </c>
      <c r="B1969">
        <v>273</v>
      </c>
      <c r="C1969" t="s">
        <v>7112</v>
      </c>
      <c r="D1969" s="85">
        <v>46142</v>
      </c>
    </row>
    <row r="1970" spans="1:4" hidden="1" x14ac:dyDescent="0.3">
      <c r="A1970" t="s">
        <v>871</v>
      </c>
      <c r="B1970">
        <v>274</v>
      </c>
      <c r="C1970" t="s">
        <v>7112</v>
      </c>
      <c r="D1970" s="85">
        <v>46142</v>
      </c>
    </row>
    <row r="1971" spans="1:4" hidden="1" x14ac:dyDescent="0.3">
      <c r="A1971" t="s">
        <v>871</v>
      </c>
      <c r="B1971">
        <v>510</v>
      </c>
      <c r="C1971" t="s">
        <v>7112</v>
      </c>
      <c r="D1971" s="85">
        <v>46142</v>
      </c>
    </row>
    <row r="1972" spans="1:4" hidden="1" x14ac:dyDescent="0.3">
      <c r="A1972" t="s">
        <v>871</v>
      </c>
      <c r="B1972">
        <v>138</v>
      </c>
      <c r="C1972" t="s">
        <v>7112</v>
      </c>
      <c r="D1972" s="85">
        <v>46142</v>
      </c>
    </row>
    <row r="1973" spans="1:4" hidden="1" x14ac:dyDescent="0.3">
      <c r="A1973" t="s">
        <v>871</v>
      </c>
      <c r="B1973">
        <v>447</v>
      </c>
      <c r="C1973" t="s">
        <v>7112</v>
      </c>
      <c r="D1973" s="85">
        <v>46142</v>
      </c>
    </row>
    <row r="1974" spans="1:4" hidden="1" x14ac:dyDescent="0.3">
      <c r="A1974" t="s">
        <v>871</v>
      </c>
      <c r="B1974">
        <v>273</v>
      </c>
      <c r="C1974" t="s">
        <v>7112</v>
      </c>
      <c r="D1974" s="85">
        <v>46143</v>
      </c>
    </row>
    <row r="1975" spans="1:4" hidden="1" x14ac:dyDescent="0.3">
      <c r="A1975" t="s">
        <v>871</v>
      </c>
      <c r="B1975">
        <v>274</v>
      </c>
      <c r="C1975" t="s">
        <v>7112</v>
      </c>
      <c r="D1975" s="85">
        <v>46143</v>
      </c>
    </row>
    <row r="1976" spans="1:4" hidden="1" x14ac:dyDescent="0.3">
      <c r="A1976" t="s">
        <v>871</v>
      </c>
      <c r="B1976">
        <v>275</v>
      </c>
      <c r="C1976" t="s">
        <v>7112</v>
      </c>
      <c r="D1976" s="85">
        <v>46143</v>
      </c>
    </row>
    <row r="1977" spans="1:4" hidden="1" x14ac:dyDescent="0.3">
      <c r="A1977" t="s">
        <v>871</v>
      </c>
      <c r="B1977">
        <v>273</v>
      </c>
      <c r="C1977" t="s">
        <v>7112</v>
      </c>
      <c r="D1977" s="85">
        <v>46143</v>
      </c>
    </row>
    <row r="1978" spans="1:4" hidden="1" x14ac:dyDescent="0.3">
      <c r="A1978" t="s">
        <v>871</v>
      </c>
      <c r="B1978">
        <v>116</v>
      </c>
      <c r="C1978" t="s">
        <v>7112</v>
      </c>
      <c r="D1978" s="85">
        <v>46143</v>
      </c>
    </row>
    <row r="1979" spans="1:4" hidden="1" x14ac:dyDescent="0.3">
      <c r="A1979" t="s">
        <v>871</v>
      </c>
      <c r="B1979">
        <v>2</v>
      </c>
      <c r="C1979" t="s">
        <v>7112</v>
      </c>
      <c r="D1979" s="85">
        <v>46146</v>
      </c>
    </row>
    <row r="1980" spans="1:4" hidden="1" x14ac:dyDescent="0.3">
      <c r="A1980" t="s">
        <v>871</v>
      </c>
      <c r="B1980">
        <v>273</v>
      </c>
      <c r="C1980" t="s">
        <v>7112</v>
      </c>
      <c r="D1980" s="85">
        <v>46146</v>
      </c>
    </row>
    <row r="1981" spans="1:4" hidden="1" x14ac:dyDescent="0.3">
      <c r="A1981" t="s">
        <v>871</v>
      </c>
      <c r="B1981">
        <v>125</v>
      </c>
      <c r="C1981" t="s">
        <v>7112</v>
      </c>
      <c r="D1981" s="85">
        <v>46146</v>
      </c>
    </row>
    <row r="1982" spans="1:4" hidden="1" x14ac:dyDescent="0.3">
      <c r="A1982" t="s">
        <v>871</v>
      </c>
      <c r="B1982">
        <v>292</v>
      </c>
      <c r="C1982" t="s">
        <v>7112</v>
      </c>
      <c r="D1982" s="85">
        <v>46146</v>
      </c>
    </row>
    <row r="1983" spans="1:4" hidden="1" x14ac:dyDescent="0.3">
      <c r="A1983" t="s">
        <v>871</v>
      </c>
      <c r="B1983">
        <v>274</v>
      </c>
      <c r="C1983" t="s">
        <v>7112</v>
      </c>
      <c r="D1983" s="85">
        <v>46147</v>
      </c>
    </row>
    <row r="1984" spans="1:4" hidden="1" x14ac:dyDescent="0.3">
      <c r="A1984" t="s">
        <v>871</v>
      </c>
      <c r="B1984">
        <v>274</v>
      </c>
      <c r="C1984" t="s">
        <v>7112</v>
      </c>
      <c r="D1984" s="85">
        <v>46147</v>
      </c>
    </row>
    <row r="1985" spans="1:4" hidden="1" x14ac:dyDescent="0.3">
      <c r="A1985" t="s">
        <v>871</v>
      </c>
      <c r="B1985">
        <v>342</v>
      </c>
      <c r="C1985" t="s">
        <v>7112</v>
      </c>
      <c r="D1985" s="85">
        <v>46147</v>
      </c>
    </row>
    <row r="1986" spans="1:4" hidden="1" x14ac:dyDescent="0.3">
      <c r="A1986" t="s">
        <v>871</v>
      </c>
      <c r="B1986">
        <v>4</v>
      </c>
      <c r="C1986" t="s">
        <v>7112</v>
      </c>
      <c r="D1986" s="85">
        <v>46147</v>
      </c>
    </row>
    <row r="1987" spans="1:4" hidden="1" x14ac:dyDescent="0.3">
      <c r="A1987" t="s">
        <v>871</v>
      </c>
      <c r="B1987">
        <v>1</v>
      </c>
      <c r="C1987" t="s">
        <v>7112</v>
      </c>
      <c r="D1987" s="85">
        <v>46147</v>
      </c>
    </row>
    <row r="1988" spans="1:4" hidden="1" x14ac:dyDescent="0.3">
      <c r="A1988" t="s">
        <v>871</v>
      </c>
      <c r="B1988">
        <v>1</v>
      </c>
      <c r="C1988" t="s">
        <v>7112</v>
      </c>
      <c r="D1988" s="85">
        <v>46147</v>
      </c>
    </row>
    <row r="1989" spans="1:4" hidden="1" x14ac:dyDescent="0.3">
      <c r="A1989" t="s">
        <v>871</v>
      </c>
      <c r="B1989">
        <v>1</v>
      </c>
      <c r="C1989" t="s">
        <v>7112</v>
      </c>
      <c r="D1989" s="85">
        <v>46147</v>
      </c>
    </row>
    <row r="1990" spans="1:4" hidden="1" x14ac:dyDescent="0.3">
      <c r="A1990" t="s">
        <v>871</v>
      </c>
      <c r="B1990">
        <v>1</v>
      </c>
      <c r="C1990" t="s">
        <v>7112</v>
      </c>
      <c r="D1990" s="85">
        <v>46147</v>
      </c>
    </row>
    <row r="1991" spans="1:4" hidden="1" x14ac:dyDescent="0.3">
      <c r="A1991" t="s">
        <v>871</v>
      </c>
      <c r="B1991">
        <v>1</v>
      </c>
      <c r="C1991" t="s">
        <v>7112</v>
      </c>
      <c r="D1991" s="85">
        <v>46147</v>
      </c>
    </row>
    <row r="1992" spans="1:4" hidden="1" x14ac:dyDescent="0.3">
      <c r="A1992" t="s">
        <v>871</v>
      </c>
      <c r="B1992">
        <v>1</v>
      </c>
      <c r="C1992" t="s">
        <v>7112</v>
      </c>
      <c r="D1992" s="85">
        <v>46147</v>
      </c>
    </row>
    <row r="1993" spans="1:4" hidden="1" x14ac:dyDescent="0.3">
      <c r="A1993" t="s">
        <v>871</v>
      </c>
      <c r="B1993">
        <v>1</v>
      </c>
      <c r="C1993" t="s">
        <v>7112</v>
      </c>
      <c r="D1993" s="85">
        <v>46147</v>
      </c>
    </row>
    <row r="1994" spans="1:4" hidden="1" x14ac:dyDescent="0.3">
      <c r="A1994" t="s">
        <v>3242</v>
      </c>
      <c r="B1994">
        <v>1</v>
      </c>
      <c r="C1994" t="s">
        <v>7112</v>
      </c>
      <c r="D1994" s="85">
        <v>46139</v>
      </c>
    </row>
    <row r="1995" spans="1:4" hidden="1" x14ac:dyDescent="0.3">
      <c r="A1995" t="s">
        <v>3242</v>
      </c>
      <c r="B1995">
        <v>392</v>
      </c>
      <c r="C1995" t="s">
        <v>7112</v>
      </c>
      <c r="D1995" s="85">
        <v>46139</v>
      </c>
    </row>
    <row r="1996" spans="1:4" hidden="1" x14ac:dyDescent="0.3">
      <c r="A1996" t="s">
        <v>3242</v>
      </c>
      <c r="B1996">
        <v>390</v>
      </c>
      <c r="C1996" t="s">
        <v>7112</v>
      </c>
      <c r="D1996" s="85">
        <v>46139</v>
      </c>
    </row>
    <row r="1997" spans="1:4" hidden="1" x14ac:dyDescent="0.3">
      <c r="A1997" t="s">
        <v>3242</v>
      </c>
      <c r="B1997">
        <v>418</v>
      </c>
      <c r="C1997" t="s">
        <v>7112</v>
      </c>
      <c r="D1997" s="85">
        <v>46139</v>
      </c>
    </row>
    <row r="1998" spans="1:4" hidden="1" x14ac:dyDescent="0.3">
      <c r="A1998" t="s">
        <v>3242</v>
      </c>
      <c r="B1998">
        <v>392</v>
      </c>
      <c r="C1998" t="s">
        <v>7112</v>
      </c>
      <c r="D1998" s="85">
        <v>46140</v>
      </c>
    </row>
    <row r="1999" spans="1:4" hidden="1" x14ac:dyDescent="0.3">
      <c r="A1999" t="s">
        <v>3242</v>
      </c>
      <c r="B1999">
        <v>389</v>
      </c>
      <c r="C1999" t="s">
        <v>7112</v>
      </c>
      <c r="D1999" s="85">
        <v>46140</v>
      </c>
    </row>
    <row r="2000" spans="1:4" hidden="1" x14ac:dyDescent="0.3">
      <c r="A2000" t="s">
        <v>3242</v>
      </c>
      <c r="B2000">
        <v>456</v>
      </c>
      <c r="C2000" t="s">
        <v>7112</v>
      </c>
      <c r="D2000" s="85">
        <v>46140</v>
      </c>
    </row>
    <row r="2001" spans="1:4" hidden="1" x14ac:dyDescent="0.3">
      <c r="A2001" t="s">
        <v>3242</v>
      </c>
      <c r="B2001">
        <v>390</v>
      </c>
      <c r="C2001" t="s">
        <v>7112</v>
      </c>
      <c r="D2001" s="85">
        <v>46140</v>
      </c>
    </row>
    <row r="2002" spans="1:4" hidden="1" x14ac:dyDescent="0.3">
      <c r="A2002" t="s">
        <v>3242</v>
      </c>
      <c r="B2002">
        <v>691</v>
      </c>
      <c r="C2002" t="s">
        <v>7112</v>
      </c>
      <c r="D2002" s="85">
        <v>46140</v>
      </c>
    </row>
    <row r="2003" spans="1:4" hidden="1" x14ac:dyDescent="0.3">
      <c r="A2003" t="s">
        <v>3242</v>
      </c>
      <c r="B2003">
        <v>389</v>
      </c>
      <c r="C2003" t="s">
        <v>7112</v>
      </c>
      <c r="D2003" s="85">
        <v>46141</v>
      </c>
    </row>
    <row r="2004" spans="1:4" hidden="1" x14ac:dyDescent="0.3">
      <c r="A2004" t="s">
        <v>3242</v>
      </c>
      <c r="B2004">
        <v>390</v>
      </c>
      <c r="C2004" t="s">
        <v>7112</v>
      </c>
      <c r="D2004" s="85">
        <v>46141</v>
      </c>
    </row>
    <row r="2005" spans="1:4" hidden="1" x14ac:dyDescent="0.3">
      <c r="A2005" t="s">
        <v>3242</v>
      </c>
      <c r="B2005">
        <v>365</v>
      </c>
      <c r="C2005" t="s">
        <v>7112</v>
      </c>
      <c r="D2005" s="85">
        <v>46141</v>
      </c>
    </row>
    <row r="2006" spans="1:4" hidden="1" x14ac:dyDescent="0.3">
      <c r="A2006" t="s">
        <v>3242</v>
      </c>
      <c r="B2006">
        <v>392</v>
      </c>
      <c r="C2006" t="s">
        <v>7112</v>
      </c>
      <c r="D2006" s="85">
        <v>46141</v>
      </c>
    </row>
    <row r="2007" spans="1:4" hidden="1" x14ac:dyDescent="0.3">
      <c r="A2007" t="s">
        <v>3242</v>
      </c>
      <c r="B2007">
        <v>390</v>
      </c>
      <c r="C2007" t="s">
        <v>7112</v>
      </c>
      <c r="D2007" s="85">
        <v>46141</v>
      </c>
    </row>
    <row r="2008" spans="1:4" hidden="1" x14ac:dyDescent="0.3">
      <c r="A2008" t="s">
        <v>3242</v>
      </c>
      <c r="B2008">
        <v>421</v>
      </c>
      <c r="C2008" t="s">
        <v>7112</v>
      </c>
      <c r="D2008" s="85">
        <v>46141</v>
      </c>
    </row>
    <row r="2009" spans="1:4" hidden="1" x14ac:dyDescent="0.3">
      <c r="A2009" t="s">
        <v>3242</v>
      </c>
      <c r="B2009">
        <v>388</v>
      </c>
      <c r="C2009" t="s">
        <v>7112</v>
      </c>
      <c r="D2009" s="85">
        <v>46142</v>
      </c>
    </row>
    <row r="2010" spans="1:4" hidden="1" x14ac:dyDescent="0.3">
      <c r="A2010" t="s">
        <v>3242</v>
      </c>
      <c r="B2010">
        <v>391</v>
      </c>
      <c r="C2010" t="s">
        <v>7112</v>
      </c>
      <c r="D2010" s="85">
        <v>46142</v>
      </c>
    </row>
    <row r="2011" spans="1:4" hidden="1" x14ac:dyDescent="0.3">
      <c r="A2011" t="s">
        <v>3242</v>
      </c>
      <c r="B2011">
        <v>400</v>
      </c>
      <c r="C2011" t="s">
        <v>7112</v>
      </c>
      <c r="D2011" s="85">
        <v>46142</v>
      </c>
    </row>
    <row r="2012" spans="1:4" hidden="1" x14ac:dyDescent="0.3">
      <c r="A2012" t="s">
        <v>3083</v>
      </c>
      <c r="B2012">
        <v>505</v>
      </c>
      <c r="C2012" t="s">
        <v>7112</v>
      </c>
      <c r="D2012" s="85">
        <v>46139</v>
      </c>
    </row>
    <row r="2013" spans="1:4" hidden="1" x14ac:dyDescent="0.3">
      <c r="A2013" t="s">
        <v>3083</v>
      </c>
      <c r="B2013">
        <v>406</v>
      </c>
      <c r="C2013" t="s">
        <v>7112</v>
      </c>
      <c r="D2013" s="85">
        <v>46140</v>
      </c>
    </row>
    <row r="2014" spans="1:4" hidden="1" x14ac:dyDescent="0.3">
      <c r="A2014" t="s">
        <v>3083</v>
      </c>
      <c r="B2014">
        <v>62</v>
      </c>
      <c r="C2014" t="s">
        <v>7112</v>
      </c>
      <c r="D2014" s="85">
        <v>46140</v>
      </c>
    </row>
    <row r="2015" spans="1:4" hidden="1" x14ac:dyDescent="0.3">
      <c r="A2015" t="s">
        <v>3083</v>
      </c>
      <c r="B2015">
        <v>339</v>
      </c>
      <c r="C2015" t="s">
        <v>7112</v>
      </c>
      <c r="D2015" s="85">
        <v>46140</v>
      </c>
    </row>
    <row r="2016" spans="1:4" hidden="1" x14ac:dyDescent="0.3">
      <c r="A2016" t="s">
        <v>3083</v>
      </c>
      <c r="B2016">
        <v>694</v>
      </c>
      <c r="C2016" t="s">
        <v>7112</v>
      </c>
      <c r="D2016" s="85">
        <v>46140</v>
      </c>
    </row>
    <row r="2017" spans="1:4" hidden="1" x14ac:dyDescent="0.3">
      <c r="A2017" t="s">
        <v>3083</v>
      </c>
      <c r="B2017">
        <v>2</v>
      </c>
      <c r="C2017" t="s">
        <v>7112</v>
      </c>
      <c r="D2017" s="85">
        <v>46140</v>
      </c>
    </row>
    <row r="2018" spans="1:4" hidden="1" x14ac:dyDescent="0.3">
      <c r="A2018" t="s">
        <v>3083</v>
      </c>
      <c r="B2018">
        <v>1</v>
      </c>
      <c r="C2018" t="s">
        <v>7112</v>
      </c>
      <c r="D2018" s="85">
        <v>46140</v>
      </c>
    </row>
    <row r="2019" spans="1:4" hidden="1" x14ac:dyDescent="0.3">
      <c r="A2019" t="s">
        <v>3083</v>
      </c>
      <c r="B2019">
        <v>1</v>
      </c>
      <c r="C2019" t="s">
        <v>7112</v>
      </c>
      <c r="D2019" s="85">
        <v>46140</v>
      </c>
    </row>
    <row r="2020" spans="1:4" hidden="1" x14ac:dyDescent="0.3">
      <c r="A2020" t="s">
        <v>3083</v>
      </c>
      <c r="B2020">
        <v>1</v>
      </c>
      <c r="C2020" t="s">
        <v>7112</v>
      </c>
      <c r="D2020" s="85">
        <v>46140</v>
      </c>
    </row>
    <row r="2021" spans="1:4" hidden="1" x14ac:dyDescent="0.3">
      <c r="A2021" t="s">
        <v>3083</v>
      </c>
      <c r="B2021">
        <v>3</v>
      </c>
      <c r="C2021" t="s">
        <v>7112</v>
      </c>
      <c r="D2021" s="85">
        <v>46140</v>
      </c>
    </row>
    <row r="2022" spans="1:4" hidden="1" x14ac:dyDescent="0.3">
      <c r="A2022" t="s">
        <v>3083</v>
      </c>
      <c r="B2022">
        <v>60</v>
      </c>
      <c r="C2022" t="s">
        <v>7112</v>
      </c>
      <c r="D2022" s="85">
        <v>46140</v>
      </c>
    </row>
    <row r="2023" spans="1:4" hidden="1" x14ac:dyDescent="0.3">
      <c r="A2023" t="s">
        <v>3083</v>
      </c>
      <c r="B2023">
        <v>135</v>
      </c>
      <c r="C2023" t="s">
        <v>7112</v>
      </c>
      <c r="D2023" s="85">
        <v>46140</v>
      </c>
    </row>
    <row r="2024" spans="1:4" hidden="1" x14ac:dyDescent="0.3">
      <c r="A2024" t="s">
        <v>3083</v>
      </c>
      <c r="B2024">
        <v>614</v>
      </c>
      <c r="C2024" t="s">
        <v>7112</v>
      </c>
      <c r="D2024" s="85">
        <v>46140</v>
      </c>
    </row>
    <row r="2025" spans="1:4" hidden="1" x14ac:dyDescent="0.3">
      <c r="A2025" t="s">
        <v>3083</v>
      </c>
      <c r="B2025">
        <v>405</v>
      </c>
      <c r="C2025" t="s">
        <v>7112</v>
      </c>
      <c r="D2025" s="85">
        <v>46141</v>
      </c>
    </row>
    <row r="2026" spans="1:4" hidden="1" x14ac:dyDescent="0.3">
      <c r="A2026" t="s">
        <v>3083</v>
      </c>
      <c r="B2026">
        <v>404</v>
      </c>
      <c r="C2026" t="s">
        <v>7112</v>
      </c>
      <c r="D2026" s="85">
        <v>46141</v>
      </c>
    </row>
    <row r="2027" spans="1:4" hidden="1" x14ac:dyDescent="0.3">
      <c r="A2027" t="s">
        <v>3083</v>
      </c>
      <c r="B2027">
        <v>324</v>
      </c>
      <c r="C2027" t="s">
        <v>7112</v>
      </c>
      <c r="D2027" s="85">
        <v>46141</v>
      </c>
    </row>
    <row r="2028" spans="1:4" hidden="1" x14ac:dyDescent="0.3">
      <c r="A2028" t="s">
        <v>3083</v>
      </c>
      <c r="B2028">
        <v>170</v>
      </c>
      <c r="C2028" t="s">
        <v>7112</v>
      </c>
      <c r="D2028" s="85">
        <v>46141</v>
      </c>
    </row>
    <row r="2029" spans="1:4" hidden="1" x14ac:dyDescent="0.3">
      <c r="A2029" t="s">
        <v>3083</v>
      </c>
      <c r="B2029">
        <v>23</v>
      </c>
      <c r="C2029" t="s">
        <v>7112</v>
      </c>
      <c r="D2029" s="85">
        <v>46141</v>
      </c>
    </row>
    <row r="2030" spans="1:4" hidden="1" x14ac:dyDescent="0.3">
      <c r="A2030" t="s">
        <v>3083</v>
      </c>
      <c r="B2030">
        <v>265</v>
      </c>
      <c r="C2030" t="s">
        <v>7112</v>
      </c>
      <c r="D2030" s="85">
        <v>46141</v>
      </c>
    </row>
    <row r="2031" spans="1:4" hidden="1" x14ac:dyDescent="0.3">
      <c r="A2031" t="s">
        <v>3083</v>
      </c>
      <c r="B2031">
        <v>194</v>
      </c>
      <c r="C2031" t="s">
        <v>7112</v>
      </c>
      <c r="D2031" s="85">
        <v>46141</v>
      </c>
    </row>
    <row r="2032" spans="1:4" hidden="1" x14ac:dyDescent="0.3">
      <c r="A2032" t="s">
        <v>3083</v>
      </c>
      <c r="B2032">
        <v>2</v>
      </c>
      <c r="C2032" t="s">
        <v>7112</v>
      </c>
      <c r="D2032" s="85">
        <v>46141</v>
      </c>
    </row>
    <row r="2033" spans="1:4" hidden="1" x14ac:dyDescent="0.3">
      <c r="A2033" t="s">
        <v>3083</v>
      </c>
      <c r="B2033">
        <v>2</v>
      </c>
      <c r="C2033" t="s">
        <v>7112</v>
      </c>
      <c r="D2033" s="85">
        <v>46141</v>
      </c>
    </row>
    <row r="2034" spans="1:4" hidden="1" x14ac:dyDescent="0.3">
      <c r="A2034" t="s">
        <v>3083</v>
      </c>
      <c r="B2034">
        <v>1</v>
      </c>
      <c r="C2034" t="s">
        <v>7112</v>
      </c>
      <c r="D2034" s="85">
        <v>46141</v>
      </c>
    </row>
    <row r="2035" spans="1:4" hidden="1" x14ac:dyDescent="0.3">
      <c r="A2035" t="s">
        <v>3083</v>
      </c>
      <c r="B2035">
        <v>1</v>
      </c>
      <c r="C2035" t="s">
        <v>7112</v>
      </c>
      <c r="D2035" s="85">
        <v>46141</v>
      </c>
    </row>
    <row r="2036" spans="1:4" hidden="1" x14ac:dyDescent="0.3">
      <c r="A2036" t="s">
        <v>3083</v>
      </c>
      <c r="B2036">
        <v>384</v>
      </c>
      <c r="C2036" t="s">
        <v>7112</v>
      </c>
      <c r="D2036" s="85">
        <v>46141</v>
      </c>
    </row>
    <row r="2037" spans="1:4" hidden="1" x14ac:dyDescent="0.3">
      <c r="A2037" t="s">
        <v>3083</v>
      </c>
      <c r="B2037">
        <v>96</v>
      </c>
      <c r="C2037" t="s">
        <v>7112</v>
      </c>
      <c r="D2037" s="85">
        <v>46141</v>
      </c>
    </row>
    <row r="2038" spans="1:4" hidden="1" x14ac:dyDescent="0.3">
      <c r="A2038" t="s">
        <v>3083</v>
      </c>
      <c r="B2038">
        <v>218</v>
      </c>
      <c r="C2038" t="s">
        <v>7112</v>
      </c>
      <c r="D2038" s="85">
        <v>46141</v>
      </c>
    </row>
    <row r="2039" spans="1:4" hidden="1" x14ac:dyDescent="0.3">
      <c r="A2039" t="s">
        <v>3083</v>
      </c>
      <c r="B2039">
        <v>24</v>
      </c>
      <c r="C2039" t="s">
        <v>7112</v>
      </c>
      <c r="D2039" s="85">
        <v>46142</v>
      </c>
    </row>
    <row r="2040" spans="1:4" hidden="1" x14ac:dyDescent="0.3">
      <c r="A2040" t="s">
        <v>3083</v>
      </c>
      <c r="B2040">
        <v>2</v>
      </c>
      <c r="C2040" t="s">
        <v>7112</v>
      </c>
      <c r="D2040" s="85">
        <v>46142</v>
      </c>
    </row>
    <row r="2041" spans="1:4" hidden="1" x14ac:dyDescent="0.3">
      <c r="A2041" t="s">
        <v>3083</v>
      </c>
      <c r="B2041">
        <v>404</v>
      </c>
      <c r="C2041" t="s">
        <v>7112</v>
      </c>
      <c r="D2041" s="85">
        <v>46142</v>
      </c>
    </row>
    <row r="2042" spans="1:4" hidden="1" x14ac:dyDescent="0.3">
      <c r="A2042" t="s">
        <v>3083</v>
      </c>
      <c r="B2042">
        <v>25</v>
      </c>
      <c r="C2042" t="s">
        <v>7112</v>
      </c>
      <c r="D2042" s="85">
        <v>46142</v>
      </c>
    </row>
    <row r="2043" spans="1:4" hidden="1" x14ac:dyDescent="0.3">
      <c r="A2043" t="s">
        <v>3083</v>
      </c>
      <c r="B2043">
        <v>523</v>
      </c>
      <c r="C2043" t="s">
        <v>7112</v>
      </c>
      <c r="D2043" s="85">
        <v>46142</v>
      </c>
    </row>
    <row r="2044" spans="1:4" hidden="1" x14ac:dyDescent="0.3">
      <c r="A2044" t="s">
        <v>3083</v>
      </c>
      <c r="B2044">
        <v>404</v>
      </c>
      <c r="C2044" t="s">
        <v>7112</v>
      </c>
      <c r="D2044" s="85">
        <v>46143</v>
      </c>
    </row>
    <row r="2045" spans="1:4" hidden="1" x14ac:dyDescent="0.3">
      <c r="A2045" t="s">
        <v>3083</v>
      </c>
      <c r="B2045">
        <v>406</v>
      </c>
      <c r="C2045" t="s">
        <v>7112</v>
      </c>
      <c r="D2045" s="85">
        <v>46143</v>
      </c>
    </row>
    <row r="2046" spans="1:4" hidden="1" x14ac:dyDescent="0.3">
      <c r="A2046" t="s">
        <v>3083</v>
      </c>
      <c r="B2046">
        <v>167</v>
      </c>
      <c r="C2046" t="s">
        <v>7112</v>
      </c>
      <c r="D2046" s="85">
        <v>46143</v>
      </c>
    </row>
    <row r="2047" spans="1:4" hidden="1" x14ac:dyDescent="0.3">
      <c r="A2047" t="s">
        <v>3083</v>
      </c>
      <c r="B2047">
        <v>20</v>
      </c>
      <c r="C2047" t="s">
        <v>7112</v>
      </c>
      <c r="D2047" s="85">
        <v>46146</v>
      </c>
    </row>
    <row r="2048" spans="1:4" hidden="1" x14ac:dyDescent="0.3">
      <c r="A2048" t="s">
        <v>3083</v>
      </c>
      <c r="B2048">
        <v>2</v>
      </c>
      <c r="C2048" t="s">
        <v>7112</v>
      </c>
      <c r="D2048" s="85">
        <v>46146</v>
      </c>
    </row>
    <row r="2049" spans="1:4" hidden="1" x14ac:dyDescent="0.3">
      <c r="A2049" t="s">
        <v>3083</v>
      </c>
      <c r="B2049">
        <v>2</v>
      </c>
      <c r="C2049" t="s">
        <v>7112</v>
      </c>
      <c r="D2049" s="85">
        <v>46146</v>
      </c>
    </row>
    <row r="2050" spans="1:4" hidden="1" x14ac:dyDescent="0.3">
      <c r="A2050" t="s">
        <v>3083</v>
      </c>
      <c r="B2050">
        <v>2</v>
      </c>
      <c r="C2050" t="s">
        <v>7112</v>
      </c>
      <c r="D2050" s="85">
        <v>46146</v>
      </c>
    </row>
    <row r="2051" spans="1:4" hidden="1" x14ac:dyDescent="0.3">
      <c r="A2051" t="s">
        <v>3083</v>
      </c>
      <c r="B2051">
        <v>1</v>
      </c>
      <c r="C2051" t="s">
        <v>7112</v>
      </c>
      <c r="D2051" s="85">
        <v>46146</v>
      </c>
    </row>
    <row r="2052" spans="1:4" hidden="1" x14ac:dyDescent="0.3">
      <c r="A2052" t="s">
        <v>3083</v>
      </c>
      <c r="B2052">
        <v>48</v>
      </c>
      <c r="C2052" t="s">
        <v>7112</v>
      </c>
      <c r="D2052" s="85">
        <v>46146</v>
      </c>
    </row>
    <row r="2053" spans="1:4" hidden="1" x14ac:dyDescent="0.3">
      <c r="A2053" t="s">
        <v>3083</v>
      </c>
      <c r="B2053">
        <v>405</v>
      </c>
      <c r="C2053" t="s">
        <v>7112</v>
      </c>
      <c r="D2053" s="85">
        <v>46146</v>
      </c>
    </row>
    <row r="2054" spans="1:4" hidden="1" x14ac:dyDescent="0.3">
      <c r="A2054" t="s">
        <v>3083</v>
      </c>
      <c r="B2054">
        <v>415</v>
      </c>
      <c r="C2054" t="s">
        <v>7112</v>
      </c>
      <c r="D2054" s="85">
        <v>46146</v>
      </c>
    </row>
    <row r="2055" spans="1:4" hidden="1" x14ac:dyDescent="0.3">
      <c r="A2055" t="s">
        <v>3083</v>
      </c>
      <c r="B2055">
        <v>299</v>
      </c>
      <c r="C2055" t="s">
        <v>7112</v>
      </c>
      <c r="D2055" s="85">
        <v>46146</v>
      </c>
    </row>
    <row r="2056" spans="1:4" hidden="1" x14ac:dyDescent="0.3">
      <c r="A2056" t="s">
        <v>3083</v>
      </c>
      <c r="B2056">
        <v>105</v>
      </c>
      <c r="C2056" t="s">
        <v>7112</v>
      </c>
      <c r="D2056" s="85">
        <v>46147</v>
      </c>
    </row>
    <row r="2057" spans="1:4" hidden="1" x14ac:dyDescent="0.3">
      <c r="A2057" t="s">
        <v>3083</v>
      </c>
      <c r="B2057">
        <v>32</v>
      </c>
      <c r="C2057" t="s">
        <v>7112</v>
      </c>
      <c r="D2057" s="85">
        <v>46147</v>
      </c>
    </row>
    <row r="2058" spans="1:4" hidden="1" x14ac:dyDescent="0.3">
      <c r="A2058" t="s">
        <v>3083</v>
      </c>
      <c r="B2058">
        <v>32</v>
      </c>
      <c r="C2058" t="s">
        <v>7112</v>
      </c>
      <c r="D2058" s="85">
        <v>46147</v>
      </c>
    </row>
    <row r="2059" spans="1:4" hidden="1" x14ac:dyDescent="0.3">
      <c r="A2059" t="s">
        <v>3083</v>
      </c>
      <c r="B2059">
        <v>405</v>
      </c>
      <c r="C2059" t="s">
        <v>7112</v>
      </c>
      <c r="D2059" s="85">
        <v>46147</v>
      </c>
    </row>
    <row r="2060" spans="1:4" hidden="1" x14ac:dyDescent="0.3">
      <c r="A2060" t="s">
        <v>3083</v>
      </c>
      <c r="B2060">
        <v>112</v>
      </c>
      <c r="C2060" t="s">
        <v>7112</v>
      </c>
      <c r="D2060" s="85">
        <v>46147</v>
      </c>
    </row>
    <row r="2061" spans="1:4" hidden="1" x14ac:dyDescent="0.3">
      <c r="A2061" t="s">
        <v>3083</v>
      </c>
      <c r="B2061">
        <v>32</v>
      </c>
      <c r="C2061" t="s">
        <v>7112</v>
      </c>
      <c r="D2061" s="85">
        <v>46147</v>
      </c>
    </row>
    <row r="2062" spans="1:4" hidden="1" x14ac:dyDescent="0.3">
      <c r="A2062" t="s">
        <v>3083</v>
      </c>
      <c r="B2062">
        <v>544</v>
      </c>
      <c r="C2062" t="s">
        <v>7112</v>
      </c>
      <c r="D2062" s="85">
        <v>46147</v>
      </c>
    </row>
    <row r="2063" spans="1:4" hidden="1" x14ac:dyDescent="0.3">
      <c r="A2063" t="s">
        <v>3083</v>
      </c>
      <c r="B2063">
        <v>406</v>
      </c>
      <c r="C2063" t="s">
        <v>7112</v>
      </c>
      <c r="D2063" s="85">
        <v>46147</v>
      </c>
    </row>
    <row r="2064" spans="1:4" hidden="1" x14ac:dyDescent="0.3">
      <c r="A2064" t="s">
        <v>3083</v>
      </c>
      <c r="B2064">
        <v>466</v>
      </c>
      <c r="C2064" t="s">
        <v>7112</v>
      </c>
      <c r="D2064" s="85">
        <v>46147</v>
      </c>
    </row>
    <row r="2065" spans="1:4" hidden="1" x14ac:dyDescent="0.3">
      <c r="A2065" t="s">
        <v>3083</v>
      </c>
      <c r="B2065">
        <v>308</v>
      </c>
      <c r="C2065" t="s">
        <v>7112</v>
      </c>
      <c r="D2065" s="85">
        <v>46147</v>
      </c>
    </row>
    <row r="2066" spans="1:4" hidden="1" x14ac:dyDescent="0.3">
      <c r="A2066" t="s">
        <v>3083</v>
      </c>
      <c r="B2066">
        <v>137</v>
      </c>
      <c r="C2066" t="s">
        <v>7112</v>
      </c>
      <c r="D2066" s="85">
        <v>46148</v>
      </c>
    </row>
    <row r="2067" spans="1:4" hidden="1" x14ac:dyDescent="0.3">
      <c r="A2067" t="s">
        <v>3083</v>
      </c>
      <c r="B2067">
        <v>405</v>
      </c>
      <c r="C2067" t="s">
        <v>7112</v>
      </c>
      <c r="D2067" s="85">
        <v>46148</v>
      </c>
    </row>
    <row r="2068" spans="1:4" hidden="1" x14ac:dyDescent="0.3">
      <c r="A2068" t="s">
        <v>3083</v>
      </c>
      <c r="B2068">
        <v>464</v>
      </c>
      <c r="C2068" t="s">
        <v>7112</v>
      </c>
      <c r="D2068" s="85">
        <v>46148</v>
      </c>
    </row>
    <row r="2069" spans="1:4" hidden="1" x14ac:dyDescent="0.3">
      <c r="A2069" t="s">
        <v>337</v>
      </c>
      <c r="B2069">
        <v>4990</v>
      </c>
      <c r="C2069" t="s">
        <v>7112</v>
      </c>
      <c r="D2069" s="85">
        <v>46141</v>
      </c>
    </row>
    <row r="2070" spans="1:4" hidden="1" x14ac:dyDescent="0.3">
      <c r="A2070" t="s">
        <v>337</v>
      </c>
      <c r="B2070">
        <v>13380</v>
      </c>
      <c r="C2070" t="s">
        <v>7112</v>
      </c>
      <c r="D2070" s="85">
        <v>46148</v>
      </c>
    </row>
    <row r="2071" spans="1:4" hidden="1" x14ac:dyDescent="0.3">
      <c r="A2071" t="s">
        <v>2206</v>
      </c>
      <c r="B2071">
        <v>4485</v>
      </c>
      <c r="C2071" t="s">
        <v>7112</v>
      </c>
      <c r="D2071" s="85">
        <v>46139</v>
      </c>
    </row>
    <row r="2072" spans="1:4" hidden="1" x14ac:dyDescent="0.3">
      <c r="A2072" t="s">
        <v>2206</v>
      </c>
      <c r="B2072">
        <v>5605</v>
      </c>
      <c r="C2072" t="s">
        <v>7112</v>
      </c>
      <c r="D2072" s="85">
        <v>46140</v>
      </c>
    </row>
    <row r="2073" spans="1:4" hidden="1" x14ac:dyDescent="0.3">
      <c r="A2073" t="s">
        <v>2206</v>
      </c>
      <c r="B2073">
        <v>5904</v>
      </c>
      <c r="C2073" t="s">
        <v>7112</v>
      </c>
      <c r="D2073" s="85">
        <v>46141</v>
      </c>
    </row>
    <row r="2074" spans="1:4" hidden="1" x14ac:dyDescent="0.3">
      <c r="A2074" t="s">
        <v>2321</v>
      </c>
      <c r="B2074">
        <v>1</v>
      </c>
      <c r="C2074" t="s">
        <v>7112</v>
      </c>
      <c r="D2074" s="85">
        <v>46148</v>
      </c>
    </row>
    <row r="2075" spans="1:4" hidden="1" x14ac:dyDescent="0.3">
      <c r="A2075" t="s">
        <v>2321</v>
      </c>
      <c r="B2075">
        <v>32</v>
      </c>
      <c r="C2075" t="s">
        <v>7112</v>
      </c>
      <c r="D2075" s="85">
        <v>46148</v>
      </c>
    </row>
    <row r="2076" spans="1:4" hidden="1" x14ac:dyDescent="0.3">
      <c r="A2076" t="s">
        <v>2321</v>
      </c>
      <c r="B2076">
        <v>33</v>
      </c>
      <c r="C2076" t="s">
        <v>7112</v>
      </c>
      <c r="D2076" s="85">
        <v>46148</v>
      </c>
    </row>
    <row r="2077" spans="1:4" hidden="1" x14ac:dyDescent="0.3">
      <c r="A2077" t="s">
        <v>2321</v>
      </c>
      <c r="B2077">
        <v>32</v>
      </c>
      <c r="C2077" t="s">
        <v>7112</v>
      </c>
      <c r="D2077" s="85">
        <v>46148</v>
      </c>
    </row>
    <row r="2078" spans="1:4" hidden="1" x14ac:dyDescent="0.3">
      <c r="A2078" t="s">
        <v>2321</v>
      </c>
      <c r="B2078">
        <v>33</v>
      </c>
      <c r="C2078" t="s">
        <v>7112</v>
      </c>
      <c r="D2078" s="85">
        <v>46148</v>
      </c>
    </row>
    <row r="2079" spans="1:4" hidden="1" x14ac:dyDescent="0.3">
      <c r="A2079" t="s">
        <v>2321</v>
      </c>
      <c r="B2079">
        <v>32</v>
      </c>
      <c r="C2079" t="s">
        <v>7112</v>
      </c>
      <c r="D2079" s="85">
        <v>46148</v>
      </c>
    </row>
    <row r="2080" spans="1:4" hidden="1" x14ac:dyDescent="0.3">
      <c r="A2080" t="s">
        <v>2321</v>
      </c>
      <c r="B2080">
        <v>32</v>
      </c>
      <c r="C2080" t="s">
        <v>7112</v>
      </c>
      <c r="D2080" s="85">
        <v>46148</v>
      </c>
    </row>
    <row r="2081" spans="1:4" hidden="1" x14ac:dyDescent="0.3">
      <c r="A2081" t="s">
        <v>2321</v>
      </c>
      <c r="B2081">
        <v>33</v>
      </c>
      <c r="C2081" t="s">
        <v>7112</v>
      </c>
      <c r="D2081" s="85">
        <v>46148</v>
      </c>
    </row>
    <row r="2082" spans="1:4" hidden="1" x14ac:dyDescent="0.3">
      <c r="A2082" t="s">
        <v>2321</v>
      </c>
      <c r="B2082">
        <v>32</v>
      </c>
      <c r="C2082" t="s">
        <v>7112</v>
      </c>
      <c r="D2082" s="85">
        <v>46148</v>
      </c>
    </row>
    <row r="2083" spans="1:4" hidden="1" x14ac:dyDescent="0.3">
      <c r="A2083" t="s">
        <v>2321</v>
      </c>
      <c r="B2083">
        <v>32</v>
      </c>
      <c r="C2083" t="s">
        <v>7112</v>
      </c>
      <c r="D2083" s="85">
        <v>46148</v>
      </c>
    </row>
    <row r="2084" spans="1:4" hidden="1" x14ac:dyDescent="0.3">
      <c r="A2084" t="s">
        <v>2321</v>
      </c>
      <c r="B2084">
        <v>33</v>
      </c>
      <c r="C2084" t="s">
        <v>7112</v>
      </c>
      <c r="D2084" s="85">
        <v>46149</v>
      </c>
    </row>
    <row r="2085" spans="1:4" hidden="1" x14ac:dyDescent="0.3">
      <c r="A2085" t="s">
        <v>2321</v>
      </c>
      <c r="B2085">
        <v>32</v>
      </c>
      <c r="C2085" t="s">
        <v>7112</v>
      </c>
      <c r="D2085" s="85">
        <v>46149</v>
      </c>
    </row>
    <row r="2086" spans="1:4" hidden="1" x14ac:dyDescent="0.3">
      <c r="A2086" t="s">
        <v>2321</v>
      </c>
      <c r="B2086">
        <v>32</v>
      </c>
      <c r="C2086" t="s">
        <v>7112</v>
      </c>
      <c r="D2086" s="85">
        <v>46149</v>
      </c>
    </row>
    <row r="2087" spans="1:4" hidden="1" x14ac:dyDescent="0.3">
      <c r="A2087" t="s">
        <v>2321</v>
      </c>
      <c r="B2087">
        <v>33</v>
      </c>
      <c r="C2087" t="s">
        <v>7112</v>
      </c>
      <c r="D2087" s="85">
        <v>46149</v>
      </c>
    </row>
    <row r="2088" spans="1:4" hidden="1" x14ac:dyDescent="0.3">
      <c r="A2088" t="s">
        <v>2321</v>
      </c>
      <c r="B2088">
        <v>32</v>
      </c>
      <c r="C2088" t="s">
        <v>7112</v>
      </c>
      <c r="D2088" s="85">
        <v>46149</v>
      </c>
    </row>
    <row r="2089" spans="1:4" hidden="1" x14ac:dyDescent="0.3">
      <c r="A2089" t="s">
        <v>2321</v>
      </c>
      <c r="B2089">
        <v>33</v>
      </c>
      <c r="C2089" t="s">
        <v>7112</v>
      </c>
      <c r="D2089" s="85">
        <v>46149</v>
      </c>
    </row>
    <row r="2090" spans="1:4" hidden="1" x14ac:dyDescent="0.3">
      <c r="A2090" t="s">
        <v>2321</v>
      </c>
      <c r="B2090">
        <v>32</v>
      </c>
      <c r="C2090" t="s">
        <v>7112</v>
      </c>
      <c r="D2090" s="85">
        <v>46149</v>
      </c>
    </row>
    <row r="2091" spans="1:4" hidden="1" x14ac:dyDescent="0.3">
      <c r="A2091" t="s">
        <v>2321</v>
      </c>
      <c r="B2091">
        <v>32</v>
      </c>
      <c r="C2091" t="s">
        <v>7112</v>
      </c>
      <c r="D2091" s="85">
        <v>46149</v>
      </c>
    </row>
    <row r="2092" spans="1:4" hidden="1" x14ac:dyDescent="0.3">
      <c r="A2092" t="s">
        <v>2321</v>
      </c>
      <c r="B2092">
        <v>33</v>
      </c>
      <c r="C2092" t="s">
        <v>7112</v>
      </c>
      <c r="D2092" s="85">
        <v>46149</v>
      </c>
    </row>
    <row r="2093" spans="1:4" hidden="1" x14ac:dyDescent="0.3">
      <c r="A2093" t="s">
        <v>2321</v>
      </c>
      <c r="B2093">
        <v>11</v>
      </c>
      <c r="C2093" t="s">
        <v>7112</v>
      </c>
      <c r="D2093" s="85">
        <v>46149</v>
      </c>
    </row>
    <row r="2094" spans="1:4" hidden="1" x14ac:dyDescent="0.3">
      <c r="A2094" t="s">
        <v>2321</v>
      </c>
      <c r="B2094">
        <v>4</v>
      </c>
      <c r="C2094" t="s">
        <v>7112</v>
      </c>
      <c r="D2094" s="85">
        <v>46149</v>
      </c>
    </row>
    <row r="2095" spans="1:4" hidden="1" x14ac:dyDescent="0.3">
      <c r="A2095" t="s">
        <v>2321</v>
      </c>
      <c r="B2095">
        <v>30</v>
      </c>
      <c r="C2095" t="s">
        <v>7112</v>
      </c>
      <c r="D2095" s="85">
        <v>46149</v>
      </c>
    </row>
    <row r="2096" spans="1:4" hidden="1" x14ac:dyDescent="0.3">
      <c r="A2096" t="s">
        <v>2321</v>
      </c>
      <c r="B2096">
        <v>31</v>
      </c>
      <c r="C2096" t="s">
        <v>7112</v>
      </c>
      <c r="D2096" s="85">
        <v>46149</v>
      </c>
    </row>
    <row r="2097" spans="1:4" hidden="1" x14ac:dyDescent="0.3">
      <c r="A2097" t="s">
        <v>2321</v>
      </c>
      <c r="B2097">
        <v>7</v>
      </c>
      <c r="C2097" t="s">
        <v>7112</v>
      </c>
      <c r="D2097" s="85">
        <v>46149</v>
      </c>
    </row>
    <row r="2098" spans="1:4" hidden="1" x14ac:dyDescent="0.3">
      <c r="A2098" t="s">
        <v>2321</v>
      </c>
      <c r="B2098">
        <v>13</v>
      </c>
      <c r="C2098" t="s">
        <v>7112</v>
      </c>
      <c r="D2098" s="85">
        <v>46149</v>
      </c>
    </row>
    <row r="2099" spans="1:4" hidden="1" x14ac:dyDescent="0.3">
      <c r="A2099" t="s">
        <v>2321</v>
      </c>
      <c r="B2099">
        <v>32</v>
      </c>
      <c r="C2099" t="s">
        <v>7112</v>
      </c>
      <c r="D2099" s="85">
        <v>46149</v>
      </c>
    </row>
    <row r="2100" spans="1:4" hidden="1" x14ac:dyDescent="0.3">
      <c r="A2100" t="s">
        <v>2321</v>
      </c>
      <c r="B2100">
        <v>33</v>
      </c>
      <c r="C2100" t="s">
        <v>7112</v>
      </c>
      <c r="D2100" s="85">
        <v>46149</v>
      </c>
    </row>
    <row r="2101" spans="1:4" hidden="1" x14ac:dyDescent="0.3">
      <c r="A2101" t="s">
        <v>2321</v>
      </c>
      <c r="B2101">
        <v>31</v>
      </c>
      <c r="C2101" t="s">
        <v>7112</v>
      </c>
      <c r="D2101" s="85">
        <v>46149</v>
      </c>
    </row>
    <row r="2102" spans="1:4" hidden="1" x14ac:dyDescent="0.3">
      <c r="A2102" t="s">
        <v>2321</v>
      </c>
      <c r="B2102">
        <v>33</v>
      </c>
      <c r="C2102" t="s">
        <v>7112</v>
      </c>
      <c r="D2102" s="85">
        <v>46149</v>
      </c>
    </row>
    <row r="2103" spans="1:4" hidden="1" x14ac:dyDescent="0.3">
      <c r="A2103" t="s">
        <v>2321</v>
      </c>
      <c r="B2103">
        <v>32</v>
      </c>
      <c r="C2103" t="s">
        <v>7112</v>
      </c>
      <c r="D2103" s="85">
        <v>46149</v>
      </c>
    </row>
    <row r="2104" spans="1:4" hidden="1" x14ac:dyDescent="0.3">
      <c r="A2104" t="s">
        <v>2321</v>
      </c>
      <c r="B2104">
        <v>33</v>
      </c>
      <c r="C2104" t="s">
        <v>7112</v>
      </c>
      <c r="D2104" s="85">
        <v>46149</v>
      </c>
    </row>
    <row r="2105" spans="1:4" hidden="1" x14ac:dyDescent="0.3">
      <c r="A2105" t="s">
        <v>2321</v>
      </c>
      <c r="B2105">
        <v>32</v>
      </c>
      <c r="C2105" t="s">
        <v>7112</v>
      </c>
      <c r="D2105" s="85">
        <v>46149</v>
      </c>
    </row>
    <row r="2106" spans="1:4" hidden="1" x14ac:dyDescent="0.3">
      <c r="A2106" t="s">
        <v>2321</v>
      </c>
      <c r="B2106">
        <v>33</v>
      </c>
      <c r="C2106" t="s">
        <v>7112</v>
      </c>
      <c r="D2106" s="85">
        <v>46149</v>
      </c>
    </row>
    <row r="2107" spans="1:4" hidden="1" x14ac:dyDescent="0.3">
      <c r="A2107" t="s">
        <v>2321</v>
      </c>
      <c r="B2107">
        <v>32</v>
      </c>
      <c r="C2107" t="s">
        <v>7112</v>
      </c>
      <c r="D2107" s="85">
        <v>46149</v>
      </c>
    </row>
    <row r="2108" spans="1:4" hidden="1" x14ac:dyDescent="0.3">
      <c r="A2108" t="s">
        <v>2321</v>
      </c>
      <c r="B2108">
        <v>33</v>
      </c>
      <c r="C2108" t="s">
        <v>7112</v>
      </c>
      <c r="D2108" s="85">
        <v>46149</v>
      </c>
    </row>
    <row r="2109" spans="1:4" hidden="1" x14ac:dyDescent="0.3">
      <c r="A2109" t="s">
        <v>2321</v>
      </c>
      <c r="B2109">
        <v>33</v>
      </c>
      <c r="C2109" t="s">
        <v>7112</v>
      </c>
      <c r="D2109" s="85">
        <v>46149</v>
      </c>
    </row>
    <row r="2110" spans="1:4" hidden="1" x14ac:dyDescent="0.3">
      <c r="A2110" t="s">
        <v>2321</v>
      </c>
      <c r="B2110">
        <v>32</v>
      </c>
      <c r="C2110" t="s">
        <v>7112</v>
      </c>
      <c r="D2110" s="85">
        <v>46150</v>
      </c>
    </row>
    <row r="2111" spans="1:4" hidden="1" x14ac:dyDescent="0.3">
      <c r="A2111" t="s">
        <v>2321</v>
      </c>
      <c r="B2111">
        <v>33</v>
      </c>
      <c r="C2111" t="s">
        <v>7112</v>
      </c>
      <c r="D2111" s="85">
        <v>46150</v>
      </c>
    </row>
    <row r="2112" spans="1:4" hidden="1" x14ac:dyDescent="0.3">
      <c r="A2112" t="s">
        <v>2321</v>
      </c>
      <c r="B2112">
        <v>32</v>
      </c>
      <c r="C2112" t="s">
        <v>7112</v>
      </c>
      <c r="D2112" s="85">
        <v>46150</v>
      </c>
    </row>
    <row r="2113" spans="1:4" hidden="1" x14ac:dyDescent="0.3">
      <c r="A2113" t="s">
        <v>2321</v>
      </c>
      <c r="B2113">
        <v>33</v>
      </c>
      <c r="C2113" t="s">
        <v>7112</v>
      </c>
      <c r="D2113" s="85">
        <v>46150</v>
      </c>
    </row>
    <row r="2114" spans="1:4" hidden="1" x14ac:dyDescent="0.3">
      <c r="A2114" t="s">
        <v>2321</v>
      </c>
      <c r="B2114">
        <v>33</v>
      </c>
      <c r="C2114" t="s">
        <v>7112</v>
      </c>
      <c r="D2114" s="85">
        <v>46150</v>
      </c>
    </row>
    <row r="2115" spans="1:4" hidden="1" x14ac:dyDescent="0.3">
      <c r="A2115" t="s">
        <v>2321</v>
      </c>
      <c r="B2115">
        <v>32</v>
      </c>
      <c r="C2115" t="s">
        <v>7112</v>
      </c>
      <c r="D2115" s="85">
        <v>46150</v>
      </c>
    </row>
    <row r="2116" spans="1:4" hidden="1" x14ac:dyDescent="0.3">
      <c r="A2116" t="s">
        <v>2321</v>
      </c>
      <c r="B2116">
        <v>33</v>
      </c>
      <c r="C2116" t="s">
        <v>7112</v>
      </c>
      <c r="D2116" s="85">
        <v>46150</v>
      </c>
    </row>
    <row r="2117" spans="1:4" hidden="1" x14ac:dyDescent="0.3">
      <c r="A2117" t="s">
        <v>2321</v>
      </c>
      <c r="B2117">
        <v>32</v>
      </c>
      <c r="C2117" t="s">
        <v>7112</v>
      </c>
      <c r="D2117" s="85">
        <v>46150</v>
      </c>
    </row>
    <row r="2118" spans="1:4" hidden="1" x14ac:dyDescent="0.3">
      <c r="A2118" t="s">
        <v>2321</v>
      </c>
      <c r="B2118">
        <v>33</v>
      </c>
      <c r="C2118" t="s">
        <v>7112</v>
      </c>
      <c r="D2118" s="85">
        <v>46150</v>
      </c>
    </row>
    <row r="2119" spans="1:4" hidden="1" x14ac:dyDescent="0.3">
      <c r="A2119" t="s">
        <v>2321</v>
      </c>
      <c r="B2119">
        <v>31</v>
      </c>
      <c r="C2119" t="s">
        <v>7112</v>
      </c>
      <c r="D2119" s="85">
        <v>46150</v>
      </c>
    </row>
    <row r="2120" spans="1:4" hidden="1" x14ac:dyDescent="0.3">
      <c r="A2120" t="s">
        <v>2321</v>
      </c>
      <c r="B2120">
        <v>33</v>
      </c>
      <c r="C2120" t="s">
        <v>7112</v>
      </c>
      <c r="D2120" s="85">
        <v>46150</v>
      </c>
    </row>
    <row r="2121" spans="1:4" hidden="1" x14ac:dyDescent="0.3">
      <c r="A2121" t="s">
        <v>2321</v>
      </c>
      <c r="B2121">
        <v>32</v>
      </c>
      <c r="C2121" t="s">
        <v>7112</v>
      </c>
      <c r="D2121" s="85">
        <v>46150</v>
      </c>
    </row>
    <row r="2122" spans="1:4" hidden="1" x14ac:dyDescent="0.3">
      <c r="A2122" t="s">
        <v>2321</v>
      </c>
      <c r="B2122">
        <v>1</v>
      </c>
      <c r="C2122" t="s">
        <v>7112</v>
      </c>
      <c r="D2122" s="85">
        <v>46150</v>
      </c>
    </row>
    <row r="2123" spans="1:4" hidden="1" x14ac:dyDescent="0.3">
      <c r="A2123" t="s">
        <v>2321</v>
      </c>
      <c r="B2123">
        <v>28</v>
      </c>
      <c r="C2123" t="s">
        <v>7112</v>
      </c>
      <c r="D2123" s="85">
        <v>46150</v>
      </c>
    </row>
    <row r="2124" spans="1:4" hidden="1" x14ac:dyDescent="0.3">
      <c r="A2124" t="s">
        <v>2321</v>
      </c>
      <c r="B2124">
        <v>32</v>
      </c>
      <c r="C2124" t="s">
        <v>7112</v>
      </c>
      <c r="D2124" s="85">
        <v>46150</v>
      </c>
    </row>
    <row r="2125" spans="1:4" hidden="1" x14ac:dyDescent="0.3">
      <c r="A2125" t="s">
        <v>2321</v>
      </c>
      <c r="B2125">
        <v>31</v>
      </c>
      <c r="C2125" t="s">
        <v>7112</v>
      </c>
      <c r="D2125" s="85">
        <v>46150</v>
      </c>
    </row>
    <row r="2126" spans="1:4" hidden="1" x14ac:dyDescent="0.3">
      <c r="A2126" t="s">
        <v>2321</v>
      </c>
      <c r="B2126">
        <v>24</v>
      </c>
      <c r="C2126" t="s">
        <v>7112</v>
      </c>
      <c r="D2126" s="85">
        <v>46150</v>
      </c>
    </row>
    <row r="2127" spans="1:4" hidden="1" x14ac:dyDescent="0.3">
      <c r="A2127" t="s">
        <v>1048</v>
      </c>
      <c r="B2127">
        <v>3960</v>
      </c>
      <c r="C2127" t="s">
        <v>7112</v>
      </c>
      <c r="D2127" s="85">
        <v>46142</v>
      </c>
    </row>
    <row r="2128" spans="1:4" hidden="1" x14ac:dyDescent="0.3">
      <c r="A2128" t="s">
        <v>1048</v>
      </c>
      <c r="B2128">
        <v>2700</v>
      </c>
      <c r="C2128" t="s">
        <v>7112</v>
      </c>
      <c r="D2128" s="85">
        <v>46146</v>
      </c>
    </row>
    <row r="2129" spans="1:4" hidden="1" x14ac:dyDescent="0.3">
      <c r="A2129" t="s">
        <v>1048</v>
      </c>
      <c r="B2129">
        <v>4700</v>
      </c>
      <c r="C2129" t="s">
        <v>7112</v>
      </c>
      <c r="D2129" s="85">
        <v>46147</v>
      </c>
    </row>
    <row r="2130" spans="1:4" hidden="1" x14ac:dyDescent="0.3">
      <c r="A2130" t="s">
        <v>1048</v>
      </c>
      <c r="B2130">
        <v>4150</v>
      </c>
      <c r="C2130" t="s">
        <v>7112</v>
      </c>
      <c r="D2130" s="85">
        <v>46148</v>
      </c>
    </row>
    <row r="2131" spans="1:4" hidden="1" x14ac:dyDescent="0.3">
      <c r="A2131" t="s">
        <v>1048</v>
      </c>
      <c r="B2131">
        <v>4690</v>
      </c>
      <c r="C2131" t="s">
        <v>7112</v>
      </c>
      <c r="D2131" s="85">
        <v>46149</v>
      </c>
    </row>
    <row r="2132" spans="1:4" hidden="1" x14ac:dyDescent="0.3">
      <c r="A2132" t="s">
        <v>3069</v>
      </c>
      <c r="B2132">
        <v>1083</v>
      </c>
      <c r="C2132" t="s">
        <v>7112</v>
      </c>
      <c r="D2132" s="85">
        <v>46149</v>
      </c>
    </row>
    <row r="2133" spans="1:4" hidden="1" x14ac:dyDescent="0.3">
      <c r="A2133" t="s">
        <v>2112</v>
      </c>
      <c r="B2133">
        <v>18</v>
      </c>
      <c r="C2133" t="s">
        <v>7112</v>
      </c>
      <c r="D2133" s="85">
        <v>46142</v>
      </c>
    </row>
    <row r="2134" spans="1:4" hidden="1" x14ac:dyDescent="0.3">
      <c r="A2134" t="s">
        <v>2112</v>
      </c>
      <c r="B2134">
        <v>33</v>
      </c>
      <c r="C2134" t="s">
        <v>7112</v>
      </c>
      <c r="D2134" s="85">
        <v>46142</v>
      </c>
    </row>
    <row r="2135" spans="1:4" hidden="1" x14ac:dyDescent="0.3">
      <c r="A2135" t="s">
        <v>2112</v>
      </c>
      <c r="B2135">
        <v>32</v>
      </c>
      <c r="C2135" t="s">
        <v>7112</v>
      </c>
      <c r="D2135" s="85">
        <v>46142</v>
      </c>
    </row>
    <row r="2136" spans="1:4" hidden="1" x14ac:dyDescent="0.3">
      <c r="A2136" t="s">
        <v>2112</v>
      </c>
      <c r="B2136">
        <v>27</v>
      </c>
      <c r="C2136" t="s">
        <v>7112</v>
      </c>
      <c r="D2136" s="85">
        <v>46142</v>
      </c>
    </row>
    <row r="2137" spans="1:4" hidden="1" x14ac:dyDescent="0.3">
      <c r="A2137" t="s">
        <v>2112</v>
      </c>
      <c r="B2137">
        <v>28</v>
      </c>
      <c r="C2137" t="s">
        <v>7112</v>
      </c>
      <c r="D2137" s="85">
        <v>46142</v>
      </c>
    </row>
    <row r="2138" spans="1:4" hidden="1" x14ac:dyDescent="0.3">
      <c r="A2138" t="s">
        <v>2112</v>
      </c>
      <c r="B2138">
        <v>32</v>
      </c>
      <c r="C2138" t="s">
        <v>7112</v>
      </c>
      <c r="D2138" s="85">
        <v>46142</v>
      </c>
    </row>
    <row r="2139" spans="1:4" hidden="1" x14ac:dyDescent="0.3">
      <c r="A2139" t="s">
        <v>2112</v>
      </c>
      <c r="B2139">
        <v>855</v>
      </c>
      <c r="C2139" t="s">
        <v>7112</v>
      </c>
      <c r="D2139" s="85">
        <v>46146</v>
      </c>
    </row>
    <row r="2140" spans="1:4" hidden="1" x14ac:dyDescent="0.3">
      <c r="A2140" t="s">
        <v>2112</v>
      </c>
      <c r="B2140">
        <v>6</v>
      </c>
      <c r="C2140" t="s">
        <v>7112</v>
      </c>
      <c r="D2140" s="85">
        <v>46146</v>
      </c>
    </row>
    <row r="2141" spans="1:4" hidden="1" x14ac:dyDescent="0.3">
      <c r="A2141" t="s">
        <v>2112</v>
      </c>
      <c r="B2141">
        <v>32</v>
      </c>
      <c r="C2141" t="s">
        <v>7112</v>
      </c>
      <c r="D2141" s="85">
        <v>46146</v>
      </c>
    </row>
    <row r="2142" spans="1:4" hidden="1" x14ac:dyDescent="0.3">
      <c r="A2142" t="s">
        <v>2112</v>
      </c>
      <c r="B2142">
        <v>32</v>
      </c>
      <c r="C2142" t="s">
        <v>7112</v>
      </c>
      <c r="D2142" s="85">
        <v>46146</v>
      </c>
    </row>
    <row r="2143" spans="1:4" hidden="1" x14ac:dyDescent="0.3">
      <c r="A2143" t="s">
        <v>2112</v>
      </c>
      <c r="B2143">
        <v>33</v>
      </c>
      <c r="C2143" t="s">
        <v>7112</v>
      </c>
      <c r="D2143" s="85">
        <v>46146</v>
      </c>
    </row>
    <row r="2144" spans="1:4" hidden="1" x14ac:dyDescent="0.3">
      <c r="A2144" t="s">
        <v>2112</v>
      </c>
      <c r="B2144">
        <v>32</v>
      </c>
      <c r="C2144" t="s">
        <v>7112</v>
      </c>
      <c r="D2144" s="85">
        <v>46146</v>
      </c>
    </row>
    <row r="2145" spans="1:4" hidden="1" x14ac:dyDescent="0.3">
      <c r="A2145" t="s">
        <v>2112</v>
      </c>
      <c r="B2145">
        <v>33</v>
      </c>
      <c r="C2145" t="s">
        <v>7112</v>
      </c>
      <c r="D2145" s="85">
        <v>46146</v>
      </c>
    </row>
    <row r="2146" spans="1:4" hidden="1" x14ac:dyDescent="0.3">
      <c r="A2146" t="s">
        <v>2112</v>
      </c>
      <c r="B2146">
        <v>32</v>
      </c>
      <c r="C2146" t="s">
        <v>7112</v>
      </c>
      <c r="D2146" s="85">
        <v>46146</v>
      </c>
    </row>
    <row r="2147" spans="1:4" hidden="1" x14ac:dyDescent="0.3">
      <c r="A2147" t="s">
        <v>2112</v>
      </c>
      <c r="B2147">
        <v>33</v>
      </c>
      <c r="C2147" t="s">
        <v>7112</v>
      </c>
      <c r="D2147" s="85">
        <v>46146</v>
      </c>
    </row>
    <row r="2148" spans="1:4" hidden="1" x14ac:dyDescent="0.3">
      <c r="A2148" t="s">
        <v>2112</v>
      </c>
      <c r="B2148">
        <v>33</v>
      </c>
      <c r="C2148" t="s">
        <v>7112</v>
      </c>
      <c r="D2148" s="85">
        <v>46146</v>
      </c>
    </row>
    <row r="2149" spans="1:4" hidden="1" x14ac:dyDescent="0.3">
      <c r="A2149" t="s">
        <v>2112</v>
      </c>
      <c r="B2149">
        <v>32</v>
      </c>
      <c r="C2149" t="s">
        <v>7112</v>
      </c>
      <c r="D2149" s="85">
        <v>46146</v>
      </c>
    </row>
    <row r="2150" spans="1:4" hidden="1" x14ac:dyDescent="0.3">
      <c r="A2150" t="s">
        <v>2112</v>
      </c>
      <c r="B2150">
        <v>31</v>
      </c>
      <c r="C2150" t="s">
        <v>7112</v>
      </c>
      <c r="D2150" s="85">
        <v>46146</v>
      </c>
    </row>
    <row r="2151" spans="1:4" hidden="1" x14ac:dyDescent="0.3">
      <c r="A2151" t="s">
        <v>2112</v>
      </c>
      <c r="B2151">
        <v>33</v>
      </c>
      <c r="C2151" t="s">
        <v>7112</v>
      </c>
      <c r="D2151" s="85">
        <v>46146</v>
      </c>
    </row>
    <row r="2152" spans="1:4" hidden="1" x14ac:dyDescent="0.3">
      <c r="A2152" t="s">
        <v>2112</v>
      </c>
      <c r="B2152">
        <v>32</v>
      </c>
      <c r="C2152" t="s">
        <v>7112</v>
      </c>
      <c r="D2152" s="85">
        <v>46146</v>
      </c>
    </row>
    <row r="2153" spans="1:4" hidden="1" x14ac:dyDescent="0.3">
      <c r="A2153" t="s">
        <v>2112</v>
      </c>
      <c r="B2153">
        <v>33</v>
      </c>
      <c r="C2153" t="s">
        <v>7112</v>
      </c>
      <c r="D2153" s="85">
        <v>46146</v>
      </c>
    </row>
    <row r="2154" spans="1:4" hidden="1" x14ac:dyDescent="0.3">
      <c r="A2154" t="s">
        <v>2112</v>
      </c>
      <c r="B2154">
        <v>32</v>
      </c>
      <c r="C2154" t="s">
        <v>7112</v>
      </c>
      <c r="D2154" s="85">
        <v>46146</v>
      </c>
    </row>
    <row r="2155" spans="1:4" hidden="1" x14ac:dyDescent="0.3">
      <c r="A2155" t="s">
        <v>2112</v>
      </c>
      <c r="B2155">
        <v>33</v>
      </c>
      <c r="C2155" t="s">
        <v>7112</v>
      </c>
      <c r="D2155" s="85">
        <v>46147</v>
      </c>
    </row>
    <row r="2156" spans="1:4" hidden="1" x14ac:dyDescent="0.3">
      <c r="A2156" t="s">
        <v>2112</v>
      </c>
      <c r="B2156">
        <v>32</v>
      </c>
      <c r="C2156" t="s">
        <v>7112</v>
      </c>
      <c r="D2156" s="85">
        <v>46147</v>
      </c>
    </row>
    <row r="2157" spans="1:4" hidden="1" x14ac:dyDescent="0.3">
      <c r="A2157" t="s">
        <v>2112</v>
      </c>
      <c r="B2157">
        <v>33</v>
      </c>
      <c r="C2157" t="s">
        <v>7112</v>
      </c>
      <c r="D2157" s="85">
        <v>46147</v>
      </c>
    </row>
    <row r="2158" spans="1:4" hidden="1" x14ac:dyDescent="0.3">
      <c r="A2158" t="s">
        <v>2112</v>
      </c>
      <c r="B2158">
        <v>32</v>
      </c>
      <c r="C2158" t="s">
        <v>7112</v>
      </c>
      <c r="D2158" s="85">
        <v>46147</v>
      </c>
    </row>
    <row r="2159" spans="1:4" hidden="1" x14ac:dyDescent="0.3">
      <c r="A2159" t="s">
        <v>2112</v>
      </c>
      <c r="B2159">
        <v>33</v>
      </c>
      <c r="C2159" t="s">
        <v>7112</v>
      </c>
      <c r="D2159" s="85">
        <v>46147</v>
      </c>
    </row>
    <row r="2160" spans="1:4" hidden="1" x14ac:dyDescent="0.3">
      <c r="A2160" t="s">
        <v>2112</v>
      </c>
      <c r="B2160">
        <v>32</v>
      </c>
      <c r="C2160" t="s">
        <v>7112</v>
      </c>
      <c r="D2160" s="85">
        <v>46147</v>
      </c>
    </row>
    <row r="2161" spans="1:4" hidden="1" x14ac:dyDescent="0.3">
      <c r="A2161" t="s">
        <v>2112</v>
      </c>
      <c r="B2161">
        <v>33</v>
      </c>
      <c r="C2161" t="s">
        <v>7112</v>
      </c>
      <c r="D2161" s="85">
        <v>46147</v>
      </c>
    </row>
    <row r="2162" spans="1:4" hidden="1" x14ac:dyDescent="0.3">
      <c r="A2162" t="s">
        <v>2112</v>
      </c>
      <c r="B2162">
        <v>32</v>
      </c>
      <c r="C2162" t="s">
        <v>7112</v>
      </c>
      <c r="D2162" s="85">
        <v>46147</v>
      </c>
    </row>
    <row r="2163" spans="1:4" hidden="1" x14ac:dyDescent="0.3">
      <c r="A2163" t="s">
        <v>2112</v>
      </c>
      <c r="B2163">
        <v>33</v>
      </c>
      <c r="C2163" t="s">
        <v>7112</v>
      </c>
      <c r="D2163" s="85">
        <v>46147</v>
      </c>
    </row>
    <row r="2164" spans="1:4" hidden="1" x14ac:dyDescent="0.3">
      <c r="A2164" t="s">
        <v>2112</v>
      </c>
      <c r="B2164">
        <v>32</v>
      </c>
      <c r="C2164" t="s">
        <v>7112</v>
      </c>
      <c r="D2164" s="85">
        <v>46147</v>
      </c>
    </row>
    <row r="2165" spans="1:4" hidden="1" x14ac:dyDescent="0.3">
      <c r="A2165" t="s">
        <v>2112</v>
      </c>
      <c r="B2165">
        <v>33</v>
      </c>
      <c r="C2165" t="s">
        <v>7112</v>
      </c>
      <c r="D2165" s="85">
        <v>46147</v>
      </c>
    </row>
    <row r="2166" spans="1:4" hidden="1" x14ac:dyDescent="0.3">
      <c r="A2166" t="s">
        <v>2112</v>
      </c>
      <c r="B2166">
        <v>32</v>
      </c>
      <c r="C2166" t="s">
        <v>7112</v>
      </c>
      <c r="D2166" s="85">
        <v>46147</v>
      </c>
    </row>
    <row r="2167" spans="1:4" hidden="1" x14ac:dyDescent="0.3">
      <c r="A2167" t="s">
        <v>2112</v>
      </c>
      <c r="B2167">
        <v>33</v>
      </c>
      <c r="C2167" t="s">
        <v>7112</v>
      </c>
      <c r="D2167" s="85">
        <v>46147</v>
      </c>
    </row>
    <row r="2168" spans="1:4" hidden="1" x14ac:dyDescent="0.3">
      <c r="A2168" t="s">
        <v>2112</v>
      </c>
      <c r="B2168">
        <v>32</v>
      </c>
      <c r="C2168" t="s">
        <v>7112</v>
      </c>
      <c r="D2168" s="85">
        <v>46147</v>
      </c>
    </row>
    <row r="2169" spans="1:4" hidden="1" x14ac:dyDescent="0.3">
      <c r="A2169" t="s">
        <v>2112</v>
      </c>
      <c r="B2169">
        <v>33</v>
      </c>
      <c r="C2169" t="s">
        <v>7112</v>
      </c>
      <c r="D2169" s="85">
        <v>46147</v>
      </c>
    </row>
    <row r="2170" spans="1:4" hidden="1" x14ac:dyDescent="0.3">
      <c r="A2170" t="s">
        <v>2112</v>
      </c>
      <c r="B2170">
        <v>32</v>
      </c>
      <c r="C2170" t="s">
        <v>7112</v>
      </c>
      <c r="D2170" s="85">
        <v>46147</v>
      </c>
    </row>
    <row r="2171" spans="1:4" hidden="1" x14ac:dyDescent="0.3">
      <c r="A2171" t="s">
        <v>2112</v>
      </c>
      <c r="B2171">
        <v>33</v>
      </c>
      <c r="C2171" t="s">
        <v>7112</v>
      </c>
      <c r="D2171" s="85">
        <v>46147</v>
      </c>
    </row>
    <row r="2172" spans="1:4" hidden="1" x14ac:dyDescent="0.3">
      <c r="A2172" t="s">
        <v>2112</v>
      </c>
      <c r="B2172">
        <v>32</v>
      </c>
      <c r="C2172" t="s">
        <v>7112</v>
      </c>
      <c r="D2172" s="85">
        <v>46147</v>
      </c>
    </row>
    <row r="2173" spans="1:4" hidden="1" x14ac:dyDescent="0.3">
      <c r="A2173" t="s">
        <v>2112</v>
      </c>
      <c r="B2173">
        <v>33</v>
      </c>
      <c r="C2173" t="s">
        <v>7112</v>
      </c>
      <c r="D2173" s="85">
        <v>46147</v>
      </c>
    </row>
    <row r="2174" spans="1:4" hidden="1" x14ac:dyDescent="0.3">
      <c r="A2174" t="s">
        <v>2112</v>
      </c>
      <c r="B2174">
        <v>32</v>
      </c>
      <c r="C2174" t="s">
        <v>7112</v>
      </c>
      <c r="D2174" s="85">
        <v>46147</v>
      </c>
    </row>
    <row r="2175" spans="1:4" hidden="1" x14ac:dyDescent="0.3">
      <c r="A2175" t="s">
        <v>2112</v>
      </c>
      <c r="B2175">
        <v>33</v>
      </c>
      <c r="C2175" t="s">
        <v>7112</v>
      </c>
      <c r="D2175" s="85">
        <v>46147</v>
      </c>
    </row>
    <row r="2176" spans="1:4" hidden="1" x14ac:dyDescent="0.3">
      <c r="A2176" t="s">
        <v>2112</v>
      </c>
      <c r="B2176">
        <v>32</v>
      </c>
      <c r="C2176" t="s">
        <v>7112</v>
      </c>
      <c r="D2176" s="85">
        <v>46147</v>
      </c>
    </row>
    <row r="2177" spans="1:4" hidden="1" x14ac:dyDescent="0.3">
      <c r="A2177" t="s">
        <v>2112</v>
      </c>
      <c r="B2177">
        <v>33</v>
      </c>
      <c r="C2177" t="s">
        <v>7112</v>
      </c>
      <c r="D2177" s="85">
        <v>46147</v>
      </c>
    </row>
    <row r="2178" spans="1:4" hidden="1" x14ac:dyDescent="0.3">
      <c r="A2178" t="s">
        <v>2112</v>
      </c>
      <c r="B2178">
        <v>32</v>
      </c>
      <c r="C2178" t="s">
        <v>7112</v>
      </c>
      <c r="D2178" s="85">
        <v>46147</v>
      </c>
    </row>
    <row r="2179" spans="1:4" hidden="1" x14ac:dyDescent="0.3">
      <c r="A2179" t="s">
        <v>2112</v>
      </c>
      <c r="B2179">
        <v>33</v>
      </c>
      <c r="C2179" t="s">
        <v>7112</v>
      </c>
      <c r="D2179" s="85">
        <v>46148</v>
      </c>
    </row>
    <row r="2180" spans="1:4" hidden="1" x14ac:dyDescent="0.3">
      <c r="A2180" t="s">
        <v>2112</v>
      </c>
      <c r="B2180">
        <v>32</v>
      </c>
      <c r="C2180" t="s">
        <v>7112</v>
      </c>
      <c r="D2180" s="85">
        <v>46148</v>
      </c>
    </row>
    <row r="2181" spans="1:4" hidden="1" x14ac:dyDescent="0.3">
      <c r="A2181" t="s">
        <v>2112</v>
      </c>
      <c r="B2181">
        <v>33</v>
      </c>
      <c r="C2181" t="s">
        <v>7112</v>
      </c>
      <c r="D2181" s="85">
        <v>46148</v>
      </c>
    </row>
    <row r="2182" spans="1:4" hidden="1" x14ac:dyDescent="0.3">
      <c r="A2182" t="s">
        <v>2112</v>
      </c>
      <c r="B2182">
        <v>32</v>
      </c>
      <c r="C2182" t="s">
        <v>7112</v>
      </c>
      <c r="D2182" s="85">
        <v>46148</v>
      </c>
    </row>
    <row r="2183" spans="1:4" hidden="1" x14ac:dyDescent="0.3">
      <c r="A2183" t="s">
        <v>2112</v>
      </c>
      <c r="B2183">
        <v>33</v>
      </c>
      <c r="C2183" t="s">
        <v>7112</v>
      </c>
      <c r="D2183" s="85">
        <v>46148</v>
      </c>
    </row>
    <row r="2184" spans="1:4" hidden="1" x14ac:dyDescent="0.3">
      <c r="A2184" t="s">
        <v>2112</v>
      </c>
      <c r="B2184">
        <v>32</v>
      </c>
      <c r="C2184" t="s">
        <v>7112</v>
      </c>
      <c r="D2184" s="85">
        <v>46148</v>
      </c>
    </row>
    <row r="2185" spans="1:4" hidden="1" x14ac:dyDescent="0.3">
      <c r="A2185" t="s">
        <v>2112</v>
      </c>
      <c r="B2185">
        <v>31</v>
      </c>
      <c r="C2185" t="s">
        <v>7112</v>
      </c>
      <c r="D2185" s="85">
        <v>46148</v>
      </c>
    </row>
    <row r="2186" spans="1:4" hidden="1" x14ac:dyDescent="0.3">
      <c r="A2186" t="s">
        <v>2112</v>
      </c>
      <c r="B2186">
        <v>33</v>
      </c>
      <c r="C2186" t="s">
        <v>7112</v>
      </c>
      <c r="D2186" s="85">
        <v>46148</v>
      </c>
    </row>
    <row r="2187" spans="1:4" hidden="1" x14ac:dyDescent="0.3">
      <c r="A2187" t="s">
        <v>2112</v>
      </c>
      <c r="B2187">
        <v>32</v>
      </c>
      <c r="C2187" t="s">
        <v>7112</v>
      </c>
      <c r="D2187" s="85">
        <v>46148</v>
      </c>
    </row>
    <row r="2188" spans="1:4" hidden="1" x14ac:dyDescent="0.3">
      <c r="A2188" t="s">
        <v>2112</v>
      </c>
      <c r="B2188">
        <v>33</v>
      </c>
      <c r="C2188" t="s">
        <v>7112</v>
      </c>
      <c r="D2188" s="85">
        <v>46148</v>
      </c>
    </row>
    <row r="2189" spans="1:4" hidden="1" x14ac:dyDescent="0.3">
      <c r="A2189" t="s">
        <v>2112</v>
      </c>
      <c r="B2189">
        <v>32</v>
      </c>
      <c r="C2189" t="s">
        <v>7112</v>
      </c>
      <c r="D2189" s="85">
        <v>46148</v>
      </c>
    </row>
    <row r="2190" spans="1:4" hidden="1" x14ac:dyDescent="0.3">
      <c r="A2190" t="s">
        <v>2112</v>
      </c>
      <c r="B2190">
        <v>33</v>
      </c>
      <c r="C2190" t="s">
        <v>7112</v>
      </c>
      <c r="D2190" s="85">
        <v>46148</v>
      </c>
    </row>
    <row r="2191" spans="1:4" hidden="1" x14ac:dyDescent="0.3">
      <c r="A2191" t="s">
        <v>2112</v>
      </c>
      <c r="B2191">
        <v>32</v>
      </c>
      <c r="C2191" t="s">
        <v>7112</v>
      </c>
      <c r="D2191" s="85">
        <v>46148</v>
      </c>
    </row>
    <row r="2192" spans="1:4" hidden="1" x14ac:dyDescent="0.3">
      <c r="A2192" t="s">
        <v>2112</v>
      </c>
      <c r="B2192">
        <v>33</v>
      </c>
      <c r="C2192" t="s">
        <v>7112</v>
      </c>
      <c r="D2192" s="85">
        <v>46148</v>
      </c>
    </row>
    <row r="2193" spans="1:4" hidden="1" x14ac:dyDescent="0.3">
      <c r="A2193" t="s">
        <v>2112</v>
      </c>
      <c r="B2193">
        <v>32</v>
      </c>
      <c r="C2193" t="s">
        <v>7112</v>
      </c>
      <c r="D2193" s="85">
        <v>46148</v>
      </c>
    </row>
    <row r="2194" spans="1:4" hidden="1" x14ac:dyDescent="0.3">
      <c r="A2194" t="s">
        <v>2112</v>
      </c>
      <c r="B2194">
        <v>33</v>
      </c>
      <c r="C2194" t="s">
        <v>7112</v>
      </c>
      <c r="D2194" s="85">
        <v>46148</v>
      </c>
    </row>
    <row r="2195" spans="1:4" hidden="1" x14ac:dyDescent="0.3">
      <c r="A2195" t="s">
        <v>2112</v>
      </c>
      <c r="B2195">
        <v>33</v>
      </c>
      <c r="C2195" t="s">
        <v>7112</v>
      </c>
      <c r="D2195" s="85">
        <v>46148</v>
      </c>
    </row>
    <row r="2196" spans="1:4" hidden="1" x14ac:dyDescent="0.3">
      <c r="A2196" t="s">
        <v>2112</v>
      </c>
      <c r="B2196">
        <v>32</v>
      </c>
      <c r="C2196" t="s">
        <v>7112</v>
      </c>
      <c r="D2196" s="85">
        <v>46148</v>
      </c>
    </row>
    <row r="2197" spans="1:4" hidden="1" x14ac:dyDescent="0.3">
      <c r="A2197" t="s">
        <v>2112</v>
      </c>
      <c r="B2197">
        <v>33</v>
      </c>
      <c r="C2197" t="s">
        <v>7112</v>
      </c>
      <c r="D2197" s="85">
        <v>46148</v>
      </c>
    </row>
    <row r="2198" spans="1:4" hidden="1" x14ac:dyDescent="0.3">
      <c r="A2198" t="s">
        <v>2112</v>
      </c>
      <c r="B2198">
        <v>32</v>
      </c>
      <c r="C2198" t="s">
        <v>7112</v>
      </c>
      <c r="D2198" s="85">
        <v>46148</v>
      </c>
    </row>
    <row r="2199" spans="1:4" hidden="1" x14ac:dyDescent="0.3">
      <c r="A2199" t="s">
        <v>2112</v>
      </c>
      <c r="B2199">
        <v>33</v>
      </c>
      <c r="C2199" t="s">
        <v>7112</v>
      </c>
      <c r="D2199" s="85">
        <v>46148</v>
      </c>
    </row>
    <row r="2200" spans="1:4" hidden="1" x14ac:dyDescent="0.3">
      <c r="A2200" t="s">
        <v>2112</v>
      </c>
      <c r="B2200">
        <v>32</v>
      </c>
      <c r="C2200" t="s">
        <v>7112</v>
      </c>
      <c r="D2200" s="85">
        <v>46148</v>
      </c>
    </row>
    <row r="2201" spans="1:4" hidden="1" x14ac:dyDescent="0.3">
      <c r="A2201" t="s">
        <v>2112</v>
      </c>
      <c r="B2201">
        <v>33</v>
      </c>
      <c r="C2201" t="s">
        <v>7112</v>
      </c>
      <c r="D2201" s="85">
        <v>46148</v>
      </c>
    </row>
    <row r="2202" spans="1:4" hidden="1" x14ac:dyDescent="0.3">
      <c r="A2202" t="s">
        <v>2112</v>
      </c>
      <c r="B2202">
        <v>32</v>
      </c>
      <c r="C2202" t="s">
        <v>7112</v>
      </c>
      <c r="D2202" s="85">
        <v>46148</v>
      </c>
    </row>
    <row r="2203" spans="1:4" hidden="1" x14ac:dyDescent="0.3">
      <c r="A2203" t="s">
        <v>2112</v>
      </c>
      <c r="B2203">
        <v>33</v>
      </c>
      <c r="C2203" t="s">
        <v>7112</v>
      </c>
      <c r="D2203" s="85">
        <v>46149</v>
      </c>
    </row>
    <row r="2204" spans="1:4" hidden="1" x14ac:dyDescent="0.3">
      <c r="A2204" t="s">
        <v>2112</v>
      </c>
      <c r="B2204">
        <v>32</v>
      </c>
      <c r="C2204" t="s">
        <v>7112</v>
      </c>
      <c r="D2204" s="85">
        <v>46149</v>
      </c>
    </row>
    <row r="2205" spans="1:4" hidden="1" x14ac:dyDescent="0.3">
      <c r="A2205" t="s">
        <v>2112</v>
      </c>
      <c r="B2205">
        <v>33</v>
      </c>
      <c r="C2205" t="s">
        <v>7112</v>
      </c>
      <c r="D2205" s="85">
        <v>46149</v>
      </c>
    </row>
    <row r="2206" spans="1:4" hidden="1" x14ac:dyDescent="0.3">
      <c r="A2206" t="s">
        <v>2112</v>
      </c>
      <c r="B2206">
        <v>32</v>
      </c>
      <c r="C2206" t="s">
        <v>7112</v>
      </c>
      <c r="D2206" s="85">
        <v>46149</v>
      </c>
    </row>
    <row r="2207" spans="1:4" hidden="1" x14ac:dyDescent="0.3">
      <c r="A2207" t="s">
        <v>2112</v>
      </c>
      <c r="B2207">
        <v>33</v>
      </c>
      <c r="C2207" t="s">
        <v>7112</v>
      </c>
      <c r="D2207" s="85">
        <v>46149</v>
      </c>
    </row>
    <row r="2208" spans="1:4" hidden="1" x14ac:dyDescent="0.3">
      <c r="A2208" t="s">
        <v>2112</v>
      </c>
      <c r="B2208">
        <v>32</v>
      </c>
      <c r="C2208" t="s">
        <v>7112</v>
      </c>
      <c r="D2208" s="85">
        <v>46149</v>
      </c>
    </row>
    <row r="2209" spans="1:4" hidden="1" x14ac:dyDescent="0.3">
      <c r="A2209" t="s">
        <v>2112</v>
      </c>
      <c r="B2209">
        <v>33</v>
      </c>
      <c r="C2209" t="s">
        <v>7112</v>
      </c>
      <c r="D2209" s="85">
        <v>46149</v>
      </c>
    </row>
    <row r="2210" spans="1:4" hidden="1" x14ac:dyDescent="0.3">
      <c r="A2210" t="s">
        <v>2112</v>
      </c>
      <c r="B2210">
        <v>32</v>
      </c>
      <c r="C2210" t="s">
        <v>7112</v>
      </c>
      <c r="D2210" s="85">
        <v>46149</v>
      </c>
    </row>
    <row r="2211" spans="1:4" hidden="1" x14ac:dyDescent="0.3">
      <c r="A2211" t="s">
        <v>2112</v>
      </c>
      <c r="B2211">
        <v>33</v>
      </c>
      <c r="C2211" t="s">
        <v>7112</v>
      </c>
      <c r="D2211" s="85">
        <v>46149</v>
      </c>
    </row>
    <row r="2212" spans="1:4" hidden="1" x14ac:dyDescent="0.3">
      <c r="A2212" t="s">
        <v>2112</v>
      </c>
      <c r="B2212">
        <v>32</v>
      </c>
      <c r="C2212" t="s">
        <v>7112</v>
      </c>
      <c r="D2212" s="85">
        <v>46149</v>
      </c>
    </row>
    <row r="2213" spans="1:4" hidden="1" x14ac:dyDescent="0.3">
      <c r="A2213" t="s">
        <v>2112</v>
      </c>
      <c r="B2213">
        <v>33</v>
      </c>
      <c r="C2213" t="s">
        <v>7112</v>
      </c>
      <c r="D2213" s="85">
        <v>46149</v>
      </c>
    </row>
    <row r="2214" spans="1:4" hidden="1" x14ac:dyDescent="0.3">
      <c r="A2214" t="s">
        <v>2112</v>
      </c>
      <c r="B2214">
        <v>32</v>
      </c>
      <c r="C2214" t="s">
        <v>7112</v>
      </c>
      <c r="D2214" s="85">
        <v>46149</v>
      </c>
    </row>
    <row r="2215" spans="1:4" hidden="1" x14ac:dyDescent="0.3">
      <c r="A2215" t="s">
        <v>2112</v>
      </c>
      <c r="B2215">
        <v>33</v>
      </c>
      <c r="C2215" t="s">
        <v>7112</v>
      </c>
      <c r="D2215" s="85">
        <v>46149</v>
      </c>
    </row>
    <row r="2216" spans="1:4" hidden="1" x14ac:dyDescent="0.3">
      <c r="A2216" t="s">
        <v>2112</v>
      </c>
      <c r="B2216">
        <v>32</v>
      </c>
      <c r="C2216" t="s">
        <v>7112</v>
      </c>
      <c r="D2216" s="85">
        <v>46149</v>
      </c>
    </row>
    <row r="2217" spans="1:4" hidden="1" x14ac:dyDescent="0.3">
      <c r="A2217" t="s">
        <v>2112</v>
      </c>
      <c r="B2217">
        <v>33</v>
      </c>
      <c r="C2217" t="s">
        <v>7112</v>
      </c>
      <c r="D2217" s="85">
        <v>46149</v>
      </c>
    </row>
    <row r="2218" spans="1:4" hidden="1" x14ac:dyDescent="0.3">
      <c r="A2218" t="s">
        <v>2112</v>
      </c>
      <c r="B2218">
        <v>32</v>
      </c>
      <c r="C2218" t="s">
        <v>7112</v>
      </c>
      <c r="D2218" s="85">
        <v>46149</v>
      </c>
    </row>
    <row r="2219" spans="1:4" hidden="1" x14ac:dyDescent="0.3">
      <c r="A2219" t="s">
        <v>2112</v>
      </c>
      <c r="B2219">
        <v>32</v>
      </c>
      <c r="C2219" t="s">
        <v>7112</v>
      </c>
      <c r="D2219" s="85">
        <v>46149</v>
      </c>
    </row>
    <row r="2220" spans="1:4" hidden="1" x14ac:dyDescent="0.3">
      <c r="A2220" t="s">
        <v>2112</v>
      </c>
      <c r="B2220">
        <v>32</v>
      </c>
      <c r="C2220" t="s">
        <v>7112</v>
      </c>
      <c r="D2220" s="85">
        <v>46149</v>
      </c>
    </row>
    <row r="2221" spans="1:4" hidden="1" x14ac:dyDescent="0.3">
      <c r="A2221" t="s">
        <v>2112</v>
      </c>
      <c r="B2221">
        <v>33</v>
      </c>
      <c r="C2221" t="s">
        <v>7112</v>
      </c>
      <c r="D2221" s="85">
        <v>46149</v>
      </c>
    </row>
    <row r="2222" spans="1:4" hidden="1" x14ac:dyDescent="0.3">
      <c r="A2222" t="s">
        <v>2112</v>
      </c>
      <c r="B2222">
        <v>32</v>
      </c>
      <c r="C2222" t="s">
        <v>7112</v>
      </c>
      <c r="D2222" s="85">
        <v>46149</v>
      </c>
    </row>
    <row r="2223" spans="1:4" hidden="1" x14ac:dyDescent="0.3">
      <c r="A2223" t="s">
        <v>2112</v>
      </c>
      <c r="B2223">
        <v>33</v>
      </c>
      <c r="C2223" t="s">
        <v>7112</v>
      </c>
      <c r="D2223" s="85">
        <v>46149</v>
      </c>
    </row>
    <row r="2224" spans="1:4" hidden="1" x14ac:dyDescent="0.3">
      <c r="A2224" t="s">
        <v>2112</v>
      </c>
      <c r="B2224">
        <v>32</v>
      </c>
      <c r="C2224" t="s">
        <v>7112</v>
      </c>
      <c r="D2224" s="85">
        <v>46149</v>
      </c>
    </row>
    <row r="2225" spans="1:4" hidden="1" x14ac:dyDescent="0.3">
      <c r="A2225" t="s">
        <v>2112</v>
      </c>
      <c r="B2225">
        <v>33</v>
      </c>
      <c r="C2225" t="s">
        <v>7112</v>
      </c>
      <c r="D2225" s="85">
        <v>46149</v>
      </c>
    </row>
    <row r="2226" spans="1:4" hidden="1" x14ac:dyDescent="0.3">
      <c r="A2226" t="s">
        <v>2112</v>
      </c>
      <c r="B2226">
        <v>32</v>
      </c>
      <c r="C2226" t="s">
        <v>7112</v>
      </c>
      <c r="D2226" s="85">
        <v>46149</v>
      </c>
    </row>
    <row r="2227" spans="1:4" hidden="1" x14ac:dyDescent="0.3">
      <c r="A2227" t="s">
        <v>2112</v>
      </c>
      <c r="B2227">
        <v>33</v>
      </c>
      <c r="C2227" t="s">
        <v>7112</v>
      </c>
      <c r="D2227" s="85">
        <v>46150</v>
      </c>
    </row>
    <row r="2228" spans="1:4" hidden="1" x14ac:dyDescent="0.3">
      <c r="A2228" t="s">
        <v>2112</v>
      </c>
      <c r="B2228">
        <v>32</v>
      </c>
      <c r="C2228" t="s">
        <v>7112</v>
      </c>
      <c r="D2228" s="85">
        <v>46150</v>
      </c>
    </row>
    <row r="2229" spans="1:4" hidden="1" x14ac:dyDescent="0.3">
      <c r="A2229" t="s">
        <v>2112</v>
      </c>
      <c r="B2229">
        <v>33</v>
      </c>
      <c r="C2229" t="s">
        <v>7112</v>
      </c>
      <c r="D2229" s="85">
        <v>46150</v>
      </c>
    </row>
    <row r="2230" spans="1:4" hidden="1" x14ac:dyDescent="0.3">
      <c r="A2230" t="s">
        <v>2112</v>
      </c>
      <c r="B2230">
        <v>32</v>
      </c>
      <c r="C2230" t="s">
        <v>7112</v>
      </c>
      <c r="D2230" s="85">
        <v>46150</v>
      </c>
    </row>
    <row r="2231" spans="1:4" hidden="1" x14ac:dyDescent="0.3">
      <c r="A2231" t="s">
        <v>2112</v>
      </c>
      <c r="B2231">
        <v>33</v>
      </c>
      <c r="C2231" t="s">
        <v>7112</v>
      </c>
      <c r="D2231" s="85">
        <v>46150</v>
      </c>
    </row>
    <row r="2232" spans="1:4" hidden="1" x14ac:dyDescent="0.3">
      <c r="A2232" t="s">
        <v>2112</v>
      </c>
      <c r="B2232">
        <v>32</v>
      </c>
      <c r="C2232" t="s">
        <v>7112</v>
      </c>
      <c r="D2232" s="85">
        <v>46150</v>
      </c>
    </row>
    <row r="2233" spans="1:4" hidden="1" x14ac:dyDescent="0.3">
      <c r="A2233" t="s">
        <v>2112</v>
      </c>
      <c r="B2233">
        <v>33</v>
      </c>
      <c r="C2233" t="s">
        <v>7112</v>
      </c>
      <c r="D2233" s="85">
        <v>46150</v>
      </c>
    </row>
    <row r="2234" spans="1:4" hidden="1" x14ac:dyDescent="0.3">
      <c r="A2234" t="s">
        <v>2112</v>
      </c>
      <c r="B2234">
        <v>32</v>
      </c>
      <c r="C2234" t="s">
        <v>7112</v>
      </c>
      <c r="D2234" s="85">
        <v>46150</v>
      </c>
    </row>
    <row r="2235" spans="1:4" hidden="1" x14ac:dyDescent="0.3">
      <c r="A2235" t="s">
        <v>2112</v>
      </c>
      <c r="B2235">
        <v>33</v>
      </c>
      <c r="C2235" t="s">
        <v>7112</v>
      </c>
      <c r="D2235" s="85">
        <v>46150</v>
      </c>
    </row>
    <row r="2236" spans="1:4" hidden="1" x14ac:dyDescent="0.3">
      <c r="A2236" t="s">
        <v>2112</v>
      </c>
      <c r="B2236">
        <v>32</v>
      </c>
      <c r="C2236" t="s">
        <v>7112</v>
      </c>
      <c r="D2236" s="85">
        <v>46150</v>
      </c>
    </row>
    <row r="2237" spans="1:4" hidden="1" x14ac:dyDescent="0.3">
      <c r="A2237" t="s">
        <v>2112</v>
      </c>
      <c r="B2237">
        <v>33</v>
      </c>
      <c r="C2237" t="s">
        <v>7112</v>
      </c>
      <c r="D2237" s="85">
        <v>46150</v>
      </c>
    </row>
    <row r="2238" spans="1:4" hidden="1" x14ac:dyDescent="0.3">
      <c r="A2238" t="s">
        <v>2112</v>
      </c>
      <c r="B2238">
        <v>32</v>
      </c>
      <c r="C2238" t="s">
        <v>7112</v>
      </c>
      <c r="D2238" s="85">
        <v>46150</v>
      </c>
    </row>
    <row r="2239" spans="1:4" hidden="1" x14ac:dyDescent="0.3">
      <c r="A2239" t="s">
        <v>2112</v>
      </c>
      <c r="B2239">
        <v>33</v>
      </c>
      <c r="C2239" t="s">
        <v>7112</v>
      </c>
      <c r="D2239" s="85">
        <v>46150</v>
      </c>
    </row>
    <row r="2240" spans="1:4" hidden="1" x14ac:dyDescent="0.3">
      <c r="A2240" t="s">
        <v>2112</v>
      </c>
      <c r="B2240">
        <v>32</v>
      </c>
      <c r="C2240" t="s">
        <v>7112</v>
      </c>
      <c r="D2240" s="85">
        <v>46150</v>
      </c>
    </row>
    <row r="2241" spans="1:4" hidden="1" x14ac:dyDescent="0.3">
      <c r="A2241" t="s">
        <v>2112</v>
      </c>
      <c r="B2241">
        <v>31</v>
      </c>
      <c r="C2241" t="s">
        <v>7112</v>
      </c>
      <c r="D2241" s="85">
        <v>46150</v>
      </c>
    </row>
    <row r="2242" spans="1:4" hidden="1" x14ac:dyDescent="0.3">
      <c r="A2242" t="s">
        <v>2112</v>
      </c>
      <c r="B2242">
        <v>26</v>
      </c>
      <c r="C2242" t="s">
        <v>7112</v>
      </c>
      <c r="D2242" s="85">
        <v>46150</v>
      </c>
    </row>
    <row r="2243" spans="1:4" hidden="1" x14ac:dyDescent="0.3">
      <c r="A2243" t="s">
        <v>3496</v>
      </c>
      <c r="B2243">
        <v>3689</v>
      </c>
      <c r="C2243" t="s">
        <v>7112</v>
      </c>
      <c r="D2243" s="85">
        <v>46141</v>
      </c>
    </row>
    <row r="2244" spans="1:4" hidden="1" x14ac:dyDescent="0.3">
      <c r="A2244" t="s">
        <v>3496</v>
      </c>
      <c r="B2244">
        <v>3306</v>
      </c>
      <c r="C2244" t="s">
        <v>7112</v>
      </c>
      <c r="D2244" s="85">
        <v>46142</v>
      </c>
    </row>
    <row r="2245" spans="1:4" hidden="1" x14ac:dyDescent="0.3">
      <c r="A2245" t="s">
        <v>3496</v>
      </c>
      <c r="B2245">
        <v>3132</v>
      </c>
      <c r="C2245" t="s">
        <v>7112</v>
      </c>
      <c r="D2245" s="85">
        <v>46148</v>
      </c>
    </row>
    <row r="2246" spans="1:4" hidden="1" x14ac:dyDescent="0.3">
      <c r="A2246" t="s">
        <v>3496</v>
      </c>
      <c r="B2246">
        <v>3900</v>
      </c>
      <c r="C2246" t="s">
        <v>7112</v>
      </c>
      <c r="D2246" s="85">
        <v>46149</v>
      </c>
    </row>
    <row r="2247" spans="1:4" hidden="1" x14ac:dyDescent="0.3">
      <c r="A2247" t="s">
        <v>3496</v>
      </c>
      <c r="B2247">
        <v>1123</v>
      </c>
      <c r="C2247" t="s">
        <v>7112</v>
      </c>
      <c r="D2247" s="85">
        <v>46150</v>
      </c>
    </row>
    <row r="2248" spans="1:4" hidden="1" x14ac:dyDescent="0.3">
      <c r="A2248" t="s">
        <v>297</v>
      </c>
      <c r="B2248">
        <v>3270</v>
      </c>
      <c r="C2248" t="s">
        <v>7112</v>
      </c>
      <c r="D2248" s="85">
        <v>46140</v>
      </c>
    </row>
    <row r="2249" spans="1:4" hidden="1" x14ac:dyDescent="0.3">
      <c r="A2249" t="s">
        <v>297</v>
      </c>
      <c r="B2249">
        <v>3516</v>
      </c>
      <c r="C2249" t="s">
        <v>7112</v>
      </c>
      <c r="D2249" s="85">
        <v>46141</v>
      </c>
    </row>
    <row r="2250" spans="1:4" hidden="1" x14ac:dyDescent="0.3">
      <c r="A2250" t="s">
        <v>297</v>
      </c>
      <c r="B2250">
        <v>3500</v>
      </c>
      <c r="C2250" t="s">
        <v>7112</v>
      </c>
      <c r="D2250" s="85">
        <v>46142</v>
      </c>
    </row>
    <row r="2251" spans="1:4" hidden="1" x14ac:dyDescent="0.3">
      <c r="A2251" t="s">
        <v>297</v>
      </c>
      <c r="B2251">
        <v>3678</v>
      </c>
      <c r="C2251" t="s">
        <v>7112</v>
      </c>
      <c r="D2251" s="85">
        <v>46146</v>
      </c>
    </row>
    <row r="2252" spans="1:4" hidden="1" x14ac:dyDescent="0.3">
      <c r="A2252" t="s">
        <v>297</v>
      </c>
      <c r="B2252">
        <v>3322</v>
      </c>
      <c r="C2252" t="s">
        <v>7112</v>
      </c>
      <c r="D2252" s="85">
        <v>46147</v>
      </c>
    </row>
    <row r="2253" spans="1:4" hidden="1" x14ac:dyDescent="0.3">
      <c r="A2253" t="s">
        <v>297</v>
      </c>
      <c r="B2253">
        <v>740</v>
      </c>
      <c r="C2253" t="s">
        <v>7112</v>
      </c>
      <c r="D2253" s="85">
        <v>46147</v>
      </c>
    </row>
    <row r="2254" spans="1:4" hidden="1" x14ac:dyDescent="0.3">
      <c r="A2254" t="s">
        <v>316</v>
      </c>
      <c r="B2254">
        <v>6369</v>
      </c>
      <c r="C2254" t="s">
        <v>7112</v>
      </c>
      <c r="D2254" s="85">
        <v>46147</v>
      </c>
    </row>
    <row r="2255" spans="1:4" hidden="1" x14ac:dyDescent="0.3">
      <c r="A2255" t="s">
        <v>311</v>
      </c>
      <c r="B2255">
        <v>5106</v>
      </c>
      <c r="C2255" t="s">
        <v>7112</v>
      </c>
      <c r="D2255" s="85">
        <v>46140</v>
      </c>
    </row>
    <row r="2256" spans="1:4" hidden="1" x14ac:dyDescent="0.3">
      <c r="A2256" t="s">
        <v>311</v>
      </c>
      <c r="B2256">
        <v>1245</v>
      </c>
      <c r="C2256" t="s">
        <v>7112</v>
      </c>
      <c r="D2256" s="85">
        <v>46141</v>
      </c>
    </row>
    <row r="2257" spans="1:4" hidden="1" x14ac:dyDescent="0.3">
      <c r="A2257" t="s">
        <v>286</v>
      </c>
      <c r="B2257">
        <v>253</v>
      </c>
      <c r="C2257" t="s">
        <v>7112</v>
      </c>
      <c r="D2257" s="85">
        <v>46142</v>
      </c>
    </row>
    <row r="2258" spans="1:4" hidden="1" x14ac:dyDescent="0.3">
      <c r="A2258" t="s">
        <v>286</v>
      </c>
      <c r="B2258">
        <v>208</v>
      </c>
      <c r="C2258" t="s">
        <v>7112</v>
      </c>
      <c r="D2258" s="85">
        <v>46142</v>
      </c>
    </row>
    <row r="2259" spans="1:4" hidden="1" x14ac:dyDescent="0.3">
      <c r="A2259" t="s">
        <v>286</v>
      </c>
      <c r="B2259">
        <v>498</v>
      </c>
      <c r="C2259" t="s">
        <v>7112</v>
      </c>
      <c r="D2259" s="85">
        <v>46142</v>
      </c>
    </row>
    <row r="2260" spans="1:4" hidden="1" x14ac:dyDescent="0.3">
      <c r="A2260" t="s">
        <v>286</v>
      </c>
      <c r="B2260">
        <v>519</v>
      </c>
      <c r="C2260" t="s">
        <v>7112</v>
      </c>
      <c r="D2260" s="85">
        <v>46142</v>
      </c>
    </row>
    <row r="2261" spans="1:4" hidden="1" x14ac:dyDescent="0.3">
      <c r="A2261" t="s">
        <v>286</v>
      </c>
      <c r="B2261">
        <v>498</v>
      </c>
      <c r="C2261" t="s">
        <v>7112</v>
      </c>
      <c r="D2261" s="85">
        <v>46143</v>
      </c>
    </row>
    <row r="2262" spans="1:4" hidden="1" x14ac:dyDescent="0.3">
      <c r="A2262" t="s">
        <v>286</v>
      </c>
      <c r="B2262">
        <v>497</v>
      </c>
      <c r="C2262" t="s">
        <v>7112</v>
      </c>
      <c r="D2262" s="85">
        <v>46143</v>
      </c>
    </row>
    <row r="2263" spans="1:4" hidden="1" x14ac:dyDescent="0.3">
      <c r="A2263" t="s">
        <v>286</v>
      </c>
      <c r="B2263">
        <v>498</v>
      </c>
      <c r="C2263" t="s">
        <v>7112</v>
      </c>
      <c r="D2263" s="85">
        <v>46143</v>
      </c>
    </row>
    <row r="2264" spans="1:4" hidden="1" x14ac:dyDescent="0.3">
      <c r="A2264" t="s">
        <v>286</v>
      </c>
      <c r="B2264">
        <v>374</v>
      </c>
      <c r="C2264" t="s">
        <v>7112</v>
      </c>
      <c r="D2264" s="85">
        <v>46143</v>
      </c>
    </row>
    <row r="2265" spans="1:4" hidden="1" x14ac:dyDescent="0.3">
      <c r="A2265" t="s">
        <v>286</v>
      </c>
      <c r="B2265">
        <v>1</v>
      </c>
      <c r="C2265" t="s">
        <v>7112</v>
      </c>
      <c r="D2265" s="85">
        <v>46146</v>
      </c>
    </row>
    <row r="2266" spans="1:4" hidden="1" x14ac:dyDescent="0.3">
      <c r="A2266" t="s">
        <v>286</v>
      </c>
      <c r="B2266">
        <v>955</v>
      </c>
      <c r="C2266" t="s">
        <v>7112</v>
      </c>
      <c r="D2266" s="85">
        <v>46146</v>
      </c>
    </row>
    <row r="2267" spans="1:4" hidden="1" x14ac:dyDescent="0.3">
      <c r="A2267" t="s">
        <v>286</v>
      </c>
      <c r="B2267">
        <v>498</v>
      </c>
      <c r="C2267" t="s">
        <v>7112</v>
      </c>
      <c r="D2267" s="85">
        <v>46147</v>
      </c>
    </row>
    <row r="2268" spans="1:4" hidden="1" x14ac:dyDescent="0.3">
      <c r="A2268" t="s">
        <v>286</v>
      </c>
      <c r="B2268">
        <v>496</v>
      </c>
      <c r="C2268" t="s">
        <v>7112</v>
      </c>
      <c r="D2268" s="85">
        <v>46147</v>
      </c>
    </row>
    <row r="2269" spans="1:4" hidden="1" x14ac:dyDescent="0.3">
      <c r="A2269" t="s">
        <v>286</v>
      </c>
      <c r="B2269">
        <v>498</v>
      </c>
      <c r="C2269" t="s">
        <v>7112</v>
      </c>
      <c r="D2269" s="85">
        <v>46147</v>
      </c>
    </row>
    <row r="2270" spans="1:4" hidden="1" x14ac:dyDescent="0.3">
      <c r="A2270" t="s">
        <v>286</v>
      </c>
      <c r="B2270">
        <v>497</v>
      </c>
      <c r="C2270" t="s">
        <v>7112</v>
      </c>
      <c r="D2270" s="85">
        <v>46147</v>
      </c>
    </row>
    <row r="2271" spans="1:4" hidden="1" x14ac:dyDescent="0.3">
      <c r="A2271" t="s">
        <v>286</v>
      </c>
      <c r="B2271">
        <v>989</v>
      </c>
      <c r="C2271" t="s">
        <v>7112</v>
      </c>
      <c r="D2271" s="85">
        <v>46147</v>
      </c>
    </row>
    <row r="2272" spans="1:4" hidden="1" x14ac:dyDescent="0.3">
      <c r="A2272" t="s">
        <v>286</v>
      </c>
      <c r="B2272">
        <v>497</v>
      </c>
      <c r="C2272" t="s">
        <v>7112</v>
      </c>
      <c r="D2272" s="85">
        <v>46148</v>
      </c>
    </row>
    <row r="2273" spans="1:4" hidden="1" x14ac:dyDescent="0.3">
      <c r="A2273" t="s">
        <v>286</v>
      </c>
      <c r="B2273">
        <v>498</v>
      </c>
      <c r="C2273" t="s">
        <v>7112</v>
      </c>
      <c r="D2273" s="85">
        <v>46148</v>
      </c>
    </row>
    <row r="2274" spans="1:4" hidden="1" x14ac:dyDescent="0.3">
      <c r="A2274" t="s">
        <v>286</v>
      </c>
      <c r="B2274">
        <v>954</v>
      </c>
      <c r="C2274" t="s">
        <v>7112</v>
      </c>
      <c r="D2274" s="85">
        <v>46148</v>
      </c>
    </row>
    <row r="2275" spans="1:4" hidden="1" x14ac:dyDescent="0.3">
      <c r="A2275" t="s">
        <v>286</v>
      </c>
      <c r="B2275">
        <v>496</v>
      </c>
      <c r="C2275" t="s">
        <v>7112</v>
      </c>
      <c r="D2275" s="85">
        <v>46148</v>
      </c>
    </row>
    <row r="2276" spans="1:4" hidden="1" x14ac:dyDescent="0.3">
      <c r="A2276" t="s">
        <v>286</v>
      </c>
      <c r="B2276">
        <v>539</v>
      </c>
      <c r="C2276" t="s">
        <v>7112</v>
      </c>
      <c r="D2276" s="85">
        <v>46148</v>
      </c>
    </row>
    <row r="2277" spans="1:4" hidden="1" x14ac:dyDescent="0.3">
      <c r="A2277" t="s">
        <v>286</v>
      </c>
      <c r="B2277">
        <v>496</v>
      </c>
      <c r="C2277" t="s">
        <v>7112</v>
      </c>
      <c r="D2277" s="85">
        <v>46149</v>
      </c>
    </row>
    <row r="2278" spans="1:4" hidden="1" x14ac:dyDescent="0.3">
      <c r="A2278" t="s">
        <v>286</v>
      </c>
      <c r="B2278">
        <v>498</v>
      </c>
      <c r="C2278" t="s">
        <v>7112</v>
      </c>
      <c r="D2278" s="85">
        <v>46149</v>
      </c>
    </row>
    <row r="2279" spans="1:4" hidden="1" x14ac:dyDescent="0.3">
      <c r="A2279" t="s">
        <v>286</v>
      </c>
      <c r="B2279">
        <v>497</v>
      </c>
      <c r="C2279" t="s">
        <v>7112</v>
      </c>
      <c r="D2279" s="85">
        <v>46149</v>
      </c>
    </row>
    <row r="2280" spans="1:4" hidden="1" x14ac:dyDescent="0.3">
      <c r="A2280" t="s">
        <v>286</v>
      </c>
      <c r="B2280">
        <v>534</v>
      </c>
      <c r="C2280" t="s">
        <v>7112</v>
      </c>
      <c r="D2280" s="85">
        <v>46149</v>
      </c>
    </row>
    <row r="2281" spans="1:4" hidden="1" x14ac:dyDescent="0.3">
      <c r="A2281" t="s">
        <v>286</v>
      </c>
      <c r="B2281">
        <v>988</v>
      </c>
      <c r="C2281" t="s">
        <v>7112</v>
      </c>
      <c r="D2281" s="85">
        <v>46149</v>
      </c>
    </row>
    <row r="2282" spans="1:4" hidden="1" x14ac:dyDescent="0.3">
      <c r="A2282" t="s">
        <v>286</v>
      </c>
      <c r="B2282">
        <v>498</v>
      </c>
      <c r="C2282" t="s">
        <v>7112</v>
      </c>
      <c r="D2282" s="85">
        <v>46150</v>
      </c>
    </row>
    <row r="2283" spans="1:4" hidden="1" x14ac:dyDescent="0.3">
      <c r="A2283" t="s">
        <v>286</v>
      </c>
      <c r="B2283">
        <v>497</v>
      </c>
      <c r="C2283" t="s">
        <v>7112</v>
      </c>
      <c r="D2283" s="85">
        <v>46150</v>
      </c>
    </row>
    <row r="2284" spans="1:4" hidden="1" x14ac:dyDescent="0.3">
      <c r="A2284" t="s">
        <v>286</v>
      </c>
      <c r="B2284">
        <v>323</v>
      </c>
      <c r="C2284" t="s">
        <v>7112</v>
      </c>
      <c r="D2284" s="85">
        <v>46150</v>
      </c>
    </row>
    <row r="2285" spans="1:4" hidden="1" x14ac:dyDescent="0.3">
      <c r="A2285" t="s">
        <v>287</v>
      </c>
      <c r="B2285">
        <v>276</v>
      </c>
      <c r="C2285" t="s">
        <v>7112</v>
      </c>
      <c r="D2285" s="85">
        <v>46146</v>
      </c>
    </row>
    <row r="2286" spans="1:4" hidden="1" x14ac:dyDescent="0.3">
      <c r="A2286" t="s">
        <v>287</v>
      </c>
      <c r="B2286">
        <v>390</v>
      </c>
      <c r="C2286" t="s">
        <v>7112</v>
      </c>
      <c r="D2286" s="85">
        <v>46146</v>
      </c>
    </row>
    <row r="2287" spans="1:4" hidden="1" x14ac:dyDescent="0.3">
      <c r="A2287" t="s">
        <v>287</v>
      </c>
      <c r="B2287">
        <v>274</v>
      </c>
      <c r="C2287" t="s">
        <v>7112</v>
      </c>
      <c r="D2287" s="85">
        <v>46147</v>
      </c>
    </row>
    <row r="2288" spans="1:4" hidden="1" x14ac:dyDescent="0.3">
      <c r="A2288" t="s">
        <v>287</v>
      </c>
      <c r="B2288">
        <v>276</v>
      </c>
      <c r="C2288" t="s">
        <v>7112</v>
      </c>
      <c r="D2288" s="85">
        <v>46147</v>
      </c>
    </row>
    <row r="2289" spans="1:4" hidden="1" x14ac:dyDescent="0.3">
      <c r="A2289" t="s">
        <v>287</v>
      </c>
      <c r="B2289">
        <v>159</v>
      </c>
      <c r="C2289" t="s">
        <v>7112</v>
      </c>
      <c r="D2289" s="85">
        <v>46147</v>
      </c>
    </row>
    <row r="2290" spans="1:4" hidden="1" x14ac:dyDescent="0.3">
      <c r="A2290" t="s">
        <v>287</v>
      </c>
      <c r="B2290">
        <v>163</v>
      </c>
      <c r="C2290" t="s">
        <v>7112</v>
      </c>
      <c r="D2290" s="85">
        <v>46147</v>
      </c>
    </row>
    <row r="2291" spans="1:4" hidden="1" x14ac:dyDescent="0.3">
      <c r="A2291" t="s">
        <v>287</v>
      </c>
      <c r="B2291">
        <v>276</v>
      </c>
      <c r="C2291" t="s">
        <v>7112</v>
      </c>
      <c r="D2291" s="85">
        <v>46147</v>
      </c>
    </row>
    <row r="2292" spans="1:4" hidden="1" x14ac:dyDescent="0.3">
      <c r="A2292" t="s">
        <v>287</v>
      </c>
      <c r="B2292">
        <v>503</v>
      </c>
      <c r="C2292" t="s">
        <v>7112</v>
      </c>
      <c r="D2292" s="85">
        <v>46147</v>
      </c>
    </row>
    <row r="2293" spans="1:4" hidden="1" x14ac:dyDescent="0.3">
      <c r="A2293" t="s">
        <v>287</v>
      </c>
      <c r="B2293">
        <v>276</v>
      </c>
      <c r="C2293" t="s">
        <v>7112</v>
      </c>
      <c r="D2293" s="85">
        <v>46148</v>
      </c>
    </row>
    <row r="2294" spans="1:4" hidden="1" x14ac:dyDescent="0.3">
      <c r="A2294" t="s">
        <v>287</v>
      </c>
      <c r="B2294">
        <v>276</v>
      </c>
      <c r="C2294" t="s">
        <v>7112</v>
      </c>
      <c r="D2294" s="85">
        <v>46148</v>
      </c>
    </row>
    <row r="2295" spans="1:4" hidden="1" x14ac:dyDescent="0.3">
      <c r="A2295" t="s">
        <v>287</v>
      </c>
      <c r="B2295">
        <v>421</v>
      </c>
      <c r="C2295" t="s">
        <v>7112</v>
      </c>
      <c r="D2295" s="85">
        <v>46148</v>
      </c>
    </row>
    <row r="2296" spans="1:4" hidden="1" x14ac:dyDescent="0.3">
      <c r="A2296" t="s">
        <v>287</v>
      </c>
      <c r="B2296">
        <v>277</v>
      </c>
      <c r="C2296" t="s">
        <v>7112</v>
      </c>
      <c r="D2296" s="85">
        <v>46148</v>
      </c>
    </row>
    <row r="2297" spans="1:4" hidden="1" x14ac:dyDescent="0.3">
      <c r="A2297" t="s">
        <v>287</v>
      </c>
      <c r="B2297">
        <v>402</v>
      </c>
      <c r="C2297" t="s">
        <v>7112</v>
      </c>
      <c r="D2297" s="85">
        <v>46148</v>
      </c>
    </row>
    <row r="2298" spans="1:4" hidden="1" x14ac:dyDescent="0.3">
      <c r="A2298" t="s">
        <v>287</v>
      </c>
      <c r="B2298">
        <v>276</v>
      </c>
      <c r="C2298" t="s">
        <v>7112</v>
      </c>
      <c r="D2298" s="85">
        <v>46149</v>
      </c>
    </row>
    <row r="2299" spans="1:4" hidden="1" x14ac:dyDescent="0.3">
      <c r="A2299" t="s">
        <v>287</v>
      </c>
      <c r="B2299">
        <v>275</v>
      </c>
      <c r="C2299" t="s">
        <v>7112</v>
      </c>
      <c r="D2299" s="85">
        <v>46149</v>
      </c>
    </row>
    <row r="2300" spans="1:4" hidden="1" x14ac:dyDescent="0.3">
      <c r="A2300" t="s">
        <v>287</v>
      </c>
      <c r="B2300">
        <v>177</v>
      </c>
      <c r="C2300" t="s">
        <v>7112</v>
      </c>
      <c r="D2300" s="85">
        <v>46149</v>
      </c>
    </row>
    <row r="2301" spans="1:4" hidden="1" x14ac:dyDescent="0.3">
      <c r="A2301" t="s">
        <v>287</v>
      </c>
      <c r="B2301">
        <v>274</v>
      </c>
      <c r="C2301" t="s">
        <v>7112</v>
      </c>
      <c r="D2301" s="85">
        <v>46149</v>
      </c>
    </row>
    <row r="2302" spans="1:4" hidden="1" x14ac:dyDescent="0.3">
      <c r="A2302" t="s">
        <v>287</v>
      </c>
      <c r="B2302">
        <v>103</v>
      </c>
      <c r="C2302" t="s">
        <v>7112</v>
      </c>
      <c r="D2302" s="85">
        <v>46149</v>
      </c>
    </row>
    <row r="2303" spans="1:4" hidden="1" x14ac:dyDescent="0.3">
      <c r="A2303" t="s">
        <v>287</v>
      </c>
      <c r="B2303">
        <v>282</v>
      </c>
      <c r="C2303" t="s">
        <v>7112</v>
      </c>
      <c r="D2303" s="85">
        <v>46149</v>
      </c>
    </row>
    <row r="2304" spans="1:4" hidden="1" x14ac:dyDescent="0.3">
      <c r="A2304" t="s">
        <v>287</v>
      </c>
      <c r="B2304">
        <v>276</v>
      </c>
      <c r="C2304" t="s">
        <v>7112</v>
      </c>
      <c r="D2304" s="85">
        <v>46150</v>
      </c>
    </row>
    <row r="2305" spans="1:4" hidden="1" x14ac:dyDescent="0.3">
      <c r="A2305" t="s">
        <v>287</v>
      </c>
      <c r="B2305">
        <v>276</v>
      </c>
      <c r="C2305" t="s">
        <v>7112</v>
      </c>
      <c r="D2305" s="85">
        <v>46150</v>
      </c>
    </row>
    <row r="2306" spans="1:4" hidden="1" x14ac:dyDescent="0.3">
      <c r="A2306" t="s">
        <v>287</v>
      </c>
      <c r="B2306">
        <v>441</v>
      </c>
      <c r="C2306" t="s">
        <v>7112</v>
      </c>
      <c r="D2306" s="85">
        <v>46150</v>
      </c>
    </row>
    <row r="2307" spans="1:4" hidden="1" x14ac:dyDescent="0.3">
      <c r="A2307" t="s">
        <v>287</v>
      </c>
      <c r="B2307">
        <v>11</v>
      </c>
      <c r="C2307" t="s">
        <v>7112</v>
      </c>
      <c r="D2307" s="85">
        <v>46150</v>
      </c>
    </row>
    <row r="2308" spans="1:4" hidden="1" x14ac:dyDescent="0.3">
      <c r="A2308" t="s">
        <v>287</v>
      </c>
      <c r="B2308">
        <v>1</v>
      </c>
      <c r="C2308" t="s">
        <v>7112</v>
      </c>
      <c r="D2308" s="85">
        <v>46150</v>
      </c>
    </row>
    <row r="2309" spans="1:4" hidden="1" x14ac:dyDescent="0.3">
      <c r="A2309" t="s">
        <v>287</v>
      </c>
      <c r="B2309">
        <v>1</v>
      </c>
      <c r="C2309" t="s">
        <v>7112</v>
      </c>
      <c r="D2309" s="85">
        <v>46150</v>
      </c>
    </row>
    <row r="2310" spans="1:4" hidden="1" x14ac:dyDescent="0.3">
      <c r="A2310" t="s">
        <v>287</v>
      </c>
      <c r="B2310">
        <v>1</v>
      </c>
      <c r="C2310" t="s">
        <v>7112</v>
      </c>
      <c r="D2310" s="85">
        <v>46150</v>
      </c>
    </row>
    <row r="2311" spans="1:4" hidden="1" x14ac:dyDescent="0.3">
      <c r="A2311" t="s">
        <v>287</v>
      </c>
      <c r="B2311">
        <v>1</v>
      </c>
      <c r="C2311" t="s">
        <v>7112</v>
      </c>
      <c r="D2311" s="85">
        <v>46150</v>
      </c>
    </row>
    <row r="2312" spans="1:4" hidden="1" x14ac:dyDescent="0.3">
      <c r="A2312" t="s">
        <v>287</v>
      </c>
      <c r="B2312">
        <v>137</v>
      </c>
      <c r="C2312" t="s">
        <v>7112</v>
      </c>
      <c r="D2312" s="85">
        <v>46150</v>
      </c>
    </row>
    <row r="2313" spans="1:4" hidden="1" x14ac:dyDescent="0.3">
      <c r="A2313" t="s">
        <v>287</v>
      </c>
      <c r="B2313">
        <v>460</v>
      </c>
      <c r="C2313" t="s">
        <v>7112</v>
      </c>
      <c r="D2313" s="85">
        <v>46150</v>
      </c>
    </row>
    <row r="2314" spans="1:4" hidden="1" x14ac:dyDescent="0.3">
      <c r="A2314" t="s">
        <v>287</v>
      </c>
      <c r="B2314">
        <v>275</v>
      </c>
      <c r="C2314" t="s">
        <v>7112</v>
      </c>
      <c r="D2314" s="85">
        <v>46151</v>
      </c>
    </row>
    <row r="2315" spans="1:4" hidden="1" x14ac:dyDescent="0.3">
      <c r="A2315" t="s">
        <v>287</v>
      </c>
      <c r="B2315">
        <v>276</v>
      </c>
      <c r="C2315" t="s">
        <v>7112</v>
      </c>
      <c r="D2315" s="85">
        <v>46151</v>
      </c>
    </row>
    <row r="2316" spans="1:4" hidden="1" x14ac:dyDescent="0.3">
      <c r="A2316" t="s">
        <v>287</v>
      </c>
      <c r="B2316">
        <v>276</v>
      </c>
      <c r="C2316" t="s">
        <v>7112</v>
      </c>
      <c r="D2316" s="85">
        <v>46151</v>
      </c>
    </row>
    <row r="2317" spans="1:4" hidden="1" x14ac:dyDescent="0.3">
      <c r="A2317" t="s">
        <v>287</v>
      </c>
      <c r="B2317">
        <v>275</v>
      </c>
      <c r="C2317" t="s">
        <v>7112</v>
      </c>
      <c r="D2317" s="85">
        <v>46151</v>
      </c>
    </row>
    <row r="2318" spans="1:4" hidden="1" x14ac:dyDescent="0.3">
      <c r="A2318" t="s">
        <v>287</v>
      </c>
      <c r="B2318">
        <v>116</v>
      </c>
      <c r="C2318" t="s">
        <v>7112</v>
      </c>
      <c r="D2318" s="85">
        <v>46151</v>
      </c>
    </row>
    <row r="2319" spans="1:4" hidden="1" x14ac:dyDescent="0.3">
      <c r="A2319" t="s">
        <v>398</v>
      </c>
      <c r="B2319">
        <v>375</v>
      </c>
      <c r="C2319" t="s">
        <v>7112</v>
      </c>
      <c r="D2319" s="85">
        <v>46141</v>
      </c>
    </row>
    <row r="2320" spans="1:4" hidden="1" x14ac:dyDescent="0.3">
      <c r="A2320" t="s">
        <v>398</v>
      </c>
      <c r="B2320">
        <v>533</v>
      </c>
      <c r="C2320" t="s">
        <v>7112</v>
      </c>
      <c r="D2320" s="85">
        <v>46142</v>
      </c>
    </row>
    <row r="2321" spans="1:4" hidden="1" x14ac:dyDescent="0.3">
      <c r="A2321" t="s">
        <v>398</v>
      </c>
      <c r="B2321">
        <v>462</v>
      </c>
      <c r="C2321" t="s">
        <v>7112</v>
      </c>
      <c r="D2321" s="85">
        <v>46142</v>
      </c>
    </row>
    <row r="2322" spans="1:4" hidden="1" x14ac:dyDescent="0.3">
      <c r="A2322" t="s">
        <v>398</v>
      </c>
      <c r="B2322">
        <v>428</v>
      </c>
      <c r="C2322" t="s">
        <v>7112</v>
      </c>
      <c r="D2322" s="85">
        <v>46142</v>
      </c>
    </row>
    <row r="2323" spans="1:4" hidden="1" x14ac:dyDescent="0.3">
      <c r="A2323" t="s">
        <v>398</v>
      </c>
      <c r="B2323">
        <v>282</v>
      </c>
      <c r="C2323" t="s">
        <v>7112</v>
      </c>
      <c r="D2323" s="85">
        <v>46142</v>
      </c>
    </row>
    <row r="2324" spans="1:4" hidden="1" x14ac:dyDescent="0.3">
      <c r="A2324" t="s">
        <v>398</v>
      </c>
      <c r="B2324">
        <v>1062</v>
      </c>
      <c r="C2324" t="s">
        <v>7112</v>
      </c>
      <c r="D2324" s="85">
        <v>46143</v>
      </c>
    </row>
    <row r="2325" spans="1:4" hidden="1" x14ac:dyDescent="0.3">
      <c r="A2325" t="s">
        <v>398</v>
      </c>
      <c r="B2325">
        <v>919</v>
      </c>
      <c r="C2325" t="s">
        <v>7112</v>
      </c>
      <c r="D2325" s="85">
        <v>46143</v>
      </c>
    </row>
    <row r="2326" spans="1:4" hidden="1" x14ac:dyDescent="0.3">
      <c r="A2326" t="s">
        <v>398</v>
      </c>
      <c r="B2326">
        <v>812</v>
      </c>
      <c r="C2326" t="s">
        <v>7112</v>
      </c>
      <c r="D2326" s="85">
        <v>46150</v>
      </c>
    </row>
    <row r="2327" spans="1:4" hidden="1" x14ac:dyDescent="0.3">
      <c r="A2327" t="s">
        <v>398</v>
      </c>
      <c r="B2327">
        <v>8</v>
      </c>
      <c r="C2327" t="s">
        <v>7112</v>
      </c>
      <c r="D2327" s="85">
        <v>46150</v>
      </c>
    </row>
    <row r="2328" spans="1:4" hidden="1" x14ac:dyDescent="0.3">
      <c r="A2328" t="s">
        <v>2207</v>
      </c>
      <c r="B2328">
        <v>2599</v>
      </c>
      <c r="C2328" t="s">
        <v>7112</v>
      </c>
      <c r="D2328" s="85">
        <v>46141</v>
      </c>
    </row>
    <row r="2329" spans="1:4" hidden="1" x14ac:dyDescent="0.3">
      <c r="A2329" t="s">
        <v>2207</v>
      </c>
      <c r="B2329">
        <v>3837</v>
      </c>
      <c r="C2329" t="s">
        <v>7112</v>
      </c>
      <c r="D2329" s="85">
        <v>46142</v>
      </c>
    </row>
    <row r="2330" spans="1:4" hidden="1" x14ac:dyDescent="0.3">
      <c r="A2330" t="s">
        <v>1059</v>
      </c>
      <c r="B2330">
        <v>2695</v>
      </c>
      <c r="C2330" t="s">
        <v>7112</v>
      </c>
      <c r="D2330" s="85">
        <v>46149</v>
      </c>
    </row>
    <row r="2331" spans="1:4" hidden="1" x14ac:dyDescent="0.3">
      <c r="A2331" t="s">
        <v>1059</v>
      </c>
      <c r="B2331">
        <v>2944</v>
      </c>
      <c r="C2331" t="s">
        <v>7112</v>
      </c>
      <c r="D2331" s="85">
        <v>46150</v>
      </c>
    </row>
    <row r="2332" spans="1:4" hidden="1" x14ac:dyDescent="0.3">
      <c r="A2332" t="s">
        <v>302</v>
      </c>
      <c r="B2332">
        <v>1352</v>
      </c>
      <c r="C2332" t="s">
        <v>7112</v>
      </c>
      <c r="D2332" s="85">
        <v>46142</v>
      </c>
    </row>
    <row r="2333" spans="1:4" hidden="1" x14ac:dyDescent="0.3">
      <c r="A2333" t="s">
        <v>302</v>
      </c>
      <c r="B2333">
        <v>1334</v>
      </c>
      <c r="C2333" t="s">
        <v>7112</v>
      </c>
      <c r="D2333" s="85">
        <v>46146</v>
      </c>
    </row>
    <row r="2334" spans="1:4" hidden="1" x14ac:dyDescent="0.3">
      <c r="A2334" t="s">
        <v>302</v>
      </c>
      <c r="B2334">
        <v>4832</v>
      </c>
      <c r="C2334" t="s">
        <v>7112</v>
      </c>
      <c r="D2334" s="85">
        <v>46147</v>
      </c>
    </row>
    <row r="2335" spans="1:4" hidden="1" x14ac:dyDescent="0.3">
      <c r="A2335" t="s">
        <v>302</v>
      </c>
      <c r="B2335">
        <v>4634</v>
      </c>
      <c r="C2335" t="s">
        <v>7112</v>
      </c>
      <c r="D2335" s="85">
        <v>46148</v>
      </c>
    </row>
    <row r="2336" spans="1:4" hidden="1" x14ac:dyDescent="0.3">
      <c r="A2336" t="s">
        <v>302</v>
      </c>
      <c r="B2336">
        <v>4812</v>
      </c>
      <c r="C2336" t="s">
        <v>7112</v>
      </c>
      <c r="D2336" s="85">
        <v>46149</v>
      </c>
    </row>
    <row r="2337" spans="1:4" hidden="1" x14ac:dyDescent="0.3">
      <c r="A2337" t="s">
        <v>302</v>
      </c>
      <c r="B2337">
        <v>4701</v>
      </c>
      <c r="C2337" t="s">
        <v>7112</v>
      </c>
      <c r="D2337" s="85">
        <v>46150</v>
      </c>
    </row>
    <row r="2338" spans="1:4" hidden="1" x14ac:dyDescent="0.3">
      <c r="A2338" t="s">
        <v>302</v>
      </c>
      <c r="B2338">
        <v>453</v>
      </c>
      <c r="C2338" t="s">
        <v>7112</v>
      </c>
      <c r="D2338" s="85">
        <v>46150</v>
      </c>
    </row>
    <row r="2339" spans="1:4" hidden="1" x14ac:dyDescent="0.3">
      <c r="A2339" t="s">
        <v>286</v>
      </c>
      <c r="B2339">
        <v>595</v>
      </c>
      <c r="C2339" t="s">
        <v>7112</v>
      </c>
      <c r="D2339" s="85">
        <v>46141</v>
      </c>
    </row>
    <row r="2340" spans="1:4" hidden="1" x14ac:dyDescent="0.3">
      <c r="A2340" t="s">
        <v>286</v>
      </c>
      <c r="B2340">
        <v>499</v>
      </c>
      <c r="C2340" t="s">
        <v>7112</v>
      </c>
      <c r="D2340" s="85">
        <v>46142</v>
      </c>
    </row>
    <row r="2341" spans="1:4" hidden="1" x14ac:dyDescent="0.3">
      <c r="A2341" t="s">
        <v>286</v>
      </c>
      <c r="B2341">
        <v>497</v>
      </c>
      <c r="C2341" t="s">
        <v>7112</v>
      </c>
      <c r="D2341" s="85">
        <v>46142</v>
      </c>
    </row>
    <row r="2342" spans="1:4" hidden="1" x14ac:dyDescent="0.3">
      <c r="A2342" t="s">
        <v>286</v>
      </c>
      <c r="B2342">
        <v>498</v>
      </c>
      <c r="C2342" t="s">
        <v>7112</v>
      </c>
      <c r="D2342" s="85">
        <v>46142</v>
      </c>
    </row>
    <row r="2343" spans="1:4" hidden="1" x14ac:dyDescent="0.3">
      <c r="A2343" t="s">
        <v>286</v>
      </c>
      <c r="B2343">
        <v>187</v>
      </c>
      <c r="C2343" t="s">
        <v>7112</v>
      </c>
      <c r="D2343" s="85">
        <v>46142</v>
      </c>
    </row>
    <row r="2344" spans="1:4" hidden="1" x14ac:dyDescent="0.3">
      <c r="A2344" t="s">
        <v>286</v>
      </c>
      <c r="B2344">
        <v>3</v>
      </c>
      <c r="C2344" t="s">
        <v>7112</v>
      </c>
      <c r="D2344" s="85">
        <v>46142</v>
      </c>
    </row>
    <row r="2345" spans="1:4" hidden="1" x14ac:dyDescent="0.3">
      <c r="A2345" t="s">
        <v>286</v>
      </c>
      <c r="B2345">
        <v>1</v>
      </c>
      <c r="C2345" t="s">
        <v>7112</v>
      </c>
      <c r="D2345" s="85">
        <v>46142</v>
      </c>
    </row>
    <row r="2346" spans="1:4" hidden="1" x14ac:dyDescent="0.3">
      <c r="A2346" t="s">
        <v>286</v>
      </c>
      <c r="B2346">
        <v>1</v>
      </c>
      <c r="C2346" t="s">
        <v>7112</v>
      </c>
      <c r="D2346" s="85">
        <v>46142</v>
      </c>
    </row>
    <row r="2347" spans="1:4" hidden="1" x14ac:dyDescent="0.3">
      <c r="A2347" t="s">
        <v>286</v>
      </c>
      <c r="B2347">
        <v>1</v>
      </c>
      <c r="C2347" t="s">
        <v>7112</v>
      </c>
      <c r="D2347" s="85">
        <v>46142</v>
      </c>
    </row>
    <row r="2348" spans="1:4" hidden="1" x14ac:dyDescent="0.3">
      <c r="A2348" t="s">
        <v>286</v>
      </c>
      <c r="B2348">
        <v>1</v>
      </c>
      <c r="C2348" t="s">
        <v>7112</v>
      </c>
      <c r="D2348" s="85">
        <v>46142</v>
      </c>
    </row>
    <row r="2349" spans="1:4" hidden="1" x14ac:dyDescent="0.3">
      <c r="A2349" t="s">
        <v>286</v>
      </c>
      <c r="B2349">
        <v>1</v>
      </c>
      <c r="C2349" t="s">
        <v>7112</v>
      </c>
      <c r="D2349" s="85">
        <v>46142</v>
      </c>
    </row>
    <row r="2350" spans="1:4" hidden="1" x14ac:dyDescent="0.3">
      <c r="A2350" t="s">
        <v>286</v>
      </c>
      <c r="B2350">
        <v>1</v>
      </c>
      <c r="C2350" t="s">
        <v>7112</v>
      </c>
      <c r="D2350" s="85">
        <v>46142</v>
      </c>
    </row>
    <row r="2351" spans="1:4" hidden="1" x14ac:dyDescent="0.3">
      <c r="A2351" t="s">
        <v>286</v>
      </c>
      <c r="B2351">
        <v>497</v>
      </c>
      <c r="C2351" t="s">
        <v>7112</v>
      </c>
      <c r="D2351" s="85">
        <v>46142</v>
      </c>
    </row>
    <row r="2352" spans="1:4" hidden="1" x14ac:dyDescent="0.3">
      <c r="A2352" t="s">
        <v>286</v>
      </c>
      <c r="B2352">
        <v>657</v>
      </c>
      <c r="C2352" t="s">
        <v>7112</v>
      </c>
      <c r="D2352" s="85">
        <v>46142</v>
      </c>
    </row>
    <row r="2353" spans="1:4" hidden="1" x14ac:dyDescent="0.3">
      <c r="A2353" t="s">
        <v>286</v>
      </c>
      <c r="B2353">
        <v>409</v>
      </c>
      <c r="C2353" t="s">
        <v>7112</v>
      </c>
      <c r="D2353" s="85">
        <v>46142</v>
      </c>
    </row>
    <row r="2354" spans="1:4" hidden="1" x14ac:dyDescent="0.3">
      <c r="A2354" t="s">
        <v>286</v>
      </c>
      <c r="B2354">
        <v>496</v>
      </c>
      <c r="C2354" t="s">
        <v>7112</v>
      </c>
      <c r="D2354" s="85">
        <v>46147</v>
      </c>
    </row>
    <row r="2355" spans="1:4" hidden="1" x14ac:dyDescent="0.3">
      <c r="A2355" t="s">
        <v>286</v>
      </c>
      <c r="B2355">
        <v>641</v>
      </c>
      <c r="C2355" t="s">
        <v>7112</v>
      </c>
      <c r="D2355" s="85">
        <v>46147</v>
      </c>
    </row>
    <row r="2356" spans="1:4" hidden="1" x14ac:dyDescent="0.3">
      <c r="A2356" t="s">
        <v>286</v>
      </c>
      <c r="B2356">
        <v>498</v>
      </c>
      <c r="C2356" t="s">
        <v>7112</v>
      </c>
      <c r="D2356" s="85">
        <v>46148</v>
      </c>
    </row>
    <row r="2357" spans="1:4" hidden="1" x14ac:dyDescent="0.3">
      <c r="A2357" t="s">
        <v>286</v>
      </c>
      <c r="B2357">
        <v>497</v>
      </c>
      <c r="C2357" t="s">
        <v>7112</v>
      </c>
      <c r="D2357" s="85">
        <v>46148</v>
      </c>
    </row>
    <row r="2358" spans="1:4" hidden="1" x14ac:dyDescent="0.3">
      <c r="A2358" t="s">
        <v>286</v>
      </c>
      <c r="B2358">
        <v>851</v>
      </c>
      <c r="C2358" t="s">
        <v>7112</v>
      </c>
      <c r="D2358" s="85">
        <v>46148</v>
      </c>
    </row>
    <row r="2359" spans="1:4" hidden="1" x14ac:dyDescent="0.3">
      <c r="A2359" t="s">
        <v>286</v>
      </c>
      <c r="B2359">
        <v>497</v>
      </c>
      <c r="C2359" t="s">
        <v>7112</v>
      </c>
      <c r="D2359" s="85">
        <v>46148</v>
      </c>
    </row>
    <row r="2360" spans="1:4" hidden="1" x14ac:dyDescent="0.3">
      <c r="A2360" t="s">
        <v>286</v>
      </c>
      <c r="B2360">
        <v>637</v>
      </c>
      <c r="C2360" t="s">
        <v>7112</v>
      </c>
      <c r="D2360" s="85">
        <v>46148</v>
      </c>
    </row>
    <row r="2361" spans="1:4" hidden="1" x14ac:dyDescent="0.3">
      <c r="A2361" t="s">
        <v>286</v>
      </c>
      <c r="B2361">
        <v>498</v>
      </c>
      <c r="C2361" t="s">
        <v>7112</v>
      </c>
      <c r="D2361" s="85">
        <v>46149</v>
      </c>
    </row>
    <row r="2362" spans="1:4" hidden="1" x14ac:dyDescent="0.3">
      <c r="A2362" t="s">
        <v>286</v>
      </c>
      <c r="B2362">
        <v>497</v>
      </c>
      <c r="C2362" t="s">
        <v>7112</v>
      </c>
      <c r="D2362" s="85">
        <v>46149</v>
      </c>
    </row>
    <row r="2363" spans="1:4" hidden="1" x14ac:dyDescent="0.3">
      <c r="A2363" t="s">
        <v>286</v>
      </c>
      <c r="B2363">
        <v>851</v>
      </c>
      <c r="C2363" t="s">
        <v>7112</v>
      </c>
      <c r="D2363" s="85">
        <v>46149</v>
      </c>
    </row>
    <row r="2364" spans="1:4" hidden="1" x14ac:dyDescent="0.3">
      <c r="A2364" t="s">
        <v>286</v>
      </c>
      <c r="B2364">
        <v>498</v>
      </c>
      <c r="C2364" t="s">
        <v>7112</v>
      </c>
      <c r="D2364" s="85">
        <v>46149</v>
      </c>
    </row>
    <row r="2365" spans="1:4" hidden="1" x14ac:dyDescent="0.3">
      <c r="A2365" t="s">
        <v>286</v>
      </c>
      <c r="B2365">
        <v>497</v>
      </c>
      <c r="C2365" t="s">
        <v>7112</v>
      </c>
      <c r="D2365" s="85">
        <v>46149</v>
      </c>
    </row>
    <row r="2366" spans="1:4" hidden="1" x14ac:dyDescent="0.3">
      <c r="A2366" t="s">
        <v>286</v>
      </c>
      <c r="B2366">
        <v>498</v>
      </c>
      <c r="C2366" t="s">
        <v>7112</v>
      </c>
      <c r="D2366" s="85">
        <v>46149</v>
      </c>
    </row>
    <row r="2367" spans="1:4" hidden="1" x14ac:dyDescent="0.3">
      <c r="A2367" t="s">
        <v>286</v>
      </c>
      <c r="B2367">
        <v>497</v>
      </c>
      <c r="C2367" t="s">
        <v>7112</v>
      </c>
      <c r="D2367" s="85">
        <v>46150</v>
      </c>
    </row>
    <row r="2368" spans="1:4" hidden="1" x14ac:dyDescent="0.3">
      <c r="A2368" t="s">
        <v>286</v>
      </c>
      <c r="B2368">
        <v>498</v>
      </c>
      <c r="C2368" t="s">
        <v>7112</v>
      </c>
      <c r="D2368" s="85">
        <v>46150</v>
      </c>
    </row>
    <row r="2369" spans="1:4" hidden="1" x14ac:dyDescent="0.3">
      <c r="A2369" t="s">
        <v>286</v>
      </c>
      <c r="B2369">
        <v>528</v>
      </c>
      <c r="C2369" t="s">
        <v>7112</v>
      </c>
      <c r="D2369" s="85">
        <v>46150</v>
      </c>
    </row>
    <row r="2370" spans="1:4" hidden="1" x14ac:dyDescent="0.3">
      <c r="A2370" t="s">
        <v>286</v>
      </c>
      <c r="B2370">
        <v>498</v>
      </c>
      <c r="C2370" t="s">
        <v>7112</v>
      </c>
      <c r="D2370" s="85">
        <v>46150</v>
      </c>
    </row>
    <row r="2371" spans="1:4" hidden="1" x14ac:dyDescent="0.3">
      <c r="A2371" t="s">
        <v>286</v>
      </c>
      <c r="B2371">
        <v>497</v>
      </c>
      <c r="C2371" t="s">
        <v>7112</v>
      </c>
      <c r="D2371" s="85">
        <v>46150</v>
      </c>
    </row>
    <row r="2372" spans="1:4" hidden="1" x14ac:dyDescent="0.3">
      <c r="A2372" t="s">
        <v>286</v>
      </c>
      <c r="B2372">
        <v>497</v>
      </c>
      <c r="C2372" t="s">
        <v>7112</v>
      </c>
      <c r="D2372" s="85">
        <v>46150</v>
      </c>
    </row>
    <row r="2373" spans="1:4" hidden="1" x14ac:dyDescent="0.3">
      <c r="A2373" t="s">
        <v>286</v>
      </c>
      <c r="B2373">
        <v>498</v>
      </c>
      <c r="C2373" t="s">
        <v>7112</v>
      </c>
      <c r="D2373" s="85">
        <v>46151</v>
      </c>
    </row>
    <row r="2374" spans="1:4" hidden="1" x14ac:dyDescent="0.3">
      <c r="A2374" t="s">
        <v>286</v>
      </c>
      <c r="B2374">
        <v>497</v>
      </c>
      <c r="C2374" t="s">
        <v>7112</v>
      </c>
      <c r="D2374" s="85">
        <v>46151</v>
      </c>
    </row>
    <row r="2375" spans="1:4" hidden="1" x14ac:dyDescent="0.3">
      <c r="A2375" t="s">
        <v>286</v>
      </c>
      <c r="B2375">
        <v>498</v>
      </c>
      <c r="C2375" t="s">
        <v>7112</v>
      </c>
      <c r="D2375" s="85">
        <v>46151</v>
      </c>
    </row>
    <row r="2376" spans="1:4" hidden="1" x14ac:dyDescent="0.3">
      <c r="A2376" t="s">
        <v>286</v>
      </c>
      <c r="B2376">
        <v>497</v>
      </c>
      <c r="C2376" t="s">
        <v>7112</v>
      </c>
      <c r="D2376" s="85">
        <v>46151</v>
      </c>
    </row>
    <row r="2377" spans="1:4" hidden="1" x14ac:dyDescent="0.3">
      <c r="A2377" t="s">
        <v>286</v>
      </c>
      <c r="B2377">
        <v>497</v>
      </c>
      <c r="C2377" t="s">
        <v>7112</v>
      </c>
      <c r="D2377" s="85">
        <v>46151</v>
      </c>
    </row>
    <row r="2378" spans="1:4" hidden="1" x14ac:dyDescent="0.3">
      <c r="A2378" t="s">
        <v>286</v>
      </c>
      <c r="B2378">
        <v>340</v>
      </c>
      <c r="C2378" t="s">
        <v>7112</v>
      </c>
      <c r="D2378" s="85">
        <v>46151</v>
      </c>
    </row>
    <row r="2379" spans="1:4" hidden="1" x14ac:dyDescent="0.3">
      <c r="A2379" t="s">
        <v>293</v>
      </c>
      <c r="B2379">
        <v>1992</v>
      </c>
      <c r="C2379" t="s">
        <v>7112</v>
      </c>
      <c r="D2379" s="85">
        <v>46142</v>
      </c>
    </row>
    <row r="2380" spans="1:4" hidden="1" x14ac:dyDescent="0.3">
      <c r="A2380" t="s">
        <v>293</v>
      </c>
      <c r="B2380">
        <v>1800</v>
      </c>
      <c r="C2380" t="s">
        <v>7112</v>
      </c>
      <c r="D2380" s="85">
        <v>46146</v>
      </c>
    </row>
    <row r="2381" spans="1:4" hidden="1" x14ac:dyDescent="0.3">
      <c r="A2381" t="s">
        <v>293</v>
      </c>
      <c r="B2381">
        <v>1833</v>
      </c>
      <c r="C2381" t="s">
        <v>7112</v>
      </c>
      <c r="D2381" s="85">
        <v>46147</v>
      </c>
    </row>
    <row r="2382" spans="1:4" hidden="1" x14ac:dyDescent="0.3">
      <c r="A2382" t="s">
        <v>293</v>
      </c>
      <c r="B2382">
        <v>1562</v>
      </c>
      <c r="C2382" t="s">
        <v>7112</v>
      </c>
      <c r="D2382" s="85">
        <v>46148</v>
      </c>
    </row>
    <row r="2383" spans="1:4" hidden="1" x14ac:dyDescent="0.3">
      <c r="A2383" t="s">
        <v>293</v>
      </c>
      <c r="B2383">
        <v>2011</v>
      </c>
      <c r="C2383" t="s">
        <v>7112</v>
      </c>
      <c r="D2383" s="85">
        <v>46149</v>
      </c>
    </row>
    <row r="2384" spans="1:4" hidden="1" x14ac:dyDescent="0.3">
      <c r="A2384" t="s">
        <v>293</v>
      </c>
      <c r="B2384">
        <v>2012</v>
      </c>
      <c r="C2384" t="s">
        <v>7112</v>
      </c>
      <c r="D2384" s="85">
        <v>46150</v>
      </c>
    </row>
    <row r="2385" spans="1:4" hidden="1" x14ac:dyDescent="0.3">
      <c r="A2385" t="s">
        <v>361</v>
      </c>
      <c r="B2385">
        <v>537</v>
      </c>
      <c r="C2385" t="s">
        <v>7112</v>
      </c>
      <c r="D2385" s="85">
        <v>46141</v>
      </c>
    </row>
    <row r="2386" spans="1:4" hidden="1" x14ac:dyDescent="0.3">
      <c r="A2386" t="s">
        <v>361</v>
      </c>
      <c r="B2386">
        <v>565</v>
      </c>
      <c r="C2386" t="s">
        <v>7112</v>
      </c>
      <c r="D2386" s="85">
        <v>46141</v>
      </c>
    </row>
    <row r="2387" spans="1:4" hidden="1" x14ac:dyDescent="0.3">
      <c r="A2387" t="s">
        <v>361</v>
      </c>
      <c r="B2387">
        <v>681</v>
      </c>
      <c r="C2387" t="s">
        <v>7112</v>
      </c>
      <c r="D2387" s="85">
        <v>46141</v>
      </c>
    </row>
    <row r="2388" spans="1:4" hidden="1" x14ac:dyDescent="0.3">
      <c r="A2388" t="s">
        <v>361</v>
      </c>
      <c r="B2388">
        <v>565</v>
      </c>
      <c r="C2388" t="s">
        <v>7112</v>
      </c>
      <c r="D2388" s="85">
        <v>46142</v>
      </c>
    </row>
    <row r="2389" spans="1:4" hidden="1" x14ac:dyDescent="0.3">
      <c r="A2389" t="s">
        <v>361</v>
      </c>
      <c r="B2389">
        <v>568</v>
      </c>
      <c r="C2389" t="s">
        <v>7112</v>
      </c>
      <c r="D2389" s="85">
        <v>46142</v>
      </c>
    </row>
    <row r="2390" spans="1:4" hidden="1" x14ac:dyDescent="0.3">
      <c r="A2390" t="s">
        <v>361</v>
      </c>
      <c r="B2390">
        <v>788</v>
      </c>
      <c r="C2390" t="s">
        <v>7112</v>
      </c>
      <c r="D2390" s="85">
        <v>46142</v>
      </c>
    </row>
    <row r="2391" spans="1:4" hidden="1" x14ac:dyDescent="0.3">
      <c r="A2391" t="s">
        <v>361</v>
      </c>
      <c r="B2391">
        <v>2</v>
      </c>
      <c r="C2391" t="s">
        <v>7112</v>
      </c>
      <c r="D2391" s="85">
        <v>46142</v>
      </c>
    </row>
    <row r="2392" spans="1:4" hidden="1" x14ac:dyDescent="0.3">
      <c r="A2392" t="s">
        <v>361</v>
      </c>
      <c r="B2392">
        <v>2</v>
      </c>
      <c r="C2392" t="s">
        <v>7112</v>
      </c>
      <c r="D2392" s="85">
        <v>46142</v>
      </c>
    </row>
    <row r="2393" spans="1:4" hidden="1" x14ac:dyDescent="0.3">
      <c r="A2393" t="s">
        <v>361</v>
      </c>
      <c r="B2393">
        <v>567</v>
      </c>
      <c r="C2393" t="s">
        <v>7112</v>
      </c>
      <c r="D2393" s="85">
        <v>46142</v>
      </c>
    </row>
    <row r="2394" spans="1:4" hidden="1" x14ac:dyDescent="0.3">
      <c r="A2394" t="s">
        <v>361</v>
      </c>
      <c r="B2394">
        <v>52</v>
      </c>
      <c r="C2394" t="s">
        <v>7112</v>
      </c>
      <c r="D2394" s="85">
        <v>46142</v>
      </c>
    </row>
    <row r="2395" spans="1:4" hidden="1" x14ac:dyDescent="0.3">
      <c r="A2395" t="s">
        <v>361</v>
      </c>
      <c r="B2395">
        <v>827</v>
      </c>
      <c r="C2395" t="s">
        <v>7112</v>
      </c>
      <c r="D2395" s="85">
        <v>46142</v>
      </c>
    </row>
    <row r="2396" spans="1:4" hidden="1" x14ac:dyDescent="0.3">
      <c r="A2396" t="s">
        <v>361</v>
      </c>
      <c r="B2396">
        <v>566</v>
      </c>
      <c r="C2396" t="s">
        <v>7112</v>
      </c>
      <c r="D2396" s="85">
        <v>46143</v>
      </c>
    </row>
    <row r="2397" spans="1:4" hidden="1" x14ac:dyDescent="0.3">
      <c r="A2397" t="s">
        <v>361</v>
      </c>
      <c r="B2397">
        <v>567</v>
      </c>
      <c r="C2397" t="s">
        <v>7112</v>
      </c>
      <c r="D2397" s="85">
        <v>46143</v>
      </c>
    </row>
    <row r="2398" spans="1:4" hidden="1" x14ac:dyDescent="0.3">
      <c r="A2398" t="s">
        <v>361</v>
      </c>
      <c r="B2398">
        <v>566</v>
      </c>
      <c r="C2398" t="s">
        <v>7112</v>
      </c>
      <c r="D2398" s="85">
        <v>46143</v>
      </c>
    </row>
    <row r="2399" spans="1:4" hidden="1" x14ac:dyDescent="0.3">
      <c r="A2399" t="s">
        <v>361</v>
      </c>
      <c r="B2399">
        <v>325</v>
      </c>
      <c r="C2399" t="s">
        <v>7112</v>
      </c>
      <c r="D2399" s="85">
        <v>46143</v>
      </c>
    </row>
    <row r="2400" spans="1:4" hidden="1" x14ac:dyDescent="0.3">
      <c r="A2400" t="s">
        <v>361</v>
      </c>
      <c r="B2400">
        <v>567</v>
      </c>
      <c r="C2400" t="s">
        <v>7112</v>
      </c>
      <c r="D2400" s="85">
        <v>46146</v>
      </c>
    </row>
    <row r="2401" spans="1:4" hidden="1" x14ac:dyDescent="0.3">
      <c r="A2401" t="s">
        <v>361</v>
      </c>
      <c r="B2401">
        <v>921</v>
      </c>
      <c r="C2401" t="s">
        <v>7112</v>
      </c>
      <c r="D2401" s="85">
        <v>46146</v>
      </c>
    </row>
    <row r="2402" spans="1:4" hidden="1" x14ac:dyDescent="0.3">
      <c r="A2402" t="s">
        <v>361</v>
      </c>
      <c r="B2402">
        <v>567</v>
      </c>
      <c r="C2402" t="s">
        <v>7112</v>
      </c>
      <c r="D2402" s="85">
        <v>46147</v>
      </c>
    </row>
    <row r="2403" spans="1:4" hidden="1" x14ac:dyDescent="0.3">
      <c r="A2403" t="s">
        <v>361</v>
      </c>
      <c r="B2403">
        <v>566</v>
      </c>
      <c r="C2403" t="s">
        <v>7112</v>
      </c>
      <c r="D2403" s="85">
        <v>46147</v>
      </c>
    </row>
    <row r="2404" spans="1:4" hidden="1" x14ac:dyDescent="0.3">
      <c r="A2404" t="s">
        <v>361</v>
      </c>
      <c r="B2404">
        <v>805</v>
      </c>
      <c r="C2404" t="s">
        <v>7112</v>
      </c>
      <c r="D2404" s="85">
        <v>46147</v>
      </c>
    </row>
    <row r="2405" spans="1:4" hidden="1" x14ac:dyDescent="0.3">
      <c r="A2405" t="s">
        <v>361</v>
      </c>
      <c r="B2405">
        <v>2</v>
      </c>
      <c r="C2405" t="s">
        <v>7112</v>
      </c>
      <c r="D2405" s="85">
        <v>46147</v>
      </c>
    </row>
    <row r="2406" spans="1:4" hidden="1" x14ac:dyDescent="0.3">
      <c r="A2406" t="s">
        <v>361</v>
      </c>
      <c r="B2406">
        <v>563</v>
      </c>
      <c r="C2406" t="s">
        <v>7112</v>
      </c>
      <c r="D2406" s="85">
        <v>46147</v>
      </c>
    </row>
    <row r="2407" spans="1:4" hidden="1" x14ac:dyDescent="0.3">
      <c r="A2407" t="s">
        <v>361</v>
      </c>
      <c r="B2407">
        <v>52</v>
      </c>
      <c r="C2407" t="s">
        <v>7112</v>
      </c>
      <c r="D2407" s="85">
        <v>46147</v>
      </c>
    </row>
    <row r="2408" spans="1:4" hidden="1" x14ac:dyDescent="0.3">
      <c r="A2408" t="s">
        <v>361</v>
      </c>
      <c r="B2408">
        <v>802</v>
      </c>
      <c r="C2408" t="s">
        <v>7112</v>
      </c>
      <c r="D2408" s="85">
        <v>46147</v>
      </c>
    </row>
    <row r="2409" spans="1:4" hidden="1" x14ac:dyDescent="0.3">
      <c r="A2409" t="s">
        <v>361</v>
      </c>
      <c r="B2409">
        <v>566</v>
      </c>
      <c r="C2409" t="s">
        <v>7112</v>
      </c>
      <c r="D2409" s="85">
        <v>46148</v>
      </c>
    </row>
    <row r="2410" spans="1:4" hidden="1" x14ac:dyDescent="0.3">
      <c r="A2410" t="s">
        <v>361</v>
      </c>
      <c r="B2410">
        <v>568</v>
      </c>
      <c r="C2410" t="s">
        <v>7112</v>
      </c>
      <c r="D2410" s="85">
        <v>46148</v>
      </c>
    </row>
    <row r="2411" spans="1:4" hidden="1" x14ac:dyDescent="0.3">
      <c r="A2411" t="s">
        <v>361</v>
      </c>
      <c r="B2411">
        <v>496</v>
      </c>
      <c r="C2411" t="s">
        <v>7112</v>
      </c>
      <c r="D2411" s="85">
        <v>46148</v>
      </c>
    </row>
    <row r="2412" spans="1:4" hidden="1" x14ac:dyDescent="0.3">
      <c r="A2412" t="s">
        <v>3665</v>
      </c>
      <c r="B2412">
        <v>478</v>
      </c>
      <c r="C2412" t="s">
        <v>7112</v>
      </c>
      <c r="D2412" s="85">
        <v>46146</v>
      </c>
    </row>
    <row r="2413" spans="1:4" hidden="1" x14ac:dyDescent="0.3">
      <c r="A2413" t="s">
        <v>3665</v>
      </c>
      <c r="B2413">
        <v>475</v>
      </c>
      <c r="C2413" t="s">
        <v>7112</v>
      </c>
      <c r="D2413" s="85">
        <v>46147</v>
      </c>
    </row>
    <row r="2414" spans="1:4" hidden="1" x14ac:dyDescent="0.3">
      <c r="A2414" t="s">
        <v>3665</v>
      </c>
      <c r="B2414">
        <v>477</v>
      </c>
      <c r="C2414" t="s">
        <v>7112</v>
      </c>
      <c r="D2414" s="85">
        <v>46147</v>
      </c>
    </row>
    <row r="2415" spans="1:4" hidden="1" x14ac:dyDescent="0.3">
      <c r="A2415" t="s">
        <v>3665</v>
      </c>
      <c r="B2415">
        <v>476</v>
      </c>
      <c r="C2415" t="s">
        <v>7112</v>
      </c>
      <c r="D2415" s="85">
        <v>46147</v>
      </c>
    </row>
    <row r="2416" spans="1:4" hidden="1" x14ac:dyDescent="0.3">
      <c r="A2416" t="s">
        <v>3665</v>
      </c>
      <c r="B2416">
        <v>308</v>
      </c>
      <c r="C2416" t="s">
        <v>7112</v>
      </c>
      <c r="D2416" s="85">
        <v>46147</v>
      </c>
    </row>
    <row r="2417" spans="1:4" hidden="1" x14ac:dyDescent="0.3">
      <c r="A2417" t="s">
        <v>3665</v>
      </c>
      <c r="B2417">
        <v>2</v>
      </c>
      <c r="C2417" t="s">
        <v>7112</v>
      </c>
      <c r="D2417" s="85">
        <v>46147</v>
      </c>
    </row>
    <row r="2418" spans="1:4" hidden="1" x14ac:dyDescent="0.3">
      <c r="A2418" t="s">
        <v>3665</v>
      </c>
      <c r="B2418">
        <v>1</v>
      </c>
      <c r="C2418" t="s">
        <v>7112</v>
      </c>
      <c r="D2418" s="85">
        <v>46147</v>
      </c>
    </row>
    <row r="2419" spans="1:4" hidden="1" x14ac:dyDescent="0.3">
      <c r="A2419" t="s">
        <v>3665</v>
      </c>
      <c r="B2419">
        <v>27</v>
      </c>
      <c r="C2419" t="s">
        <v>7112</v>
      </c>
      <c r="D2419" s="85">
        <v>46147</v>
      </c>
    </row>
    <row r="2420" spans="1:4" hidden="1" x14ac:dyDescent="0.3">
      <c r="A2420" t="s">
        <v>3665</v>
      </c>
      <c r="B2420">
        <v>174</v>
      </c>
      <c r="C2420" t="s">
        <v>7112</v>
      </c>
      <c r="D2420" s="85">
        <v>46147</v>
      </c>
    </row>
    <row r="2421" spans="1:4" hidden="1" x14ac:dyDescent="0.3">
      <c r="A2421" t="s">
        <v>3665</v>
      </c>
      <c r="B2421">
        <v>1</v>
      </c>
      <c r="C2421" t="s">
        <v>7112</v>
      </c>
      <c r="D2421" s="85">
        <v>46147</v>
      </c>
    </row>
    <row r="2422" spans="1:4" hidden="1" x14ac:dyDescent="0.3">
      <c r="A2422" t="s">
        <v>3665</v>
      </c>
      <c r="B2422">
        <v>1</v>
      </c>
      <c r="C2422" t="s">
        <v>7112</v>
      </c>
      <c r="D2422" s="85">
        <v>46147</v>
      </c>
    </row>
    <row r="2423" spans="1:4" hidden="1" x14ac:dyDescent="0.3">
      <c r="A2423" t="s">
        <v>3665</v>
      </c>
      <c r="B2423">
        <v>862</v>
      </c>
      <c r="C2423" t="s">
        <v>7112</v>
      </c>
      <c r="D2423" s="85">
        <v>46147</v>
      </c>
    </row>
    <row r="2424" spans="1:4" hidden="1" x14ac:dyDescent="0.3">
      <c r="A2424" t="s">
        <v>3665</v>
      </c>
      <c r="B2424">
        <v>477</v>
      </c>
      <c r="C2424" t="s">
        <v>7112</v>
      </c>
      <c r="D2424" s="85">
        <v>46148</v>
      </c>
    </row>
    <row r="2425" spans="1:4" hidden="1" x14ac:dyDescent="0.3">
      <c r="A2425" t="s">
        <v>3665</v>
      </c>
      <c r="B2425">
        <v>475</v>
      </c>
      <c r="C2425" t="s">
        <v>7112</v>
      </c>
      <c r="D2425" s="85">
        <v>46148</v>
      </c>
    </row>
    <row r="2426" spans="1:4" hidden="1" x14ac:dyDescent="0.3">
      <c r="A2426" t="s">
        <v>3665</v>
      </c>
      <c r="B2426">
        <v>477</v>
      </c>
      <c r="C2426" t="s">
        <v>7112</v>
      </c>
      <c r="D2426" s="85">
        <v>46148</v>
      </c>
    </row>
    <row r="2427" spans="1:4" hidden="1" x14ac:dyDescent="0.3">
      <c r="A2427" t="s">
        <v>3665</v>
      </c>
      <c r="B2427">
        <v>500</v>
      </c>
      <c r="C2427" t="s">
        <v>7112</v>
      </c>
      <c r="D2427" s="85">
        <v>46148</v>
      </c>
    </row>
    <row r="2428" spans="1:4" hidden="1" x14ac:dyDescent="0.3">
      <c r="A2428" t="s">
        <v>3665</v>
      </c>
      <c r="B2428">
        <v>891</v>
      </c>
      <c r="C2428" t="s">
        <v>7112</v>
      </c>
      <c r="D2428" s="85">
        <v>46148</v>
      </c>
    </row>
    <row r="2429" spans="1:4" hidden="1" x14ac:dyDescent="0.3">
      <c r="A2429" t="s">
        <v>3665</v>
      </c>
      <c r="B2429">
        <v>476</v>
      </c>
      <c r="C2429" t="s">
        <v>7112</v>
      </c>
      <c r="D2429" s="85">
        <v>46149</v>
      </c>
    </row>
    <row r="2430" spans="1:4" hidden="1" x14ac:dyDescent="0.3">
      <c r="A2430" t="s">
        <v>3665</v>
      </c>
      <c r="B2430">
        <v>476</v>
      </c>
      <c r="C2430" t="s">
        <v>7112</v>
      </c>
      <c r="D2430" s="85">
        <v>46149</v>
      </c>
    </row>
    <row r="2431" spans="1:4" hidden="1" x14ac:dyDescent="0.3">
      <c r="A2431" t="s">
        <v>3665</v>
      </c>
      <c r="B2431">
        <v>476</v>
      </c>
      <c r="C2431" t="s">
        <v>7112</v>
      </c>
      <c r="D2431" s="85">
        <v>46149</v>
      </c>
    </row>
    <row r="2432" spans="1:4" hidden="1" x14ac:dyDescent="0.3">
      <c r="A2432" t="s">
        <v>3665</v>
      </c>
      <c r="B2432">
        <v>165</v>
      </c>
      <c r="C2432" t="s">
        <v>7112</v>
      </c>
      <c r="D2432" s="85">
        <v>46149</v>
      </c>
    </row>
    <row r="2433" spans="1:4" hidden="1" x14ac:dyDescent="0.3">
      <c r="A2433" t="s">
        <v>3665</v>
      </c>
      <c r="B2433">
        <v>476</v>
      </c>
      <c r="C2433" t="s">
        <v>7112</v>
      </c>
      <c r="D2433" s="85">
        <v>46149</v>
      </c>
    </row>
    <row r="2434" spans="1:4" hidden="1" x14ac:dyDescent="0.3">
      <c r="A2434" t="s">
        <v>3665</v>
      </c>
      <c r="B2434">
        <v>756</v>
      </c>
      <c r="C2434" t="s">
        <v>7112</v>
      </c>
      <c r="D2434" s="85">
        <v>46149</v>
      </c>
    </row>
    <row r="2435" spans="1:4" hidden="1" x14ac:dyDescent="0.3">
      <c r="A2435" t="s">
        <v>3665</v>
      </c>
      <c r="B2435">
        <v>476</v>
      </c>
      <c r="C2435" t="s">
        <v>7112</v>
      </c>
      <c r="D2435" s="85">
        <v>46149</v>
      </c>
    </row>
    <row r="2436" spans="1:4" hidden="1" x14ac:dyDescent="0.3">
      <c r="A2436" t="s">
        <v>3665</v>
      </c>
      <c r="B2436">
        <v>476</v>
      </c>
      <c r="C2436" t="s">
        <v>7112</v>
      </c>
      <c r="D2436" s="85">
        <v>46150</v>
      </c>
    </row>
    <row r="2437" spans="1:4" hidden="1" x14ac:dyDescent="0.3">
      <c r="A2437" t="s">
        <v>3665</v>
      </c>
      <c r="B2437">
        <v>476</v>
      </c>
      <c r="C2437" t="s">
        <v>7112</v>
      </c>
      <c r="D2437" s="85">
        <v>46150</v>
      </c>
    </row>
    <row r="2438" spans="1:4" hidden="1" x14ac:dyDescent="0.3">
      <c r="A2438" t="s">
        <v>3665</v>
      </c>
      <c r="B2438">
        <v>295</v>
      </c>
      <c r="C2438" t="s">
        <v>7112</v>
      </c>
      <c r="D2438" s="85">
        <v>46150</v>
      </c>
    </row>
    <row r="2439" spans="1:4" hidden="1" x14ac:dyDescent="0.3">
      <c r="A2439" t="s">
        <v>3665</v>
      </c>
      <c r="B2439">
        <v>475</v>
      </c>
      <c r="C2439" t="s">
        <v>7112</v>
      </c>
      <c r="D2439" s="85">
        <v>46150</v>
      </c>
    </row>
    <row r="2440" spans="1:4" hidden="1" x14ac:dyDescent="0.3">
      <c r="A2440" t="s">
        <v>3665</v>
      </c>
      <c r="B2440">
        <v>673</v>
      </c>
      <c r="C2440" t="s">
        <v>7112</v>
      </c>
      <c r="D2440" s="85">
        <v>46150</v>
      </c>
    </row>
    <row r="2441" spans="1:4" hidden="1" x14ac:dyDescent="0.3">
      <c r="A2441" t="s">
        <v>3665</v>
      </c>
      <c r="B2441">
        <v>476</v>
      </c>
      <c r="C2441" t="s">
        <v>7112</v>
      </c>
      <c r="D2441" s="85">
        <v>46151</v>
      </c>
    </row>
    <row r="2442" spans="1:4" hidden="1" x14ac:dyDescent="0.3">
      <c r="A2442" t="s">
        <v>3665</v>
      </c>
      <c r="B2442">
        <v>476</v>
      </c>
      <c r="C2442" t="s">
        <v>7112</v>
      </c>
      <c r="D2442" s="85">
        <v>46151</v>
      </c>
    </row>
    <row r="2443" spans="1:4" hidden="1" x14ac:dyDescent="0.3">
      <c r="A2443" t="s">
        <v>3665</v>
      </c>
      <c r="B2443">
        <v>476</v>
      </c>
      <c r="C2443" t="s">
        <v>7112</v>
      </c>
      <c r="D2443" s="85">
        <v>46151</v>
      </c>
    </row>
    <row r="2444" spans="1:4" hidden="1" x14ac:dyDescent="0.3">
      <c r="A2444" t="s">
        <v>3665</v>
      </c>
      <c r="B2444">
        <v>418</v>
      </c>
      <c r="C2444" t="s">
        <v>7112</v>
      </c>
      <c r="D2444" s="85">
        <v>46151</v>
      </c>
    </row>
    <row r="2445" spans="1:4" hidden="1" x14ac:dyDescent="0.3">
      <c r="A2445" t="s">
        <v>363</v>
      </c>
      <c r="B2445">
        <v>2702</v>
      </c>
      <c r="C2445" t="s">
        <v>7112</v>
      </c>
      <c r="D2445" s="85">
        <v>46141</v>
      </c>
    </row>
    <row r="2446" spans="1:4" hidden="1" x14ac:dyDescent="0.3">
      <c r="A2446" t="s">
        <v>363</v>
      </c>
      <c r="B2446">
        <v>3148</v>
      </c>
      <c r="C2446" t="s">
        <v>7112</v>
      </c>
      <c r="D2446" s="85">
        <v>46142</v>
      </c>
    </row>
    <row r="2447" spans="1:4" x14ac:dyDescent="0.3">
      <c r="A2447" t="s">
        <v>266</v>
      </c>
      <c r="B2447">
        <v>9064</v>
      </c>
      <c r="C2447" t="s">
        <v>7112</v>
      </c>
      <c r="D2447" s="85">
        <v>46150</v>
      </c>
    </row>
    <row r="2448" spans="1:4" hidden="1" x14ac:dyDescent="0.3">
      <c r="A2448" t="s">
        <v>230</v>
      </c>
      <c r="B2448">
        <v>1</v>
      </c>
      <c r="C2448" t="s">
        <v>7112</v>
      </c>
      <c r="D2448" s="85">
        <v>46146</v>
      </c>
    </row>
    <row r="2449" spans="1:4" hidden="1" x14ac:dyDescent="0.3">
      <c r="A2449" t="s">
        <v>230</v>
      </c>
      <c r="B2449">
        <v>1</v>
      </c>
      <c r="C2449" t="s">
        <v>7112</v>
      </c>
      <c r="D2449" s="85">
        <v>46146</v>
      </c>
    </row>
    <row r="2450" spans="1:4" hidden="1" x14ac:dyDescent="0.3">
      <c r="A2450" t="s">
        <v>230</v>
      </c>
      <c r="B2450">
        <v>2</v>
      </c>
      <c r="C2450" t="s">
        <v>7112</v>
      </c>
      <c r="D2450" s="85">
        <v>46146</v>
      </c>
    </row>
    <row r="2451" spans="1:4" hidden="1" x14ac:dyDescent="0.3">
      <c r="A2451" t="s">
        <v>230</v>
      </c>
      <c r="B2451">
        <v>1</v>
      </c>
      <c r="C2451" t="s">
        <v>7112</v>
      </c>
      <c r="D2451" s="85">
        <v>46146</v>
      </c>
    </row>
    <row r="2452" spans="1:4" hidden="1" x14ac:dyDescent="0.3">
      <c r="A2452" t="s">
        <v>230</v>
      </c>
      <c r="B2452">
        <v>803</v>
      </c>
      <c r="C2452" t="s">
        <v>7112</v>
      </c>
      <c r="D2452" s="85">
        <v>46146</v>
      </c>
    </row>
    <row r="2453" spans="1:4" hidden="1" x14ac:dyDescent="0.3">
      <c r="A2453" t="s">
        <v>230</v>
      </c>
      <c r="B2453">
        <v>405</v>
      </c>
      <c r="C2453" t="s">
        <v>7112</v>
      </c>
      <c r="D2453" s="85">
        <v>46147</v>
      </c>
    </row>
    <row r="2454" spans="1:4" hidden="1" x14ac:dyDescent="0.3">
      <c r="A2454" t="s">
        <v>230</v>
      </c>
      <c r="B2454">
        <v>406</v>
      </c>
      <c r="C2454" t="s">
        <v>7112</v>
      </c>
      <c r="D2454" s="85">
        <v>46147</v>
      </c>
    </row>
    <row r="2455" spans="1:4" hidden="1" x14ac:dyDescent="0.3">
      <c r="A2455" t="s">
        <v>230</v>
      </c>
      <c r="B2455">
        <v>680</v>
      </c>
      <c r="C2455" t="s">
        <v>7112</v>
      </c>
      <c r="D2455" s="85">
        <v>46147</v>
      </c>
    </row>
    <row r="2456" spans="1:4" hidden="1" x14ac:dyDescent="0.3">
      <c r="A2456" t="s">
        <v>230</v>
      </c>
      <c r="B2456">
        <v>406</v>
      </c>
      <c r="C2456" t="s">
        <v>7112</v>
      </c>
      <c r="D2456" s="85">
        <v>46147</v>
      </c>
    </row>
    <row r="2457" spans="1:4" hidden="1" x14ac:dyDescent="0.3">
      <c r="A2457" t="s">
        <v>230</v>
      </c>
      <c r="B2457">
        <v>539</v>
      </c>
      <c r="C2457" t="s">
        <v>7112</v>
      </c>
      <c r="D2457" s="85">
        <v>46147</v>
      </c>
    </row>
    <row r="2458" spans="1:4" hidden="1" x14ac:dyDescent="0.3">
      <c r="A2458" t="s">
        <v>230</v>
      </c>
      <c r="B2458">
        <v>405</v>
      </c>
      <c r="C2458" t="s">
        <v>7112</v>
      </c>
      <c r="D2458" s="85">
        <v>46148</v>
      </c>
    </row>
    <row r="2459" spans="1:4" hidden="1" x14ac:dyDescent="0.3">
      <c r="A2459" t="s">
        <v>230</v>
      </c>
      <c r="B2459">
        <v>406</v>
      </c>
      <c r="C2459" t="s">
        <v>7112</v>
      </c>
      <c r="D2459" s="85">
        <v>46148</v>
      </c>
    </row>
    <row r="2460" spans="1:4" hidden="1" x14ac:dyDescent="0.3">
      <c r="A2460" t="s">
        <v>230</v>
      </c>
      <c r="B2460">
        <v>675</v>
      </c>
      <c r="C2460" t="s">
        <v>7112</v>
      </c>
      <c r="D2460" s="85">
        <v>46148</v>
      </c>
    </row>
    <row r="2461" spans="1:4" hidden="1" x14ac:dyDescent="0.3">
      <c r="A2461" t="s">
        <v>230</v>
      </c>
      <c r="B2461">
        <v>388</v>
      </c>
      <c r="C2461" t="s">
        <v>7112</v>
      </c>
      <c r="D2461" s="85">
        <v>46148</v>
      </c>
    </row>
    <row r="2462" spans="1:4" hidden="1" x14ac:dyDescent="0.3">
      <c r="A2462" t="s">
        <v>230</v>
      </c>
      <c r="B2462">
        <v>6</v>
      </c>
      <c r="C2462" t="s">
        <v>7112</v>
      </c>
      <c r="D2462" s="85">
        <v>46148</v>
      </c>
    </row>
    <row r="2463" spans="1:4" hidden="1" x14ac:dyDescent="0.3">
      <c r="A2463" t="s">
        <v>230</v>
      </c>
      <c r="B2463">
        <v>546</v>
      </c>
      <c r="C2463" t="s">
        <v>7112</v>
      </c>
      <c r="D2463" s="85">
        <v>46148</v>
      </c>
    </row>
    <row r="2464" spans="1:4" hidden="1" x14ac:dyDescent="0.3">
      <c r="A2464" t="s">
        <v>230</v>
      </c>
      <c r="B2464">
        <v>405</v>
      </c>
      <c r="C2464" t="s">
        <v>7112</v>
      </c>
      <c r="D2464" s="85">
        <v>46149</v>
      </c>
    </row>
    <row r="2465" spans="1:4" hidden="1" x14ac:dyDescent="0.3">
      <c r="A2465" t="s">
        <v>230</v>
      </c>
      <c r="B2465">
        <v>406</v>
      </c>
      <c r="C2465" t="s">
        <v>7112</v>
      </c>
      <c r="D2465" s="85">
        <v>46149</v>
      </c>
    </row>
    <row r="2466" spans="1:4" hidden="1" x14ac:dyDescent="0.3">
      <c r="A2466" t="s">
        <v>230</v>
      </c>
      <c r="B2466">
        <v>675</v>
      </c>
      <c r="C2466" t="s">
        <v>7112</v>
      </c>
      <c r="D2466" s="85">
        <v>46149</v>
      </c>
    </row>
    <row r="2467" spans="1:4" hidden="1" x14ac:dyDescent="0.3">
      <c r="A2467" t="s">
        <v>230</v>
      </c>
      <c r="B2467">
        <v>406</v>
      </c>
      <c r="C2467" t="s">
        <v>7112</v>
      </c>
      <c r="D2467" s="85">
        <v>46149</v>
      </c>
    </row>
    <row r="2468" spans="1:4" hidden="1" x14ac:dyDescent="0.3">
      <c r="A2468" t="s">
        <v>230</v>
      </c>
      <c r="B2468">
        <v>517</v>
      </c>
      <c r="C2468" t="s">
        <v>7112</v>
      </c>
      <c r="D2468" s="85">
        <v>46149</v>
      </c>
    </row>
    <row r="2469" spans="1:4" hidden="1" x14ac:dyDescent="0.3">
      <c r="A2469" t="s">
        <v>230</v>
      </c>
      <c r="B2469">
        <v>406</v>
      </c>
      <c r="C2469" t="s">
        <v>7112</v>
      </c>
      <c r="D2469" s="85">
        <v>46149</v>
      </c>
    </row>
    <row r="2470" spans="1:4" hidden="1" x14ac:dyDescent="0.3">
      <c r="A2470" t="s">
        <v>230</v>
      </c>
      <c r="B2470">
        <v>407</v>
      </c>
      <c r="C2470" t="s">
        <v>7112</v>
      </c>
      <c r="D2470" s="85">
        <v>46150</v>
      </c>
    </row>
    <row r="2471" spans="1:4" hidden="1" x14ac:dyDescent="0.3">
      <c r="A2471" t="s">
        <v>230</v>
      </c>
      <c r="B2471">
        <v>694</v>
      </c>
      <c r="C2471" t="s">
        <v>7112</v>
      </c>
      <c r="D2471" s="85">
        <v>46150</v>
      </c>
    </row>
    <row r="2472" spans="1:4" hidden="1" x14ac:dyDescent="0.3">
      <c r="A2472" t="s">
        <v>230</v>
      </c>
      <c r="B2472">
        <v>406</v>
      </c>
      <c r="C2472" t="s">
        <v>7112</v>
      </c>
      <c r="D2472" s="85">
        <v>46150</v>
      </c>
    </row>
    <row r="2473" spans="1:4" hidden="1" x14ac:dyDescent="0.3">
      <c r="A2473" t="s">
        <v>230</v>
      </c>
      <c r="B2473">
        <v>536</v>
      </c>
      <c r="C2473" t="s">
        <v>7112</v>
      </c>
      <c r="D2473" s="85">
        <v>46150</v>
      </c>
    </row>
    <row r="2474" spans="1:4" hidden="1" x14ac:dyDescent="0.3">
      <c r="A2474" t="s">
        <v>230</v>
      </c>
      <c r="B2474">
        <v>406</v>
      </c>
      <c r="C2474" t="s">
        <v>7112</v>
      </c>
      <c r="D2474" s="85">
        <v>46151</v>
      </c>
    </row>
    <row r="2475" spans="1:4" hidden="1" x14ac:dyDescent="0.3">
      <c r="A2475" t="s">
        <v>230</v>
      </c>
      <c r="B2475">
        <v>405</v>
      </c>
      <c r="C2475" t="s">
        <v>7112</v>
      </c>
      <c r="D2475" s="85">
        <v>46151</v>
      </c>
    </row>
    <row r="2476" spans="1:4" hidden="1" x14ac:dyDescent="0.3">
      <c r="A2476" t="s">
        <v>230</v>
      </c>
      <c r="B2476">
        <v>406</v>
      </c>
      <c r="C2476" t="s">
        <v>7112</v>
      </c>
      <c r="D2476" s="85">
        <v>46151</v>
      </c>
    </row>
    <row r="2477" spans="1:4" hidden="1" x14ac:dyDescent="0.3">
      <c r="A2477" t="s">
        <v>230</v>
      </c>
      <c r="B2477">
        <v>405</v>
      </c>
      <c r="C2477" t="s">
        <v>7112</v>
      </c>
      <c r="D2477" s="85">
        <v>46151</v>
      </c>
    </row>
    <row r="2478" spans="1:4" hidden="1" x14ac:dyDescent="0.3">
      <c r="A2478" t="s">
        <v>230</v>
      </c>
      <c r="B2478">
        <v>406</v>
      </c>
      <c r="C2478" t="s">
        <v>7112</v>
      </c>
      <c r="D2478" s="85">
        <v>46151</v>
      </c>
    </row>
    <row r="2479" spans="1:4" hidden="1" x14ac:dyDescent="0.3">
      <c r="A2479" t="s">
        <v>230</v>
      </c>
      <c r="B2479">
        <v>406</v>
      </c>
      <c r="C2479" t="s">
        <v>7112</v>
      </c>
      <c r="D2479" s="85">
        <v>46151</v>
      </c>
    </row>
    <row r="2480" spans="1:4" hidden="1" x14ac:dyDescent="0.3">
      <c r="A2480" t="s">
        <v>230</v>
      </c>
      <c r="B2480">
        <v>405</v>
      </c>
      <c r="C2480" t="s">
        <v>7112</v>
      </c>
      <c r="D2480" s="85">
        <v>46152</v>
      </c>
    </row>
    <row r="2481" spans="1:4" hidden="1" x14ac:dyDescent="0.3">
      <c r="A2481" t="s">
        <v>230</v>
      </c>
      <c r="B2481">
        <v>406</v>
      </c>
      <c r="C2481" t="s">
        <v>7112</v>
      </c>
      <c r="D2481" s="85">
        <v>46152</v>
      </c>
    </row>
    <row r="2482" spans="1:4" hidden="1" x14ac:dyDescent="0.3">
      <c r="A2482" t="s">
        <v>230</v>
      </c>
      <c r="B2482">
        <v>405</v>
      </c>
      <c r="C2482" t="s">
        <v>7112</v>
      </c>
      <c r="D2482" s="85">
        <v>46152</v>
      </c>
    </row>
    <row r="2483" spans="1:4" hidden="1" x14ac:dyDescent="0.3">
      <c r="A2483" t="s">
        <v>230</v>
      </c>
      <c r="B2483">
        <v>407</v>
      </c>
      <c r="C2483" t="s">
        <v>7112</v>
      </c>
      <c r="D2483" s="85">
        <v>46152</v>
      </c>
    </row>
    <row r="2484" spans="1:4" hidden="1" x14ac:dyDescent="0.3">
      <c r="A2484" t="s">
        <v>230</v>
      </c>
      <c r="B2484">
        <v>405</v>
      </c>
      <c r="C2484" t="s">
        <v>7112</v>
      </c>
      <c r="D2484" s="85">
        <v>46152</v>
      </c>
    </row>
    <row r="2485" spans="1:4" hidden="1" x14ac:dyDescent="0.3">
      <c r="A2485" t="s">
        <v>230</v>
      </c>
      <c r="B2485">
        <v>105</v>
      </c>
      <c r="C2485" t="s">
        <v>7112</v>
      </c>
      <c r="D2485" s="85">
        <v>46152</v>
      </c>
    </row>
    <row r="2486" spans="1:4" hidden="1" x14ac:dyDescent="0.3">
      <c r="A2486" t="s">
        <v>1305</v>
      </c>
      <c r="B2486">
        <v>328</v>
      </c>
      <c r="C2486" t="s">
        <v>7112</v>
      </c>
      <c r="D2486" s="85">
        <v>46141</v>
      </c>
    </row>
    <row r="2487" spans="1:4" hidden="1" x14ac:dyDescent="0.3">
      <c r="A2487" t="s">
        <v>1305</v>
      </c>
      <c r="B2487">
        <v>8</v>
      </c>
      <c r="C2487" t="s">
        <v>7112</v>
      </c>
      <c r="D2487" s="85">
        <v>46141</v>
      </c>
    </row>
    <row r="2488" spans="1:4" hidden="1" x14ac:dyDescent="0.3">
      <c r="A2488" t="s">
        <v>1305</v>
      </c>
      <c r="B2488">
        <v>886</v>
      </c>
      <c r="C2488" t="s">
        <v>7112</v>
      </c>
      <c r="D2488" s="85">
        <v>46141</v>
      </c>
    </row>
    <row r="2489" spans="1:4" hidden="1" x14ac:dyDescent="0.3">
      <c r="A2489" t="s">
        <v>1305</v>
      </c>
      <c r="B2489">
        <v>462</v>
      </c>
      <c r="C2489" t="s">
        <v>7112</v>
      </c>
      <c r="D2489" s="85">
        <v>46142</v>
      </c>
    </row>
    <row r="2490" spans="1:4" hidden="1" x14ac:dyDescent="0.3">
      <c r="A2490" t="s">
        <v>1305</v>
      </c>
      <c r="B2490">
        <v>464</v>
      </c>
      <c r="C2490" t="s">
        <v>7112</v>
      </c>
      <c r="D2490" s="85">
        <v>46142</v>
      </c>
    </row>
    <row r="2491" spans="1:4" hidden="1" x14ac:dyDescent="0.3">
      <c r="A2491" t="s">
        <v>1305</v>
      </c>
      <c r="B2491">
        <v>340</v>
      </c>
      <c r="C2491" t="s">
        <v>7112</v>
      </c>
      <c r="D2491" s="85">
        <v>46142</v>
      </c>
    </row>
    <row r="2492" spans="1:4" hidden="1" x14ac:dyDescent="0.3">
      <c r="A2492" t="s">
        <v>1305</v>
      </c>
      <c r="B2492">
        <v>466</v>
      </c>
      <c r="C2492" t="s">
        <v>7112</v>
      </c>
      <c r="D2492" s="85">
        <v>46142</v>
      </c>
    </row>
    <row r="2493" spans="1:4" hidden="1" x14ac:dyDescent="0.3">
      <c r="A2493" t="s">
        <v>1305</v>
      </c>
      <c r="B2493">
        <v>463</v>
      </c>
      <c r="C2493" t="s">
        <v>7112</v>
      </c>
      <c r="D2493" s="85">
        <v>46142</v>
      </c>
    </row>
    <row r="2494" spans="1:4" hidden="1" x14ac:dyDescent="0.3">
      <c r="A2494" t="s">
        <v>1305</v>
      </c>
      <c r="B2494">
        <v>578</v>
      </c>
      <c r="C2494" t="s">
        <v>7112</v>
      </c>
      <c r="D2494" s="85">
        <v>46142</v>
      </c>
    </row>
    <row r="2495" spans="1:4" hidden="1" x14ac:dyDescent="0.3">
      <c r="A2495" t="s">
        <v>1305</v>
      </c>
      <c r="B2495">
        <v>464</v>
      </c>
      <c r="C2495" t="s">
        <v>7112</v>
      </c>
      <c r="D2495" s="85">
        <v>46143</v>
      </c>
    </row>
    <row r="2496" spans="1:4" hidden="1" x14ac:dyDescent="0.3">
      <c r="A2496" t="s">
        <v>1305</v>
      </c>
      <c r="B2496">
        <v>465</v>
      </c>
      <c r="C2496" t="s">
        <v>7112</v>
      </c>
      <c r="D2496" s="85">
        <v>46143</v>
      </c>
    </row>
    <row r="2497" spans="1:4" hidden="1" x14ac:dyDescent="0.3">
      <c r="A2497" t="s">
        <v>1305</v>
      </c>
      <c r="B2497">
        <v>462</v>
      </c>
      <c r="C2497" t="s">
        <v>7112</v>
      </c>
      <c r="D2497" s="85">
        <v>46143</v>
      </c>
    </row>
    <row r="2498" spans="1:4" hidden="1" x14ac:dyDescent="0.3">
      <c r="A2498" t="s">
        <v>1305</v>
      </c>
      <c r="B2498">
        <v>38</v>
      </c>
      <c r="C2498" t="s">
        <v>7112</v>
      </c>
      <c r="D2498" s="85">
        <v>46143</v>
      </c>
    </row>
    <row r="2499" spans="1:4" hidden="1" x14ac:dyDescent="0.3">
      <c r="A2499" t="s">
        <v>1305</v>
      </c>
      <c r="B2499">
        <v>907</v>
      </c>
      <c r="C2499" t="s">
        <v>7112</v>
      </c>
      <c r="D2499" s="85">
        <v>46146</v>
      </c>
    </row>
    <row r="2500" spans="1:4" hidden="1" x14ac:dyDescent="0.3">
      <c r="A2500" t="s">
        <v>1305</v>
      </c>
      <c r="B2500">
        <v>464</v>
      </c>
      <c r="C2500" t="s">
        <v>7112</v>
      </c>
      <c r="D2500" s="85">
        <v>46147</v>
      </c>
    </row>
    <row r="2501" spans="1:4" hidden="1" x14ac:dyDescent="0.3">
      <c r="A2501" t="s">
        <v>1305</v>
      </c>
      <c r="B2501">
        <v>464</v>
      </c>
      <c r="C2501" t="s">
        <v>7112</v>
      </c>
      <c r="D2501" s="85">
        <v>46147</v>
      </c>
    </row>
    <row r="2502" spans="1:4" hidden="1" x14ac:dyDescent="0.3">
      <c r="A2502" t="s">
        <v>1305</v>
      </c>
      <c r="B2502">
        <v>344</v>
      </c>
      <c r="C2502" t="s">
        <v>7112</v>
      </c>
      <c r="D2502" s="85">
        <v>46147</v>
      </c>
    </row>
    <row r="2503" spans="1:4" hidden="1" x14ac:dyDescent="0.3">
      <c r="A2503" t="s">
        <v>1305</v>
      </c>
      <c r="B2503">
        <v>319</v>
      </c>
      <c r="C2503" t="s">
        <v>7112</v>
      </c>
      <c r="D2503" s="85">
        <v>46147</v>
      </c>
    </row>
    <row r="2504" spans="1:4" hidden="1" x14ac:dyDescent="0.3">
      <c r="A2504" t="s">
        <v>1305</v>
      </c>
      <c r="B2504">
        <v>465</v>
      </c>
      <c r="C2504" t="s">
        <v>7112</v>
      </c>
      <c r="D2504" s="85">
        <v>46147</v>
      </c>
    </row>
    <row r="2505" spans="1:4" hidden="1" x14ac:dyDescent="0.3">
      <c r="A2505" t="s">
        <v>1305</v>
      </c>
      <c r="B2505">
        <v>265</v>
      </c>
      <c r="C2505" t="s">
        <v>7112</v>
      </c>
      <c r="D2505" s="85">
        <v>46147</v>
      </c>
    </row>
    <row r="2506" spans="1:4" hidden="1" x14ac:dyDescent="0.3">
      <c r="A2506" t="s">
        <v>1305</v>
      </c>
      <c r="B2506">
        <v>471</v>
      </c>
      <c r="C2506" t="s">
        <v>7112</v>
      </c>
      <c r="D2506" s="85">
        <v>46147</v>
      </c>
    </row>
    <row r="2507" spans="1:4" hidden="1" x14ac:dyDescent="0.3">
      <c r="A2507" t="s">
        <v>1305</v>
      </c>
      <c r="B2507">
        <v>464</v>
      </c>
      <c r="C2507" t="s">
        <v>7112</v>
      </c>
      <c r="D2507" s="85">
        <v>46148</v>
      </c>
    </row>
    <row r="2508" spans="1:4" hidden="1" x14ac:dyDescent="0.3">
      <c r="A2508" t="s">
        <v>1305</v>
      </c>
      <c r="B2508">
        <v>463</v>
      </c>
      <c r="C2508" t="s">
        <v>7112</v>
      </c>
      <c r="D2508" s="85">
        <v>46148</v>
      </c>
    </row>
    <row r="2509" spans="1:4" hidden="1" x14ac:dyDescent="0.3">
      <c r="A2509" t="s">
        <v>1305</v>
      </c>
      <c r="B2509">
        <v>476</v>
      </c>
      <c r="C2509" t="s">
        <v>7112</v>
      </c>
      <c r="D2509" s="85">
        <v>46148</v>
      </c>
    </row>
    <row r="2510" spans="1:4" hidden="1" x14ac:dyDescent="0.3">
      <c r="A2510" t="s">
        <v>1305</v>
      </c>
      <c r="B2510">
        <v>205</v>
      </c>
      <c r="C2510" t="s">
        <v>7112</v>
      </c>
      <c r="D2510" s="85">
        <v>46148</v>
      </c>
    </row>
    <row r="2511" spans="1:4" hidden="1" x14ac:dyDescent="0.3">
      <c r="A2511" t="s">
        <v>2883</v>
      </c>
      <c r="B2511">
        <v>3538</v>
      </c>
      <c r="C2511" t="s">
        <v>7112</v>
      </c>
      <c r="D2511" s="85">
        <v>46148</v>
      </c>
    </row>
    <row r="2512" spans="1:4" hidden="1" x14ac:dyDescent="0.3">
      <c r="A2512" t="s">
        <v>2883</v>
      </c>
      <c r="B2512">
        <v>413</v>
      </c>
      <c r="C2512" t="s">
        <v>7112</v>
      </c>
      <c r="D2512" s="85">
        <v>46148</v>
      </c>
    </row>
    <row r="2513" spans="1:4" hidden="1" x14ac:dyDescent="0.3">
      <c r="A2513" t="s">
        <v>2883</v>
      </c>
      <c r="B2513">
        <v>403</v>
      </c>
      <c r="C2513" t="s">
        <v>7112</v>
      </c>
      <c r="D2513" s="85">
        <v>46149</v>
      </c>
    </row>
    <row r="2514" spans="1:4" hidden="1" x14ac:dyDescent="0.3">
      <c r="A2514" t="s">
        <v>2883</v>
      </c>
      <c r="B2514">
        <v>405</v>
      </c>
      <c r="C2514" t="s">
        <v>7112</v>
      </c>
      <c r="D2514" s="85">
        <v>46149</v>
      </c>
    </row>
    <row r="2515" spans="1:4" hidden="1" x14ac:dyDescent="0.3">
      <c r="A2515" t="s">
        <v>2883</v>
      </c>
      <c r="B2515">
        <v>751</v>
      </c>
      <c r="C2515" t="s">
        <v>7112</v>
      </c>
      <c r="D2515" s="85">
        <v>46149</v>
      </c>
    </row>
    <row r="2516" spans="1:4" hidden="1" x14ac:dyDescent="0.3">
      <c r="A2516" t="s">
        <v>2883</v>
      </c>
      <c r="B2516">
        <v>405</v>
      </c>
      <c r="C2516" t="s">
        <v>7112</v>
      </c>
      <c r="D2516" s="85">
        <v>46149</v>
      </c>
    </row>
    <row r="2517" spans="1:4" hidden="1" x14ac:dyDescent="0.3">
      <c r="A2517" t="s">
        <v>2883</v>
      </c>
      <c r="B2517">
        <v>469</v>
      </c>
      <c r="C2517" t="s">
        <v>7112</v>
      </c>
      <c r="D2517" s="85">
        <v>46149</v>
      </c>
    </row>
    <row r="2518" spans="1:4" hidden="1" x14ac:dyDescent="0.3">
      <c r="A2518" t="s">
        <v>2883</v>
      </c>
      <c r="B2518">
        <v>403</v>
      </c>
      <c r="C2518" t="s">
        <v>7112</v>
      </c>
      <c r="D2518" s="85">
        <v>46150</v>
      </c>
    </row>
    <row r="2519" spans="1:4" hidden="1" x14ac:dyDescent="0.3">
      <c r="A2519" t="s">
        <v>2883</v>
      </c>
      <c r="B2519">
        <v>405</v>
      </c>
      <c r="C2519" t="s">
        <v>7112</v>
      </c>
      <c r="D2519" s="85">
        <v>46150</v>
      </c>
    </row>
    <row r="2520" spans="1:4" hidden="1" x14ac:dyDescent="0.3">
      <c r="A2520" t="s">
        <v>2883</v>
      </c>
      <c r="B2520">
        <v>265</v>
      </c>
      <c r="C2520" t="s">
        <v>7112</v>
      </c>
      <c r="D2520" s="85">
        <v>46150</v>
      </c>
    </row>
    <row r="2521" spans="1:4" hidden="1" x14ac:dyDescent="0.3">
      <c r="A2521" t="s">
        <v>2883</v>
      </c>
      <c r="B2521">
        <v>368</v>
      </c>
      <c r="C2521" t="s">
        <v>7112</v>
      </c>
      <c r="D2521" s="85">
        <v>46150</v>
      </c>
    </row>
    <row r="2522" spans="1:4" hidden="1" x14ac:dyDescent="0.3">
      <c r="A2522" t="s">
        <v>2883</v>
      </c>
      <c r="B2522">
        <v>332</v>
      </c>
      <c r="C2522" t="s">
        <v>7112</v>
      </c>
      <c r="D2522" s="85">
        <v>46150</v>
      </c>
    </row>
    <row r="2523" spans="1:4" hidden="1" x14ac:dyDescent="0.3">
      <c r="A2523" t="s">
        <v>2883</v>
      </c>
      <c r="B2523">
        <v>405</v>
      </c>
      <c r="C2523" t="s">
        <v>7112</v>
      </c>
      <c r="D2523" s="85">
        <v>46150</v>
      </c>
    </row>
    <row r="2524" spans="1:4" hidden="1" x14ac:dyDescent="0.3">
      <c r="A2524" t="s">
        <v>2883</v>
      </c>
      <c r="B2524">
        <v>405</v>
      </c>
      <c r="C2524" t="s">
        <v>7112</v>
      </c>
      <c r="D2524" s="85">
        <v>46150</v>
      </c>
    </row>
    <row r="2525" spans="1:4" hidden="1" x14ac:dyDescent="0.3">
      <c r="A2525" t="s">
        <v>2883</v>
      </c>
      <c r="B2525">
        <v>404</v>
      </c>
      <c r="C2525" t="s">
        <v>7112</v>
      </c>
      <c r="D2525" s="85">
        <v>46151</v>
      </c>
    </row>
    <row r="2526" spans="1:4" hidden="1" x14ac:dyDescent="0.3">
      <c r="A2526" t="s">
        <v>2883</v>
      </c>
      <c r="B2526">
        <v>403</v>
      </c>
      <c r="C2526" t="s">
        <v>7112</v>
      </c>
      <c r="D2526" s="85">
        <v>46151</v>
      </c>
    </row>
    <row r="2527" spans="1:4" hidden="1" x14ac:dyDescent="0.3">
      <c r="A2527" t="s">
        <v>2883</v>
      </c>
      <c r="B2527">
        <v>405</v>
      </c>
      <c r="C2527" t="s">
        <v>7112</v>
      </c>
      <c r="D2527" s="85">
        <v>46151</v>
      </c>
    </row>
    <row r="2528" spans="1:4" hidden="1" x14ac:dyDescent="0.3">
      <c r="A2528" t="s">
        <v>2883</v>
      </c>
      <c r="B2528">
        <v>404</v>
      </c>
      <c r="C2528" t="s">
        <v>7112</v>
      </c>
      <c r="D2528" s="85">
        <v>46151</v>
      </c>
    </row>
    <row r="2529" spans="1:4" hidden="1" x14ac:dyDescent="0.3">
      <c r="A2529" t="s">
        <v>2883</v>
      </c>
      <c r="B2529">
        <v>403</v>
      </c>
      <c r="C2529" t="s">
        <v>7112</v>
      </c>
      <c r="D2529" s="85">
        <v>46151</v>
      </c>
    </row>
    <row r="2530" spans="1:4" hidden="1" x14ac:dyDescent="0.3">
      <c r="A2530" t="s">
        <v>2883</v>
      </c>
      <c r="B2530">
        <v>403</v>
      </c>
      <c r="C2530" t="s">
        <v>7112</v>
      </c>
      <c r="D2530" s="85">
        <v>46151</v>
      </c>
    </row>
    <row r="2531" spans="1:4" hidden="1" x14ac:dyDescent="0.3">
      <c r="A2531" t="s">
        <v>2883</v>
      </c>
      <c r="B2531">
        <v>405</v>
      </c>
      <c r="C2531" t="s">
        <v>7112</v>
      </c>
      <c r="D2531" s="85">
        <v>46152</v>
      </c>
    </row>
    <row r="2532" spans="1:4" hidden="1" x14ac:dyDescent="0.3">
      <c r="A2532" t="s">
        <v>2883</v>
      </c>
      <c r="B2532">
        <v>363</v>
      </c>
      <c r="C2532" t="s">
        <v>7112</v>
      </c>
      <c r="D2532" s="85">
        <v>46152</v>
      </c>
    </row>
    <row r="2533" spans="1:4" hidden="1" x14ac:dyDescent="0.3">
      <c r="A2533" t="s">
        <v>188</v>
      </c>
      <c r="B2533">
        <v>787</v>
      </c>
      <c r="C2533" t="s">
        <v>7112</v>
      </c>
      <c r="D2533" s="85">
        <v>46142</v>
      </c>
    </row>
    <row r="2534" spans="1:4" hidden="1" x14ac:dyDescent="0.3">
      <c r="A2534" t="s">
        <v>188</v>
      </c>
      <c r="B2534">
        <v>786</v>
      </c>
      <c r="C2534" t="s">
        <v>7112</v>
      </c>
      <c r="D2534" s="85">
        <v>46142</v>
      </c>
    </row>
    <row r="2535" spans="1:4" hidden="1" x14ac:dyDescent="0.3">
      <c r="A2535" t="s">
        <v>188</v>
      </c>
      <c r="B2535">
        <v>786</v>
      </c>
      <c r="C2535" t="s">
        <v>7112</v>
      </c>
      <c r="D2535" s="85">
        <v>46143</v>
      </c>
    </row>
    <row r="2536" spans="1:4" hidden="1" x14ac:dyDescent="0.3">
      <c r="A2536" t="s">
        <v>188</v>
      </c>
      <c r="B2536">
        <v>787</v>
      </c>
      <c r="C2536" t="s">
        <v>7112</v>
      </c>
      <c r="D2536" s="85">
        <v>46143</v>
      </c>
    </row>
    <row r="2537" spans="1:4" hidden="1" x14ac:dyDescent="0.3">
      <c r="A2537" t="s">
        <v>188</v>
      </c>
      <c r="B2537">
        <v>786</v>
      </c>
      <c r="C2537" t="s">
        <v>7112</v>
      </c>
      <c r="D2537" s="85">
        <v>46143</v>
      </c>
    </row>
    <row r="2538" spans="1:4" hidden="1" x14ac:dyDescent="0.3">
      <c r="A2538" t="s">
        <v>188</v>
      </c>
      <c r="B2538">
        <v>600</v>
      </c>
      <c r="C2538" t="s">
        <v>7112</v>
      </c>
      <c r="D2538" s="85">
        <v>46143</v>
      </c>
    </row>
    <row r="2539" spans="1:4" hidden="1" x14ac:dyDescent="0.3">
      <c r="A2539" t="s">
        <v>188</v>
      </c>
      <c r="B2539">
        <v>3</v>
      </c>
      <c r="C2539" t="s">
        <v>7112</v>
      </c>
      <c r="D2539" s="85">
        <v>46146</v>
      </c>
    </row>
    <row r="2540" spans="1:4" hidden="1" x14ac:dyDescent="0.3">
      <c r="A2540" t="s">
        <v>188</v>
      </c>
      <c r="B2540">
        <v>1</v>
      </c>
      <c r="C2540" t="s">
        <v>7112</v>
      </c>
      <c r="D2540" s="85">
        <v>46146</v>
      </c>
    </row>
    <row r="2541" spans="1:4" hidden="1" x14ac:dyDescent="0.3">
      <c r="A2541" t="s">
        <v>188</v>
      </c>
      <c r="B2541">
        <v>792</v>
      </c>
      <c r="C2541" t="s">
        <v>7112</v>
      </c>
      <c r="D2541" s="85">
        <v>46146</v>
      </c>
    </row>
    <row r="2542" spans="1:4" hidden="1" x14ac:dyDescent="0.3">
      <c r="A2542" t="s">
        <v>188</v>
      </c>
      <c r="B2542">
        <v>879</v>
      </c>
      <c r="C2542" t="s">
        <v>7112</v>
      </c>
      <c r="D2542" s="85">
        <v>46146</v>
      </c>
    </row>
    <row r="2543" spans="1:4" hidden="1" x14ac:dyDescent="0.3">
      <c r="A2543" t="s">
        <v>188</v>
      </c>
      <c r="B2543">
        <v>786</v>
      </c>
      <c r="C2543" t="s">
        <v>7112</v>
      </c>
      <c r="D2543" s="85">
        <v>46146</v>
      </c>
    </row>
    <row r="2544" spans="1:4" hidden="1" x14ac:dyDescent="0.3">
      <c r="A2544" t="s">
        <v>188</v>
      </c>
      <c r="B2544">
        <v>786</v>
      </c>
      <c r="C2544" t="s">
        <v>7112</v>
      </c>
      <c r="D2544" s="85">
        <v>46147</v>
      </c>
    </row>
    <row r="2545" spans="1:4" hidden="1" x14ac:dyDescent="0.3">
      <c r="A2545" t="s">
        <v>188</v>
      </c>
      <c r="B2545">
        <v>1038</v>
      </c>
      <c r="C2545" t="s">
        <v>7112</v>
      </c>
      <c r="D2545" s="85">
        <v>46147</v>
      </c>
    </row>
    <row r="2546" spans="1:4" hidden="1" x14ac:dyDescent="0.3">
      <c r="A2546" t="s">
        <v>188</v>
      </c>
      <c r="B2546">
        <v>1</v>
      </c>
      <c r="C2546" t="s">
        <v>7112</v>
      </c>
      <c r="D2546" s="85">
        <v>46147</v>
      </c>
    </row>
    <row r="2547" spans="1:4" hidden="1" x14ac:dyDescent="0.3">
      <c r="A2547" t="s">
        <v>188</v>
      </c>
      <c r="B2547">
        <v>2</v>
      </c>
      <c r="C2547" t="s">
        <v>7112</v>
      </c>
      <c r="D2547" s="85">
        <v>46147</v>
      </c>
    </row>
    <row r="2548" spans="1:4" hidden="1" x14ac:dyDescent="0.3">
      <c r="A2548" t="s">
        <v>188</v>
      </c>
      <c r="B2548">
        <v>1</v>
      </c>
      <c r="C2548" t="s">
        <v>7112</v>
      </c>
      <c r="D2548" s="85">
        <v>46147</v>
      </c>
    </row>
    <row r="2549" spans="1:4" hidden="1" x14ac:dyDescent="0.3">
      <c r="A2549" t="s">
        <v>188</v>
      </c>
      <c r="B2549">
        <v>786</v>
      </c>
      <c r="C2549" t="s">
        <v>7112</v>
      </c>
      <c r="D2549" s="85">
        <v>46147</v>
      </c>
    </row>
    <row r="2550" spans="1:4" hidden="1" x14ac:dyDescent="0.3">
      <c r="A2550" t="s">
        <v>188</v>
      </c>
      <c r="B2550">
        <v>921</v>
      </c>
      <c r="C2550" t="s">
        <v>7112</v>
      </c>
      <c r="D2550" s="85">
        <v>46147</v>
      </c>
    </row>
    <row r="2551" spans="1:4" hidden="1" x14ac:dyDescent="0.3">
      <c r="A2551" t="s">
        <v>188</v>
      </c>
      <c r="B2551">
        <v>786</v>
      </c>
      <c r="C2551" t="s">
        <v>7112</v>
      </c>
      <c r="D2551" s="85">
        <v>46148</v>
      </c>
    </row>
    <row r="2552" spans="1:4" hidden="1" x14ac:dyDescent="0.3">
      <c r="A2552" t="s">
        <v>188</v>
      </c>
      <c r="B2552">
        <v>786</v>
      </c>
      <c r="C2552" t="s">
        <v>7112</v>
      </c>
      <c r="D2552" s="85">
        <v>46148</v>
      </c>
    </row>
    <row r="2553" spans="1:4" hidden="1" x14ac:dyDescent="0.3">
      <c r="A2553" t="s">
        <v>188</v>
      </c>
      <c r="B2553">
        <v>785</v>
      </c>
      <c r="C2553" t="s">
        <v>7112</v>
      </c>
      <c r="D2553" s="85">
        <v>46148</v>
      </c>
    </row>
    <row r="2554" spans="1:4" hidden="1" x14ac:dyDescent="0.3">
      <c r="A2554" t="s">
        <v>188</v>
      </c>
      <c r="B2554">
        <v>380</v>
      </c>
      <c r="C2554" t="s">
        <v>7112</v>
      </c>
      <c r="D2554" s="85">
        <v>46148</v>
      </c>
    </row>
    <row r="2555" spans="1:4" hidden="1" x14ac:dyDescent="0.3">
      <c r="A2555" t="s">
        <v>188</v>
      </c>
      <c r="B2555">
        <v>1</v>
      </c>
      <c r="C2555" t="s">
        <v>7112</v>
      </c>
      <c r="D2555" s="85">
        <v>46148</v>
      </c>
    </row>
    <row r="2556" spans="1:4" hidden="1" x14ac:dyDescent="0.3">
      <c r="A2556" t="s">
        <v>188</v>
      </c>
      <c r="B2556">
        <v>1</v>
      </c>
      <c r="C2556" t="s">
        <v>7112</v>
      </c>
      <c r="D2556" s="85">
        <v>46148</v>
      </c>
    </row>
    <row r="2557" spans="1:4" hidden="1" x14ac:dyDescent="0.3">
      <c r="A2557" t="s">
        <v>188</v>
      </c>
      <c r="B2557">
        <v>1</v>
      </c>
      <c r="C2557" t="s">
        <v>7112</v>
      </c>
      <c r="D2557" s="85">
        <v>46148</v>
      </c>
    </row>
    <row r="2558" spans="1:4" hidden="1" x14ac:dyDescent="0.3">
      <c r="A2558" t="s">
        <v>188</v>
      </c>
      <c r="B2558">
        <v>1</v>
      </c>
      <c r="C2558" t="s">
        <v>7112</v>
      </c>
      <c r="D2558" s="85">
        <v>46148</v>
      </c>
    </row>
    <row r="2559" spans="1:4" hidden="1" x14ac:dyDescent="0.3">
      <c r="A2559" t="s">
        <v>188</v>
      </c>
      <c r="B2559">
        <v>786</v>
      </c>
      <c r="C2559" t="s">
        <v>7112</v>
      </c>
      <c r="D2559" s="85">
        <v>46148</v>
      </c>
    </row>
    <row r="2560" spans="1:4" hidden="1" x14ac:dyDescent="0.3">
      <c r="A2560" t="s">
        <v>188</v>
      </c>
      <c r="B2560">
        <v>823</v>
      </c>
      <c r="C2560" t="s">
        <v>7112</v>
      </c>
      <c r="D2560" s="85">
        <v>46148</v>
      </c>
    </row>
    <row r="2561" spans="1:4" hidden="1" x14ac:dyDescent="0.3">
      <c r="A2561" t="s">
        <v>188</v>
      </c>
      <c r="B2561">
        <v>787</v>
      </c>
      <c r="C2561" t="s">
        <v>7112</v>
      </c>
      <c r="D2561" s="85">
        <v>46149</v>
      </c>
    </row>
    <row r="2562" spans="1:4" hidden="1" x14ac:dyDescent="0.3">
      <c r="A2562" t="s">
        <v>188</v>
      </c>
      <c r="B2562">
        <v>786</v>
      </c>
      <c r="C2562" t="s">
        <v>7112</v>
      </c>
      <c r="D2562" s="85">
        <v>46149</v>
      </c>
    </row>
    <row r="2563" spans="1:4" hidden="1" x14ac:dyDescent="0.3">
      <c r="A2563" t="s">
        <v>188</v>
      </c>
      <c r="B2563">
        <v>786</v>
      </c>
      <c r="C2563" t="s">
        <v>7112</v>
      </c>
      <c r="D2563" s="85">
        <v>46149</v>
      </c>
    </row>
    <row r="2564" spans="1:4" hidden="1" x14ac:dyDescent="0.3">
      <c r="A2564" t="s">
        <v>188</v>
      </c>
      <c r="B2564">
        <v>164</v>
      </c>
      <c r="C2564" t="s">
        <v>7112</v>
      </c>
      <c r="D2564" s="85">
        <v>46149</v>
      </c>
    </row>
    <row r="2565" spans="1:4" hidden="1" x14ac:dyDescent="0.3">
      <c r="A2565" t="s">
        <v>188</v>
      </c>
      <c r="B2565">
        <v>5</v>
      </c>
      <c r="C2565" t="s">
        <v>7112</v>
      </c>
      <c r="D2565" s="85">
        <v>46149</v>
      </c>
    </row>
    <row r="2566" spans="1:4" hidden="1" x14ac:dyDescent="0.3">
      <c r="A2566" t="s">
        <v>188</v>
      </c>
      <c r="B2566">
        <v>1</v>
      </c>
      <c r="C2566" t="s">
        <v>7112</v>
      </c>
      <c r="D2566" s="85">
        <v>46149</v>
      </c>
    </row>
    <row r="2567" spans="1:4" hidden="1" x14ac:dyDescent="0.3">
      <c r="A2567" t="s">
        <v>188</v>
      </c>
      <c r="B2567">
        <v>1</v>
      </c>
      <c r="C2567" t="s">
        <v>7112</v>
      </c>
      <c r="D2567" s="85">
        <v>46149</v>
      </c>
    </row>
    <row r="2568" spans="1:4" hidden="1" x14ac:dyDescent="0.3">
      <c r="A2568" t="s">
        <v>188</v>
      </c>
      <c r="B2568">
        <v>2</v>
      </c>
      <c r="C2568" t="s">
        <v>7112</v>
      </c>
      <c r="D2568" s="85">
        <v>46149</v>
      </c>
    </row>
    <row r="2569" spans="1:4" hidden="1" x14ac:dyDescent="0.3">
      <c r="A2569" t="s">
        <v>188</v>
      </c>
      <c r="B2569">
        <v>1</v>
      </c>
      <c r="C2569" t="s">
        <v>7112</v>
      </c>
      <c r="D2569" s="85">
        <v>46149</v>
      </c>
    </row>
    <row r="2570" spans="1:4" hidden="1" x14ac:dyDescent="0.3">
      <c r="A2570" t="s">
        <v>188</v>
      </c>
      <c r="B2570">
        <v>1</v>
      </c>
      <c r="C2570" t="s">
        <v>7112</v>
      </c>
      <c r="D2570" s="85">
        <v>46149</v>
      </c>
    </row>
    <row r="2571" spans="1:4" hidden="1" x14ac:dyDescent="0.3">
      <c r="A2571" t="s">
        <v>188</v>
      </c>
      <c r="B2571">
        <v>1</v>
      </c>
      <c r="C2571" t="s">
        <v>7112</v>
      </c>
      <c r="D2571" s="85">
        <v>46149</v>
      </c>
    </row>
    <row r="2572" spans="1:4" hidden="1" x14ac:dyDescent="0.3">
      <c r="A2572" t="s">
        <v>188</v>
      </c>
      <c r="B2572">
        <v>1</v>
      </c>
      <c r="C2572" t="s">
        <v>7112</v>
      </c>
      <c r="D2572" s="85">
        <v>46149</v>
      </c>
    </row>
    <row r="2573" spans="1:4" hidden="1" x14ac:dyDescent="0.3">
      <c r="A2573" t="s">
        <v>188</v>
      </c>
      <c r="B2573">
        <v>1</v>
      </c>
      <c r="C2573" t="s">
        <v>7112</v>
      </c>
      <c r="D2573" s="85">
        <v>46149</v>
      </c>
    </row>
    <row r="2574" spans="1:4" hidden="1" x14ac:dyDescent="0.3">
      <c r="A2574" t="s">
        <v>188</v>
      </c>
      <c r="B2574">
        <v>784</v>
      </c>
      <c r="C2574" t="s">
        <v>7112</v>
      </c>
      <c r="D2574" s="85">
        <v>46149</v>
      </c>
    </row>
    <row r="2575" spans="1:4" hidden="1" x14ac:dyDescent="0.3">
      <c r="A2575" t="s">
        <v>188</v>
      </c>
      <c r="B2575">
        <v>786</v>
      </c>
      <c r="C2575" t="s">
        <v>7112</v>
      </c>
      <c r="D2575" s="85">
        <v>46149</v>
      </c>
    </row>
    <row r="2576" spans="1:4" hidden="1" x14ac:dyDescent="0.3">
      <c r="A2576" t="s">
        <v>188</v>
      </c>
      <c r="B2576">
        <v>787</v>
      </c>
      <c r="C2576" t="s">
        <v>7112</v>
      </c>
      <c r="D2576" s="85">
        <v>46150</v>
      </c>
    </row>
    <row r="2577" spans="1:4" hidden="1" x14ac:dyDescent="0.3">
      <c r="A2577" t="s">
        <v>188</v>
      </c>
      <c r="B2577">
        <v>786</v>
      </c>
      <c r="C2577" t="s">
        <v>7112</v>
      </c>
      <c r="D2577" s="85">
        <v>46150</v>
      </c>
    </row>
    <row r="2578" spans="1:4" hidden="1" x14ac:dyDescent="0.3">
      <c r="A2578" t="s">
        <v>188</v>
      </c>
      <c r="B2578">
        <v>966</v>
      </c>
      <c r="C2578" t="s">
        <v>7112</v>
      </c>
      <c r="D2578" s="85">
        <v>46150</v>
      </c>
    </row>
    <row r="2579" spans="1:4" hidden="1" x14ac:dyDescent="0.3">
      <c r="A2579" t="s">
        <v>188</v>
      </c>
      <c r="B2579">
        <v>276</v>
      </c>
      <c r="C2579" t="s">
        <v>7112</v>
      </c>
      <c r="D2579" s="85">
        <v>46150</v>
      </c>
    </row>
    <row r="2580" spans="1:4" hidden="1" x14ac:dyDescent="0.3">
      <c r="A2580" t="s">
        <v>188</v>
      </c>
      <c r="B2580">
        <v>1233</v>
      </c>
      <c r="C2580" t="s">
        <v>7112</v>
      </c>
      <c r="D2580" s="85">
        <v>46150</v>
      </c>
    </row>
    <row r="2581" spans="1:4" hidden="1" x14ac:dyDescent="0.3">
      <c r="A2581" t="s">
        <v>188</v>
      </c>
      <c r="B2581">
        <v>787</v>
      </c>
      <c r="C2581" t="s">
        <v>7112</v>
      </c>
      <c r="D2581" s="85">
        <v>46151</v>
      </c>
    </row>
    <row r="2582" spans="1:4" hidden="1" x14ac:dyDescent="0.3">
      <c r="A2582" t="s">
        <v>188</v>
      </c>
      <c r="B2582">
        <v>422</v>
      </c>
      <c r="C2582" t="s">
        <v>7112</v>
      </c>
      <c r="D2582" s="85">
        <v>46151</v>
      </c>
    </row>
    <row r="2583" spans="1:4" hidden="1" x14ac:dyDescent="0.3">
      <c r="A2583" t="s">
        <v>293</v>
      </c>
      <c r="B2583">
        <v>1265</v>
      </c>
      <c r="C2583" t="s">
        <v>7112</v>
      </c>
      <c r="D2583" s="85">
        <v>46147</v>
      </c>
    </row>
    <row r="2584" spans="1:4" hidden="1" x14ac:dyDescent="0.3">
      <c r="A2584" t="s">
        <v>293</v>
      </c>
      <c r="B2584">
        <v>462</v>
      </c>
      <c r="C2584" t="s">
        <v>7112</v>
      </c>
      <c r="D2584" s="85">
        <v>46148</v>
      </c>
    </row>
    <row r="2585" spans="1:4" hidden="1" x14ac:dyDescent="0.3">
      <c r="A2585" t="s">
        <v>293</v>
      </c>
      <c r="B2585">
        <v>1749</v>
      </c>
      <c r="C2585" t="s">
        <v>7112</v>
      </c>
      <c r="D2585" s="85">
        <v>46149</v>
      </c>
    </row>
    <row r="2586" spans="1:4" hidden="1" x14ac:dyDescent="0.3">
      <c r="A2586" t="s">
        <v>293</v>
      </c>
      <c r="B2586">
        <v>1944</v>
      </c>
      <c r="C2586" t="s">
        <v>7112</v>
      </c>
      <c r="D2586" s="85">
        <v>46150</v>
      </c>
    </row>
    <row r="2587" spans="1:4" hidden="1" x14ac:dyDescent="0.3">
      <c r="A2587" t="s">
        <v>293</v>
      </c>
      <c r="B2587">
        <v>3257</v>
      </c>
      <c r="C2587" t="s">
        <v>7112</v>
      </c>
      <c r="D2587" s="85">
        <v>46147</v>
      </c>
    </row>
    <row r="2588" spans="1:4" hidden="1" x14ac:dyDescent="0.3">
      <c r="A2588" t="s">
        <v>293</v>
      </c>
      <c r="B2588">
        <v>1689</v>
      </c>
      <c r="C2588" t="s">
        <v>7112</v>
      </c>
      <c r="D2588" s="85">
        <v>46148</v>
      </c>
    </row>
    <row r="2589" spans="1:4" hidden="1" x14ac:dyDescent="0.3">
      <c r="A2589" t="s">
        <v>293</v>
      </c>
      <c r="B2589">
        <v>1984</v>
      </c>
      <c r="C2589" t="s">
        <v>7112</v>
      </c>
      <c r="D2589" s="85">
        <v>46149</v>
      </c>
    </row>
    <row r="2590" spans="1:4" hidden="1" x14ac:dyDescent="0.3">
      <c r="A2590" t="s">
        <v>293</v>
      </c>
      <c r="B2590">
        <v>1963</v>
      </c>
      <c r="C2590" t="s">
        <v>7112</v>
      </c>
      <c r="D2590" s="85">
        <v>46150</v>
      </c>
    </row>
    <row r="2591" spans="1:4" hidden="1" x14ac:dyDescent="0.3">
      <c r="A2591" t="s">
        <v>3534</v>
      </c>
      <c r="B2591">
        <v>732</v>
      </c>
      <c r="C2591" t="s">
        <v>7112</v>
      </c>
      <c r="D2591" s="85">
        <v>46147</v>
      </c>
    </row>
    <row r="2592" spans="1:4" hidden="1" x14ac:dyDescent="0.3">
      <c r="A2592" t="s">
        <v>3534</v>
      </c>
      <c r="B2592">
        <v>795</v>
      </c>
      <c r="C2592" t="s">
        <v>7112</v>
      </c>
      <c r="D2592" s="85">
        <v>46148</v>
      </c>
    </row>
    <row r="2593" spans="1:4" hidden="1" x14ac:dyDescent="0.3">
      <c r="A2593" t="s">
        <v>3534</v>
      </c>
      <c r="B2593">
        <v>783</v>
      </c>
      <c r="C2593" t="s">
        <v>7112</v>
      </c>
      <c r="D2593" s="85">
        <v>46149</v>
      </c>
    </row>
    <row r="2594" spans="1:4" hidden="1" x14ac:dyDescent="0.3">
      <c r="A2594" t="s">
        <v>3534</v>
      </c>
      <c r="B2594">
        <v>800</v>
      </c>
      <c r="C2594" t="s">
        <v>7112</v>
      </c>
      <c r="D2594" s="85">
        <v>46150</v>
      </c>
    </row>
    <row r="2595" spans="1:4" hidden="1" x14ac:dyDescent="0.3">
      <c r="A2595" t="s">
        <v>3669</v>
      </c>
      <c r="B2595">
        <v>694</v>
      </c>
      <c r="C2595" t="s">
        <v>7111</v>
      </c>
      <c r="D2595" s="85">
        <v>46141</v>
      </c>
    </row>
    <row r="2596" spans="1:4" hidden="1" x14ac:dyDescent="0.3">
      <c r="A2596" t="s">
        <v>3669</v>
      </c>
      <c r="B2596">
        <v>1420</v>
      </c>
      <c r="C2596" t="s">
        <v>7111</v>
      </c>
      <c r="D2596" s="85">
        <v>46142</v>
      </c>
    </row>
    <row r="2597" spans="1:4" hidden="1" x14ac:dyDescent="0.3">
      <c r="A2597" t="s">
        <v>2232</v>
      </c>
      <c r="B2597">
        <v>602</v>
      </c>
      <c r="C2597" t="s">
        <v>7112</v>
      </c>
      <c r="D2597" s="85">
        <v>46149</v>
      </c>
    </row>
    <row r="2598" spans="1:4" hidden="1" x14ac:dyDescent="0.3">
      <c r="A2598" t="s">
        <v>2232</v>
      </c>
      <c r="B2598">
        <v>1877</v>
      </c>
      <c r="C2598" t="s">
        <v>7112</v>
      </c>
      <c r="D2598" s="85">
        <v>46150</v>
      </c>
    </row>
    <row r="2599" spans="1:4" hidden="1" x14ac:dyDescent="0.3">
      <c r="A2599" t="s">
        <v>398</v>
      </c>
      <c r="B2599">
        <v>780</v>
      </c>
      <c r="C2599" t="s">
        <v>7112</v>
      </c>
      <c r="D2599" s="85">
        <v>46146</v>
      </c>
    </row>
    <row r="2600" spans="1:4" hidden="1" x14ac:dyDescent="0.3">
      <c r="A2600" t="s">
        <v>398</v>
      </c>
      <c r="B2600">
        <v>778</v>
      </c>
      <c r="C2600" t="s">
        <v>7112</v>
      </c>
      <c r="D2600" s="85">
        <v>46147</v>
      </c>
    </row>
    <row r="2601" spans="1:4" hidden="1" x14ac:dyDescent="0.3">
      <c r="A2601" t="s">
        <v>398</v>
      </c>
      <c r="B2601">
        <v>2527</v>
      </c>
      <c r="C2601" t="s">
        <v>7112</v>
      </c>
      <c r="D2601" s="85">
        <v>46148</v>
      </c>
    </row>
    <row r="2602" spans="1:4" hidden="1" x14ac:dyDescent="0.3">
      <c r="A2602" t="s">
        <v>398</v>
      </c>
      <c r="B2602">
        <v>3329</v>
      </c>
      <c r="C2602" t="s">
        <v>7112</v>
      </c>
      <c r="D2602" s="85">
        <v>46149</v>
      </c>
    </row>
    <row r="2603" spans="1:4" hidden="1" x14ac:dyDescent="0.3">
      <c r="A2603" t="s">
        <v>248</v>
      </c>
      <c r="B2603">
        <v>5</v>
      </c>
      <c r="C2603" t="s">
        <v>7112</v>
      </c>
      <c r="D2603" s="85">
        <v>46146</v>
      </c>
    </row>
    <row r="2604" spans="1:4" hidden="1" x14ac:dyDescent="0.3">
      <c r="A2604" t="s">
        <v>248</v>
      </c>
      <c r="B2604">
        <v>1</v>
      </c>
      <c r="C2604" t="s">
        <v>7112</v>
      </c>
      <c r="D2604" s="85">
        <v>46146</v>
      </c>
    </row>
    <row r="2605" spans="1:4" hidden="1" x14ac:dyDescent="0.3">
      <c r="A2605" t="s">
        <v>248</v>
      </c>
      <c r="B2605">
        <v>1</v>
      </c>
      <c r="C2605" t="s">
        <v>7112</v>
      </c>
      <c r="D2605" s="85">
        <v>46146</v>
      </c>
    </row>
    <row r="2606" spans="1:4" hidden="1" x14ac:dyDescent="0.3">
      <c r="A2606" t="s">
        <v>248</v>
      </c>
      <c r="B2606">
        <v>1</v>
      </c>
      <c r="C2606" t="s">
        <v>7112</v>
      </c>
      <c r="D2606" s="85">
        <v>46146</v>
      </c>
    </row>
    <row r="2607" spans="1:4" hidden="1" x14ac:dyDescent="0.3">
      <c r="A2607" t="s">
        <v>248</v>
      </c>
      <c r="B2607">
        <v>297</v>
      </c>
      <c r="C2607" t="s">
        <v>7112</v>
      </c>
      <c r="D2607" s="85">
        <v>46146</v>
      </c>
    </row>
    <row r="2608" spans="1:4" hidden="1" x14ac:dyDescent="0.3">
      <c r="A2608" t="s">
        <v>248</v>
      </c>
      <c r="B2608">
        <v>2</v>
      </c>
      <c r="C2608" t="s">
        <v>7112</v>
      </c>
      <c r="D2608" s="85">
        <v>46146</v>
      </c>
    </row>
    <row r="2609" spans="1:4" hidden="1" x14ac:dyDescent="0.3">
      <c r="A2609" t="s">
        <v>248</v>
      </c>
      <c r="B2609">
        <v>2</v>
      </c>
      <c r="C2609" t="s">
        <v>7112</v>
      </c>
      <c r="D2609" s="85">
        <v>46146</v>
      </c>
    </row>
    <row r="2610" spans="1:4" hidden="1" x14ac:dyDescent="0.3">
      <c r="A2610" t="s">
        <v>248</v>
      </c>
      <c r="B2610">
        <v>2</v>
      </c>
      <c r="C2610" t="s">
        <v>7112</v>
      </c>
      <c r="D2610" s="85">
        <v>46146</v>
      </c>
    </row>
    <row r="2611" spans="1:4" hidden="1" x14ac:dyDescent="0.3">
      <c r="A2611" t="s">
        <v>248</v>
      </c>
      <c r="B2611">
        <v>1</v>
      </c>
      <c r="C2611" t="s">
        <v>7112</v>
      </c>
      <c r="D2611" s="85">
        <v>46146</v>
      </c>
    </row>
    <row r="2612" spans="1:4" hidden="1" x14ac:dyDescent="0.3">
      <c r="A2612" t="s">
        <v>248</v>
      </c>
      <c r="B2612">
        <v>1127</v>
      </c>
      <c r="C2612" t="s">
        <v>7112</v>
      </c>
      <c r="D2612" s="85">
        <v>46146</v>
      </c>
    </row>
    <row r="2613" spans="1:4" hidden="1" x14ac:dyDescent="0.3">
      <c r="A2613" t="s">
        <v>248</v>
      </c>
      <c r="B2613">
        <v>699</v>
      </c>
      <c r="C2613" t="s">
        <v>7112</v>
      </c>
      <c r="D2613" s="85">
        <v>46147</v>
      </c>
    </row>
    <row r="2614" spans="1:4" hidden="1" x14ac:dyDescent="0.3">
      <c r="A2614" t="s">
        <v>248</v>
      </c>
      <c r="B2614">
        <v>696</v>
      </c>
      <c r="C2614" t="s">
        <v>7112</v>
      </c>
      <c r="D2614" s="85">
        <v>46147</v>
      </c>
    </row>
    <row r="2615" spans="1:4" hidden="1" x14ac:dyDescent="0.3">
      <c r="A2615" t="s">
        <v>248</v>
      </c>
      <c r="B2615">
        <v>1111</v>
      </c>
      <c r="C2615" t="s">
        <v>7112</v>
      </c>
      <c r="D2615" s="85">
        <v>46147</v>
      </c>
    </row>
    <row r="2616" spans="1:4" hidden="1" x14ac:dyDescent="0.3">
      <c r="A2616" t="s">
        <v>248</v>
      </c>
      <c r="B2616">
        <v>3</v>
      </c>
      <c r="C2616" t="s">
        <v>7112</v>
      </c>
      <c r="D2616" s="85">
        <v>46147</v>
      </c>
    </row>
    <row r="2617" spans="1:4" hidden="1" x14ac:dyDescent="0.3">
      <c r="A2617" t="s">
        <v>248</v>
      </c>
      <c r="B2617">
        <v>1</v>
      </c>
      <c r="C2617" t="s">
        <v>7112</v>
      </c>
      <c r="D2617" s="85">
        <v>46147</v>
      </c>
    </row>
    <row r="2618" spans="1:4" hidden="1" x14ac:dyDescent="0.3">
      <c r="A2618" t="s">
        <v>248</v>
      </c>
      <c r="B2618">
        <v>1</v>
      </c>
      <c r="C2618" t="s">
        <v>7112</v>
      </c>
      <c r="D2618" s="85">
        <v>46147</v>
      </c>
    </row>
    <row r="2619" spans="1:4" hidden="1" x14ac:dyDescent="0.3">
      <c r="A2619" t="s">
        <v>248</v>
      </c>
      <c r="B2619">
        <v>698</v>
      </c>
      <c r="C2619" t="s">
        <v>7112</v>
      </c>
      <c r="D2619" s="85">
        <v>46147</v>
      </c>
    </row>
    <row r="2620" spans="1:4" hidden="1" x14ac:dyDescent="0.3">
      <c r="A2620" t="s">
        <v>248</v>
      </c>
      <c r="B2620">
        <v>954</v>
      </c>
      <c r="C2620" t="s">
        <v>7112</v>
      </c>
      <c r="D2620" s="85">
        <v>46147</v>
      </c>
    </row>
    <row r="2621" spans="1:4" hidden="1" x14ac:dyDescent="0.3">
      <c r="A2621" t="s">
        <v>248</v>
      </c>
      <c r="B2621">
        <v>697</v>
      </c>
      <c r="C2621" t="s">
        <v>7112</v>
      </c>
      <c r="D2621" s="85">
        <v>46148</v>
      </c>
    </row>
    <row r="2622" spans="1:4" hidden="1" x14ac:dyDescent="0.3">
      <c r="A2622" t="s">
        <v>248</v>
      </c>
      <c r="B2622">
        <v>698</v>
      </c>
      <c r="C2622" t="s">
        <v>7112</v>
      </c>
      <c r="D2622" s="85">
        <v>46148</v>
      </c>
    </row>
    <row r="2623" spans="1:4" hidden="1" x14ac:dyDescent="0.3">
      <c r="A2623" t="s">
        <v>248</v>
      </c>
      <c r="B2623">
        <v>967</v>
      </c>
      <c r="C2623" t="s">
        <v>7112</v>
      </c>
      <c r="D2623" s="85">
        <v>46148</v>
      </c>
    </row>
    <row r="2624" spans="1:4" hidden="1" x14ac:dyDescent="0.3">
      <c r="A2624" t="s">
        <v>248</v>
      </c>
      <c r="B2624">
        <v>1</v>
      </c>
      <c r="C2624" t="s">
        <v>7112</v>
      </c>
      <c r="D2624" s="85">
        <v>46148</v>
      </c>
    </row>
    <row r="2625" spans="1:4" hidden="1" x14ac:dyDescent="0.3">
      <c r="A2625" t="s">
        <v>248</v>
      </c>
      <c r="B2625">
        <v>1</v>
      </c>
      <c r="C2625" t="s">
        <v>7112</v>
      </c>
      <c r="D2625" s="85">
        <v>46148</v>
      </c>
    </row>
    <row r="2626" spans="1:4" hidden="1" x14ac:dyDescent="0.3">
      <c r="A2626" t="s">
        <v>248</v>
      </c>
      <c r="B2626">
        <v>1</v>
      </c>
      <c r="C2626" t="s">
        <v>7112</v>
      </c>
      <c r="D2626" s="85">
        <v>46148</v>
      </c>
    </row>
    <row r="2627" spans="1:4" hidden="1" x14ac:dyDescent="0.3">
      <c r="A2627" t="s">
        <v>248</v>
      </c>
      <c r="B2627">
        <v>1</v>
      </c>
      <c r="C2627" t="s">
        <v>7112</v>
      </c>
      <c r="D2627" s="85">
        <v>46148</v>
      </c>
    </row>
    <row r="2628" spans="1:4" hidden="1" x14ac:dyDescent="0.3">
      <c r="A2628" t="s">
        <v>248</v>
      </c>
      <c r="B2628">
        <v>1</v>
      </c>
      <c r="C2628" t="s">
        <v>7112</v>
      </c>
      <c r="D2628" s="85">
        <v>46148</v>
      </c>
    </row>
    <row r="2629" spans="1:4" hidden="1" x14ac:dyDescent="0.3">
      <c r="A2629" t="s">
        <v>248</v>
      </c>
      <c r="B2629">
        <v>1</v>
      </c>
      <c r="C2629" t="s">
        <v>7112</v>
      </c>
      <c r="D2629" s="85">
        <v>46148</v>
      </c>
    </row>
    <row r="2630" spans="1:4" hidden="1" x14ac:dyDescent="0.3">
      <c r="A2630" t="s">
        <v>248</v>
      </c>
      <c r="B2630">
        <v>1</v>
      </c>
      <c r="C2630" t="s">
        <v>7112</v>
      </c>
      <c r="D2630" s="85">
        <v>46148</v>
      </c>
    </row>
    <row r="2631" spans="1:4" hidden="1" x14ac:dyDescent="0.3">
      <c r="A2631" t="s">
        <v>248</v>
      </c>
      <c r="B2631">
        <v>1</v>
      </c>
      <c r="C2631" t="s">
        <v>7112</v>
      </c>
      <c r="D2631" s="85">
        <v>46148</v>
      </c>
    </row>
    <row r="2632" spans="1:4" hidden="1" x14ac:dyDescent="0.3">
      <c r="A2632" t="s">
        <v>248</v>
      </c>
      <c r="B2632">
        <v>1</v>
      </c>
      <c r="C2632" t="s">
        <v>7112</v>
      </c>
      <c r="D2632" s="85">
        <v>46148</v>
      </c>
    </row>
    <row r="2633" spans="1:4" hidden="1" x14ac:dyDescent="0.3">
      <c r="A2633" t="s">
        <v>248</v>
      </c>
      <c r="B2633">
        <v>1</v>
      </c>
      <c r="C2633" t="s">
        <v>7112</v>
      </c>
      <c r="D2633" s="85">
        <v>46148</v>
      </c>
    </row>
    <row r="2634" spans="1:4" hidden="1" x14ac:dyDescent="0.3">
      <c r="A2634" t="s">
        <v>248</v>
      </c>
      <c r="B2634">
        <v>1</v>
      </c>
      <c r="C2634" t="s">
        <v>7112</v>
      </c>
      <c r="D2634" s="85">
        <v>46148</v>
      </c>
    </row>
    <row r="2635" spans="1:4" hidden="1" x14ac:dyDescent="0.3">
      <c r="A2635" t="s">
        <v>248</v>
      </c>
      <c r="B2635">
        <v>1</v>
      </c>
      <c r="C2635" t="s">
        <v>7112</v>
      </c>
      <c r="D2635" s="85">
        <v>46148</v>
      </c>
    </row>
    <row r="2636" spans="1:4" hidden="1" x14ac:dyDescent="0.3">
      <c r="A2636" t="s">
        <v>248</v>
      </c>
      <c r="B2636">
        <v>1</v>
      </c>
      <c r="C2636" t="s">
        <v>7112</v>
      </c>
      <c r="D2636" s="85">
        <v>46148</v>
      </c>
    </row>
    <row r="2637" spans="1:4" hidden="1" x14ac:dyDescent="0.3">
      <c r="A2637" t="s">
        <v>248</v>
      </c>
      <c r="B2637">
        <v>1</v>
      </c>
      <c r="C2637" t="s">
        <v>7112</v>
      </c>
      <c r="D2637" s="85">
        <v>46148</v>
      </c>
    </row>
    <row r="2638" spans="1:4" hidden="1" x14ac:dyDescent="0.3">
      <c r="A2638" t="s">
        <v>248</v>
      </c>
      <c r="B2638">
        <v>1</v>
      </c>
      <c r="C2638" t="s">
        <v>7112</v>
      </c>
      <c r="D2638" s="85">
        <v>46148</v>
      </c>
    </row>
    <row r="2639" spans="1:4" hidden="1" x14ac:dyDescent="0.3">
      <c r="A2639" t="s">
        <v>248</v>
      </c>
      <c r="B2639">
        <v>1</v>
      </c>
      <c r="C2639" t="s">
        <v>7112</v>
      </c>
      <c r="D2639" s="85">
        <v>46148</v>
      </c>
    </row>
    <row r="2640" spans="1:4" hidden="1" x14ac:dyDescent="0.3">
      <c r="A2640" t="s">
        <v>248</v>
      </c>
      <c r="B2640">
        <v>2</v>
      </c>
      <c r="C2640" t="s">
        <v>7112</v>
      </c>
      <c r="D2640" s="85">
        <v>46148</v>
      </c>
    </row>
    <row r="2641" spans="1:4" hidden="1" x14ac:dyDescent="0.3">
      <c r="A2641" t="s">
        <v>248</v>
      </c>
      <c r="B2641">
        <v>2</v>
      </c>
      <c r="C2641" t="s">
        <v>7112</v>
      </c>
      <c r="D2641" s="85">
        <v>46148</v>
      </c>
    </row>
    <row r="2642" spans="1:4" hidden="1" x14ac:dyDescent="0.3">
      <c r="A2642" t="s">
        <v>248</v>
      </c>
      <c r="B2642">
        <v>1</v>
      </c>
      <c r="C2642" t="s">
        <v>7112</v>
      </c>
      <c r="D2642" s="85">
        <v>46148</v>
      </c>
    </row>
    <row r="2643" spans="1:4" hidden="1" x14ac:dyDescent="0.3">
      <c r="A2643" t="s">
        <v>248</v>
      </c>
      <c r="B2643">
        <v>1</v>
      </c>
      <c r="C2643" t="s">
        <v>7112</v>
      </c>
      <c r="D2643" s="85">
        <v>46148</v>
      </c>
    </row>
    <row r="2644" spans="1:4" hidden="1" x14ac:dyDescent="0.3">
      <c r="A2644" t="s">
        <v>248</v>
      </c>
      <c r="B2644">
        <v>1</v>
      </c>
      <c r="C2644" t="s">
        <v>7112</v>
      </c>
      <c r="D2644" s="85">
        <v>46148</v>
      </c>
    </row>
    <row r="2645" spans="1:4" hidden="1" x14ac:dyDescent="0.3">
      <c r="A2645" t="s">
        <v>248</v>
      </c>
      <c r="B2645">
        <v>1</v>
      </c>
      <c r="C2645" t="s">
        <v>7112</v>
      </c>
      <c r="D2645" s="85">
        <v>46148</v>
      </c>
    </row>
    <row r="2646" spans="1:4" hidden="1" x14ac:dyDescent="0.3">
      <c r="A2646" t="s">
        <v>248</v>
      </c>
      <c r="B2646">
        <v>2</v>
      </c>
      <c r="C2646" t="s">
        <v>7112</v>
      </c>
      <c r="D2646" s="85">
        <v>46148</v>
      </c>
    </row>
    <row r="2647" spans="1:4" hidden="1" x14ac:dyDescent="0.3">
      <c r="A2647" t="s">
        <v>248</v>
      </c>
      <c r="B2647">
        <v>499</v>
      </c>
      <c r="C2647" t="s">
        <v>7112</v>
      </c>
      <c r="D2647" s="85">
        <v>46148</v>
      </c>
    </row>
    <row r="2648" spans="1:4" hidden="1" x14ac:dyDescent="0.3">
      <c r="A2648" t="s">
        <v>248</v>
      </c>
      <c r="B2648">
        <v>1081</v>
      </c>
      <c r="C2648" t="s">
        <v>7112</v>
      </c>
      <c r="D2648" s="85">
        <v>46148</v>
      </c>
    </row>
    <row r="2649" spans="1:4" hidden="1" x14ac:dyDescent="0.3">
      <c r="A2649" t="s">
        <v>248</v>
      </c>
      <c r="B2649">
        <v>699</v>
      </c>
      <c r="C2649" t="s">
        <v>7112</v>
      </c>
      <c r="D2649" s="85">
        <v>46149</v>
      </c>
    </row>
    <row r="2650" spans="1:4" hidden="1" x14ac:dyDescent="0.3">
      <c r="A2650" t="s">
        <v>248</v>
      </c>
      <c r="B2650">
        <v>696</v>
      </c>
      <c r="C2650" t="s">
        <v>7112</v>
      </c>
      <c r="D2650" s="85">
        <v>46149</v>
      </c>
    </row>
    <row r="2651" spans="1:4" hidden="1" x14ac:dyDescent="0.3">
      <c r="A2651" t="s">
        <v>248</v>
      </c>
      <c r="B2651">
        <v>925</v>
      </c>
      <c r="C2651" t="s">
        <v>7112</v>
      </c>
      <c r="D2651" s="85">
        <v>46149</v>
      </c>
    </row>
    <row r="2652" spans="1:4" hidden="1" x14ac:dyDescent="0.3">
      <c r="A2652" t="s">
        <v>248</v>
      </c>
      <c r="B2652">
        <v>1</v>
      </c>
      <c r="C2652" t="s">
        <v>7112</v>
      </c>
      <c r="D2652" s="85">
        <v>46149</v>
      </c>
    </row>
    <row r="2653" spans="1:4" hidden="1" x14ac:dyDescent="0.3">
      <c r="A2653" t="s">
        <v>248</v>
      </c>
      <c r="B2653">
        <v>1</v>
      </c>
      <c r="C2653" t="s">
        <v>7112</v>
      </c>
      <c r="D2653" s="85">
        <v>46149</v>
      </c>
    </row>
    <row r="2654" spans="1:4" hidden="1" x14ac:dyDescent="0.3">
      <c r="A2654" t="s">
        <v>248</v>
      </c>
      <c r="B2654">
        <v>1</v>
      </c>
      <c r="C2654" t="s">
        <v>7112</v>
      </c>
      <c r="D2654" s="85">
        <v>46149</v>
      </c>
    </row>
    <row r="2655" spans="1:4" hidden="1" x14ac:dyDescent="0.3">
      <c r="A2655" t="s">
        <v>248</v>
      </c>
      <c r="B2655">
        <v>698</v>
      </c>
      <c r="C2655" t="s">
        <v>7112</v>
      </c>
      <c r="D2655" s="85">
        <v>46149</v>
      </c>
    </row>
    <row r="2656" spans="1:4" hidden="1" x14ac:dyDescent="0.3">
      <c r="A2656" t="s">
        <v>248</v>
      </c>
      <c r="B2656">
        <v>1098</v>
      </c>
      <c r="C2656" t="s">
        <v>7112</v>
      </c>
      <c r="D2656" s="85">
        <v>46149</v>
      </c>
    </row>
    <row r="2657" spans="1:4" hidden="1" x14ac:dyDescent="0.3">
      <c r="A2657" t="s">
        <v>248</v>
      </c>
      <c r="B2657">
        <v>696</v>
      </c>
      <c r="C2657" t="s">
        <v>7112</v>
      </c>
      <c r="D2657" s="85">
        <v>46149</v>
      </c>
    </row>
    <row r="2658" spans="1:4" hidden="1" x14ac:dyDescent="0.3">
      <c r="A2658" t="s">
        <v>248</v>
      </c>
      <c r="B2658">
        <v>700</v>
      </c>
      <c r="C2658" t="s">
        <v>7112</v>
      </c>
      <c r="D2658" s="85">
        <v>46150</v>
      </c>
    </row>
    <row r="2659" spans="1:4" hidden="1" x14ac:dyDescent="0.3">
      <c r="A2659" t="s">
        <v>248</v>
      </c>
      <c r="B2659">
        <v>998</v>
      </c>
      <c r="C2659" t="s">
        <v>7112</v>
      </c>
      <c r="D2659" s="85">
        <v>46150</v>
      </c>
    </row>
    <row r="2660" spans="1:4" hidden="1" x14ac:dyDescent="0.3">
      <c r="A2660" t="s">
        <v>248</v>
      </c>
      <c r="B2660">
        <v>1</v>
      </c>
      <c r="C2660" t="s">
        <v>7112</v>
      </c>
      <c r="D2660" s="85">
        <v>46150</v>
      </c>
    </row>
    <row r="2661" spans="1:4" hidden="1" x14ac:dyDescent="0.3">
      <c r="A2661" t="s">
        <v>248</v>
      </c>
      <c r="B2661">
        <v>1</v>
      </c>
      <c r="C2661" t="s">
        <v>7112</v>
      </c>
      <c r="D2661" s="85">
        <v>46150</v>
      </c>
    </row>
    <row r="2662" spans="1:4" hidden="1" x14ac:dyDescent="0.3">
      <c r="A2662" t="s">
        <v>248</v>
      </c>
      <c r="B2662">
        <v>1</v>
      </c>
      <c r="C2662" t="s">
        <v>7112</v>
      </c>
      <c r="D2662" s="85">
        <v>46150</v>
      </c>
    </row>
    <row r="2663" spans="1:4" hidden="1" x14ac:dyDescent="0.3">
      <c r="A2663" t="s">
        <v>248</v>
      </c>
      <c r="B2663">
        <v>696</v>
      </c>
      <c r="C2663" t="s">
        <v>7112</v>
      </c>
      <c r="D2663" s="85">
        <v>46150</v>
      </c>
    </row>
    <row r="2664" spans="1:4" hidden="1" x14ac:dyDescent="0.3">
      <c r="A2664" t="s">
        <v>248</v>
      </c>
      <c r="B2664">
        <v>1082</v>
      </c>
      <c r="C2664" t="s">
        <v>7112</v>
      </c>
      <c r="D2664" s="85">
        <v>46150</v>
      </c>
    </row>
    <row r="2665" spans="1:4" hidden="1" x14ac:dyDescent="0.3">
      <c r="A2665" t="s">
        <v>248</v>
      </c>
      <c r="B2665">
        <v>699</v>
      </c>
      <c r="C2665" t="s">
        <v>7112</v>
      </c>
      <c r="D2665" s="85">
        <v>46151</v>
      </c>
    </row>
    <row r="2666" spans="1:4" hidden="1" x14ac:dyDescent="0.3">
      <c r="A2666" t="s">
        <v>248</v>
      </c>
      <c r="B2666">
        <v>696</v>
      </c>
      <c r="C2666" t="s">
        <v>7112</v>
      </c>
      <c r="D2666" s="85">
        <v>46151</v>
      </c>
    </row>
    <row r="2667" spans="1:4" hidden="1" x14ac:dyDescent="0.3">
      <c r="A2667" t="s">
        <v>248</v>
      </c>
      <c r="B2667">
        <v>699</v>
      </c>
      <c r="C2667" t="s">
        <v>7112</v>
      </c>
      <c r="D2667" s="85">
        <v>46151</v>
      </c>
    </row>
    <row r="2668" spans="1:4" hidden="1" x14ac:dyDescent="0.3">
      <c r="A2668" t="s">
        <v>248</v>
      </c>
      <c r="B2668">
        <v>106</v>
      </c>
      <c r="C2668" t="s">
        <v>7112</v>
      </c>
      <c r="D2668" s="85">
        <v>46151</v>
      </c>
    </row>
    <row r="2669" spans="1:4" hidden="1" x14ac:dyDescent="0.3">
      <c r="A2669" t="s">
        <v>3500</v>
      </c>
      <c r="B2669">
        <v>3111</v>
      </c>
      <c r="C2669" t="s">
        <v>7112</v>
      </c>
      <c r="D2669" s="85">
        <v>46148</v>
      </c>
    </row>
    <row r="2670" spans="1:4" hidden="1" x14ac:dyDescent="0.3">
      <c r="A2670" t="s">
        <v>3500</v>
      </c>
      <c r="B2670">
        <v>3091</v>
      </c>
      <c r="C2670" t="s">
        <v>7112</v>
      </c>
      <c r="D2670" s="85">
        <v>46149</v>
      </c>
    </row>
    <row r="2671" spans="1:4" hidden="1" x14ac:dyDescent="0.3">
      <c r="A2671" t="s">
        <v>3500</v>
      </c>
      <c r="B2671">
        <v>3027</v>
      </c>
      <c r="C2671" t="s">
        <v>7112</v>
      </c>
      <c r="D2671" s="85">
        <v>46150</v>
      </c>
    </row>
    <row r="2672" spans="1:4" hidden="1" x14ac:dyDescent="0.3">
      <c r="A2672" t="s">
        <v>1072</v>
      </c>
      <c r="B2672">
        <v>2547</v>
      </c>
      <c r="C2672" t="s">
        <v>7112</v>
      </c>
      <c r="D2672" s="85">
        <v>46151</v>
      </c>
    </row>
    <row r="2673" spans="1:4" hidden="1" x14ac:dyDescent="0.3">
      <c r="A2673" t="s">
        <v>371</v>
      </c>
      <c r="B2673">
        <v>698</v>
      </c>
      <c r="C2673" t="s">
        <v>7112</v>
      </c>
      <c r="D2673" s="85">
        <v>46146</v>
      </c>
    </row>
    <row r="2674" spans="1:4" hidden="1" x14ac:dyDescent="0.3">
      <c r="A2674" t="s">
        <v>371</v>
      </c>
      <c r="B2674">
        <v>692</v>
      </c>
      <c r="C2674" t="s">
        <v>7112</v>
      </c>
      <c r="D2674" s="85">
        <v>46147</v>
      </c>
    </row>
    <row r="2675" spans="1:4" hidden="1" x14ac:dyDescent="0.3">
      <c r="A2675" t="s">
        <v>371</v>
      </c>
      <c r="B2675">
        <v>694</v>
      </c>
      <c r="C2675" t="s">
        <v>7112</v>
      </c>
      <c r="D2675" s="85">
        <v>46147</v>
      </c>
    </row>
    <row r="2676" spans="1:4" hidden="1" x14ac:dyDescent="0.3">
      <c r="A2676" t="s">
        <v>371</v>
      </c>
      <c r="B2676">
        <v>629</v>
      </c>
      <c r="C2676" t="s">
        <v>7112</v>
      </c>
      <c r="D2676" s="85">
        <v>46147</v>
      </c>
    </row>
    <row r="2677" spans="1:4" hidden="1" x14ac:dyDescent="0.3">
      <c r="A2677" t="s">
        <v>371</v>
      </c>
      <c r="B2677">
        <v>402</v>
      </c>
      <c r="C2677" t="s">
        <v>7112</v>
      </c>
      <c r="D2677" s="85">
        <v>46147</v>
      </c>
    </row>
    <row r="2678" spans="1:4" hidden="1" x14ac:dyDescent="0.3">
      <c r="A2678" t="s">
        <v>371</v>
      </c>
      <c r="B2678">
        <v>1</v>
      </c>
      <c r="C2678" t="s">
        <v>7112</v>
      </c>
      <c r="D2678" s="85">
        <v>46147</v>
      </c>
    </row>
    <row r="2679" spans="1:4" hidden="1" x14ac:dyDescent="0.3">
      <c r="A2679" t="s">
        <v>371</v>
      </c>
      <c r="B2679">
        <v>1</v>
      </c>
      <c r="C2679" t="s">
        <v>7112</v>
      </c>
      <c r="D2679" s="85">
        <v>46147</v>
      </c>
    </row>
    <row r="2680" spans="1:4" hidden="1" x14ac:dyDescent="0.3">
      <c r="A2680" t="s">
        <v>371</v>
      </c>
      <c r="B2680">
        <v>1</v>
      </c>
      <c r="C2680" t="s">
        <v>7112</v>
      </c>
      <c r="D2680" s="85">
        <v>46147</v>
      </c>
    </row>
    <row r="2681" spans="1:4" hidden="1" x14ac:dyDescent="0.3">
      <c r="A2681" t="s">
        <v>371</v>
      </c>
      <c r="B2681">
        <v>1</v>
      </c>
      <c r="C2681" t="s">
        <v>7112</v>
      </c>
      <c r="D2681" s="85">
        <v>46147</v>
      </c>
    </row>
    <row r="2682" spans="1:4" hidden="1" x14ac:dyDescent="0.3">
      <c r="A2682" t="s">
        <v>371</v>
      </c>
      <c r="B2682">
        <v>1</v>
      </c>
      <c r="C2682" t="s">
        <v>7112</v>
      </c>
      <c r="D2682" s="85">
        <v>46147</v>
      </c>
    </row>
    <row r="2683" spans="1:4" hidden="1" x14ac:dyDescent="0.3">
      <c r="A2683" t="s">
        <v>371</v>
      </c>
      <c r="B2683">
        <v>170</v>
      </c>
      <c r="C2683" t="s">
        <v>7112</v>
      </c>
      <c r="D2683" s="85">
        <v>46147</v>
      </c>
    </row>
    <row r="2684" spans="1:4" hidden="1" x14ac:dyDescent="0.3">
      <c r="A2684" t="s">
        <v>371</v>
      </c>
      <c r="B2684">
        <v>7</v>
      </c>
      <c r="C2684" t="s">
        <v>7112</v>
      </c>
      <c r="D2684" s="85">
        <v>46147</v>
      </c>
    </row>
    <row r="2685" spans="1:4" hidden="1" x14ac:dyDescent="0.3">
      <c r="A2685" t="s">
        <v>371</v>
      </c>
      <c r="B2685">
        <v>692</v>
      </c>
      <c r="C2685" t="s">
        <v>7112</v>
      </c>
      <c r="D2685" s="85">
        <v>46147</v>
      </c>
    </row>
    <row r="2686" spans="1:4" hidden="1" x14ac:dyDescent="0.3">
      <c r="A2686" t="s">
        <v>371</v>
      </c>
      <c r="B2686">
        <v>780</v>
      </c>
      <c r="C2686" t="s">
        <v>7112</v>
      </c>
      <c r="D2686" s="85">
        <v>46147</v>
      </c>
    </row>
    <row r="2687" spans="1:4" hidden="1" x14ac:dyDescent="0.3">
      <c r="A2687" t="s">
        <v>371</v>
      </c>
      <c r="B2687">
        <v>692</v>
      </c>
      <c r="C2687" t="s">
        <v>7112</v>
      </c>
      <c r="D2687" s="85">
        <v>46148</v>
      </c>
    </row>
    <row r="2688" spans="1:4" hidden="1" x14ac:dyDescent="0.3">
      <c r="A2688" t="s">
        <v>371</v>
      </c>
      <c r="B2688">
        <v>694</v>
      </c>
      <c r="C2688" t="s">
        <v>7112</v>
      </c>
      <c r="D2688" s="85">
        <v>46148</v>
      </c>
    </row>
    <row r="2689" spans="1:4" hidden="1" x14ac:dyDescent="0.3">
      <c r="A2689" t="s">
        <v>371</v>
      </c>
      <c r="B2689">
        <v>1154</v>
      </c>
      <c r="C2689" t="s">
        <v>7112</v>
      </c>
      <c r="D2689" s="85">
        <v>46148</v>
      </c>
    </row>
    <row r="2690" spans="1:4" hidden="1" x14ac:dyDescent="0.3">
      <c r="A2690" t="s">
        <v>371</v>
      </c>
      <c r="B2690">
        <v>693</v>
      </c>
      <c r="C2690" t="s">
        <v>7112</v>
      </c>
      <c r="D2690" s="85">
        <v>46148</v>
      </c>
    </row>
    <row r="2691" spans="1:4" hidden="1" x14ac:dyDescent="0.3">
      <c r="A2691" t="s">
        <v>371</v>
      </c>
      <c r="B2691">
        <v>932</v>
      </c>
      <c r="C2691" t="s">
        <v>7112</v>
      </c>
      <c r="D2691" s="85">
        <v>46148</v>
      </c>
    </row>
    <row r="2692" spans="1:4" hidden="1" x14ac:dyDescent="0.3">
      <c r="A2692" t="s">
        <v>371</v>
      </c>
      <c r="B2692">
        <v>692</v>
      </c>
      <c r="C2692" t="s">
        <v>7112</v>
      </c>
      <c r="D2692" s="85">
        <v>46149</v>
      </c>
    </row>
    <row r="2693" spans="1:4" hidden="1" x14ac:dyDescent="0.3">
      <c r="A2693" t="s">
        <v>371</v>
      </c>
      <c r="B2693">
        <v>695</v>
      </c>
      <c r="C2693" t="s">
        <v>7112</v>
      </c>
      <c r="D2693" s="85">
        <v>46149</v>
      </c>
    </row>
    <row r="2694" spans="1:4" hidden="1" x14ac:dyDescent="0.3">
      <c r="A2694" t="s">
        <v>371</v>
      </c>
      <c r="B2694">
        <v>1153</v>
      </c>
      <c r="C2694" t="s">
        <v>7112</v>
      </c>
      <c r="D2694" s="85">
        <v>46149</v>
      </c>
    </row>
    <row r="2695" spans="1:4" hidden="1" x14ac:dyDescent="0.3">
      <c r="A2695" t="s">
        <v>371</v>
      </c>
      <c r="B2695">
        <v>692</v>
      </c>
      <c r="C2695" t="s">
        <v>7112</v>
      </c>
      <c r="D2695" s="85">
        <v>46149</v>
      </c>
    </row>
    <row r="2696" spans="1:4" hidden="1" x14ac:dyDescent="0.3">
      <c r="A2696" t="s">
        <v>371</v>
      </c>
      <c r="B2696">
        <v>885</v>
      </c>
      <c r="C2696" t="s">
        <v>7112</v>
      </c>
      <c r="D2696" s="85">
        <v>46149</v>
      </c>
    </row>
    <row r="2697" spans="1:4" hidden="1" x14ac:dyDescent="0.3">
      <c r="A2697" t="s">
        <v>371</v>
      </c>
      <c r="B2697">
        <v>694</v>
      </c>
      <c r="C2697" t="s">
        <v>7112</v>
      </c>
      <c r="D2697" s="85">
        <v>46149</v>
      </c>
    </row>
    <row r="2698" spans="1:4" hidden="1" x14ac:dyDescent="0.3">
      <c r="A2698" t="s">
        <v>371</v>
      </c>
      <c r="B2698">
        <v>694</v>
      </c>
      <c r="C2698" t="s">
        <v>7112</v>
      </c>
      <c r="D2698" s="85">
        <v>46150</v>
      </c>
    </row>
    <row r="2699" spans="1:4" hidden="1" x14ac:dyDescent="0.3">
      <c r="A2699" t="s">
        <v>371</v>
      </c>
      <c r="B2699">
        <v>946</v>
      </c>
      <c r="C2699" t="s">
        <v>7112</v>
      </c>
      <c r="D2699" s="85">
        <v>46150</v>
      </c>
    </row>
    <row r="2700" spans="1:4" hidden="1" x14ac:dyDescent="0.3">
      <c r="A2700" t="s">
        <v>371</v>
      </c>
      <c r="B2700">
        <v>1</v>
      </c>
      <c r="C2700" t="s">
        <v>7112</v>
      </c>
      <c r="D2700" s="85">
        <v>46150</v>
      </c>
    </row>
    <row r="2701" spans="1:4" hidden="1" x14ac:dyDescent="0.3">
      <c r="A2701" t="s">
        <v>371</v>
      </c>
      <c r="B2701">
        <v>1</v>
      </c>
      <c r="C2701" t="s">
        <v>7112</v>
      </c>
      <c r="D2701" s="85">
        <v>46150</v>
      </c>
    </row>
    <row r="2702" spans="1:4" hidden="1" x14ac:dyDescent="0.3">
      <c r="A2702" t="s">
        <v>371</v>
      </c>
      <c r="B2702">
        <v>1</v>
      </c>
      <c r="C2702" t="s">
        <v>7112</v>
      </c>
      <c r="D2702" s="85">
        <v>46150</v>
      </c>
    </row>
    <row r="2703" spans="1:4" hidden="1" x14ac:dyDescent="0.3">
      <c r="A2703" t="s">
        <v>371</v>
      </c>
      <c r="B2703">
        <v>692</v>
      </c>
      <c r="C2703" t="s">
        <v>7112</v>
      </c>
      <c r="D2703" s="85">
        <v>46150</v>
      </c>
    </row>
    <row r="2704" spans="1:4" hidden="1" x14ac:dyDescent="0.3">
      <c r="A2704" t="s">
        <v>371</v>
      </c>
      <c r="B2704">
        <v>1113</v>
      </c>
      <c r="C2704" t="s">
        <v>7112</v>
      </c>
      <c r="D2704" s="85">
        <v>46150</v>
      </c>
    </row>
    <row r="2705" spans="1:4" hidden="1" x14ac:dyDescent="0.3">
      <c r="A2705" t="s">
        <v>371</v>
      </c>
      <c r="B2705">
        <v>695</v>
      </c>
      <c r="C2705" t="s">
        <v>7112</v>
      </c>
      <c r="D2705" s="85">
        <v>46151</v>
      </c>
    </row>
    <row r="2706" spans="1:4" hidden="1" x14ac:dyDescent="0.3">
      <c r="A2706" t="s">
        <v>371</v>
      </c>
      <c r="B2706">
        <v>692</v>
      </c>
      <c r="C2706" t="s">
        <v>7112</v>
      </c>
      <c r="D2706" s="85">
        <v>46151</v>
      </c>
    </row>
    <row r="2707" spans="1:4" hidden="1" x14ac:dyDescent="0.3">
      <c r="A2707" t="s">
        <v>371</v>
      </c>
      <c r="B2707">
        <v>694</v>
      </c>
      <c r="C2707" t="s">
        <v>7112</v>
      </c>
      <c r="D2707" s="85">
        <v>46151</v>
      </c>
    </row>
    <row r="2708" spans="1:4" hidden="1" x14ac:dyDescent="0.3">
      <c r="A2708" t="s">
        <v>371</v>
      </c>
      <c r="B2708">
        <v>248</v>
      </c>
      <c r="C2708" t="s">
        <v>7112</v>
      </c>
      <c r="D2708" s="85">
        <v>46151</v>
      </c>
    </row>
    <row r="2709" spans="1:4" hidden="1" x14ac:dyDescent="0.3">
      <c r="A2709" t="s">
        <v>248</v>
      </c>
      <c r="B2709">
        <v>642</v>
      </c>
      <c r="C2709" t="s">
        <v>7112</v>
      </c>
      <c r="D2709" s="85">
        <v>46146</v>
      </c>
    </row>
    <row r="2710" spans="1:4" hidden="1" x14ac:dyDescent="0.3">
      <c r="A2710" t="s">
        <v>248</v>
      </c>
      <c r="B2710">
        <v>643</v>
      </c>
      <c r="C2710" t="s">
        <v>7112</v>
      </c>
      <c r="D2710" s="85">
        <v>46146</v>
      </c>
    </row>
    <row r="2711" spans="1:4" hidden="1" x14ac:dyDescent="0.3">
      <c r="A2711" t="s">
        <v>248</v>
      </c>
      <c r="B2711">
        <v>641</v>
      </c>
      <c r="C2711" t="s">
        <v>7112</v>
      </c>
      <c r="D2711" s="85">
        <v>46147</v>
      </c>
    </row>
    <row r="2712" spans="1:4" hidden="1" x14ac:dyDescent="0.3">
      <c r="A2712" t="s">
        <v>248</v>
      </c>
      <c r="B2712">
        <v>642</v>
      </c>
      <c r="C2712" t="s">
        <v>7112</v>
      </c>
      <c r="D2712" s="85">
        <v>46147</v>
      </c>
    </row>
    <row r="2713" spans="1:4" hidden="1" x14ac:dyDescent="0.3">
      <c r="A2713" t="s">
        <v>248</v>
      </c>
      <c r="B2713">
        <v>821</v>
      </c>
      <c r="C2713" t="s">
        <v>7112</v>
      </c>
      <c r="D2713" s="85">
        <v>46147</v>
      </c>
    </row>
    <row r="2714" spans="1:4" hidden="1" x14ac:dyDescent="0.3">
      <c r="A2714" t="s">
        <v>248</v>
      </c>
      <c r="B2714">
        <v>643</v>
      </c>
      <c r="C2714" t="s">
        <v>7112</v>
      </c>
      <c r="D2714" s="85">
        <v>46147</v>
      </c>
    </row>
    <row r="2715" spans="1:4" hidden="1" x14ac:dyDescent="0.3">
      <c r="A2715" t="s">
        <v>248</v>
      </c>
      <c r="B2715">
        <v>745</v>
      </c>
      <c r="C2715" t="s">
        <v>7112</v>
      </c>
      <c r="D2715" s="85">
        <v>46147</v>
      </c>
    </row>
    <row r="2716" spans="1:4" hidden="1" x14ac:dyDescent="0.3">
      <c r="A2716" t="s">
        <v>248</v>
      </c>
      <c r="B2716">
        <v>641</v>
      </c>
      <c r="C2716" t="s">
        <v>7112</v>
      </c>
      <c r="D2716" s="85">
        <v>46148</v>
      </c>
    </row>
    <row r="2717" spans="1:4" hidden="1" x14ac:dyDescent="0.3">
      <c r="A2717" t="s">
        <v>248</v>
      </c>
      <c r="B2717">
        <v>643</v>
      </c>
      <c r="C2717" t="s">
        <v>7112</v>
      </c>
      <c r="D2717" s="85">
        <v>46148</v>
      </c>
    </row>
    <row r="2718" spans="1:4" hidden="1" x14ac:dyDescent="0.3">
      <c r="A2718" t="s">
        <v>248</v>
      </c>
      <c r="B2718">
        <v>928</v>
      </c>
      <c r="C2718" t="s">
        <v>7112</v>
      </c>
      <c r="D2718" s="85">
        <v>46148</v>
      </c>
    </row>
    <row r="2719" spans="1:4" hidden="1" x14ac:dyDescent="0.3">
      <c r="A2719" t="s">
        <v>248</v>
      </c>
      <c r="B2719">
        <v>1</v>
      </c>
      <c r="C2719" t="s">
        <v>7112</v>
      </c>
      <c r="D2719" s="85">
        <v>46148</v>
      </c>
    </row>
    <row r="2720" spans="1:4" hidden="1" x14ac:dyDescent="0.3">
      <c r="A2720" t="s">
        <v>248</v>
      </c>
      <c r="B2720">
        <v>1</v>
      </c>
      <c r="C2720" t="s">
        <v>7112</v>
      </c>
      <c r="D2720" s="85">
        <v>46148</v>
      </c>
    </row>
    <row r="2721" spans="1:4" hidden="1" x14ac:dyDescent="0.3">
      <c r="A2721" t="s">
        <v>248</v>
      </c>
      <c r="B2721">
        <v>1</v>
      </c>
      <c r="C2721" t="s">
        <v>7112</v>
      </c>
      <c r="D2721" s="85">
        <v>46148</v>
      </c>
    </row>
    <row r="2722" spans="1:4" hidden="1" x14ac:dyDescent="0.3">
      <c r="A2722" t="s">
        <v>248</v>
      </c>
      <c r="B2722">
        <v>640</v>
      </c>
      <c r="C2722" t="s">
        <v>7112</v>
      </c>
      <c r="D2722" s="85">
        <v>46148</v>
      </c>
    </row>
    <row r="2723" spans="1:4" hidden="1" x14ac:dyDescent="0.3">
      <c r="A2723" t="s">
        <v>248</v>
      </c>
      <c r="B2723">
        <v>1040</v>
      </c>
      <c r="C2723" t="s">
        <v>7112</v>
      </c>
      <c r="D2723" s="85">
        <v>46148</v>
      </c>
    </row>
    <row r="2724" spans="1:4" hidden="1" x14ac:dyDescent="0.3">
      <c r="A2724" t="s">
        <v>248</v>
      </c>
      <c r="B2724">
        <v>641</v>
      </c>
      <c r="C2724" t="s">
        <v>7112</v>
      </c>
      <c r="D2724" s="85">
        <v>46149</v>
      </c>
    </row>
    <row r="2725" spans="1:4" hidden="1" x14ac:dyDescent="0.3">
      <c r="A2725" t="s">
        <v>248</v>
      </c>
      <c r="B2725">
        <v>641</v>
      </c>
      <c r="C2725" t="s">
        <v>7112</v>
      </c>
      <c r="D2725" s="85">
        <v>46149</v>
      </c>
    </row>
    <row r="2726" spans="1:4" hidden="1" x14ac:dyDescent="0.3">
      <c r="A2726" t="s">
        <v>248</v>
      </c>
      <c r="B2726">
        <v>1073</v>
      </c>
      <c r="C2726" t="s">
        <v>7112</v>
      </c>
      <c r="D2726" s="85">
        <v>46149</v>
      </c>
    </row>
    <row r="2727" spans="1:4" hidden="1" x14ac:dyDescent="0.3">
      <c r="A2727" t="s">
        <v>248</v>
      </c>
      <c r="B2727">
        <v>641</v>
      </c>
      <c r="C2727" t="s">
        <v>7112</v>
      </c>
      <c r="D2727" s="85">
        <v>46149</v>
      </c>
    </row>
    <row r="2728" spans="1:4" hidden="1" x14ac:dyDescent="0.3">
      <c r="A2728" t="s">
        <v>248</v>
      </c>
      <c r="B2728">
        <v>713</v>
      </c>
      <c r="C2728" t="s">
        <v>7112</v>
      </c>
      <c r="D2728" s="85">
        <v>46149</v>
      </c>
    </row>
    <row r="2729" spans="1:4" hidden="1" x14ac:dyDescent="0.3">
      <c r="A2729" t="s">
        <v>248</v>
      </c>
      <c r="B2729">
        <v>642</v>
      </c>
      <c r="C2729" t="s">
        <v>7112</v>
      </c>
      <c r="D2729" s="85">
        <v>46150</v>
      </c>
    </row>
    <row r="2730" spans="1:4" hidden="1" x14ac:dyDescent="0.3">
      <c r="A2730" t="s">
        <v>248</v>
      </c>
      <c r="B2730">
        <v>641</v>
      </c>
      <c r="C2730" t="s">
        <v>7112</v>
      </c>
      <c r="D2730" s="85">
        <v>46150</v>
      </c>
    </row>
    <row r="2731" spans="1:4" hidden="1" x14ac:dyDescent="0.3">
      <c r="A2731" t="s">
        <v>248</v>
      </c>
      <c r="B2731">
        <v>985</v>
      </c>
      <c r="C2731" t="s">
        <v>7112</v>
      </c>
      <c r="D2731" s="85">
        <v>46150</v>
      </c>
    </row>
    <row r="2732" spans="1:4" hidden="1" x14ac:dyDescent="0.3">
      <c r="A2732" t="s">
        <v>248</v>
      </c>
      <c r="B2732">
        <v>1</v>
      </c>
      <c r="C2732" t="s">
        <v>7112</v>
      </c>
      <c r="D2732" s="85">
        <v>46150</v>
      </c>
    </row>
    <row r="2733" spans="1:4" hidden="1" x14ac:dyDescent="0.3">
      <c r="A2733" t="s">
        <v>248</v>
      </c>
      <c r="B2733">
        <v>2</v>
      </c>
      <c r="C2733" t="s">
        <v>7112</v>
      </c>
      <c r="D2733" s="85">
        <v>46150</v>
      </c>
    </row>
    <row r="2734" spans="1:4" hidden="1" x14ac:dyDescent="0.3">
      <c r="A2734" t="s">
        <v>248</v>
      </c>
      <c r="B2734">
        <v>1</v>
      </c>
      <c r="C2734" t="s">
        <v>7112</v>
      </c>
      <c r="D2734" s="85">
        <v>46150</v>
      </c>
    </row>
    <row r="2735" spans="1:4" hidden="1" x14ac:dyDescent="0.3">
      <c r="A2735" t="s">
        <v>248</v>
      </c>
      <c r="B2735">
        <v>1</v>
      </c>
      <c r="C2735" t="s">
        <v>7112</v>
      </c>
      <c r="D2735" s="85">
        <v>46150</v>
      </c>
    </row>
    <row r="2736" spans="1:4" hidden="1" x14ac:dyDescent="0.3">
      <c r="A2736" t="s">
        <v>248</v>
      </c>
      <c r="B2736">
        <v>1</v>
      </c>
      <c r="C2736" t="s">
        <v>7112</v>
      </c>
      <c r="D2736" s="85">
        <v>46150</v>
      </c>
    </row>
    <row r="2737" spans="1:4" hidden="1" x14ac:dyDescent="0.3">
      <c r="A2737" t="s">
        <v>248</v>
      </c>
      <c r="B2737">
        <v>640</v>
      </c>
      <c r="C2737" t="s">
        <v>7112</v>
      </c>
      <c r="D2737" s="85">
        <v>46150</v>
      </c>
    </row>
    <row r="2738" spans="1:4" hidden="1" x14ac:dyDescent="0.3">
      <c r="A2738" t="s">
        <v>248</v>
      </c>
      <c r="B2738">
        <v>935</v>
      </c>
      <c r="C2738" t="s">
        <v>7112</v>
      </c>
      <c r="D2738" s="85">
        <v>46150</v>
      </c>
    </row>
    <row r="2739" spans="1:4" hidden="1" x14ac:dyDescent="0.3">
      <c r="A2739" t="s">
        <v>248</v>
      </c>
      <c r="B2739">
        <v>642</v>
      </c>
      <c r="C2739" t="s">
        <v>7112</v>
      </c>
      <c r="D2739" s="85">
        <v>46151</v>
      </c>
    </row>
    <row r="2740" spans="1:4" hidden="1" x14ac:dyDescent="0.3">
      <c r="A2740" t="s">
        <v>248</v>
      </c>
      <c r="B2740">
        <v>642</v>
      </c>
      <c r="C2740" t="s">
        <v>7112</v>
      </c>
      <c r="D2740" s="85">
        <v>46151</v>
      </c>
    </row>
    <row r="2741" spans="1:4" hidden="1" x14ac:dyDescent="0.3">
      <c r="A2741" t="s">
        <v>248</v>
      </c>
      <c r="B2741">
        <v>640</v>
      </c>
      <c r="C2741" t="s">
        <v>7112</v>
      </c>
      <c r="D2741" s="85">
        <v>46151</v>
      </c>
    </row>
    <row r="2742" spans="1:4" hidden="1" x14ac:dyDescent="0.3">
      <c r="A2742" t="s">
        <v>248</v>
      </c>
      <c r="B2742">
        <v>643</v>
      </c>
      <c r="C2742" t="s">
        <v>7112</v>
      </c>
      <c r="D2742" s="85">
        <v>46151</v>
      </c>
    </row>
    <row r="2743" spans="1:4" hidden="1" x14ac:dyDescent="0.3">
      <c r="A2743" t="s">
        <v>248</v>
      </c>
      <c r="B2743">
        <v>641</v>
      </c>
      <c r="C2743" t="s">
        <v>7112</v>
      </c>
      <c r="D2743" s="85">
        <v>46151</v>
      </c>
    </row>
    <row r="2744" spans="1:4" hidden="1" x14ac:dyDescent="0.3">
      <c r="A2744" t="s">
        <v>248</v>
      </c>
      <c r="B2744">
        <v>643</v>
      </c>
      <c r="C2744" t="s">
        <v>7112</v>
      </c>
      <c r="D2744" s="85">
        <v>46151</v>
      </c>
    </row>
    <row r="2745" spans="1:4" hidden="1" x14ac:dyDescent="0.3">
      <c r="A2745" t="s">
        <v>248</v>
      </c>
      <c r="B2745">
        <v>641</v>
      </c>
      <c r="C2745" t="s">
        <v>7112</v>
      </c>
      <c r="D2745" s="85">
        <v>46152</v>
      </c>
    </row>
    <row r="2746" spans="1:4" hidden="1" x14ac:dyDescent="0.3">
      <c r="A2746" t="s">
        <v>248</v>
      </c>
      <c r="B2746">
        <v>642</v>
      </c>
      <c r="C2746" t="s">
        <v>7112</v>
      </c>
      <c r="D2746" s="85">
        <v>46152</v>
      </c>
    </row>
    <row r="2747" spans="1:4" hidden="1" x14ac:dyDescent="0.3">
      <c r="A2747" t="s">
        <v>248</v>
      </c>
      <c r="B2747">
        <v>229</v>
      </c>
      <c r="C2747" t="s">
        <v>7112</v>
      </c>
      <c r="D2747" s="85">
        <v>46152</v>
      </c>
    </row>
    <row r="2748" spans="1:4" hidden="1" x14ac:dyDescent="0.3">
      <c r="A2748" t="s">
        <v>2788</v>
      </c>
      <c r="B2748">
        <v>651</v>
      </c>
      <c r="C2748" t="s">
        <v>7112</v>
      </c>
      <c r="D2748" s="85">
        <v>46148</v>
      </c>
    </row>
    <row r="2749" spans="1:4" hidden="1" x14ac:dyDescent="0.3">
      <c r="A2749" t="s">
        <v>2788</v>
      </c>
      <c r="B2749">
        <v>1073</v>
      </c>
      <c r="C2749" t="s">
        <v>7112</v>
      </c>
      <c r="D2749" s="85">
        <v>46149</v>
      </c>
    </row>
    <row r="2750" spans="1:4" hidden="1" x14ac:dyDescent="0.3">
      <c r="A2750" t="s">
        <v>2788</v>
      </c>
      <c r="B2750">
        <v>1471</v>
      </c>
      <c r="C2750" t="s">
        <v>7112</v>
      </c>
      <c r="D2750" s="85">
        <v>46150</v>
      </c>
    </row>
    <row r="2751" spans="1:4" hidden="1" x14ac:dyDescent="0.3">
      <c r="A2751" t="s">
        <v>352</v>
      </c>
      <c r="B2751">
        <v>1800</v>
      </c>
      <c r="C2751" t="s">
        <v>7112</v>
      </c>
      <c r="D2751" s="85">
        <v>46149</v>
      </c>
    </row>
    <row r="2752" spans="1:4" hidden="1" x14ac:dyDescent="0.3">
      <c r="A2752" t="s">
        <v>352</v>
      </c>
      <c r="B2752">
        <v>2000</v>
      </c>
      <c r="C2752" t="s">
        <v>7112</v>
      </c>
      <c r="D2752" s="85">
        <v>46150</v>
      </c>
    </row>
    <row r="2753" spans="1:4" hidden="1" x14ac:dyDescent="0.3">
      <c r="A2753" t="s">
        <v>3508</v>
      </c>
      <c r="B2753">
        <v>287</v>
      </c>
      <c r="C2753" t="s">
        <v>7112</v>
      </c>
      <c r="D2753" s="85">
        <v>46148</v>
      </c>
    </row>
    <row r="2754" spans="1:4" hidden="1" x14ac:dyDescent="0.3">
      <c r="A2754" t="s">
        <v>3508</v>
      </c>
      <c r="B2754">
        <v>96</v>
      </c>
      <c r="C2754" t="s">
        <v>7112</v>
      </c>
      <c r="D2754" s="85">
        <v>46148</v>
      </c>
    </row>
    <row r="2755" spans="1:4" hidden="1" x14ac:dyDescent="0.3">
      <c r="A2755" t="s">
        <v>3508</v>
      </c>
      <c r="B2755">
        <v>53</v>
      </c>
      <c r="C2755" t="s">
        <v>7112</v>
      </c>
      <c r="D2755" s="85">
        <v>46148</v>
      </c>
    </row>
    <row r="2756" spans="1:4" hidden="1" x14ac:dyDescent="0.3">
      <c r="A2756" t="s">
        <v>3508</v>
      </c>
      <c r="B2756">
        <v>391</v>
      </c>
      <c r="C2756" t="s">
        <v>7112</v>
      </c>
      <c r="D2756" s="85">
        <v>46148</v>
      </c>
    </row>
    <row r="2757" spans="1:4" hidden="1" x14ac:dyDescent="0.3">
      <c r="A2757" t="s">
        <v>3508</v>
      </c>
      <c r="B2757">
        <v>285</v>
      </c>
      <c r="C2757" t="s">
        <v>7112</v>
      </c>
      <c r="D2757" s="85">
        <v>46148</v>
      </c>
    </row>
    <row r="2758" spans="1:4" hidden="1" x14ac:dyDescent="0.3">
      <c r="A2758" t="s">
        <v>3508</v>
      </c>
      <c r="B2758">
        <v>287</v>
      </c>
      <c r="C2758" t="s">
        <v>7112</v>
      </c>
      <c r="D2758" s="85">
        <v>46149</v>
      </c>
    </row>
    <row r="2759" spans="1:4" hidden="1" x14ac:dyDescent="0.3">
      <c r="A2759" t="s">
        <v>3508</v>
      </c>
      <c r="B2759">
        <v>311</v>
      </c>
      <c r="C2759" t="s">
        <v>7112</v>
      </c>
      <c r="D2759" s="85">
        <v>46149</v>
      </c>
    </row>
    <row r="2760" spans="1:4" hidden="1" x14ac:dyDescent="0.3">
      <c r="A2760" t="s">
        <v>3508</v>
      </c>
      <c r="B2760">
        <v>106</v>
      </c>
      <c r="C2760" t="s">
        <v>7112</v>
      </c>
      <c r="D2760" s="85">
        <v>46149</v>
      </c>
    </row>
    <row r="2761" spans="1:4" hidden="1" x14ac:dyDescent="0.3">
      <c r="A2761" t="s">
        <v>3508</v>
      </c>
      <c r="B2761">
        <v>286</v>
      </c>
      <c r="C2761" t="s">
        <v>7112</v>
      </c>
      <c r="D2761" s="85">
        <v>46149</v>
      </c>
    </row>
    <row r="2762" spans="1:4" hidden="1" x14ac:dyDescent="0.3">
      <c r="A2762" t="s">
        <v>3508</v>
      </c>
      <c r="B2762">
        <v>123</v>
      </c>
      <c r="C2762" t="s">
        <v>7112</v>
      </c>
      <c r="D2762" s="85">
        <v>46149</v>
      </c>
    </row>
    <row r="2763" spans="1:4" hidden="1" x14ac:dyDescent="0.3">
      <c r="A2763" t="s">
        <v>3508</v>
      </c>
      <c r="B2763">
        <v>1</v>
      </c>
      <c r="C2763" t="s">
        <v>7112</v>
      </c>
      <c r="D2763" s="85">
        <v>46149</v>
      </c>
    </row>
    <row r="2764" spans="1:4" hidden="1" x14ac:dyDescent="0.3">
      <c r="A2764" t="s">
        <v>3508</v>
      </c>
      <c r="B2764">
        <v>1</v>
      </c>
      <c r="C2764" t="s">
        <v>7112</v>
      </c>
      <c r="D2764" s="85">
        <v>46149</v>
      </c>
    </row>
    <row r="2765" spans="1:4" hidden="1" x14ac:dyDescent="0.3">
      <c r="A2765" t="s">
        <v>3508</v>
      </c>
      <c r="B2765">
        <v>1</v>
      </c>
      <c r="C2765" t="s">
        <v>7112</v>
      </c>
      <c r="D2765" s="85">
        <v>46149</v>
      </c>
    </row>
    <row r="2766" spans="1:4" hidden="1" x14ac:dyDescent="0.3">
      <c r="A2766" t="s">
        <v>3508</v>
      </c>
      <c r="B2766">
        <v>1</v>
      </c>
      <c r="C2766" t="s">
        <v>7112</v>
      </c>
      <c r="D2766" s="85">
        <v>46149</v>
      </c>
    </row>
    <row r="2767" spans="1:4" hidden="1" x14ac:dyDescent="0.3">
      <c r="A2767" t="s">
        <v>3508</v>
      </c>
      <c r="B2767">
        <v>1</v>
      </c>
      <c r="C2767" t="s">
        <v>7112</v>
      </c>
      <c r="D2767" s="85">
        <v>46149</v>
      </c>
    </row>
    <row r="2768" spans="1:4" hidden="1" x14ac:dyDescent="0.3">
      <c r="A2768" t="s">
        <v>3508</v>
      </c>
      <c r="B2768">
        <v>1</v>
      </c>
      <c r="C2768" t="s">
        <v>7112</v>
      </c>
      <c r="D2768" s="85">
        <v>46149</v>
      </c>
    </row>
    <row r="2769" spans="1:4" hidden="1" x14ac:dyDescent="0.3">
      <c r="A2769" t="s">
        <v>3508</v>
      </c>
      <c r="B2769">
        <v>1</v>
      </c>
      <c r="C2769" t="s">
        <v>7112</v>
      </c>
      <c r="D2769" s="85">
        <v>46149</v>
      </c>
    </row>
    <row r="2770" spans="1:4" hidden="1" x14ac:dyDescent="0.3">
      <c r="A2770" t="s">
        <v>3508</v>
      </c>
      <c r="B2770">
        <v>1</v>
      </c>
      <c r="C2770" t="s">
        <v>7112</v>
      </c>
      <c r="D2770" s="85">
        <v>46149</v>
      </c>
    </row>
    <row r="2771" spans="1:4" hidden="1" x14ac:dyDescent="0.3">
      <c r="A2771" t="s">
        <v>3508</v>
      </c>
      <c r="B2771">
        <v>347</v>
      </c>
      <c r="C2771" t="s">
        <v>7112</v>
      </c>
      <c r="D2771" s="85">
        <v>46149</v>
      </c>
    </row>
    <row r="2772" spans="1:4" hidden="1" x14ac:dyDescent="0.3">
      <c r="A2772" t="s">
        <v>3508</v>
      </c>
      <c r="B2772">
        <v>287</v>
      </c>
      <c r="C2772" t="s">
        <v>7112</v>
      </c>
      <c r="D2772" s="85">
        <v>46150</v>
      </c>
    </row>
    <row r="2773" spans="1:4" hidden="1" x14ac:dyDescent="0.3">
      <c r="A2773" t="s">
        <v>3508</v>
      </c>
      <c r="B2773">
        <v>287</v>
      </c>
      <c r="C2773" t="s">
        <v>7112</v>
      </c>
      <c r="D2773" s="85">
        <v>46150</v>
      </c>
    </row>
    <row r="2774" spans="1:4" hidden="1" x14ac:dyDescent="0.3">
      <c r="A2774" t="s">
        <v>3508</v>
      </c>
      <c r="B2774">
        <v>150</v>
      </c>
      <c r="C2774" t="s">
        <v>7112</v>
      </c>
      <c r="D2774" s="85">
        <v>46150</v>
      </c>
    </row>
    <row r="2775" spans="1:4" hidden="1" x14ac:dyDescent="0.3">
      <c r="A2775" t="s">
        <v>3508</v>
      </c>
      <c r="B2775">
        <v>168</v>
      </c>
      <c r="C2775" t="s">
        <v>7112</v>
      </c>
      <c r="D2775" s="85">
        <v>46150</v>
      </c>
    </row>
    <row r="2776" spans="1:4" hidden="1" x14ac:dyDescent="0.3">
      <c r="A2776" t="s">
        <v>3508</v>
      </c>
      <c r="B2776">
        <v>128</v>
      </c>
      <c r="C2776" t="s">
        <v>7112</v>
      </c>
      <c r="D2776" s="85">
        <v>46150</v>
      </c>
    </row>
    <row r="2777" spans="1:4" hidden="1" x14ac:dyDescent="0.3">
      <c r="A2777" t="s">
        <v>3508</v>
      </c>
      <c r="B2777">
        <v>287</v>
      </c>
      <c r="C2777" t="s">
        <v>7112</v>
      </c>
      <c r="D2777" s="85">
        <v>46150</v>
      </c>
    </row>
    <row r="2778" spans="1:4" hidden="1" x14ac:dyDescent="0.3">
      <c r="A2778" t="s">
        <v>3508</v>
      </c>
      <c r="B2778">
        <v>36</v>
      </c>
      <c r="C2778" t="s">
        <v>7112</v>
      </c>
      <c r="D2778" s="85">
        <v>46150</v>
      </c>
    </row>
    <row r="2779" spans="1:4" hidden="1" x14ac:dyDescent="0.3">
      <c r="A2779" t="s">
        <v>3508</v>
      </c>
      <c r="B2779">
        <v>366</v>
      </c>
      <c r="C2779" t="s">
        <v>7112</v>
      </c>
      <c r="D2779" s="85">
        <v>46150</v>
      </c>
    </row>
    <row r="2780" spans="1:4" hidden="1" x14ac:dyDescent="0.3">
      <c r="A2780" t="s">
        <v>3508</v>
      </c>
      <c r="B2780">
        <v>286</v>
      </c>
      <c r="C2780" t="s">
        <v>7112</v>
      </c>
      <c r="D2780" s="85">
        <v>46151</v>
      </c>
    </row>
    <row r="2781" spans="1:4" hidden="1" x14ac:dyDescent="0.3">
      <c r="A2781" t="s">
        <v>3508</v>
      </c>
      <c r="B2781">
        <v>286</v>
      </c>
      <c r="C2781" t="s">
        <v>7112</v>
      </c>
      <c r="D2781" s="85">
        <v>46151</v>
      </c>
    </row>
    <row r="2782" spans="1:4" hidden="1" x14ac:dyDescent="0.3">
      <c r="A2782" t="s">
        <v>3508</v>
      </c>
      <c r="B2782">
        <v>286</v>
      </c>
      <c r="C2782" t="s">
        <v>7112</v>
      </c>
      <c r="D2782" s="85">
        <v>46151</v>
      </c>
    </row>
    <row r="2783" spans="1:4" hidden="1" x14ac:dyDescent="0.3">
      <c r="A2783" t="s">
        <v>3508</v>
      </c>
      <c r="B2783">
        <v>284</v>
      </c>
      <c r="C2783" t="s">
        <v>7112</v>
      </c>
      <c r="D2783" s="85">
        <v>46151</v>
      </c>
    </row>
    <row r="2784" spans="1:4" hidden="1" x14ac:dyDescent="0.3">
      <c r="A2784" t="s">
        <v>1527</v>
      </c>
      <c r="B2784">
        <v>2480</v>
      </c>
      <c r="C2784" t="s">
        <v>7112</v>
      </c>
      <c r="D2784" s="85">
        <v>46148</v>
      </c>
    </row>
    <row r="2785" spans="1:4" hidden="1" x14ac:dyDescent="0.3">
      <c r="A2785" t="s">
        <v>1527</v>
      </c>
      <c r="B2785">
        <v>82</v>
      </c>
      <c r="C2785" t="s">
        <v>7112</v>
      </c>
      <c r="D2785" s="85">
        <v>46148</v>
      </c>
    </row>
    <row r="2786" spans="1:4" hidden="1" x14ac:dyDescent="0.3">
      <c r="A2786" t="s">
        <v>1527</v>
      </c>
      <c r="B2786">
        <v>6</v>
      </c>
      <c r="C2786" t="s">
        <v>7112</v>
      </c>
      <c r="D2786" s="85">
        <v>46148</v>
      </c>
    </row>
    <row r="2787" spans="1:4" hidden="1" x14ac:dyDescent="0.3">
      <c r="A2787" t="s">
        <v>1527</v>
      </c>
      <c r="B2787">
        <v>16</v>
      </c>
      <c r="C2787" t="s">
        <v>7112</v>
      </c>
      <c r="D2787" s="85">
        <v>46148</v>
      </c>
    </row>
    <row r="2788" spans="1:4" hidden="1" x14ac:dyDescent="0.3">
      <c r="A2788" t="s">
        <v>1527</v>
      </c>
      <c r="B2788">
        <v>1</v>
      </c>
      <c r="C2788" t="s">
        <v>7112</v>
      </c>
      <c r="D2788" s="85">
        <v>46148</v>
      </c>
    </row>
    <row r="2789" spans="1:4" hidden="1" x14ac:dyDescent="0.3">
      <c r="A2789" t="s">
        <v>1527</v>
      </c>
      <c r="B2789">
        <v>388</v>
      </c>
      <c r="C2789" t="s">
        <v>7112</v>
      </c>
      <c r="D2789" s="85">
        <v>46148</v>
      </c>
    </row>
    <row r="2790" spans="1:4" hidden="1" x14ac:dyDescent="0.3">
      <c r="A2790" t="s">
        <v>1527</v>
      </c>
      <c r="B2790">
        <v>349</v>
      </c>
      <c r="C2790" t="s">
        <v>7112</v>
      </c>
      <c r="D2790" s="85">
        <v>46149</v>
      </c>
    </row>
    <row r="2791" spans="1:4" hidden="1" x14ac:dyDescent="0.3">
      <c r="A2791" t="s">
        <v>1527</v>
      </c>
      <c r="B2791">
        <v>349</v>
      </c>
      <c r="C2791" t="s">
        <v>7112</v>
      </c>
      <c r="D2791" s="85">
        <v>46149</v>
      </c>
    </row>
    <row r="2792" spans="1:4" hidden="1" x14ac:dyDescent="0.3">
      <c r="A2792" t="s">
        <v>1527</v>
      </c>
      <c r="B2792">
        <v>289</v>
      </c>
      <c r="C2792" t="s">
        <v>7112</v>
      </c>
      <c r="D2792" s="85">
        <v>46149</v>
      </c>
    </row>
    <row r="2793" spans="1:4" hidden="1" x14ac:dyDescent="0.3">
      <c r="A2793" t="s">
        <v>1527</v>
      </c>
      <c r="B2793">
        <v>42</v>
      </c>
      <c r="C2793" t="s">
        <v>7112</v>
      </c>
      <c r="D2793" s="85">
        <v>46149</v>
      </c>
    </row>
    <row r="2794" spans="1:4" hidden="1" x14ac:dyDescent="0.3">
      <c r="A2794" t="s">
        <v>1527</v>
      </c>
      <c r="B2794">
        <v>28</v>
      </c>
      <c r="C2794" t="s">
        <v>7112</v>
      </c>
      <c r="D2794" s="85">
        <v>46149</v>
      </c>
    </row>
    <row r="2795" spans="1:4" hidden="1" x14ac:dyDescent="0.3">
      <c r="A2795" t="s">
        <v>1527</v>
      </c>
      <c r="B2795">
        <v>1</v>
      </c>
      <c r="C2795" t="s">
        <v>7112</v>
      </c>
      <c r="D2795" s="85">
        <v>46149</v>
      </c>
    </row>
    <row r="2796" spans="1:4" hidden="1" x14ac:dyDescent="0.3">
      <c r="A2796" t="s">
        <v>1527</v>
      </c>
      <c r="B2796">
        <v>2</v>
      </c>
      <c r="C2796" t="s">
        <v>7112</v>
      </c>
      <c r="D2796" s="85">
        <v>46149</v>
      </c>
    </row>
    <row r="2797" spans="1:4" hidden="1" x14ac:dyDescent="0.3">
      <c r="A2797" t="s">
        <v>1527</v>
      </c>
      <c r="B2797">
        <v>1</v>
      </c>
      <c r="C2797" t="s">
        <v>7112</v>
      </c>
      <c r="D2797" s="85">
        <v>46149</v>
      </c>
    </row>
    <row r="2798" spans="1:4" hidden="1" x14ac:dyDescent="0.3">
      <c r="A2798" t="s">
        <v>1527</v>
      </c>
      <c r="B2798">
        <v>1</v>
      </c>
      <c r="C2798" t="s">
        <v>7112</v>
      </c>
      <c r="D2798" s="85">
        <v>46149</v>
      </c>
    </row>
    <row r="2799" spans="1:4" hidden="1" x14ac:dyDescent="0.3">
      <c r="A2799" t="s">
        <v>1527</v>
      </c>
      <c r="B2799">
        <v>1</v>
      </c>
      <c r="C2799" t="s">
        <v>7112</v>
      </c>
      <c r="D2799" s="85">
        <v>46149</v>
      </c>
    </row>
    <row r="2800" spans="1:4" hidden="1" x14ac:dyDescent="0.3">
      <c r="A2800" t="s">
        <v>1527</v>
      </c>
      <c r="B2800">
        <v>1</v>
      </c>
      <c r="C2800" t="s">
        <v>7112</v>
      </c>
      <c r="D2800" s="85">
        <v>46149</v>
      </c>
    </row>
    <row r="2801" spans="1:4" hidden="1" x14ac:dyDescent="0.3">
      <c r="A2801" t="s">
        <v>1527</v>
      </c>
      <c r="B2801">
        <v>1</v>
      </c>
      <c r="C2801" t="s">
        <v>7112</v>
      </c>
      <c r="D2801" s="85">
        <v>46149</v>
      </c>
    </row>
    <row r="2802" spans="1:4" hidden="1" x14ac:dyDescent="0.3">
      <c r="A2802" t="s">
        <v>1527</v>
      </c>
      <c r="B2802">
        <v>1</v>
      </c>
      <c r="C2802" t="s">
        <v>7112</v>
      </c>
      <c r="D2802" s="85">
        <v>46149</v>
      </c>
    </row>
    <row r="2803" spans="1:4" hidden="1" x14ac:dyDescent="0.3">
      <c r="A2803" t="s">
        <v>1527</v>
      </c>
      <c r="B2803">
        <v>1</v>
      </c>
      <c r="C2803" t="s">
        <v>7112</v>
      </c>
      <c r="D2803" s="85">
        <v>46149</v>
      </c>
    </row>
    <row r="2804" spans="1:4" hidden="1" x14ac:dyDescent="0.3">
      <c r="A2804" t="s">
        <v>1527</v>
      </c>
      <c r="B2804">
        <v>1</v>
      </c>
      <c r="C2804" t="s">
        <v>7112</v>
      </c>
      <c r="D2804" s="85">
        <v>46149</v>
      </c>
    </row>
    <row r="2805" spans="1:4" hidden="1" x14ac:dyDescent="0.3">
      <c r="A2805" t="s">
        <v>1527</v>
      </c>
      <c r="B2805">
        <v>4</v>
      </c>
      <c r="C2805" t="s">
        <v>7112</v>
      </c>
      <c r="D2805" s="85">
        <v>46149</v>
      </c>
    </row>
    <row r="2806" spans="1:4" hidden="1" x14ac:dyDescent="0.3">
      <c r="A2806" t="s">
        <v>1527</v>
      </c>
      <c r="B2806">
        <v>2</v>
      </c>
      <c r="C2806" t="s">
        <v>7112</v>
      </c>
      <c r="D2806" s="85">
        <v>46149</v>
      </c>
    </row>
    <row r="2807" spans="1:4" hidden="1" x14ac:dyDescent="0.3">
      <c r="A2807" t="s">
        <v>1527</v>
      </c>
      <c r="B2807">
        <v>2</v>
      </c>
      <c r="C2807" t="s">
        <v>7112</v>
      </c>
      <c r="D2807" s="85">
        <v>46149</v>
      </c>
    </row>
    <row r="2808" spans="1:4" hidden="1" x14ac:dyDescent="0.3">
      <c r="A2808" t="s">
        <v>1527</v>
      </c>
      <c r="B2808">
        <v>1</v>
      </c>
      <c r="C2808" t="s">
        <v>7112</v>
      </c>
      <c r="D2808" s="85">
        <v>46149</v>
      </c>
    </row>
    <row r="2809" spans="1:4" hidden="1" x14ac:dyDescent="0.3">
      <c r="A2809" t="s">
        <v>1527</v>
      </c>
      <c r="B2809">
        <v>1</v>
      </c>
      <c r="C2809" t="s">
        <v>7112</v>
      </c>
      <c r="D2809" s="85">
        <v>46149</v>
      </c>
    </row>
    <row r="2810" spans="1:4" hidden="1" x14ac:dyDescent="0.3">
      <c r="A2810" t="s">
        <v>1527</v>
      </c>
      <c r="B2810">
        <v>2</v>
      </c>
      <c r="C2810" t="s">
        <v>7112</v>
      </c>
      <c r="D2810" s="85">
        <v>46149</v>
      </c>
    </row>
    <row r="2811" spans="1:4" hidden="1" x14ac:dyDescent="0.3">
      <c r="A2811" t="s">
        <v>1527</v>
      </c>
      <c r="B2811">
        <v>1</v>
      </c>
      <c r="C2811" t="s">
        <v>7112</v>
      </c>
      <c r="D2811" s="85">
        <v>46149</v>
      </c>
    </row>
    <row r="2812" spans="1:4" hidden="1" x14ac:dyDescent="0.3">
      <c r="A2812" t="s">
        <v>1527</v>
      </c>
      <c r="B2812">
        <v>1</v>
      </c>
      <c r="C2812" t="s">
        <v>7112</v>
      </c>
      <c r="D2812" s="85">
        <v>46149</v>
      </c>
    </row>
    <row r="2813" spans="1:4" hidden="1" x14ac:dyDescent="0.3">
      <c r="A2813" t="s">
        <v>1527</v>
      </c>
      <c r="B2813">
        <v>88</v>
      </c>
      <c r="C2813" t="s">
        <v>7112</v>
      </c>
      <c r="D2813" s="85">
        <v>46149</v>
      </c>
    </row>
    <row r="2814" spans="1:4" hidden="1" x14ac:dyDescent="0.3">
      <c r="A2814" t="s">
        <v>1527</v>
      </c>
      <c r="B2814">
        <v>21</v>
      </c>
      <c r="C2814" t="s">
        <v>7112</v>
      </c>
      <c r="D2814" s="85">
        <v>46149</v>
      </c>
    </row>
    <row r="2815" spans="1:4" hidden="1" x14ac:dyDescent="0.3">
      <c r="A2815" t="s">
        <v>1527</v>
      </c>
      <c r="B2815">
        <v>22</v>
      </c>
      <c r="C2815" t="s">
        <v>7112</v>
      </c>
      <c r="D2815" s="85">
        <v>46149</v>
      </c>
    </row>
    <row r="2816" spans="1:4" hidden="1" x14ac:dyDescent="0.3">
      <c r="A2816" t="s">
        <v>1527</v>
      </c>
      <c r="B2816">
        <v>1</v>
      </c>
      <c r="C2816" t="s">
        <v>7112</v>
      </c>
      <c r="D2816" s="85">
        <v>46149</v>
      </c>
    </row>
    <row r="2817" spans="1:4" hidden="1" x14ac:dyDescent="0.3">
      <c r="A2817" t="s">
        <v>1527</v>
      </c>
      <c r="B2817">
        <v>61</v>
      </c>
      <c r="C2817" t="s">
        <v>7112</v>
      </c>
      <c r="D2817" s="85">
        <v>46149</v>
      </c>
    </row>
    <row r="2818" spans="1:4" hidden="1" x14ac:dyDescent="0.3">
      <c r="A2818" t="s">
        <v>1527</v>
      </c>
      <c r="B2818">
        <v>209</v>
      </c>
      <c r="C2818" t="s">
        <v>7112</v>
      </c>
      <c r="D2818" s="85">
        <v>46149</v>
      </c>
    </row>
    <row r="2819" spans="1:4" hidden="1" x14ac:dyDescent="0.3">
      <c r="A2819" t="s">
        <v>1527</v>
      </c>
      <c r="B2819">
        <v>387</v>
      </c>
      <c r="C2819" t="s">
        <v>7112</v>
      </c>
      <c r="D2819" s="85">
        <v>46149</v>
      </c>
    </row>
    <row r="2820" spans="1:4" hidden="1" x14ac:dyDescent="0.3">
      <c r="A2820" t="s">
        <v>1527</v>
      </c>
      <c r="B2820">
        <v>348</v>
      </c>
      <c r="C2820" t="s">
        <v>7112</v>
      </c>
      <c r="D2820" s="85">
        <v>46150</v>
      </c>
    </row>
    <row r="2821" spans="1:4" hidden="1" x14ac:dyDescent="0.3">
      <c r="A2821" t="s">
        <v>1527</v>
      </c>
      <c r="B2821">
        <v>350</v>
      </c>
      <c r="C2821" t="s">
        <v>7112</v>
      </c>
      <c r="D2821" s="85">
        <v>46150</v>
      </c>
    </row>
    <row r="2822" spans="1:4" hidden="1" x14ac:dyDescent="0.3">
      <c r="A2822" t="s">
        <v>1527</v>
      </c>
      <c r="B2822">
        <v>342</v>
      </c>
      <c r="C2822" t="s">
        <v>7112</v>
      </c>
      <c r="D2822" s="85">
        <v>46150</v>
      </c>
    </row>
    <row r="2823" spans="1:4" hidden="1" x14ac:dyDescent="0.3">
      <c r="A2823" t="s">
        <v>1527</v>
      </c>
      <c r="B2823">
        <v>33</v>
      </c>
      <c r="C2823" t="s">
        <v>7112</v>
      </c>
      <c r="D2823" s="85">
        <v>46150</v>
      </c>
    </row>
    <row r="2824" spans="1:4" hidden="1" x14ac:dyDescent="0.3">
      <c r="A2824" t="s">
        <v>1527</v>
      </c>
      <c r="B2824">
        <v>350</v>
      </c>
      <c r="C2824" t="s">
        <v>7112</v>
      </c>
      <c r="D2824" s="85">
        <v>46150</v>
      </c>
    </row>
    <row r="2825" spans="1:4" hidden="1" x14ac:dyDescent="0.3">
      <c r="A2825" t="s">
        <v>1527</v>
      </c>
      <c r="B2825">
        <v>82</v>
      </c>
      <c r="C2825" t="s">
        <v>7112</v>
      </c>
      <c r="D2825" s="85">
        <v>46150</v>
      </c>
    </row>
    <row r="2826" spans="1:4" hidden="1" x14ac:dyDescent="0.3">
      <c r="A2826" t="s">
        <v>1527</v>
      </c>
      <c r="B2826">
        <v>60</v>
      </c>
      <c r="C2826" t="s">
        <v>7112</v>
      </c>
      <c r="D2826" s="85">
        <v>46150</v>
      </c>
    </row>
    <row r="2827" spans="1:4" hidden="1" x14ac:dyDescent="0.3">
      <c r="A2827" t="s">
        <v>1527</v>
      </c>
      <c r="B2827">
        <v>350</v>
      </c>
      <c r="C2827" t="s">
        <v>7112</v>
      </c>
      <c r="D2827" s="85">
        <v>46150</v>
      </c>
    </row>
    <row r="2828" spans="1:4" hidden="1" x14ac:dyDescent="0.3">
      <c r="A2828" t="s">
        <v>1527</v>
      </c>
      <c r="B2828">
        <v>349</v>
      </c>
      <c r="C2828" t="s">
        <v>7112</v>
      </c>
      <c r="D2828" s="85">
        <v>46151</v>
      </c>
    </row>
    <row r="2829" spans="1:4" hidden="1" x14ac:dyDescent="0.3">
      <c r="A2829" t="s">
        <v>1527</v>
      </c>
      <c r="B2829">
        <v>349</v>
      </c>
      <c r="C2829" t="s">
        <v>7112</v>
      </c>
      <c r="D2829" s="85">
        <v>46151</v>
      </c>
    </row>
    <row r="2830" spans="1:4" hidden="1" x14ac:dyDescent="0.3">
      <c r="A2830" t="s">
        <v>1527</v>
      </c>
      <c r="B2830">
        <v>349</v>
      </c>
      <c r="C2830" t="s">
        <v>7112</v>
      </c>
      <c r="D2830" s="85">
        <v>46151</v>
      </c>
    </row>
    <row r="2831" spans="1:4" hidden="1" x14ac:dyDescent="0.3">
      <c r="A2831" t="s">
        <v>1527</v>
      </c>
      <c r="B2831">
        <v>349</v>
      </c>
      <c r="C2831" t="s">
        <v>7112</v>
      </c>
      <c r="D2831" s="85">
        <v>46151</v>
      </c>
    </row>
    <row r="2832" spans="1:4" hidden="1" x14ac:dyDescent="0.3">
      <c r="A2832" t="s">
        <v>1527</v>
      </c>
      <c r="B2832">
        <v>9</v>
      </c>
      <c r="C2832" t="s">
        <v>7112</v>
      </c>
      <c r="D2832" s="85">
        <v>46151</v>
      </c>
    </row>
    <row r="2833" spans="1:4" hidden="1" x14ac:dyDescent="0.3">
      <c r="A2833" t="s">
        <v>3645</v>
      </c>
      <c r="B2833">
        <v>1573</v>
      </c>
      <c r="C2833" t="s">
        <v>7112</v>
      </c>
      <c r="D2833" s="85">
        <v>46147</v>
      </c>
    </row>
    <row r="2834" spans="1:4" hidden="1" x14ac:dyDescent="0.3">
      <c r="A2834" t="s">
        <v>3645</v>
      </c>
      <c r="B2834">
        <v>1826</v>
      </c>
      <c r="C2834" t="s">
        <v>7112</v>
      </c>
      <c r="D2834" s="85">
        <v>46149</v>
      </c>
    </row>
    <row r="2835" spans="1:4" hidden="1" x14ac:dyDescent="0.3">
      <c r="A2835" t="s">
        <v>3645</v>
      </c>
      <c r="B2835">
        <v>1856</v>
      </c>
      <c r="C2835" t="s">
        <v>7112</v>
      </c>
      <c r="D2835" s="85">
        <v>46149</v>
      </c>
    </row>
    <row r="2836" spans="1:4" hidden="1" x14ac:dyDescent="0.3">
      <c r="A2836" t="s">
        <v>3645</v>
      </c>
      <c r="B2836">
        <v>805</v>
      </c>
      <c r="C2836" t="s">
        <v>7112</v>
      </c>
      <c r="D2836" s="85">
        <v>46149</v>
      </c>
    </row>
    <row r="2837" spans="1:4" hidden="1" x14ac:dyDescent="0.3">
      <c r="A2837" t="s">
        <v>3242</v>
      </c>
      <c r="B2837">
        <v>393</v>
      </c>
      <c r="C2837" t="s">
        <v>7112</v>
      </c>
      <c r="D2837" s="85">
        <v>46142</v>
      </c>
    </row>
    <row r="2838" spans="1:4" hidden="1" x14ac:dyDescent="0.3">
      <c r="A2838" t="s">
        <v>3242</v>
      </c>
      <c r="B2838">
        <v>680</v>
      </c>
      <c r="C2838" t="s">
        <v>7112</v>
      </c>
      <c r="D2838" s="85">
        <v>46142</v>
      </c>
    </row>
    <row r="2839" spans="1:4" hidden="1" x14ac:dyDescent="0.3">
      <c r="A2839" t="s">
        <v>3242</v>
      </c>
      <c r="B2839">
        <v>390</v>
      </c>
      <c r="C2839" t="s">
        <v>7112</v>
      </c>
      <c r="D2839" s="85">
        <v>46143</v>
      </c>
    </row>
    <row r="2840" spans="1:4" hidden="1" x14ac:dyDescent="0.3">
      <c r="A2840" t="s">
        <v>3242</v>
      </c>
      <c r="B2840">
        <v>391</v>
      </c>
      <c r="C2840" t="s">
        <v>7112</v>
      </c>
      <c r="D2840" s="85">
        <v>46143</v>
      </c>
    </row>
    <row r="2841" spans="1:4" hidden="1" x14ac:dyDescent="0.3">
      <c r="A2841" t="s">
        <v>3242</v>
      </c>
      <c r="B2841">
        <v>389</v>
      </c>
      <c r="C2841" t="s">
        <v>7112</v>
      </c>
      <c r="D2841" s="85">
        <v>46143</v>
      </c>
    </row>
    <row r="2842" spans="1:4" hidden="1" x14ac:dyDescent="0.3">
      <c r="A2842" t="s">
        <v>3242</v>
      </c>
      <c r="B2842">
        <v>151</v>
      </c>
      <c r="C2842" t="s">
        <v>7112</v>
      </c>
      <c r="D2842" s="85">
        <v>46143</v>
      </c>
    </row>
    <row r="2843" spans="1:4" hidden="1" x14ac:dyDescent="0.3">
      <c r="A2843" t="s">
        <v>3242</v>
      </c>
      <c r="B2843">
        <v>1</v>
      </c>
      <c r="C2843" t="s">
        <v>7112</v>
      </c>
      <c r="D2843" s="85">
        <v>46146</v>
      </c>
    </row>
    <row r="2844" spans="1:4" hidden="1" x14ac:dyDescent="0.3">
      <c r="A2844" t="s">
        <v>3242</v>
      </c>
      <c r="B2844">
        <v>392</v>
      </c>
      <c r="C2844" t="s">
        <v>7112</v>
      </c>
      <c r="D2844" s="85">
        <v>46146</v>
      </c>
    </row>
    <row r="2845" spans="1:4" hidden="1" x14ac:dyDescent="0.3">
      <c r="A2845" t="s">
        <v>3242</v>
      </c>
      <c r="B2845">
        <v>625</v>
      </c>
      <c r="C2845" t="s">
        <v>7112</v>
      </c>
      <c r="D2845" s="85">
        <v>46146</v>
      </c>
    </row>
    <row r="2846" spans="1:4" hidden="1" x14ac:dyDescent="0.3">
      <c r="A2846" t="s">
        <v>3242</v>
      </c>
      <c r="B2846">
        <v>391</v>
      </c>
      <c r="C2846" t="s">
        <v>7112</v>
      </c>
      <c r="D2846" s="85">
        <v>46147</v>
      </c>
    </row>
    <row r="2847" spans="1:4" hidden="1" x14ac:dyDescent="0.3">
      <c r="A2847" t="s">
        <v>3242</v>
      </c>
      <c r="B2847">
        <v>388</v>
      </c>
      <c r="C2847" t="s">
        <v>7112</v>
      </c>
      <c r="D2847" s="85">
        <v>46147</v>
      </c>
    </row>
    <row r="2848" spans="1:4" hidden="1" x14ac:dyDescent="0.3">
      <c r="A2848" t="s">
        <v>3242</v>
      </c>
      <c r="B2848">
        <v>409</v>
      </c>
      <c r="C2848" t="s">
        <v>7112</v>
      </c>
      <c r="D2848" s="85">
        <v>46147</v>
      </c>
    </row>
    <row r="2849" spans="1:4" hidden="1" x14ac:dyDescent="0.3">
      <c r="A2849" t="s">
        <v>3242</v>
      </c>
      <c r="B2849">
        <v>209</v>
      </c>
      <c r="C2849" t="s">
        <v>7112</v>
      </c>
      <c r="D2849" s="85">
        <v>46147</v>
      </c>
    </row>
    <row r="2850" spans="1:4" hidden="1" x14ac:dyDescent="0.3">
      <c r="A2850" t="s">
        <v>3242</v>
      </c>
      <c r="B2850">
        <v>411</v>
      </c>
      <c r="C2850" t="s">
        <v>7112</v>
      </c>
      <c r="D2850" s="85">
        <v>46147</v>
      </c>
    </row>
    <row r="2851" spans="1:4" hidden="1" x14ac:dyDescent="0.3">
      <c r="A2851" t="s">
        <v>3242</v>
      </c>
      <c r="B2851">
        <v>534</v>
      </c>
      <c r="C2851" t="s">
        <v>7112</v>
      </c>
      <c r="D2851" s="85">
        <v>46147</v>
      </c>
    </row>
    <row r="2852" spans="1:4" hidden="1" x14ac:dyDescent="0.3">
      <c r="A2852" t="s">
        <v>3242</v>
      </c>
      <c r="B2852">
        <v>408</v>
      </c>
      <c r="C2852" t="s">
        <v>7112</v>
      </c>
      <c r="D2852" s="85">
        <v>46148</v>
      </c>
    </row>
    <row r="2853" spans="1:4" hidden="1" x14ac:dyDescent="0.3">
      <c r="A2853" t="s">
        <v>3242</v>
      </c>
      <c r="B2853">
        <v>408</v>
      </c>
      <c r="C2853" t="s">
        <v>7112</v>
      </c>
      <c r="D2853" s="85">
        <v>46148</v>
      </c>
    </row>
    <row r="2854" spans="1:4" hidden="1" x14ac:dyDescent="0.3">
      <c r="A2854" t="s">
        <v>3242</v>
      </c>
      <c r="B2854">
        <v>624</v>
      </c>
      <c r="C2854" t="s">
        <v>7112</v>
      </c>
      <c r="D2854" s="85">
        <v>46148</v>
      </c>
    </row>
    <row r="2855" spans="1:4" hidden="1" x14ac:dyDescent="0.3">
      <c r="A2855" t="s">
        <v>3242</v>
      </c>
      <c r="B2855">
        <v>409</v>
      </c>
      <c r="C2855" t="s">
        <v>7112</v>
      </c>
      <c r="D2855" s="85">
        <v>46148</v>
      </c>
    </row>
    <row r="2856" spans="1:4" hidden="1" x14ac:dyDescent="0.3">
      <c r="A2856" t="s">
        <v>3242</v>
      </c>
      <c r="B2856">
        <v>596</v>
      </c>
      <c r="C2856" t="s">
        <v>7112</v>
      </c>
      <c r="D2856" s="85">
        <v>46148</v>
      </c>
    </row>
    <row r="2857" spans="1:4" hidden="1" x14ac:dyDescent="0.3">
      <c r="A2857" t="s">
        <v>3242</v>
      </c>
      <c r="B2857">
        <v>409</v>
      </c>
      <c r="C2857" t="s">
        <v>7112</v>
      </c>
      <c r="D2857" s="85">
        <v>46149</v>
      </c>
    </row>
    <row r="2858" spans="1:4" hidden="1" x14ac:dyDescent="0.3">
      <c r="A2858" t="s">
        <v>3242</v>
      </c>
      <c r="B2858">
        <v>405</v>
      </c>
      <c r="C2858" t="s">
        <v>7112</v>
      </c>
      <c r="D2858" s="85">
        <v>46149</v>
      </c>
    </row>
    <row r="2859" spans="1:4" hidden="1" x14ac:dyDescent="0.3">
      <c r="A2859" t="s">
        <v>3242</v>
      </c>
      <c r="B2859">
        <v>421</v>
      </c>
      <c r="C2859" t="s">
        <v>7112</v>
      </c>
      <c r="D2859" s="85">
        <v>46149</v>
      </c>
    </row>
    <row r="2860" spans="1:4" hidden="1" x14ac:dyDescent="0.3">
      <c r="A2860" t="s">
        <v>957</v>
      </c>
      <c r="B2860">
        <v>2</v>
      </c>
      <c r="C2860" t="s">
        <v>7112</v>
      </c>
      <c r="D2860" s="85">
        <v>46146</v>
      </c>
    </row>
    <row r="2861" spans="1:4" hidden="1" x14ac:dyDescent="0.3">
      <c r="A2861" t="s">
        <v>957</v>
      </c>
      <c r="B2861">
        <v>1</v>
      </c>
      <c r="C2861" t="s">
        <v>7112</v>
      </c>
      <c r="D2861" s="85">
        <v>46146</v>
      </c>
    </row>
    <row r="2862" spans="1:4" hidden="1" x14ac:dyDescent="0.3">
      <c r="A2862" t="s">
        <v>957</v>
      </c>
      <c r="B2862">
        <v>289</v>
      </c>
      <c r="C2862" t="s">
        <v>7112</v>
      </c>
      <c r="D2862" s="85">
        <v>46146</v>
      </c>
    </row>
    <row r="2863" spans="1:4" hidden="1" x14ac:dyDescent="0.3">
      <c r="A2863" t="s">
        <v>957</v>
      </c>
      <c r="B2863">
        <v>289</v>
      </c>
      <c r="C2863" t="s">
        <v>7112</v>
      </c>
      <c r="D2863" s="85">
        <v>46146</v>
      </c>
    </row>
    <row r="2864" spans="1:4" hidden="1" x14ac:dyDescent="0.3">
      <c r="A2864" t="s">
        <v>957</v>
      </c>
      <c r="B2864">
        <v>289</v>
      </c>
      <c r="C2864" t="s">
        <v>7112</v>
      </c>
      <c r="D2864" s="85">
        <v>46147</v>
      </c>
    </row>
    <row r="2865" spans="1:4" hidden="1" x14ac:dyDescent="0.3">
      <c r="A2865" t="s">
        <v>957</v>
      </c>
      <c r="B2865">
        <v>289</v>
      </c>
      <c r="C2865" t="s">
        <v>7112</v>
      </c>
      <c r="D2865" s="85">
        <v>46147</v>
      </c>
    </row>
    <row r="2866" spans="1:4" hidden="1" x14ac:dyDescent="0.3">
      <c r="A2866" t="s">
        <v>957</v>
      </c>
      <c r="B2866">
        <v>533</v>
      </c>
      <c r="C2866" t="s">
        <v>7112</v>
      </c>
      <c r="D2866" s="85">
        <v>46147</v>
      </c>
    </row>
    <row r="2867" spans="1:4" hidden="1" x14ac:dyDescent="0.3">
      <c r="A2867" t="s">
        <v>957</v>
      </c>
      <c r="B2867">
        <v>290</v>
      </c>
      <c r="C2867" t="s">
        <v>7112</v>
      </c>
      <c r="D2867" s="85">
        <v>46147</v>
      </c>
    </row>
    <row r="2868" spans="1:4" hidden="1" x14ac:dyDescent="0.3">
      <c r="A2868" t="s">
        <v>957</v>
      </c>
      <c r="B2868">
        <v>331</v>
      </c>
      <c r="C2868" t="s">
        <v>7112</v>
      </c>
      <c r="D2868" s="85">
        <v>46147</v>
      </c>
    </row>
    <row r="2869" spans="1:4" hidden="1" x14ac:dyDescent="0.3">
      <c r="A2869" t="s">
        <v>957</v>
      </c>
      <c r="B2869">
        <v>289</v>
      </c>
      <c r="C2869" t="s">
        <v>7112</v>
      </c>
      <c r="D2869" s="85">
        <v>46148</v>
      </c>
    </row>
    <row r="2870" spans="1:4" hidden="1" x14ac:dyDescent="0.3">
      <c r="A2870" t="s">
        <v>957</v>
      </c>
      <c r="B2870">
        <v>289</v>
      </c>
      <c r="C2870" t="s">
        <v>7112</v>
      </c>
      <c r="D2870" s="85">
        <v>46148</v>
      </c>
    </row>
    <row r="2871" spans="1:4" hidden="1" x14ac:dyDescent="0.3">
      <c r="A2871" t="s">
        <v>957</v>
      </c>
      <c r="B2871">
        <v>243</v>
      </c>
      <c r="C2871" t="s">
        <v>7112</v>
      </c>
      <c r="D2871" s="85">
        <v>46148</v>
      </c>
    </row>
    <row r="2872" spans="1:4" hidden="1" x14ac:dyDescent="0.3">
      <c r="A2872" t="s">
        <v>957</v>
      </c>
      <c r="B2872">
        <v>287</v>
      </c>
      <c r="C2872" t="s">
        <v>7112</v>
      </c>
      <c r="D2872" s="85">
        <v>46148</v>
      </c>
    </row>
    <row r="2873" spans="1:4" hidden="1" x14ac:dyDescent="0.3">
      <c r="A2873" t="s">
        <v>957</v>
      </c>
      <c r="B2873">
        <v>288</v>
      </c>
      <c r="C2873" t="s">
        <v>7112</v>
      </c>
      <c r="D2873" s="85">
        <v>46148</v>
      </c>
    </row>
    <row r="2874" spans="1:4" hidden="1" x14ac:dyDescent="0.3">
      <c r="A2874" t="s">
        <v>957</v>
      </c>
      <c r="B2874">
        <v>333</v>
      </c>
      <c r="C2874" t="s">
        <v>7112</v>
      </c>
      <c r="D2874" s="85">
        <v>46148</v>
      </c>
    </row>
    <row r="2875" spans="1:4" hidden="1" x14ac:dyDescent="0.3">
      <c r="A2875" t="s">
        <v>957</v>
      </c>
      <c r="B2875">
        <v>288</v>
      </c>
      <c r="C2875" t="s">
        <v>7112</v>
      </c>
      <c r="D2875" s="85">
        <v>46149</v>
      </c>
    </row>
    <row r="2876" spans="1:4" hidden="1" x14ac:dyDescent="0.3">
      <c r="A2876" t="s">
        <v>957</v>
      </c>
      <c r="B2876">
        <v>289</v>
      </c>
      <c r="C2876" t="s">
        <v>7112</v>
      </c>
      <c r="D2876" s="85">
        <v>46149</v>
      </c>
    </row>
    <row r="2877" spans="1:4" hidden="1" x14ac:dyDescent="0.3">
      <c r="A2877" t="s">
        <v>957</v>
      </c>
      <c r="B2877">
        <v>528</v>
      </c>
      <c r="C2877" t="s">
        <v>7112</v>
      </c>
      <c r="D2877" s="85">
        <v>46149</v>
      </c>
    </row>
    <row r="2878" spans="1:4" hidden="1" x14ac:dyDescent="0.3">
      <c r="A2878" t="s">
        <v>957</v>
      </c>
      <c r="B2878">
        <v>210</v>
      </c>
      <c r="C2878" t="s">
        <v>7112</v>
      </c>
      <c r="D2878" s="85">
        <v>46149</v>
      </c>
    </row>
    <row r="2879" spans="1:4" hidden="1" x14ac:dyDescent="0.3">
      <c r="A2879" t="s">
        <v>957</v>
      </c>
      <c r="B2879">
        <v>33</v>
      </c>
      <c r="C2879" t="s">
        <v>7112</v>
      </c>
      <c r="D2879" s="85">
        <v>46149</v>
      </c>
    </row>
    <row r="2880" spans="1:4" hidden="1" x14ac:dyDescent="0.3">
      <c r="A2880" t="s">
        <v>957</v>
      </c>
      <c r="B2880">
        <v>381</v>
      </c>
      <c r="C2880" t="s">
        <v>7112</v>
      </c>
      <c r="D2880" s="85">
        <v>46149</v>
      </c>
    </row>
    <row r="2881" spans="1:4" hidden="1" x14ac:dyDescent="0.3">
      <c r="A2881" t="s">
        <v>957</v>
      </c>
      <c r="B2881">
        <v>288</v>
      </c>
      <c r="C2881" t="s">
        <v>7112</v>
      </c>
      <c r="D2881" s="85">
        <v>46150</v>
      </c>
    </row>
    <row r="2882" spans="1:4" hidden="1" x14ac:dyDescent="0.3">
      <c r="A2882" t="s">
        <v>957</v>
      </c>
      <c r="B2882">
        <v>288</v>
      </c>
      <c r="C2882" t="s">
        <v>7112</v>
      </c>
      <c r="D2882" s="85">
        <v>46150</v>
      </c>
    </row>
    <row r="2883" spans="1:4" hidden="1" x14ac:dyDescent="0.3">
      <c r="A2883" t="s">
        <v>957</v>
      </c>
      <c r="B2883">
        <v>466</v>
      </c>
      <c r="C2883" t="s">
        <v>7112</v>
      </c>
      <c r="D2883" s="85">
        <v>46150</v>
      </c>
    </row>
    <row r="2884" spans="1:4" hidden="1" x14ac:dyDescent="0.3">
      <c r="A2884" t="s">
        <v>957</v>
      </c>
      <c r="B2884">
        <v>288</v>
      </c>
      <c r="C2884" t="s">
        <v>7112</v>
      </c>
      <c r="D2884" s="85">
        <v>46150</v>
      </c>
    </row>
    <row r="2885" spans="1:4" hidden="1" x14ac:dyDescent="0.3">
      <c r="A2885" t="s">
        <v>957</v>
      </c>
      <c r="B2885">
        <v>397</v>
      </c>
      <c r="C2885" t="s">
        <v>7112</v>
      </c>
      <c r="D2885" s="85">
        <v>46150</v>
      </c>
    </row>
    <row r="2886" spans="1:4" hidden="1" x14ac:dyDescent="0.3">
      <c r="A2886" t="s">
        <v>957</v>
      </c>
      <c r="B2886">
        <v>289</v>
      </c>
      <c r="C2886" t="s">
        <v>7112</v>
      </c>
      <c r="D2886" s="85">
        <v>46151</v>
      </c>
    </row>
    <row r="2887" spans="1:4" hidden="1" x14ac:dyDescent="0.3">
      <c r="A2887" t="s">
        <v>957</v>
      </c>
      <c r="B2887">
        <v>288</v>
      </c>
      <c r="C2887" t="s">
        <v>7112</v>
      </c>
      <c r="D2887" s="85">
        <v>46151</v>
      </c>
    </row>
    <row r="2888" spans="1:4" hidden="1" x14ac:dyDescent="0.3">
      <c r="A2888" t="s">
        <v>957</v>
      </c>
      <c r="B2888">
        <v>289</v>
      </c>
      <c r="C2888" t="s">
        <v>7112</v>
      </c>
      <c r="D2888" s="85">
        <v>46151</v>
      </c>
    </row>
    <row r="2889" spans="1:4" hidden="1" x14ac:dyDescent="0.3">
      <c r="A2889" t="s">
        <v>957</v>
      </c>
      <c r="B2889">
        <v>289</v>
      </c>
      <c r="C2889" t="s">
        <v>7112</v>
      </c>
      <c r="D2889" s="85">
        <v>46151</v>
      </c>
    </row>
    <row r="2890" spans="1:4" hidden="1" x14ac:dyDescent="0.3">
      <c r="A2890" t="s">
        <v>957</v>
      </c>
      <c r="B2890">
        <v>289</v>
      </c>
      <c r="C2890" t="s">
        <v>7112</v>
      </c>
      <c r="D2890" s="85">
        <v>46151</v>
      </c>
    </row>
    <row r="2891" spans="1:4" hidden="1" x14ac:dyDescent="0.3">
      <c r="A2891" t="s">
        <v>957</v>
      </c>
      <c r="B2891">
        <v>288</v>
      </c>
      <c r="C2891" t="s">
        <v>7112</v>
      </c>
      <c r="D2891" s="85">
        <v>46151</v>
      </c>
    </row>
    <row r="2892" spans="1:4" hidden="1" x14ac:dyDescent="0.3">
      <c r="A2892" t="s">
        <v>957</v>
      </c>
      <c r="B2892">
        <v>289</v>
      </c>
      <c r="C2892" t="s">
        <v>7112</v>
      </c>
      <c r="D2892" s="85">
        <v>46152</v>
      </c>
    </row>
    <row r="2893" spans="1:4" hidden="1" x14ac:dyDescent="0.3">
      <c r="A2893" t="s">
        <v>957</v>
      </c>
      <c r="B2893">
        <v>289</v>
      </c>
      <c r="C2893" t="s">
        <v>7112</v>
      </c>
      <c r="D2893" s="85">
        <v>46152</v>
      </c>
    </row>
    <row r="2894" spans="1:4" hidden="1" x14ac:dyDescent="0.3">
      <c r="A2894" t="s">
        <v>957</v>
      </c>
      <c r="B2894">
        <v>290</v>
      </c>
      <c r="C2894" t="s">
        <v>7112</v>
      </c>
      <c r="D2894" s="85">
        <v>46152</v>
      </c>
    </row>
    <row r="2895" spans="1:4" hidden="1" x14ac:dyDescent="0.3">
      <c r="A2895" t="s">
        <v>957</v>
      </c>
      <c r="B2895">
        <v>288</v>
      </c>
      <c r="C2895" t="s">
        <v>7112</v>
      </c>
      <c r="D2895" s="85">
        <v>46152</v>
      </c>
    </row>
    <row r="2896" spans="1:4" hidden="1" x14ac:dyDescent="0.3">
      <c r="A2896" t="s">
        <v>957</v>
      </c>
      <c r="B2896">
        <v>289</v>
      </c>
      <c r="C2896" t="s">
        <v>7112</v>
      </c>
      <c r="D2896" s="85">
        <v>46152</v>
      </c>
    </row>
    <row r="2897" spans="1:4" hidden="1" x14ac:dyDescent="0.3">
      <c r="A2897" t="s">
        <v>957</v>
      </c>
      <c r="B2897">
        <v>288</v>
      </c>
      <c r="C2897" t="s">
        <v>7112</v>
      </c>
      <c r="D2897" s="85">
        <v>46152</v>
      </c>
    </row>
    <row r="2898" spans="1:4" hidden="1" x14ac:dyDescent="0.3">
      <c r="A2898" t="s">
        <v>957</v>
      </c>
      <c r="B2898">
        <v>177</v>
      </c>
      <c r="C2898" t="s">
        <v>7112</v>
      </c>
      <c r="D2898" s="85">
        <v>46152</v>
      </c>
    </row>
    <row r="2899" spans="1:4" hidden="1" x14ac:dyDescent="0.3">
      <c r="A2899" t="s">
        <v>3493</v>
      </c>
      <c r="B2899">
        <v>348</v>
      </c>
      <c r="C2899" t="s">
        <v>7112</v>
      </c>
      <c r="D2899" s="85">
        <v>46146</v>
      </c>
    </row>
    <row r="2900" spans="1:4" hidden="1" x14ac:dyDescent="0.3">
      <c r="A2900" t="s">
        <v>3493</v>
      </c>
      <c r="B2900">
        <v>175</v>
      </c>
      <c r="C2900" t="s">
        <v>7112</v>
      </c>
      <c r="D2900" s="85">
        <v>46146</v>
      </c>
    </row>
    <row r="2901" spans="1:4" hidden="1" x14ac:dyDescent="0.3">
      <c r="A2901" t="s">
        <v>3493</v>
      </c>
      <c r="B2901">
        <v>405</v>
      </c>
      <c r="C2901" t="s">
        <v>7112</v>
      </c>
      <c r="D2901" s="85">
        <v>46146</v>
      </c>
    </row>
    <row r="2902" spans="1:4" hidden="1" x14ac:dyDescent="0.3">
      <c r="A2902" t="s">
        <v>3493</v>
      </c>
      <c r="B2902">
        <v>231</v>
      </c>
      <c r="C2902" t="s">
        <v>7112</v>
      </c>
      <c r="D2902" s="85">
        <v>46146</v>
      </c>
    </row>
    <row r="2903" spans="1:4" hidden="1" x14ac:dyDescent="0.3">
      <c r="A2903" t="s">
        <v>3493</v>
      </c>
      <c r="B2903">
        <v>175</v>
      </c>
      <c r="C2903" t="s">
        <v>7112</v>
      </c>
      <c r="D2903" s="85">
        <v>46147</v>
      </c>
    </row>
    <row r="2904" spans="1:4" hidden="1" x14ac:dyDescent="0.3">
      <c r="A2904" t="s">
        <v>3493</v>
      </c>
      <c r="B2904">
        <v>364</v>
      </c>
      <c r="C2904" t="s">
        <v>7112</v>
      </c>
      <c r="D2904" s="85">
        <v>46147</v>
      </c>
    </row>
    <row r="2905" spans="1:4" hidden="1" x14ac:dyDescent="0.3">
      <c r="A2905" t="s">
        <v>3493</v>
      </c>
      <c r="B2905">
        <v>34</v>
      </c>
      <c r="C2905" t="s">
        <v>7112</v>
      </c>
      <c r="D2905" s="85">
        <v>46147</v>
      </c>
    </row>
    <row r="2906" spans="1:4" hidden="1" x14ac:dyDescent="0.3">
      <c r="A2906" t="s">
        <v>3493</v>
      </c>
      <c r="B2906">
        <v>368</v>
      </c>
      <c r="C2906" t="s">
        <v>7112</v>
      </c>
      <c r="D2906" s="85">
        <v>46147</v>
      </c>
    </row>
    <row r="2907" spans="1:4" hidden="1" x14ac:dyDescent="0.3">
      <c r="A2907" t="s">
        <v>3493</v>
      </c>
      <c r="B2907">
        <v>2</v>
      </c>
      <c r="C2907" t="s">
        <v>7112</v>
      </c>
      <c r="D2907" s="85">
        <v>46147</v>
      </c>
    </row>
    <row r="2908" spans="1:4" hidden="1" x14ac:dyDescent="0.3">
      <c r="A2908" t="s">
        <v>3493</v>
      </c>
      <c r="B2908">
        <v>364</v>
      </c>
      <c r="C2908" t="s">
        <v>7112</v>
      </c>
      <c r="D2908" s="85">
        <v>46147</v>
      </c>
    </row>
    <row r="2909" spans="1:4" hidden="1" x14ac:dyDescent="0.3">
      <c r="A2909" t="s">
        <v>3493</v>
      </c>
      <c r="B2909">
        <v>366</v>
      </c>
      <c r="C2909" t="s">
        <v>7112</v>
      </c>
      <c r="D2909" s="85">
        <v>46147</v>
      </c>
    </row>
    <row r="2910" spans="1:4" hidden="1" x14ac:dyDescent="0.3">
      <c r="A2910" t="s">
        <v>3493</v>
      </c>
      <c r="B2910">
        <v>365</v>
      </c>
      <c r="C2910" t="s">
        <v>7112</v>
      </c>
      <c r="D2910" s="85">
        <v>46147</v>
      </c>
    </row>
    <row r="2911" spans="1:4" hidden="1" x14ac:dyDescent="0.3">
      <c r="A2911" t="s">
        <v>3493</v>
      </c>
      <c r="B2911">
        <v>296</v>
      </c>
      <c r="C2911" t="s">
        <v>7112</v>
      </c>
      <c r="D2911" s="85">
        <v>46148</v>
      </c>
    </row>
    <row r="2912" spans="1:4" hidden="1" x14ac:dyDescent="0.3">
      <c r="A2912" t="s">
        <v>3493</v>
      </c>
      <c r="B2912">
        <v>364</v>
      </c>
      <c r="C2912" t="s">
        <v>7112</v>
      </c>
      <c r="D2912" s="85">
        <v>46148</v>
      </c>
    </row>
    <row r="2913" spans="1:4" hidden="1" x14ac:dyDescent="0.3">
      <c r="A2913" t="s">
        <v>3493</v>
      </c>
      <c r="B2913">
        <v>57</v>
      </c>
      <c r="C2913" t="s">
        <v>7112</v>
      </c>
      <c r="D2913" s="85">
        <v>46148</v>
      </c>
    </row>
    <row r="2914" spans="1:4" hidden="1" x14ac:dyDescent="0.3">
      <c r="A2914" t="s">
        <v>3493</v>
      </c>
      <c r="B2914">
        <v>317</v>
      </c>
      <c r="C2914" t="s">
        <v>7112</v>
      </c>
      <c r="D2914" s="85">
        <v>46148</v>
      </c>
    </row>
    <row r="2915" spans="1:4" hidden="1" x14ac:dyDescent="0.3">
      <c r="A2915" t="s">
        <v>3493</v>
      </c>
      <c r="B2915">
        <v>365</v>
      </c>
      <c r="C2915" t="s">
        <v>7112</v>
      </c>
      <c r="D2915" s="85">
        <v>46148</v>
      </c>
    </row>
    <row r="2916" spans="1:4" hidden="1" x14ac:dyDescent="0.3">
      <c r="A2916" t="s">
        <v>3493</v>
      </c>
      <c r="B2916">
        <v>123</v>
      </c>
      <c r="C2916" t="s">
        <v>7112</v>
      </c>
      <c r="D2916" s="85">
        <v>46148</v>
      </c>
    </row>
    <row r="2917" spans="1:4" hidden="1" x14ac:dyDescent="0.3">
      <c r="A2917" t="s">
        <v>3493</v>
      </c>
      <c r="B2917">
        <v>160</v>
      </c>
      <c r="C2917" t="s">
        <v>7112</v>
      </c>
      <c r="D2917" s="85">
        <v>46148</v>
      </c>
    </row>
    <row r="2918" spans="1:4" hidden="1" x14ac:dyDescent="0.3">
      <c r="A2918" t="s">
        <v>3493</v>
      </c>
      <c r="B2918">
        <v>175</v>
      </c>
      <c r="C2918" t="s">
        <v>7112</v>
      </c>
      <c r="D2918" s="85">
        <v>46148</v>
      </c>
    </row>
    <row r="2919" spans="1:4" hidden="1" x14ac:dyDescent="0.3">
      <c r="A2919" t="s">
        <v>3493</v>
      </c>
      <c r="B2919">
        <v>364</v>
      </c>
      <c r="C2919" t="s">
        <v>7112</v>
      </c>
      <c r="D2919" s="85">
        <v>46148</v>
      </c>
    </row>
    <row r="2920" spans="1:4" hidden="1" x14ac:dyDescent="0.3">
      <c r="A2920" t="s">
        <v>3493</v>
      </c>
      <c r="B2920">
        <v>27</v>
      </c>
      <c r="C2920" t="s">
        <v>7112</v>
      </c>
      <c r="D2920" s="85">
        <v>46148</v>
      </c>
    </row>
    <row r="2921" spans="1:4" hidden="1" x14ac:dyDescent="0.3">
      <c r="A2921" t="s">
        <v>3493</v>
      </c>
      <c r="B2921">
        <v>73</v>
      </c>
      <c r="C2921" t="s">
        <v>7112</v>
      </c>
      <c r="D2921" s="85">
        <v>46148</v>
      </c>
    </row>
    <row r="2922" spans="1:4" hidden="1" x14ac:dyDescent="0.3">
      <c r="A2922" t="s">
        <v>3493</v>
      </c>
      <c r="B2922">
        <v>366</v>
      </c>
      <c r="C2922" t="s">
        <v>7112</v>
      </c>
      <c r="D2922" s="85">
        <v>46149</v>
      </c>
    </row>
    <row r="2923" spans="1:4" hidden="1" x14ac:dyDescent="0.3">
      <c r="A2923" t="s">
        <v>3493</v>
      </c>
      <c r="B2923">
        <v>147</v>
      </c>
      <c r="C2923" t="s">
        <v>7112</v>
      </c>
      <c r="D2923" s="85">
        <v>46149</v>
      </c>
    </row>
    <row r="2924" spans="1:4" hidden="1" x14ac:dyDescent="0.3">
      <c r="A2924" t="s">
        <v>3493</v>
      </c>
      <c r="B2924">
        <v>570</v>
      </c>
      <c r="C2924" t="s">
        <v>7112</v>
      </c>
      <c r="D2924" s="85">
        <v>46149</v>
      </c>
    </row>
    <row r="2925" spans="1:4" hidden="1" x14ac:dyDescent="0.3">
      <c r="A2925" t="s">
        <v>3493</v>
      </c>
      <c r="B2925">
        <v>156</v>
      </c>
      <c r="C2925" t="s">
        <v>7112</v>
      </c>
      <c r="D2925" s="85">
        <v>46149</v>
      </c>
    </row>
    <row r="2926" spans="1:4" hidden="1" x14ac:dyDescent="0.3">
      <c r="A2926" t="s">
        <v>3493</v>
      </c>
      <c r="B2926">
        <v>209</v>
      </c>
      <c r="C2926" t="s">
        <v>7112</v>
      </c>
      <c r="D2926" s="85">
        <v>46150</v>
      </c>
    </row>
    <row r="2927" spans="1:4" hidden="1" x14ac:dyDescent="0.3">
      <c r="A2927" t="s">
        <v>3493</v>
      </c>
      <c r="B2927">
        <v>160</v>
      </c>
      <c r="C2927" t="s">
        <v>7112</v>
      </c>
      <c r="D2927" s="85">
        <v>46150</v>
      </c>
    </row>
    <row r="2928" spans="1:4" hidden="1" x14ac:dyDescent="0.3">
      <c r="A2928" t="s">
        <v>3493</v>
      </c>
      <c r="B2928">
        <v>364</v>
      </c>
      <c r="C2928" t="s">
        <v>7112</v>
      </c>
      <c r="D2928" s="85">
        <v>46150</v>
      </c>
    </row>
    <row r="2929" spans="1:4" hidden="1" x14ac:dyDescent="0.3">
      <c r="A2929" t="s">
        <v>3493</v>
      </c>
      <c r="B2929">
        <v>207</v>
      </c>
      <c r="C2929" t="s">
        <v>7112</v>
      </c>
      <c r="D2929" s="85">
        <v>46150</v>
      </c>
    </row>
    <row r="2930" spans="1:4" hidden="1" x14ac:dyDescent="0.3">
      <c r="A2930" t="s">
        <v>3493</v>
      </c>
      <c r="B2930">
        <v>28</v>
      </c>
      <c r="C2930" t="s">
        <v>7112</v>
      </c>
      <c r="D2930" s="85">
        <v>46150</v>
      </c>
    </row>
    <row r="2931" spans="1:4" hidden="1" x14ac:dyDescent="0.3">
      <c r="A2931" t="s">
        <v>3493</v>
      </c>
      <c r="B2931">
        <v>167</v>
      </c>
      <c r="C2931" t="s">
        <v>7112</v>
      </c>
      <c r="D2931" s="85">
        <v>46150</v>
      </c>
    </row>
    <row r="2932" spans="1:4" hidden="1" x14ac:dyDescent="0.3">
      <c r="A2932" t="s">
        <v>3493</v>
      </c>
      <c r="B2932">
        <v>245</v>
      </c>
      <c r="C2932" t="s">
        <v>7112</v>
      </c>
      <c r="D2932" s="85">
        <v>46150</v>
      </c>
    </row>
    <row r="2933" spans="1:4" hidden="1" x14ac:dyDescent="0.3">
      <c r="A2933" t="s">
        <v>3493</v>
      </c>
      <c r="B2933">
        <v>150</v>
      </c>
      <c r="C2933" t="s">
        <v>7112</v>
      </c>
      <c r="D2933" s="85">
        <v>46150</v>
      </c>
    </row>
    <row r="2934" spans="1:4" hidden="1" x14ac:dyDescent="0.3">
      <c r="A2934" t="s">
        <v>3493</v>
      </c>
      <c r="B2934">
        <v>464</v>
      </c>
      <c r="C2934" t="s">
        <v>7112</v>
      </c>
      <c r="D2934" s="85">
        <v>46150</v>
      </c>
    </row>
    <row r="2935" spans="1:4" hidden="1" x14ac:dyDescent="0.3">
      <c r="A2935" t="s">
        <v>3493</v>
      </c>
      <c r="B2935">
        <v>276</v>
      </c>
      <c r="C2935" t="s">
        <v>7112</v>
      </c>
      <c r="D2935" s="85">
        <v>46150</v>
      </c>
    </row>
    <row r="2936" spans="1:4" hidden="1" x14ac:dyDescent="0.3">
      <c r="A2936" t="s">
        <v>3493</v>
      </c>
      <c r="B2936">
        <v>366</v>
      </c>
      <c r="C2936" t="s">
        <v>7112</v>
      </c>
      <c r="D2936" s="85">
        <v>46151</v>
      </c>
    </row>
    <row r="2937" spans="1:4" hidden="1" x14ac:dyDescent="0.3">
      <c r="A2937" t="s">
        <v>3493</v>
      </c>
      <c r="B2937">
        <v>247</v>
      </c>
      <c r="C2937" t="s">
        <v>7112</v>
      </c>
      <c r="D2937" s="85">
        <v>46151</v>
      </c>
    </row>
    <row r="2938" spans="1:4" hidden="1" x14ac:dyDescent="0.3">
      <c r="A2938" t="s">
        <v>4290</v>
      </c>
      <c r="B2938">
        <v>2150</v>
      </c>
      <c r="C2938" t="s">
        <v>7112</v>
      </c>
      <c r="D2938" s="85">
        <v>46142</v>
      </c>
    </row>
    <row r="2939" spans="1:4" hidden="1" x14ac:dyDescent="0.3">
      <c r="A2939" t="s">
        <v>4290</v>
      </c>
      <c r="B2939">
        <v>270</v>
      </c>
      <c r="C2939" t="s">
        <v>7112</v>
      </c>
      <c r="D2939" s="85">
        <v>46142</v>
      </c>
    </row>
    <row r="2940" spans="1:4" hidden="1" x14ac:dyDescent="0.3">
      <c r="A2940" t="s">
        <v>4290</v>
      </c>
      <c r="B2940">
        <v>489</v>
      </c>
      <c r="C2940" t="s">
        <v>7112</v>
      </c>
      <c r="D2940" s="85">
        <v>46142</v>
      </c>
    </row>
    <row r="2941" spans="1:4" hidden="1" x14ac:dyDescent="0.3">
      <c r="A2941" t="s">
        <v>4290</v>
      </c>
      <c r="B2941">
        <v>358</v>
      </c>
      <c r="C2941" t="s">
        <v>7112</v>
      </c>
      <c r="D2941" s="85">
        <v>46142</v>
      </c>
    </row>
    <row r="2942" spans="1:4" hidden="1" x14ac:dyDescent="0.3">
      <c r="A2942" t="s">
        <v>4290</v>
      </c>
      <c r="B2942">
        <v>357</v>
      </c>
      <c r="C2942" t="s">
        <v>7112</v>
      </c>
      <c r="D2942" s="85">
        <v>46143</v>
      </c>
    </row>
    <row r="2943" spans="1:4" hidden="1" x14ac:dyDescent="0.3">
      <c r="A2943" t="s">
        <v>4290</v>
      </c>
      <c r="B2943">
        <v>359</v>
      </c>
      <c r="C2943" t="s">
        <v>7112</v>
      </c>
      <c r="D2943" s="85">
        <v>46143</v>
      </c>
    </row>
    <row r="2944" spans="1:4" hidden="1" x14ac:dyDescent="0.3">
      <c r="A2944" t="s">
        <v>4290</v>
      </c>
      <c r="B2944">
        <v>357</v>
      </c>
      <c r="C2944" t="s">
        <v>7112</v>
      </c>
      <c r="D2944" s="85">
        <v>46143</v>
      </c>
    </row>
    <row r="2945" spans="1:4" hidden="1" x14ac:dyDescent="0.3">
      <c r="A2945" t="s">
        <v>4290</v>
      </c>
      <c r="B2945">
        <v>330</v>
      </c>
      <c r="C2945" t="s">
        <v>7112</v>
      </c>
      <c r="D2945" s="85">
        <v>46143</v>
      </c>
    </row>
    <row r="2946" spans="1:4" hidden="1" x14ac:dyDescent="0.3">
      <c r="A2946" t="s">
        <v>4290</v>
      </c>
      <c r="B2946">
        <v>32</v>
      </c>
      <c r="C2946" t="s">
        <v>7112</v>
      </c>
      <c r="D2946" s="85">
        <v>46146</v>
      </c>
    </row>
    <row r="2947" spans="1:4" hidden="1" x14ac:dyDescent="0.3">
      <c r="A2947" t="s">
        <v>4290</v>
      </c>
      <c r="B2947">
        <v>1</v>
      </c>
      <c r="C2947" t="s">
        <v>7112</v>
      </c>
      <c r="D2947" s="85">
        <v>46146</v>
      </c>
    </row>
    <row r="2948" spans="1:4" hidden="1" x14ac:dyDescent="0.3">
      <c r="A2948" t="s">
        <v>4290</v>
      </c>
      <c r="B2948">
        <v>1</v>
      </c>
      <c r="C2948" t="s">
        <v>7112</v>
      </c>
      <c r="D2948" s="85">
        <v>46146</v>
      </c>
    </row>
    <row r="2949" spans="1:4" hidden="1" x14ac:dyDescent="0.3">
      <c r="A2949" t="s">
        <v>4290</v>
      </c>
      <c r="B2949">
        <v>2</v>
      </c>
      <c r="C2949" t="s">
        <v>7112</v>
      </c>
      <c r="D2949" s="85">
        <v>46146</v>
      </c>
    </row>
    <row r="2950" spans="1:4" hidden="1" x14ac:dyDescent="0.3">
      <c r="A2950" t="s">
        <v>4290</v>
      </c>
      <c r="B2950">
        <v>2</v>
      </c>
      <c r="C2950" t="s">
        <v>7112</v>
      </c>
      <c r="D2950" s="85">
        <v>46146</v>
      </c>
    </row>
    <row r="2951" spans="1:4" hidden="1" x14ac:dyDescent="0.3">
      <c r="A2951" t="s">
        <v>4290</v>
      </c>
      <c r="B2951">
        <v>1</v>
      </c>
      <c r="C2951" t="s">
        <v>7112</v>
      </c>
      <c r="D2951" s="85">
        <v>46146</v>
      </c>
    </row>
    <row r="2952" spans="1:4" hidden="1" x14ac:dyDescent="0.3">
      <c r="A2952" t="s">
        <v>4290</v>
      </c>
      <c r="B2952">
        <v>561</v>
      </c>
      <c r="C2952" t="s">
        <v>7112</v>
      </c>
      <c r="D2952" s="85">
        <v>46146</v>
      </c>
    </row>
    <row r="2953" spans="1:4" hidden="1" x14ac:dyDescent="0.3">
      <c r="A2953" t="s">
        <v>4290</v>
      </c>
      <c r="B2953">
        <v>356</v>
      </c>
      <c r="C2953" t="s">
        <v>7112</v>
      </c>
      <c r="D2953" s="85">
        <v>46147</v>
      </c>
    </row>
    <row r="2954" spans="1:4" hidden="1" x14ac:dyDescent="0.3">
      <c r="A2954" t="s">
        <v>4290</v>
      </c>
      <c r="B2954">
        <v>358</v>
      </c>
      <c r="C2954" t="s">
        <v>7112</v>
      </c>
      <c r="D2954" s="85">
        <v>46147</v>
      </c>
    </row>
    <row r="2955" spans="1:4" hidden="1" x14ac:dyDescent="0.3">
      <c r="A2955" t="s">
        <v>4290</v>
      </c>
      <c r="B2955">
        <v>464</v>
      </c>
      <c r="C2955" t="s">
        <v>7112</v>
      </c>
      <c r="D2955" s="85">
        <v>46147</v>
      </c>
    </row>
    <row r="2956" spans="1:4" hidden="1" x14ac:dyDescent="0.3">
      <c r="A2956" t="s">
        <v>4290</v>
      </c>
      <c r="B2956">
        <v>358</v>
      </c>
      <c r="C2956" t="s">
        <v>7112</v>
      </c>
      <c r="D2956" s="85">
        <v>46148</v>
      </c>
    </row>
    <row r="2957" spans="1:4" hidden="1" x14ac:dyDescent="0.3">
      <c r="A2957" t="s">
        <v>4290</v>
      </c>
      <c r="B2957">
        <v>358</v>
      </c>
      <c r="C2957" t="s">
        <v>7112</v>
      </c>
      <c r="D2957" s="85">
        <v>46148</v>
      </c>
    </row>
    <row r="2958" spans="1:4" hidden="1" x14ac:dyDescent="0.3">
      <c r="A2958" t="s">
        <v>4290</v>
      </c>
      <c r="B2958">
        <v>556</v>
      </c>
      <c r="C2958" t="s">
        <v>7112</v>
      </c>
      <c r="D2958" s="85">
        <v>46148</v>
      </c>
    </row>
    <row r="2959" spans="1:4" hidden="1" x14ac:dyDescent="0.3">
      <c r="A2959" t="s">
        <v>4290</v>
      </c>
      <c r="B2959">
        <v>358</v>
      </c>
      <c r="C2959" t="s">
        <v>7112</v>
      </c>
      <c r="D2959" s="85">
        <v>46148</v>
      </c>
    </row>
    <row r="2960" spans="1:4" hidden="1" x14ac:dyDescent="0.3">
      <c r="A2960" t="s">
        <v>4290</v>
      </c>
      <c r="B2960">
        <v>416</v>
      </c>
      <c r="C2960" t="s">
        <v>7112</v>
      </c>
      <c r="D2960" s="85">
        <v>46148</v>
      </c>
    </row>
    <row r="2961" spans="1:4" hidden="1" x14ac:dyDescent="0.3">
      <c r="A2961" t="s">
        <v>4290</v>
      </c>
      <c r="B2961">
        <v>359</v>
      </c>
      <c r="C2961" t="s">
        <v>7112</v>
      </c>
      <c r="D2961" s="85">
        <v>46148</v>
      </c>
    </row>
    <row r="2962" spans="1:4" hidden="1" x14ac:dyDescent="0.3">
      <c r="A2962" t="s">
        <v>4290</v>
      </c>
      <c r="B2962">
        <v>357</v>
      </c>
      <c r="C2962" t="s">
        <v>7112</v>
      </c>
      <c r="D2962" s="85">
        <v>46149</v>
      </c>
    </row>
    <row r="2963" spans="1:4" hidden="1" x14ac:dyDescent="0.3">
      <c r="A2963" t="s">
        <v>4290</v>
      </c>
      <c r="B2963">
        <v>521</v>
      </c>
      <c r="C2963" t="s">
        <v>7112</v>
      </c>
      <c r="D2963" s="85">
        <v>46149</v>
      </c>
    </row>
    <row r="2964" spans="1:4" hidden="1" x14ac:dyDescent="0.3">
      <c r="A2964" t="s">
        <v>4290</v>
      </c>
      <c r="B2964">
        <v>357</v>
      </c>
      <c r="C2964" t="s">
        <v>7112</v>
      </c>
      <c r="D2964" s="85">
        <v>46149</v>
      </c>
    </row>
    <row r="2965" spans="1:4" hidden="1" x14ac:dyDescent="0.3">
      <c r="A2965" t="s">
        <v>4290</v>
      </c>
      <c r="B2965">
        <v>686</v>
      </c>
      <c r="C2965" t="s">
        <v>7112</v>
      </c>
      <c r="D2965" s="85">
        <v>46149</v>
      </c>
    </row>
    <row r="2966" spans="1:4" hidden="1" x14ac:dyDescent="0.3">
      <c r="A2966" t="s">
        <v>4290</v>
      </c>
      <c r="B2966">
        <v>248</v>
      </c>
      <c r="C2966" t="s">
        <v>7112</v>
      </c>
      <c r="D2966" s="85">
        <v>46150</v>
      </c>
    </row>
    <row r="2967" spans="1:4" hidden="1" x14ac:dyDescent="0.3">
      <c r="A2967" t="s">
        <v>3671</v>
      </c>
      <c r="B2967">
        <v>225</v>
      </c>
      <c r="C2967" t="s">
        <v>7112</v>
      </c>
      <c r="D2967" s="85">
        <v>46146</v>
      </c>
    </row>
    <row r="2968" spans="1:4" hidden="1" x14ac:dyDescent="0.3">
      <c r="A2968" t="s">
        <v>3671</v>
      </c>
      <c r="B2968">
        <v>317</v>
      </c>
      <c r="C2968" t="s">
        <v>7112</v>
      </c>
      <c r="D2968" s="85">
        <v>46146</v>
      </c>
    </row>
    <row r="2969" spans="1:4" hidden="1" x14ac:dyDescent="0.3">
      <c r="A2969" t="s">
        <v>3671</v>
      </c>
      <c r="B2969">
        <v>227</v>
      </c>
      <c r="C2969" t="s">
        <v>7112</v>
      </c>
      <c r="D2969" s="85">
        <v>46147</v>
      </c>
    </row>
    <row r="2970" spans="1:4" hidden="1" x14ac:dyDescent="0.3">
      <c r="A2970" t="s">
        <v>3671</v>
      </c>
      <c r="B2970">
        <v>226</v>
      </c>
      <c r="C2970" t="s">
        <v>7112</v>
      </c>
      <c r="D2970" s="85">
        <v>46147</v>
      </c>
    </row>
    <row r="2971" spans="1:4" hidden="1" x14ac:dyDescent="0.3">
      <c r="A2971" t="s">
        <v>3671</v>
      </c>
      <c r="B2971">
        <v>249</v>
      </c>
      <c r="C2971" t="s">
        <v>7112</v>
      </c>
      <c r="D2971" s="85">
        <v>46147</v>
      </c>
    </row>
    <row r="2972" spans="1:4" hidden="1" x14ac:dyDescent="0.3">
      <c r="A2972" t="s">
        <v>3671</v>
      </c>
      <c r="B2972">
        <v>226</v>
      </c>
      <c r="C2972" t="s">
        <v>7112</v>
      </c>
      <c r="D2972" s="85">
        <v>46147</v>
      </c>
    </row>
    <row r="2973" spans="1:4" hidden="1" x14ac:dyDescent="0.3">
      <c r="A2973" t="s">
        <v>3671</v>
      </c>
      <c r="B2973">
        <v>128</v>
      </c>
      <c r="C2973" t="s">
        <v>7112</v>
      </c>
      <c r="D2973" s="85">
        <v>46147</v>
      </c>
    </row>
    <row r="2974" spans="1:4" hidden="1" x14ac:dyDescent="0.3">
      <c r="A2974" t="s">
        <v>3671</v>
      </c>
      <c r="B2974">
        <v>16</v>
      </c>
      <c r="C2974" t="s">
        <v>7112</v>
      </c>
      <c r="D2974" s="85">
        <v>46147</v>
      </c>
    </row>
    <row r="2975" spans="1:4" hidden="1" x14ac:dyDescent="0.3">
      <c r="A2975" t="s">
        <v>3671</v>
      </c>
      <c r="B2975">
        <v>198</v>
      </c>
      <c r="C2975" t="s">
        <v>7112</v>
      </c>
      <c r="D2975" s="85">
        <v>46147</v>
      </c>
    </row>
    <row r="2976" spans="1:4" hidden="1" x14ac:dyDescent="0.3">
      <c r="A2976" t="s">
        <v>3671</v>
      </c>
      <c r="B2976">
        <v>2</v>
      </c>
      <c r="C2976" t="s">
        <v>7112</v>
      </c>
      <c r="D2976" s="85">
        <v>46148</v>
      </c>
    </row>
    <row r="2977" spans="1:4" hidden="1" x14ac:dyDescent="0.3">
      <c r="A2977" t="s">
        <v>3671</v>
      </c>
      <c r="B2977">
        <v>1</v>
      </c>
      <c r="C2977" t="s">
        <v>7112</v>
      </c>
      <c r="D2977" s="85">
        <v>46148</v>
      </c>
    </row>
    <row r="2978" spans="1:4" hidden="1" x14ac:dyDescent="0.3">
      <c r="A2978" t="s">
        <v>3671</v>
      </c>
      <c r="B2978">
        <v>2</v>
      </c>
      <c r="C2978" t="s">
        <v>7112</v>
      </c>
      <c r="D2978" s="85">
        <v>46148</v>
      </c>
    </row>
    <row r="2979" spans="1:4" hidden="1" x14ac:dyDescent="0.3">
      <c r="A2979" t="s">
        <v>3671</v>
      </c>
      <c r="B2979">
        <v>2</v>
      </c>
      <c r="C2979" t="s">
        <v>7112</v>
      </c>
      <c r="D2979" s="85">
        <v>46148</v>
      </c>
    </row>
    <row r="2980" spans="1:4" hidden="1" x14ac:dyDescent="0.3">
      <c r="A2980" t="s">
        <v>3671</v>
      </c>
      <c r="B2980">
        <v>1</v>
      </c>
      <c r="C2980" t="s">
        <v>7112</v>
      </c>
      <c r="D2980" s="85">
        <v>46148</v>
      </c>
    </row>
    <row r="2981" spans="1:4" hidden="1" x14ac:dyDescent="0.3">
      <c r="A2981" t="s">
        <v>3671</v>
      </c>
      <c r="B2981">
        <v>1</v>
      </c>
      <c r="C2981" t="s">
        <v>7112</v>
      </c>
      <c r="D2981" s="85">
        <v>46148</v>
      </c>
    </row>
    <row r="2982" spans="1:4" hidden="1" x14ac:dyDescent="0.3">
      <c r="A2982" t="s">
        <v>3671</v>
      </c>
      <c r="B2982">
        <v>1</v>
      </c>
      <c r="C2982" t="s">
        <v>7112</v>
      </c>
      <c r="D2982" s="85">
        <v>46148</v>
      </c>
    </row>
    <row r="2983" spans="1:4" hidden="1" x14ac:dyDescent="0.3">
      <c r="A2983" t="s">
        <v>3671</v>
      </c>
      <c r="B2983">
        <v>1</v>
      </c>
      <c r="C2983" t="s">
        <v>7112</v>
      </c>
      <c r="D2983" s="85">
        <v>46148</v>
      </c>
    </row>
    <row r="2984" spans="1:4" hidden="1" x14ac:dyDescent="0.3">
      <c r="A2984" t="s">
        <v>3671</v>
      </c>
      <c r="B2984">
        <v>1</v>
      </c>
      <c r="C2984" t="s">
        <v>7112</v>
      </c>
      <c r="D2984" s="85">
        <v>46148</v>
      </c>
    </row>
    <row r="2985" spans="1:4" hidden="1" x14ac:dyDescent="0.3">
      <c r="A2985" t="s">
        <v>3671</v>
      </c>
      <c r="B2985">
        <v>1</v>
      </c>
      <c r="C2985" t="s">
        <v>7112</v>
      </c>
      <c r="D2985" s="85">
        <v>46148</v>
      </c>
    </row>
    <row r="2986" spans="1:4" hidden="1" x14ac:dyDescent="0.3">
      <c r="A2986" t="s">
        <v>3671</v>
      </c>
      <c r="B2986">
        <v>1</v>
      </c>
      <c r="C2986" t="s">
        <v>7112</v>
      </c>
      <c r="D2986" s="85">
        <v>46148</v>
      </c>
    </row>
    <row r="2987" spans="1:4" hidden="1" x14ac:dyDescent="0.3">
      <c r="A2987" t="s">
        <v>3671</v>
      </c>
      <c r="B2987">
        <v>2</v>
      </c>
      <c r="C2987" t="s">
        <v>7112</v>
      </c>
      <c r="D2987" s="85">
        <v>46148</v>
      </c>
    </row>
    <row r="2988" spans="1:4" hidden="1" x14ac:dyDescent="0.3">
      <c r="A2988" t="s">
        <v>3671</v>
      </c>
      <c r="B2988">
        <v>1</v>
      </c>
      <c r="C2988" t="s">
        <v>7112</v>
      </c>
      <c r="D2988" s="85">
        <v>46148</v>
      </c>
    </row>
    <row r="2989" spans="1:4" hidden="1" x14ac:dyDescent="0.3">
      <c r="A2989" t="s">
        <v>3671</v>
      </c>
      <c r="B2989">
        <v>402</v>
      </c>
      <c r="C2989" t="s">
        <v>7112</v>
      </c>
      <c r="D2989" s="85">
        <v>46148</v>
      </c>
    </row>
    <row r="2990" spans="1:4" hidden="1" x14ac:dyDescent="0.3">
      <c r="A2990" t="s">
        <v>3671</v>
      </c>
      <c r="B2990">
        <v>226</v>
      </c>
      <c r="C2990" t="s">
        <v>7112</v>
      </c>
      <c r="D2990" s="85">
        <v>46149</v>
      </c>
    </row>
    <row r="2991" spans="1:4" hidden="1" x14ac:dyDescent="0.3">
      <c r="A2991" t="s">
        <v>3671</v>
      </c>
      <c r="B2991">
        <v>226</v>
      </c>
      <c r="C2991" t="s">
        <v>7112</v>
      </c>
      <c r="D2991" s="85">
        <v>46149</v>
      </c>
    </row>
    <row r="2992" spans="1:4" hidden="1" x14ac:dyDescent="0.3">
      <c r="A2992" t="s">
        <v>3671</v>
      </c>
      <c r="B2992">
        <v>251</v>
      </c>
      <c r="C2992" t="s">
        <v>7112</v>
      </c>
      <c r="D2992" s="85">
        <v>46149</v>
      </c>
    </row>
    <row r="2993" spans="1:4" hidden="1" x14ac:dyDescent="0.3">
      <c r="A2993" t="s">
        <v>3671</v>
      </c>
      <c r="B2993">
        <v>47</v>
      </c>
      <c r="C2993" t="s">
        <v>7112</v>
      </c>
      <c r="D2993" s="85">
        <v>46149</v>
      </c>
    </row>
    <row r="2994" spans="1:4" hidden="1" x14ac:dyDescent="0.3">
      <c r="A2994" t="s">
        <v>3671</v>
      </c>
      <c r="B2994">
        <v>1</v>
      </c>
      <c r="C2994" t="s">
        <v>7112</v>
      </c>
      <c r="D2994" s="85">
        <v>46149</v>
      </c>
    </row>
    <row r="2995" spans="1:4" hidden="1" x14ac:dyDescent="0.3">
      <c r="A2995" t="s">
        <v>3671</v>
      </c>
      <c r="B2995">
        <v>1</v>
      </c>
      <c r="C2995" t="s">
        <v>7112</v>
      </c>
      <c r="D2995" s="85">
        <v>46149</v>
      </c>
    </row>
    <row r="2996" spans="1:4" hidden="1" x14ac:dyDescent="0.3">
      <c r="A2996" t="s">
        <v>3671</v>
      </c>
      <c r="B2996">
        <v>1</v>
      </c>
      <c r="C2996" t="s">
        <v>7112</v>
      </c>
      <c r="D2996" s="85">
        <v>46149</v>
      </c>
    </row>
    <row r="2997" spans="1:4" hidden="1" x14ac:dyDescent="0.3">
      <c r="A2997" t="s">
        <v>3671</v>
      </c>
      <c r="B2997">
        <v>146</v>
      </c>
      <c r="C2997" t="s">
        <v>7112</v>
      </c>
      <c r="D2997" s="85">
        <v>46149</v>
      </c>
    </row>
    <row r="2998" spans="1:4" hidden="1" x14ac:dyDescent="0.3">
      <c r="A2998" t="s">
        <v>3671</v>
      </c>
      <c r="B2998">
        <v>2</v>
      </c>
      <c r="C2998" t="s">
        <v>7112</v>
      </c>
      <c r="D2998" s="85">
        <v>46149</v>
      </c>
    </row>
    <row r="2999" spans="1:4" hidden="1" x14ac:dyDescent="0.3">
      <c r="A2999" t="s">
        <v>3671</v>
      </c>
      <c r="B2999">
        <v>1</v>
      </c>
      <c r="C2999" t="s">
        <v>7112</v>
      </c>
      <c r="D2999" s="85">
        <v>46149</v>
      </c>
    </row>
    <row r="3000" spans="1:4" hidden="1" x14ac:dyDescent="0.3">
      <c r="A3000" t="s">
        <v>3671</v>
      </c>
      <c r="B3000">
        <v>1</v>
      </c>
      <c r="C3000" t="s">
        <v>7112</v>
      </c>
      <c r="D3000" s="85">
        <v>46149</v>
      </c>
    </row>
    <row r="3001" spans="1:4" hidden="1" x14ac:dyDescent="0.3">
      <c r="A3001" t="s">
        <v>3671</v>
      </c>
      <c r="B3001">
        <v>1</v>
      </c>
      <c r="C3001" t="s">
        <v>7112</v>
      </c>
      <c r="D3001" s="85">
        <v>46149</v>
      </c>
    </row>
    <row r="3002" spans="1:4" hidden="1" x14ac:dyDescent="0.3">
      <c r="A3002" t="s">
        <v>3671</v>
      </c>
      <c r="B3002">
        <v>1</v>
      </c>
      <c r="C3002" t="s">
        <v>7112</v>
      </c>
      <c r="D3002" s="85">
        <v>46149</v>
      </c>
    </row>
    <row r="3003" spans="1:4" hidden="1" x14ac:dyDescent="0.3">
      <c r="A3003" t="s">
        <v>3671</v>
      </c>
      <c r="B3003">
        <v>108</v>
      </c>
      <c r="C3003" t="s">
        <v>7112</v>
      </c>
      <c r="D3003" s="85">
        <v>46149</v>
      </c>
    </row>
    <row r="3004" spans="1:4" hidden="1" x14ac:dyDescent="0.3">
      <c r="A3004" t="s">
        <v>3671</v>
      </c>
      <c r="B3004">
        <v>3</v>
      </c>
      <c r="C3004" t="s">
        <v>7112</v>
      </c>
      <c r="D3004" s="85">
        <v>46149</v>
      </c>
    </row>
    <row r="3005" spans="1:4" hidden="1" x14ac:dyDescent="0.3">
      <c r="A3005" t="s">
        <v>3671</v>
      </c>
      <c r="B3005">
        <v>226</v>
      </c>
      <c r="C3005" t="s">
        <v>7112</v>
      </c>
      <c r="D3005" s="85">
        <v>46149</v>
      </c>
    </row>
    <row r="3006" spans="1:4" hidden="1" x14ac:dyDescent="0.3">
      <c r="A3006" t="s">
        <v>3671</v>
      </c>
      <c r="B3006">
        <v>226</v>
      </c>
      <c r="C3006" t="s">
        <v>7112</v>
      </c>
      <c r="D3006" s="85">
        <v>46150</v>
      </c>
    </row>
    <row r="3007" spans="1:4" hidden="1" x14ac:dyDescent="0.3">
      <c r="A3007" t="s">
        <v>3671</v>
      </c>
      <c r="B3007">
        <v>226</v>
      </c>
      <c r="C3007" t="s">
        <v>7112</v>
      </c>
      <c r="D3007" s="85">
        <v>46150</v>
      </c>
    </row>
    <row r="3008" spans="1:4" hidden="1" x14ac:dyDescent="0.3">
      <c r="A3008" t="s">
        <v>3671</v>
      </c>
      <c r="B3008">
        <v>249</v>
      </c>
      <c r="C3008" t="s">
        <v>7112</v>
      </c>
      <c r="D3008" s="85">
        <v>46150</v>
      </c>
    </row>
    <row r="3009" spans="1:4" hidden="1" x14ac:dyDescent="0.3">
      <c r="A3009" t="s">
        <v>3671</v>
      </c>
      <c r="B3009">
        <v>1</v>
      </c>
      <c r="C3009" t="s">
        <v>7112</v>
      </c>
      <c r="D3009" s="85">
        <v>46150</v>
      </c>
    </row>
    <row r="3010" spans="1:4" hidden="1" x14ac:dyDescent="0.3">
      <c r="A3010" t="s">
        <v>3671</v>
      </c>
      <c r="B3010">
        <v>224</v>
      </c>
      <c r="C3010" t="s">
        <v>7112</v>
      </c>
      <c r="D3010" s="85">
        <v>46150</v>
      </c>
    </row>
    <row r="3011" spans="1:4" hidden="1" x14ac:dyDescent="0.3">
      <c r="A3011" t="s">
        <v>3671</v>
      </c>
      <c r="B3011">
        <v>396</v>
      </c>
      <c r="C3011" t="s">
        <v>7112</v>
      </c>
      <c r="D3011" s="85">
        <v>46150</v>
      </c>
    </row>
    <row r="3012" spans="1:4" hidden="1" x14ac:dyDescent="0.3">
      <c r="A3012" t="s">
        <v>3671</v>
      </c>
      <c r="B3012">
        <v>224</v>
      </c>
      <c r="C3012" t="s">
        <v>7112</v>
      </c>
      <c r="D3012" s="85">
        <v>46151</v>
      </c>
    </row>
    <row r="3013" spans="1:4" hidden="1" x14ac:dyDescent="0.3">
      <c r="A3013" t="s">
        <v>3671</v>
      </c>
      <c r="B3013">
        <v>225</v>
      </c>
      <c r="C3013" t="s">
        <v>7112</v>
      </c>
      <c r="D3013" s="85">
        <v>46151</v>
      </c>
    </row>
    <row r="3014" spans="1:4" hidden="1" x14ac:dyDescent="0.3">
      <c r="A3014" t="s">
        <v>3671</v>
      </c>
      <c r="B3014">
        <v>224</v>
      </c>
      <c r="C3014" t="s">
        <v>7112</v>
      </c>
      <c r="D3014" s="85">
        <v>46151</v>
      </c>
    </row>
    <row r="3015" spans="1:4" hidden="1" x14ac:dyDescent="0.3">
      <c r="A3015" t="s">
        <v>3671</v>
      </c>
      <c r="B3015">
        <v>224</v>
      </c>
      <c r="C3015" t="s">
        <v>7112</v>
      </c>
      <c r="D3015" s="85">
        <v>46151</v>
      </c>
    </row>
    <row r="3016" spans="1:4" hidden="1" x14ac:dyDescent="0.3">
      <c r="A3016" t="s">
        <v>3671</v>
      </c>
      <c r="B3016">
        <v>180</v>
      </c>
      <c r="C3016" t="s">
        <v>7112</v>
      </c>
      <c r="D3016" s="85">
        <v>46151</v>
      </c>
    </row>
    <row r="3017" spans="1:4" hidden="1" x14ac:dyDescent="0.3">
      <c r="A3017" t="s">
        <v>1049</v>
      </c>
      <c r="B3017">
        <v>2840</v>
      </c>
      <c r="C3017" t="s">
        <v>7112</v>
      </c>
      <c r="D3017" s="85">
        <v>46147</v>
      </c>
    </row>
    <row r="3018" spans="1:4" hidden="1" x14ac:dyDescent="0.3">
      <c r="A3018" t="s">
        <v>1049</v>
      </c>
      <c r="B3018">
        <v>2900</v>
      </c>
      <c r="C3018" t="s">
        <v>7112</v>
      </c>
      <c r="D3018" s="85">
        <v>46148</v>
      </c>
    </row>
    <row r="3019" spans="1:4" hidden="1" x14ac:dyDescent="0.3">
      <c r="A3019" t="s">
        <v>1049</v>
      </c>
      <c r="B3019">
        <v>3040</v>
      </c>
      <c r="C3019" t="s">
        <v>7112</v>
      </c>
      <c r="D3019" s="85">
        <v>46149</v>
      </c>
    </row>
    <row r="3020" spans="1:4" hidden="1" x14ac:dyDescent="0.3">
      <c r="A3020" t="s">
        <v>1049</v>
      </c>
      <c r="B3020">
        <v>3030</v>
      </c>
      <c r="C3020" t="s">
        <v>7112</v>
      </c>
      <c r="D3020" s="85">
        <v>46150</v>
      </c>
    </row>
    <row r="3021" spans="1:4" hidden="1" x14ac:dyDescent="0.3">
      <c r="A3021" t="s">
        <v>331</v>
      </c>
      <c r="B3021">
        <v>4597</v>
      </c>
      <c r="C3021" t="s">
        <v>7112</v>
      </c>
      <c r="D3021" s="85">
        <v>46141</v>
      </c>
    </row>
    <row r="3022" spans="1:4" hidden="1" x14ac:dyDescent="0.3">
      <c r="A3022" t="s">
        <v>331</v>
      </c>
      <c r="B3022">
        <v>4072</v>
      </c>
      <c r="C3022" t="s">
        <v>7112</v>
      </c>
      <c r="D3022" s="85">
        <v>46142</v>
      </c>
    </row>
    <row r="3023" spans="1:4" hidden="1" x14ac:dyDescent="0.3">
      <c r="A3023" t="s">
        <v>295</v>
      </c>
      <c r="B3023">
        <v>2237</v>
      </c>
      <c r="C3023" t="s">
        <v>7112</v>
      </c>
      <c r="D3023" s="85">
        <v>46149</v>
      </c>
    </row>
    <row r="3024" spans="1:4" hidden="1" x14ac:dyDescent="0.3">
      <c r="A3024" t="s">
        <v>295</v>
      </c>
      <c r="B3024">
        <v>2138</v>
      </c>
      <c r="C3024" t="s">
        <v>7112</v>
      </c>
      <c r="D3024" s="85">
        <v>46150</v>
      </c>
    </row>
    <row r="3025" spans="1:4" hidden="1" x14ac:dyDescent="0.3">
      <c r="A3025" t="s">
        <v>2112</v>
      </c>
      <c r="B3025">
        <v>5</v>
      </c>
      <c r="C3025" t="s">
        <v>7112</v>
      </c>
      <c r="D3025" s="85">
        <v>46149</v>
      </c>
    </row>
    <row r="3026" spans="1:4" hidden="1" x14ac:dyDescent="0.3">
      <c r="A3026" t="s">
        <v>2112</v>
      </c>
      <c r="B3026">
        <v>32</v>
      </c>
      <c r="C3026" t="s">
        <v>7112</v>
      </c>
      <c r="D3026" s="85">
        <v>46149</v>
      </c>
    </row>
    <row r="3027" spans="1:4" hidden="1" x14ac:dyDescent="0.3">
      <c r="A3027" t="s">
        <v>2112</v>
      </c>
      <c r="B3027">
        <v>31</v>
      </c>
      <c r="C3027" t="s">
        <v>7112</v>
      </c>
      <c r="D3027" s="85">
        <v>46149</v>
      </c>
    </row>
    <row r="3028" spans="1:4" hidden="1" x14ac:dyDescent="0.3">
      <c r="A3028" t="s">
        <v>2112</v>
      </c>
      <c r="B3028">
        <v>32</v>
      </c>
      <c r="C3028" t="s">
        <v>7112</v>
      </c>
      <c r="D3028" s="85">
        <v>46149</v>
      </c>
    </row>
    <row r="3029" spans="1:4" hidden="1" x14ac:dyDescent="0.3">
      <c r="A3029" t="s">
        <v>2112</v>
      </c>
      <c r="B3029">
        <v>31</v>
      </c>
      <c r="C3029" t="s">
        <v>7112</v>
      </c>
      <c r="D3029" s="85">
        <v>46149</v>
      </c>
    </row>
    <row r="3030" spans="1:4" hidden="1" x14ac:dyDescent="0.3">
      <c r="A3030" t="s">
        <v>2112</v>
      </c>
      <c r="B3030">
        <v>32</v>
      </c>
      <c r="C3030" t="s">
        <v>7112</v>
      </c>
      <c r="D3030" s="85">
        <v>46149</v>
      </c>
    </row>
    <row r="3031" spans="1:4" hidden="1" x14ac:dyDescent="0.3">
      <c r="A3031" t="s">
        <v>2112</v>
      </c>
      <c r="B3031">
        <v>30</v>
      </c>
      <c r="C3031" t="s">
        <v>7112</v>
      </c>
      <c r="D3031" s="85">
        <v>46149</v>
      </c>
    </row>
    <row r="3032" spans="1:4" hidden="1" x14ac:dyDescent="0.3">
      <c r="A3032" t="s">
        <v>2112</v>
      </c>
      <c r="B3032">
        <v>31</v>
      </c>
      <c r="C3032" t="s">
        <v>7112</v>
      </c>
      <c r="D3032" s="85">
        <v>46149</v>
      </c>
    </row>
    <row r="3033" spans="1:4" hidden="1" x14ac:dyDescent="0.3">
      <c r="A3033" t="s">
        <v>2112</v>
      </c>
      <c r="B3033">
        <v>31</v>
      </c>
      <c r="C3033" t="s">
        <v>7112</v>
      </c>
      <c r="D3033" s="85">
        <v>46149</v>
      </c>
    </row>
    <row r="3034" spans="1:4" hidden="1" x14ac:dyDescent="0.3">
      <c r="A3034" t="s">
        <v>2112</v>
      </c>
      <c r="B3034">
        <v>32</v>
      </c>
      <c r="C3034" t="s">
        <v>7112</v>
      </c>
      <c r="D3034" s="85">
        <v>46149</v>
      </c>
    </row>
    <row r="3035" spans="1:4" hidden="1" x14ac:dyDescent="0.3">
      <c r="A3035" t="s">
        <v>2112</v>
      </c>
      <c r="B3035">
        <v>32</v>
      </c>
      <c r="C3035" t="s">
        <v>7112</v>
      </c>
      <c r="D3035" s="85">
        <v>46149</v>
      </c>
    </row>
    <row r="3036" spans="1:4" hidden="1" x14ac:dyDescent="0.3">
      <c r="A3036" t="s">
        <v>2112</v>
      </c>
      <c r="B3036">
        <v>31</v>
      </c>
      <c r="C3036" t="s">
        <v>7112</v>
      </c>
      <c r="D3036" s="85">
        <v>46149</v>
      </c>
    </row>
    <row r="3037" spans="1:4" hidden="1" x14ac:dyDescent="0.3">
      <c r="A3037" t="s">
        <v>2112</v>
      </c>
      <c r="B3037">
        <v>32</v>
      </c>
      <c r="C3037" t="s">
        <v>7112</v>
      </c>
      <c r="D3037" s="85">
        <v>46149</v>
      </c>
    </row>
    <row r="3038" spans="1:4" hidden="1" x14ac:dyDescent="0.3">
      <c r="A3038" t="s">
        <v>2112</v>
      </c>
      <c r="B3038">
        <v>31</v>
      </c>
      <c r="C3038" t="s">
        <v>7112</v>
      </c>
      <c r="D3038" s="85">
        <v>46149</v>
      </c>
    </row>
    <row r="3039" spans="1:4" hidden="1" x14ac:dyDescent="0.3">
      <c r="A3039" t="s">
        <v>2112</v>
      </c>
      <c r="B3039">
        <v>32</v>
      </c>
      <c r="C3039" t="s">
        <v>7112</v>
      </c>
      <c r="D3039" s="85">
        <v>46150</v>
      </c>
    </row>
    <row r="3040" spans="1:4" hidden="1" x14ac:dyDescent="0.3">
      <c r="A3040" t="s">
        <v>2112</v>
      </c>
      <c r="B3040">
        <v>31</v>
      </c>
      <c r="C3040" t="s">
        <v>7112</v>
      </c>
      <c r="D3040" s="85">
        <v>46150</v>
      </c>
    </row>
    <row r="3041" spans="1:4" hidden="1" x14ac:dyDescent="0.3">
      <c r="A3041" t="s">
        <v>2112</v>
      </c>
      <c r="B3041">
        <v>32</v>
      </c>
      <c r="C3041" t="s">
        <v>7112</v>
      </c>
      <c r="D3041" s="85">
        <v>46150</v>
      </c>
    </row>
    <row r="3042" spans="1:4" hidden="1" x14ac:dyDescent="0.3">
      <c r="A3042" t="s">
        <v>2112</v>
      </c>
      <c r="B3042">
        <v>31</v>
      </c>
      <c r="C3042" t="s">
        <v>7112</v>
      </c>
      <c r="D3042" s="85">
        <v>46150</v>
      </c>
    </row>
    <row r="3043" spans="1:4" hidden="1" x14ac:dyDescent="0.3">
      <c r="A3043" t="s">
        <v>2112</v>
      </c>
      <c r="B3043">
        <v>32</v>
      </c>
      <c r="C3043" t="s">
        <v>7112</v>
      </c>
      <c r="D3043" s="85">
        <v>46150</v>
      </c>
    </row>
    <row r="3044" spans="1:4" hidden="1" x14ac:dyDescent="0.3">
      <c r="A3044" t="s">
        <v>2112</v>
      </c>
      <c r="B3044">
        <v>32</v>
      </c>
      <c r="C3044" t="s">
        <v>7112</v>
      </c>
      <c r="D3044" s="85">
        <v>46150</v>
      </c>
    </row>
    <row r="3045" spans="1:4" hidden="1" x14ac:dyDescent="0.3">
      <c r="A3045" t="s">
        <v>2112</v>
      </c>
      <c r="B3045">
        <v>31</v>
      </c>
      <c r="C3045" t="s">
        <v>7112</v>
      </c>
      <c r="D3045" s="85">
        <v>46150</v>
      </c>
    </row>
    <row r="3046" spans="1:4" hidden="1" x14ac:dyDescent="0.3">
      <c r="A3046" t="s">
        <v>2112</v>
      </c>
      <c r="B3046">
        <v>32</v>
      </c>
      <c r="C3046" t="s">
        <v>7112</v>
      </c>
      <c r="D3046" s="85">
        <v>46150</v>
      </c>
    </row>
    <row r="3047" spans="1:4" hidden="1" x14ac:dyDescent="0.3">
      <c r="A3047" t="s">
        <v>2112</v>
      </c>
      <c r="B3047">
        <v>31</v>
      </c>
      <c r="C3047" t="s">
        <v>7112</v>
      </c>
      <c r="D3047" s="85">
        <v>46150</v>
      </c>
    </row>
    <row r="3048" spans="1:4" hidden="1" x14ac:dyDescent="0.3">
      <c r="A3048" t="s">
        <v>2112</v>
      </c>
      <c r="B3048">
        <v>32</v>
      </c>
      <c r="C3048" t="s">
        <v>7112</v>
      </c>
      <c r="D3048" s="85">
        <v>46150</v>
      </c>
    </row>
    <row r="3049" spans="1:4" hidden="1" x14ac:dyDescent="0.3">
      <c r="A3049" t="s">
        <v>2112</v>
      </c>
      <c r="B3049">
        <v>31</v>
      </c>
      <c r="C3049" t="s">
        <v>7112</v>
      </c>
      <c r="D3049" s="85">
        <v>46150</v>
      </c>
    </row>
    <row r="3050" spans="1:4" hidden="1" x14ac:dyDescent="0.3">
      <c r="A3050" t="s">
        <v>2112</v>
      </c>
      <c r="B3050">
        <v>32</v>
      </c>
      <c r="C3050" t="s">
        <v>7112</v>
      </c>
      <c r="D3050" s="85">
        <v>46150</v>
      </c>
    </row>
    <row r="3051" spans="1:4" hidden="1" x14ac:dyDescent="0.3">
      <c r="A3051" t="s">
        <v>2112</v>
      </c>
      <c r="B3051">
        <v>32</v>
      </c>
      <c r="C3051" t="s">
        <v>7112</v>
      </c>
      <c r="D3051" s="85">
        <v>46150</v>
      </c>
    </row>
    <row r="3052" spans="1:4" hidden="1" x14ac:dyDescent="0.3">
      <c r="A3052" t="s">
        <v>2112</v>
      </c>
      <c r="B3052">
        <v>31</v>
      </c>
      <c r="C3052" t="s">
        <v>7112</v>
      </c>
      <c r="D3052" s="85">
        <v>46150</v>
      </c>
    </row>
    <row r="3053" spans="1:4" hidden="1" x14ac:dyDescent="0.3">
      <c r="A3053" t="s">
        <v>2112</v>
      </c>
      <c r="B3053">
        <v>30</v>
      </c>
      <c r="C3053" t="s">
        <v>7112</v>
      </c>
      <c r="D3053" s="85">
        <v>46150</v>
      </c>
    </row>
    <row r="3054" spans="1:4" hidden="1" x14ac:dyDescent="0.3">
      <c r="A3054" t="s">
        <v>2112</v>
      </c>
      <c r="B3054">
        <v>22</v>
      </c>
      <c r="C3054" t="s">
        <v>7112</v>
      </c>
      <c r="D3054" s="85">
        <v>46150</v>
      </c>
    </row>
    <row r="3055" spans="1:4" hidden="1" x14ac:dyDescent="0.3">
      <c r="A3055" t="s">
        <v>337</v>
      </c>
      <c r="B3055">
        <v>4460</v>
      </c>
      <c r="C3055" t="s">
        <v>7112</v>
      </c>
      <c r="D3055" s="85">
        <v>46148</v>
      </c>
    </row>
    <row r="3056" spans="1:4" hidden="1" x14ac:dyDescent="0.3">
      <c r="A3056" t="s">
        <v>736</v>
      </c>
      <c r="B3056">
        <v>1355</v>
      </c>
      <c r="C3056" t="s">
        <v>7112</v>
      </c>
      <c r="D3056" s="85">
        <v>46146</v>
      </c>
    </row>
    <row r="3057" spans="1:4" hidden="1" x14ac:dyDescent="0.3">
      <c r="A3057" t="s">
        <v>736</v>
      </c>
      <c r="B3057">
        <v>3048</v>
      </c>
      <c r="C3057" t="s">
        <v>7112</v>
      </c>
      <c r="D3057" s="85">
        <v>46147</v>
      </c>
    </row>
    <row r="3058" spans="1:4" hidden="1" x14ac:dyDescent="0.3">
      <c r="A3058" t="s">
        <v>736</v>
      </c>
      <c r="B3058">
        <v>3085</v>
      </c>
      <c r="C3058" t="s">
        <v>7112</v>
      </c>
      <c r="D3058" s="85">
        <v>46148</v>
      </c>
    </row>
    <row r="3059" spans="1:4" hidden="1" x14ac:dyDescent="0.3">
      <c r="A3059" t="s">
        <v>736</v>
      </c>
      <c r="B3059">
        <v>504</v>
      </c>
      <c r="C3059" t="s">
        <v>7112</v>
      </c>
      <c r="D3059" s="85">
        <v>46148</v>
      </c>
    </row>
    <row r="3060" spans="1:4" hidden="1" x14ac:dyDescent="0.3">
      <c r="A3060" t="s">
        <v>736</v>
      </c>
      <c r="B3060">
        <v>2000</v>
      </c>
      <c r="C3060" t="s">
        <v>7112</v>
      </c>
      <c r="D3060" s="85">
        <v>46148</v>
      </c>
    </row>
    <row r="3061" spans="1:4" hidden="1" x14ac:dyDescent="0.3">
      <c r="A3061" t="s">
        <v>297</v>
      </c>
      <c r="B3061">
        <v>2664</v>
      </c>
      <c r="C3061" t="s">
        <v>7112</v>
      </c>
      <c r="D3061" s="85">
        <v>46148</v>
      </c>
    </row>
    <row r="3062" spans="1:4" hidden="1" x14ac:dyDescent="0.3">
      <c r="A3062" t="s">
        <v>297</v>
      </c>
      <c r="B3062">
        <v>3612</v>
      </c>
      <c r="C3062" t="s">
        <v>7112</v>
      </c>
      <c r="D3062" s="85">
        <v>46149</v>
      </c>
    </row>
    <row r="3063" spans="1:4" hidden="1" x14ac:dyDescent="0.3">
      <c r="A3063" t="s">
        <v>297</v>
      </c>
      <c r="B3063">
        <v>1123</v>
      </c>
      <c r="C3063" t="s">
        <v>7112</v>
      </c>
      <c r="D3063" s="85">
        <v>46150</v>
      </c>
    </row>
    <row r="3064" spans="1:4" hidden="1" x14ac:dyDescent="0.3">
      <c r="A3064" t="s">
        <v>736</v>
      </c>
      <c r="B3064">
        <v>3086</v>
      </c>
      <c r="C3064" t="s">
        <v>7112</v>
      </c>
      <c r="D3064" s="85">
        <v>46148</v>
      </c>
    </row>
    <row r="3065" spans="1:4" hidden="1" x14ac:dyDescent="0.3">
      <c r="A3065" t="s">
        <v>736</v>
      </c>
      <c r="B3065">
        <v>3181</v>
      </c>
      <c r="C3065" t="s">
        <v>7112</v>
      </c>
      <c r="D3065" s="85">
        <v>46149</v>
      </c>
    </row>
    <row r="3066" spans="1:4" hidden="1" x14ac:dyDescent="0.3">
      <c r="A3066" t="s">
        <v>736</v>
      </c>
      <c r="B3066">
        <v>3042</v>
      </c>
      <c r="C3066" t="s">
        <v>7112</v>
      </c>
      <c r="D3066" s="85">
        <v>46150</v>
      </c>
    </row>
    <row r="3067" spans="1:4" hidden="1" x14ac:dyDescent="0.3">
      <c r="A3067" t="s">
        <v>352</v>
      </c>
      <c r="B3067">
        <v>1443</v>
      </c>
      <c r="C3067" t="s">
        <v>7112</v>
      </c>
      <c r="D3067" s="85">
        <v>46148</v>
      </c>
    </row>
    <row r="3068" spans="1:4" hidden="1" x14ac:dyDescent="0.3">
      <c r="A3068" t="s">
        <v>352</v>
      </c>
      <c r="B3068">
        <v>2087</v>
      </c>
      <c r="C3068" t="s">
        <v>7112</v>
      </c>
      <c r="D3068" s="85">
        <v>46149</v>
      </c>
    </row>
    <row r="3069" spans="1:4" hidden="1" x14ac:dyDescent="0.3">
      <c r="A3069" t="s">
        <v>352</v>
      </c>
      <c r="B3069">
        <v>1920</v>
      </c>
      <c r="C3069" t="s">
        <v>7112</v>
      </c>
      <c r="D3069" s="85">
        <v>46150</v>
      </c>
    </row>
    <row r="3070" spans="1:4" hidden="1" x14ac:dyDescent="0.3">
      <c r="A3070" t="s">
        <v>2788</v>
      </c>
      <c r="B3070">
        <v>1721</v>
      </c>
      <c r="C3070" t="s">
        <v>7112</v>
      </c>
      <c r="D3070" s="85">
        <v>46149</v>
      </c>
    </row>
    <row r="3071" spans="1:4" hidden="1" x14ac:dyDescent="0.3">
      <c r="A3071" t="s">
        <v>2788</v>
      </c>
      <c r="B3071">
        <v>1888</v>
      </c>
      <c r="C3071" t="s">
        <v>7112</v>
      </c>
      <c r="D3071" s="85">
        <v>46150</v>
      </c>
    </row>
    <row r="3072" spans="1:4" hidden="1" x14ac:dyDescent="0.3">
      <c r="A3072" t="s">
        <v>2206</v>
      </c>
      <c r="B3072">
        <v>7264</v>
      </c>
      <c r="C3072" t="s">
        <v>7112</v>
      </c>
      <c r="D3072" s="85">
        <v>46142</v>
      </c>
    </row>
    <row r="3073" spans="1:4" hidden="1" x14ac:dyDescent="0.3">
      <c r="A3073" t="s">
        <v>387</v>
      </c>
      <c r="B3073">
        <v>2100</v>
      </c>
      <c r="C3073" t="s">
        <v>7112</v>
      </c>
      <c r="D3073" s="85">
        <v>46150</v>
      </c>
    </row>
    <row r="3074" spans="1:4" hidden="1" x14ac:dyDescent="0.3">
      <c r="A3074" t="s">
        <v>390</v>
      </c>
      <c r="B3074">
        <v>4150</v>
      </c>
      <c r="C3074" t="s">
        <v>7112</v>
      </c>
      <c r="D3074" s="85">
        <v>46146</v>
      </c>
    </row>
    <row r="3075" spans="1:4" hidden="1" x14ac:dyDescent="0.3">
      <c r="A3075" t="s">
        <v>390</v>
      </c>
      <c r="B3075">
        <v>3054</v>
      </c>
      <c r="C3075" t="s">
        <v>7112</v>
      </c>
      <c r="D3075" s="85">
        <v>46147</v>
      </c>
    </row>
    <row r="3076" spans="1:4" hidden="1" x14ac:dyDescent="0.3">
      <c r="A3076" t="s">
        <v>390</v>
      </c>
      <c r="B3076">
        <v>3054</v>
      </c>
      <c r="C3076" t="s">
        <v>7112</v>
      </c>
      <c r="D3076" s="85">
        <v>46148</v>
      </c>
    </row>
    <row r="3077" spans="1:4" hidden="1" x14ac:dyDescent="0.3">
      <c r="A3077" t="s">
        <v>268</v>
      </c>
      <c r="B3077">
        <v>790</v>
      </c>
      <c r="C3077" t="s">
        <v>7112</v>
      </c>
      <c r="D3077" s="85">
        <v>46147</v>
      </c>
    </row>
    <row r="3078" spans="1:4" hidden="1" x14ac:dyDescent="0.3">
      <c r="A3078" t="s">
        <v>268</v>
      </c>
      <c r="B3078">
        <v>514</v>
      </c>
      <c r="C3078" t="s">
        <v>7112</v>
      </c>
      <c r="D3078" s="85">
        <v>46148</v>
      </c>
    </row>
    <row r="3079" spans="1:4" hidden="1" x14ac:dyDescent="0.3">
      <c r="A3079" t="s">
        <v>268</v>
      </c>
      <c r="B3079">
        <v>515</v>
      </c>
      <c r="C3079" t="s">
        <v>7112</v>
      </c>
      <c r="D3079" s="85">
        <v>46148</v>
      </c>
    </row>
    <row r="3080" spans="1:4" hidden="1" x14ac:dyDescent="0.3">
      <c r="A3080" t="s">
        <v>268</v>
      </c>
      <c r="B3080">
        <v>931</v>
      </c>
      <c r="C3080" t="s">
        <v>7112</v>
      </c>
      <c r="D3080" s="85">
        <v>46148</v>
      </c>
    </row>
    <row r="3081" spans="1:4" hidden="1" x14ac:dyDescent="0.3">
      <c r="A3081" t="s">
        <v>268</v>
      </c>
      <c r="B3081">
        <v>515</v>
      </c>
      <c r="C3081" t="s">
        <v>7112</v>
      </c>
      <c r="D3081" s="85">
        <v>46148</v>
      </c>
    </row>
    <row r="3082" spans="1:4" hidden="1" x14ac:dyDescent="0.3">
      <c r="A3082" t="s">
        <v>268</v>
      </c>
      <c r="B3082">
        <v>687</v>
      </c>
      <c r="C3082" t="s">
        <v>7112</v>
      </c>
      <c r="D3082" s="85">
        <v>46148</v>
      </c>
    </row>
    <row r="3083" spans="1:4" hidden="1" x14ac:dyDescent="0.3">
      <c r="A3083" t="s">
        <v>268</v>
      </c>
      <c r="B3083">
        <v>516</v>
      </c>
      <c r="C3083" t="s">
        <v>7112</v>
      </c>
      <c r="D3083" s="85">
        <v>46149</v>
      </c>
    </row>
    <row r="3084" spans="1:4" hidden="1" x14ac:dyDescent="0.3">
      <c r="A3084" t="s">
        <v>268</v>
      </c>
      <c r="B3084">
        <v>513</v>
      </c>
      <c r="C3084" t="s">
        <v>7112</v>
      </c>
      <c r="D3084" s="85">
        <v>46149</v>
      </c>
    </row>
    <row r="3085" spans="1:4" hidden="1" x14ac:dyDescent="0.3">
      <c r="A3085" t="s">
        <v>268</v>
      </c>
      <c r="B3085">
        <v>643</v>
      </c>
      <c r="C3085" t="s">
        <v>7112</v>
      </c>
      <c r="D3085" s="85">
        <v>46149</v>
      </c>
    </row>
    <row r="3086" spans="1:4" hidden="1" x14ac:dyDescent="0.3">
      <c r="A3086" t="s">
        <v>268</v>
      </c>
      <c r="B3086">
        <v>1</v>
      </c>
      <c r="C3086" t="s">
        <v>7112</v>
      </c>
      <c r="D3086" s="85">
        <v>46149</v>
      </c>
    </row>
    <row r="3087" spans="1:4" hidden="1" x14ac:dyDescent="0.3">
      <c r="A3087" t="s">
        <v>268</v>
      </c>
      <c r="B3087">
        <v>1</v>
      </c>
      <c r="C3087" t="s">
        <v>7112</v>
      </c>
      <c r="D3087" s="85">
        <v>46149</v>
      </c>
    </row>
    <row r="3088" spans="1:4" hidden="1" x14ac:dyDescent="0.3">
      <c r="A3088" t="s">
        <v>268</v>
      </c>
      <c r="B3088">
        <v>1</v>
      </c>
      <c r="C3088" t="s">
        <v>7112</v>
      </c>
      <c r="D3088" s="85">
        <v>46149</v>
      </c>
    </row>
    <row r="3089" spans="1:4" hidden="1" x14ac:dyDescent="0.3">
      <c r="A3089" t="s">
        <v>268</v>
      </c>
      <c r="B3089">
        <v>1</v>
      </c>
      <c r="C3089" t="s">
        <v>7112</v>
      </c>
      <c r="D3089" s="85">
        <v>46149</v>
      </c>
    </row>
    <row r="3090" spans="1:4" hidden="1" x14ac:dyDescent="0.3">
      <c r="A3090" t="s">
        <v>268</v>
      </c>
      <c r="B3090">
        <v>514</v>
      </c>
      <c r="C3090" t="s">
        <v>7112</v>
      </c>
      <c r="D3090" s="85">
        <v>46149</v>
      </c>
    </row>
    <row r="3091" spans="1:4" hidden="1" x14ac:dyDescent="0.3">
      <c r="A3091" t="s">
        <v>268</v>
      </c>
      <c r="B3091">
        <v>700</v>
      </c>
      <c r="C3091" t="s">
        <v>7112</v>
      </c>
      <c r="D3091" s="85">
        <v>46149</v>
      </c>
    </row>
    <row r="3092" spans="1:4" hidden="1" x14ac:dyDescent="0.3">
      <c r="A3092" t="s">
        <v>268</v>
      </c>
      <c r="B3092">
        <v>515</v>
      </c>
      <c r="C3092" t="s">
        <v>7112</v>
      </c>
      <c r="D3092" s="85">
        <v>46150</v>
      </c>
    </row>
    <row r="3093" spans="1:4" hidden="1" x14ac:dyDescent="0.3">
      <c r="A3093" t="s">
        <v>268</v>
      </c>
      <c r="B3093">
        <v>514</v>
      </c>
      <c r="C3093" t="s">
        <v>7112</v>
      </c>
      <c r="D3093" s="85">
        <v>46150</v>
      </c>
    </row>
    <row r="3094" spans="1:4" hidden="1" x14ac:dyDescent="0.3">
      <c r="A3094" t="s">
        <v>268</v>
      </c>
      <c r="B3094">
        <v>972</v>
      </c>
      <c r="C3094" t="s">
        <v>7112</v>
      </c>
      <c r="D3094" s="85">
        <v>46150</v>
      </c>
    </row>
    <row r="3095" spans="1:4" hidden="1" x14ac:dyDescent="0.3">
      <c r="A3095" t="s">
        <v>268</v>
      </c>
      <c r="B3095">
        <v>513</v>
      </c>
      <c r="C3095" t="s">
        <v>7112</v>
      </c>
      <c r="D3095" s="85">
        <v>46150</v>
      </c>
    </row>
    <row r="3096" spans="1:4" hidden="1" x14ac:dyDescent="0.3">
      <c r="A3096" t="s">
        <v>268</v>
      </c>
      <c r="B3096">
        <v>608</v>
      </c>
      <c r="C3096" t="s">
        <v>7112</v>
      </c>
      <c r="D3096" s="85">
        <v>46150</v>
      </c>
    </row>
    <row r="3097" spans="1:4" hidden="1" x14ac:dyDescent="0.3">
      <c r="A3097" t="s">
        <v>268</v>
      </c>
      <c r="B3097">
        <v>514</v>
      </c>
      <c r="C3097" t="s">
        <v>7112</v>
      </c>
      <c r="D3097" s="85">
        <v>46151</v>
      </c>
    </row>
    <row r="3098" spans="1:4" hidden="1" x14ac:dyDescent="0.3">
      <c r="A3098" t="s">
        <v>268</v>
      </c>
      <c r="B3098">
        <v>515</v>
      </c>
      <c r="C3098" t="s">
        <v>7112</v>
      </c>
      <c r="D3098" s="85">
        <v>46151</v>
      </c>
    </row>
    <row r="3099" spans="1:4" hidden="1" x14ac:dyDescent="0.3">
      <c r="A3099" t="s">
        <v>268</v>
      </c>
      <c r="B3099">
        <v>515</v>
      </c>
      <c r="C3099" t="s">
        <v>7112</v>
      </c>
      <c r="D3099" s="85">
        <v>46151</v>
      </c>
    </row>
    <row r="3100" spans="1:4" hidden="1" x14ac:dyDescent="0.3">
      <c r="A3100" t="s">
        <v>268</v>
      </c>
      <c r="B3100">
        <v>514</v>
      </c>
      <c r="C3100" t="s">
        <v>7112</v>
      </c>
      <c r="D3100" s="85">
        <v>46151</v>
      </c>
    </row>
    <row r="3101" spans="1:4" hidden="1" x14ac:dyDescent="0.3">
      <c r="A3101" t="s">
        <v>268</v>
      </c>
      <c r="B3101">
        <v>515</v>
      </c>
      <c r="C3101" t="s">
        <v>7112</v>
      </c>
      <c r="D3101" s="85">
        <v>46151</v>
      </c>
    </row>
    <row r="3102" spans="1:4" hidden="1" x14ac:dyDescent="0.3">
      <c r="A3102" t="s">
        <v>268</v>
      </c>
      <c r="B3102">
        <v>515</v>
      </c>
      <c r="C3102" t="s">
        <v>7112</v>
      </c>
      <c r="D3102" s="85">
        <v>46151</v>
      </c>
    </row>
    <row r="3103" spans="1:4" hidden="1" x14ac:dyDescent="0.3">
      <c r="A3103" t="s">
        <v>268</v>
      </c>
      <c r="B3103">
        <v>513</v>
      </c>
      <c r="C3103" t="s">
        <v>7112</v>
      </c>
      <c r="D3103" s="85">
        <v>46152</v>
      </c>
    </row>
    <row r="3104" spans="1:4" hidden="1" x14ac:dyDescent="0.3">
      <c r="A3104" t="s">
        <v>268</v>
      </c>
      <c r="B3104">
        <v>525</v>
      </c>
      <c r="C3104" t="s">
        <v>7112</v>
      </c>
      <c r="D3104" s="85">
        <v>46152</v>
      </c>
    </row>
    <row r="3105" spans="1:4" hidden="1" x14ac:dyDescent="0.3">
      <c r="A3105" t="s">
        <v>268</v>
      </c>
      <c r="B3105">
        <v>241</v>
      </c>
      <c r="C3105" t="s">
        <v>7112</v>
      </c>
      <c r="D3105" s="85">
        <v>46152</v>
      </c>
    </row>
    <row r="3106" spans="1:4" hidden="1" x14ac:dyDescent="0.3">
      <c r="A3106" t="s">
        <v>871</v>
      </c>
      <c r="B3106">
        <v>5</v>
      </c>
      <c r="C3106" t="s">
        <v>7112</v>
      </c>
      <c r="D3106" s="85">
        <v>46147</v>
      </c>
    </row>
    <row r="3107" spans="1:4" hidden="1" x14ac:dyDescent="0.3">
      <c r="A3107" t="s">
        <v>871</v>
      </c>
      <c r="B3107">
        <v>397</v>
      </c>
      <c r="C3107" t="s">
        <v>7112</v>
      </c>
      <c r="D3107" s="85">
        <v>46147</v>
      </c>
    </row>
    <row r="3108" spans="1:4" hidden="1" x14ac:dyDescent="0.3">
      <c r="A3108" t="s">
        <v>871</v>
      </c>
      <c r="B3108">
        <v>273</v>
      </c>
      <c r="C3108" t="s">
        <v>7112</v>
      </c>
      <c r="D3108" s="85">
        <v>46148</v>
      </c>
    </row>
    <row r="3109" spans="1:4" hidden="1" x14ac:dyDescent="0.3">
      <c r="A3109" t="s">
        <v>871</v>
      </c>
      <c r="B3109">
        <v>275</v>
      </c>
      <c r="C3109" t="s">
        <v>7112</v>
      </c>
      <c r="D3109" s="85">
        <v>46148</v>
      </c>
    </row>
    <row r="3110" spans="1:4" hidden="1" x14ac:dyDescent="0.3">
      <c r="A3110" t="s">
        <v>871</v>
      </c>
      <c r="B3110">
        <v>390</v>
      </c>
      <c r="C3110" t="s">
        <v>7112</v>
      </c>
      <c r="D3110" s="85">
        <v>46148</v>
      </c>
    </row>
    <row r="3111" spans="1:4" hidden="1" x14ac:dyDescent="0.3">
      <c r="A3111" t="s">
        <v>871</v>
      </c>
      <c r="B3111">
        <v>1</v>
      </c>
      <c r="C3111" t="s">
        <v>7112</v>
      </c>
      <c r="D3111" s="85">
        <v>46148</v>
      </c>
    </row>
    <row r="3112" spans="1:4" hidden="1" x14ac:dyDescent="0.3">
      <c r="A3112" t="s">
        <v>871</v>
      </c>
      <c r="B3112">
        <v>1</v>
      </c>
      <c r="C3112" t="s">
        <v>7112</v>
      </c>
      <c r="D3112" s="85">
        <v>46148</v>
      </c>
    </row>
    <row r="3113" spans="1:4" hidden="1" x14ac:dyDescent="0.3">
      <c r="A3113" t="s">
        <v>871</v>
      </c>
      <c r="B3113">
        <v>1</v>
      </c>
      <c r="C3113" t="s">
        <v>7112</v>
      </c>
      <c r="D3113" s="85">
        <v>46148</v>
      </c>
    </row>
    <row r="3114" spans="1:4" hidden="1" x14ac:dyDescent="0.3">
      <c r="A3114" t="s">
        <v>871</v>
      </c>
      <c r="B3114">
        <v>273</v>
      </c>
      <c r="C3114" t="s">
        <v>7112</v>
      </c>
      <c r="D3114" s="85">
        <v>46148</v>
      </c>
    </row>
    <row r="3115" spans="1:4" hidden="1" x14ac:dyDescent="0.3">
      <c r="A3115" t="s">
        <v>871</v>
      </c>
      <c r="B3115">
        <v>103</v>
      </c>
      <c r="C3115" t="s">
        <v>7112</v>
      </c>
      <c r="D3115" s="85">
        <v>46148</v>
      </c>
    </row>
    <row r="3116" spans="1:4" hidden="1" x14ac:dyDescent="0.3">
      <c r="A3116" t="s">
        <v>871</v>
      </c>
      <c r="B3116">
        <v>285</v>
      </c>
      <c r="C3116" t="s">
        <v>7112</v>
      </c>
      <c r="D3116" s="85">
        <v>46148</v>
      </c>
    </row>
    <row r="3117" spans="1:4" hidden="1" x14ac:dyDescent="0.3">
      <c r="A3117" t="s">
        <v>871</v>
      </c>
      <c r="B3117">
        <v>274</v>
      </c>
      <c r="C3117" t="s">
        <v>7112</v>
      </c>
      <c r="D3117" s="85">
        <v>46149</v>
      </c>
    </row>
    <row r="3118" spans="1:4" hidden="1" x14ac:dyDescent="0.3">
      <c r="A3118" t="s">
        <v>871</v>
      </c>
      <c r="B3118">
        <v>273</v>
      </c>
      <c r="C3118" t="s">
        <v>7112</v>
      </c>
      <c r="D3118" s="85">
        <v>46149</v>
      </c>
    </row>
    <row r="3119" spans="1:4" hidden="1" x14ac:dyDescent="0.3">
      <c r="A3119" t="s">
        <v>871</v>
      </c>
      <c r="B3119">
        <v>520</v>
      </c>
      <c r="C3119" t="s">
        <v>7112</v>
      </c>
      <c r="D3119" s="85">
        <v>46149</v>
      </c>
    </row>
    <row r="3120" spans="1:4" hidden="1" x14ac:dyDescent="0.3">
      <c r="A3120" t="s">
        <v>871</v>
      </c>
      <c r="B3120">
        <v>250</v>
      </c>
      <c r="C3120" t="s">
        <v>7112</v>
      </c>
      <c r="D3120" s="85">
        <v>46149</v>
      </c>
    </row>
    <row r="3121" spans="1:4" hidden="1" x14ac:dyDescent="0.3">
      <c r="A3121" t="s">
        <v>871</v>
      </c>
      <c r="B3121">
        <v>324</v>
      </c>
      <c r="C3121" t="s">
        <v>7112</v>
      </c>
      <c r="D3121" s="85">
        <v>46149</v>
      </c>
    </row>
    <row r="3122" spans="1:4" hidden="1" x14ac:dyDescent="0.3">
      <c r="A3122" t="s">
        <v>871</v>
      </c>
      <c r="B3122">
        <v>275</v>
      </c>
      <c r="C3122" t="s">
        <v>7112</v>
      </c>
      <c r="D3122" s="85">
        <v>46150</v>
      </c>
    </row>
    <row r="3123" spans="1:4" hidden="1" x14ac:dyDescent="0.3">
      <c r="A3123" t="s">
        <v>871</v>
      </c>
      <c r="B3123">
        <v>273</v>
      </c>
      <c r="C3123" t="s">
        <v>7112</v>
      </c>
      <c r="D3123" s="85">
        <v>46150</v>
      </c>
    </row>
    <row r="3124" spans="1:4" hidden="1" x14ac:dyDescent="0.3">
      <c r="A3124" t="s">
        <v>871</v>
      </c>
      <c r="B3124">
        <v>511</v>
      </c>
      <c r="C3124" t="s">
        <v>7112</v>
      </c>
      <c r="D3124" s="85">
        <v>46150</v>
      </c>
    </row>
    <row r="3125" spans="1:4" hidden="1" x14ac:dyDescent="0.3">
      <c r="A3125" t="s">
        <v>871</v>
      </c>
      <c r="B3125">
        <v>211</v>
      </c>
      <c r="C3125" t="s">
        <v>7112</v>
      </c>
      <c r="D3125" s="85">
        <v>46150</v>
      </c>
    </row>
    <row r="3126" spans="1:4" hidden="1" x14ac:dyDescent="0.3">
      <c r="A3126" t="s">
        <v>871</v>
      </c>
      <c r="B3126">
        <v>350</v>
      </c>
      <c r="C3126" t="s">
        <v>7112</v>
      </c>
      <c r="D3126" s="85">
        <v>46150</v>
      </c>
    </row>
    <row r="3127" spans="1:4" hidden="1" x14ac:dyDescent="0.3">
      <c r="A3127" t="s">
        <v>871</v>
      </c>
      <c r="B3127">
        <v>274</v>
      </c>
      <c r="C3127" t="s">
        <v>7112</v>
      </c>
      <c r="D3127" s="85">
        <v>46151</v>
      </c>
    </row>
    <row r="3128" spans="1:4" hidden="1" x14ac:dyDescent="0.3">
      <c r="A3128" t="s">
        <v>871</v>
      </c>
      <c r="B3128">
        <v>274</v>
      </c>
      <c r="C3128" t="s">
        <v>7112</v>
      </c>
      <c r="D3128" s="85">
        <v>46151</v>
      </c>
    </row>
    <row r="3129" spans="1:4" hidden="1" x14ac:dyDescent="0.3">
      <c r="A3129" t="s">
        <v>871</v>
      </c>
      <c r="B3129">
        <v>274</v>
      </c>
      <c r="C3129" t="s">
        <v>7112</v>
      </c>
      <c r="D3129" s="85">
        <v>46151</v>
      </c>
    </row>
    <row r="3130" spans="1:4" hidden="1" x14ac:dyDescent="0.3">
      <c r="A3130" t="s">
        <v>871</v>
      </c>
      <c r="B3130">
        <v>274</v>
      </c>
      <c r="C3130" t="s">
        <v>7112</v>
      </c>
      <c r="D3130" s="85">
        <v>46151</v>
      </c>
    </row>
    <row r="3131" spans="1:4" hidden="1" x14ac:dyDescent="0.3">
      <c r="A3131" t="s">
        <v>871</v>
      </c>
      <c r="B3131">
        <v>54</v>
      </c>
      <c r="C3131" t="s">
        <v>7112</v>
      </c>
      <c r="D3131" s="85">
        <v>46151</v>
      </c>
    </row>
    <row r="3132" spans="1:4" hidden="1" x14ac:dyDescent="0.3">
      <c r="A3132" t="s">
        <v>1093</v>
      </c>
      <c r="B3132">
        <v>312</v>
      </c>
      <c r="C3132" t="s">
        <v>7112</v>
      </c>
      <c r="D3132" s="85">
        <v>46150</v>
      </c>
    </row>
    <row r="3133" spans="1:4" hidden="1" x14ac:dyDescent="0.3">
      <c r="A3133" t="s">
        <v>1093</v>
      </c>
      <c r="B3133">
        <v>49</v>
      </c>
      <c r="C3133" t="s">
        <v>7112</v>
      </c>
      <c r="D3133" s="85">
        <v>46150</v>
      </c>
    </row>
    <row r="3134" spans="1:4" hidden="1" x14ac:dyDescent="0.3">
      <c r="A3134" t="s">
        <v>1093</v>
      </c>
      <c r="B3134">
        <v>384</v>
      </c>
      <c r="C3134" t="s">
        <v>7112</v>
      </c>
      <c r="D3134" s="85">
        <v>46150</v>
      </c>
    </row>
    <row r="3135" spans="1:4" hidden="1" x14ac:dyDescent="0.3">
      <c r="A3135" t="s">
        <v>1093</v>
      </c>
      <c r="B3135">
        <v>310</v>
      </c>
      <c r="C3135" t="s">
        <v>7112</v>
      </c>
      <c r="D3135" s="85">
        <v>46151</v>
      </c>
    </row>
    <row r="3136" spans="1:4" hidden="1" x14ac:dyDescent="0.3">
      <c r="A3136" t="s">
        <v>1093</v>
      </c>
      <c r="B3136">
        <v>310</v>
      </c>
      <c r="C3136" t="s">
        <v>7112</v>
      </c>
      <c r="D3136" s="85">
        <v>46151</v>
      </c>
    </row>
    <row r="3137" spans="1:4" hidden="1" x14ac:dyDescent="0.3">
      <c r="A3137" t="s">
        <v>1093</v>
      </c>
      <c r="B3137">
        <v>311</v>
      </c>
      <c r="C3137" t="s">
        <v>7112</v>
      </c>
      <c r="D3137" s="85">
        <v>46151</v>
      </c>
    </row>
    <row r="3138" spans="1:4" hidden="1" x14ac:dyDescent="0.3">
      <c r="A3138" t="s">
        <v>1093</v>
      </c>
      <c r="B3138">
        <v>233</v>
      </c>
      <c r="C3138" t="s">
        <v>7112</v>
      </c>
      <c r="D3138" s="85">
        <v>46151</v>
      </c>
    </row>
    <row r="3139" spans="1:4" hidden="1" x14ac:dyDescent="0.3">
      <c r="A3139" t="s">
        <v>3083</v>
      </c>
      <c r="B3139">
        <v>405</v>
      </c>
      <c r="C3139" t="s">
        <v>7112</v>
      </c>
      <c r="D3139" s="85">
        <v>46148</v>
      </c>
    </row>
    <row r="3140" spans="1:4" hidden="1" x14ac:dyDescent="0.3">
      <c r="A3140" t="s">
        <v>3083</v>
      </c>
      <c r="B3140">
        <v>713</v>
      </c>
      <c r="C3140" t="s">
        <v>7112</v>
      </c>
      <c r="D3140" s="85">
        <v>46148</v>
      </c>
    </row>
    <row r="3141" spans="1:4" hidden="1" x14ac:dyDescent="0.3">
      <c r="A3141" t="s">
        <v>3083</v>
      </c>
      <c r="B3141">
        <v>404</v>
      </c>
      <c r="C3141" t="s">
        <v>7112</v>
      </c>
      <c r="D3141" s="85">
        <v>46149</v>
      </c>
    </row>
    <row r="3142" spans="1:4" hidden="1" x14ac:dyDescent="0.3">
      <c r="A3142" t="s">
        <v>3083</v>
      </c>
      <c r="B3142">
        <v>9</v>
      </c>
      <c r="C3142" t="s">
        <v>7112</v>
      </c>
      <c r="D3142" s="85">
        <v>46149</v>
      </c>
    </row>
    <row r="3143" spans="1:4" hidden="1" x14ac:dyDescent="0.3">
      <c r="A3143" t="s">
        <v>3083</v>
      </c>
      <c r="B3143">
        <v>32</v>
      </c>
      <c r="C3143" t="s">
        <v>7112</v>
      </c>
      <c r="D3143" s="85">
        <v>46149</v>
      </c>
    </row>
    <row r="3144" spans="1:4" hidden="1" x14ac:dyDescent="0.3">
      <c r="A3144" t="s">
        <v>3083</v>
      </c>
      <c r="B3144">
        <v>137</v>
      </c>
      <c r="C3144" t="s">
        <v>7112</v>
      </c>
      <c r="D3144" s="85">
        <v>46149</v>
      </c>
    </row>
    <row r="3145" spans="1:4" hidden="1" x14ac:dyDescent="0.3">
      <c r="A3145" t="s">
        <v>3083</v>
      </c>
      <c r="B3145">
        <v>32</v>
      </c>
      <c r="C3145" t="s">
        <v>7112</v>
      </c>
      <c r="D3145" s="85">
        <v>46149</v>
      </c>
    </row>
    <row r="3146" spans="1:4" hidden="1" x14ac:dyDescent="0.3">
      <c r="A3146" t="s">
        <v>3083</v>
      </c>
      <c r="B3146">
        <v>405</v>
      </c>
      <c r="C3146" t="s">
        <v>7112</v>
      </c>
      <c r="D3146" s="85">
        <v>46149</v>
      </c>
    </row>
    <row r="3147" spans="1:4" hidden="1" x14ac:dyDescent="0.3">
      <c r="A3147" t="s">
        <v>3083</v>
      </c>
      <c r="B3147">
        <v>239</v>
      </c>
      <c r="C3147" t="s">
        <v>7112</v>
      </c>
      <c r="D3147" s="85">
        <v>46149</v>
      </c>
    </row>
    <row r="3148" spans="1:4" hidden="1" x14ac:dyDescent="0.3">
      <c r="A3148" t="s">
        <v>3083</v>
      </c>
      <c r="B3148">
        <v>135</v>
      </c>
      <c r="C3148" t="s">
        <v>7112</v>
      </c>
      <c r="D3148" s="85">
        <v>46149</v>
      </c>
    </row>
    <row r="3149" spans="1:4" hidden="1" x14ac:dyDescent="0.3">
      <c r="A3149" t="s">
        <v>3083</v>
      </c>
      <c r="B3149">
        <v>1</v>
      </c>
      <c r="C3149" t="s">
        <v>7112</v>
      </c>
      <c r="D3149" s="85">
        <v>46149</v>
      </c>
    </row>
    <row r="3150" spans="1:4" hidden="1" x14ac:dyDescent="0.3">
      <c r="A3150" t="s">
        <v>3083</v>
      </c>
      <c r="B3150">
        <v>1</v>
      </c>
      <c r="C3150" t="s">
        <v>7112</v>
      </c>
      <c r="D3150" s="85">
        <v>46149</v>
      </c>
    </row>
    <row r="3151" spans="1:4" hidden="1" x14ac:dyDescent="0.3">
      <c r="A3151" t="s">
        <v>3083</v>
      </c>
      <c r="B3151">
        <v>744</v>
      </c>
      <c r="C3151" t="s">
        <v>7112</v>
      </c>
      <c r="D3151" s="85">
        <v>46149</v>
      </c>
    </row>
    <row r="3152" spans="1:4" hidden="1" x14ac:dyDescent="0.3">
      <c r="A3152" t="s">
        <v>3083</v>
      </c>
      <c r="B3152">
        <v>1</v>
      </c>
      <c r="C3152" t="s">
        <v>7112</v>
      </c>
      <c r="D3152" s="85">
        <v>46150</v>
      </c>
    </row>
    <row r="3153" spans="1:4" hidden="1" x14ac:dyDescent="0.3">
      <c r="A3153" t="s">
        <v>3083</v>
      </c>
      <c r="B3153">
        <v>259</v>
      </c>
      <c r="C3153" t="s">
        <v>7112</v>
      </c>
      <c r="D3153" s="85">
        <v>46150</v>
      </c>
    </row>
    <row r="3154" spans="1:4" hidden="1" x14ac:dyDescent="0.3">
      <c r="A3154" t="s">
        <v>3083</v>
      </c>
      <c r="B3154">
        <v>338</v>
      </c>
      <c r="C3154" t="s">
        <v>7112</v>
      </c>
      <c r="D3154" s="85">
        <v>46150</v>
      </c>
    </row>
    <row r="3155" spans="1:4" hidden="1" x14ac:dyDescent="0.3">
      <c r="A3155" t="s">
        <v>3083</v>
      </c>
      <c r="B3155">
        <v>161</v>
      </c>
      <c r="C3155" t="s">
        <v>7112</v>
      </c>
      <c r="D3155" s="85">
        <v>46150</v>
      </c>
    </row>
    <row r="3156" spans="1:4" hidden="1" x14ac:dyDescent="0.3">
      <c r="A3156" t="s">
        <v>3083</v>
      </c>
      <c r="B3156">
        <v>405</v>
      </c>
      <c r="C3156" t="s">
        <v>7112</v>
      </c>
      <c r="D3156" s="85">
        <v>46150</v>
      </c>
    </row>
    <row r="3157" spans="1:4" hidden="1" x14ac:dyDescent="0.3">
      <c r="A3157" t="s">
        <v>3083</v>
      </c>
      <c r="B3157">
        <v>176</v>
      </c>
      <c r="C3157" t="s">
        <v>7112</v>
      </c>
      <c r="D3157" s="85">
        <v>46150</v>
      </c>
    </row>
    <row r="3158" spans="1:4" hidden="1" x14ac:dyDescent="0.3">
      <c r="A3158" t="s">
        <v>3083</v>
      </c>
      <c r="B3158">
        <v>32</v>
      </c>
      <c r="C3158" t="s">
        <v>7112</v>
      </c>
      <c r="D3158" s="85">
        <v>46150</v>
      </c>
    </row>
    <row r="3159" spans="1:4" hidden="1" x14ac:dyDescent="0.3">
      <c r="A3159" t="s">
        <v>3083</v>
      </c>
      <c r="B3159">
        <v>32</v>
      </c>
      <c r="C3159" t="s">
        <v>7112</v>
      </c>
      <c r="D3159" s="85">
        <v>46150</v>
      </c>
    </row>
    <row r="3160" spans="1:4" hidden="1" x14ac:dyDescent="0.3">
      <c r="A3160" t="s">
        <v>3083</v>
      </c>
      <c r="B3160">
        <v>405</v>
      </c>
      <c r="C3160" t="s">
        <v>7112</v>
      </c>
      <c r="D3160" s="85">
        <v>46151</v>
      </c>
    </row>
    <row r="3161" spans="1:4" hidden="1" x14ac:dyDescent="0.3">
      <c r="A3161" t="s">
        <v>3083</v>
      </c>
      <c r="B3161">
        <v>7</v>
      </c>
      <c r="C3161" t="s">
        <v>7112</v>
      </c>
      <c r="D3161" s="85">
        <v>46151</v>
      </c>
    </row>
    <row r="3162" spans="1:4" hidden="1" x14ac:dyDescent="0.3">
      <c r="A3162" t="s">
        <v>3083</v>
      </c>
      <c r="B3162">
        <v>250</v>
      </c>
      <c r="C3162" t="s">
        <v>7112</v>
      </c>
      <c r="D3162" s="85">
        <v>46151</v>
      </c>
    </row>
    <row r="3163" spans="1:4" hidden="1" x14ac:dyDescent="0.3">
      <c r="A3163" t="s">
        <v>2160</v>
      </c>
      <c r="B3163">
        <v>626</v>
      </c>
      <c r="C3163" t="s">
        <v>7112</v>
      </c>
      <c r="D3163" s="85">
        <v>46150</v>
      </c>
    </row>
    <row r="3164" spans="1:4" hidden="1" x14ac:dyDescent="0.3">
      <c r="A3164" t="s">
        <v>2160</v>
      </c>
      <c r="B3164">
        <v>280</v>
      </c>
      <c r="C3164" t="s">
        <v>7112</v>
      </c>
      <c r="D3164" s="85">
        <v>46150</v>
      </c>
    </row>
    <row r="3165" spans="1:4" hidden="1" x14ac:dyDescent="0.3">
      <c r="A3165" t="s">
        <v>2063</v>
      </c>
      <c r="B3165">
        <v>9786</v>
      </c>
      <c r="C3165" t="s">
        <v>7112</v>
      </c>
      <c r="D3165" s="85">
        <v>46142</v>
      </c>
    </row>
    <row r="3166" spans="1:4" hidden="1" x14ac:dyDescent="0.3">
      <c r="A3166" t="s">
        <v>2063</v>
      </c>
      <c r="B3166">
        <v>11786</v>
      </c>
      <c r="C3166" t="s">
        <v>7112</v>
      </c>
      <c r="D3166" s="85">
        <v>46142</v>
      </c>
    </row>
    <row r="3167" spans="1:4" hidden="1" x14ac:dyDescent="0.3">
      <c r="A3167" t="s">
        <v>2788</v>
      </c>
      <c r="B3167">
        <v>1918</v>
      </c>
      <c r="C3167" t="s">
        <v>7112</v>
      </c>
      <c r="D3167" s="85">
        <v>46149</v>
      </c>
    </row>
    <row r="3168" spans="1:4" hidden="1" x14ac:dyDescent="0.3">
      <c r="A3168" t="s">
        <v>2788</v>
      </c>
      <c r="B3168">
        <v>1806</v>
      </c>
      <c r="C3168" t="s">
        <v>7112</v>
      </c>
      <c r="D3168" s="85">
        <v>46150</v>
      </c>
    </row>
    <row r="3169" spans="1:4" hidden="1" x14ac:dyDescent="0.3">
      <c r="A3169" t="s">
        <v>3665</v>
      </c>
      <c r="B3169">
        <v>485</v>
      </c>
      <c r="C3169" t="s">
        <v>7112</v>
      </c>
      <c r="D3169" s="85">
        <v>46149</v>
      </c>
    </row>
    <row r="3170" spans="1:4" hidden="1" x14ac:dyDescent="0.3">
      <c r="A3170" t="s">
        <v>3665</v>
      </c>
      <c r="B3170">
        <v>485</v>
      </c>
      <c r="C3170" t="s">
        <v>7112</v>
      </c>
      <c r="D3170" s="85">
        <v>46149</v>
      </c>
    </row>
    <row r="3171" spans="1:4" hidden="1" x14ac:dyDescent="0.3">
      <c r="A3171" t="s">
        <v>3665</v>
      </c>
      <c r="B3171">
        <v>484</v>
      </c>
      <c r="C3171" t="s">
        <v>7112</v>
      </c>
      <c r="D3171" s="85">
        <v>46150</v>
      </c>
    </row>
    <row r="3172" spans="1:4" hidden="1" x14ac:dyDescent="0.3">
      <c r="A3172" t="s">
        <v>3665</v>
      </c>
      <c r="B3172">
        <v>485</v>
      </c>
      <c r="C3172" t="s">
        <v>7112</v>
      </c>
      <c r="D3172" s="85">
        <v>46150</v>
      </c>
    </row>
    <row r="3173" spans="1:4" hidden="1" x14ac:dyDescent="0.3">
      <c r="A3173" t="s">
        <v>3665</v>
      </c>
      <c r="B3173">
        <v>484</v>
      </c>
      <c r="C3173" t="s">
        <v>7112</v>
      </c>
      <c r="D3173" s="85">
        <v>46150</v>
      </c>
    </row>
    <row r="3174" spans="1:4" hidden="1" x14ac:dyDescent="0.3">
      <c r="A3174" t="s">
        <v>3665</v>
      </c>
      <c r="B3174">
        <v>634</v>
      </c>
      <c r="C3174" t="s">
        <v>7112</v>
      </c>
      <c r="D3174" s="85">
        <v>46150</v>
      </c>
    </row>
    <row r="3175" spans="1:4" hidden="1" x14ac:dyDescent="0.3">
      <c r="A3175" t="s">
        <v>3665</v>
      </c>
      <c r="B3175">
        <v>803</v>
      </c>
      <c r="C3175" t="s">
        <v>7112</v>
      </c>
      <c r="D3175" s="85">
        <v>46150</v>
      </c>
    </row>
    <row r="3176" spans="1:4" hidden="1" x14ac:dyDescent="0.3">
      <c r="A3176" t="s">
        <v>3665</v>
      </c>
      <c r="B3176">
        <v>486</v>
      </c>
      <c r="C3176" t="s">
        <v>7112</v>
      </c>
      <c r="D3176" s="85">
        <v>46151</v>
      </c>
    </row>
    <row r="3177" spans="1:4" hidden="1" x14ac:dyDescent="0.3">
      <c r="A3177" t="s">
        <v>3665</v>
      </c>
      <c r="B3177">
        <v>484</v>
      </c>
      <c r="C3177" t="s">
        <v>7112</v>
      </c>
      <c r="D3177" s="85">
        <v>46151</v>
      </c>
    </row>
    <row r="3178" spans="1:4" hidden="1" x14ac:dyDescent="0.3">
      <c r="A3178" t="s">
        <v>3665</v>
      </c>
      <c r="B3178">
        <v>485</v>
      </c>
      <c r="C3178" t="s">
        <v>7112</v>
      </c>
      <c r="D3178" s="85">
        <v>46151</v>
      </c>
    </row>
    <row r="3179" spans="1:4" hidden="1" x14ac:dyDescent="0.3">
      <c r="A3179" t="s">
        <v>3665</v>
      </c>
      <c r="B3179">
        <v>48</v>
      </c>
      <c r="C3179" t="s">
        <v>7112</v>
      </c>
      <c r="D3179" s="85">
        <v>46151</v>
      </c>
    </row>
    <row r="3180" spans="1:4" hidden="1" x14ac:dyDescent="0.3">
      <c r="A3180" t="s">
        <v>361</v>
      </c>
      <c r="B3180">
        <v>64</v>
      </c>
      <c r="C3180" t="s">
        <v>7112</v>
      </c>
      <c r="D3180" s="85">
        <v>46149</v>
      </c>
    </row>
    <row r="3181" spans="1:4" hidden="1" x14ac:dyDescent="0.3">
      <c r="A3181" t="s">
        <v>361</v>
      </c>
      <c r="B3181">
        <v>2</v>
      </c>
      <c r="C3181" t="s">
        <v>7112</v>
      </c>
      <c r="D3181" s="85">
        <v>46149</v>
      </c>
    </row>
    <row r="3182" spans="1:4" hidden="1" x14ac:dyDescent="0.3">
      <c r="A3182" t="s">
        <v>361</v>
      </c>
      <c r="B3182">
        <v>567</v>
      </c>
      <c r="C3182" t="s">
        <v>7112</v>
      </c>
      <c r="D3182" s="85">
        <v>46149</v>
      </c>
    </row>
    <row r="3183" spans="1:4" hidden="1" x14ac:dyDescent="0.3">
      <c r="A3183" t="s">
        <v>361</v>
      </c>
      <c r="B3183">
        <v>916</v>
      </c>
      <c r="C3183" t="s">
        <v>7112</v>
      </c>
      <c r="D3183" s="85">
        <v>46149</v>
      </c>
    </row>
    <row r="3184" spans="1:4" hidden="1" x14ac:dyDescent="0.3">
      <c r="A3184" t="s">
        <v>361</v>
      </c>
      <c r="B3184">
        <v>566</v>
      </c>
      <c r="C3184" t="s">
        <v>7112</v>
      </c>
      <c r="D3184" s="85">
        <v>46149</v>
      </c>
    </row>
    <row r="3185" spans="1:4" hidden="1" x14ac:dyDescent="0.3">
      <c r="A3185" t="s">
        <v>361</v>
      </c>
      <c r="B3185">
        <v>567</v>
      </c>
      <c r="C3185" t="s">
        <v>7112</v>
      </c>
      <c r="D3185" s="85">
        <v>46150</v>
      </c>
    </row>
    <row r="3186" spans="1:4" hidden="1" x14ac:dyDescent="0.3">
      <c r="A3186" t="s">
        <v>361</v>
      </c>
      <c r="B3186">
        <v>745</v>
      </c>
      <c r="C3186" t="s">
        <v>7112</v>
      </c>
      <c r="D3186" s="85">
        <v>46150</v>
      </c>
    </row>
    <row r="3187" spans="1:4" hidden="1" x14ac:dyDescent="0.3">
      <c r="A3187" t="s">
        <v>361</v>
      </c>
      <c r="B3187">
        <v>1</v>
      </c>
      <c r="C3187" t="s">
        <v>7112</v>
      </c>
      <c r="D3187" s="85">
        <v>46150</v>
      </c>
    </row>
    <row r="3188" spans="1:4" hidden="1" x14ac:dyDescent="0.3">
      <c r="A3188" t="s">
        <v>361</v>
      </c>
      <c r="B3188">
        <v>1</v>
      </c>
      <c r="C3188" t="s">
        <v>7112</v>
      </c>
      <c r="D3188" s="85">
        <v>46150</v>
      </c>
    </row>
    <row r="3189" spans="1:4" hidden="1" x14ac:dyDescent="0.3">
      <c r="A3189" t="s">
        <v>361</v>
      </c>
      <c r="B3189">
        <v>567</v>
      </c>
      <c r="C3189" t="s">
        <v>7112</v>
      </c>
      <c r="D3189" s="85">
        <v>46150</v>
      </c>
    </row>
    <row r="3190" spans="1:4" hidden="1" x14ac:dyDescent="0.3">
      <c r="A3190" t="s">
        <v>361</v>
      </c>
      <c r="B3190">
        <v>949</v>
      </c>
      <c r="C3190" t="s">
        <v>7112</v>
      </c>
      <c r="D3190" s="85">
        <v>46150</v>
      </c>
    </row>
    <row r="3191" spans="1:4" hidden="1" x14ac:dyDescent="0.3">
      <c r="A3191" t="s">
        <v>361</v>
      </c>
      <c r="B3191">
        <v>567</v>
      </c>
      <c r="C3191" t="s">
        <v>7112</v>
      </c>
      <c r="D3191" s="85">
        <v>46151</v>
      </c>
    </row>
    <row r="3192" spans="1:4" hidden="1" x14ac:dyDescent="0.3">
      <c r="A3192" t="s">
        <v>361</v>
      </c>
      <c r="B3192">
        <v>566</v>
      </c>
      <c r="C3192" t="s">
        <v>7112</v>
      </c>
      <c r="D3192" s="85">
        <v>46151</v>
      </c>
    </row>
    <row r="3193" spans="1:4" hidden="1" x14ac:dyDescent="0.3">
      <c r="A3193" t="s">
        <v>361</v>
      </c>
      <c r="B3193">
        <v>567</v>
      </c>
      <c r="C3193" t="s">
        <v>7112</v>
      </c>
      <c r="D3193" s="85">
        <v>46151</v>
      </c>
    </row>
    <row r="3194" spans="1:4" hidden="1" x14ac:dyDescent="0.3">
      <c r="A3194" t="s">
        <v>361</v>
      </c>
      <c r="B3194">
        <v>455</v>
      </c>
      <c r="C3194" t="s">
        <v>7112</v>
      </c>
      <c r="D3194" s="85">
        <v>46151</v>
      </c>
    </row>
    <row r="3195" spans="1:4" hidden="1" x14ac:dyDescent="0.3">
      <c r="A3195" t="s">
        <v>361</v>
      </c>
      <c r="B3195">
        <v>3172</v>
      </c>
      <c r="C3195" t="s">
        <v>7112</v>
      </c>
      <c r="D3195" s="85">
        <v>46150</v>
      </c>
    </row>
    <row r="3196" spans="1:4" hidden="1" x14ac:dyDescent="0.3">
      <c r="A3196" t="s">
        <v>4290</v>
      </c>
      <c r="B3196">
        <v>359</v>
      </c>
      <c r="C3196" t="s">
        <v>7112</v>
      </c>
      <c r="D3196" s="85">
        <v>46150</v>
      </c>
    </row>
    <row r="3197" spans="1:4" hidden="1" x14ac:dyDescent="0.3">
      <c r="A3197" t="s">
        <v>4290</v>
      </c>
      <c r="B3197">
        <v>493</v>
      </c>
      <c r="C3197" t="s">
        <v>7112</v>
      </c>
      <c r="D3197" s="85">
        <v>46150</v>
      </c>
    </row>
    <row r="3198" spans="1:4" hidden="1" x14ac:dyDescent="0.3">
      <c r="A3198" t="s">
        <v>4290</v>
      </c>
      <c r="B3198">
        <v>357</v>
      </c>
      <c r="C3198" t="s">
        <v>7112</v>
      </c>
      <c r="D3198" s="85">
        <v>46151</v>
      </c>
    </row>
    <row r="3199" spans="1:4" hidden="1" x14ac:dyDescent="0.3">
      <c r="A3199" t="s">
        <v>4290</v>
      </c>
      <c r="B3199">
        <v>358</v>
      </c>
      <c r="C3199" t="s">
        <v>7112</v>
      </c>
      <c r="D3199" s="85">
        <v>46151</v>
      </c>
    </row>
    <row r="3200" spans="1:4" hidden="1" x14ac:dyDescent="0.3">
      <c r="A3200" t="s">
        <v>4290</v>
      </c>
      <c r="B3200">
        <v>357</v>
      </c>
      <c r="C3200" t="s">
        <v>7112</v>
      </c>
      <c r="D3200" s="85">
        <v>46151</v>
      </c>
    </row>
    <row r="3201" spans="1:4" hidden="1" x14ac:dyDescent="0.3">
      <c r="A3201" t="s">
        <v>4290</v>
      </c>
      <c r="B3201">
        <v>358</v>
      </c>
      <c r="C3201" t="s">
        <v>7112</v>
      </c>
      <c r="D3201" s="85">
        <v>46151</v>
      </c>
    </row>
    <row r="3202" spans="1:4" hidden="1" x14ac:dyDescent="0.3">
      <c r="A3202" t="s">
        <v>4290</v>
      </c>
      <c r="B3202">
        <v>329</v>
      </c>
      <c r="C3202" t="s">
        <v>7112</v>
      </c>
      <c r="D3202" s="85">
        <v>46151</v>
      </c>
    </row>
    <row r="3203" spans="1:4" hidden="1" x14ac:dyDescent="0.3">
      <c r="A3203" t="s">
        <v>3506</v>
      </c>
      <c r="B3203">
        <v>1055</v>
      </c>
      <c r="C3203" t="s">
        <v>7112</v>
      </c>
      <c r="D3203" s="85">
        <v>46150</v>
      </c>
    </row>
    <row r="3204" spans="1:4" hidden="1" x14ac:dyDescent="0.3">
      <c r="A3204" t="s">
        <v>736</v>
      </c>
      <c r="B3204">
        <v>2585</v>
      </c>
      <c r="C3204" t="s">
        <v>7112</v>
      </c>
      <c r="D3204" s="85">
        <v>46149</v>
      </c>
    </row>
    <row r="3205" spans="1:4" hidden="1" x14ac:dyDescent="0.3">
      <c r="A3205" t="s">
        <v>736</v>
      </c>
      <c r="B3205">
        <v>3072</v>
      </c>
      <c r="C3205" t="s">
        <v>7112</v>
      </c>
      <c r="D3205" s="85">
        <v>46150</v>
      </c>
    </row>
    <row r="3206" spans="1:4" hidden="1" x14ac:dyDescent="0.3">
      <c r="A3206" t="s">
        <v>398</v>
      </c>
      <c r="B3206">
        <v>2733</v>
      </c>
      <c r="C3206" t="s">
        <v>7112</v>
      </c>
      <c r="D3206" s="85">
        <v>46150</v>
      </c>
    </row>
    <row r="3207" spans="1:4" hidden="1" x14ac:dyDescent="0.3">
      <c r="A3207" t="s">
        <v>398</v>
      </c>
      <c r="B3207">
        <v>2615</v>
      </c>
      <c r="C3207" t="s">
        <v>7112</v>
      </c>
      <c r="D3207" s="85">
        <v>46151</v>
      </c>
    </row>
    <row r="3208" spans="1:4" hidden="1" x14ac:dyDescent="0.3">
      <c r="A3208" t="s">
        <v>1068</v>
      </c>
      <c r="B3208">
        <v>5341</v>
      </c>
      <c r="C3208" t="s">
        <v>7112</v>
      </c>
      <c r="D3208" s="85">
        <v>46148</v>
      </c>
    </row>
    <row r="3209" spans="1:4" hidden="1" x14ac:dyDescent="0.3">
      <c r="A3209" t="s">
        <v>1068</v>
      </c>
      <c r="B3209">
        <v>4739</v>
      </c>
      <c r="C3209" t="s">
        <v>7112</v>
      </c>
      <c r="D3209" s="85">
        <v>46149</v>
      </c>
    </row>
    <row r="3210" spans="1:4" hidden="1" x14ac:dyDescent="0.3">
      <c r="A3210" t="s">
        <v>1068</v>
      </c>
      <c r="B3210">
        <v>5680</v>
      </c>
      <c r="C3210" t="s">
        <v>7112</v>
      </c>
      <c r="D3210" s="85">
        <v>46150</v>
      </c>
    </row>
    <row r="3211" spans="1:4" hidden="1" x14ac:dyDescent="0.3">
      <c r="A3211" t="s">
        <v>1068</v>
      </c>
      <c r="B3211">
        <v>4440</v>
      </c>
      <c r="C3211" t="s">
        <v>7112</v>
      </c>
      <c r="D3211" s="85">
        <v>46151</v>
      </c>
    </row>
    <row r="3212" spans="1:4" hidden="1" x14ac:dyDescent="0.3">
      <c r="A3212" t="s">
        <v>297</v>
      </c>
      <c r="B3212">
        <v>2760</v>
      </c>
      <c r="C3212" t="s">
        <v>7112</v>
      </c>
      <c r="D3212" s="85">
        <v>46150</v>
      </c>
    </row>
    <row r="3213" spans="1:4" hidden="1" x14ac:dyDescent="0.3">
      <c r="A3213" t="s">
        <v>390</v>
      </c>
      <c r="B3213">
        <v>3254</v>
      </c>
      <c r="C3213" t="s">
        <v>7112</v>
      </c>
      <c r="D3213" s="85">
        <v>46149</v>
      </c>
    </row>
    <row r="3214" spans="1:4" hidden="1" x14ac:dyDescent="0.3">
      <c r="A3214" t="s">
        <v>390</v>
      </c>
      <c r="B3214">
        <v>3212</v>
      </c>
      <c r="C3214" t="s">
        <v>7112</v>
      </c>
      <c r="D3214" s="85">
        <v>46150</v>
      </c>
    </row>
    <row r="3215" spans="1:4" hidden="1" x14ac:dyDescent="0.3">
      <c r="A3215" t="s">
        <v>1305</v>
      </c>
      <c r="B3215">
        <v>823</v>
      </c>
      <c r="C3215" t="s">
        <v>7112</v>
      </c>
      <c r="D3215" s="85">
        <v>46149</v>
      </c>
    </row>
    <row r="3216" spans="1:4" hidden="1" x14ac:dyDescent="0.3">
      <c r="A3216" t="s">
        <v>1305</v>
      </c>
      <c r="B3216">
        <v>465</v>
      </c>
      <c r="C3216" t="s">
        <v>7112</v>
      </c>
      <c r="D3216" s="85">
        <v>46150</v>
      </c>
    </row>
    <row r="3217" spans="1:4" hidden="1" x14ac:dyDescent="0.3">
      <c r="A3217" t="s">
        <v>1305</v>
      </c>
      <c r="B3217">
        <v>463</v>
      </c>
      <c r="C3217" t="s">
        <v>7112</v>
      </c>
      <c r="D3217" s="85">
        <v>46150</v>
      </c>
    </row>
    <row r="3218" spans="1:4" hidden="1" x14ac:dyDescent="0.3">
      <c r="A3218" t="s">
        <v>1305</v>
      </c>
      <c r="B3218">
        <v>693</v>
      </c>
      <c r="C3218" t="s">
        <v>7112</v>
      </c>
      <c r="D3218" s="85">
        <v>46150</v>
      </c>
    </row>
    <row r="3219" spans="1:4" hidden="1" x14ac:dyDescent="0.3">
      <c r="A3219" t="s">
        <v>1305</v>
      </c>
      <c r="B3219">
        <v>55</v>
      </c>
      <c r="C3219" t="s">
        <v>7112</v>
      </c>
      <c r="D3219" s="85">
        <v>46150</v>
      </c>
    </row>
    <row r="3220" spans="1:4" hidden="1" x14ac:dyDescent="0.3">
      <c r="A3220" t="s">
        <v>1305</v>
      </c>
      <c r="B3220">
        <v>467</v>
      </c>
      <c r="C3220" t="s">
        <v>7112</v>
      </c>
      <c r="D3220" s="85">
        <v>46150</v>
      </c>
    </row>
    <row r="3221" spans="1:4" hidden="1" x14ac:dyDescent="0.3">
      <c r="A3221" t="s">
        <v>1305</v>
      </c>
      <c r="B3221">
        <v>37</v>
      </c>
      <c r="C3221" t="s">
        <v>7112</v>
      </c>
      <c r="D3221" s="85">
        <v>46150</v>
      </c>
    </row>
    <row r="3222" spans="1:4" hidden="1" x14ac:dyDescent="0.3">
      <c r="A3222" t="s">
        <v>1305</v>
      </c>
      <c r="B3222">
        <v>586</v>
      </c>
      <c r="C3222" t="s">
        <v>7112</v>
      </c>
      <c r="D3222" s="85">
        <v>46150</v>
      </c>
    </row>
    <row r="3223" spans="1:4" hidden="1" x14ac:dyDescent="0.3">
      <c r="A3223" t="s">
        <v>1305</v>
      </c>
      <c r="B3223">
        <v>464</v>
      </c>
      <c r="C3223" t="s">
        <v>7112</v>
      </c>
      <c r="D3223" s="85">
        <v>46151</v>
      </c>
    </row>
    <row r="3224" spans="1:4" hidden="1" x14ac:dyDescent="0.3">
      <c r="A3224" t="s">
        <v>1305</v>
      </c>
      <c r="B3224">
        <v>466</v>
      </c>
      <c r="C3224" t="s">
        <v>7112</v>
      </c>
      <c r="D3224" s="85">
        <v>46151</v>
      </c>
    </row>
    <row r="3225" spans="1:4" hidden="1" x14ac:dyDescent="0.3">
      <c r="A3225" t="s">
        <v>1305</v>
      </c>
      <c r="B3225">
        <v>464</v>
      </c>
      <c r="C3225" t="s">
        <v>7112</v>
      </c>
      <c r="D3225" s="85">
        <v>46151</v>
      </c>
    </row>
    <row r="3226" spans="1:4" hidden="1" x14ac:dyDescent="0.3">
      <c r="A3226" t="s">
        <v>1305</v>
      </c>
      <c r="B3226">
        <v>463</v>
      </c>
      <c r="C3226" t="s">
        <v>7112</v>
      </c>
      <c r="D3226" s="85">
        <v>46151</v>
      </c>
    </row>
    <row r="3227" spans="1:4" hidden="1" x14ac:dyDescent="0.3">
      <c r="A3227" t="s">
        <v>1305</v>
      </c>
      <c r="B3227">
        <v>253</v>
      </c>
      <c r="C3227" t="s">
        <v>7112</v>
      </c>
      <c r="D3227" s="85">
        <v>46151</v>
      </c>
    </row>
    <row r="3228" spans="1:4" hidden="1" x14ac:dyDescent="0.3">
      <c r="A3228" t="s">
        <v>398</v>
      </c>
      <c r="B3228">
        <v>2798</v>
      </c>
      <c r="C3228" t="s">
        <v>7112</v>
      </c>
      <c r="D3228" s="85">
        <v>46150</v>
      </c>
    </row>
    <row r="3229" spans="1:4" hidden="1" x14ac:dyDescent="0.3">
      <c r="A3229" t="s">
        <v>3242</v>
      </c>
      <c r="B3229">
        <v>390</v>
      </c>
      <c r="C3229" t="s">
        <v>7112</v>
      </c>
      <c r="D3229" s="85">
        <v>46149</v>
      </c>
    </row>
    <row r="3230" spans="1:4" hidden="1" x14ac:dyDescent="0.3">
      <c r="A3230" t="s">
        <v>3242</v>
      </c>
      <c r="B3230">
        <v>725</v>
      </c>
      <c r="C3230" t="s">
        <v>7112</v>
      </c>
      <c r="D3230" s="85">
        <v>46149</v>
      </c>
    </row>
    <row r="3231" spans="1:4" hidden="1" x14ac:dyDescent="0.3">
      <c r="A3231" t="s">
        <v>3242</v>
      </c>
      <c r="B3231">
        <v>390</v>
      </c>
      <c r="C3231" t="s">
        <v>7112</v>
      </c>
      <c r="D3231" s="85">
        <v>46150</v>
      </c>
    </row>
    <row r="3232" spans="1:4" hidden="1" x14ac:dyDescent="0.3">
      <c r="A3232" t="s">
        <v>3242</v>
      </c>
      <c r="B3232">
        <v>391</v>
      </c>
      <c r="C3232" t="s">
        <v>7112</v>
      </c>
      <c r="D3232" s="85">
        <v>46150</v>
      </c>
    </row>
    <row r="3233" spans="1:4" hidden="1" x14ac:dyDescent="0.3">
      <c r="A3233" t="s">
        <v>3242</v>
      </c>
      <c r="B3233">
        <v>397</v>
      </c>
      <c r="C3233" t="s">
        <v>7112</v>
      </c>
      <c r="D3233" s="85">
        <v>46150</v>
      </c>
    </row>
    <row r="3234" spans="1:4" hidden="1" x14ac:dyDescent="0.3">
      <c r="A3234" t="s">
        <v>3242</v>
      </c>
      <c r="B3234">
        <v>391</v>
      </c>
      <c r="C3234" t="s">
        <v>7112</v>
      </c>
      <c r="D3234" s="85">
        <v>46150</v>
      </c>
    </row>
    <row r="3235" spans="1:4" hidden="1" x14ac:dyDescent="0.3">
      <c r="A3235" t="s">
        <v>3242</v>
      </c>
      <c r="B3235">
        <v>729</v>
      </c>
      <c r="C3235" t="s">
        <v>7112</v>
      </c>
      <c r="D3235" s="85">
        <v>46150</v>
      </c>
    </row>
    <row r="3236" spans="1:4" hidden="1" x14ac:dyDescent="0.3">
      <c r="A3236" t="s">
        <v>3242</v>
      </c>
      <c r="B3236">
        <v>389</v>
      </c>
      <c r="C3236" t="s">
        <v>7112</v>
      </c>
      <c r="D3236" s="85">
        <v>46151</v>
      </c>
    </row>
    <row r="3237" spans="1:4" hidden="1" x14ac:dyDescent="0.3">
      <c r="A3237" t="s">
        <v>3242</v>
      </c>
      <c r="B3237">
        <v>390</v>
      </c>
      <c r="C3237" t="s">
        <v>7112</v>
      </c>
      <c r="D3237" s="85">
        <v>46151</v>
      </c>
    </row>
    <row r="3238" spans="1:4" hidden="1" x14ac:dyDescent="0.3">
      <c r="A3238" t="s">
        <v>3242</v>
      </c>
      <c r="B3238">
        <v>389</v>
      </c>
      <c r="C3238" t="s">
        <v>7112</v>
      </c>
      <c r="D3238" s="85">
        <v>46151</v>
      </c>
    </row>
    <row r="3239" spans="1:4" hidden="1" x14ac:dyDescent="0.3">
      <c r="A3239" t="s">
        <v>3242</v>
      </c>
      <c r="B3239">
        <v>314</v>
      </c>
      <c r="C3239" t="s">
        <v>7112</v>
      </c>
      <c r="D3239" s="85">
        <v>46151</v>
      </c>
    </row>
    <row r="3240" spans="1:4" hidden="1" x14ac:dyDescent="0.3">
      <c r="A3240" t="s">
        <v>315</v>
      </c>
      <c r="B3240">
        <v>2715</v>
      </c>
      <c r="C3240" t="s">
        <v>7112</v>
      </c>
      <c r="D3240" s="85">
        <v>46148</v>
      </c>
    </row>
    <row r="3241" spans="1:4" hidden="1" x14ac:dyDescent="0.3">
      <c r="A3241" t="s">
        <v>315</v>
      </c>
      <c r="B3241">
        <v>2700</v>
      </c>
      <c r="C3241" t="s">
        <v>7112</v>
      </c>
      <c r="D3241" s="85">
        <v>46149</v>
      </c>
    </row>
    <row r="3242" spans="1:4" hidden="1" x14ac:dyDescent="0.3">
      <c r="A3242" t="s">
        <v>315</v>
      </c>
      <c r="B3242">
        <v>2700</v>
      </c>
      <c r="C3242" t="s">
        <v>7112</v>
      </c>
      <c r="D3242" s="85">
        <v>46150</v>
      </c>
    </row>
    <row r="3243" spans="1:4" hidden="1" x14ac:dyDescent="0.3">
      <c r="A3243" t="s">
        <v>3657</v>
      </c>
      <c r="B3243">
        <v>555</v>
      </c>
      <c r="C3243" t="s">
        <v>7112</v>
      </c>
      <c r="D3243" s="85">
        <v>46148</v>
      </c>
    </row>
    <row r="3244" spans="1:4" hidden="1" x14ac:dyDescent="0.3">
      <c r="A3244" t="s">
        <v>3657</v>
      </c>
      <c r="B3244">
        <v>1052</v>
      </c>
      <c r="C3244" t="s">
        <v>7112</v>
      </c>
      <c r="D3244" s="85">
        <v>46148</v>
      </c>
    </row>
    <row r="3245" spans="1:4" hidden="1" x14ac:dyDescent="0.3">
      <c r="A3245" t="s">
        <v>3657</v>
      </c>
      <c r="B3245">
        <v>559</v>
      </c>
      <c r="C3245" t="s">
        <v>7112</v>
      </c>
      <c r="D3245" s="85">
        <v>46149</v>
      </c>
    </row>
    <row r="3246" spans="1:4" hidden="1" x14ac:dyDescent="0.3">
      <c r="A3246" t="s">
        <v>3657</v>
      </c>
      <c r="B3246">
        <v>555</v>
      </c>
      <c r="C3246" t="s">
        <v>7112</v>
      </c>
      <c r="D3246" s="85">
        <v>46149</v>
      </c>
    </row>
    <row r="3247" spans="1:4" hidden="1" x14ac:dyDescent="0.3">
      <c r="A3247" t="s">
        <v>3657</v>
      </c>
      <c r="B3247">
        <v>880</v>
      </c>
      <c r="C3247" t="s">
        <v>7112</v>
      </c>
      <c r="D3247" s="85">
        <v>46149</v>
      </c>
    </row>
    <row r="3248" spans="1:4" hidden="1" x14ac:dyDescent="0.3">
      <c r="A3248" t="s">
        <v>3657</v>
      </c>
      <c r="B3248">
        <v>558</v>
      </c>
      <c r="C3248" t="s">
        <v>7112</v>
      </c>
      <c r="D3248" s="85">
        <v>46149</v>
      </c>
    </row>
    <row r="3249" spans="1:4" hidden="1" x14ac:dyDescent="0.3">
      <c r="A3249" t="s">
        <v>3657</v>
      </c>
      <c r="B3249">
        <v>762</v>
      </c>
      <c r="C3249" t="s">
        <v>7112</v>
      </c>
      <c r="D3249" s="85">
        <v>46149</v>
      </c>
    </row>
    <row r="3250" spans="1:4" hidden="1" x14ac:dyDescent="0.3">
      <c r="A3250" t="s">
        <v>3657</v>
      </c>
      <c r="B3250">
        <v>556</v>
      </c>
      <c r="C3250" t="s">
        <v>7112</v>
      </c>
      <c r="D3250" s="85">
        <v>46150</v>
      </c>
    </row>
    <row r="3251" spans="1:4" hidden="1" x14ac:dyDescent="0.3">
      <c r="A3251" t="s">
        <v>3657</v>
      </c>
      <c r="B3251">
        <v>557</v>
      </c>
      <c r="C3251" t="s">
        <v>7112</v>
      </c>
      <c r="D3251" s="85">
        <v>46150</v>
      </c>
    </row>
    <row r="3252" spans="1:4" hidden="1" x14ac:dyDescent="0.3">
      <c r="A3252" t="s">
        <v>3657</v>
      </c>
      <c r="B3252">
        <v>891</v>
      </c>
      <c r="C3252" t="s">
        <v>7112</v>
      </c>
      <c r="D3252" s="85">
        <v>46150</v>
      </c>
    </row>
    <row r="3253" spans="1:4" hidden="1" x14ac:dyDescent="0.3">
      <c r="A3253" t="s">
        <v>3657</v>
      </c>
      <c r="B3253">
        <v>556</v>
      </c>
      <c r="C3253" t="s">
        <v>7112</v>
      </c>
      <c r="D3253" s="85">
        <v>46150</v>
      </c>
    </row>
    <row r="3254" spans="1:4" hidden="1" x14ac:dyDescent="0.3">
      <c r="A3254" t="s">
        <v>3657</v>
      </c>
      <c r="B3254">
        <v>737</v>
      </c>
      <c r="C3254" t="s">
        <v>7112</v>
      </c>
      <c r="D3254" s="85">
        <v>46150</v>
      </c>
    </row>
    <row r="3255" spans="1:4" hidden="1" x14ac:dyDescent="0.3">
      <c r="A3255" t="s">
        <v>3657</v>
      </c>
      <c r="B3255">
        <v>555</v>
      </c>
      <c r="C3255" t="s">
        <v>7112</v>
      </c>
      <c r="D3255" s="85">
        <v>46151</v>
      </c>
    </row>
    <row r="3256" spans="1:4" hidden="1" x14ac:dyDescent="0.3">
      <c r="A3256" t="s">
        <v>3657</v>
      </c>
      <c r="B3256">
        <v>557</v>
      </c>
      <c r="C3256" t="s">
        <v>7112</v>
      </c>
      <c r="D3256" s="85">
        <v>46151</v>
      </c>
    </row>
    <row r="3257" spans="1:4" hidden="1" x14ac:dyDescent="0.3">
      <c r="A3257" t="s">
        <v>3657</v>
      </c>
      <c r="B3257">
        <v>556</v>
      </c>
      <c r="C3257" t="s">
        <v>7112</v>
      </c>
      <c r="D3257" s="85">
        <v>46151</v>
      </c>
    </row>
    <row r="3258" spans="1:4" hidden="1" x14ac:dyDescent="0.3">
      <c r="A3258" t="s">
        <v>3657</v>
      </c>
      <c r="B3258">
        <v>557</v>
      </c>
      <c r="C3258" t="s">
        <v>7112</v>
      </c>
      <c r="D3258" s="85">
        <v>46151</v>
      </c>
    </row>
    <row r="3259" spans="1:4" hidden="1" x14ac:dyDescent="0.3">
      <c r="A3259" t="s">
        <v>3657</v>
      </c>
      <c r="B3259">
        <v>228</v>
      </c>
      <c r="C3259" t="s">
        <v>7112</v>
      </c>
      <c r="D3259" s="85">
        <v>46151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EB619-63BA-4E5E-A9C7-09226FB012E4}">
  <sheetPr codeName="Feuil7"/>
  <dimension ref="A1:L956"/>
  <sheetViews>
    <sheetView workbookViewId="0">
      <selection sqref="A1:L954"/>
    </sheetView>
  </sheetViews>
  <sheetFormatPr baseColWidth="10" defaultRowHeight="15.05" x14ac:dyDescent="0.3"/>
  <cols>
    <col min="1" max="1" width="10.109375" bestFit="1" customWidth="1"/>
    <col min="2" max="2" width="40.6640625" bestFit="1" customWidth="1"/>
    <col min="3" max="3" width="26" bestFit="1" customWidth="1"/>
    <col min="4" max="4" width="10.5546875" bestFit="1" customWidth="1"/>
    <col min="5" max="5" width="9" bestFit="1" customWidth="1"/>
    <col min="6" max="6" width="12.44140625" bestFit="1" customWidth="1"/>
    <col min="7" max="7" width="11.21875" bestFit="1" customWidth="1"/>
    <col min="8" max="8" width="18.44140625" bestFit="1" customWidth="1"/>
    <col min="9" max="9" width="17" bestFit="1" customWidth="1"/>
    <col min="10" max="10" width="37.109375" bestFit="1" customWidth="1"/>
    <col min="11" max="11" width="22.44140625" bestFit="1" customWidth="1"/>
    <col min="12" max="12" width="11" bestFit="1" customWidth="1"/>
    <col min="13" max="13" width="23.5546875" customWidth="1"/>
    <col min="14" max="14" width="40" bestFit="1" customWidth="1"/>
    <col min="15" max="15" width="23.5546875" bestFit="1" customWidth="1"/>
    <col min="16" max="16" width="17.88671875" bestFit="1" customWidth="1"/>
    <col min="17" max="18" width="23.5546875" bestFit="1" customWidth="1"/>
    <col min="19" max="19" width="21" bestFit="1" customWidth="1"/>
    <col min="20" max="20" width="21.109375" bestFit="1" customWidth="1"/>
    <col min="21" max="21" width="22.109375" bestFit="1" customWidth="1"/>
  </cols>
  <sheetData>
    <row r="1" spans="1:12" x14ac:dyDescent="0.3">
      <c r="A1" t="s">
        <v>47</v>
      </c>
      <c r="B1" t="s">
        <v>50</v>
      </c>
      <c r="C1" t="s">
        <v>5837</v>
      </c>
      <c r="D1" t="s">
        <v>7063</v>
      </c>
      <c r="E1" t="s">
        <v>5928</v>
      </c>
      <c r="F1" t="s">
        <v>5929</v>
      </c>
      <c r="G1" t="s">
        <v>5838</v>
      </c>
      <c r="H1" t="s">
        <v>5930</v>
      </c>
      <c r="I1" t="s">
        <v>469</v>
      </c>
      <c r="J1" t="s">
        <v>5926</v>
      </c>
      <c r="K1" t="s">
        <v>5927</v>
      </c>
      <c r="L1" t="s">
        <v>7616</v>
      </c>
    </row>
    <row r="2" spans="1:12" x14ac:dyDescent="0.3">
      <c r="A2">
        <v>568939</v>
      </c>
      <c r="B2" t="s">
        <v>1234</v>
      </c>
      <c r="C2" t="s">
        <v>5839</v>
      </c>
      <c r="D2" t="s">
        <v>7067</v>
      </c>
      <c r="E2" t="s">
        <v>6139</v>
      </c>
      <c r="F2" t="s">
        <v>708</v>
      </c>
      <c r="G2" t="s">
        <v>5844</v>
      </c>
      <c r="H2">
        <v>568939500032121</v>
      </c>
      <c r="I2">
        <v>1000</v>
      </c>
      <c r="J2" t="s">
        <v>1714</v>
      </c>
      <c r="K2" t="s">
        <v>4369</v>
      </c>
      <c r="L2" t="s">
        <v>1681</v>
      </c>
    </row>
    <row r="3" spans="1:12" x14ac:dyDescent="0.3">
      <c r="A3">
        <v>1565</v>
      </c>
      <c r="B3" t="s">
        <v>270</v>
      </c>
      <c r="C3" t="s">
        <v>5839</v>
      </c>
      <c r="D3" t="s">
        <v>7064</v>
      </c>
      <c r="E3" t="s">
        <v>5931</v>
      </c>
      <c r="F3" t="s">
        <v>708</v>
      </c>
      <c r="G3" t="s">
        <v>1606</v>
      </c>
      <c r="H3">
        <v>1565300178021</v>
      </c>
      <c r="I3">
        <v>1000</v>
      </c>
      <c r="J3" t="s">
        <v>1339</v>
      </c>
      <c r="K3" t="s">
        <v>4369</v>
      </c>
      <c r="L3" t="s">
        <v>1343</v>
      </c>
    </row>
    <row r="4" spans="1:12" x14ac:dyDescent="0.3">
      <c r="A4">
        <v>1566</v>
      </c>
      <c r="B4" t="s">
        <v>267</v>
      </c>
      <c r="C4" t="s">
        <v>5839</v>
      </c>
      <c r="D4" t="s">
        <v>7064</v>
      </c>
      <c r="E4" t="s">
        <v>5932</v>
      </c>
      <c r="F4" t="s">
        <v>708</v>
      </c>
      <c r="G4" t="s">
        <v>1847</v>
      </c>
      <c r="H4">
        <v>1566300088521</v>
      </c>
      <c r="I4">
        <v>1000</v>
      </c>
      <c r="J4" t="s">
        <v>1339</v>
      </c>
      <c r="K4" t="s">
        <v>4369</v>
      </c>
      <c r="L4" t="s">
        <v>1344</v>
      </c>
    </row>
    <row r="5" spans="1:12" x14ac:dyDescent="0.3">
      <c r="A5">
        <v>452911</v>
      </c>
      <c r="B5" t="s">
        <v>109</v>
      </c>
      <c r="C5" t="s">
        <v>5839</v>
      </c>
      <c r="D5" t="s">
        <v>7075</v>
      </c>
      <c r="E5" t="s">
        <v>6059</v>
      </c>
      <c r="F5" t="s">
        <v>708</v>
      </c>
      <c r="G5" t="s">
        <v>5886</v>
      </c>
      <c r="H5">
        <v>452911300100481</v>
      </c>
      <c r="I5">
        <v>1000</v>
      </c>
      <c r="J5" t="s">
        <v>2258</v>
      </c>
      <c r="K5" t="s">
        <v>4369</v>
      </c>
      <c r="L5" t="s">
        <v>1377</v>
      </c>
    </row>
    <row r="6" spans="1:12" x14ac:dyDescent="0.3">
      <c r="A6">
        <v>536268</v>
      </c>
      <c r="B6" t="s">
        <v>1220</v>
      </c>
      <c r="C6" t="s">
        <v>5839</v>
      </c>
      <c r="D6" t="s">
        <v>7066</v>
      </c>
      <c r="E6" t="s">
        <v>6092</v>
      </c>
      <c r="F6" t="s">
        <v>702</v>
      </c>
      <c r="G6" t="s">
        <v>5870</v>
      </c>
      <c r="H6">
        <v>536268300178212</v>
      </c>
      <c r="I6">
        <v>1000</v>
      </c>
      <c r="J6" t="s">
        <v>101</v>
      </c>
      <c r="K6" t="s">
        <v>6568</v>
      </c>
      <c r="L6" t="s">
        <v>6727</v>
      </c>
    </row>
    <row r="7" spans="1:12" x14ac:dyDescent="0.3">
      <c r="A7">
        <v>324158</v>
      </c>
      <c r="B7" t="s">
        <v>1186</v>
      </c>
      <c r="C7" t="s">
        <v>5839</v>
      </c>
      <c r="D7" t="s">
        <v>7065</v>
      </c>
      <c r="E7" t="s">
        <v>6039</v>
      </c>
      <c r="F7" t="s">
        <v>702</v>
      </c>
      <c r="G7" t="s">
        <v>1604</v>
      </c>
      <c r="H7">
        <v>324158500090022</v>
      </c>
      <c r="I7">
        <v>1000</v>
      </c>
      <c r="J7" t="s">
        <v>1339</v>
      </c>
      <c r="K7" t="s">
        <v>6568</v>
      </c>
      <c r="L7" t="s">
        <v>3315</v>
      </c>
    </row>
    <row r="8" spans="1:12" x14ac:dyDescent="0.3">
      <c r="A8">
        <v>324158</v>
      </c>
      <c r="B8" t="s">
        <v>1186</v>
      </c>
      <c r="C8" t="s">
        <v>5839</v>
      </c>
      <c r="D8" t="s">
        <v>7071</v>
      </c>
      <c r="E8" t="s">
        <v>6039</v>
      </c>
      <c r="F8" t="s">
        <v>1605</v>
      </c>
      <c r="G8" t="s">
        <v>1861</v>
      </c>
      <c r="H8">
        <v>324158500090023</v>
      </c>
      <c r="I8">
        <v>1001</v>
      </c>
      <c r="J8" t="s">
        <v>57</v>
      </c>
      <c r="K8" t="s">
        <v>6568</v>
      </c>
      <c r="L8" t="s">
        <v>3316</v>
      </c>
    </row>
    <row r="9" spans="1:12" x14ac:dyDescent="0.3">
      <c r="A9">
        <v>601671</v>
      </c>
      <c r="B9" t="s">
        <v>1248</v>
      </c>
      <c r="C9" t="s">
        <v>5839</v>
      </c>
      <c r="D9" t="s">
        <v>7067</v>
      </c>
      <c r="E9" t="s">
        <v>6158</v>
      </c>
      <c r="F9" t="s">
        <v>708</v>
      </c>
      <c r="G9" t="s">
        <v>5859</v>
      </c>
      <c r="H9">
        <v>601671500071961</v>
      </c>
      <c r="I9">
        <v>1000</v>
      </c>
      <c r="J9" t="s">
        <v>1714</v>
      </c>
      <c r="K9" t="s">
        <v>4369</v>
      </c>
      <c r="L9" t="s">
        <v>1687</v>
      </c>
    </row>
    <row r="10" spans="1:12" x14ac:dyDescent="0.3">
      <c r="A10">
        <v>84690</v>
      </c>
      <c r="B10" t="s">
        <v>236</v>
      </c>
      <c r="C10" t="s">
        <v>5839</v>
      </c>
      <c r="D10" t="s">
        <v>7071</v>
      </c>
      <c r="E10" t="s">
        <v>5976</v>
      </c>
      <c r="F10" t="s">
        <v>708</v>
      </c>
      <c r="G10" t="s">
        <v>5865</v>
      </c>
      <c r="H10">
        <v>84690300113451</v>
      </c>
      <c r="I10">
        <v>1000</v>
      </c>
      <c r="J10" t="s">
        <v>101</v>
      </c>
      <c r="K10" t="s">
        <v>4369</v>
      </c>
      <c r="L10" t="s">
        <v>1350</v>
      </c>
    </row>
    <row r="11" spans="1:12" x14ac:dyDescent="0.3">
      <c r="A11">
        <v>703478</v>
      </c>
      <c r="B11" t="s">
        <v>1025</v>
      </c>
      <c r="C11" t="s">
        <v>5839</v>
      </c>
      <c r="D11" t="s">
        <v>7066</v>
      </c>
      <c r="E11" t="s">
        <v>6236</v>
      </c>
      <c r="F11" t="s">
        <v>708</v>
      </c>
      <c r="G11" t="s">
        <v>5883</v>
      </c>
      <c r="H11">
        <v>703478500275311</v>
      </c>
      <c r="I11">
        <v>1000</v>
      </c>
      <c r="J11" t="s">
        <v>101</v>
      </c>
      <c r="K11" t="s">
        <v>6568</v>
      </c>
      <c r="L11" t="s">
        <v>3353</v>
      </c>
    </row>
    <row r="12" spans="1:12" x14ac:dyDescent="0.3">
      <c r="A12">
        <v>281793</v>
      </c>
      <c r="B12" t="s">
        <v>1996</v>
      </c>
      <c r="C12" t="s">
        <v>5839</v>
      </c>
      <c r="D12" t="s">
        <v>7067</v>
      </c>
      <c r="E12" t="s">
        <v>6022</v>
      </c>
      <c r="F12" t="s">
        <v>708</v>
      </c>
      <c r="G12" t="s">
        <v>5842</v>
      </c>
      <c r="H12">
        <v>281793500226281</v>
      </c>
      <c r="I12">
        <v>1000</v>
      </c>
      <c r="J12" t="s">
        <v>1714</v>
      </c>
      <c r="K12" t="s">
        <v>5168</v>
      </c>
      <c r="L12" t="s">
        <v>1654</v>
      </c>
    </row>
    <row r="13" spans="1:12" x14ac:dyDescent="0.3">
      <c r="A13">
        <v>624503</v>
      </c>
      <c r="B13" t="s">
        <v>1180</v>
      </c>
      <c r="C13" t="s">
        <v>5839</v>
      </c>
      <c r="D13" t="s">
        <v>7068</v>
      </c>
      <c r="E13" t="s">
        <v>6163</v>
      </c>
      <c r="F13" t="s">
        <v>708</v>
      </c>
      <c r="G13" t="s">
        <v>5851</v>
      </c>
      <c r="H13">
        <v>624503500102321</v>
      </c>
      <c r="I13">
        <v>1000</v>
      </c>
      <c r="J13" t="s">
        <v>3613</v>
      </c>
      <c r="K13" t="s">
        <v>4369</v>
      </c>
      <c r="L13" t="s">
        <v>1429</v>
      </c>
    </row>
    <row r="14" spans="1:12" x14ac:dyDescent="0.3">
      <c r="A14">
        <v>624503</v>
      </c>
      <c r="B14" t="s">
        <v>1180</v>
      </c>
      <c r="C14" t="s">
        <v>5839</v>
      </c>
      <c r="D14" t="s">
        <v>7068</v>
      </c>
      <c r="E14" t="s">
        <v>6163</v>
      </c>
      <c r="F14" t="s">
        <v>708</v>
      </c>
      <c r="G14" t="s">
        <v>5851</v>
      </c>
      <c r="H14">
        <v>624503500102321</v>
      </c>
      <c r="I14">
        <v>1011</v>
      </c>
      <c r="J14" t="s">
        <v>101</v>
      </c>
      <c r="K14" t="s">
        <v>4406</v>
      </c>
      <c r="L14" t="s">
        <v>6757</v>
      </c>
    </row>
    <row r="15" spans="1:12" x14ac:dyDescent="0.3">
      <c r="A15">
        <v>2029</v>
      </c>
      <c r="B15" t="s">
        <v>261</v>
      </c>
      <c r="C15" t="s">
        <v>5839</v>
      </c>
      <c r="D15" t="s">
        <v>7064</v>
      </c>
      <c r="E15" t="s">
        <v>5933</v>
      </c>
      <c r="F15" t="s">
        <v>1605</v>
      </c>
      <c r="G15" t="s">
        <v>1607</v>
      </c>
      <c r="H15">
        <v>2029300091223</v>
      </c>
      <c r="I15">
        <v>1000</v>
      </c>
      <c r="J15" t="s">
        <v>1339</v>
      </c>
      <c r="K15" t="s">
        <v>6568</v>
      </c>
      <c r="L15" t="s">
        <v>6624</v>
      </c>
    </row>
    <row r="16" spans="1:12" x14ac:dyDescent="0.3">
      <c r="A16">
        <v>186658</v>
      </c>
      <c r="B16" t="s">
        <v>2361</v>
      </c>
      <c r="C16" t="s">
        <v>5839</v>
      </c>
      <c r="D16" t="s">
        <v>7078</v>
      </c>
      <c r="E16" t="s">
        <v>6006</v>
      </c>
      <c r="F16" t="s">
        <v>708</v>
      </c>
      <c r="G16" t="s">
        <v>5842</v>
      </c>
      <c r="H16">
        <v>186658500070771</v>
      </c>
      <c r="I16">
        <v>1000</v>
      </c>
      <c r="J16" t="s">
        <v>2256</v>
      </c>
      <c r="K16" t="s">
        <v>4369</v>
      </c>
      <c r="L16" t="s">
        <v>1362</v>
      </c>
    </row>
    <row r="17" spans="1:12" x14ac:dyDescent="0.3">
      <c r="A17">
        <v>2029</v>
      </c>
      <c r="B17" t="s">
        <v>261</v>
      </c>
      <c r="C17" t="s">
        <v>5839</v>
      </c>
      <c r="D17" t="s">
        <v>7067</v>
      </c>
      <c r="E17" t="s">
        <v>5933</v>
      </c>
      <c r="F17" t="s">
        <v>768</v>
      </c>
      <c r="G17" t="s">
        <v>5848</v>
      </c>
      <c r="H17">
        <v>2029300091224</v>
      </c>
      <c r="I17">
        <v>1001</v>
      </c>
      <c r="J17" t="s">
        <v>1647</v>
      </c>
      <c r="K17" t="s">
        <v>6568</v>
      </c>
      <c r="L17" t="s">
        <v>6625</v>
      </c>
    </row>
    <row r="18" spans="1:12" x14ac:dyDescent="0.3">
      <c r="A18">
        <v>2029</v>
      </c>
      <c r="B18" t="s">
        <v>261</v>
      </c>
      <c r="C18" t="s">
        <v>5839</v>
      </c>
      <c r="D18" t="s">
        <v>7068</v>
      </c>
      <c r="E18" t="s">
        <v>5933</v>
      </c>
      <c r="F18" t="s">
        <v>1610</v>
      </c>
      <c r="G18" t="s">
        <v>5849</v>
      </c>
      <c r="H18">
        <v>2029300091225</v>
      </c>
      <c r="I18">
        <v>1002</v>
      </c>
      <c r="J18" t="s">
        <v>57</v>
      </c>
      <c r="K18" t="s">
        <v>5343</v>
      </c>
      <c r="L18" t="s">
        <v>6626</v>
      </c>
    </row>
    <row r="19" spans="1:12" x14ac:dyDescent="0.3">
      <c r="A19">
        <v>543655</v>
      </c>
      <c r="B19" t="s">
        <v>1232</v>
      </c>
      <c r="C19" t="s">
        <v>5839</v>
      </c>
      <c r="D19" t="s">
        <v>7071</v>
      </c>
      <c r="E19" t="s">
        <v>6122</v>
      </c>
      <c r="F19" t="s">
        <v>708</v>
      </c>
      <c r="G19" t="s">
        <v>5870</v>
      </c>
      <c r="H19">
        <v>543655300174361</v>
      </c>
      <c r="I19">
        <v>1000</v>
      </c>
      <c r="J19" t="s">
        <v>101</v>
      </c>
      <c r="K19" t="s">
        <v>6568</v>
      </c>
      <c r="L19" t="s">
        <v>1408</v>
      </c>
    </row>
    <row r="20" spans="1:12" x14ac:dyDescent="0.3">
      <c r="A20">
        <v>536274</v>
      </c>
      <c r="B20" t="s">
        <v>129</v>
      </c>
      <c r="C20" t="s">
        <v>5839</v>
      </c>
      <c r="D20" t="s">
        <v>7065</v>
      </c>
      <c r="E20" t="s">
        <v>6093</v>
      </c>
      <c r="F20" t="s">
        <v>708</v>
      </c>
      <c r="G20" t="s">
        <v>1606</v>
      </c>
      <c r="H20">
        <v>536274300178221</v>
      </c>
      <c r="I20">
        <v>1000</v>
      </c>
      <c r="J20" t="s">
        <v>1339</v>
      </c>
      <c r="K20" t="s">
        <v>4369</v>
      </c>
      <c r="L20" t="s">
        <v>1390</v>
      </c>
    </row>
    <row r="21" spans="1:12" x14ac:dyDescent="0.3">
      <c r="A21">
        <v>4679</v>
      </c>
      <c r="B21" t="s">
        <v>35</v>
      </c>
      <c r="C21" t="s">
        <v>5839</v>
      </c>
      <c r="D21" t="s">
        <v>7073</v>
      </c>
      <c r="E21" t="s">
        <v>5959</v>
      </c>
      <c r="F21" t="s">
        <v>1594</v>
      </c>
      <c r="G21" t="s">
        <v>5855</v>
      </c>
      <c r="H21">
        <v>4679300089989</v>
      </c>
      <c r="I21">
        <v>1000</v>
      </c>
      <c r="J21" t="s">
        <v>1705</v>
      </c>
      <c r="K21" t="s">
        <v>4413</v>
      </c>
      <c r="L21" t="s">
        <v>6646</v>
      </c>
    </row>
    <row r="22" spans="1:12" x14ac:dyDescent="0.3">
      <c r="A22">
        <v>542905</v>
      </c>
      <c r="B22" t="s">
        <v>1579</v>
      </c>
      <c r="C22" t="s">
        <v>5839</v>
      </c>
      <c r="D22" t="s">
        <v>7070</v>
      </c>
      <c r="E22" t="s">
        <v>6121</v>
      </c>
      <c r="F22" t="s">
        <v>708</v>
      </c>
      <c r="G22" t="s">
        <v>1859</v>
      </c>
      <c r="H22">
        <v>542905500252011</v>
      </c>
      <c r="I22">
        <v>1000</v>
      </c>
      <c r="J22" t="s">
        <v>1339</v>
      </c>
      <c r="K22" t="s">
        <v>6568</v>
      </c>
      <c r="L22" t="s">
        <v>3334</v>
      </c>
    </row>
    <row r="23" spans="1:12" x14ac:dyDescent="0.3">
      <c r="A23">
        <v>4637</v>
      </c>
      <c r="B23" t="s">
        <v>216</v>
      </c>
      <c r="C23" t="s">
        <v>5839</v>
      </c>
      <c r="D23" t="s">
        <v>7072</v>
      </c>
      <c r="E23" t="s">
        <v>5954</v>
      </c>
      <c r="F23" t="s">
        <v>708</v>
      </c>
      <c r="G23" t="s">
        <v>1604</v>
      </c>
      <c r="H23">
        <v>4637300089541</v>
      </c>
      <c r="I23">
        <v>1000</v>
      </c>
      <c r="J23" t="s">
        <v>1339</v>
      </c>
      <c r="K23" t="s">
        <v>6568</v>
      </c>
      <c r="L23" t="s">
        <v>3307</v>
      </c>
    </row>
    <row r="24" spans="1:12" x14ac:dyDescent="0.3">
      <c r="A24">
        <v>4637</v>
      </c>
      <c r="B24" t="s">
        <v>216</v>
      </c>
      <c r="C24" t="s">
        <v>5839</v>
      </c>
      <c r="D24" t="s">
        <v>7068</v>
      </c>
      <c r="E24" t="s">
        <v>5954</v>
      </c>
      <c r="F24" t="s">
        <v>768</v>
      </c>
      <c r="G24" t="s">
        <v>5846</v>
      </c>
      <c r="H24">
        <v>4637300089544</v>
      </c>
      <c r="I24">
        <v>1002</v>
      </c>
      <c r="J24" t="s">
        <v>57</v>
      </c>
      <c r="K24" t="s">
        <v>4433</v>
      </c>
      <c r="L24" t="s">
        <v>6641</v>
      </c>
    </row>
    <row r="25" spans="1:12" x14ac:dyDescent="0.3">
      <c r="A25">
        <v>3515</v>
      </c>
      <c r="B25" t="s">
        <v>737</v>
      </c>
      <c r="C25" t="s">
        <v>5839</v>
      </c>
      <c r="D25" t="s">
        <v>7065</v>
      </c>
      <c r="E25" t="s">
        <v>5934</v>
      </c>
      <c r="F25" t="s">
        <v>708</v>
      </c>
      <c r="G25" t="s">
        <v>1845</v>
      </c>
      <c r="H25">
        <v>3515500407991</v>
      </c>
      <c r="I25">
        <v>1000</v>
      </c>
      <c r="J25" t="s">
        <v>1339</v>
      </c>
      <c r="K25" t="s">
        <v>4656</v>
      </c>
      <c r="L25" t="s">
        <v>1623</v>
      </c>
    </row>
    <row r="26" spans="1:12" x14ac:dyDescent="0.3">
      <c r="A26">
        <v>292892</v>
      </c>
      <c r="B26" t="s">
        <v>1194</v>
      </c>
      <c r="C26" t="s">
        <v>5839</v>
      </c>
      <c r="D26" t="s">
        <v>7068</v>
      </c>
      <c r="E26" t="s">
        <v>6024</v>
      </c>
      <c r="F26" t="s">
        <v>708</v>
      </c>
      <c r="G26" t="s">
        <v>5844</v>
      </c>
      <c r="H26">
        <v>292892500190901</v>
      </c>
      <c r="I26">
        <v>1000</v>
      </c>
      <c r="J26" t="s">
        <v>101</v>
      </c>
      <c r="K26" t="s">
        <v>4369</v>
      </c>
      <c r="L26" t="s">
        <v>1367</v>
      </c>
    </row>
    <row r="27" spans="1:12" x14ac:dyDescent="0.3">
      <c r="A27">
        <v>3567</v>
      </c>
      <c r="B27" t="s">
        <v>256</v>
      </c>
      <c r="C27" t="s">
        <v>5839</v>
      </c>
      <c r="D27" t="s">
        <v>7065</v>
      </c>
      <c r="E27" t="s">
        <v>5935</v>
      </c>
      <c r="F27" t="s">
        <v>1605</v>
      </c>
      <c r="G27" t="s">
        <v>1611</v>
      </c>
      <c r="H27">
        <v>3567500368143</v>
      </c>
      <c r="I27">
        <v>1000</v>
      </c>
      <c r="J27" t="s">
        <v>1339</v>
      </c>
      <c r="K27" t="s">
        <v>6568</v>
      </c>
      <c r="L27" t="s">
        <v>3299</v>
      </c>
    </row>
    <row r="28" spans="1:12" x14ac:dyDescent="0.3">
      <c r="A28">
        <v>653426</v>
      </c>
      <c r="B28" t="s">
        <v>129</v>
      </c>
      <c r="C28" t="s">
        <v>5839</v>
      </c>
      <c r="D28" t="s">
        <v>7068</v>
      </c>
      <c r="E28" t="s">
        <v>6181</v>
      </c>
      <c r="F28" t="s">
        <v>1605</v>
      </c>
      <c r="G28" t="s">
        <v>5848</v>
      </c>
      <c r="H28">
        <v>653426500204713</v>
      </c>
      <c r="I28">
        <v>1001</v>
      </c>
      <c r="J28" t="s">
        <v>57</v>
      </c>
      <c r="K28" t="s">
        <v>7448</v>
      </c>
      <c r="L28" t="s">
        <v>6769</v>
      </c>
    </row>
    <row r="29" spans="1:12" x14ac:dyDescent="0.3">
      <c r="A29">
        <v>3567</v>
      </c>
      <c r="B29" t="s">
        <v>256</v>
      </c>
      <c r="C29" t="s">
        <v>5839</v>
      </c>
      <c r="D29" t="s">
        <v>7068</v>
      </c>
      <c r="E29" t="s">
        <v>5935</v>
      </c>
      <c r="F29" t="s">
        <v>1610</v>
      </c>
      <c r="G29" t="s">
        <v>704</v>
      </c>
      <c r="H29">
        <v>3567500368145</v>
      </c>
      <c r="I29">
        <v>1001</v>
      </c>
      <c r="J29" t="s">
        <v>57</v>
      </c>
      <c r="K29" t="s">
        <v>6568</v>
      </c>
      <c r="L29" t="s">
        <v>6627</v>
      </c>
    </row>
    <row r="30" spans="1:12" x14ac:dyDescent="0.3">
      <c r="A30">
        <v>703480</v>
      </c>
      <c r="B30" t="s">
        <v>1022</v>
      </c>
      <c r="C30" t="s">
        <v>5839</v>
      </c>
      <c r="D30" t="s">
        <v>7066</v>
      </c>
      <c r="E30" t="s">
        <v>6237</v>
      </c>
      <c r="F30" t="s">
        <v>708</v>
      </c>
      <c r="G30" t="s">
        <v>5906</v>
      </c>
      <c r="H30">
        <v>703480500274531</v>
      </c>
      <c r="I30">
        <v>1000</v>
      </c>
      <c r="J30" t="s">
        <v>101</v>
      </c>
      <c r="K30" t="s">
        <v>4431</v>
      </c>
      <c r="L30" t="s">
        <v>3354</v>
      </c>
    </row>
    <row r="31" spans="1:12" x14ac:dyDescent="0.3">
      <c r="A31">
        <v>3574</v>
      </c>
      <c r="B31" t="s">
        <v>332</v>
      </c>
      <c r="C31" t="s">
        <v>5839</v>
      </c>
      <c r="D31" t="s">
        <v>7065</v>
      </c>
      <c r="E31" t="s">
        <v>5936</v>
      </c>
      <c r="F31" t="s">
        <v>1605</v>
      </c>
      <c r="G31" t="s">
        <v>1607</v>
      </c>
      <c r="H31">
        <v>3574300066263</v>
      </c>
      <c r="I31">
        <v>1000</v>
      </c>
      <c r="J31" t="s">
        <v>1339</v>
      </c>
      <c r="K31" t="s">
        <v>6568</v>
      </c>
      <c r="L31" t="s">
        <v>3300</v>
      </c>
    </row>
    <row r="32" spans="1:12" x14ac:dyDescent="0.3">
      <c r="A32">
        <v>703480</v>
      </c>
      <c r="B32" t="s">
        <v>1022</v>
      </c>
      <c r="C32" t="s">
        <v>5839</v>
      </c>
      <c r="D32" t="s">
        <v>7066</v>
      </c>
      <c r="E32" t="s">
        <v>6237</v>
      </c>
      <c r="F32" t="s">
        <v>702</v>
      </c>
      <c r="G32" t="s">
        <v>5906</v>
      </c>
      <c r="H32">
        <v>703480500274532</v>
      </c>
      <c r="I32">
        <v>1099</v>
      </c>
      <c r="J32" t="s">
        <v>1574</v>
      </c>
      <c r="K32" t="s">
        <v>4432</v>
      </c>
      <c r="L32" t="s">
        <v>1721</v>
      </c>
    </row>
    <row r="33" spans="1:12" x14ac:dyDescent="0.3">
      <c r="A33">
        <v>3645</v>
      </c>
      <c r="B33" t="s">
        <v>129</v>
      </c>
      <c r="C33" t="s">
        <v>5839</v>
      </c>
      <c r="D33" t="s">
        <v>7065</v>
      </c>
      <c r="E33" t="s">
        <v>5937</v>
      </c>
      <c r="F33" t="s">
        <v>708</v>
      </c>
      <c r="G33" t="s">
        <v>5847</v>
      </c>
      <c r="H33">
        <v>3645500410021</v>
      </c>
      <c r="I33">
        <v>1000</v>
      </c>
      <c r="J33" t="s">
        <v>1339</v>
      </c>
      <c r="K33" t="s">
        <v>6568</v>
      </c>
      <c r="L33" t="s">
        <v>6628</v>
      </c>
    </row>
    <row r="34" spans="1:12" x14ac:dyDescent="0.3">
      <c r="A34">
        <v>3645</v>
      </c>
      <c r="B34" t="s">
        <v>129</v>
      </c>
      <c r="C34" t="s">
        <v>5839</v>
      </c>
      <c r="D34" t="s">
        <v>7065</v>
      </c>
      <c r="E34" t="s">
        <v>5937</v>
      </c>
      <c r="F34" t="s">
        <v>702</v>
      </c>
      <c r="G34" t="s">
        <v>5847</v>
      </c>
      <c r="H34">
        <v>3645500410022</v>
      </c>
      <c r="I34">
        <v>1099</v>
      </c>
      <c r="J34" t="s">
        <v>1573</v>
      </c>
      <c r="K34" t="s">
        <v>4574</v>
      </c>
      <c r="L34" t="s">
        <v>6629</v>
      </c>
    </row>
    <row r="35" spans="1:12" x14ac:dyDescent="0.3">
      <c r="A35">
        <v>632883</v>
      </c>
      <c r="B35" t="s">
        <v>141</v>
      </c>
      <c r="C35" t="s">
        <v>5841</v>
      </c>
      <c r="D35" t="s">
        <v>7069</v>
      </c>
      <c r="E35" t="s">
        <v>6168</v>
      </c>
      <c r="F35" t="s">
        <v>702</v>
      </c>
      <c r="G35" t="s">
        <v>1594</v>
      </c>
      <c r="H35">
        <v>632883500118902</v>
      </c>
      <c r="I35">
        <v>1000</v>
      </c>
      <c r="J35" t="s">
        <v>2238</v>
      </c>
      <c r="K35" t="s">
        <v>4440</v>
      </c>
      <c r="L35" t="s">
        <v>1431</v>
      </c>
    </row>
    <row r="36" spans="1:12" x14ac:dyDescent="0.3">
      <c r="A36">
        <v>632883</v>
      </c>
      <c r="B36" t="s">
        <v>141</v>
      </c>
      <c r="C36" t="s">
        <v>5839</v>
      </c>
      <c r="D36" t="s">
        <v>7075</v>
      </c>
      <c r="E36" t="s">
        <v>6168</v>
      </c>
      <c r="F36" t="s">
        <v>708</v>
      </c>
      <c r="G36" t="s">
        <v>5842</v>
      </c>
      <c r="H36">
        <v>632883500118901</v>
      </c>
      <c r="I36">
        <v>1001</v>
      </c>
      <c r="J36" t="s">
        <v>2325</v>
      </c>
      <c r="K36" t="s">
        <v>4440</v>
      </c>
      <c r="L36" t="s">
        <v>1432</v>
      </c>
    </row>
    <row r="37" spans="1:12" x14ac:dyDescent="0.3">
      <c r="A37">
        <v>3737</v>
      </c>
      <c r="B37" t="s">
        <v>120</v>
      </c>
      <c r="C37" t="s">
        <v>5839</v>
      </c>
      <c r="D37" t="s">
        <v>7066</v>
      </c>
      <c r="E37" t="s">
        <v>5938</v>
      </c>
      <c r="F37" t="s">
        <v>708</v>
      </c>
      <c r="G37" t="s">
        <v>5854</v>
      </c>
      <c r="H37">
        <v>3737500369341</v>
      </c>
      <c r="I37">
        <v>1000</v>
      </c>
      <c r="J37" t="s">
        <v>4559</v>
      </c>
      <c r="K37" t="s">
        <v>6569</v>
      </c>
      <c r="L37" t="s">
        <v>1345</v>
      </c>
    </row>
    <row r="38" spans="1:12" x14ac:dyDescent="0.3">
      <c r="A38">
        <v>3737</v>
      </c>
      <c r="B38" t="s">
        <v>120</v>
      </c>
      <c r="C38" t="s">
        <v>5839</v>
      </c>
      <c r="D38" t="s">
        <v>7066</v>
      </c>
      <c r="E38" t="s">
        <v>5938</v>
      </c>
      <c r="F38" t="s">
        <v>708</v>
      </c>
      <c r="G38" t="s">
        <v>5854</v>
      </c>
      <c r="H38">
        <v>3737500369341</v>
      </c>
      <c r="I38">
        <v>1011</v>
      </c>
      <c r="J38" t="s">
        <v>101</v>
      </c>
      <c r="K38" t="s">
        <v>4577</v>
      </c>
      <c r="L38" t="s">
        <v>6630</v>
      </c>
    </row>
    <row r="39" spans="1:12" x14ac:dyDescent="0.3">
      <c r="A39">
        <v>536308</v>
      </c>
      <c r="B39" t="s">
        <v>1034</v>
      </c>
      <c r="C39" t="s">
        <v>5839</v>
      </c>
      <c r="D39" t="s">
        <v>7071</v>
      </c>
      <c r="E39" t="s">
        <v>6105</v>
      </c>
      <c r="F39" t="s">
        <v>708</v>
      </c>
      <c r="G39" t="s">
        <v>5871</v>
      </c>
      <c r="H39">
        <v>536308500015161</v>
      </c>
      <c r="I39">
        <v>1000</v>
      </c>
      <c r="J39" t="s">
        <v>101</v>
      </c>
      <c r="K39" t="s">
        <v>4369</v>
      </c>
      <c r="L39" t="s">
        <v>1401</v>
      </c>
    </row>
    <row r="40" spans="1:12" x14ac:dyDescent="0.3">
      <c r="A40">
        <v>3738</v>
      </c>
      <c r="B40" t="s">
        <v>120</v>
      </c>
      <c r="C40" t="s">
        <v>5839</v>
      </c>
      <c r="D40" t="s">
        <v>7066</v>
      </c>
      <c r="E40" t="s">
        <v>5939</v>
      </c>
      <c r="F40" t="s">
        <v>702</v>
      </c>
      <c r="G40" t="s">
        <v>5854</v>
      </c>
      <c r="H40">
        <v>3738500368412</v>
      </c>
      <c r="I40">
        <v>1000</v>
      </c>
      <c r="J40" t="s">
        <v>4559</v>
      </c>
      <c r="K40" t="s">
        <v>6570</v>
      </c>
      <c r="L40" t="s">
        <v>1625</v>
      </c>
    </row>
    <row r="41" spans="1:12" x14ac:dyDescent="0.3">
      <c r="A41">
        <v>3738</v>
      </c>
      <c r="B41" t="s">
        <v>120</v>
      </c>
      <c r="C41" t="s">
        <v>5839</v>
      </c>
      <c r="D41" t="s">
        <v>7066</v>
      </c>
      <c r="E41" t="s">
        <v>5939</v>
      </c>
      <c r="F41" t="s">
        <v>702</v>
      </c>
      <c r="G41" t="s">
        <v>5854</v>
      </c>
      <c r="H41">
        <v>3738500368412</v>
      </c>
      <c r="I41">
        <v>1011</v>
      </c>
      <c r="J41" t="s">
        <v>101</v>
      </c>
      <c r="K41" t="s">
        <v>5185</v>
      </c>
      <c r="L41" t="s">
        <v>6631</v>
      </c>
    </row>
    <row r="42" spans="1:12" x14ac:dyDescent="0.3">
      <c r="A42">
        <v>137757</v>
      </c>
      <c r="B42" t="s">
        <v>40</v>
      </c>
      <c r="C42" t="s">
        <v>5839</v>
      </c>
      <c r="D42" t="s">
        <v>7065</v>
      </c>
      <c r="E42" t="s">
        <v>5991</v>
      </c>
      <c r="F42" t="s">
        <v>1605</v>
      </c>
      <c r="G42" t="s">
        <v>1617</v>
      </c>
      <c r="H42">
        <v>137757500211673</v>
      </c>
      <c r="I42">
        <v>1000</v>
      </c>
      <c r="J42" t="s">
        <v>1339</v>
      </c>
      <c r="K42" t="s">
        <v>6584</v>
      </c>
      <c r="L42" t="s">
        <v>6675</v>
      </c>
    </row>
    <row r="43" spans="1:12" x14ac:dyDescent="0.3">
      <c r="A43">
        <v>3738</v>
      </c>
      <c r="B43" t="s">
        <v>120</v>
      </c>
      <c r="C43" t="s">
        <v>5839</v>
      </c>
      <c r="D43" t="s">
        <v>7066</v>
      </c>
      <c r="E43" t="s">
        <v>5939</v>
      </c>
      <c r="F43" t="s">
        <v>1605</v>
      </c>
      <c r="G43" t="s">
        <v>5854</v>
      </c>
      <c r="H43">
        <v>3738500368413</v>
      </c>
      <c r="I43">
        <v>1099</v>
      </c>
      <c r="J43" t="s">
        <v>3457</v>
      </c>
      <c r="K43" t="s">
        <v>5186</v>
      </c>
      <c r="L43" t="s">
        <v>6632</v>
      </c>
    </row>
    <row r="44" spans="1:12" x14ac:dyDescent="0.3">
      <c r="A44">
        <v>137757</v>
      </c>
      <c r="B44" t="s">
        <v>40</v>
      </c>
      <c r="C44" t="s">
        <v>5839</v>
      </c>
      <c r="D44" t="s">
        <v>7068</v>
      </c>
      <c r="E44" t="s">
        <v>5991</v>
      </c>
      <c r="F44" t="s">
        <v>768</v>
      </c>
      <c r="G44" t="s">
        <v>1603</v>
      </c>
      <c r="H44">
        <v>137757500211674</v>
      </c>
      <c r="I44">
        <v>1001</v>
      </c>
      <c r="J44" t="s">
        <v>57</v>
      </c>
      <c r="K44" t="s">
        <v>6584</v>
      </c>
      <c r="L44" t="s">
        <v>6676</v>
      </c>
    </row>
    <row r="45" spans="1:12" x14ac:dyDescent="0.3">
      <c r="A45">
        <v>137882</v>
      </c>
      <c r="B45" t="s">
        <v>45</v>
      </c>
      <c r="C45" t="s">
        <v>5839</v>
      </c>
      <c r="D45" t="s">
        <v>7068</v>
      </c>
      <c r="E45" t="s">
        <v>5992</v>
      </c>
      <c r="F45" t="s">
        <v>708</v>
      </c>
      <c r="G45" t="s">
        <v>1617</v>
      </c>
      <c r="H45">
        <v>137882500213451</v>
      </c>
      <c r="I45">
        <v>1000</v>
      </c>
      <c r="J45" t="s">
        <v>101</v>
      </c>
      <c r="K45" t="s">
        <v>4369</v>
      </c>
      <c r="L45" t="s">
        <v>1355</v>
      </c>
    </row>
    <row r="46" spans="1:12" x14ac:dyDescent="0.3">
      <c r="A46">
        <v>4016</v>
      </c>
      <c r="B46" t="s">
        <v>138</v>
      </c>
      <c r="C46" t="s">
        <v>5839</v>
      </c>
      <c r="D46" t="s">
        <v>7066</v>
      </c>
      <c r="E46" t="s">
        <v>5940</v>
      </c>
      <c r="F46" t="s">
        <v>708</v>
      </c>
      <c r="G46" t="s">
        <v>5852</v>
      </c>
      <c r="H46">
        <v>4016500368181</v>
      </c>
      <c r="I46">
        <v>1000</v>
      </c>
      <c r="J46" t="s">
        <v>101</v>
      </c>
      <c r="K46" t="s">
        <v>4524</v>
      </c>
      <c r="L46" t="s">
        <v>1346</v>
      </c>
    </row>
    <row r="47" spans="1:12" x14ac:dyDescent="0.3">
      <c r="A47">
        <v>137882</v>
      </c>
      <c r="B47" t="s">
        <v>45</v>
      </c>
      <c r="C47" t="s">
        <v>5839</v>
      </c>
      <c r="D47" t="s">
        <v>7065</v>
      </c>
      <c r="E47" t="s">
        <v>5992</v>
      </c>
      <c r="F47" t="s">
        <v>702</v>
      </c>
      <c r="G47" t="s">
        <v>1613</v>
      </c>
      <c r="H47">
        <v>137882500213452</v>
      </c>
      <c r="I47">
        <v>1001</v>
      </c>
      <c r="J47" t="s">
        <v>106</v>
      </c>
      <c r="K47" t="s">
        <v>4445</v>
      </c>
      <c r="L47" t="s">
        <v>1356</v>
      </c>
    </row>
    <row r="48" spans="1:12" x14ac:dyDescent="0.3">
      <c r="A48">
        <v>137886</v>
      </c>
      <c r="B48" t="s">
        <v>36</v>
      </c>
      <c r="C48" t="s">
        <v>5839</v>
      </c>
      <c r="D48" t="s">
        <v>7065</v>
      </c>
      <c r="E48" t="s">
        <v>5993</v>
      </c>
      <c r="F48" t="s">
        <v>708</v>
      </c>
      <c r="G48" t="s">
        <v>1607</v>
      </c>
      <c r="H48">
        <v>137886500213811</v>
      </c>
      <c r="I48">
        <v>1000</v>
      </c>
      <c r="J48" t="s">
        <v>1339</v>
      </c>
      <c r="K48" t="s">
        <v>4369</v>
      </c>
      <c r="L48" t="s">
        <v>1357</v>
      </c>
    </row>
    <row r="49" spans="1:12" x14ac:dyDescent="0.3">
      <c r="A49">
        <v>589436</v>
      </c>
      <c r="B49" t="s">
        <v>1248</v>
      </c>
      <c r="C49" t="s">
        <v>5839</v>
      </c>
      <c r="D49" t="s">
        <v>7068</v>
      </c>
      <c r="E49" t="s">
        <v>6148</v>
      </c>
      <c r="F49" t="s">
        <v>708</v>
      </c>
      <c r="G49" t="s">
        <v>5842</v>
      </c>
      <c r="H49">
        <v>589436500059391</v>
      </c>
      <c r="I49">
        <v>1000</v>
      </c>
      <c r="J49" t="s">
        <v>101</v>
      </c>
      <c r="K49" t="s">
        <v>4369</v>
      </c>
      <c r="L49" t="s">
        <v>1423</v>
      </c>
    </row>
    <row r="50" spans="1:12" x14ac:dyDescent="0.3">
      <c r="A50">
        <v>539568</v>
      </c>
      <c r="B50" t="s">
        <v>37</v>
      </c>
      <c r="C50" t="s">
        <v>5839</v>
      </c>
      <c r="D50" t="s">
        <v>7065</v>
      </c>
      <c r="E50" t="s">
        <v>6108</v>
      </c>
      <c r="F50" t="s">
        <v>1612</v>
      </c>
      <c r="G50" t="s">
        <v>5848</v>
      </c>
      <c r="H50">
        <v>539568300174636</v>
      </c>
      <c r="I50">
        <v>1000</v>
      </c>
      <c r="J50" t="s">
        <v>1339</v>
      </c>
      <c r="K50" t="s">
        <v>6568</v>
      </c>
      <c r="L50" t="s">
        <v>6730</v>
      </c>
    </row>
    <row r="51" spans="1:12" x14ac:dyDescent="0.3">
      <c r="A51">
        <v>4181</v>
      </c>
      <c r="B51" t="s">
        <v>40</v>
      </c>
      <c r="C51" t="s">
        <v>5839</v>
      </c>
      <c r="D51" t="s">
        <v>7065</v>
      </c>
      <c r="E51" t="s">
        <v>5941</v>
      </c>
      <c r="F51" t="s">
        <v>1610</v>
      </c>
      <c r="G51" t="s">
        <v>5845</v>
      </c>
      <c r="H51">
        <v>4181300103175</v>
      </c>
      <c r="I51">
        <v>1000</v>
      </c>
      <c r="J51" t="s">
        <v>1339</v>
      </c>
      <c r="K51" t="s">
        <v>6571</v>
      </c>
      <c r="L51" t="s">
        <v>6633</v>
      </c>
    </row>
    <row r="52" spans="1:12" x14ac:dyDescent="0.3">
      <c r="A52">
        <v>539568</v>
      </c>
      <c r="B52" t="s">
        <v>37</v>
      </c>
      <c r="C52" t="s">
        <v>5839</v>
      </c>
      <c r="D52" t="s">
        <v>7071</v>
      </c>
      <c r="E52" t="s">
        <v>6108</v>
      </c>
      <c r="F52" t="s">
        <v>1609</v>
      </c>
      <c r="G52" t="s">
        <v>704</v>
      </c>
      <c r="H52">
        <v>539568300174637</v>
      </c>
      <c r="I52">
        <v>1001</v>
      </c>
      <c r="J52" t="s">
        <v>57</v>
      </c>
      <c r="K52" t="s">
        <v>6568</v>
      </c>
      <c r="L52" t="s">
        <v>6731</v>
      </c>
    </row>
    <row r="53" spans="1:12" x14ac:dyDescent="0.3">
      <c r="A53">
        <v>4181</v>
      </c>
      <c r="B53" t="s">
        <v>40</v>
      </c>
      <c r="C53" t="s">
        <v>5839</v>
      </c>
      <c r="D53" t="s">
        <v>7068</v>
      </c>
      <c r="E53" t="s">
        <v>5941</v>
      </c>
      <c r="F53" t="s">
        <v>1608</v>
      </c>
      <c r="G53" t="s">
        <v>5855</v>
      </c>
      <c r="H53">
        <v>4181300103178</v>
      </c>
      <c r="I53">
        <v>1003</v>
      </c>
      <c r="J53" t="s">
        <v>57</v>
      </c>
      <c r="K53" t="s">
        <v>6572</v>
      </c>
      <c r="L53" t="s">
        <v>6634</v>
      </c>
    </row>
    <row r="54" spans="1:12" x14ac:dyDescent="0.3">
      <c r="A54">
        <v>539568</v>
      </c>
      <c r="B54" t="s">
        <v>37</v>
      </c>
      <c r="C54" t="s">
        <v>5853</v>
      </c>
      <c r="D54" t="s">
        <v>7071</v>
      </c>
      <c r="E54" t="s">
        <v>6108</v>
      </c>
      <c r="F54" t="s">
        <v>768</v>
      </c>
      <c r="G54" t="s">
        <v>704</v>
      </c>
      <c r="H54">
        <v>539568300174634</v>
      </c>
      <c r="I54">
        <v>1098</v>
      </c>
      <c r="J54" t="s">
        <v>2807</v>
      </c>
      <c r="K54" t="s">
        <v>4482</v>
      </c>
      <c r="L54" t="s">
        <v>6732</v>
      </c>
    </row>
    <row r="55" spans="1:12" x14ac:dyDescent="0.3">
      <c r="A55">
        <v>4182</v>
      </c>
      <c r="B55" t="s">
        <v>40</v>
      </c>
      <c r="C55" t="s">
        <v>5839</v>
      </c>
      <c r="D55" t="s">
        <v>7065</v>
      </c>
      <c r="E55" t="s">
        <v>5942</v>
      </c>
      <c r="F55" t="s">
        <v>708</v>
      </c>
      <c r="G55" t="s">
        <v>1848</v>
      </c>
      <c r="H55">
        <v>4182300137561</v>
      </c>
      <c r="I55">
        <v>1000</v>
      </c>
      <c r="J55" t="s">
        <v>1339</v>
      </c>
      <c r="K55" t="s">
        <v>6568</v>
      </c>
      <c r="L55" t="s">
        <v>6635</v>
      </c>
    </row>
    <row r="56" spans="1:12" x14ac:dyDescent="0.3">
      <c r="A56">
        <v>539568</v>
      </c>
      <c r="B56" t="s">
        <v>37</v>
      </c>
      <c r="C56" t="s">
        <v>5839</v>
      </c>
      <c r="D56" t="s">
        <v>7065</v>
      </c>
      <c r="E56" t="s">
        <v>6108</v>
      </c>
      <c r="F56" t="s">
        <v>1610</v>
      </c>
      <c r="G56" t="s">
        <v>5848</v>
      </c>
      <c r="H56">
        <v>539568300174635</v>
      </c>
      <c r="I56">
        <v>1099</v>
      </c>
      <c r="J56" t="s">
        <v>2808</v>
      </c>
      <c r="K56" t="s">
        <v>4482</v>
      </c>
      <c r="L56" t="s">
        <v>6733</v>
      </c>
    </row>
    <row r="57" spans="1:12" x14ac:dyDescent="0.3">
      <c r="A57">
        <v>539941</v>
      </c>
      <c r="B57" t="s">
        <v>36</v>
      </c>
      <c r="C57" t="s">
        <v>5839</v>
      </c>
      <c r="D57" t="s">
        <v>7065</v>
      </c>
      <c r="E57" t="s">
        <v>6112</v>
      </c>
      <c r="F57" t="s">
        <v>768</v>
      </c>
      <c r="G57" t="s">
        <v>704</v>
      </c>
      <c r="H57">
        <v>539941500211644</v>
      </c>
      <c r="I57">
        <v>1000</v>
      </c>
      <c r="J57" t="s">
        <v>1339</v>
      </c>
      <c r="K57" t="s">
        <v>6590</v>
      </c>
      <c r="L57" t="s">
        <v>6734</v>
      </c>
    </row>
    <row r="58" spans="1:12" x14ac:dyDescent="0.3">
      <c r="A58">
        <v>4184</v>
      </c>
      <c r="B58" t="s">
        <v>40</v>
      </c>
      <c r="C58" t="s">
        <v>5839</v>
      </c>
      <c r="D58" t="s">
        <v>7065</v>
      </c>
      <c r="E58" t="s">
        <v>5943</v>
      </c>
      <c r="F58" t="s">
        <v>768</v>
      </c>
      <c r="G58" t="s">
        <v>1848</v>
      </c>
      <c r="H58">
        <v>4184500409004</v>
      </c>
      <c r="I58">
        <v>1000</v>
      </c>
      <c r="J58" t="s">
        <v>2791</v>
      </c>
      <c r="K58" t="s">
        <v>4776</v>
      </c>
      <c r="L58" t="s">
        <v>6636</v>
      </c>
    </row>
    <row r="59" spans="1:12" x14ac:dyDescent="0.3">
      <c r="A59">
        <v>4184</v>
      </c>
      <c r="B59" t="s">
        <v>40</v>
      </c>
      <c r="C59" t="s">
        <v>5839</v>
      </c>
      <c r="D59" t="s">
        <v>7065</v>
      </c>
      <c r="E59" t="s">
        <v>5943</v>
      </c>
      <c r="F59" t="s">
        <v>768</v>
      </c>
      <c r="G59" t="s">
        <v>1848</v>
      </c>
      <c r="H59">
        <v>4184500409004</v>
      </c>
      <c r="I59">
        <v>1001</v>
      </c>
      <c r="J59" t="s">
        <v>2792</v>
      </c>
      <c r="K59" t="s">
        <v>4776</v>
      </c>
      <c r="L59" t="s">
        <v>6637</v>
      </c>
    </row>
    <row r="60" spans="1:12" x14ac:dyDescent="0.3">
      <c r="A60">
        <v>539941</v>
      </c>
      <c r="B60" t="s">
        <v>36</v>
      </c>
      <c r="C60" t="s">
        <v>5839</v>
      </c>
      <c r="D60" t="s">
        <v>7068</v>
      </c>
      <c r="E60" t="s">
        <v>6112</v>
      </c>
      <c r="F60" t="s">
        <v>1610</v>
      </c>
      <c r="G60" t="s">
        <v>704</v>
      </c>
      <c r="H60">
        <v>539941500211645</v>
      </c>
      <c r="I60">
        <v>1001</v>
      </c>
      <c r="J60" t="s">
        <v>57</v>
      </c>
      <c r="K60" t="s">
        <v>6568</v>
      </c>
      <c r="L60" t="s">
        <v>6735</v>
      </c>
    </row>
    <row r="61" spans="1:12" x14ac:dyDescent="0.3">
      <c r="A61">
        <v>4227</v>
      </c>
      <c r="B61" t="s">
        <v>36</v>
      </c>
      <c r="C61" t="s">
        <v>5839</v>
      </c>
      <c r="D61" t="s">
        <v>7065</v>
      </c>
      <c r="E61" t="s">
        <v>5944</v>
      </c>
      <c r="F61" t="s">
        <v>1605</v>
      </c>
      <c r="G61" t="s">
        <v>1603</v>
      </c>
      <c r="H61">
        <v>4227300103653</v>
      </c>
      <c r="I61">
        <v>1000</v>
      </c>
      <c r="J61" t="s">
        <v>1339</v>
      </c>
      <c r="K61" t="s">
        <v>6568</v>
      </c>
      <c r="L61" t="s">
        <v>3301</v>
      </c>
    </row>
    <row r="62" spans="1:12" x14ac:dyDescent="0.3">
      <c r="A62">
        <v>539941</v>
      </c>
      <c r="B62" t="s">
        <v>36</v>
      </c>
      <c r="C62" t="s">
        <v>5839</v>
      </c>
      <c r="D62" t="s">
        <v>7068</v>
      </c>
      <c r="E62" t="s">
        <v>6112</v>
      </c>
      <c r="F62" t="s">
        <v>1609</v>
      </c>
      <c r="G62" t="s">
        <v>5857</v>
      </c>
      <c r="H62">
        <v>539941500211647</v>
      </c>
      <c r="I62">
        <v>1098</v>
      </c>
      <c r="J62" t="s">
        <v>1574</v>
      </c>
      <c r="K62" t="s">
        <v>4456</v>
      </c>
      <c r="L62" t="s">
        <v>6736</v>
      </c>
    </row>
    <row r="63" spans="1:12" x14ac:dyDescent="0.3">
      <c r="A63">
        <v>4227</v>
      </c>
      <c r="B63" t="s">
        <v>36</v>
      </c>
      <c r="C63" t="s">
        <v>5839</v>
      </c>
      <c r="D63" t="s">
        <v>7068</v>
      </c>
      <c r="E63" t="s">
        <v>5944</v>
      </c>
      <c r="F63" t="s">
        <v>1610</v>
      </c>
      <c r="G63" t="s">
        <v>5856</v>
      </c>
      <c r="H63">
        <v>4227300103655</v>
      </c>
      <c r="I63">
        <v>1001</v>
      </c>
      <c r="J63" t="s">
        <v>57</v>
      </c>
      <c r="K63" t="s">
        <v>5423</v>
      </c>
      <c r="L63" t="s">
        <v>6638</v>
      </c>
    </row>
    <row r="64" spans="1:12" x14ac:dyDescent="0.3">
      <c r="A64">
        <v>539941</v>
      </c>
      <c r="B64" t="s">
        <v>36</v>
      </c>
      <c r="C64" t="s">
        <v>5839</v>
      </c>
      <c r="D64" t="s">
        <v>7065</v>
      </c>
      <c r="E64" t="s">
        <v>6112</v>
      </c>
      <c r="F64" t="s">
        <v>1612</v>
      </c>
      <c r="G64" t="s">
        <v>5858</v>
      </c>
      <c r="H64">
        <v>539941500211646</v>
      </c>
      <c r="I64">
        <v>1099</v>
      </c>
      <c r="J64" t="s">
        <v>1880</v>
      </c>
      <c r="K64" t="s">
        <v>6595</v>
      </c>
      <c r="L64" t="s">
        <v>6737</v>
      </c>
    </row>
    <row r="65" spans="1:12" x14ac:dyDescent="0.3">
      <c r="A65">
        <v>4283</v>
      </c>
      <c r="B65" t="s">
        <v>1190</v>
      </c>
      <c r="C65" t="s">
        <v>5839</v>
      </c>
      <c r="D65" t="s">
        <v>7065</v>
      </c>
      <c r="E65" t="s">
        <v>5945</v>
      </c>
      <c r="F65" t="s">
        <v>708</v>
      </c>
      <c r="G65" t="s">
        <v>1606</v>
      </c>
      <c r="H65">
        <v>4283500086921</v>
      </c>
      <c r="I65">
        <v>1000</v>
      </c>
      <c r="J65" t="s">
        <v>1339</v>
      </c>
      <c r="K65" t="s">
        <v>6568</v>
      </c>
      <c r="L65" t="s">
        <v>3303</v>
      </c>
    </row>
    <row r="66" spans="1:12" x14ac:dyDescent="0.3">
      <c r="A66">
        <v>4283</v>
      </c>
      <c r="B66" t="s">
        <v>1190</v>
      </c>
      <c r="C66" t="s">
        <v>5839</v>
      </c>
      <c r="D66" t="s">
        <v>7071</v>
      </c>
      <c r="E66" t="s">
        <v>5945</v>
      </c>
      <c r="F66" t="s">
        <v>702</v>
      </c>
      <c r="G66" t="s">
        <v>704</v>
      </c>
      <c r="H66">
        <v>4283500086922</v>
      </c>
      <c r="I66">
        <v>1001</v>
      </c>
      <c r="J66" t="s">
        <v>57</v>
      </c>
      <c r="K66" t="s">
        <v>6568</v>
      </c>
      <c r="L66" t="s">
        <v>3302</v>
      </c>
    </row>
    <row r="67" spans="1:12" x14ac:dyDescent="0.3">
      <c r="A67">
        <v>4285</v>
      </c>
      <c r="B67" t="s">
        <v>229</v>
      </c>
      <c r="C67" t="s">
        <v>5839</v>
      </c>
      <c r="D67" t="s">
        <v>7065</v>
      </c>
      <c r="E67" t="s">
        <v>5946</v>
      </c>
      <c r="F67" t="s">
        <v>708</v>
      </c>
      <c r="G67" t="s">
        <v>1843</v>
      </c>
      <c r="H67">
        <v>4285300103211</v>
      </c>
      <c r="I67">
        <v>1000</v>
      </c>
      <c r="J67" t="s">
        <v>1339</v>
      </c>
      <c r="K67" t="s">
        <v>6568</v>
      </c>
      <c r="L67" t="s">
        <v>3290</v>
      </c>
    </row>
    <row r="68" spans="1:12" x14ac:dyDescent="0.3">
      <c r="A68">
        <v>539370</v>
      </c>
      <c r="B68" t="s">
        <v>1290</v>
      </c>
      <c r="C68" t="s">
        <v>5839</v>
      </c>
      <c r="D68" t="s">
        <v>7065</v>
      </c>
      <c r="E68" t="s">
        <v>6107</v>
      </c>
      <c r="F68" t="s">
        <v>1610</v>
      </c>
      <c r="G68" t="s">
        <v>5848</v>
      </c>
      <c r="H68">
        <v>539370500213055</v>
      </c>
      <c r="I68">
        <v>1000</v>
      </c>
      <c r="J68" t="s">
        <v>1339</v>
      </c>
      <c r="K68" t="s">
        <v>6568</v>
      </c>
      <c r="L68" t="s">
        <v>3333</v>
      </c>
    </row>
    <row r="69" spans="1:12" x14ac:dyDescent="0.3">
      <c r="A69">
        <v>4286</v>
      </c>
      <c r="B69" t="s">
        <v>1316</v>
      </c>
      <c r="C69" t="s">
        <v>5839</v>
      </c>
      <c r="D69" t="s">
        <v>7071</v>
      </c>
      <c r="E69" t="s">
        <v>5947</v>
      </c>
      <c r="F69" t="s">
        <v>708</v>
      </c>
      <c r="G69" t="s">
        <v>5845</v>
      </c>
      <c r="H69">
        <v>4286300103521</v>
      </c>
      <c r="I69">
        <v>1000</v>
      </c>
      <c r="J69" t="s">
        <v>101</v>
      </c>
      <c r="K69" t="s">
        <v>6568</v>
      </c>
      <c r="L69" t="s">
        <v>3292</v>
      </c>
    </row>
    <row r="70" spans="1:12" x14ac:dyDescent="0.3">
      <c r="A70">
        <v>539370</v>
      </c>
      <c r="B70" t="s">
        <v>1290</v>
      </c>
      <c r="C70" t="s">
        <v>5839</v>
      </c>
      <c r="D70" t="s">
        <v>7071</v>
      </c>
      <c r="E70" t="s">
        <v>6107</v>
      </c>
      <c r="F70" t="s">
        <v>1612</v>
      </c>
      <c r="G70" t="s">
        <v>1604</v>
      </c>
      <c r="H70">
        <v>539370500213056</v>
      </c>
      <c r="I70">
        <v>1001</v>
      </c>
      <c r="J70" t="s">
        <v>57</v>
      </c>
      <c r="K70" t="s">
        <v>6568</v>
      </c>
      <c r="L70" t="s">
        <v>3332</v>
      </c>
    </row>
    <row r="71" spans="1:12" x14ac:dyDescent="0.3">
      <c r="A71">
        <v>4286</v>
      </c>
      <c r="B71" t="s">
        <v>1316</v>
      </c>
      <c r="C71" t="s">
        <v>5839</v>
      </c>
      <c r="D71" t="s">
        <v>7065</v>
      </c>
      <c r="E71" t="s">
        <v>5948</v>
      </c>
      <c r="F71" t="s">
        <v>708</v>
      </c>
      <c r="G71" t="s">
        <v>1604</v>
      </c>
      <c r="H71">
        <v>4286300139201</v>
      </c>
      <c r="I71">
        <v>1001</v>
      </c>
      <c r="J71" t="s">
        <v>106</v>
      </c>
      <c r="K71" t="s">
        <v>6568</v>
      </c>
      <c r="L71" t="s">
        <v>3291</v>
      </c>
    </row>
    <row r="72" spans="1:12" x14ac:dyDescent="0.3">
      <c r="A72">
        <v>4287</v>
      </c>
      <c r="B72" t="s">
        <v>1318</v>
      </c>
      <c r="C72" t="s">
        <v>5839</v>
      </c>
      <c r="D72" t="s">
        <v>7065</v>
      </c>
      <c r="E72" t="s">
        <v>5949</v>
      </c>
      <c r="F72" t="s">
        <v>708</v>
      </c>
      <c r="G72" t="s">
        <v>1860</v>
      </c>
      <c r="H72">
        <v>4287300103511</v>
      </c>
      <c r="I72">
        <v>1000</v>
      </c>
      <c r="J72" t="s">
        <v>1339</v>
      </c>
      <c r="K72" t="s">
        <v>6568</v>
      </c>
      <c r="L72" t="s">
        <v>3304</v>
      </c>
    </row>
    <row r="73" spans="1:12" x14ac:dyDescent="0.3">
      <c r="A73">
        <v>539370</v>
      </c>
      <c r="B73" t="s">
        <v>1290</v>
      </c>
      <c r="C73" t="s">
        <v>5839</v>
      </c>
      <c r="D73" t="s">
        <v>7071</v>
      </c>
      <c r="E73" t="s">
        <v>6107</v>
      </c>
      <c r="F73" t="s">
        <v>1605</v>
      </c>
      <c r="G73" t="s">
        <v>1604</v>
      </c>
      <c r="H73">
        <v>539370500213053</v>
      </c>
      <c r="I73">
        <v>1098</v>
      </c>
      <c r="J73" t="s">
        <v>2798</v>
      </c>
      <c r="K73" t="s">
        <v>4472</v>
      </c>
      <c r="L73" t="s">
        <v>2181</v>
      </c>
    </row>
    <row r="74" spans="1:12" x14ac:dyDescent="0.3">
      <c r="A74">
        <v>539370</v>
      </c>
      <c r="B74" t="s">
        <v>1290</v>
      </c>
      <c r="C74" t="s">
        <v>5839</v>
      </c>
      <c r="D74" t="s">
        <v>7065</v>
      </c>
      <c r="E74" t="s">
        <v>6107</v>
      </c>
      <c r="F74" t="s">
        <v>768</v>
      </c>
      <c r="G74" t="s">
        <v>1848</v>
      </c>
      <c r="H74">
        <v>539370500213054</v>
      </c>
      <c r="I74">
        <v>1099</v>
      </c>
      <c r="J74" t="s">
        <v>2779</v>
      </c>
      <c r="K74" t="s">
        <v>4472</v>
      </c>
      <c r="L74" t="s">
        <v>2183</v>
      </c>
    </row>
    <row r="75" spans="1:12" x14ac:dyDescent="0.3">
      <c r="A75">
        <v>4289</v>
      </c>
      <c r="B75" t="s">
        <v>974</v>
      </c>
      <c r="C75" t="s">
        <v>5839</v>
      </c>
      <c r="D75" t="s">
        <v>7065</v>
      </c>
      <c r="E75" t="s">
        <v>5950</v>
      </c>
      <c r="F75" t="s">
        <v>708</v>
      </c>
      <c r="G75" t="s">
        <v>5847</v>
      </c>
      <c r="H75">
        <v>4289500096001</v>
      </c>
      <c r="I75">
        <v>1000</v>
      </c>
      <c r="J75" t="s">
        <v>1339</v>
      </c>
      <c r="K75" t="s">
        <v>6568</v>
      </c>
      <c r="L75" t="s">
        <v>6639</v>
      </c>
    </row>
    <row r="76" spans="1:12" x14ac:dyDescent="0.3">
      <c r="A76">
        <v>4384</v>
      </c>
      <c r="B76" t="s">
        <v>370</v>
      </c>
      <c r="C76" t="s">
        <v>5839</v>
      </c>
      <c r="D76" t="s">
        <v>7065</v>
      </c>
      <c r="E76" t="s">
        <v>5951</v>
      </c>
      <c r="F76" t="s">
        <v>708</v>
      </c>
      <c r="G76" t="s">
        <v>1614</v>
      </c>
      <c r="H76">
        <v>4384500202961</v>
      </c>
      <c r="I76">
        <v>1000</v>
      </c>
      <c r="J76" t="s">
        <v>1339</v>
      </c>
      <c r="K76" t="s">
        <v>6568</v>
      </c>
      <c r="L76" t="s">
        <v>6640</v>
      </c>
    </row>
    <row r="77" spans="1:12" x14ac:dyDescent="0.3">
      <c r="A77">
        <v>565912</v>
      </c>
      <c r="B77" t="s">
        <v>34</v>
      </c>
      <c r="C77" t="s">
        <v>5839</v>
      </c>
      <c r="D77" t="s">
        <v>7071</v>
      </c>
      <c r="E77" t="s">
        <v>6138</v>
      </c>
      <c r="F77" t="s">
        <v>768</v>
      </c>
      <c r="G77" t="s">
        <v>5891</v>
      </c>
      <c r="H77">
        <v>565912500212374</v>
      </c>
      <c r="I77">
        <v>1000</v>
      </c>
      <c r="J77" t="s">
        <v>101</v>
      </c>
      <c r="K77" t="s">
        <v>6568</v>
      </c>
      <c r="L77" t="s">
        <v>6747</v>
      </c>
    </row>
    <row r="78" spans="1:12" x14ac:dyDescent="0.3">
      <c r="A78">
        <v>4634</v>
      </c>
      <c r="B78" t="s">
        <v>216</v>
      </c>
      <c r="C78" t="s">
        <v>5839</v>
      </c>
      <c r="D78" t="s">
        <v>7065</v>
      </c>
      <c r="E78" t="s">
        <v>5952</v>
      </c>
      <c r="F78" t="s">
        <v>708</v>
      </c>
      <c r="G78" t="s">
        <v>1843</v>
      </c>
      <c r="H78">
        <v>4634300108621</v>
      </c>
      <c r="I78">
        <v>1000</v>
      </c>
      <c r="J78" t="s">
        <v>1339</v>
      </c>
      <c r="K78" t="s">
        <v>6568</v>
      </c>
      <c r="L78" t="s">
        <v>3305</v>
      </c>
    </row>
    <row r="79" spans="1:12" x14ac:dyDescent="0.3">
      <c r="A79">
        <v>4634</v>
      </c>
      <c r="B79" t="s">
        <v>216</v>
      </c>
      <c r="C79" t="s">
        <v>5839</v>
      </c>
      <c r="D79" t="s">
        <v>7065</v>
      </c>
      <c r="E79" t="s">
        <v>5952</v>
      </c>
      <c r="F79" t="s">
        <v>1605</v>
      </c>
      <c r="G79" t="s">
        <v>1843</v>
      </c>
      <c r="H79">
        <v>4634300108623</v>
      </c>
      <c r="I79">
        <v>1099</v>
      </c>
      <c r="J79" t="s">
        <v>1573</v>
      </c>
      <c r="K79" t="s">
        <v>4574</v>
      </c>
      <c r="L79" t="s">
        <v>1628</v>
      </c>
    </row>
    <row r="80" spans="1:12" x14ac:dyDescent="0.3">
      <c r="A80">
        <v>565912</v>
      </c>
      <c r="B80" t="s">
        <v>34</v>
      </c>
      <c r="C80" t="s">
        <v>5839</v>
      </c>
      <c r="D80" t="s">
        <v>7071</v>
      </c>
      <c r="E80" t="s">
        <v>6138</v>
      </c>
      <c r="F80" t="s">
        <v>1605</v>
      </c>
      <c r="G80" t="s">
        <v>5870</v>
      </c>
      <c r="H80">
        <v>565912500212373</v>
      </c>
      <c r="I80">
        <v>1099</v>
      </c>
      <c r="J80" t="s">
        <v>2806</v>
      </c>
      <c r="K80" t="s">
        <v>4482</v>
      </c>
      <c r="L80" t="s">
        <v>6748</v>
      </c>
    </row>
    <row r="81" spans="1:12" x14ac:dyDescent="0.3">
      <c r="A81">
        <v>4635</v>
      </c>
      <c r="B81" t="s">
        <v>216</v>
      </c>
      <c r="C81" t="s">
        <v>5839</v>
      </c>
      <c r="D81" t="s">
        <v>7065</v>
      </c>
      <c r="E81" t="s">
        <v>5953</v>
      </c>
      <c r="F81" t="s">
        <v>708</v>
      </c>
      <c r="G81" t="s">
        <v>1859</v>
      </c>
      <c r="H81">
        <v>4635500408121</v>
      </c>
      <c r="I81">
        <v>1000</v>
      </c>
      <c r="J81" t="s">
        <v>1339</v>
      </c>
      <c r="K81" t="s">
        <v>6568</v>
      </c>
      <c r="L81" t="s">
        <v>3306</v>
      </c>
    </row>
    <row r="82" spans="1:12" x14ac:dyDescent="0.3">
      <c r="A82">
        <v>4635</v>
      </c>
      <c r="B82" t="s">
        <v>216</v>
      </c>
      <c r="C82" t="s">
        <v>5839</v>
      </c>
      <c r="D82" t="s">
        <v>7065</v>
      </c>
      <c r="E82" t="s">
        <v>5953</v>
      </c>
      <c r="F82" t="s">
        <v>768</v>
      </c>
      <c r="G82" t="s">
        <v>1859</v>
      </c>
      <c r="H82">
        <v>4635500408124</v>
      </c>
      <c r="I82">
        <v>1099</v>
      </c>
      <c r="J82" t="s">
        <v>1880</v>
      </c>
      <c r="K82" t="s">
        <v>4456</v>
      </c>
      <c r="L82" t="s">
        <v>3052</v>
      </c>
    </row>
    <row r="83" spans="1:12" x14ac:dyDescent="0.3">
      <c r="A83">
        <v>591103</v>
      </c>
      <c r="B83" t="s">
        <v>1055</v>
      </c>
      <c r="C83" t="s">
        <v>5839</v>
      </c>
      <c r="D83" t="s">
        <v>7065</v>
      </c>
      <c r="E83" t="s">
        <v>6151</v>
      </c>
      <c r="F83" t="s">
        <v>1612</v>
      </c>
      <c r="G83" t="s">
        <v>1613</v>
      </c>
      <c r="H83">
        <v>591103500212496</v>
      </c>
      <c r="I83">
        <v>1000</v>
      </c>
      <c r="J83" t="s">
        <v>1339</v>
      </c>
      <c r="K83" t="s">
        <v>6568</v>
      </c>
      <c r="L83" t="s">
        <v>6751</v>
      </c>
    </row>
    <row r="84" spans="1:12" x14ac:dyDescent="0.3">
      <c r="A84">
        <v>591103</v>
      </c>
      <c r="B84" t="s">
        <v>1055</v>
      </c>
      <c r="C84" t="s">
        <v>5839</v>
      </c>
      <c r="D84" t="s">
        <v>7071</v>
      </c>
      <c r="E84" t="s">
        <v>6151</v>
      </c>
      <c r="F84" t="s">
        <v>1609</v>
      </c>
      <c r="G84" t="s">
        <v>5848</v>
      </c>
      <c r="H84">
        <v>591103500212497</v>
      </c>
      <c r="I84">
        <v>1001</v>
      </c>
      <c r="J84" t="s">
        <v>57</v>
      </c>
      <c r="K84" t="s">
        <v>6568</v>
      </c>
      <c r="L84" t="s">
        <v>6752</v>
      </c>
    </row>
    <row r="85" spans="1:12" x14ac:dyDescent="0.3">
      <c r="A85">
        <v>4670</v>
      </c>
      <c r="B85" t="s">
        <v>55</v>
      </c>
      <c r="C85" t="s">
        <v>5839</v>
      </c>
      <c r="D85" t="s">
        <v>7065</v>
      </c>
      <c r="E85" t="s">
        <v>5955</v>
      </c>
      <c r="F85" t="s">
        <v>1605</v>
      </c>
      <c r="G85" t="s">
        <v>1593</v>
      </c>
      <c r="H85">
        <v>4670300103243</v>
      </c>
      <c r="I85">
        <v>1000</v>
      </c>
      <c r="J85" t="s">
        <v>1339</v>
      </c>
      <c r="K85" t="s">
        <v>6568</v>
      </c>
      <c r="L85" t="s">
        <v>3308</v>
      </c>
    </row>
    <row r="86" spans="1:12" x14ac:dyDescent="0.3">
      <c r="A86">
        <v>591103</v>
      </c>
      <c r="B86" t="s">
        <v>1055</v>
      </c>
      <c r="C86" t="s">
        <v>5853</v>
      </c>
      <c r="D86" t="s">
        <v>7071</v>
      </c>
      <c r="E86" t="s">
        <v>6151</v>
      </c>
      <c r="F86" t="s">
        <v>1605</v>
      </c>
      <c r="G86" t="s">
        <v>5848</v>
      </c>
      <c r="H86">
        <v>591103500212493</v>
      </c>
      <c r="I86">
        <v>1098</v>
      </c>
      <c r="J86" t="s">
        <v>2807</v>
      </c>
      <c r="K86" t="s">
        <v>4482</v>
      </c>
      <c r="L86" t="s">
        <v>6753</v>
      </c>
    </row>
    <row r="87" spans="1:12" x14ac:dyDescent="0.3">
      <c r="A87">
        <v>4670</v>
      </c>
      <c r="B87" t="s">
        <v>55</v>
      </c>
      <c r="C87" t="s">
        <v>5839</v>
      </c>
      <c r="D87" t="s">
        <v>7068</v>
      </c>
      <c r="E87" t="s">
        <v>5955</v>
      </c>
      <c r="F87" t="s">
        <v>768</v>
      </c>
      <c r="G87" t="s">
        <v>704</v>
      </c>
      <c r="H87">
        <v>4670300103244</v>
      </c>
      <c r="I87">
        <v>1001</v>
      </c>
      <c r="J87" t="s">
        <v>57</v>
      </c>
      <c r="K87" t="s">
        <v>5708</v>
      </c>
      <c r="L87" t="s">
        <v>6642</v>
      </c>
    </row>
    <row r="88" spans="1:12" x14ac:dyDescent="0.3">
      <c r="A88">
        <v>591103</v>
      </c>
      <c r="B88" t="s">
        <v>1055</v>
      </c>
      <c r="C88" t="s">
        <v>5853</v>
      </c>
      <c r="D88" t="s">
        <v>7065</v>
      </c>
      <c r="E88" t="s">
        <v>6151</v>
      </c>
      <c r="F88" t="s">
        <v>768</v>
      </c>
      <c r="G88" t="s">
        <v>1613</v>
      </c>
      <c r="H88">
        <v>591103500212494</v>
      </c>
      <c r="I88">
        <v>1099</v>
      </c>
      <c r="J88" t="s">
        <v>2808</v>
      </c>
      <c r="K88" t="s">
        <v>4482</v>
      </c>
      <c r="L88" t="s">
        <v>6754</v>
      </c>
    </row>
    <row r="89" spans="1:12" x14ac:dyDescent="0.3">
      <c r="A89">
        <v>4671</v>
      </c>
      <c r="B89" t="s">
        <v>22</v>
      </c>
      <c r="C89" t="s">
        <v>5839</v>
      </c>
      <c r="D89" t="s">
        <v>7065</v>
      </c>
      <c r="E89" t="s">
        <v>5956</v>
      </c>
      <c r="F89" t="s">
        <v>1612</v>
      </c>
      <c r="G89" t="s">
        <v>1843</v>
      </c>
      <c r="H89">
        <v>4671500280316</v>
      </c>
      <c r="I89">
        <v>1000</v>
      </c>
      <c r="J89" t="s">
        <v>1339</v>
      </c>
      <c r="K89" t="s">
        <v>6568</v>
      </c>
      <c r="L89" t="s">
        <v>6643</v>
      </c>
    </row>
    <row r="90" spans="1:12" x14ac:dyDescent="0.3">
      <c r="A90">
        <v>4671</v>
      </c>
      <c r="B90" t="s">
        <v>22</v>
      </c>
      <c r="C90" t="s">
        <v>5839</v>
      </c>
      <c r="D90" t="s">
        <v>7065</v>
      </c>
      <c r="E90" t="s">
        <v>5956</v>
      </c>
      <c r="F90" t="s">
        <v>1609</v>
      </c>
      <c r="G90" t="s">
        <v>1611</v>
      </c>
      <c r="H90">
        <v>4671500280317</v>
      </c>
      <c r="I90">
        <v>1099</v>
      </c>
      <c r="J90" t="s">
        <v>1880</v>
      </c>
      <c r="K90" t="s">
        <v>4627</v>
      </c>
      <c r="L90" t="s">
        <v>6644</v>
      </c>
    </row>
    <row r="91" spans="1:12" x14ac:dyDescent="0.3">
      <c r="A91">
        <v>591096</v>
      </c>
      <c r="B91" t="s">
        <v>40</v>
      </c>
      <c r="C91" t="s">
        <v>5839</v>
      </c>
      <c r="D91" t="s">
        <v>7065</v>
      </c>
      <c r="E91" t="s">
        <v>6150</v>
      </c>
      <c r="F91" t="s">
        <v>708</v>
      </c>
      <c r="G91" t="s">
        <v>1617</v>
      </c>
      <c r="H91">
        <v>591096500211651</v>
      </c>
      <c r="I91">
        <v>1000</v>
      </c>
      <c r="J91" t="s">
        <v>1339</v>
      </c>
      <c r="K91" t="s">
        <v>6568</v>
      </c>
      <c r="L91" t="s">
        <v>3336</v>
      </c>
    </row>
    <row r="92" spans="1:12" x14ac:dyDescent="0.3">
      <c r="A92">
        <v>4672</v>
      </c>
      <c r="B92" t="s">
        <v>1069</v>
      </c>
      <c r="C92" t="s">
        <v>5839</v>
      </c>
      <c r="D92" t="s">
        <v>7065</v>
      </c>
      <c r="E92" t="s">
        <v>5957</v>
      </c>
      <c r="F92" t="s">
        <v>702</v>
      </c>
      <c r="G92" t="s">
        <v>1606</v>
      </c>
      <c r="H92">
        <v>4672500412522</v>
      </c>
      <c r="I92">
        <v>1099</v>
      </c>
      <c r="J92" t="s">
        <v>2885</v>
      </c>
      <c r="K92" t="s">
        <v>5301</v>
      </c>
      <c r="L92" t="s">
        <v>1520</v>
      </c>
    </row>
    <row r="93" spans="1:12" x14ac:dyDescent="0.3">
      <c r="A93">
        <v>591096</v>
      </c>
      <c r="B93" t="s">
        <v>40</v>
      </c>
      <c r="C93" t="s">
        <v>5839</v>
      </c>
      <c r="D93" t="s">
        <v>7071</v>
      </c>
      <c r="E93" t="s">
        <v>6150</v>
      </c>
      <c r="F93" t="s">
        <v>702</v>
      </c>
      <c r="G93" t="s">
        <v>5848</v>
      </c>
      <c r="H93">
        <v>591096500211652</v>
      </c>
      <c r="I93">
        <v>1001</v>
      </c>
      <c r="J93" t="s">
        <v>57</v>
      </c>
      <c r="K93" t="s">
        <v>6568</v>
      </c>
      <c r="L93" t="s">
        <v>3337</v>
      </c>
    </row>
    <row r="94" spans="1:12" x14ac:dyDescent="0.3">
      <c r="A94">
        <v>4672</v>
      </c>
      <c r="B94" t="s">
        <v>1069</v>
      </c>
      <c r="C94" t="s">
        <v>5839</v>
      </c>
      <c r="D94" t="s">
        <v>7065</v>
      </c>
      <c r="E94" t="s">
        <v>5957</v>
      </c>
      <c r="F94" t="s">
        <v>1605</v>
      </c>
      <c r="G94" t="s">
        <v>1606</v>
      </c>
      <c r="H94">
        <v>4672500412523</v>
      </c>
      <c r="I94">
        <v>1000</v>
      </c>
      <c r="J94" t="s">
        <v>1339</v>
      </c>
      <c r="K94" t="s">
        <v>6568</v>
      </c>
      <c r="L94" t="s">
        <v>3309</v>
      </c>
    </row>
    <row r="95" spans="1:12" x14ac:dyDescent="0.3">
      <c r="A95">
        <v>591096</v>
      </c>
      <c r="B95" t="s">
        <v>40</v>
      </c>
      <c r="C95" t="s">
        <v>5839</v>
      </c>
      <c r="D95" t="s">
        <v>7071</v>
      </c>
      <c r="E95" t="s">
        <v>6150</v>
      </c>
      <c r="F95" t="s">
        <v>1610</v>
      </c>
      <c r="G95" t="s">
        <v>5848</v>
      </c>
      <c r="H95">
        <v>591096500211655</v>
      </c>
      <c r="I95">
        <v>1098</v>
      </c>
      <c r="J95" t="s">
        <v>1574</v>
      </c>
      <c r="K95" t="s">
        <v>4497</v>
      </c>
      <c r="L95" t="s">
        <v>2185</v>
      </c>
    </row>
    <row r="96" spans="1:12" x14ac:dyDescent="0.3">
      <c r="A96">
        <v>591096</v>
      </c>
      <c r="B96" t="s">
        <v>40</v>
      </c>
      <c r="C96" t="s">
        <v>5839</v>
      </c>
      <c r="D96" t="s">
        <v>7065</v>
      </c>
      <c r="E96" t="s">
        <v>6150</v>
      </c>
      <c r="F96" t="s">
        <v>768</v>
      </c>
      <c r="G96" t="s">
        <v>1617</v>
      </c>
      <c r="H96">
        <v>591096500211654</v>
      </c>
      <c r="I96">
        <v>1099</v>
      </c>
      <c r="J96" t="s">
        <v>1880</v>
      </c>
      <c r="K96" t="s">
        <v>4497</v>
      </c>
      <c r="L96" t="s">
        <v>2187</v>
      </c>
    </row>
    <row r="97" spans="1:12" x14ac:dyDescent="0.3">
      <c r="A97">
        <v>4678</v>
      </c>
      <c r="B97" t="s">
        <v>35</v>
      </c>
      <c r="C97" t="s">
        <v>5839</v>
      </c>
      <c r="D97" t="s">
        <v>7065</v>
      </c>
      <c r="E97" t="s">
        <v>5958</v>
      </c>
      <c r="F97" t="s">
        <v>1605</v>
      </c>
      <c r="G97" t="s">
        <v>1603</v>
      </c>
      <c r="H97">
        <v>4678300073763</v>
      </c>
      <c r="I97">
        <v>1000</v>
      </c>
      <c r="J97" t="s">
        <v>1339</v>
      </c>
      <c r="K97" t="s">
        <v>6573</v>
      </c>
      <c r="L97" t="s">
        <v>6645</v>
      </c>
    </row>
    <row r="98" spans="1:12" x14ac:dyDescent="0.3">
      <c r="A98">
        <v>589438</v>
      </c>
      <c r="B98" t="s">
        <v>1248</v>
      </c>
      <c r="C98" t="s">
        <v>5839</v>
      </c>
      <c r="D98" t="s">
        <v>7068</v>
      </c>
      <c r="E98" t="s">
        <v>6149</v>
      </c>
      <c r="F98" t="s">
        <v>708</v>
      </c>
      <c r="G98" t="s">
        <v>5842</v>
      </c>
      <c r="H98">
        <v>589438500059381</v>
      </c>
      <c r="I98">
        <v>1000</v>
      </c>
      <c r="J98" t="s">
        <v>101</v>
      </c>
      <c r="K98" t="s">
        <v>4369</v>
      </c>
      <c r="L98" t="s">
        <v>1424</v>
      </c>
    </row>
    <row r="99" spans="1:12" x14ac:dyDescent="0.3">
      <c r="A99">
        <v>572709</v>
      </c>
      <c r="B99" t="s">
        <v>189</v>
      </c>
      <c r="C99" t="s">
        <v>5839</v>
      </c>
      <c r="D99" t="s">
        <v>7072</v>
      </c>
      <c r="E99" t="s">
        <v>6141</v>
      </c>
      <c r="F99" t="s">
        <v>708</v>
      </c>
      <c r="G99" t="s">
        <v>5847</v>
      </c>
      <c r="H99">
        <v>572709500250011</v>
      </c>
      <c r="I99">
        <v>1000</v>
      </c>
      <c r="J99" t="s">
        <v>3422</v>
      </c>
      <c r="K99" t="s">
        <v>6597</v>
      </c>
      <c r="L99" t="s">
        <v>1683</v>
      </c>
    </row>
    <row r="100" spans="1:12" x14ac:dyDescent="0.3">
      <c r="A100">
        <v>572709</v>
      </c>
      <c r="B100" t="s">
        <v>189</v>
      </c>
      <c r="C100" t="s">
        <v>5839</v>
      </c>
      <c r="D100" t="s">
        <v>7072</v>
      </c>
      <c r="E100" t="s">
        <v>6141</v>
      </c>
      <c r="F100" t="s">
        <v>708</v>
      </c>
      <c r="G100" t="s">
        <v>5847</v>
      </c>
      <c r="H100">
        <v>572709500250011</v>
      </c>
      <c r="I100">
        <v>1011</v>
      </c>
      <c r="J100" t="s">
        <v>1339</v>
      </c>
      <c r="K100" t="s">
        <v>4505</v>
      </c>
      <c r="L100" t="s">
        <v>6749</v>
      </c>
    </row>
    <row r="101" spans="1:12" x14ac:dyDescent="0.3">
      <c r="A101">
        <v>4680</v>
      </c>
      <c r="B101" t="s">
        <v>35</v>
      </c>
      <c r="C101" t="s">
        <v>5839</v>
      </c>
      <c r="D101" t="s">
        <v>7065</v>
      </c>
      <c r="E101" t="s">
        <v>5960</v>
      </c>
      <c r="F101" t="s">
        <v>702</v>
      </c>
      <c r="G101" t="s">
        <v>1606</v>
      </c>
      <c r="H101">
        <v>4680500408132</v>
      </c>
      <c r="I101">
        <v>1000</v>
      </c>
      <c r="J101" t="s">
        <v>1339</v>
      </c>
      <c r="K101" t="s">
        <v>6568</v>
      </c>
      <c r="L101" t="s">
        <v>6647</v>
      </c>
    </row>
    <row r="102" spans="1:12" x14ac:dyDescent="0.3">
      <c r="A102">
        <v>4684</v>
      </c>
      <c r="B102" t="s">
        <v>258</v>
      </c>
      <c r="C102" t="s">
        <v>5839</v>
      </c>
      <c r="D102" t="s">
        <v>7065</v>
      </c>
      <c r="E102" t="s">
        <v>5961</v>
      </c>
      <c r="F102" t="s">
        <v>708</v>
      </c>
      <c r="G102" t="s">
        <v>1613</v>
      </c>
      <c r="H102">
        <v>4684500409011</v>
      </c>
      <c r="I102">
        <v>1000</v>
      </c>
      <c r="J102" t="s">
        <v>1339</v>
      </c>
      <c r="K102" t="s">
        <v>6568</v>
      </c>
      <c r="L102" t="s">
        <v>6648</v>
      </c>
    </row>
    <row r="103" spans="1:12" x14ac:dyDescent="0.3">
      <c r="A103">
        <v>572709</v>
      </c>
      <c r="B103" t="s">
        <v>189</v>
      </c>
      <c r="C103" t="s">
        <v>5839</v>
      </c>
      <c r="D103" t="s">
        <v>7070</v>
      </c>
      <c r="E103" t="s">
        <v>6141</v>
      </c>
      <c r="F103" t="s">
        <v>768</v>
      </c>
      <c r="G103" t="s">
        <v>5847</v>
      </c>
      <c r="H103">
        <v>572709500250014</v>
      </c>
      <c r="I103">
        <v>1099</v>
      </c>
      <c r="J103" t="s">
        <v>1880</v>
      </c>
      <c r="K103" t="s">
        <v>4506</v>
      </c>
      <c r="L103" t="s">
        <v>6750</v>
      </c>
    </row>
    <row r="104" spans="1:12" x14ac:dyDescent="0.3">
      <c r="A104">
        <v>4684</v>
      </c>
      <c r="B104" t="s">
        <v>258</v>
      </c>
      <c r="C104" t="s">
        <v>5839</v>
      </c>
      <c r="D104" t="s">
        <v>7068</v>
      </c>
      <c r="E104" t="s">
        <v>5961</v>
      </c>
      <c r="F104" t="s">
        <v>768</v>
      </c>
      <c r="G104" t="s">
        <v>5856</v>
      </c>
      <c r="H104">
        <v>4684500409014</v>
      </c>
      <c r="I104">
        <v>1001</v>
      </c>
      <c r="J104" t="s">
        <v>57</v>
      </c>
      <c r="K104" t="s">
        <v>6574</v>
      </c>
      <c r="L104" t="s">
        <v>6649</v>
      </c>
    </row>
    <row r="105" spans="1:12" x14ac:dyDescent="0.3">
      <c r="A105">
        <v>671514</v>
      </c>
      <c r="B105" t="s">
        <v>87</v>
      </c>
      <c r="C105" t="s">
        <v>5839</v>
      </c>
      <c r="D105" t="s">
        <v>7065</v>
      </c>
      <c r="E105" t="s">
        <v>6198</v>
      </c>
      <c r="F105" t="s">
        <v>708</v>
      </c>
      <c r="G105" t="s">
        <v>1606</v>
      </c>
      <c r="H105">
        <v>671514500250021</v>
      </c>
      <c r="I105">
        <v>1000</v>
      </c>
      <c r="J105" t="s">
        <v>1339</v>
      </c>
      <c r="K105" t="s">
        <v>4510</v>
      </c>
      <c r="L105" t="s">
        <v>1440</v>
      </c>
    </row>
    <row r="106" spans="1:12" x14ac:dyDescent="0.3">
      <c r="A106">
        <v>324165</v>
      </c>
      <c r="B106" t="s">
        <v>336</v>
      </c>
      <c r="C106" t="s">
        <v>5839</v>
      </c>
      <c r="D106" t="s">
        <v>7065</v>
      </c>
      <c r="E106" t="s">
        <v>6044</v>
      </c>
      <c r="F106" t="s">
        <v>708</v>
      </c>
      <c r="G106" t="s">
        <v>1603</v>
      </c>
      <c r="H106">
        <v>324165500086891</v>
      </c>
      <c r="I106">
        <v>1000</v>
      </c>
      <c r="J106" t="s">
        <v>1339</v>
      </c>
      <c r="K106" t="s">
        <v>6568</v>
      </c>
      <c r="L106" t="s">
        <v>3323</v>
      </c>
    </row>
    <row r="107" spans="1:12" x14ac:dyDescent="0.3">
      <c r="A107">
        <v>324165</v>
      </c>
      <c r="B107" t="s">
        <v>336</v>
      </c>
      <c r="C107" t="s">
        <v>5839</v>
      </c>
      <c r="D107" t="s">
        <v>7071</v>
      </c>
      <c r="E107" t="s">
        <v>6044</v>
      </c>
      <c r="F107" t="s">
        <v>702</v>
      </c>
      <c r="G107" t="s">
        <v>704</v>
      </c>
      <c r="H107">
        <v>324165500086892</v>
      </c>
      <c r="I107">
        <v>1001</v>
      </c>
      <c r="J107" t="s">
        <v>57</v>
      </c>
      <c r="K107" t="s">
        <v>6568</v>
      </c>
      <c r="L107" t="s">
        <v>3322</v>
      </c>
    </row>
    <row r="108" spans="1:12" x14ac:dyDescent="0.3">
      <c r="A108">
        <v>4717</v>
      </c>
      <c r="B108" t="s">
        <v>296</v>
      </c>
      <c r="C108" t="s">
        <v>5839</v>
      </c>
      <c r="D108" t="s">
        <v>7065</v>
      </c>
      <c r="E108" t="s">
        <v>5962</v>
      </c>
      <c r="F108" t="s">
        <v>1605</v>
      </c>
      <c r="G108" t="s">
        <v>5847</v>
      </c>
      <c r="H108">
        <v>4717500367813</v>
      </c>
      <c r="I108">
        <v>1000</v>
      </c>
      <c r="J108" t="s">
        <v>1339</v>
      </c>
      <c r="K108" t="s">
        <v>6568</v>
      </c>
      <c r="L108" t="s">
        <v>6650</v>
      </c>
    </row>
    <row r="109" spans="1:12" x14ac:dyDescent="0.3">
      <c r="A109">
        <v>4717</v>
      </c>
      <c r="B109" t="s">
        <v>296</v>
      </c>
      <c r="C109" t="s">
        <v>5839</v>
      </c>
      <c r="D109" t="s">
        <v>7068</v>
      </c>
      <c r="E109" t="s">
        <v>5962</v>
      </c>
      <c r="F109" t="s">
        <v>768</v>
      </c>
      <c r="G109" t="s">
        <v>5857</v>
      </c>
      <c r="H109">
        <v>4717500367814</v>
      </c>
      <c r="I109">
        <v>1001</v>
      </c>
      <c r="J109" t="s">
        <v>57</v>
      </c>
      <c r="K109" t="s">
        <v>6568</v>
      </c>
      <c r="L109" t="s">
        <v>6651</v>
      </c>
    </row>
    <row r="110" spans="1:12" x14ac:dyDescent="0.3">
      <c r="A110">
        <v>4718</v>
      </c>
      <c r="B110" t="s">
        <v>296</v>
      </c>
      <c r="C110" t="s">
        <v>5839</v>
      </c>
      <c r="D110" t="s">
        <v>7065</v>
      </c>
      <c r="E110" t="s">
        <v>5963</v>
      </c>
      <c r="F110" t="s">
        <v>708</v>
      </c>
      <c r="G110" t="s">
        <v>1606</v>
      </c>
      <c r="H110">
        <v>4718300109471</v>
      </c>
      <c r="I110">
        <v>1000</v>
      </c>
      <c r="J110" t="s">
        <v>1339</v>
      </c>
      <c r="K110" t="s">
        <v>6568</v>
      </c>
      <c r="L110" t="s">
        <v>3310</v>
      </c>
    </row>
    <row r="111" spans="1:12" x14ac:dyDescent="0.3">
      <c r="A111">
        <v>520943</v>
      </c>
      <c r="B111" t="s">
        <v>129</v>
      </c>
      <c r="C111" t="s">
        <v>5839</v>
      </c>
      <c r="D111" t="s">
        <v>7068</v>
      </c>
      <c r="E111" t="s">
        <v>6086</v>
      </c>
      <c r="F111" t="s">
        <v>708</v>
      </c>
      <c r="G111" t="s">
        <v>5854</v>
      </c>
      <c r="H111">
        <v>520943300148161</v>
      </c>
      <c r="I111">
        <v>1000</v>
      </c>
      <c r="J111" t="s">
        <v>101</v>
      </c>
      <c r="K111" t="s">
        <v>4513</v>
      </c>
      <c r="L111" t="s">
        <v>1386</v>
      </c>
    </row>
    <row r="112" spans="1:12" x14ac:dyDescent="0.3">
      <c r="A112">
        <v>4718</v>
      </c>
      <c r="B112" t="s">
        <v>296</v>
      </c>
      <c r="C112" t="s">
        <v>5839</v>
      </c>
      <c r="D112" t="s">
        <v>7065</v>
      </c>
      <c r="E112" t="s">
        <v>5963</v>
      </c>
      <c r="F112" t="s">
        <v>1605</v>
      </c>
      <c r="G112" t="s">
        <v>1611</v>
      </c>
      <c r="H112">
        <v>4718300109473</v>
      </c>
      <c r="I112">
        <v>1099</v>
      </c>
      <c r="J112" t="s">
        <v>1573</v>
      </c>
      <c r="K112" t="s">
        <v>4783</v>
      </c>
      <c r="L112" t="s">
        <v>1582</v>
      </c>
    </row>
    <row r="113" spans="1:12" x14ac:dyDescent="0.3">
      <c r="A113">
        <v>545994</v>
      </c>
      <c r="B113" t="s">
        <v>2240</v>
      </c>
      <c r="C113" t="s">
        <v>5839</v>
      </c>
      <c r="D113" t="s">
        <v>7073</v>
      </c>
      <c r="E113" t="s">
        <v>6125</v>
      </c>
      <c r="F113" t="s">
        <v>702</v>
      </c>
      <c r="G113" t="s">
        <v>7447</v>
      </c>
      <c r="H113">
        <v>545994300173722</v>
      </c>
      <c r="I113">
        <v>1000</v>
      </c>
      <c r="J113" t="s">
        <v>1705</v>
      </c>
      <c r="K113" t="s">
        <v>6568</v>
      </c>
      <c r="L113" t="s">
        <v>6742</v>
      </c>
    </row>
    <row r="114" spans="1:12" x14ac:dyDescent="0.3">
      <c r="A114">
        <v>122419</v>
      </c>
      <c r="B114" t="s">
        <v>272</v>
      </c>
      <c r="C114" t="s">
        <v>5839</v>
      </c>
      <c r="D114" t="s">
        <v>7065</v>
      </c>
      <c r="E114" t="s">
        <v>5987</v>
      </c>
      <c r="F114" t="s">
        <v>702</v>
      </c>
      <c r="G114" t="s">
        <v>1606</v>
      </c>
      <c r="H114">
        <v>122419300147042</v>
      </c>
      <c r="I114">
        <v>1000</v>
      </c>
      <c r="J114" t="s">
        <v>1339</v>
      </c>
      <c r="K114" t="s">
        <v>4516</v>
      </c>
      <c r="L114" t="s">
        <v>1353</v>
      </c>
    </row>
    <row r="115" spans="1:12" x14ac:dyDescent="0.3">
      <c r="A115">
        <v>122419</v>
      </c>
      <c r="B115" t="s">
        <v>272</v>
      </c>
      <c r="C115" t="s">
        <v>5839</v>
      </c>
      <c r="D115" t="s">
        <v>7068</v>
      </c>
      <c r="E115" t="s">
        <v>5987</v>
      </c>
      <c r="F115" t="s">
        <v>708</v>
      </c>
      <c r="G115" t="s">
        <v>5856</v>
      </c>
      <c r="H115">
        <v>122419300147041</v>
      </c>
      <c r="I115">
        <v>1001</v>
      </c>
      <c r="J115" t="s">
        <v>57</v>
      </c>
      <c r="K115" t="s">
        <v>4516</v>
      </c>
      <c r="L115" t="s">
        <v>1987</v>
      </c>
    </row>
    <row r="116" spans="1:12" x14ac:dyDescent="0.3">
      <c r="A116">
        <v>4729</v>
      </c>
      <c r="B116" t="s">
        <v>208</v>
      </c>
      <c r="C116" t="s">
        <v>5839</v>
      </c>
      <c r="D116" t="s">
        <v>7065</v>
      </c>
      <c r="E116" t="s">
        <v>5964</v>
      </c>
      <c r="F116" t="s">
        <v>708</v>
      </c>
      <c r="G116" t="s">
        <v>1606</v>
      </c>
      <c r="H116">
        <v>4729500118201</v>
      </c>
      <c r="I116">
        <v>1000</v>
      </c>
      <c r="J116" t="s">
        <v>1339</v>
      </c>
      <c r="K116" t="s">
        <v>6568</v>
      </c>
      <c r="L116" t="s">
        <v>6652</v>
      </c>
    </row>
    <row r="117" spans="1:12" x14ac:dyDescent="0.3">
      <c r="A117">
        <v>4731</v>
      </c>
      <c r="B117" t="s">
        <v>208</v>
      </c>
      <c r="C117" t="s">
        <v>5839</v>
      </c>
      <c r="D117" t="s">
        <v>7065</v>
      </c>
      <c r="E117" t="s">
        <v>5965</v>
      </c>
      <c r="F117" t="s">
        <v>708</v>
      </c>
      <c r="G117" t="s">
        <v>1881</v>
      </c>
      <c r="H117">
        <v>4731300109481</v>
      </c>
      <c r="I117">
        <v>1000</v>
      </c>
      <c r="J117" t="s">
        <v>1339</v>
      </c>
      <c r="K117" t="s">
        <v>6568</v>
      </c>
      <c r="L117" t="s">
        <v>6653</v>
      </c>
    </row>
    <row r="118" spans="1:12" x14ac:dyDescent="0.3">
      <c r="A118">
        <v>324164</v>
      </c>
      <c r="B118" t="s">
        <v>241</v>
      </c>
      <c r="C118" t="s">
        <v>5839</v>
      </c>
      <c r="D118" t="s">
        <v>7065</v>
      </c>
      <c r="E118" t="s">
        <v>6043</v>
      </c>
      <c r="F118" t="s">
        <v>708</v>
      </c>
      <c r="G118" t="s">
        <v>1617</v>
      </c>
      <c r="H118">
        <v>324164500078291</v>
      </c>
      <c r="I118">
        <v>1000</v>
      </c>
      <c r="J118" t="s">
        <v>1339</v>
      </c>
      <c r="K118" t="s">
        <v>6568</v>
      </c>
      <c r="L118" t="s">
        <v>3321</v>
      </c>
    </row>
    <row r="119" spans="1:12" x14ac:dyDescent="0.3">
      <c r="A119">
        <v>324164</v>
      </c>
      <c r="B119" t="s">
        <v>241</v>
      </c>
      <c r="C119" t="s">
        <v>5839</v>
      </c>
      <c r="D119" t="s">
        <v>7068</v>
      </c>
      <c r="E119" t="s">
        <v>6043</v>
      </c>
      <c r="F119" t="s">
        <v>702</v>
      </c>
      <c r="G119" t="s">
        <v>704</v>
      </c>
      <c r="H119">
        <v>324164500078292</v>
      </c>
      <c r="I119">
        <v>1001</v>
      </c>
      <c r="J119" t="s">
        <v>57</v>
      </c>
      <c r="K119" t="s">
        <v>6568</v>
      </c>
      <c r="L119" t="s">
        <v>6703</v>
      </c>
    </row>
    <row r="120" spans="1:12" x14ac:dyDescent="0.3">
      <c r="A120">
        <v>572874</v>
      </c>
      <c r="B120" t="s">
        <v>1253</v>
      </c>
      <c r="C120" t="s">
        <v>5839</v>
      </c>
      <c r="D120" t="s">
        <v>7068</v>
      </c>
      <c r="E120" t="s">
        <v>6142</v>
      </c>
      <c r="F120" t="s">
        <v>708</v>
      </c>
      <c r="G120" t="s">
        <v>5842</v>
      </c>
      <c r="H120">
        <v>572874500036381</v>
      </c>
      <c r="I120">
        <v>1000</v>
      </c>
      <c r="J120" t="s">
        <v>101</v>
      </c>
      <c r="K120" t="s">
        <v>4369</v>
      </c>
      <c r="L120" t="s">
        <v>1417</v>
      </c>
    </row>
    <row r="121" spans="1:12" x14ac:dyDescent="0.3">
      <c r="A121">
        <v>553397</v>
      </c>
      <c r="B121" t="s">
        <v>1197</v>
      </c>
      <c r="C121" t="s">
        <v>5839</v>
      </c>
      <c r="D121" t="s">
        <v>7071</v>
      </c>
      <c r="E121" t="s">
        <v>6128</v>
      </c>
      <c r="F121" t="s">
        <v>708</v>
      </c>
      <c r="G121" t="s">
        <v>5872</v>
      </c>
      <c r="H121">
        <v>553397500180661</v>
      </c>
      <c r="I121">
        <v>1000</v>
      </c>
      <c r="J121" t="s">
        <v>101</v>
      </c>
      <c r="K121" t="s">
        <v>6568</v>
      </c>
      <c r="L121" t="s">
        <v>3335</v>
      </c>
    </row>
    <row r="122" spans="1:12" x14ac:dyDescent="0.3">
      <c r="A122">
        <v>103048</v>
      </c>
      <c r="B122" t="s">
        <v>273</v>
      </c>
      <c r="C122" t="s">
        <v>5839</v>
      </c>
      <c r="D122" t="s">
        <v>7070</v>
      </c>
      <c r="E122" t="s">
        <v>5981</v>
      </c>
      <c r="F122" t="s">
        <v>1605</v>
      </c>
      <c r="G122" t="s">
        <v>1603</v>
      </c>
      <c r="H122">
        <v>103048500227513</v>
      </c>
      <c r="I122">
        <v>1000</v>
      </c>
      <c r="J122" t="s">
        <v>1339</v>
      </c>
      <c r="K122" t="s">
        <v>4523</v>
      </c>
      <c r="L122" t="s">
        <v>1352</v>
      </c>
    </row>
    <row r="123" spans="1:12" x14ac:dyDescent="0.3">
      <c r="A123">
        <v>103048</v>
      </c>
      <c r="B123" t="s">
        <v>273</v>
      </c>
      <c r="C123" t="s">
        <v>5839</v>
      </c>
      <c r="D123" t="s">
        <v>7068</v>
      </c>
      <c r="E123" t="s">
        <v>5981</v>
      </c>
      <c r="F123" t="s">
        <v>702</v>
      </c>
      <c r="G123" t="s">
        <v>5856</v>
      </c>
      <c r="H123">
        <v>103048500227512</v>
      </c>
      <c r="I123">
        <v>1001</v>
      </c>
      <c r="J123" t="s">
        <v>1580</v>
      </c>
      <c r="K123" t="s">
        <v>4523</v>
      </c>
      <c r="L123" t="s">
        <v>1644</v>
      </c>
    </row>
    <row r="124" spans="1:12" x14ac:dyDescent="0.3">
      <c r="A124">
        <v>540585</v>
      </c>
      <c r="B124" t="s">
        <v>312</v>
      </c>
      <c r="C124" t="s">
        <v>5839</v>
      </c>
      <c r="D124" t="s">
        <v>7067</v>
      </c>
      <c r="E124" t="s">
        <v>6115</v>
      </c>
      <c r="F124" t="s">
        <v>702</v>
      </c>
      <c r="G124" t="s">
        <v>5842</v>
      </c>
      <c r="H124">
        <v>540585500023802</v>
      </c>
      <c r="I124">
        <v>1000</v>
      </c>
      <c r="J124" t="s">
        <v>1714</v>
      </c>
      <c r="K124" t="s">
        <v>4369</v>
      </c>
      <c r="L124" t="s">
        <v>1674</v>
      </c>
    </row>
    <row r="125" spans="1:12" x14ac:dyDescent="0.3">
      <c r="A125">
        <v>180532</v>
      </c>
      <c r="B125" t="s">
        <v>118</v>
      </c>
      <c r="C125" t="s">
        <v>5839</v>
      </c>
      <c r="D125" t="s">
        <v>7071</v>
      </c>
      <c r="E125" t="s">
        <v>6005</v>
      </c>
      <c r="F125" t="s">
        <v>1605</v>
      </c>
      <c r="G125" t="s">
        <v>1845</v>
      </c>
      <c r="H125">
        <v>180532300021743</v>
      </c>
      <c r="I125">
        <v>1000</v>
      </c>
      <c r="J125" t="s">
        <v>101</v>
      </c>
      <c r="K125" t="s">
        <v>6585</v>
      </c>
      <c r="L125" t="s">
        <v>6683</v>
      </c>
    </row>
    <row r="126" spans="1:12" x14ac:dyDescent="0.3">
      <c r="A126">
        <v>180532</v>
      </c>
      <c r="B126" t="s">
        <v>118</v>
      </c>
      <c r="C126" t="s">
        <v>5839</v>
      </c>
      <c r="D126" t="s">
        <v>7071</v>
      </c>
      <c r="E126" t="s">
        <v>6005</v>
      </c>
      <c r="F126" t="s">
        <v>702</v>
      </c>
      <c r="G126" t="s">
        <v>1617</v>
      </c>
      <c r="H126">
        <v>180532300021742</v>
      </c>
      <c r="I126">
        <v>1099</v>
      </c>
      <c r="J126" t="s">
        <v>1574</v>
      </c>
      <c r="K126" t="s">
        <v>4528</v>
      </c>
      <c r="L126" t="s">
        <v>1524</v>
      </c>
    </row>
    <row r="127" spans="1:12" x14ac:dyDescent="0.3">
      <c r="A127">
        <v>416307</v>
      </c>
      <c r="B127" t="s">
        <v>1188</v>
      </c>
      <c r="C127" t="s">
        <v>5839</v>
      </c>
      <c r="D127" t="s">
        <v>7065</v>
      </c>
      <c r="E127" t="s">
        <v>6050</v>
      </c>
      <c r="F127" t="s">
        <v>708</v>
      </c>
      <c r="G127" t="s">
        <v>1603</v>
      </c>
      <c r="H127">
        <v>416307500086901</v>
      </c>
      <c r="I127">
        <v>1000</v>
      </c>
      <c r="J127" t="s">
        <v>1339</v>
      </c>
      <c r="K127" t="s">
        <v>6568</v>
      </c>
      <c r="L127" t="s">
        <v>3326</v>
      </c>
    </row>
    <row r="128" spans="1:12" x14ac:dyDescent="0.3">
      <c r="A128">
        <v>416307</v>
      </c>
      <c r="B128" t="s">
        <v>1188</v>
      </c>
      <c r="C128" t="s">
        <v>5839</v>
      </c>
      <c r="D128" t="s">
        <v>7071</v>
      </c>
      <c r="E128" t="s">
        <v>6050</v>
      </c>
      <c r="F128" t="s">
        <v>702</v>
      </c>
      <c r="G128" t="s">
        <v>5868</v>
      </c>
      <c r="H128">
        <v>416307500086902</v>
      </c>
      <c r="I128">
        <v>1001</v>
      </c>
      <c r="J128" t="s">
        <v>57</v>
      </c>
      <c r="K128" t="s">
        <v>6568</v>
      </c>
      <c r="L128" t="s">
        <v>3325</v>
      </c>
    </row>
    <row r="129" spans="1:12" x14ac:dyDescent="0.3">
      <c r="A129">
        <v>66517</v>
      </c>
      <c r="B129" t="s">
        <v>1205</v>
      </c>
      <c r="C129" t="s">
        <v>5839</v>
      </c>
      <c r="D129" t="s">
        <v>7071</v>
      </c>
      <c r="E129" t="s">
        <v>5969</v>
      </c>
      <c r="F129" t="s">
        <v>1605</v>
      </c>
      <c r="G129" t="s">
        <v>5852</v>
      </c>
      <c r="H129">
        <v>66517300128273</v>
      </c>
      <c r="I129">
        <v>1011</v>
      </c>
      <c r="J129" t="s">
        <v>101</v>
      </c>
      <c r="K129" t="s">
        <v>2979</v>
      </c>
      <c r="L129" t="s">
        <v>6655</v>
      </c>
    </row>
    <row r="130" spans="1:12" x14ac:dyDescent="0.3">
      <c r="A130">
        <v>66513</v>
      </c>
      <c r="B130" t="s">
        <v>234</v>
      </c>
      <c r="C130" t="s">
        <v>5839</v>
      </c>
      <c r="D130" t="s">
        <v>7074</v>
      </c>
      <c r="E130" t="s">
        <v>5968</v>
      </c>
      <c r="F130" t="s">
        <v>708</v>
      </c>
      <c r="G130" t="s">
        <v>1529</v>
      </c>
      <c r="H130">
        <v>66513300091521</v>
      </c>
      <c r="I130">
        <v>1000</v>
      </c>
      <c r="J130" t="s">
        <v>3422</v>
      </c>
      <c r="K130" t="s">
        <v>4369</v>
      </c>
      <c r="L130" t="s">
        <v>1347</v>
      </c>
    </row>
    <row r="131" spans="1:12" x14ac:dyDescent="0.3">
      <c r="A131">
        <v>66513</v>
      </c>
      <c r="B131" t="s">
        <v>234</v>
      </c>
      <c r="C131" t="s">
        <v>5839</v>
      </c>
      <c r="D131" t="s">
        <v>7074</v>
      </c>
      <c r="E131" t="s">
        <v>5968</v>
      </c>
      <c r="F131" t="s">
        <v>708</v>
      </c>
      <c r="G131" t="s">
        <v>1529</v>
      </c>
      <c r="H131">
        <v>66513300091521</v>
      </c>
      <c r="I131">
        <v>1000</v>
      </c>
      <c r="J131" t="s">
        <v>3422</v>
      </c>
      <c r="K131" t="s">
        <v>4369</v>
      </c>
      <c r="L131" t="s">
        <v>1347</v>
      </c>
    </row>
    <row r="132" spans="1:12" x14ac:dyDescent="0.3">
      <c r="A132">
        <v>66513</v>
      </c>
      <c r="B132" t="s">
        <v>234</v>
      </c>
      <c r="C132" t="s">
        <v>5839</v>
      </c>
      <c r="D132" t="s">
        <v>7074</v>
      </c>
      <c r="E132" t="s">
        <v>5968</v>
      </c>
      <c r="F132" t="s">
        <v>708</v>
      </c>
      <c r="G132" t="s">
        <v>1529</v>
      </c>
      <c r="H132">
        <v>66513300091521</v>
      </c>
      <c r="I132">
        <v>1000</v>
      </c>
      <c r="J132" t="s">
        <v>3422</v>
      </c>
      <c r="K132" t="s">
        <v>4369</v>
      </c>
      <c r="L132" t="s">
        <v>1347</v>
      </c>
    </row>
    <row r="133" spans="1:12" x14ac:dyDescent="0.3">
      <c r="A133">
        <v>42551</v>
      </c>
      <c r="B133" t="s">
        <v>2977</v>
      </c>
      <c r="C133" t="s">
        <v>5839</v>
      </c>
      <c r="D133" t="s">
        <v>7067</v>
      </c>
      <c r="E133" t="s">
        <v>5966</v>
      </c>
      <c r="F133" t="s">
        <v>708</v>
      </c>
      <c r="G133" t="s">
        <v>5854</v>
      </c>
      <c r="H133">
        <v>42551500223131</v>
      </c>
      <c r="I133">
        <v>1000</v>
      </c>
      <c r="J133" t="s">
        <v>1714</v>
      </c>
      <c r="K133" t="s">
        <v>6575</v>
      </c>
      <c r="L133" t="s">
        <v>3029</v>
      </c>
    </row>
    <row r="134" spans="1:12" x14ac:dyDescent="0.3">
      <c r="A134">
        <v>66513</v>
      </c>
      <c r="B134" t="s">
        <v>234</v>
      </c>
      <c r="C134" t="s">
        <v>5839</v>
      </c>
      <c r="D134" t="s">
        <v>7071</v>
      </c>
      <c r="E134" t="s">
        <v>5968</v>
      </c>
      <c r="F134" t="s">
        <v>702</v>
      </c>
      <c r="G134" t="s">
        <v>1882</v>
      </c>
      <c r="H134">
        <v>66513300091522</v>
      </c>
      <c r="I134">
        <v>1001</v>
      </c>
      <c r="J134" t="s">
        <v>3231</v>
      </c>
      <c r="K134" t="s">
        <v>4369</v>
      </c>
      <c r="L134" t="s">
        <v>1348</v>
      </c>
    </row>
    <row r="135" spans="1:12" x14ac:dyDescent="0.3">
      <c r="A135">
        <v>66513</v>
      </c>
      <c r="B135" t="s">
        <v>234</v>
      </c>
      <c r="C135" t="s">
        <v>5839</v>
      </c>
      <c r="D135" t="s">
        <v>7071</v>
      </c>
      <c r="E135" t="s">
        <v>5968</v>
      </c>
      <c r="F135" t="s">
        <v>702</v>
      </c>
      <c r="G135" t="s">
        <v>1882</v>
      </c>
      <c r="H135">
        <v>66513300091522</v>
      </c>
      <c r="I135">
        <v>1011</v>
      </c>
      <c r="J135" t="s">
        <v>101</v>
      </c>
      <c r="K135" t="s">
        <v>4560</v>
      </c>
      <c r="L135" t="s">
        <v>6654</v>
      </c>
    </row>
    <row r="136" spans="1:12" x14ac:dyDescent="0.3">
      <c r="A136">
        <v>66513</v>
      </c>
      <c r="B136" t="s">
        <v>234</v>
      </c>
      <c r="C136" t="s">
        <v>5839</v>
      </c>
      <c r="D136" t="s">
        <v>7068</v>
      </c>
      <c r="E136" t="s">
        <v>5968</v>
      </c>
      <c r="F136" t="s">
        <v>702</v>
      </c>
      <c r="G136" t="s">
        <v>1882</v>
      </c>
      <c r="H136">
        <v>66513300091522</v>
      </c>
      <c r="I136">
        <v>1001</v>
      </c>
      <c r="J136" t="s">
        <v>3231</v>
      </c>
      <c r="K136" t="s">
        <v>4369</v>
      </c>
      <c r="L136" t="s">
        <v>1348</v>
      </c>
    </row>
    <row r="137" spans="1:12" x14ac:dyDescent="0.3">
      <c r="A137">
        <v>66513</v>
      </c>
      <c r="B137" t="s">
        <v>234</v>
      </c>
      <c r="C137" t="s">
        <v>5839</v>
      </c>
      <c r="D137" t="s">
        <v>7068</v>
      </c>
      <c r="E137" t="s">
        <v>5968</v>
      </c>
      <c r="F137" t="s">
        <v>702</v>
      </c>
      <c r="G137" t="s">
        <v>1882</v>
      </c>
      <c r="H137">
        <v>66513300091522</v>
      </c>
      <c r="I137">
        <v>1011</v>
      </c>
      <c r="J137" t="s">
        <v>101</v>
      </c>
      <c r="K137" t="s">
        <v>4560</v>
      </c>
      <c r="L137" t="s">
        <v>6654</v>
      </c>
    </row>
    <row r="138" spans="1:12" x14ac:dyDescent="0.3">
      <c r="A138">
        <v>66513</v>
      </c>
      <c r="B138" t="s">
        <v>234</v>
      </c>
      <c r="C138" t="s">
        <v>5860</v>
      </c>
      <c r="D138" t="s">
        <v>7069</v>
      </c>
      <c r="E138" t="s">
        <v>5968</v>
      </c>
      <c r="F138" t="s">
        <v>1610</v>
      </c>
      <c r="G138" t="s">
        <v>1529</v>
      </c>
      <c r="H138">
        <v>66513300091525</v>
      </c>
      <c r="I138">
        <v>1002</v>
      </c>
      <c r="J138" t="s">
        <v>3424</v>
      </c>
      <c r="K138" t="s">
        <v>6576</v>
      </c>
      <c r="L138" t="s">
        <v>1634</v>
      </c>
    </row>
    <row r="139" spans="1:12" x14ac:dyDescent="0.3">
      <c r="A139">
        <v>42784</v>
      </c>
      <c r="B139" t="s">
        <v>176</v>
      </c>
      <c r="C139" t="s">
        <v>5839</v>
      </c>
      <c r="D139" t="s">
        <v>7070</v>
      </c>
      <c r="E139" t="s">
        <v>5967</v>
      </c>
      <c r="F139" t="s">
        <v>708</v>
      </c>
      <c r="G139" t="s">
        <v>1606</v>
      </c>
      <c r="H139">
        <v>42784500240661</v>
      </c>
      <c r="I139">
        <v>1000</v>
      </c>
      <c r="J139" t="s">
        <v>1339</v>
      </c>
      <c r="K139" t="s">
        <v>4873</v>
      </c>
      <c r="L139" t="s">
        <v>1632</v>
      </c>
    </row>
    <row r="140" spans="1:12" x14ac:dyDescent="0.3">
      <c r="A140">
        <v>653434</v>
      </c>
      <c r="B140" t="s">
        <v>1274</v>
      </c>
      <c r="C140" t="s">
        <v>5839</v>
      </c>
      <c r="D140" t="s">
        <v>7068</v>
      </c>
      <c r="E140" t="s">
        <v>6183</v>
      </c>
      <c r="F140" t="s">
        <v>702</v>
      </c>
      <c r="G140" t="s">
        <v>5858</v>
      </c>
      <c r="H140">
        <v>653434500201622</v>
      </c>
      <c r="I140">
        <v>1000</v>
      </c>
      <c r="J140" t="s">
        <v>101</v>
      </c>
      <c r="K140" t="s">
        <v>6589</v>
      </c>
      <c r="L140" t="s">
        <v>6771</v>
      </c>
    </row>
    <row r="141" spans="1:12" x14ac:dyDescent="0.3">
      <c r="A141">
        <v>653403</v>
      </c>
      <c r="B141" t="s">
        <v>208</v>
      </c>
      <c r="C141" t="s">
        <v>5839</v>
      </c>
      <c r="D141" t="s">
        <v>7068</v>
      </c>
      <c r="E141" t="s">
        <v>6179</v>
      </c>
      <c r="F141" t="s">
        <v>708</v>
      </c>
      <c r="G141" t="s">
        <v>5858</v>
      </c>
      <c r="H141">
        <v>653403500201631</v>
      </c>
      <c r="I141">
        <v>1000</v>
      </c>
      <c r="J141" t="s">
        <v>101</v>
      </c>
      <c r="K141" t="s">
        <v>6568</v>
      </c>
      <c r="L141" t="s">
        <v>6767</v>
      </c>
    </row>
    <row r="142" spans="1:12" x14ac:dyDescent="0.3">
      <c r="A142">
        <v>536286</v>
      </c>
      <c r="B142" t="s">
        <v>1224</v>
      </c>
      <c r="C142" t="s">
        <v>5839</v>
      </c>
      <c r="D142" t="s">
        <v>7071</v>
      </c>
      <c r="E142" t="s">
        <v>6098</v>
      </c>
      <c r="F142" t="s">
        <v>708</v>
      </c>
      <c r="G142" t="s">
        <v>5870</v>
      </c>
      <c r="H142">
        <v>536286500015041</v>
      </c>
      <c r="I142">
        <v>1000</v>
      </c>
      <c r="J142" t="s">
        <v>101</v>
      </c>
      <c r="K142" t="s">
        <v>6568</v>
      </c>
      <c r="L142" t="s">
        <v>1395</v>
      </c>
    </row>
    <row r="143" spans="1:12" x14ac:dyDescent="0.3">
      <c r="A143">
        <v>540996</v>
      </c>
      <c r="B143" t="s">
        <v>1214</v>
      </c>
      <c r="C143" t="s">
        <v>5839</v>
      </c>
      <c r="D143" t="s">
        <v>7067</v>
      </c>
      <c r="E143" t="s">
        <v>6116</v>
      </c>
      <c r="F143" t="s">
        <v>702</v>
      </c>
      <c r="G143" t="s">
        <v>5898</v>
      </c>
      <c r="H143">
        <v>540996300167432</v>
      </c>
      <c r="I143">
        <v>1000</v>
      </c>
      <c r="J143" t="s">
        <v>1714</v>
      </c>
      <c r="K143" t="s">
        <v>4369</v>
      </c>
      <c r="L143" t="s">
        <v>1676</v>
      </c>
    </row>
    <row r="144" spans="1:12" x14ac:dyDescent="0.3">
      <c r="A144">
        <v>582245</v>
      </c>
      <c r="B144" t="s">
        <v>1265</v>
      </c>
      <c r="C144" t="s">
        <v>5839</v>
      </c>
      <c r="D144" t="s">
        <v>7071</v>
      </c>
      <c r="E144" t="s">
        <v>6143</v>
      </c>
      <c r="F144" t="s">
        <v>708</v>
      </c>
      <c r="G144" t="s">
        <v>5870</v>
      </c>
      <c r="H144">
        <v>582245500054331</v>
      </c>
      <c r="I144">
        <v>1000</v>
      </c>
      <c r="J144" t="s">
        <v>101</v>
      </c>
      <c r="K144" t="s">
        <v>6568</v>
      </c>
      <c r="L144" t="s">
        <v>1418</v>
      </c>
    </row>
    <row r="145" spans="1:12" x14ac:dyDescent="0.3">
      <c r="A145">
        <v>559404</v>
      </c>
      <c r="B145" t="s">
        <v>1214</v>
      </c>
      <c r="C145" t="s">
        <v>5839</v>
      </c>
      <c r="D145" t="s">
        <v>7068</v>
      </c>
      <c r="E145" t="s">
        <v>6131</v>
      </c>
      <c r="F145" t="s">
        <v>708</v>
      </c>
      <c r="G145" t="s">
        <v>5842</v>
      </c>
      <c r="H145">
        <v>559404500021371</v>
      </c>
      <c r="I145">
        <v>1000</v>
      </c>
      <c r="J145" t="s">
        <v>101</v>
      </c>
      <c r="K145" t="s">
        <v>4369</v>
      </c>
      <c r="L145" t="s">
        <v>1413</v>
      </c>
    </row>
    <row r="146" spans="1:12" x14ac:dyDescent="0.3">
      <c r="A146">
        <v>562311</v>
      </c>
      <c r="B146" t="s">
        <v>2378</v>
      </c>
      <c r="C146" t="s">
        <v>5839</v>
      </c>
      <c r="D146" t="s">
        <v>7078</v>
      </c>
      <c r="E146" t="s">
        <v>6133</v>
      </c>
      <c r="F146" t="s">
        <v>708</v>
      </c>
      <c r="G146" t="s">
        <v>5900</v>
      </c>
      <c r="H146">
        <v>562311500264741</v>
      </c>
      <c r="I146">
        <v>1000</v>
      </c>
      <c r="J146" t="s">
        <v>2256</v>
      </c>
      <c r="K146" t="s">
        <v>4547</v>
      </c>
      <c r="L146" t="s">
        <v>1415</v>
      </c>
    </row>
    <row r="147" spans="1:12" x14ac:dyDescent="0.3">
      <c r="A147">
        <v>536306</v>
      </c>
      <c r="B147" t="s">
        <v>272</v>
      </c>
      <c r="C147" t="s">
        <v>5839</v>
      </c>
      <c r="D147" t="s">
        <v>7064</v>
      </c>
      <c r="E147" t="s">
        <v>6104</v>
      </c>
      <c r="F147" t="s">
        <v>708</v>
      </c>
      <c r="G147" t="s">
        <v>1606</v>
      </c>
      <c r="H147">
        <v>536306300172241</v>
      </c>
      <c r="I147">
        <v>1000</v>
      </c>
      <c r="J147" t="s">
        <v>1339</v>
      </c>
      <c r="K147" t="s">
        <v>4369</v>
      </c>
      <c r="L147" t="s">
        <v>1400</v>
      </c>
    </row>
    <row r="148" spans="1:12" x14ac:dyDescent="0.3">
      <c r="A148">
        <v>124919</v>
      </c>
      <c r="B148" t="s">
        <v>1320</v>
      </c>
      <c r="C148" t="s">
        <v>5839</v>
      </c>
      <c r="D148" t="s">
        <v>7065</v>
      </c>
      <c r="E148" t="s">
        <v>5989</v>
      </c>
      <c r="F148" t="s">
        <v>708</v>
      </c>
      <c r="G148" t="s">
        <v>1604</v>
      </c>
      <c r="H148">
        <v>124919300103491</v>
      </c>
      <c r="I148">
        <v>1000</v>
      </c>
      <c r="J148" t="s">
        <v>1339</v>
      </c>
      <c r="K148" t="s">
        <v>4369</v>
      </c>
      <c r="L148" t="s">
        <v>1354</v>
      </c>
    </row>
    <row r="149" spans="1:12" x14ac:dyDescent="0.3">
      <c r="A149">
        <v>84671</v>
      </c>
      <c r="B149" t="s">
        <v>406</v>
      </c>
      <c r="C149" t="s">
        <v>5839</v>
      </c>
      <c r="D149" t="s">
        <v>7066</v>
      </c>
      <c r="E149" t="s">
        <v>5973</v>
      </c>
      <c r="F149" t="s">
        <v>702</v>
      </c>
      <c r="G149" t="s">
        <v>5855</v>
      </c>
      <c r="H149">
        <v>84671500368152</v>
      </c>
      <c r="I149">
        <v>1000</v>
      </c>
      <c r="J149" t="s">
        <v>101</v>
      </c>
      <c r="K149" t="s">
        <v>6568</v>
      </c>
      <c r="L149" t="s">
        <v>6658</v>
      </c>
    </row>
    <row r="150" spans="1:12" x14ac:dyDescent="0.3">
      <c r="A150">
        <v>84671</v>
      </c>
      <c r="B150" t="s">
        <v>406</v>
      </c>
      <c r="C150" t="s">
        <v>5839</v>
      </c>
      <c r="D150" t="s">
        <v>7065</v>
      </c>
      <c r="E150" t="s">
        <v>5973</v>
      </c>
      <c r="F150" t="s">
        <v>708</v>
      </c>
      <c r="G150" t="s">
        <v>1613</v>
      </c>
      <c r="H150">
        <v>84671500368151</v>
      </c>
      <c r="I150">
        <v>1001</v>
      </c>
      <c r="J150" t="s">
        <v>106</v>
      </c>
      <c r="K150" t="s">
        <v>6568</v>
      </c>
      <c r="L150" t="s">
        <v>6659</v>
      </c>
    </row>
    <row r="151" spans="1:12" x14ac:dyDescent="0.3">
      <c r="A151">
        <v>66518</v>
      </c>
      <c r="B151" t="s">
        <v>180</v>
      </c>
      <c r="C151" t="s">
        <v>5839</v>
      </c>
      <c r="D151" t="s">
        <v>7074</v>
      </c>
      <c r="E151" t="s">
        <v>5970</v>
      </c>
      <c r="F151" t="s">
        <v>708</v>
      </c>
      <c r="G151" t="s">
        <v>1611</v>
      </c>
      <c r="H151">
        <v>66518300128331</v>
      </c>
      <c r="I151">
        <v>1000</v>
      </c>
      <c r="J151" t="s">
        <v>3422</v>
      </c>
      <c r="K151" t="s">
        <v>4369</v>
      </c>
      <c r="L151" t="s">
        <v>1638</v>
      </c>
    </row>
    <row r="152" spans="1:12" x14ac:dyDescent="0.3">
      <c r="A152">
        <v>66518</v>
      </c>
      <c r="B152" t="s">
        <v>180</v>
      </c>
      <c r="C152" t="s">
        <v>5839</v>
      </c>
      <c r="D152" t="s">
        <v>7074</v>
      </c>
      <c r="E152" t="s">
        <v>5970</v>
      </c>
      <c r="F152" t="s">
        <v>708</v>
      </c>
      <c r="G152" t="s">
        <v>1611</v>
      </c>
      <c r="H152">
        <v>66518300128331</v>
      </c>
      <c r="I152">
        <v>1011</v>
      </c>
      <c r="J152" t="s">
        <v>1339</v>
      </c>
      <c r="K152" t="s">
        <v>6577</v>
      </c>
      <c r="L152" t="s">
        <v>6656</v>
      </c>
    </row>
    <row r="153" spans="1:12" x14ac:dyDescent="0.3">
      <c r="A153">
        <v>66518</v>
      </c>
      <c r="B153" t="s">
        <v>180</v>
      </c>
      <c r="C153" t="s">
        <v>5839</v>
      </c>
      <c r="D153" t="s">
        <v>7074</v>
      </c>
      <c r="E153" t="s">
        <v>5970</v>
      </c>
      <c r="F153" t="s">
        <v>708</v>
      </c>
      <c r="G153" t="s">
        <v>1611</v>
      </c>
      <c r="H153">
        <v>66518300128331</v>
      </c>
      <c r="I153">
        <v>1000</v>
      </c>
      <c r="J153" t="s">
        <v>3422</v>
      </c>
      <c r="K153" t="s">
        <v>4369</v>
      </c>
      <c r="L153" t="s">
        <v>1638</v>
      </c>
    </row>
    <row r="154" spans="1:12" x14ac:dyDescent="0.3">
      <c r="A154">
        <v>66518</v>
      </c>
      <c r="B154" t="s">
        <v>180</v>
      </c>
      <c r="C154" t="s">
        <v>5839</v>
      </c>
      <c r="D154" t="s">
        <v>7074</v>
      </c>
      <c r="E154" t="s">
        <v>5970</v>
      </c>
      <c r="F154" t="s">
        <v>708</v>
      </c>
      <c r="G154" t="s">
        <v>1611</v>
      </c>
      <c r="H154">
        <v>66518300128331</v>
      </c>
      <c r="I154">
        <v>1011</v>
      </c>
      <c r="J154" t="s">
        <v>1339</v>
      </c>
      <c r="K154" t="s">
        <v>6577</v>
      </c>
      <c r="L154" t="s">
        <v>6656</v>
      </c>
    </row>
    <row r="155" spans="1:12" x14ac:dyDescent="0.3">
      <c r="A155">
        <v>587337</v>
      </c>
      <c r="B155" t="s">
        <v>1248</v>
      </c>
      <c r="C155" t="s">
        <v>5839</v>
      </c>
      <c r="D155" t="s">
        <v>7068</v>
      </c>
      <c r="E155" t="s">
        <v>6147</v>
      </c>
      <c r="F155" t="s">
        <v>708</v>
      </c>
      <c r="G155" t="s">
        <v>5842</v>
      </c>
      <c r="H155">
        <v>587337500051651</v>
      </c>
      <c r="I155">
        <v>1000</v>
      </c>
      <c r="J155" t="s">
        <v>101</v>
      </c>
      <c r="K155" t="s">
        <v>4369</v>
      </c>
      <c r="L155" t="s">
        <v>1422</v>
      </c>
    </row>
    <row r="156" spans="1:12" x14ac:dyDescent="0.3">
      <c r="A156">
        <v>166802</v>
      </c>
      <c r="B156" t="s">
        <v>99</v>
      </c>
      <c r="C156" t="s">
        <v>5839</v>
      </c>
      <c r="D156" t="s">
        <v>7068</v>
      </c>
      <c r="E156" t="s">
        <v>6003</v>
      </c>
      <c r="F156" t="s">
        <v>708</v>
      </c>
      <c r="G156" t="s">
        <v>5852</v>
      </c>
      <c r="H156">
        <v>166802500090951</v>
      </c>
      <c r="I156">
        <v>1000</v>
      </c>
      <c r="J156" t="s">
        <v>101</v>
      </c>
      <c r="K156" t="s">
        <v>4369</v>
      </c>
      <c r="L156" t="s">
        <v>6681</v>
      </c>
    </row>
    <row r="157" spans="1:12" x14ac:dyDescent="0.3">
      <c r="A157">
        <v>66518</v>
      </c>
      <c r="B157" t="s">
        <v>180</v>
      </c>
      <c r="C157" t="s">
        <v>5839</v>
      </c>
      <c r="D157" t="s">
        <v>7071</v>
      </c>
      <c r="E157" t="s">
        <v>5970</v>
      </c>
      <c r="F157" t="s">
        <v>702</v>
      </c>
      <c r="G157" t="s">
        <v>704</v>
      </c>
      <c r="H157">
        <v>66518300128332</v>
      </c>
      <c r="I157">
        <v>1001</v>
      </c>
      <c r="J157" t="s">
        <v>3231</v>
      </c>
      <c r="K157" t="s">
        <v>6578</v>
      </c>
      <c r="L157" t="s">
        <v>1636</v>
      </c>
    </row>
    <row r="158" spans="1:12" x14ac:dyDescent="0.3">
      <c r="A158">
        <v>66518</v>
      </c>
      <c r="B158" t="s">
        <v>180</v>
      </c>
      <c r="C158" t="s">
        <v>5839</v>
      </c>
      <c r="D158" t="s">
        <v>7071</v>
      </c>
      <c r="E158" t="s">
        <v>5970</v>
      </c>
      <c r="F158" t="s">
        <v>702</v>
      </c>
      <c r="G158" t="s">
        <v>704</v>
      </c>
      <c r="H158">
        <v>66518300128332</v>
      </c>
      <c r="I158">
        <v>1012</v>
      </c>
      <c r="J158" t="s">
        <v>57</v>
      </c>
      <c r="K158" t="s">
        <v>4569</v>
      </c>
      <c r="L158" t="s">
        <v>6657</v>
      </c>
    </row>
    <row r="159" spans="1:12" x14ac:dyDescent="0.3">
      <c r="A159">
        <v>166802</v>
      </c>
      <c r="B159" t="s">
        <v>99</v>
      </c>
      <c r="C159" t="s">
        <v>5839</v>
      </c>
      <c r="D159" t="s">
        <v>7068</v>
      </c>
      <c r="E159" t="s">
        <v>6003</v>
      </c>
      <c r="F159" t="s">
        <v>702</v>
      </c>
      <c r="G159" t="s">
        <v>5852</v>
      </c>
      <c r="H159">
        <v>166802500090952</v>
      </c>
      <c r="I159">
        <v>1099</v>
      </c>
      <c r="J159" t="s">
        <v>1574</v>
      </c>
      <c r="K159" t="s">
        <v>4557</v>
      </c>
      <c r="L159" t="s">
        <v>6682</v>
      </c>
    </row>
    <row r="160" spans="1:12" x14ac:dyDescent="0.3">
      <c r="A160">
        <v>66519</v>
      </c>
      <c r="B160" t="s">
        <v>338</v>
      </c>
      <c r="C160" t="s">
        <v>5839</v>
      </c>
      <c r="D160" t="s">
        <v>7071</v>
      </c>
      <c r="E160" t="s">
        <v>5971</v>
      </c>
      <c r="F160" t="s">
        <v>702</v>
      </c>
      <c r="G160" t="s">
        <v>704</v>
      </c>
      <c r="H160">
        <v>66519300128342</v>
      </c>
      <c r="I160">
        <v>1012</v>
      </c>
      <c r="J160" t="s">
        <v>57</v>
      </c>
      <c r="K160" t="s">
        <v>4569</v>
      </c>
      <c r="L160" t="s">
        <v>4170</v>
      </c>
    </row>
    <row r="161" spans="1:12" x14ac:dyDescent="0.3">
      <c r="A161">
        <v>97950</v>
      </c>
      <c r="B161" t="s">
        <v>263</v>
      </c>
      <c r="C161" t="s">
        <v>5839</v>
      </c>
      <c r="D161" t="s">
        <v>7071</v>
      </c>
      <c r="E161" t="s">
        <v>5979</v>
      </c>
      <c r="F161" t="s">
        <v>1605</v>
      </c>
      <c r="G161" t="s">
        <v>5845</v>
      </c>
      <c r="H161">
        <v>97950300128353</v>
      </c>
      <c r="I161">
        <v>1000</v>
      </c>
      <c r="J161" t="s">
        <v>4559</v>
      </c>
      <c r="K161" t="s">
        <v>4369</v>
      </c>
      <c r="L161" t="s">
        <v>1642</v>
      </c>
    </row>
    <row r="162" spans="1:12" x14ac:dyDescent="0.3">
      <c r="A162">
        <v>97950</v>
      </c>
      <c r="B162" t="s">
        <v>263</v>
      </c>
      <c r="C162" t="s">
        <v>5839</v>
      </c>
      <c r="D162" t="s">
        <v>7071</v>
      </c>
      <c r="E162" t="s">
        <v>5979</v>
      </c>
      <c r="F162" t="s">
        <v>1605</v>
      </c>
      <c r="G162" t="s">
        <v>5845</v>
      </c>
      <c r="H162">
        <v>97950300128353</v>
      </c>
      <c r="I162">
        <v>1011</v>
      </c>
      <c r="J162" t="s">
        <v>101</v>
      </c>
      <c r="K162" t="s">
        <v>4511</v>
      </c>
      <c r="L162" t="s">
        <v>6663</v>
      </c>
    </row>
    <row r="163" spans="1:12" x14ac:dyDescent="0.3">
      <c r="A163">
        <v>66519</v>
      </c>
      <c r="B163" t="s">
        <v>338</v>
      </c>
      <c r="C163" t="s">
        <v>5839</v>
      </c>
      <c r="D163" t="s">
        <v>7074</v>
      </c>
      <c r="E163" t="s">
        <v>5971</v>
      </c>
      <c r="F163" t="s">
        <v>1605</v>
      </c>
      <c r="G163" t="s">
        <v>1593</v>
      </c>
      <c r="H163">
        <v>66519300128343</v>
      </c>
      <c r="I163">
        <v>1000</v>
      </c>
      <c r="J163" t="s">
        <v>3422</v>
      </c>
      <c r="K163" t="s">
        <v>6579</v>
      </c>
      <c r="L163" t="s">
        <v>1639</v>
      </c>
    </row>
    <row r="164" spans="1:12" x14ac:dyDescent="0.3">
      <c r="A164">
        <v>66519</v>
      </c>
      <c r="B164" t="s">
        <v>338</v>
      </c>
      <c r="C164" t="s">
        <v>5839</v>
      </c>
      <c r="D164" t="s">
        <v>7074</v>
      </c>
      <c r="E164" t="s">
        <v>5971</v>
      </c>
      <c r="F164" t="s">
        <v>1605</v>
      </c>
      <c r="G164" t="s">
        <v>1593</v>
      </c>
      <c r="H164">
        <v>66519300128343</v>
      </c>
      <c r="I164">
        <v>1011</v>
      </c>
      <c r="J164" t="s">
        <v>1339</v>
      </c>
      <c r="K164" t="s">
        <v>4697</v>
      </c>
      <c r="L164" t="s">
        <v>4168</v>
      </c>
    </row>
    <row r="165" spans="1:12" x14ac:dyDescent="0.3">
      <c r="A165">
        <v>97950</v>
      </c>
      <c r="B165" t="s">
        <v>263</v>
      </c>
      <c r="C165" t="s">
        <v>5839</v>
      </c>
      <c r="D165" t="s">
        <v>7074</v>
      </c>
      <c r="E165" t="s">
        <v>5979</v>
      </c>
      <c r="F165" t="s">
        <v>768</v>
      </c>
      <c r="G165" t="s">
        <v>1611</v>
      </c>
      <c r="H165">
        <v>97950300128354</v>
      </c>
      <c r="I165">
        <v>1001</v>
      </c>
      <c r="J165" t="s">
        <v>3428</v>
      </c>
      <c r="K165" t="s">
        <v>6581</v>
      </c>
      <c r="L165" t="s">
        <v>2220</v>
      </c>
    </row>
    <row r="166" spans="1:12" x14ac:dyDescent="0.3">
      <c r="A166">
        <v>97950</v>
      </c>
      <c r="B166" t="s">
        <v>263</v>
      </c>
      <c r="C166" t="s">
        <v>5839</v>
      </c>
      <c r="D166" t="s">
        <v>7074</v>
      </c>
      <c r="E166" t="s">
        <v>5979</v>
      </c>
      <c r="F166" t="s">
        <v>768</v>
      </c>
      <c r="G166" t="s">
        <v>1611</v>
      </c>
      <c r="H166">
        <v>97950300128354</v>
      </c>
      <c r="I166">
        <v>1012</v>
      </c>
      <c r="J166" t="s">
        <v>106</v>
      </c>
      <c r="K166" t="s">
        <v>4431</v>
      </c>
      <c r="L166" t="s">
        <v>6664</v>
      </c>
    </row>
    <row r="167" spans="1:12" x14ac:dyDescent="0.3">
      <c r="A167">
        <v>66519</v>
      </c>
      <c r="B167" t="s">
        <v>338</v>
      </c>
      <c r="C167" t="s">
        <v>5839</v>
      </c>
      <c r="D167" t="s">
        <v>7074</v>
      </c>
      <c r="E167" t="s">
        <v>5971</v>
      </c>
      <c r="F167" t="s">
        <v>1609</v>
      </c>
      <c r="G167" t="s">
        <v>1593</v>
      </c>
      <c r="H167">
        <v>66519300128347</v>
      </c>
      <c r="I167">
        <v>1099</v>
      </c>
      <c r="J167" t="s">
        <v>4297</v>
      </c>
      <c r="K167" t="s">
        <v>4697</v>
      </c>
      <c r="L167" t="s">
        <v>4172</v>
      </c>
    </row>
    <row r="168" spans="1:12" x14ac:dyDescent="0.3">
      <c r="A168">
        <v>66552</v>
      </c>
      <c r="B168" t="s">
        <v>1199</v>
      </c>
      <c r="C168" t="s">
        <v>5839</v>
      </c>
      <c r="D168" t="s">
        <v>7068</v>
      </c>
      <c r="E168" t="s">
        <v>5972</v>
      </c>
      <c r="F168" t="s">
        <v>708</v>
      </c>
      <c r="G168" t="s">
        <v>5856</v>
      </c>
      <c r="H168">
        <v>66552500195151</v>
      </c>
      <c r="I168">
        <v>1000</v>
      </c>
      <c r="J168" t="s">
        <v>101</v>
      </c>
      <c r="K168" t="s">
        <v>4369</v>
      </c>
      <c r="L168" t="s">
        <v>1349</v>
      </c>
    </row>
    <row r="169" spans="1:12" x14ac:dyDescent="0.3">
      <c r="A169">
        <v>536288</v>
      </c>
      <c r="B169" t="s">
        <v>1240</v>
      </c>
      <c r="C169" t="s">
        <v>5839</v>
      </c>
      <c r="D169" t="s">
        <v>7068</v>
      </c>
      <c r="E169" t="s">
        <v>6100</v>
      </c>
      <c r="F169" t="s">
        <v>708</v>
      </c>
      <c r="G169" t="s">
        <v>5852</v>
      </c>
      <c r="H169">
        <v>536288300174561</v>
      </c>
      <c r="I169">
        <v>1000</v>
      </c>
      <c r="J169" t="s">
        <v>101</v>
      </c>
      <c r="K169" t="s">
        <v>6568</v>
      </c>
      <c r="L169" t="s">
        <v>6728</v>
      </c>
    </row>
    <row r="170" spans="1:12" x14ac:dyDescent="0.3">
      <c r="A170">
        <v>84672</v>
      </c>
      <c r="B170" t="s">
        <v>281</v>
      </c>
      <c r="C170" t="s">
        <v>5839</v>
      </c>
      <c r="D170" t="s">
        <v>7066</v>
      </c>
      <c r="E170" t="s">
        <v>5974</v>
      </c>
      <c r="F170" t="s">
        <v>708</v>
      </c>
      <c r="G170" t="s">
        <v>5862</v>
      </c>
      <c r="H170">
        <v>84672500364001</v>
      </c>
      <c r="I170">
        <v>1001</v>
      </c>
      <c r="J170" t="s">
        <v>57</v>
      </c>
      <c r="K170" t="s">
        <v>6568</v>
      </c>
      <c r="L170" t="s">
        <v>6661</v>
      </c>
    </row>
    <row r="171" spans="1:12" x14ac:dyDescent="0.3">
      <c r="A171">
        <v>536299</v>
      </c>
      <c r="B171" t="s">
        <v>1209</v>
      </c>
      <c r="C171" t="s">
        <v>5839</v>
      </c>
      <c r="D171" t="s">
        <v>7065</v>
      </c>
      <c r="E171" t="s">
        <v>6101</v>
      </c>
      <c r="F171" t="s">
        <v>708</v>
      </c>
      <c r="G171" t="s">
        <v>1611</v>
      </c>
      <c r="H171">
        <v>536299300174451</v>
      </c>
      <c r="I171">
        <v>1000</v>
      </c>
      <c r="J171" t="s">
        <v>1339</v>
      </c>
      <c r="K171" t="s">
        <v>4369</v>
      </c>
      <c r="L171" t="s">
        <v>1397</v>
      </c>
    </row>
    <row r="172" spans="1:12" x14ac:dyDescent="0.3">
      <c r="A172">
        <v>84672</v>
      </c>
      <c r="B172" t="s">
        <v>281</v>
      </c>
      <c r="C172" t="s">
        <v>5839</v>
      </c>
      <c r="D172" t="s">
        <v>7065</v>
      </c>
      <c r="E172" t="s">
        <v>5974</v>
      </c>
      <c r="F172" t="s">
        <v>702</v>
      </c>
      <c r="G172" t="s">
        <v>5863</v>
      </c>
      <c r="H172">
        <v>84672500364002</v>
      </c>
      <c r="I172">
        <v>1000</v>
      </c>
      <c r="J172" t="s">
        <v>1339</v>
      </c>
      <c r="K172" t="s">
        <v>6568</v>
      </c>
      <c r="L172" t="s">
        <v>6660</v>
      </c>
    </row>
    <row r="173" spans="1:12" x14ac:dyDescent="0.3">
      <c r="A173">
        <v>84675</v>
      </c>
      <c r="B173" t="s">
        <v>404</v>
      </c>
      <c r="C173" t="s">
        <v>5839</v>
      </c>
      <c r="D173" t="s">
        <v>7066</v>
      </c>
      <c r="E173" t="s">
        <v>5975</v>
      </c>
      <c r="F173" t="s">
        <v>708</v>
      </c>
      <c r="G173" t="s">
        <v>5864</v>
      </c>
      <c r="H173">
        <v>84675500364741</v>
      </c>
      <c r="I173">
        <v>1000</v>
      </c>
      <c r="J173" t="s">
        <v>101</v>
      </c>
      <c r="K173" t="s">
        <v>6568</v>
      </c>
      <c r="L173" t="s">
        <v>6662</v>
      </c>
    </row>
    <row r="174" spans="1:12" x14ac:dyDescent="0.3">
      <c r="A174">
        <v>85061</v>
      </c>
      <c r="B174" t="s">
        <v>4269</v>
      </c>
      <c r="C174" t="s">
        <v>5839</v>
      </c>
      <c r="D174" t="s">
        <v>7071</v>
      </c>
      <c r="E174" t="s">
        <v>5977</v>
      </c>
      <c r="F174" t="s">
        <v>708</v>
      </c>
      <c r="G174" t="s">
        <v>5852</v>
      </c>
      <c r="H174">
        <v>85061500625701</v>
      </c>
      <c r="I174">
        <v>1011</v>
      </c>
      <c r="J174" t="s">
        <v>101</v>
      </c>
      <c r="K174" t="s">
        <v>4377</v>
      </c>
      <c r="L174" t="s">
        <v>4174</v>
      </c>
    </row>
    <row r="175" spans="1:12" x14ac:dyDescent="0.3">
      <c r="A175">
        <v>85061</v>
      </c>
      <c r="B175" t="s">
        <v>4269</v>
      </c>
      <c r="C175" t="s">
        <v>5839</v>
      </c>
      <c r="D175" t="s">
        <v>7071</v>
      </c>
      <c r="E175" t="s">
        <v>5977</v>
      </c>
      <c r="F175" t="s">
        <v>702</v>
      </c>
      <c r="G175" t="s">
        <v>5852</v>
      </c>
      <c r="H175">
        <v>85061500625702</v>
      </c>
      <c r="I175">
        <v>1099</v>
      </c>
      <c r="J175" t="s">
        <v>1879</v>
      </c>
      <c r="K175" t="s">
        <v>4379</v>
      </c>
      <c r="L175" t="s">
        <v>4214</v>
      </c>
    </row>
    <row r="176" spans="1:12" x14ac:dyDescent="0.3">
      <c r="A176">
        <v>502860</v>
      </c>
      <c r="B176" t="s">
        <v>120</v>
      </c>
      <c r="C176" t="s">
        <v>5839</v>
      </c>
      <c r="D176" t="s">
        <v>7066</v>
      </c>
      <c r="E176" t="s">
        <v>6080</v>
      </c>
      <c r="F176" t="s">
        <v>708</v>
      </c>
      <c r="G176" t="s">
        <v>5855</v>
      </c>
      <c r="H176">
        <v>502860500409531</v>
      </c>
      <c r="I176">
        <v>1000</v>
      </c>
      <c r="J176" t="s">
        <v>4559</v>
      </c>
      <c r="K176" t="s">
        <v>6592</v>
      </c>
      <c r="L176" t="s">
        <v>1381</v>
      </c>
    </row>
    <row r="177" spans="1:12" x14ac:dyDescent="0.3">
      <c r="A177">
        <v>502860</v>
      </c>
      <c r="B177" t="s">
        <v>120</v>
      </c>
      <c r="C177" t="s">
        <v>5839</v>
      </c>
      <c r="D177" t="s">
        <v>7066</v>
      </c>
      <c r="E177" t="s">
        <v>6080</v>
      </c>
      <c r="F177" t="s">
        <v>708</v>
      </c>
      <c r="G177" t="s">
        <v>5855</v>
      </c>
      <c r="H177">
        <v>502860500409531</v>
      </c>
      <c r="I177">
        <v>1011</v>
      </c>
      <c r="J177" t="s">
        <v>101</v>
      </c>
      <c r="K177" t="s">
        <v>4577</v>
      </c>
      <c r="L177" t="s">
        <v>6725</v>
      </c>
    </row>
    <row r="178" spans="1:12" x14ac:dyDescent="0.3">
      <c r="A178">
        <v>85070</v>
      </c>
      <c r="B178" t="s">
        <v>141</v>
      </c>
      <c r="C178" t="s">
        <v>5839</v>
      </c>
      <c r="D178" t="s">
        <v>7075</v>
      </c>
      <c r="E178" t="s">
        <v>5978</v>
      </c>
      <c r="F178" t="s">
        <v>708</v>
      </c>
      <c r="G178" t="s">
        <v>5842</v>
      </c>
      <c r="H178">
        <v>85070500168171</v>
      </c>
      <c r="I178">
        <v>1000</v>
      </c>
      <c r="J178" t="s">
        <v>2258</v>
      </c>
      <c r="K178" t="s">
        <v>4759</v>
      </c>
      <c r="L178" t="s">
        <v>1351</v>
      </c>
    </row>
    <row r="179" spans="1:12" x14ac:dyDescent="0.3">
      <c r="A179">
        <v>536305</v>
      </c>
      <c r="B179" t="s">
        <v>189</v>
      </c>
      <c r="C179" t="s">
        <v>5839</v>
      </c>
      <c r="D179" t="s">
        <v>7065</v>
      </c>
      <c r="E179" t="s">
        <v>6103</v>
      </c>
      <c r="F179" t="s">
        <v>708</v>
      </c>
      <c r="G179" t="s">
        <v>1606</v>
      </c>
      <c r="H179">
        <v>536305300174431</v>
      </c>
      <c r="I179">
        <v>1000</v>
      </c>
      <c r="J179" t="s">
        <v>1339</v>
      </c>
      <c r="K179" t="s">
        <v>4369</v>
      </c>
      <c r="L179" t="s">
        <v>1399</v>
      </c>
    </row>
    <row r="180" spans="1:12" x14ac:dyDescent="0.3">
      <c r="A180">
        <v>539886</v>
      </c>
      <c r="B180" t="s">
        <v>1234</v>
      </c>
      <c r="C180" t="s">
        <v>5839</v>
      </c>
      <c r="D180" t="s">
        <v>7068</v>
      </c>
      <c r="E180" t="s">
        <v>6111</v>
      </c>
      <c r="F180" t="s">
        <v>708</v>
      </c>
      <c r="G180" t="s">
        <v>5897</v>
      </c>
      <c r="H180">
        <v>539886300166341</v>
      </c>
      <c r="I180">
        <v>1000</v>
      </c>
      <c r="J180" t="s">
        <v>101</v>
      </c>
      <c r="K180" t="s">
        <v>4369</v>
      </c>
      <c r="L180" t="s">
        <v>1404</v>
      </c>
    </row>
    <row r="181" spans="1:12" x14ac:dyDescent="0.3">
      <c r="A181">
        <v>475450</v>
      </c>
      <c r="B181" t="s">
        <v>141</v>
      </c>
      <c r="C181" t="s">
        <v>5839</v>
      </c>
      <c r="D181" t="s">
        <v>7075</v>
      </c>
      <c r="E181" t="s">
        <v>6072</v>
      </c>
      <c r="F181" t="s">
        <v>708</v>
      </c>
      <c r="G181" t="s">
        <v>5842</v>
      </c>
      <c r="H181">
        <v>475450500168141</v>
      </c>
      <c r="I181">
        <v>1000</v>
      </c>
      <c r="J181" t="s">
        <v>2258</v>
      </c>
      <c r="K181" t="s">
        <v>4759</v>
      </c>
      <c r="L181" t="s">
        <v>1379</v>
      </c>
    </row>
    <row r="182" spans="1:12" x14ac:dyDescent="0.3">
      <c r="A182">
        <v>536285</v>
      </c>
      <c r="B182" t="s">
        <v>216</v>
      </c>
      <c r="C182" t="s">
        <v>5839</v>
      </c>
      <c r="D182" t="s">
        <v>7065</v>
      </c>
      <c r="E182" t="s">
        <v>6097</v>
      </c>
      <c r="F182" t="s">
        <v>708</v>
      </c>
      <c r="G182" t="s">
        <v>1617</v>
      </c>
      <c r="H182">
        <v>536285300174411</v>
      </c>
      <c r="I182">
        <v>1000</v>
      </c>
      <c r="J182" t="s">
        <v>1339</v>
      </c>
      <c r="K182" t="s">
        <v>6568</v>
      </c>
      <c r="L182" t="s">
        <v>1666</v>
      </c>
    </row>
    <row r="183" spans="1:12" x14ac:dyDescent="0.3">
      <c r="A183">
        <v>541075</v>
      </c>
      <c r="B183" t="s">
        <v>1226</v>
      </c>
      <c r="C183" t="s">
        <v>5839</v>
      </c>
      <c r="D183" t="s">
        <v>7071</v>
      </c>
      <c r="E183" t="s">
        <v>6117</v>
      </c>
      <c r="F183" t="s">
        <v>708</v>
      </c>
      <c r="G183" t="s">
        <v>5870</v>
      </c>
      <c r="H183">
        <v>541075500015011</v>
      </c>
      <c r="I183">
        <v>1000</v>
      </c>
      <c r="J183" t="s">
        <v>101</v>
      </c>
      <c r="K183" t="s">
        <v>6568</v>
      </c>
      <c r="L183" t="s">
        <v>1405</v>
      </c>
    </row>
    <row r="184" spans="1:12" x14ac:dyDescent="0.3">
      <c r="A184">
        <v>460986</v>
      </c>
      <c r="B184" t="s">
        <v>2095</v>
      </c>
      <c r="C184" t="s">
        <v>5839</v>
      </c>
      <c r="D184" t="s">
        <v>7067</v>
      </c>
      <c r="E184" t="s">
        <v>6068</v>
      </c>
      <c r="F184" t="s">
        <v>708</v>
      </c>
      <c r="G184" t="s">
        <v>5842</v>
      </c>
      <c r="H184">
        <v>460986500187141</v>
      </c>
      <c r="I184">
        <v>1000</v>
      </c>
      <c r="J184" t="s">
        <v>1714</v>
      </c>
      <c r="K184" t="s">
        <v>4369</v>
      </c>
      <c r="L184" t="s">
        <v>1664</v>
      </c>
    </row>
    <row r="185" spans="1:12" x14ac:dyDescent="0.3">
      <c r="A185">
        <v>105395</v>
      </c>
      <c r="B185" t="s">
        <v>201</v>
      </c>
      <c r="C185" t="s">
        <v>5839</v>
      </c>
      <c r="D185" t="s">
        <v>7076</v>
      </c>
      <c r="E185" t="s">
        <v>5983</v>
      </c>
      <c r="F185" t="s">
        <v>1610</v>
      </c>
      <c r="G185" t="s">
        <v>5856</v>
      </c>
      <c r="H185">
        <v>105395500370335</v>
      </c>
      <c r="I185">
        <v>1011</v>
      </c>
      <c r="J185" t="s">
        <v>101</v>
      </c>
      <c r="K185" t="s">
        <v>4619</v>
      </c>
      <c r="L185" t="s">
        <v>6667</v>
      </c>
    </row>
    <row r="186" spans="1:12" x14ac:dyDescent="0.3">
      <c r="A186">
        <v>105395</v>
      </c>
      <c r="B186" t="s">
        <v>201</v>
      </c>
      <c r="C186" t="s">
        <v>5839</v>
      </c>
      <c r="D186" t="s">
        <v>7074</v>
      </c>
      <c r="E186" t="s">
        <v>5983</v>
      </c>
      <c r="F186" t="s">
        <v>708</v>
      </c>
      <c r="G186" t="s">
        <v>1859</v>
      </c>
      <c r="H186">
        <v>105395500370331</v>
      </c>
      <c r="I186">
        <v>1012</v>
      </c>
      <c r="J186" t="s">
        <v>106</v>
      </c>
      <c r="K186" t="s">
        <v>4431</v>
      </c>
      <c r="L186" t="s">
        <v>6668</v>
      </c>
    </row>
    <row r="187" spans="1:12" x14ac:dyDescent="0.3">
      <c r="A187">
        <v>119542</v>
      </c>
      <c r="B187" t="s">
        <v>34</v>
      </c>
      <c r="C187" t="s">
        <v>5839</v>
      </c>
      <c r="D187" t="s">
        <v>7065</v>
      </c>
      <c r="E187" t="s">
        <v>5986</v>
      </c>
      <c r="F187" t="s">
        <v>768</v>
      </c>
      <c r="G187" t="s">
        <v>5849</v>
      </c>
      <c r="H187">
        <v>119542500366504</v>
      </c>
      <c r="I187">
        <v>1000</v>
      </c>
      <c r="J187" t="s">
        <v>1339</v>
      </c>
      <c r="K187" t="s">
        <v>6568</v>
      </c>
      <c r="L187" t="s">
        <v>6670</v>
      </c>
    </row>
    <row r="188" spans="1:12" x14ac:dyDescent="0.3">
      <c r="A188">
        <v>119542</v>
      </c>
      <c r="B188" t="s">
        <v>34</v>
      </c>
      <c r="C188" t="s">
        <v>5839</v>
      </c>
      <c r="D188" t="s">
        <v>7071</v>
      </c>
      <c r="E188" t="s">
        <v>5986</v>
      </c>
      <c r="F188" t="s">
        <v>1610</v>
      </c>
      <c r="G188" t="s">
        <v>5863</v>
      </c>
      <c r="H188">
        <v>119542500366505</v>
      </c>
      <c r="I188">
        <v>1001</v>
      </c>
      <c r="J188" t="s">
        <v>57</v>
      </c>
      <c r="K188" t="s">
        <v>6568</v>
      </c>
      <c r="L188" t="s">
        <v>6671</v>
      </c>
    </row>
    <row r="189" spans="1:12" x14ac:dyDescent="0.3">
      <c r="A189">
        <v>151250</v>
      </c>
      <c r="B189" t="s">
        <v>120</v>
      </c>
      <c r="C189" t="s">
        <v>5839</v>
      </c>
      <c r="D189" t="s">
        <v>7076</v>
      </c>
      <c r="E189" t="s">
        <v>5998</v>
      </c>
      <c r="F189" t="s">
        <v>708</v>
      </c>
      <c r="G189" t="s">
        <v>5877</v>
      </c>
      <c r="H189">
        <v>151250500476121</v>
      </c>
      <c r="I189">
        <v>1000</v>
      </c>
      <c r="J189" t="s">
        <v>3613</v>
      </c>
      <c r="K189" t="s">
        <v>6586</v>
      </c>
      <c r="L189" t="s">
        <v>2048</v>
      </c>
    </row>
    <row r="190" spans="1:12" x14ac:dyDescent="0.3">
      <c r="A190">
        <v>151250</v>
      </c>
      <c r="B190" t="s">
        <v>120</v>
      </c>
      <c r="C190" t="s">
        <v>5839</v>
      </c>
      <c r="D190" t="s">
        <v>7076</v>
      </c>
      <c r="E190" t="s">
        <v>5998</v>
      </c>
      <c r="F190" t="s">
        <v>708</v>
      </c>
      <c r="G190" t="s">
        <v>5877</v>
      </c>
      <c r="H190">
        <v>151250500476121</v>
      </c>
      <c r="I190">
        <v>1011</v>
      </c>
      <c r="J190" t="s">
        <v>101</v>
      </c>
      <c r="K190" t="s">
        <v>4577</v>
      </c>
      <c r="L190" t="s">
        <v>6679</v>
      </c>
    </row>
    <row r="191" spans="1:12" x14ac:dyDescent="0.3">
      <c r="A191">
        <v>102126</v>
      </c>
      <c r="B191" t="s">
        <v>256</v>
      </c>
      <c r="C191" t="s">
        <v>5839</v>
      </c>
      <c r="D191" t="s">
        <v>7065</v>
      </c>
      <c r="E191" t="s">
        <v>5980</v>
      </c>
      <c r="F191" t="s">
        <v>702</v>
      </c>
      <c r="G191" t="s">
        <v>1860</v>
      </c>
      <c r="H191">
        <v>102126300073792</v>
      </c>
      <c r="I191">
        <v>1000</v>
      </c>
      <c r="J191" t="s">
        <v>1339</v>
      </c>
      <c r="K191" t="s">
        <v>6568</v>
      </c>
      <c r="L191" t="s">
        <v>3311</v>
      </c>
    </row>
    <row r="192" spans="1:12" x14ac:dyDescent="0.3">
      <c r="A192">
        <v>592219</v>
      </c>
      <c r="B192" t="s">
        <v>1191</v>
      </c>
      <c r="C192" t="s">
        <v>5839</v>
      </c>
      <c r="D192" t="s">
        <v>7068</v>
      </c>
      <c r="E192" t="s">
        <v>6153</v>
      </c>
      <c r="F192" t="s">
        <v>708</v>
      </c>
      <c r="G192" t="s">
        <v>5842</v>
      </c>
      <c r="H192">
        <v>592219500059561</v>
      </c>
      <c r="I192">
        <v>1000</v>
      </c>
      <c r="J192" t="s">
        <v>101</v>
      </c>
      <c r="K192" t="s">
        <v>4369</v>
      </c>
      <c r="L192" t="s">
        <v>1425</v>
      </c>
    </row>
    <row r="193" spans="1:12" x14ac:dyDescent="0.3">
      <c r="A193">
        <v>102126</v>
      </c>
      <c r="B193" t="s">
        <v>256</v>
      </c>
      <c r="C193" t="s">
        <v>5839</v>
      </c>
      <c r="D193" t="s">
        <v>7068</v>
      </c>
      <c r="E193" t="s">
        <v>5980</v>
      </c>
      <c r="F193" t="s">
        <v>768</v>
      </c>
      <c r="G193" t="s">
        <v>704</v>
      </c>
      <c r="H193">
        <v>102126300073794</v>
      </c>
      <c r="I193">
        <v>1001</v>
      </c>
      <c r="J193" t="s">
        <v>57</v>
      </c>
      <c r="K193" t="s">
        <v>4638</v>
      </c>
      <c r="L193" t="s">
        <v>6665</v>
      </c>
    </row>
    <row r="194" spans="1:12" x14ac:dyDescent="0.3">
      <c r="A194">
        <v>103224</v>
      </c>
      <c r="B194" t="s">
        <v>1281</v>
      </c>
      <c r="C194" t="s">
        <v>5839</v>
      </c>
      <c r="D194" t="s">
        <v>7066</v>
      </c>
      <c r="E194" t="s">
        <v>5982</v>
      </c>
      <c r="F194" t="s">
        <v>708</v>
      </c>
      <c r="G194" t="s">
        <v>5842</v>
      </c>
      <c r="H194">
        <v>103224500463981</v>
      </c>
      <c r="I194">
        <v>1000</v>
      </c>
      <c r="J194" t="s">
        <v>101</v>
      </c>
      <c r="K194" t="s">
        <v>6568</v>
      </c>
      <c r="L194" t="s">
        <v>6666</v>
      </c>
    </row>
    <row r="195" spans="1:12" x14ac:dyDescent="0.3">
      <c r="A195">
        <v>653769</v>
      </c>
      <c r="B195" t="s">
        <v>1306</v>
      </c>
      <c r="C195" t="s">
        <v>5839</v>
      </c>
      <c r="D195" t="s">
        <v>7068</v>
      </c>
      <c r="E195" t="s">
        <v>6186</v>
      </c>
      <c r="F195" t="s">
        <v>702</v>
      </c>
      <c r="G195" t="s">
        <v>5857</v>
      </c>
      <c r="H195">
        <v>653769500204832</v>
      </c>
      <c r="I195">
        <v>1000</v>
      </c>
      <c r="J195" t="s">
        <v>101</v>
      </c>
      <c r="K195" t="s">
        <v>6568</v>
      </c>
      <c r="L195" t="s">
        <v>6773</v>
      </c>
    </row>
    <row r="196" spans="1:12" x14ac:dyDescent="0.3">
      <c r="A196">
        <v>646055</v>
      </c>
      <c r="B196" t="s">
        <v>2095</v>
      </c>
      <c r="C196" t="s">
        <v>5839</v>
      </c>
      <c r="D196" t="s">
        <v>7067</v>
      </c>
      <c r="E196" t="s">
        <v>6176</v>
      </c>
      <c r="F196" t="s">
        <v>708</v>
      </c>
      <c r="G196" t="s">
        <v>5875</v>
      </c>
      <c r="H196">
        <v>646055500178411</v>
      </c>
      <c r="I196">
        <v>1000</v>
      </c>
      <c r="J196" t="s">
        <v>1714</v>
      </c>
      <c r="K196" t="s">
        <v>4369</v>
      </c>
      <c r="L196" t="s">
        <v>1701</v>
      </c>
    </row>
    <row r="197" spans="1:12" x14ac:dyDescent="0.3">
      <c r="A197">
        <v>164811</v>
      </c>
      <c r="B197" t="s">
        <v>213</v>
      </c>
      <c r="C197" t="s">
        <v>5839</v>
      </c>
      <c r="D197" t="s">
        <v>7066</v>
      </c>
      <c r="E197" t="s">
        <v>5999</v>
      </c>
      <c r="F197" t="s">
        <v>708</v>
      </c>
      <c r="G197" t="s">
        <v>5878</v>
      </c>
      <c r="H197">
        <v>164811500368811</v>
      </c>
      <c r="I197">
        <v>1000</v>
      </c>
      <c r="J197" t="s">
        <v>101</v>
      </c>
      <c r="K197" t="s">
        <v>6568</v>
      </c>
      <c r="L197" t="s">
        <v>3293</v>
      </c>
    </row>
    <row r="198" spans="1:12" x14ac:dyDescent="0.3">
      <c r="A198">
        <v>582247</v>
      </c>
      <c r="B198" t="s">
        <v>3135</v>
      </c>
      <c r="C198" t="s">
        <v>5839</v>
      </c>
      <c r="D198" t="s">
        <v>7066</v>
      </c>
      <c r="E198" t="s">
        <v>6144</v>
      </c>
      <c r="F198" t="s">
        <v>708</v>
      </c>
      <c r="G198" t="s">
        <v>5856</v>
      </c>
      <c r="H198">
        <v>582247500054271</v>
      </c>
      <c r="I198">
        <v>1000</v>
      </c>
      <c r="J198" t="s">
        <v>101</v>
      </c>
      <c r="K198" t="s">
        <v>4369</v>
      </c>
      <c r="L198" t="s">
        <v>1419</v>
      </c>
    </row>
    <row r="199" spans="1:12" x14ac:dyDescent="0.3">
      <c r="A199">
        <v>549477</v>
      </c>
      <c r="B199" t="s">
        <v>1218</v>
      </c>
      <c r="C199" t="s">
        <v>5839</v>
      </c>
      <c r="D199" t="s">
        <v>7068</v>
      </c>
      <c r="E199" t="s">
        <v>6127</v>
      </c>
      <c r="F199" t="s">
        <v>1605</v>
      </c>
      <c r="G199" t="s">
        <v>5842</v>
      </c>
      <c r="H199">
        <v>549477300178013</v>
      </c>
      <c r="I199">
        <v>1000</v>
      </c>
      <c r="J199" t="s">
        <v>101</v>
      </c>
      <c r="K199" t="s">
        <v>4369</v>
      </c>
      <c r="L199" t="s">
        <v>1410</v>
      </c>
    </row>
    <row r="200" spans="1:12" x14ac:dyDescent="0.3">
      <c r="A200">
        <v>324162</v>
      </c>
      <c r="B200" t="s">
        <v>243</v>
      </c>
      <c r="C200" t="s">
        <v>5839</v>
      </c>
      <c r="D200" t="s">
        <v>7065</v>
      </c>
      <c r="E200" t="s">
        <v>6042</v>
      </c>
      <c r="F200" t="s">
        <v>708</v>
      </c>
      <c r="G200" t="s">
        <v>5847</v>
      </c>
      <c r="H200">
        <v>324162500060711</v>
      </c>
      <c r="I200">
        <v>1000</v>
      </c>
      <c r="J200" t="s">
        <v>1339</v>
      </c>
      <c r="K200" t="s">
        <v>6568</v>
      </c>
      <c r="L200" t="s">
        <v>3320</v>
      </c>
    </row>
    <row r="201" spans="1:12" x14ac:dyDescent="0.3">
      <c r="A201">
        <v>536304</v>
      </c>
      <c r="B201" t="s">
        <v>189</v>
      </c>
      <c r="C201" t="s">
        <v>5839</v>
      </c>
      <c r="D201" t="s">
        <v>7065</v>
      </c>
      <c r="E201" t="s">
        <v>6102</v>
      </c>
      <c r="F201" t="s">
        <v>708</v>
      </c>
      <c r="G201" t="s">
        <v>1604</v>
      </c>
      <c r="H201">
        <v>536304300172301</v>
      </c>
      <c r="I201">
        <v>1000</v>
      </c>
      <c r="J201" t="s">
        <v>1339</v>
      </c>
      <c r="K201" t="s">
        <v>4369</v>
      </c>
      <c r="L201" t="s">
        <v>1398</v>
      </c>
    </row>
    <row r="202" spans="1:12" x14ac:dyDescent="0.3">
      <c r="A202">
        <v>324161</v>
      </c>
      <c r="B202" t="s">
        <v>348</v>
      </c>
      <c r="C202" t="s">
        <v>5839</v>
      </c>
      <c r="D202" t="s">
        <v>7065</v>
      </c>
      <c r="E202" t="s">
        <v>6041</v>
      </c>
      <c r="F202" t="s">
        <v>708</v>
      </c>
      <c r="G202" t="s">
        <v>1859</v>
      </c>
      <c r="H202">
        <v>324161500063561</v>
      </c>
      <c r="I202">
        <v>1000</v>
      </c>
      <c r="J202" t="s">
        <v>1339</v>
      </c>
      <c r="K202" t="s">
        <v>6568</v>
      </c>
      <c r="L202" t="s">
        <v>3319</v>
      </c>
    </row>
    <row r="203" spans="1:12" x14ac:dyDescent="0.3">
      <c r="A203">
        <v>324161</v>
      </c>
      <c r="B203" t="s">
        <v>348</v>
      </c>
      <c r="C203" t="s">
        <v>5839</v>
      </c>
      <c r="D203" t="s">
        <v>7068</v>
      </c>
      <c r="E203" t="s">
        <v>6041</v>
      </c>
      <c r="F203" t="s">
        <v>1610</v>
      </c>
      <c r="G203" t="s">
        <v>5856</v>
      </c>
      <c r="H203">
        <v>324161500063565</v>
      </c>
      <c r="I203">
        <v>1001</v>
      </c>
      <c r="J203" t="s">
        <v>57</v>
      </c>
      <c r="K203" t="s">
        <v>6568</v>
      </c>
      <c r="L203" t="s">
        <v>3318</v>
      </c>
    </row>
    <row r="204" spans="1:12" x14ac:dyDescent="0.3">
      <c r="A204">
        <v>116127</v>
      </c>
      <c r="B204" t="s">
        <v>36</v>
      </c>
      <c r="C204" t="s">
        <v>5839</v>
      </c>
      <c r="D204" t="s">
        <v>7065</v>
      </c>
      <c r="E204" t="s">
        <v>5984</v>
      </c>
      <c r="F204" t="s">
        <v>768</v>
      </c>
      <c r="G204" t="s">
        <v>1613</v>
      </c>
      <c r="H204">
        <v>116127500409434</v>
      </c>
      <c r="I204">
        <v>1000</v>
      </c>
      <c r="J204" t="s">
        <v>1339</v>
      </c>
      <c r="K204" t="s">
        <v>6568</v>
      </c>
      <c r="L204" t="s">
        <v>3312</v>
      </c>
    </row>
    <row r="205" spans="1:12" x14ac:dyDescent="0.3">
      <c r="A205">
        <v>544825</v>
      </c>
      <c r="B205" t="s">
        <v>1885</v>
      </c>
      <c r="C205" t="s">
        <v>5839</v>
      </c>
      <c r="D205" t="s">
        <v>7075</v>
      </c>
      <c r="E205" t="s">
        <v>6124</v>
      </c>
      <c r="F205" t="s">
        <v>708</v>
      </c>
      <c r="G205" t="s">
        <v>5844</v>
      </c>
      <c r="H205">
        <v>544825500022051</v>
      </c>
      <c r="I205">
        <v>1000</v>
      </c>
      <c r="J205" t="s">
        <v>2258</v>
      </c>
      <c r="K205" t="s">
        <v>4369</v>
      </c>
      <c r="L205" t="s">
        <v>1409</v>
      </c>
    </row>
    <row r="206" spans="1:12" x14ac:dyDescent="0.3">
      <c r="A206">
        <v>116127</v>
      </c>
      <c r="B206" t="s">
        <v>36</v>
      </c>
      <c r="C206" t="s">
        <v>5839</v>
      </c>
      <c r="D206" t="s">
        <v>7065</v>
      </c>
      <c r="E206" t="s">
        <v>5984</v>
      </c>
      <c r="F206" t="s">
        <v>1612</v>
      </c>
      <c r="G206" t="s">
        <v>1613</v>
      </c>
      <c r="H206">
        <v>116127500409436</v>
      </c>
      <c r="I206">
        <v>1099</v>
      </c>
      <c r="J206" t="s">
        <v>1880</v>
      </c>
      <c r="K206" t="s">
        <v>5282</v>
      </c>
      <c r="L206" t="s">
        <v>3078</v>
      </c>
    </row>
    <row r="207" spans="1:12" x14ac:dyDescent="0.3">
      <c r="A207">
        <v>116127</v>
      </c>
      <c r="B207" t="s">
        <v>36</v>
      </c>
      <c r="C207" t="s">
        <v>5839</v>
      </c>
      <c r="D207" t="s">
        <v>7068</v>
      </c>
      <c r="E207" t="s">
        <v>5984</v>
      </c>
      <c r="F207" t="s">
        <v>1608</v>
      </c>
      <c r="G207" t="s">
        <v>704</v>
      </c>
      <c r="H207">
        <v>116127500409438</v>
      </c>
      <c r="I207">
        <v>1002</v>
      </c>
      <c r="J207" t="s">
        <v>57</v>
      </c>
      <c r="K207" t="s">
        <v>6572</v>
      </c>
      <c r="L207" t="s">
        <v>6669</v>
      </c>
    </row>
    <row r="208" spans="1:12" x14ac:dyDescent="0.3">
      <c r="A208">
        <v>220098</v>
      </c>
      <c r="B208" t="s">
        <v>340</v>
      </c>
      <c r="C208" t="s">
        <v>5839</v>
      </c>
      <c r="D208" t="s">
        <v>7071</v>
      </c>
      <c r="E208" t="s">
        <v>6015</v>
      </c>
      <c r="F208" t="s">
        <v>702</v>
      </c>
      <c r="G208" t="s">
        <v>5856</v>
      </c>
      <c r="H208">
        <v>220098300128372</v>
      </c>
      <c r="I208">
        <v>1011</v>
      </c>
      <c r="J208" t="s">
        <v>3179</v>
      </c>
      <c r="K208" t="s">
        <v>2979</v>
      </c>
      <c r="L208" t="s">
        <v>6692</v>
      </c>
    </row>
    <row r="209" spans="1:12" x14ac:dyDescent="0.3">
      <c r="A209">
        <v>116173</v>
      </c>
      <c r="B209" t="s">
        <v>256</v>
      </c>
      <c r="C209" t="s">
        <v>5839</v>
      </c>
      <c r="D209" t="s">
        <v>7065</v>
      </c>
      <c r="E209" t="s">
        <v>5985</v>
      </c>
      <c r="F209" t="s">
        <v>1605</v>
      </c>
      <c r="G209" t="s">
        <v>1606</v>
      </c>
      <c r="H209">
        <v>116173300110223</v>
      </c>
      <c r="I209">
        <v>1000</v>
      </c>
      <c r="J209" t="s">
        <v>1339</v>
      </c>
      <c r="K209" t="s">
        <v>6568</v>
      </c>
      <c r="L209" t="s">
        <v>3313</v>
      </c>
    </row>
    <row r="210" spans="1:12" x14ac:dyDescent="0.3">
      <c r="A210">
        <v>491429</v>
      </c>
      <c r="B210" t="s">
        <v>261</v>
      </c>
      <c r="C210" t="s">
        <v>5839</v>
      </c>
      <c r="D210" t="s">
        <v>7065</v>
      </c>
      <c r="E210" t="s">
        <v>6077</v>
      </c>
      <c r="F210" t="s">
        <v>708</v>
      </c>
      <c r="G210" t="s">
        <v>1606</v>
      </c>
      <c r="H210">
        <v>491429300112571</v>
      </c>
      <c r="I210">
        <v>1000</v>
      </c>
      <c r="J210" t="s">
        <v>1339</v>
      </c>
      <c r="K210" t="s">
        <v>6568</v>
      </c>
      <c r="L210" t="s">
        <v>6721</v>
      </c>
    </row>
    <row r="211" spans="1:12" x14ac:dyDescent="0.3">
      <c r="A211">
        <v>495963</v>
      </c>
      <c r="B211" t="s">
        <v>2137</v>
      </c>
      <c r="C211" t="s">
        <v>5839</v>
      </c>
      <c r="D211" t="s">
        <v>7073</v>
      </c>
      <c r="E211" t="s">
        <v>6078</v>
      </c>
      <c r="F211" t="s">
        <v>1610</v>
      </c>
      <c r="G211" t="s">
        <v>5889</v>
      </c>
      <c r="H211">
        <v>495963300173915</v>
      </c>
      <c r="I211">
        <v>1000</v>
      </c>
      <c r="J211" t="s">
        <v>1705</v>
      </c>
      <c r="K211" t="s">
        <v>6590</v>
      </c>
      <c r="L211" t="s">
        <v>6722</v>
      </c>
    </row>
    <row r="212" spans="1:12" x14ac:dyDescent="0.3">
      <c r="A212">
        <v>536281</v>
      </c>
      <c r="B212" t="s">
        <v>1902</v>
      </c>
      <c r="C212" t="s">
        <v>5839</v>
      </c>
      <c r="D212" t="s">
        <v>7071</v>
      </c>
      <c r="E212" t="s">
        <v>6095</v>
      </c>
      <c r="F212" t="s">
        <v>708</v>
      </c>
      <c r="G212" t="s">
        <v>1845</v>
      </c>
      <c r="H212">
        <v>536281300174401</v>
      </c>
      <c r="I212">
        <v>1000</v>
      </c>
      <c r="J212" t="s">
        <v>101</v>
      </c>
      <c r="K212" t="s">
        <v>4369</v>
      </c>
      <c r="L212" t="s">
        <v>1393</v>
      </c>
    </row>
    <row r="213" spans="1:12" x14ac:dyDescent="0.3">
      <c r="A213">
        <v>457834</v>
      </c>
      <c r="B213" t="s">
        <v>2378</v>
      </c>
      <c r="C213" t="s">
        <v>5839</v>
      </c>
      <c r="D213" t="s">
        <v>7078</v>
      </c>
      <c r="E213" t="s">
        <v>6062</v>
      </c>
      <c r="F213" t="s">
        <v>708</v>
      </c>
      <c r="G213" t="s">
        <v>5887</v>
      </c>
      <c r="H213">
        <v>457834500186231</v>
      </c>
      <c r="I213">
        <v>1000</v>
      </c>
      <c r="J213" t="s">
        <v>2254</v>
      </c>
      <c r="K213" t="s">
        <v>4369</v>
      </c>
      <c r="L213" t="s">
        <v>1378</v>
      </c>
    </row>
    <row r="214" spans="1:12" x14ac:dyDescent="0.3">
      <c r="A214">
        <v>276333</v>
      </c>
      <c r="B214" t="s">
        <v>290</v>
      </c>
      <c r="C214" t="s">
        <v>5839</v>
      </c>
      <c r="D214" t="s">
        <v>7065</v>
      </c>
      <c r="E214" t="s">
        <v>6020</v>
      </c>
      <c r="F214" t="s">
        <v>702</v>
      </c>
      <c r="G214" t="s">
        <v>5847</v>
      </c>
      <c r="H214">
        <v>276333500409022</v>
      </c>
      <c r="I214">
        <v>1000</v>
      </c>
      <c r="J214" t="s">
        <v>1339</v>
      </c>
      <c r="K214" t="s">
        <v>6587</v>
      </c>
      <c r="L214" t="s">
        <v>6696</v>
      </c>
    </row>
    <row r="215" spans="1:12" x14ac:dyDescent="0.3">
      <c r="A215">
        <v>276333</v>
      </c>
      <c r="B215" t="s">
        <v>290</v>
      </c>
      <c r="C215" t="s">
        <v>5839</v>
      </c>
      <c r="D215" t="s">
        <v>7064</v>
      </c>
      <c r="E215" t="s">
        <v>6020</v>
      </c>
      <c r="F215" t="s">
        <v>768</v>
      </c>
      <c r="G215" t="s">
        <v>1607</v>
      </c>
      <c r="H215">
        <v>276333500409024</v>
      </c>
      <c r="I215">
        <v>1001</v>
      </c>
      <c r="J215" t="s">
        <v>2859</v>
      </c>
      <c r="K215" t="s">
        <v>6587</v>
      </c>
      <c r="L215" t="s">
        <v>6697</v>
      </c>
    </row>
    <row r="216" spans="1:12" x14ac:dyDescent="0.3">
      <c r="A216">
        <v>124737</v>
      </c>
      <c r="B216" t="s">
        <v>180</v>
      </c>
      <c r="C216" t="s">
        <v>5860</v>
      </c>
      <c r="D216" t="s">
        <v>7069</v>
      </c>
      <c r="E216" t="s">
        <v>5988</v>
      </c>
      <c r="F216" t="s">
        <v>702</v>
      </c>
      <c r="G216" t="s">
        <v>1594</v>
      </c>
      <c r="H216">
        <v>124737500439972</v>
      </c>
      <c r="I216">
        <v>1000</v>
      </c>
      <c r="J216" t="s">
        <v>3430</v>
      </c>
      <c r="K216" t="s">
        <v>6582</v>
      </c>
      <c r="L216" t="s">
        <v>1646</v>
      </c>
    </row>
    <row r="217" spans="1:12" x14ac:dyDescent="0.3">
      <c r="A217">
        <v>703455</v>
      </c>
      <c r="B217" t="s">
        <v>382</v>
      </c>
      <c r="C217" t="s">
        <v>5839</v>
      </c>
      <c r="D217" t="s">
        <v>7065</v>
      </c>
      <c r="E217" t="s">
        <v>6231</v>
      </c>
      <c r="F217" t="s">
        <v>708</v>
      </c>
      <c r="G217" t="s">
        <v>1861</v>
      </c>
      <c r="H217">
        <v>703455500275161</v>
      </c>
      <c r="I217">
        <v>1000</v>
      </c>
      <c r="J217" t="s">
        <v>1339</v>
      </c>
      <c r="K217" t="s">
        <v>6568</v>
      </c>
      <c r="L217" t="s">
        <v>3346</v>
      </c>
    </row>
    <row r="218" spans="1:12" x14ac:dyDescent="0.3">
      <c r="A218">
        <v>124737</v>
      </c>
      <c r="B218" t="s">
        <v>180</v>
      </c>
      <c r="C218" t="s">
        <v>5839</v>
      </c>
      <c r="D218" t="s">
        <v>7067</v>
      </c>
      <c r="E218" t="s">
        <v>5988</v>
      </c>
      <c r="F218" t="s">
        <v>768</v>
      </c>
      <c r="G218" t="s">
        <v>5871</v>
      </c>
      <c r="H218">
        <v>124737500439974</v>
      </c>
      <c r="I218">
        <v>1001</v>
      </c>
      <c r="J218" t="s">
        <v>3427</v>
      </c>
      <c r="K218" t="s">
        <v>6583</v>
      </c>
      <c r="L218" t="s">
        <v>6672</v>
      </c>
    </row>
    <row r="219" spans="1:12" x14ac:dyDescent="0.3">
      <c r="A219">
        <v>124737</v>
      </c>
      <c r="B219" t="s">
        <v>180</v>
      </c>
      <c r="C219" t="s">
        <v>5839</v>
      </c>
      <c r="D219" t="s">
        <v>7067</v>
      </c>
      <c r="E219" t="s">
        <v>5988</v>
      </c>
      <c r="F219" t="s">
        <v>768</v>
      </c>
      <c r="G219" t="s">
        <v>5871</v>
      </c>
      <c r="H219">
        <v>124737500439974</v>
      </c>
      <c r="I219">
        <v>1011</v>
      </c>
      <c r="J219" t="s">
        <v>1714</v>
      </c>
      <c r="K219" t="s">
        <v>4511</v>
      </c>
      <c r="L219" t="s">
        <v>6673</v>
      </c>
    </row>
    <row r="220" spans="1:12" x14ac:dyDescent="0.3">
      <c r="A220">
        <v>536767</v>
      </c>
      <c r="B220" t="s">
        <v>263</v>
      </c>
      <c r="C220" t="s">
        <v>5839</v>
      </c>
      <c r="D220" t="s">
        <v>7074</v>
      </c>
      <c r="E220" t="s">
        <v>6106</v>
      </c>
      <c r="F220" t="s">
        <v>708</v>
      </c>
      <c r="G220" t="s">
        <v>1593</v>
      </c>
      <c r="H220">
        <v>536767300164001</v>
      </c>
      <c r="I220">
        <v>1000</v>
      </c>
      <c r="J220" t="s">
        <v>4678</v>
      </c>
      <c r="K220" t="s">
        <v>4369</v>
      </c>
      <c r="L220" t="s">
        <v>1670</v>
      </c>
    </row>
    <row r="221" spans="1:12" x14ac:dyDescent="0.3">
      <c r="A221">
        <v>536767</v>
      </c>
      <c r="B221" t="s">
        <v>263</v>
      </c>
      <c r="C221" t="s">
        <v>5839</v>
      </c>
      <c r="D221" t="s">
        <v>7074</v>
      </c>
      <c r="E221" t="s">
        <v>6106</v>
      </c>
      <c r="F221" t="s">
        <v>708</v>
      </c>
      <c r="G221" t="s">
        <v>1593</v>
      </c>
      <c r="H221">
        <v>536767300164001</v>
      </c>
      <c r="I221">
        <v>1011</v>
      </c>
      <c r="J221" t="s">
        <v>1339</v>
      </c>
      <c r="K221" t="s">
        <v>4431</v>
      </c>
      <c r="L221" t="s">
        <v>6729</v>
      </c>
    </row>
    <row r="222" spans="1:12" x14ac:dyDescent="0.3">
      <c r="A222">
        <v>536767</v>
      </c>
      <c r="B222" t="s">
        <v>263</v>
      </c>
      <c r="C222" t="s">
        <v>5839</v>
      </c>
      <c r="D222" t="s">
        <v>7071</v>
      </c>
      <c r="E222" t="s">
        <v>6106</v>
      </c>
      <c r="F222" t="s">
        <v>702</v>
      </c>
      <c r="G222" t="s">
        <v>5852</v>
      </c>
      <c r="H222">
        <v>536767300164002</v>
      </c>
      <c r="I222">
        <v>1001</v>
      </c>
      <c r="J222" t="s">
        <v>3231</v>
      </c>
      <c r="K222" t="s">
        <v>6594</v>
      </c>
      <c r="L222" t="s">
        <v>1668</v>
      </c>
    </row>
    <row r="223" spans="1:12" x14ac:dyDescent="0.3">
      <c r="A223">
        <v>536767</v>
      </c>
      <c r="B223" t="s">
        <v>263</v>
      </c>
      <c r="C223" t="s">
        <v>5839</v>
      </c>
      <c r="D223" t="s">
        <v>7071</v>
      </c>
      <c r="E223" t="s">
        <v>6106</v>
      </c>
      <c r="F223" t="s">
        <v>702</v>
      </c>
      <c r="G223" t="s">
        <v>5852</v>
      </c>
      <c r="H223">
        <v>536767300164002</v>
      </c>
      <c r="I223">
        <v>1012</v>
      </c>
      <c r="J223" t="s">
        <v>57</v>
      </c>
      <c r="K223" t="s">
        <v>4390</v>
      </c>
      <c r="L223" t="s">
        <v>4224</v>
      </c>
    </row>
    <row r="224" spans="1:12" x14ac:dyDescent="0.3">
      <c r="A224">
        <v>608583</v>
      </c>
      <c r="B224" t="s">
        <v>1234</v>
      </c>
      <c r="C224" t="s">
        <v>5839</v>
      </c>
      <c r="D224" t="s">
        <v>7067</v>
      </c>
      <c r="E224" t="s">
        <v>6159</v>
      </c>
      <c r="F224" t="s">
        <v>708</v>
      </c>
      <c r="G224" t="s">
        <v>5859</v>
      </c>
      <c r="H224">
        <v>608583500080111</v>
      </c>
      <c r="I224">
        <v>1000</v>
      </c>
      <c r="J224" t="s">
        <v>1714</v>
      </c>
      <c r="K224" t="s">
        <v>4369</v>
      </c>
      <c r="L224" t="s">
        <v>1689</v>
      </c>
    </row>
    <row r="225" spans="1:12" x14ac:dyDescent="0.3">
      <c r="A225">
        <v>324166</v>
      </c>
      <c r="B225" t="s">
        <v>1188</v>
      </c>
      <c r="C225" t="s">
        <v>5839</v>
      </c>
      <c r="D225" t="s">
        <v>7071</v>
      </c>
      <c r="E225" t="s">
        <v>6045</v>
      </c>
      <c r="F225" t="s">
        <v>708</v>
      </c>
      <c r="G225" t="s">
        <v>5854</v>
      </c>
      <c r="H225">
        <v>324166500060671</v>
      </c>
      <c r="I225">
        <v>1000</v>
      </c>
      <c r="J225" t="s">
        <v>101</v>
      </c>
      <c r="K225" t="s">
        <v>6568</v>
      </c>
      <c r="L225" t="s">
        <v>3324</v>
      </c>
    </row>
    <row r="226" spans="1:12" x14ac:dyDescent="0.3">
      <c r="A226">
        <v>471085</v>
      </c>
      <c r="B226" t="s">
        <v>296</v>
      </c>
      <c r="C226" t="s">
        <v>5839</v>
      </c>
      <c r="D226" t="s">
        <v>7065</v>
      </c>
      <c r="E226" t="s">
        <v>6071</v>
      </c>
      <c r="F226" t="s">
        <v>1605</v>
      </c>
      <c r="G226" t="s">
        <v>1606</v>
      </c>
      <c r="H226">
        <v>471085300141713</v>
      </c>
      <c r="I226">
        <v>1000</v>
      </c>
      <c r="J226" t="s">
        <v>1339</v>
      </c>
      <c r="K226" t="s">
        <v>6568</v>
      </c>
      <c r="L226" t="s">
        <v>3330</v>
      </c>
    </row>
    <row r="227" spans="1:12" x14ac:dyDescent="0.3">
      <c r="A227">
        <v>137271</v>
      </c>
      <c r="B227" t="s">
        <v>123</v>
      </c>
      <c r="C227" t="s">
        <v>5839</v>
      </c>
      <c r="D227" t="s">
        <v>7071</v>
      </c>
      <c r="E227" t="s">
        <v>5990</v>
      </c>
      <c r="F227" t="s">
        <v>708</v>
      </c>
      <c r="G227" t="s">
        <v>5858</v>
      </c>
      <c r="H227">
        <v>137271500584911</v>
      </c>
      <c r="I227">
        <v>1000</v>
      </c>
      <c r="J227" t="s">
        <v>101</v>
      </c>
      <c r="K227" t="s">
        <v>5365</v>
      </c>
      <c r="L227" t="s">
        <v>6674</v>
      </c>
    </row>
    <row r="228" spans="1:12" x14ac:dyDescent="0.3">
      <c r="A228">
        <v>137271</v>
      </c>
      <c r="B228" t="s">
        <v>123</v>
      </c>
      <c r="C228" t="s">
        <v>5839</v>
      </c>
      <c r="D228" t="s">
        <v>7071</v>
      </c>
      <c r="E228" t="s">
        <v>5990</v>
      </c>
      <c r="F228" t="s">
        <v>708</v>
      </c>
      <c r="G228" t="s">
        <v>5858</v>
      </c>
      <c r="H228">
        <v>137271500584911</v>
      </c>
      <c r="I228">
        <v>1011</v>
      </c>
      <c r="J228" t="s">
        <v>7441</v>
      </c>
      <c r="K228" t="s">
        <v>2978</v>
      </c>
      <c r="L228" t="s">
        <v>7440</v>
      </c>
    </row>
    <row r="229" spans="1:12" x14ac:dyDescent="0.3">
      <c r="A229">
        <v>137271</v>
      </c>
      <c r="B229" t="s">
        <v>123</v>
      </c>
      <c r="C229" t="s">
        <v>5839</v>
      </c>
      <c r="D229" t="s">
        <v>7071</v>
      </c>
      <c r="E229" t="s">
        <v>5990</v>
      </c>
      <c r="F229" t="s">
        <v>708</v>
      </c>
      <c r="G229" t="s">
        <v>5858</v>
      </c>
      <c r="H229">
        <v>137271500584911</v>
      </c>
      <c r="I229">
        <v>1000</v>
      </c>
      <c r="J229" t="s">
        <v>101</v>
      </c>
      <c r="K229" t="s">
        <v>5365</v>
      </c>
      <c r="L229" t="s">
        <v>6674</v>
      </c>
    </row>
    <row r="230" spans="1:12" x14ac:dyDescent="0.3">
      <c r="A230">
        <v>137271</v>
      </c>
      <c r="B230" t="s">
        <v>123</v>
      </c>
      <c r="C230" t="s">
        <v>5839</v>
      </c>
      <c r="D230" t="s">
        <v>7071</v>
      </c>
      <c r="E230" t="s">
        <v>5990</v>
      </c>
      <c r="F230" t="s">
        <v>708</v>
      </c>
      <c r="G230" t="s">
        <v>5858</v>
      </c>
      <c r="H230">
        <v>137271500584911</v>
      </c>
      <c r="I230">
        <v>1011</v>
      </c>
      <c r="J230" t="s">
        <v>7441</v>
      </c>
      <c r="K230" t="s">
        <v>2978</v>
      </c>
      <c r="L230" t="s">
        <v>7440</v>
      </c>
    </row>
    <row r="231" spans="1:12" x14ac:dyDescent="0.3">
      <c r="A231">
        <v>599485</v>
      </c>
      <c r="B231" t="s">
        <v>2061</v>
      </c>
      <c r="C231" t="s">
        <v>5839</v>
      </c>
      <c r="D231" t="s">
        <v>7078</v>
      </c>
      <c r="E231" t="s">
        <v>6156</v>
      </c>
      <c r="F231" t="s">
        <v>708</v>
      </c>
      <c r="G231" t="s">
        <v>5903</v>
      </c>
      <c r="H231">
        <v>599485500070801</v>
      </c>
      <c r="I231">
        <v>1000</v>
      </c>
      <c r="J231" t="s">
        <v>2254</v>
      </c>
      <c r="K231" t="s">
        <v>4369</v>
      </c>
      <c r="L231" t="s">
        <v>1427</v>
      </c>
    </row>
    <row r="232" spans="1:12" x14ac:dyDescent="0.3">
      <c r="A232">
        <v>599485</v>
      </c>
      <c r="B232" t="s">
        <v>2061</v>
      </c>
      <c r="C232" t="s">
        <v>5839</v>
      </c>
      <c r="D232" t="s">
        <v>7078</v>
      </c>
      <c r="E232" t="s">
        <v>6156</v>
      </c>
      <c r="F232" t="s">
        <v>708</v>
      </c>
      <c r="G232" t="s">
        <v>5903</v>
      </c>
      <c r="H232">
        <v>599485500070801</v>
      </c>
      <c r="I232">
        <v>1001</v>
      </c>
      <c r="J232" t="s">
        <v>2364</v>
      </c>
      <c r="K232" t="s">
        <v>4702</v>
      </c>
      <c r="L232" t="s">
        <v>2084</v>
      </c>
    </row>
    <row r="233" spans="1:12" x14ac:dyDescent="0.3">
      <c r="A233">
        <v>653694</v>
      </c>
      <c r="B233" t="s">
        <v>208</v>
      </c>
      <c r="C233" t="s">
        <v>5839</v>
      </c>
      <c r="D233" t="s">
        <v>7068</v>
      </c>
      <c r="E233" t="s">
        <v>6185</v>
      </c>
      <c r="F233" t="s">
        <v>708</v>
      </c>
      <c r="G233" t="s">
        <v>1845</v>
      </c>
      <c r="H233">
        <v>653694500201911</v>
      </c>
      <c r="I233">
        <v>1000</v>
      </c>
      <c r="J233" t="s">
        <v>101</v>
      </c>
      <c r="K233" t="s">
        <v>6568</v>
      </c>
      <c r="L233" t="s">
        <v>3338</v>
      </c>
    </row>
    <row r="234" spans="1:12" x14ac:dyDescent="0.3">
      <c r="A234">
        <v>658607</v>
      </c>
      <c r="B234" t="s">
        <v>141</v>
      </c>
      <c r="C234" t="s">
        <v>5841</v>
      </c>
      <c r="D234" t="s">
        <v>7069</v>
      </c>
      <c r="E234" t="s">
        <v>6192</v>
      </c>
      <c r="F234" t="s">
        <v>702</v>
      </c>
      <c r="G234" t="s">
        <v>5907</v>
      </c>
      <c r="H234">
        <v>658607500196132</v>
      </c>
      <c r="I234">
        <v>1000</v>
      </c>
      <c r="J234" t="s">
        <v>2238</v>
      </c>
      <c r="K234" t="s">
        <v>4440</v>
      </c>
      <c r="L234" t="s">
        <v>1437</v>
      </c>
    </row>
    <row r="235" spans="1:12" x14ac:dyDescent="0.3">
      <c r="A235">
        <v>137890</v>
      </c>
      <c r="B235" t="s">
        <v>216</v>
      </c>
      <c r="C235" t="s">
        <v>5839</v>
      </c>
      <c r="D235" t="s">
        <v>7068</v>
      </c>
      <c r="E235" t="s">
        <v>5994</v>
      </c>
      <c r="F235" t="s">
        <v>708</v>
      </c>
      <c r="G235" t="s">
        <v>1617</v>
      </c>
      <c r="H235">
        <v>137890500210551</v>
      </c>
      <c r="I235">
        <v>1000</v>
      </c>
      <c r="J235" t="s">
        <v>101</v>
      </c>
      <c r="K235" t="s">
        <v>4369</v>
      </c>
      <c r="L235" t="s">
        <v>1358</v>
      </c>
    </row>
    <row r="236" spans="1:12" x14ac:dyDescent="0.3">
      <c r="A236">
        <v>658607</v>
      </c>
      <c r="B236" t="s">
        <v>141</v>
      </c>
      <c r="C236" t="s">
        <v>5839</v>
      </c>
      <c r="D236" t="s">
        <v>7075</v>
      </c>
      <c r="E236" t="s">
        <v>6192</v>
      </c>
      <c r="F236" t="s">
        <v>1605</v>
      </c>
      <c r="G236" t="s">
        <v>5842</v>
      </c>
      <c r="H236">
        <v>658607500196133</v>
      </c>
      <c r="I236">
        <v>1001</v>
      </c>
      <c r="J236" t="s">
        <v>2325</v>
      </c>
      <c r="K236" t="s">
        <v>4433</v>
      </c>
      <c r="L236" t="s">
        <v>6778</v>
      </c>
    </row>
    <row r="237" spans="1:12" x14ac:dyDescent="0.3">
      <c r="A237">
        <v>137890</v>
      </c>
      <c r="B237" t="s">
        <v>216</v>
      </c>
      <c r="C237" t="s">
        <v>5839</v>
      </c>
      <c r="D237" t="s">
        <v>7065</v>
      </c>
      <c r="E237" t="s">
        <v>5994</v>
      </c>
      <c r="F237" t="s">
        <v>702</v>
      </c>
      <c r="G237" t="s">
        <v>1613</v>
      </c>
      <c r="H237">
        <v>137890500210552</v>
      </c>
      <c r="I237">
        <v>1001</v>
      </c>
      <c r="J237" t="s">
        <v>106</v>
      </c>
      <c r="K237" t="s">
        <v>4445</v>
      </c>
      <c r="L237" t="s">
        <v>1359</v>
      </c>
    </row>
    <row r="238" spans="1:12" x14ac:dyDescent="0.3">
      <c r="A238">
        <v>653775</v>
      </c>
      <c r="B238" t="s">
        <v>1310</v>
      </c>
      <c r="C238" t="s">
        <v>5839</v>
      </c>
      <c r="D238" t="s">
        <v>7068</v>
      </c>
      <c r="E238" t="s">
        <v>6187</v>
      </c>
      <c r="F238" t="s">
        <v>702</v>
      </c>
      <c r="G238" t="s">
        <v>5857</v>
      </c>
      <c r="H238">
        <v>653775500204692</v>
      </c>
      <c r="I238">
        <v>1000</v>
      </c>
      <c r="J238" t="s">
        <v>101</v>
      </c>
      <c r="K238" t="s">
        <v>6568</v>
      </c>
      <c r="L238" t="s">
        <v>6774</v>
      </c>
    </row>
    <row r="239" spans="1:12" x14ac:dyDescent="0.3">
      <c r="A239">
        <v>641424</v>
      </c>
      <c r="B239" t="s">
        <v>1207</v>
      </c>
      <c r="C239" t="s">
        <v>5839</v>
      </c>
      <c r="D239" t="s">
        <v>7068</v>
      </c>
      <c r="E239" t="s">
        <v>6171</v>
      </c>
      <c r="F239" t="s">
        <v>708</v>
      </c>
      <c r="G239" t="s">
        <v>1845</v>
      </c>
      <c r="H239">
        <v>641424500180001</v>
      </c>
      <c r="I239">
        <v>1000</v>
      </c>
      <c r="J239" t="s">
        <v>101</v>
      </c>
      <c r="K239" t="s">
        <v>6568</v>
      </c>
      <c r="L239" t="s">
        <v>1434</v>
      </c>
    </row>
    <row r="240" spans="1:12" x14ac:dyDescent="0.3">
      <c r="A240">
        <v>489259</v>
      </c>
      <c r="B240" t="s">
        <v>2255</v>
      </c>
      <c r="C240" t="s">
        <v>5839</v>
      </c>
      <c r="D240" t="s">
        <v>7078</v>
      </c>
      <c r="E240" t="s">
        <v>6076</v>
      </c>
      <c r="F240" t="s">
        <v>708</v>
      </c>
      <c r="G240" t="s">
        <v>5893</v>
      </c>
      <c r="H240">
        <v>489259300111311</v>
      </c>
      <c r="I240">
        <v>1000</v>
      </c>
      <c r="J240" t="s">
        <v>2254</v>
      </c>
      <c r="K240" t="s">
        <v>4369</v>
      </c>
      <c r="L240" t="s">
        <v>1380</v>
      </c>
    </row>
    <row r="241" spans="1:12" x14ac:dyDescent="0.3">
      <c r="A241">
        <v>137893</v>
      </c>
      <c r="B241" t="s">
        <v>222</v>
      </c>
      <c r="C241" t="s">
        <v>5839</v>
      </c>
      <c r="D241" t="s">
        <v>7068</v>
      </c>
      <c r="E241" t="s">
        <v>5995</v>
      </c>
      <c r="F241" t="s">
        <v>1594</v>
      </c>
      <c r="G241" t="s">
        <v>1614</v>
      </c>
      <c r="H241">
        <v>137893500210569</v>
      </c>
      <c r="I241">
        <v>1000</v>
      </c>
      <c r="J241" t="s">
        <v>101</v>
      </c>
      <c r="K241" t="s">
        <v>6585</v>
      </c>
      <c r="L241" t="s">
        <v>6677</v>
      </c>
    </row>
    <row r="242" spans="1:12" x14ac:dyDescent="0.3">
      <c r="A242">
        <v>558996</v>
      </c>
      <c r="B242" t="s">
        <v>1214</v>
      </c>
      <c r="C242" t="s">
        <v>5839</v>
      </c>
      <c r="D242" t="s">
        <v>7068</v>
      </c>
      <c r="E242" t="s">
        <v>6130</v>
      </c>
      <c r="F242" t="s">
        <v>708</v>
      </c>
      <c r="G242" t="s">
        <v>5842</v>
      </c>
      <c r="H242">
        <v>558996500014831</v>
      </c>
      <c r="I242">
        <v>1000</v>
      </c>
      <c r="J242" t="s">
        <v>101</v>
      </c>
      <c r="K242" t="s">
        <v>4369</v>
      </c>
      <c r="L242" t="s">
        <v>1412</v>
      </c>
    </row>
    <row r="243" spans="1:12" x14ac:dyDescent="0.3">
      <c r="A243">
        <v>137893</v>
      </c>
      <c r="B243" t="s">
        <v>222</v>
      </c>
      <c r="C243" t="s">
        <v>5839</v>
      </c>
      <c r="D243" t="s">
        <v>7065</v>
      </c>
      <c r="E243" t="s">
        <v>5995</v>
      </c>
      <c r="F243" t="s">
        <v>1529</v>
      </c>
      <c r="G243" t="s">
        <v>1617</v>
      </c>
      <c r="H243">
        <v>1378935002105610</v>
      </c>
      <c r="I243">
        <v>1001</v>
      </c>
      <c r="J243" t="s">
        <v>106</v>
      </c>
      <c r="K243" t="s">
        <v>6585</v>
      </c>
      <c r="L243" t="s">
        <v>6678</v>
      </c>
    </row>
    <row r="244" spans="1:12" x14ac:dyDescent="0.3">
      <c r="A244">
        <v>142552</v>
      </c>
      <c r="B244" t="s">
        <v>99</v>
      </c>
      <c r="C244" t="s">
        <v>5839</v>
      </c>
      <c r="D244" t="s">
        <v>7068</v>
      </c>
      <c r="E244" t="s">
        <v>5996</v>
      </c>
      <c r="F244" t="s">
        <v>708</v>
      </c>
      <c r="G244" t="s">
        <v>5855</v>
      </c>
      <c r="H244">
        <v>142552500624881</v>
      </c>
      <c r="I244">
        <v>1000</v>
      </c>
      <c r="J244" t="s">
        <v>101</v>
      </c>
      <c r="K244" t="s">
        <v>5818</v>
      </c>
      <c r="L244" t="s">
        <v>4176</v>
      </c>
    </row>
    <row r="245" spans="1:12" x14ac:dyDescent="0.3">
      <c r="A245">
        <v>536276</v>
      </c>
      <c r="B245" t="s">
        <v>1230</v>
      </c>
      <c r="C245" t="s">
        <v>5839</v>
      </c>
      <c r="D245" t="s">
        <v>7068</v>
      </c>
      <c r="E245" t="s">
        <v>6094</v>
      </c>
      <c r="F245" t="s">
        <v>708</v>
      </c>
      <c r="G245" t="s">
        <v>5870</v>
      </c>
      <c r="H245">
        <v>536276300174371</v>
      </c>
      <c r="I245">
        <v>1000</v>
      </c>
      <c r="J245" t="s">
        <v>101</v>
      </c>
      <c r="K245" t="s">
        <v>6568</v>
      </c>
      <c r="L245" t="s">
        <v>1392</v>
      </c>
    </row>
    <row r="246" spans="1:12" x14ac:dyDescent="0.3">
      <c r="A246">
        <v>142552</v>
      </c>
      <c r="B246" t="s">
        <v>99</v>
      </c>
      <c r="C246" t="s">
        <v>5839</v>
      </c>
      <c r="D246" t="s">
        <v>7068</v>
      </c>
      <c r="E246" t="s">
        <v>5996</v>
      </c>
      <c r="F246" t="s">
        <v>702</v>
      </c>
      <c r="G246" t="s">
        <v>5855</v>
      </c>
      <c r="H246">
        <v>142552500624882</v>
      </c>
      <c r="I246">
        <v>1099</v>
      </c>
      <c r="J246" t="s">
        <v>1879</v>
      </c>
      <c r="K246" t="s">
        <v>4379</v>
      </c>
      <c r="L246" t="s">
        <v>4217</v>
      </c>
    </row>
    <row r="247" spans="1:12" x14ac:dyDescent="0.3">
      <c r="A247">
        <v>536276</v>
      </c>
      <c r="B247" t="s">
        <v>1230</v>
      </c>
      <c r="C247" t="s">
        <v>5839</v>
      </c>
      <c r="D247" t="s">
        <v>7065</v>
      </c>
      <c r="E247" t="s">
        <v>6094</v>
      </c>
      <c r="F247" t="s">
        <v>702</v>
      </c>
      <c r="G247" t="s">
        <v>5870</v>
      </c>
      <c r="H247">
        <v>536276300174372</v>
      </c>
      <c r="I247">
        <v>1001</v>
      </c>
      <c r="J247" t="s">
        <v>106</v>
      </c>
      <c r="K247" t="s">
        <v>6568</v>
      </c>
      <c r="L247" t="s">
        <v>1391</v>
      </c>
    </row>
    <row r="248" spans="1:12" x14ac:dyDescent="0.3">
      <c r="A248">
        <v>142554</v>
      </c>
      <c r="B248" t="s">
        <v>120</v>
      </c>
      <c r="C248" t="s">
        <v>5839</v>
      </c>
      <c r="D248" t="s">
        <v>7066</v>
      </c>
      <c r="E248" t="s">
        <v>5997</v>
      </c>
      <c r="F248" t="s">
        <v>708</v>
      </c>
      <c r="G248" t="s">
        <v>5855</v>
      </c>
      <c r="H248">
        <v>142554500625481</v>
      </c>
      <c r="I248">
        <v>1011</v>
      </c>
      <c r="J248" t="s">
        <v>101</v>
      </c>
      <c r="K248" t="s">
        <v>5816</v>
      </c>
      <c r="L248" t="s">
        <v>4178</v>
      </c>
    </row>
    <row r="249" spans="1:12" x14ac:dyDescent="0.3">
      <c r="A249">
        <v>539884</v>
      </c>
      <c r="B249" t="s">
        <v>1234</v>
      </c>
      <c r="C249" t="s">
        <v>5839</v>
      </c>
      <c r="D249" t="s">
        <v>7068</v>
      </c>
      <c r="E249" t="s">
        <v>6109</v>
      </c>
      <c r="F249" t="s">
        <v>708</v>
      </c>
      <c r="G249" t="s">
        <v>5844</v>
      </c>
      <c r="H249">
        <v>539884300172171</v>
      </c>
      <c r="I249">
        <v>1000</v>
      </c>
      <c r="J249" t="s">
        <v>101</v>
      </c>
      <c r="K249" t="s">
        <v>4369</v>
      </c>
      <c r="L249" t="s">
        <v>1402</v>
      </c>
    </row>
    <row r="250" spans="1:12" x14ac:dyDescent="0.3">
      <c r="A250">
        <v>142554</v>
      </c>
      <c r="B250" t="s">
        <v>120</v>
      </c>
      <c r="C250" t="s">
        <v>5839</v>
      </c>
      <c r="D250" t="s">
        <v>7066</v>
      </c>
      <c r="E250" t="s">
        <v>5997</v>
      </c>
      <c r="F250" t="s">
        <v>702</v>
      </c>
      <c r="G250" t="s">
        <v>5855</v>
      </c>
      <c r="H250">
        <v>142554500625482</v>
      </c>
      <c r="I250">
        <v>1099</v>
      </c>
      <c r="J250" t="s">
        <v>1879</v>
      </c>
      <c r="K250" t="s">
        <v>4379</v>
      </c>
      <c r="L250" t="s">
        <v>4219</v>
      </c>
    </row>
    <row r="251" spans="1:12" x14ac:dyDescent="0.3">
      <c r="A251">
        <v>164966</v>
      </c>
      <c r="B251" t="s">
        <v>141</v>
      </c>
      <c r="C251" t="s">
        <v>5839</v>
      </c>
      <c r="D251" t="s">
        <v>7075</v>
      </c>
      <c r="E251" t="s">
        <v>6001</v>
      </c>
      <c r="F251" t="s">
        <v>708</v>
      </c>
      <c r="G251" t="s">
        <v>5844</v>
      </c>
      <c r="H251">
        <v>164966500118971</v>
      </c>
      <c r="I251">
        <v>1000</v>
      </c>
      <c r="J251" t="s">
        <v>2258</v>
      </c>
      <c r="K251" t="s">
        <v>4759</v>
      </c>
      <c r="L251" t="s">
        <v>1360</v>
      </c>
    </row>
    <row r="252" spans="1:12" x14ac:dyDescent="0.3">
      <c r="A252">
        <v>488713</v>
      </c>
      <c r="B252" t="s">
        <v>323</v>
      </c>
      <c r="C252" t="s">
        <v>5839</v>
      </c>
      <c r="D252" t="s">
        <v>7071</v>
      </c>
      <c r="E252" t="s">
        <v>6075</v>
      </c>
      <c r="F252" t="s">
        <v>702</v>
      </c>
      <c r="G252" t="s">
        <v>1848</v>
      </c>
      <c r="H252">
        <v>488713500090512</v>
      </c>
      <c r="I252">
        <v>1000</v>
      </c>
      <c r="J252" t="s">
        <v>101</v>
      </c>
      <c r="K252" t="s">
        <v>6580</v>
      </c>
      <c r="L252" t="s">
        <v>6720</v>
      </c>
    </row>
    <row r="253" spans="1:12" x14ac:dyDescent="0.3">
      <c r="A253">
        <v>425262</v>
      </c>
      <c r="B253" t="s">
        <v>2398</v>
      </c>
      <c r="C253" t="s">
        <v>5839</v>
      </c>
      <c r="D253" t="s">
        <v>7067</v>
      </c>
      <c r="E253" t="s">
        <v>6051</v>
      </c>
      <c r="F253" t="s">
        <v>708</v>
      </c>
      <c r="G253" t="s">
        <v>5885</v>
      </c>
      <c r="H253">
        <v>425262300147551</v>
      </c>
      <c r="I253">
        <v>1000</v>
      </c>
      <c r="J253" t="s">
        <v>1714</v>
      </c>
      <c r="K253" t="s">
        <v>4369</v>
      </c>
      <c r="L253" t="s">
        <v>1660</v>
      </c>
    </row>
    <row r="254" spans="1:12" x14ac:dyDescent="0.3">
      <c r="A254">
        <v>583640</v>
      </c>
      <c r="B254" t="s">
        <v>1253</v>
      </c>
      <c r="C254" t="s">
        <v>5839</v>
      </c>
      <c r="D254" t="s">
        <v>7068</v>
      </c>
      <c r="E254" t="s">
        <v>6145</v>
      </c>
      <c r="F254" t="s">
        <v>708</v>
      </c>
      <c r="G254" t="s">
        <v>5866</v>
      </c>
      <c r="H254">
        <v>583640500048641</v>
      </c>
      <c r="I254">
        <v>1000</v>
      </c>
      <c r="J254" t="s">
        <v>101</v>
      </c>
      <c r="K254" t="s">
        <v>4369</v>
      </c>
      <c r="L254" t="s">
        <v>1420</v>
      </c>
    </row>
    <row r="255" spans="1:12" x14ac:dyDescent="0.3">
      <c r="A255">
        <v>655264</v>
      </c>
      <c r="B255" t="s">
        <v>1303</v>
      </c>
      <c r="C255" t="s">
        <v>5839</v>
      </c>
      <c r="D255" t="s">
        <v>7071</v>
      </c>
      <c r="E255" t="s">
        <v>6191</v>
      </c>
      <c r="F255" t="s">
        <v>708</v>
      </c>
      <c r="G255" t="s">
        <v>5857</v>
      </c>
      <c r="H255">
        <v>655264500201651</v>
      </c>
      <c r="I255">
        <v>1000</v>
      </c>
      <c r="J255" t="s">
        <v>3613</v>
      </c>
      <c r="K255" t="s">
        <v>4369</v>
      </c>
      <c r="L255" t="s">
        <v>1704</v>
      </c>
    </row>
    <row r="256" spans="1:12" x14ac:dyDescent="0.3">
      <c r="A256">
        <v>655264</v>
      </c>
      <c r="B256" t="s">
        <v>1303</v>
      </c>
      <c r="C256" t="s">
        <v>5839</v>
      </c>
      <c r="D256" t="s">
        <v>7071</v>
      </c>
      <c r="E256" t="s">
        <v>6191</v>
      </c>
      <c r="F256" t="s">
        <v>708</v>
      </c>
      <c r="G256" t="s">
        <v>5857</v>
      </c>
      <c r="H256">
        <v>655264500201651</v>
      </c>
      <c r="I256">
        <v>1011</v>
      </c>
      <c r="J256" t="s">
        <v>101</v>
      </c>
      <c r="K256" t="s">
        <v>2979</v>
      </c>
      <c r="L256" t="s">
        <v>6777</v>
      </c>
    </row>
    <row r="257" spans="1:12" x14ac:dyDescent="0.3">
      <c r="A257">
        <v>653784</v>
      </c>
      <c r="B257" t="s">
        <v>222</v>
      </c>
      <c r="C257" t="s">
        <v>5839</v>
      </c>
      <c r="D257" t="s">
        <v>7068</v>
      </c>
      <c r="E257" t="s">
        <v>6188</v>
      </c>
      <c r="F257" t="s">
        <v>702</v>
      </c>
      <c r="G257" t="s">
        <v>5857</v>
      </c>
      <c r="H257">
        <v>653784500204782</v>
      </c>
      <c r="I257">
        <v>1000</v>
      </c>
      <c r="J257" t="s">
        <v>101</v>
      </c>
      <c r="K257" t="s">
        <v>6568</v>
      </c>
      <c r="L257" t="s">
        <v>6775</v>
      </c>
    </row>
    <row r="258" spans="1:12" x14ac:dyDescent="0.3">
      <c r="A258">
        <v>653429</v>
      </c>
      <c r="B258" t="s">
        <v>1313</v>
      </c>
      <c r="C258" t="s">
        <v>5839</v>
      </c>
      <c r="D258" t="s">
        <v>7068</v>
      </c>
      <c r="E258" t="s">
        <v>6182</v>
      </c>
      <c r="F258" t="s">
        <v>768</v>
      </c>
      <c r="G258" t="s">
        <v>5857</v>
      </c>
      <c r="H258">
        <v>653429500204764</v>
      </c>
      <c r="I258">
        <v>1000</v>
      </c>
      <c r="J258" t="s">
        <v>101</v>
      </c>
      <c r="K258" t="s">
        <v>6568</v>
      </c>
      <c r="L258" t="s">
        <v>6770</v>
      </c>
    </row>
    <row r="259" spans="1:12" x14ac:dyDescent="0.3">
      <c r="A259">
        <v>653429</v>
      </c>
      <c r="B259" t="s">
        <v>1313</v>
      </c>
      <c r="C259" t="s">
        <v>5839</v>
      </c>
      <c r="D259" t="s">
        <v>7073</v>
      </c>
      <c r="E259" t="s">
        <v>6182</v>
      </c>
      <c r="F259" t="s">
        <v>1610</v>
      </c>
      <c r="G259" t="s">
        <v>5842</v>
      </c>
      <c r="H259">
        <v>653429500204765</v>
      </c>
      <c r="I259">
        <v>1001</v>
      </c>
      <c r="J259" t="s">
        <v>2239</v>
      </c>
      <c r="K259" t="s">
        <v>4697</v>
      </c>
      <c r="L259" t="s">
        <v>4183</v>
      </c>
    </row>
    <row r="260" spans="1:12" x14ac:dyDescent="0.3">
      <c r="A260">
        <v>636005</v>
      </c>
      <c r="B260" t="s">
        <v>1203</v>
      </c>
      <c r="C260" t="s">
        <v>5839</v>
      </c>
      <c r="D260" t="s">
        <v>7068</v>
      </c>
      <c r="E260" t="s">
        <v>6170</v>
      </c>
      <c r="F260" t="s">
        <v>708</v>
      </c>
      <c r="G260" t="s">
        <v>5840</v>
      </c>
      <c r="H260">
        <v>636005500177921</v>
      </c>
      <c r="I260">
        <v>1000</v>
      </c>
      <c r="J260" t="s">
        <v>3613</v>
      </c>
      <c r="K260" t="s">
        <v>4369</v>
      </c>
      <c r="L260" t="s">
        <v>1433</v>
      </c>
    </row>
    <row r="261" spans="1:12" x14ac:dyDescent="0.3">
      <c r="A261">
        <v>636005</v>
      </c>
      <c r="B261" t="s">
        <v>1203</v>
      </c>
      <c r="C261" t="s">
        <v>5839</v>
      </c>
      <c r="D261" t="s">
        <v>7068</v>
      </c>
      <c r="E261" t="s">
        <v>6170</v>
      </c>
      <c r="F261" t="s">
        <v>708</v>
      </c>
      <c r="G261" t="s">
        <v>5840</v>
      </c>
      <c r="H261">
        <v>636005500177921</v>
      </c>
      <c r="I261">
        <v>1011</v>
      </c>
      <c r="J261" t="s">
        <v>101</v>
      </c>
      <c r="K261" t="s">
        <v>2979</v>
      </c>
      <c r="L261" t="s">
        <v>6762</v>
      </c>
    </row>
    <row r="262" spans="1:12" x14ac:dyDescent="0.3">
      <c r="A262">
        <v>164812</v>
      </c>
      <c r="B262" t="s">
        <v>1141</v>
      </c>
      <c r="C262" t="s">
        <v>5839</v>
      </c>
      <c r="D262" t="s">
        <v>7066</v>
      </c>
      <c r="E262" t="s">
        <v>6000</v>
      </c>
      <c r="F262" t="s">
        <v>708</v>
      </c>
      <c r="G262" t="s">
        <v>5878</v>
      </c>
      <c r="H262">
        <v>164812500369331</v>
      </c>
      <c r="I262">
        <v>1000</v>
      </c>
      <c r="J262" t="s">
        <v>101</v>
      </c>
      <c r="K262" t="s">
        <v>6568</v>
      </c>
      <c r="L262" t="s">
        <v>3294</v>
      </c>
    </row>
    <row r="263" spans="1:12" x14ac:dyDescent="0.3">
      <c r="A263">
        <v>170241</v>
      </c>
      <c r="B263" t="s">
        <v>123</v>
      </c>
      <c r="C263" t="s">
        <v>5839</v>
      </c>
      <c r="D263" t="s">
        <v>7071</v>
      </c>
      <c r="E263" t="s">
        <v>6004</v>
      </c>
      <c r="F263" t="s">
        <v>708</v>
      </c>
      <c r="G263" t="s">
        <v>1845</v>
      </c>
      <c r="H263">
        <v>170241500103911</v>
      </c>
      <c r="I263">
        <v>1000</v>
      </c>
      <c r="J263" t="s">
        <v>101</v>
      </c>
      <c r="K263" t="s">
        <v>4369</v>
      </c>
      <c r="L263" t="s">
        <v>1361</v>
      </c>
    </row>
    <row r="264" spans="1:12" x14ac:dyDescent="0.3">
      <c r="A264">
        <v>468369</v>
      </c>
      <c r="B264" t="s">
        <v>2797</v>
      </c>
      <c r="C264" t="s">
        <v>5839</v>
      </c>
      <c r="D264" t="s">
        <v>7065</v>
      </c>
      <c r="E264" t="s">
        <v>6070</v>
      </c>
      <c r="F264" t="s">
        <v>708</v>
      </c>
      <c r="G264" t="s">
        <v>1860</v>
      </c>
      <c r="H264">
        <v>468369500545591</v>
      </c>
      <c r="I264">
        <v>1000</v>
      </c>
      <c r="J264" t="s">
        <v>1339</v>
      </c>
      <c r="K264" t="s">
        <v>6589</v>
      </c>
      <c r="L264" t="s">
        <v>6716</v>
      </c>
    </row>
    <row r="265" spans="1:12" x14ac:dyDescent="0.3">
      <c r="A265">
        <v>292895</v>
      </c>
      <c r="B265" t="s">
        <v>1194</v>
      </c>
      <c r="C265" t="s">
        <v>5839</v>
      </c>
      <c r="D265" t="s">
        <v>7068</v>
      </c>
      <c r="E265" t="s">
        <v>6025</v>
      </c>
      <c r="F265" t="s">
        <v>708</v>
      </c>
      <c r="G265" t="s">
        <v>5874</v>
      </c>
      <c r="H265">
        <v>292895500190611</v>
      </c>
      <c r="I265">
        <v>1000</v>
      </c>
      <c r="J265" t="s">
        <v>101</v>
      </c>
      <c r="K265" t="s">
        <v>4369</v>
      </c>
      <c r="L265" t="s">
        <v>1368</v>
      </c>
    </row>
    <row r="266" spans="1:12" x14ac:dyDescent="0.3">
      <c r="A266">
        <v>166695</v>
      </c>
      <c r="B266" t="s">
        <v>323</v>
      </c>
      <c r="C266" t="s">
        <v>5839</v>
      </c>
      <c r="D266" t="s">
        <v>7065</v>
      </c>
      <c r="E266" t="s">
        <v>6002</v>
      </c>
      <c r="F266" t="s">
        <v>708</v>
      </c>
      <c r="G266" t="s">
        <v>1860</v>
      </c>
      <c r="H266">
        <v>166695500585711</v>
      </c>
      <c r="I266">
        <v>1000</v>
      </c>
      <c r="J266" t="s">
        <v>1339</v>
      </c>
      <c r="K266" t="s">
        <v>5663</v>
      </c>
      <c r="L266" t="s">
        <v>6680</v>
      </c>
    </row>
    <row r="267" spans="1:12" x14ac:dyDescent="0.3">
      <c r="A267">
        <v>539885</v>
      </c>
      <c r="B267" t="s">
        <v>1234</v>
      </c>
      <c r="C267" t="s">
        <v>5839</v>
      </c>
      <c r="D267" t="s">
        <v>7068</v>
      </c>
      <c r="E267" t="s">
        <v>6110</v>
      </c>
      <c r="F267" t="s">
        <v>708</v>
      </c>
      <c r="G267" t="s">
        <v>5844</v>
      </c>
      <c r="H267">
        <v>539885300172181</v>
      </c>
      <c r="I267">
        <v>1000</v>
      </c>
      <c r="J267" t="s">
        <v>101</v>
      </c>
      <c r="K267" t="s">
        <v>4369</v>
      </c>
      <c r="L267" t="s">
        <v>1403</v>
      </c>
    </row>
    <row r="268" spans="1:12" x14ac:dyDescent="0.3">
      <c r="A268">
        <v>536266</v>
      </c>
      <c r="B268" t="s">
        <v>1211</v>
      </c>
      <c r="C268" t="s">
        <v>5839</v>
      </c>
      <c r="D268" t="s">
        <v>7068</v>
      </c>
      <c r="E268" t="s">
        <v>6091</v>
      </c>
      <c r="F268" t="s">
        <v>708</v>
      </c>
      <c r="G268" t="s">
        <v>5846</v>
      </c>
      <c r="H268">
        <v>536266300178231</v>
      </c>
      <c r="I268">
        <v>1000</v>
      </c>
      <c r="J268" t="s">
        <v>101</v>
      </c>
      <c r="K268" t="s">
        <v>4369</v>
      </c>
      <c r="L268" t="s">
        <v>1389</v>
      </c>
    </row>
    <row r="269" spans="1:12" x14ac:dyDescent="0.3">
      <c r="A269">
        <v>594718</v>
      </c>
      <c r="B269" t="s">
        <v>141</v>
      </c>
      <c r="C269" t="s">
        <v>5841</v>
      </c>
      <c r="D269" t="s">
        <v>7069</v>
      </c>
      <c r="E269" t="s">
        <v>6155</v>
      </c>
      <c r="F269" t="s">
        <v>702</v>
      </c>
      <c r="G269" t="s">
        <v>1594</v>
      </c>
      <c r="H269">
        <v>594718500118912</v>
      </c>
      <c r="I269">
        <v>1000</v>
      </c>
      <c r="J269" t="s">
        <v>2238</v>
      </c>
      <c r="K269" t="s">
        <v>4754</v>
      </c>
      <c r="L269" t="s">
        <v>1426</v>
      </c>
    </row>
    <row r="270" spans="1:12" x14ac:dyDescent="0.3">
      <c r="A270">
        <v>601670</v>
      </c>
      <c r="B270" t="s">
        <v>1248</v>
      </c>
      <c r="C270" t="s">
        <v>5839</v>
      </c>
      <c r="D270" t="s">
        <v>7067</v>
      </c>
      <c r="E270" t="s">
        <v>6157</v>
      </c>
      <c r="F270" t="s">
        <v>708</v>
      </c>
      <c r="G270" t="s">
        <v>5904</v>
      </c>
      <c r="H270">
        <v>601670500071951</v>
      </c>
      <c r="I270">
        <v>1000</v>
      </c>
      <c r="J270" t="s">
        <v>1714</v>
      </c>
      <c r="K270" t="s">
        <v>4369</v>
      </c>
      <c r="L270" t="s">
        <v>1685</v>
      </c>
    </row>
    <row r="271" spans="1:12" x14ac:dyDescent="0.3">
      <c r="A271">
        <v>536263</v>
      </c>
      <c r="B271" t="s">
        <v>28</v>
      </c>
      <c r="C271" t="s">
        <v>5839</v>
      </c>
      <c r="D271" t="s">
        <v>7065</v>
      </c>
      <c r="E271" t="s">
        <v>6090</v>
      </c>
      <c r="F271" t="s">
        <v>708</v>
      </c>
      <c r="G271" t="s">
        <v>1604</v>
      </c>
      <c r="H271">
        <v>536263300174381</v>
      </c>
      <c r="I271">
        <v>1000</v>
      </c>
      <c r="J271" t="s">
        <v>1339</v>
      </c>
      <c r="K271" t="s">
        <v>4369</v>
      </c>
      <c r="L271" t="s">
        <v>1387</v>
      </c>
    </row>
    <row r="272" spans="1:12" x14ac:dyDescent="0.3">
      <c r="A272">
        <v>536263</v>
      </c>
      <c r="B272" t="s">
        <v>28</v>
      </c>
      <c r="C272" t="s">
        <v>5839</v>
      </c>
      <c r="D272" t="s">
        <v>7068</v>
      </c>
      <c r="E272" t="s">
        <v>6090</v>
      </c>
      <c r="F272" t="s">
        <v>702</v>
      </c>
      <c r="G272" t="s">
        <v>1882</v>
      </c>
      <c r="H272">
        <v>536263300174382</v>
      </c>
      <c r="I272">
        <v>1001</v>
      </c>
      <c r="J272" t="s">
        <v>57</v>
      </c>
      <c r="K272" t="s">
        <v>4369</v>
      </c>
      <c r="L272" t="s">
        <v>1388</v>
      </c>
    </row>
    <row r="273" spans="1:12" x14ac:dyDescent="0.3">
      <c r="A273">
        <v>541077</v>
      </c>
      <c r="B273" t="s">
        <v>1903</v>
      </c>
      <c r="C273" t="s">
        <v>5839</v>
      </c>
      <c r="D273" t="s">
        <v>7071</v>
      </c>
      <c r="E273" t="s">
        <v>6118</v>
      </c>
      <c r="F273" t="s">
        <v>708</v>
      </c>
      <c r="G273" t="s">
        <v>5856</v>
      </c>
      <c r="H273">
        <v>541077500015051</v>
      </c>
      <c r="I273">
        <v>1000</v>
      </c>
      <c r="J273" t="s">
        <v>101</v>
      </c>
      <c r="K273" t="s">
        <v>4369</v>
      </c>
      <c r="L273" t="s">
        <v>1406</v>
      </c>
    </row>
    <row r="274" spans="1:12" x14ac:dyDescent="0.3">
      <c r="A274">
        <v>653788</v>
      </c>
      <c r="B274" t="s">
        <v>2059</v>
      </c>
      <c r="C274" t="s">
        <v>5839</v>
      </c>
      <c r="D274" t="s">
        <v>7068</v>
      </c>
      <c r="E274" t="s">
        <v>6189</v>
      </c>
      <c r="F274" t="s">
        <v>708</v>
      </c>
      <c r="G274" t="s">
        <v>5857</v>
      </c>
      <c r="H274">
        <v>653788500201601</v>
      </c>
      <c r="I274">
        <v>1000</v>
      </c>
      <c r="J274" t="s">
        <v>101</v>
      </c>
      <c r="K274" t="s">
        <v>6568</v>
      </c>
      <c r="L274" t="s">
        <v>3339</v>
      </c>
    </row>
    <row r="275" spans="1:12" x14ac:dyDescent="0.3">
      <c r="A275">
        <v>189152</v>
      </c>
      <c r="B275" t="s">
        <v>2358</v>
      </c>
      <c r="C275" t="s">
        <v>5839</v>
      </c>
      <c r="D275" t="s">
        <v>7067</v>
      </c>
      <c r="E275" t="s">
        <v>6007</v>
      </c>
      <c r="F275" t="s">
        <v>702</v>
      </c>
      <c r="G275" t="s">
        <v>5878</v>
      </c>
      <c r="H275">
        <v>189152500243332</v>
      </c>
      <c r="I275">
        <v>1000</v>
      </c>
      <c r="J275" t="s">
        <v>3197</v>
      </c>
      <c r="K275" t="s">
        <v>4876</v>
      </c>
      <c r="L275" t="s">
        <v>6684</v>
      </c>
    </row>
    <row r="276" spans="1:12" x14ac:dyDescent="0.3">
      <c r="A276">
        <v>541078</v>
      </c>
      <c r="B276" t="s">
        <v>1209</v>
      </c>
      <c r="C276" t="s">
        <v>5839</v>
      </c>
      <c r="D276" t="s">
        <v>7068</v>
      </c>
      <c r="E276" t="s">
        <v>6119</v>
      </c>
      <c r="F276" t="s">
        <v>702</v>
      </c>
      <c r="G276" t="s">
        <v>5847</v>
      </c>
      <c r="H276">
        <v>541078300179222</v>
      </c>
      <c r="I276">
        <v>1000</v>
      </c>
      <c r="J276" t="s">
        <v>101</v>
      </c>
      <c r="K276" t="s">
        <v>4369</v>
      </c>
      <c r="L276" t="s">
        <v>1407</v>
      </c>
    </row>
    <row r="277" spans="1:12" x14ac:dyDescent="0.3">
      <c r="A277">
        <v>641428</v>
      </c>
      <c r="B277" t="s">
        <v>1201</v>
      </c>
      <c r="C277" t="s">
        <v>5839</v>
      </c>
      <c r="D277" t="s">
        <v>7068</v>
      </c>
      <c r="E277" t="s">
        <v>6172</v>
      </c>
      <c r="F277" t="s">
        <v>708</v>
      </c>
      <c r="G277" t="s">
        <v>5885</v>
      </c>
      <c r="H277">
        <v>641428500178131</v>
      </c>
      <c r="I277">
        <v>1000</v>
      </c>
      <c r="J277" t="s">
        <v>101</v>
      </c>
      <c r="K277" t="s">
        <v>4369</v>
      </c>
      <c r="L277" t="s">
        <v>1435</v>
      </c>
    </row>
    <row r="278" spans="1:12" x14ac:dyDescent="0.3">
      <c r="A278">
        <v>632846</v>
      </c>
      <c r="B278" t="s">
        <v>141</v>
      </c>
      <c r="C278" t="s">
        <v>5839</v>
      </c>
      <c r="D278" t="s">
        <v>7075</v>
      </c>
      <c r="E278" t="s">
        <v>6167</v>
      </c>
      <c r="F278" t="s">
        <v>708</v>
      </c>
      <c r="G278" t="s">
        <v>5842</v>
      </c>
      <c r="H278">
        <v>632846500168161</v>
      </c>
      <c r="I278">
        <v>1001</v>
      </c>
      <c r="J278" t="s">
        <v>2325</v>
      </c>
      <c r="K278" t="s">
        <v>4759</v>
      </c>
      <c r="L278" t="s">
        <v>1430</v>
      </c>
    </row>
    <row r="279" spans="1:12" x14ac:dyDescent="0.3">
      <c r="A279">
        <v>560192</v>
      </c>
      <c r="B279" t="s">
        <v>2291</v>
      </c>
      <c r="C279" t="s">
        <v>5839</v>
      </c>
      <c r="D279" t="s">
        <v>7078</v>
      </c>
      <c r="E279" t="s">
        <v>6132</v>
      </c>
      <c r="F279" t="s">
        <v>708</v>
      </c>
      <c r="G279" t="s">
        <v>5887</v>
      </c>
      <c r="H279">
        <v>560192500018351</v>
      </c>
      <c r="I279">
        <v>1000</v>
      </c>
      <c r="J279" t="s">
        <v>2254</v>
      </c>
      <c r="K279" t="s">
        <v>4369</v>
      </c>
      <c r="L279" t="s">
        <v>1414</v>
      </c>
    </row>
    <row r="280" spans="1:12" x14ac:dyDescent="0.3">
      <c r="A280">
        <v>220097</v>
      </c>
      <c r="B280" t="s">
        <v>1184</v>
      </c>
      <c r="C280" t="s">
        <v>5839</v>
      </c>
      <c r="D280" t="s">
        <v>7074</v>
      </c>
      <c r="E280" t="s">
        <v>6014</v>
      </c>
      <c r="F280" t="s">
        <v>708</v>
      </c>
      <c r="G280" t="s">
        <v>1529</v>
      </c>
      <c r="H280">
        <v>220097300128361</v>
      </c>
      <c r="I280">
        <v>1000</v>
      </c>
      <c r="J280" t="s">
        <v>4678</v>
      </c>
      <c r="K280" t="s">
        <v>4369</v>
      </c>
      <c r="L280" t="s">
        <v>1649</v>
      </c>
    </row>
    <row r="281" spans="1:12" x14ac:dyDescent="0.3">
      <c r="A281">
        <v>220097</v>
      </c>
      <c r="B281" t="s">
        <v>1184</v>
      </c>
      <c r="C281" t="s">
        <v>5839</v>
      </c>
      <c r="D281" t="s">
        <v>7074</v>
      </c>
      <c r="E281" t="s">
        <v>6014</v>
      </c>
      <c r="F281" t="s">
        <v>708</v>
      </c>
      <c r="G281" t="s">
        <v>1529</v>
      </c>
      <c r="H281">
        <v>220097300128361</v>
      </c>
      <c r="I281">
        <v>1011</v>
      </c>
      <c r="J281" t="s">
        <v>1339</v>
      </c>
      <c r="K281" t="s">
        <v>2979</v>
      </c>
      <c r="L281" t="s">
        <v>6691</v>
      </c>
    </row>
    <row r="282" spans="1:12" x14ac:dyDescent="0.3">
      <c r="A282">
        <v>200744</v>
      </c>
      <c r="B282" t="s">
        <v>2035</v>
      </c>
      <c r="C282" t="s">
        <v>5839</v>
      </c>
      <c r="D282" t="s">
        <v>7067</v>
      </c>
      <c r="E282" t="s">
        <v>6008</v>
      </c>
      <c r="F282" t="s">
        <v>708</v>
      </c>
      <c r="G282" t="s">
        <v>5842</v>
      </c>
      <c r="H282">
        <v>200744500228491</v>
      </c>
      <c r="I282">
        <v>1000</v>
      </c>
      <c r="J282" t="s">
        <v>1714</v>
      </c>
      <c r="K282" t="s">
        <v>4854</v>
      </c>
      <c r="L282" t="s">
        <v>3031</v>
      </c>
    </row>
    <row r="283" spans="1:12" x14ac:dyDescent="0.3">
      <c r="A283">
        <v>548783</v>
      </c>
      <c r="B283" t="s">
        <v>1258</v>
      </c>
      <c r="C283" t="s">
        <v>5839</v>
      </c>
      <c r="D283" t="s">
        <v>7065</v>
      </c>
      <c r="E283" t="s">
        <v>6126</v>
      </c>
      <c r="F283" t="s">
        <v>708</v>
      </c>
      <c r="G283" t="s">
        <v>1611</v>
      </c>
      <c r="H283">
        <v>548783500021771</v>
      </c>
      <c r="I283">
        <v>1000</v>
      </c>
      <c r="J283" t="s">
        <v>1339</v>
      </c>
      <c r="K283" t="s">
        <v>4369</v>
      </c>
      <c r="L283" t="s">
        <v>6743</v>
      </c>
    </row>
    <row r="284" spans="1:12" x14ac:dyDescent="0.3">
      <c r="A284">
        <v>200744</v>
      </c>
      <c r="B284" t="s">
        <v>2035</v>
      </c>
      <c r="C284" t="s">
        <v>5839</v>
      </c>
      <c r="D284" t="s">
        <v>7067</v>
      </c>
      <c r="E284" t="s">
        <v>6008</v>
      </c>
      <c r="F284" t="s">
        <v>702</v>
      </c>
      <c r="G284" t="s">
        <v>5842</v>
      </c>
      <c r="H284">
        <v>200744500228492</v>
      </c>
      <c r="I284">
        <v>1099</v>
      </c>
      <c r="J284" t="s">
        <v>2320</v>
      </c>
      <c r="K284" t="s">
        <v>4855</v>
      </c>
      <c r="L284" t="s">
        <v>3033</v>
      </c>
    </row>
    <row r="285" spans="1:12" x14ac:dyDescent="0.3">
      <c r="A285">
        <v>536287</v>
      </c>
      <c r="B285" t="s">
        <v>3136</v>
      </c>
      <c r="C285" t="s">
        <v>5839</v>
      </c>
      <c r="D285" t="s">
        <v>7066</v>
      </c>
      <c r="E285" t="s">
        <v>6099</v>
      </c>
      <c r="F285" t="s">
        <v>708</v>
      </c>
      <c r="G285" t="s">
        <v>5855</v>
      </c>
      <c r="H285">
        <v>536287500014961</v>
      </c>
      <c r="I285">
        <v>1000</v>
      </c>
      <c r="J285" t="s">
        <v>101</v>
      </c>
      <c r="K285" t="s">
        <v>4369</v>
      </c>
      <c r="L285" t="s">
        <v>1396</v>
      </c>
    </row>
    <row r="286" spans="1:12" x14ac:dyDescent="0.3">
      <c r="A286">
        <v>536282</v>
      </c>
      <c r="B286" t="s">
        <v>1904</v>
      </c>
      <c r="C286" t="s">
        <v>5839</v>
      </c>
      <c r="D286" t="s">
        <v>7071</v>
      </c>
      <c r="E286" t="s">
        <v>6096</v>
      </c>
      <c r="F286" t="s">
        <v>708</v>
      </c>
      <c r="G286" t="s">
        <v>704</v>
      </c>
      <c r="H286">
        <v>536282300174391</v>
      </c>
      <c r="I286">
        <v>1000</v>
      </c>
      <c r="J286" t="s">
        <v>101</v>
      </c>
      <c r="K286" t="s">
        <v>4369</v>
      </c>
      <c r="L286" t="s">
        <v>1394</v>
      </c>
    </row>
    <row r="287" spans="1:12" x14ac:dyDescent="0.3">
      <c r="A287">
        <v>207820</v>
      </c>
      <c r="B287" t="s">
        <v>40</v>
      </c>
      <c r="C287" t="s">
        <v>5839</v>
      </c>
      <c r="D287" t="s">
        <v>7065</v>
      </c>
      <c r="E287" t="s">
        <v>6009</v>
      </c>
      <c r="F287" t="s">
        <v>708</v>
      </c>
      <c r="G287" t="s">
        <v>1861</v>
      </c>
      <c r="H287">
        <v>207820500413361</v>
      </c>
      <c r="I287">
        <v>1000</v>
      </c>
      <c r="J287" t="s">
        <v>1339</v>
      </c>
      <c r="K287" t="s">
        <v>6568</v>
      </c>
      <c r="L287" t="s">
        <v>6685</v>
      </c>
    </row>
    <row r="288" spans="1:12" x14ac:dyDescent="0.3">
      <c r="A288">
        <v>324159</v>
      </c>
      <c r="B288" t="s">
        <v>300</v>
      </c>
      <c r="C288" t="s">
        <v>5839</v>
      </c>
      <c r="D288" t="s">
        <v>7072</v>
      </c>
      <c r="E288" t="s">
        <v>6040</v>
      </c>
      <c r="F288" t="s">
        <v>708</v>
      </c>
      <c r="G288" t="s">
        <v>1607</v>
      </c>
      <c r="H288">
        <v>324159500059201</v>
      </c>
      <c r="I288">
        <v>1000</v>
      </c>
      <c r="J288" t="s">
        <v>1339</v>
      </c>
      <c r="K288" t="s">
        <v>6568</v>
      </c>
      <c r="L288" t="s">
        <v>3317</v>
      </c>
    </row>
    <row r="289" spans="1:12" x14ac:dyDescent="0.3">
      <c r="A289">
        <v>207820</v>
      </c>
      <c r="B289" t="s">
        <v>40</v>
      </c>
      <c r="C289" t="s">
        <v>5839</v>
      </c>
      <c r="D289" t="s">
        <v>7065</v>
      </c>
      <c r="E289" t="s">
        <v>6009</v>
      </c>
      <c r="F289" t="s">
        <v>702</v>
      </c>
      <c r="G289" t="s">
        <v>1861</v>
      </c>
      <c r="H289">
        <v>207820500413362</v>
      </c>
      <c r="I289">
        <v>1099</v>
      </c>
      <c r="J289" t="s">
        <v>1880</v>
      </c>
      <c r="K289" t="s">
        <v>5314</v>
      </c>
      <c r="L289" t="s">
        <v>6686</v>
      </c>
    </row>
    <row r="290" spans="1:12" x14ac:dyDescent="0.3">
      <c r="A290">
        <v>207827</v>
      </c>
      <c r="B290" t="s">
        <v>36</v>
      </c>
      <c r="C290" t="s">
        <v>5839</v>
      </c>
      <c r="D290" t="s">
        <v>7065</v>
      </c>
      <c r="E290" t="s">
        <v>6010</v>
      </c>
      <c r="F290" t="s">
        <v>702</v>
      </c>
      <c r="G290" t="s">
        <v>1613</v>
      </c>
      <c r="H290">
        <v>207827500413312</v>
      </c>
      <c r="I290">
        <v>1000</v>
      </c>
      <c r="J290" t="s">
        <v>1339</v>
      </c>
      <c r="K290" t="s">
        <v>6568</v>
      </c>
      <c r="L290" t="s">
        <v>6687</v>
      </c>
    </row>
    <row r="291" spans="1:12" x14ac:dyDescent="0.3">
      <c r="A291">
        <v>207827</v>
      </c>
      <c r="B291" t="s">
        <v>36</v>
      </c>
      <c r="C291" t="s">
        <v>5839</v>
      </c>
      <c r="D291" t="s">
        <v>7068</v>
      </c>
      <c r="E291" t="s">
        <v>6010</v>
      </c>
      <c r="F291" t="s">
        <v>1605</v>
      </c>
      <c r="G291" t="s">
        <v>1882</v>
      </c>
      <c r="H291">
        <v>207827500413313</v>
      </c>
      <c r="I291">
        <v>1001</v>
      </c>
      <c r="J291" t="s">
        <v>57</v>
      </c>
      <c r="K291" t="s">
        <v>6568</v>
      </c>
      <c r="L291" t="s">
        <v>6688</v>
      </c>
    </row>
    <row r="292" spans="1:12" x14ac:dyDescent="0.3">
      <c r="A292">
        <v>211397</v>
      </c>
      <c r="B292" t="s">
        <v>1284</v>
      </c>
      <c r="C292" t="s">
        <v>5839</v>
      </c>
      <c r="D292" t="s">
        <v>7068</v>
      </c>
      <c r="E292" t="s">
        <v>6011</v>
      </c>
      <c r="F292" t="s">
        <v>708</v>
      </c>
      <c r="G292" t="s">
        <v>5846</v>
      </c>
      <c r="H292">
        <v>211397300049791</v>
      </c>
      <c r="I292">
        <v>1000</v>
      </c>
      <c r="J292" t="s">
        <v>101</v>
      </c>
      <c r="K292" t="s">
        <v>4369</v>
      </c>
      <c r="L292" t="s">
        <v>1363</v>
      </c>
    </row>
    <row r="293" spans="1:12" x14ac:dyDescent="0.3">
      <c r="A293">
        <v>214331</v>
      </c>
      <c r="B293" t="s">
        <v>3085</v>
      </c>
      <c r="C293" t="s">
        <v>5839</v>
      </c>
      <c r="D293" t="s">
        <v>7068</v>
      </c>
      <c r="E293" t="s">
        <v>6012</v>
      </c>
      <c r="F293" t="s">
        <v>1605</v>
      </c>
      <c r="G293" t="s">
        <v>5849</v>
      </c>
      <c r="H293">
        <v>214331500590753</v>
      </c>
      <c r="I293">
        <v>1000</v>
      </c>
      <c r="J293" t="s">
        <v>101</v>
      </c>
      <c r="K293" t="s">
        <v>4752</v>
      </c>
      <c r="L293" t="s">
        <v>6689</v>
      </c>
    </row>
    <row r="294" spans="1:12" x14ac:dyDescent="0.3">
      <c r="A294">
        <v>214331</v>
      </c>
      <c r="B294" t="s">
        <v>3085</v>
      </c>
      <c r="C294" t="s">
        <v>5839</v>
      </c>
      <c r="D294" t="s">
        <v>7068</v>
      </c>
      <c r="E294" t="s">
        <v>6012</v>
      </c>
      <c r="F294" t="s">
        <v>768</v>
      </c>
      <c r="G294" t="s">
        <v>5849</v>
      </c>
      <c r="H294">
        <v>214331500590754</v>
      </c>
      <c r="I294">
        <v>1099</v>
      </c>
      <c r="J294" t="s">
        <v>1879</v>
      </c>
      <c r="K294" t="s">
        <v>4752</v>
      </c>
      <c r="L294" t="s">
        <v>6690</v>
      </c>
    </row>
    <row r="295" spans="1:12" x14ac:dyDescent="0.3">
      <c r="A295">
        <v>216913</v>
      </c>
      <c r="B295" t="s">
        <v>1115</v>
      </c>
      <c r="C295" t="s">
        <v>5839</v>
      </c>
      <c r="D295" t="s">
        <v>7066</v>
      </c>
      <c r="E295" t="s">
        <v>6013</v>
      </c>
      <c r="F295" t="s">
        <v>708</v>
      </c>
      <c r="G295" t="s">
        <v>5878</v>
      </c>
      <c r="H295">
        <v>216913500462761</v>
      </c>
      <c r="I295">
        <v>1000</v>
      </c>
      <c r="J295" t="s">
        <v>101</v>
      </c>
      <c r="K295" t="s">
        <v>6568</v>
      </c>
      <c r="L295" t="s">
        <v>3295</v>
      </c>
    </row>
    <row r="296" spans="1:12" x14ac:dyDescent="0.3">
      <c r="A296">
        <v>564126</v>
      </c>
      <c r="B296" t="s">
        <v>2294</v>
      </c>
      <c r="C296" t="s">
        <v>5839</v>
      </c>
      <c r="D296" t="s">
        <v>7067</v>
      </c>
      <c r="E296" t="s">
        <v>6134</v>
      </c>
      <c r="F296" t="s">
        <v>708</v>
      </c>
      <c r="G296" t="s">
        <v>5888</v>
      </c>
      <c r="H296">
        <v>564126500090881</v>
      </c>
      <c r="I296">
        <v>1000</v>
      </c>
      <c r="J296" t="s">
        <v>1714</v>
      </c>
      <c r="K296" t="s">
        <v>4369</v>
      </c>
      <c r="L296" t="s">
        <v>1679</v>
      </c>
    </row>
    <row r="297" spans="1:12" x14ac:dyDescent="0.3">
      <c r="A297">
        <v>653423</v>
      </c>
      <c r="B297" t="s">
        <v>206</v>
      </c>
      <c r="C297" t="s">
        <v>5839</v>
      </c>
      <c r="D297" t="s">
        <v>7068</v>
      </c>
      <c r="E297" t="s">
        <v>6180</v>
      </c>
      <c r="F297" t="s">
        <v>1605</v>
      </c>
      <c r="G297" t="s">
        <v>1614</v>
      </c>
      <c r="H297">
        <v>653423500205603</v>
      </c>
      <c r="I297">
        <v>1000</v>
      </c>
      <c r="J297" t="s">
        <v>101</v>
      </c>
      <c r="K297" t="s">
        <v>6601</v>
      </c>
      <c r="L297" t="s">
        <v>6768</v>
      </c>
    </row>
    <row r="298" spans="1:12" x14ac:dyDescent="0.3">
      <c r="A298">
        <v>653470</v>
      </c>
      <c r="B298" t="s">
        <v>1301</v>
      </c>
      <c r="C298" t="s">
        <v>5839</v>
      </c>
      <c r="D298" t="s">
        <v>7068</v>
      </c>
      <c r="E298" t="s">
        <v>6184</v>
      </c>
      <c r="F298" t="s">
        <v>708</v>
      </c>
      <c r="G298" t="s">
        <v>704</v>
      </c>
      <c r="H298">
        <v>653470500200451</v>
      </c>
      <c r="I298">
        <v>1000</v>
      </c>
      <c r="J298" t="s">
        <v>101</v>
      </c>
      <c r="K298" t="s">
        <v>6568</v>
      </c>
      <c r="L298" t="s">
        <v>6772</v>
      </c>
    </row>
    <row r="299" spans="1:12" x14ac:dyDescent="0.3">
      <c r="A299">
        <v>653831</v>
      </c>
      <c r="B299" t="s">
        <v>1312</v>
      </c>
      <c r="C299" t="s">
        <v>5839</v>
      </c>
      <c r="D299" t="s">
        <v>7068</v>
      </c>
      <c r="E299" t="s">
        <v>6190</v>
      </c>
      <c r="F299" t="s">
        <v>702</v>
      </c>
      <c r="G299" t="s">
        <v>5857</v>
      </c>
      <c r="H299">
        <v>653831500204772</v>
      </c>
      <c r="I299">
        <v>1000</v>
      </c>
      <c r="J299" t="s">
        <v>101</v>
      </c>
      <c r="K299" t="s">
        <v>6568</v>
      </c>
      <c r="L299" t="s">
        <v>6776</v>
      </c>
    </row>
    <row r="300" spans="1:12" x14ac:dyDescent="0.3">
      <c r="A300">
        <v>610119</v>
      </c>
      <c r="B300" t="s">
        <v>2306</v>
      </c>
      <c r="C300" t="s">
        <v>5839</v>
      </c>
      <c r="D300" t="s">
        <v>7067</v>
      </c>
      <c r="E300" t="s">
        <v>6160</v>
      </c>
      <c r="F300" t="s">
        <v>708</v>
      </c>
      <c r="G300" t="s">
        <v>5891</v>
      </c>
      <c r="H300">
        <v>610119500081281</v>
      </c>
      <c r="I300">
        <v>1000</v>
      </c>
      <c r="J300" t="s">
        <v>1714</v>
      </c>
      <c r="K300" t="s">
        <v>4369</v>
      </c>
      <c r="L300" t="s">
        <v>1691</v>
      </c>
    </row>
    <row r="301" spans="1:12" x14ac:dyDescent="0.3">
      <c r="A301">
        <v>255388</v>
      </c>
      <c r="B301" t="s">
        <v>1040</v>
      </c>
      <c r="C301" t="s">
        <v>5839</v>
      </c>
      <c r="D301" t="s">
        <v>7065</v>
      </c>
      <c r="E301" t="s">
        <v>6016</v>
      </c>
      <c r="F301" t="s">
        <v>1605</v>
      </c>
      <c r="G301" t="s">
        <v>1881</v>
      </c>
      <c r="H301">
        <v>255388500265513</v>
      </c>
      <c r="I301">
        <v>1000</v>
      </c>
      <c r="J301" t="s">
        <v>1339</v>
      </c>
      <c r="K301" t="s">
        <v>6568</v>
      </c>
      <c r="L301" t="s">
        <v>6693</v>
      </c>
    </row>
    <row r="302" spans="1:12" x14ac:dyDescent="0.3">
      <c r="A302">
        <v>261354</v>
      </c>
      <c r="B302" t="s">
        <v>1157</v>
      </c>
      <c r="C302" t="s">
        <v>5839</v>
      </c>
      <c r="D302" t="s">
        <v>7066</v>
      </c>
      <c r="E302" t="s">
        <v>6017</v>
      </c>
      <c r="F302" t="s">
        <v>708</v>
      </c>
      <c r="G302" t="s">
        <v>5878</v>
      </c>
      <c r="H302">
        <v>261354500370401</v>
      </c>
      <c r="I302">
        <v>1000</v>
      </c>
      <c r="J302" t="s">
        <v>101</v>
      </c>
      <c r="K302" t="s">
        <v>6568</v>
      </c>
      <c r="L302" t="s">
        <v>3314</v>
      </c>
    </row>
    <row r="303" spans="1:12" x14ac:dyDescent="0.3">
      <c r="A303">
        <v>261483</v>
      </c>
      <c r="B303" t="s">
        <v>129</v>
      </c>
      <c r="C303" t="s">
        <v>5839</v>
      </c>
      <c r="D303" t="s">
        <v>7077</v>
      </c>
      <c r="E303" t="s">
        <v>6018</v>
      </c>
      <c r="F303" t="s">
        <v>708</v>
      </c>
      <c r="G303" t="s">
        <v>1606</v>
      </c>
      <c r="H303">
        <v>261483500244371</v>
      </c>
      <c r="I303">
        <v>1000</v>
      </c>
      <c r="J303" t="s">
        <v>1339</v>
      </c>
      <c r="K303" t="s">
        <v>4889</v>
      </c>
      <c r="L303" t="s">
        <v>1364</v>
      </c>
    </row>
    <row r="304" spans="1:12" x14ac:dyDescent="0.3">
      <c r="A304">
        <v>261483</v>
      </c>
      <c r="B304" t="s">
        <v>129</v>
      </c>
      <c r="C304" t="s">
        <v>5839</v>
      </c>
      <c r="D304" t="s">
        <v>7065</v>
      </c>
      <c r="E304" t="s">
        <v>6018</v>
      </c>
      <c r="F304" t="s">
        <v>702</v>
      </c>
      <c r="G304" t="s">
        <v>1606</v>
      </c>
      <c r="H304">
        <v>261483500244372</v>
      </c>
      <c r="I304">
        <v>1099</v>
      </c>
      <c r="J304" t="s">
        <v>1573</v>
      </c>
      <c r="K304" t="s">
        <v>4890</v>
      </c>
      <c r="L304" t="s">
        <v>1365</v>
      </c>
    </row>
    <row r="305" spans="1:12" x14ac:dyDescent="0.3">
      <c r="A305">
        <v>587280</v>
      </c>
      <c r="B305" t="s">
        <v>2300</v>
      </c>
      <c r="C305" t="s">
        <v>5839</v>
      </c>
      <c r="D305" t="s">
        <v>7067</v>
      </c>
      <c r="E305" t="s">
        <v>6146</v>
      </c>
      <c r="F305" t="s">
        <v>708</v>
      </c>
      <c r="G305" t="s">
        <v>5896</v>
      </c>
      <c r="H305">
        <v>587280500051031</v>
      </c>
      <c r="I305">
        <v>1000</v>
      </c>
      <c r="J305" t="s">
        <v>1714</v>
      </c>
      <c r="K305" t="s">
        <v>4369</v>
      </c>
      <c r="L305" t="s">
        <v>1421</v>
      </c>
    </row>
    <row r="306" spans="1:12" x14ac:dyDescent="0.3">
      <c r="A306">
        <v>671562</v>
      </c>
      <c r="B306" t="s">
        <v>349</v>
      </c>
      <c r="C306" t="s">
        <v>5839</v>
      </c>
      <c r="D306" t="s">
        <v>7066</v>
      </c>
      <c r="E306" t="s">
        <v>6199</v>
      </c>
      <c r="F306" t="s">
        <v>708</v>
      </c>
      <c r="G306" t="s">
        <v>5908</v>
      </c>
      <c r="H306">
        <v>671562500242951</v>
      </c>
      <c r="I306">
        <v>1000</v>
      </c>
      <c r="J306" t="s">
        <v>101</v>
      </c>
      <c r="K306" t="s">
        <v>4808</v>
      </c>
      <c r="L306" t="s">
        <v>1441</v>
      </c>
    </row>
    <row r="307" spans="1:12" x14ac:dyDescent="0.3">
      <c r="A307">
        <v>667305</v>
      </c>
      <c r="B307" t="s">
        <v>1324</v>
      </c>
      <c r="C307" t="s">
        <v>5839</v>
      </c>
      <c r="D307" t="s">
        <v>7071</v>
      </c>
      <c r="E307" t="s">
        <v>6196</v>
      </c>
      <c r="F307" t="s">
        <v>708</v>
      </c>
      <c r="G307" t="s">
        <v>1882</v>
      </c>
      <c r="H307">
        <v>667305500221271</v>
      </c>
      <c r="I307">
        <v>1000</v>
      </c>
      <c r="J307" t="s">
        <v>101</v>
      </c>
      <c r="K307" t="s">
        <v>6568</v>
      </c>
      <c r="L307" t="s">
        <v>3341</v>
      </c>
    </row>
    <row r="308" spans="1:12" x14ac:dyDescent="0.3">
      <c r="A308">
        <v>667305</v>
      </c>
      <c r="B308" t="s">
        <v>1324</v>
      </c>
      <c r="C308" t="s">
        <v>5839</v>
      </c>
      <c r="D308" t="s">
        <v>7071</v>
      </c>
      <c r="E308" t="s">
        <v>6196</v>
      </c>
      <c r="F308" t="s">
        <v>702</v>
      </c>
      <c r="G308" t="s">
        <v>704</v>
      </c>
      <c r="H308">
        <v>667305500221272</v>
      </c>
      <c r="I308">
        <v>1099</v>
      </c>
      <c r="J308" t="s">
        <v>1574</v>
      </c>
      <c r="K308" t="s">
        <v>4810</v>
      </c>
      <c r="L308" t="s">
        <v>1439</v>
      </c>
    </row>
    <row r="309" spans="1:12" x14ac:dyDescent="0.3">
      <c r="A309">
        <v>275014</v>
      </c>
      <c r="B309" t="s">
        <v>992</v>
      </c>
      <c r="C309" t="s">
        <v>5839</v>
      </c>
      <c r="D309" t="s">
        <v>7074</v>
      </c>
      <c r="E309" t="s">
        <v>6019</v>
      </c>
      <c r="F309" t="s">
        <v>702</v>
      </c>
      <c r="G309" t="s">
        <v>1593</v>
      </c>
      <c r="H309">
        <v>275014500366732</v>
      </c>
      <c r="I309">
        <v>1000</v>
      </c>
      <c r="J309" t="s">
        <v>4678</v>
      </c>
      <c r="K309" t="s">
        <v>6576</v>
      </c>
      <c r="L309" t="s">
        <v>1366</v>
      </c>
    </row>
    <row r="310" spans="1:12" x14ac:dyDescent="0.3">
      <c r="A310">
        <v>275014</v>
      </c>
      <c r="B310" t="s">
        <v>992</v>
      </c>
      <c r="C310" t="s">
        <v>5839</v>
      </c>
      <c r="D310" t="s">
        <v>7074</v>
      </c>
      <c r="E310" t="s">
        <v>6019</v>
      </c>
      <c r="F310" t="s">
        <v>702</v>
      </c>
      <c r="G310" t="s">
        <v>1593</v>
      </c>
      <c r="H310">
        <v>275014500366732</v>
      </c>
      <c r="I310">
        <v>1012</v>
      </c>
      <c r="J310" t="s">
        <v>106</v>
      </c>
      <c r="K310" t="s">
        <v>4431</v>
      </c>
      <c r="L310" t="s">
        <v>6694</v>
      </c>
    </row>
    <row r="311" spans="1:12" x14ac:dyDescent="0.3">
      <c r="A311">
        <v>319314</v>
      </c>
      <c r="B311" t="s">
        <v>2053</v>
      </c>
      <c r="C311" t="s">
        <v>5839</v>
      </c>
      <c r="D311" t="s">
        <v>7066</v>
      </c>
      <c r="E311" t="s">
        <v>6036</v>
      </c>
      <c r="F311" t="s">
        <v>1605</v>
      </c>
      <c r="G311" t="s">
        <v>5852</v>
      </c>
      <c r="H311">
        <v>319314500471473</v>
      </c>
      <c r="I311">
        <v>1000</v>
      </c>
      <c r="J311" t="s">
        <v>101</v>
      </c>
      <c r="K311" t="s">
        <v>4811</v>
      </c>
      <c r="L311" t="s">
        <v>2012</v>
      </c>
    </row>
    <row r="312" spans="1:12" x14ac:dyDescent="0.3">
      <c r="A312">
        <v>275014</v>
      </c>
      <c r="B312" t="s">
        <v>992</v>
      </c>
      <c r="C312" t="s">
        <v>5860</v>
      </c>
      <c r="D312" t="s">
        <v>7069</v>
      </c>
      <c r="E312" t="s">
        <v>6019</v>
      </c>
      <c r="F312" t="s">
        <v>1605</v>
      </c>
      <c r="G312" t="s">
        <v>1881</v>
      </c>
      <c r="H312">
        <v>275014500366733</v>
      </c>
      <c r="I312">
        <v>1001</v>
      </c>
      <c r="J312" t="s">
        <v>2312</v>
      </c>
      <c r="K312" t="s">
        <v>4702</v>
      </c>
      <c r="L312" t="s">
        <v>1650</v>
      </c>
    </row>
    <row r="313" spans="1:12" x14ac:dyDescent="0.3">
      <c r="A313">
        <v>319314</v>
      </c>
      <c r="B313" t="s">
        <v>2053</v>
      </c>
      <c r="C313" t="s">
        <v>5839</v>
      </c>
      <c r="D313" t="s">
        <v>7075</v>
      </c>
      <c r="E313" t="s">
        <v>6036</v>
      </c>
      <c r="F313" t="s">
        <v>702</v>
      </c>
      <c r="G313" t="s">
        <v>5852</v>
      </c>
      <c r="H313">
        <v>319314500471472</v>
      </c>
      <c r="I313">
        <v>1099</v>
      </c>
      <c r="J313" t="s">
        <v>2399</v>
      </c>
      <c r="K313" t="s">
        <v>4812</v>
      </c>
      <c r="L313" t="s">
        <v>2045</v>
      </c>
    </row>
    <row r="314" spans="1:12" x14ac:dyDescent="0.3">
      <c r="A314">
        <v>648552</v>
      </c>
      <c r="B314" t="s">
        <v>120</v>
      </c>
      <c r="C314" t="s">
        <v>5839</v>
      </c>
      <c r="D314" t="s">
        <v>7076</v>
      </c>
      <c r="E314" t="s">
        <v>6177</v>
      </c>
      <c r="F314" t="s">
        <v>708</v>
      </c>
      <c r="G314" t="s">
        <v>5855</v>
      </c>
      <c r="H314">
        <v>648552500226091</v>
      </c>
      <c r="I314">
        <v>1000</v>
      </c>
      <c r="J314" t="s">
        <v>3613</v>
      </c>
      <c r="K314" t="s">
        <v>6599</v>
      </c>
      <c r="L314" t="s">
        <v>1436</v>
      </c>
    </row>
    <row r="315" spans="1:12" x14ac:dyDescent="0.3">
      <c r="A315">
        <v>648552</v>
      </c>
      <c r="B315" t="s">
        <v>120</v>
      </c>
      <c r="C315" t="s">
        <v>5839</v>
      </c>
      <c r="D315" t="s">
        <v>7076</v>
      </c>
      <c r="E315" t="s">
        <v>6177</v>
      </c>
      <c r="F315" t="s">
        <v>708</v>
      </c>
      <c r="G315" t="s">
        <v>5855</v>
      </c>
      <c r="H315">
        <v>648552500226091</v>
      </c>
      <c r="I315">
        <v>1011</v>
      </c>
      <c r="J315" t="s">
        <v>101</v>
      </c>
      <c r="K315" t="s">
        <v>4533</v>
      </c>
      <c r="L315" t="s">
        <v>6764</v>
      </c>
    </row>
    <row r="316" spans="1:12" x14ac:dyDescent="0.3">
      <c r="A316">
        <v>275014</v>
      </c>
      <c r="B316" t="s">
        <v>992</v>
      </c>
      <c r="C316" t="s">
        <v>5839</v>
      </c>
      <c r="D316" t="s">
        <v>7067</v>
      </c>
      <c r="E316" t="s">
        <v>6019</v>
      </c>
      <c r="F316" t="s">
        <v>1609</v>
      </c>
      <c r="G316" t="s">
        <v>5871</v>
      </c>
      <c r="H316">
        <v>275014500366737</v>
      </c>
      <c r="I316">
        <v>1011</v>
      </c>
      <c r="J316" t="s">
        <v>1714</v>
      </c>
      <c r="K316" t="s">
        <v>5137</v>
      </c>
      <c r="L316" t="s">
        <v>6695</v>
      </c>
    </row>
    <row r="317" spans="1:12" x14ac:dyDescent="0.3">
      <c r="A317">
        <v>679108</v>
      </c>
      <c r="B317" t="s">
        <v>45</v>
      </c>
      <c r="C317" t="s">
        <v>5839</v>
      </c>
      <c r="D317" t="s">
        <v>7065</v>
      </c>
      <c r="E317" t="s">
        <v>6203</v>
      </c>
      <c r="F317" t="s">
        <v>1610</v>
      </c>
      <c r="G317" t="s">
        <v>1614</v>
      </c>
      <c r="H317">
        <v>679108500242845</v>
      </c>
      <c r="I317">
        <v>1000</v>
      </c>
      <c r="J317" t="s">
        <v>1339</v>
      </c>
      <c r="K317" t="s">
        <v>6585</v>
      </c>
      <c r="L317" t="s">
        <v>6781</v>
      </c>
    </row>
    <row r="318" spans="1:12" x14ac:dyDescent="0.3">
      <c r="A318">
        <v>277096</v>
      </c>
      <c r="B318" t="s">
        <v>2310</v>
      </c>
      <c r="C318" t="s">
        <v>5839</v>
      </c>
      <c r="D318" t="s">
        <v>7067</v>
      </c>
      <c r="E318" t="s">
        <v>6021</v>
      </c>
      <c r="F318" t="s">
        <v>708</v>
      </c>
      <c r="G318" t="s">
        <v>5842</v>
      </c>
      <c r="H318">
        <v>277096500232631</v>
      </c>
      <c r="I318">
        <v>1000</v>
      </c>
      <c r="J318" t="s">
        <v>1714</v>
      </c>
      <c r="K318" t="s">
        <v>4856</v>
      </c>
      <c r="L318" t="s">
        <v>1653</v>
      </c>
    </row>
    <row r="319" spans="1:12" x14ac:dyDescent="0.3">
      <c r="A319">
        <v>679121</v>
      </c>
      <c r="B319" t="s">
        <v>36</v>
      </c>
      <c r="C319" t="s">
        <v>5839</v>
      </c>
      <c r="D319" t="s">
        <v>7068</v>
      </c>
      <c r="E319" t="s">
        <v>6205</v>
      </c>
      <c r="F319" t="s">
        <v>1612</v>
      </c>
      <c r="G319" t="s">
        <v>1848</v>
      </c>
      <c r="H319">
        <v>679121500242876</v>
      </c>
      <c r="I319">
        <v>1000</v>
      </c>
      <c r="J319" t="s">
        <v>101</v>
      </c>
      <c r="K319" t="s">
        <v>6585</v>
      </c>
      <c r="L319" t="s">
        <v>6784</v>
      </c>
    </row>
    <row r="320" spans="1:12" x14ac:dyDescent="0.3">
      <c r="A320">
        <v>679121</v>
      </c>
      <c r="B320" t="s">
        <v>36</v>
      </c>
      <c r="C320" t="s">
        <v>5839</v>
      </c>
      <c r="D320" t="s">
        <v>7065</v>
      </c>
      <c r="E320" t="s">
        <v>6205</v>
      </c>
      <c r="F320" t="s">
        <v>1609</v>
      </c>
      <c r="G320" t="s">
        <v>1617</v>
      </c>
      <c r="H320">
        <v>679121500242877</v>
      </c>
      <c r="I320">
        <v>1001</v>
      </c>
      <c r="J320" t="s">
        <v>106</v>
      </c>
      <c r="K320" t="s">
        <v>6585</v>
      </c>
      <c r="L320" t="s">
        <v>6785</v>
      </c>
    </row>
    <row r="321" spans="1:12" x14ac:dyDescent="0.3">
      <c r="A321">
        <v>464650</v>
      </c>
      <c r="B321" t="s">
        <v>141</v>
      </c>
      <c r="C321" t="s">
        <v>5839</v>
      </c>
      <c r="D321" t="s">
        <v>7075</v>
      </c>
      <c r="E321" t="s">
        <v>6069</v>
      </c>
      <c r="F321" t="s">
        <v>702</v>
      </c>
      <c r="G321" t="s">
        <v>5842</v>
      </c>
      <c r="H321">
        <v>464650500228272</v>
      </c>
      <c r="I321">
        <v>1000</v>
      </c>
      <c r="J321" t="s">
        <v>2258</v>
      </c>
      <c r="K321" t="s">
        <v>4970</v>
      </c>
      <c r="L321" t="s">
        <v>3241</v>
      </c>
    </row>
    <row r="322" spans="1:12" x14ac:dyDescent="0.3">
      <c r="A322">
        <v>628033</v>
      </c>
      <c r="B322" t="s">
        <v>2440</v>
      </c>
      <c r="C322" t="s">
        <v>5839</v>
      </c>
      <c r="D322" t="s">
        <v>7065</v>
      </c>
      <c r="E322" t="s">
        <v>6164</v>
      </c>
      <c r="F322" t="s">
        <v>1612</v>
      </c>
      <c r="G322" t="s">
        <v>5870</v>
      </c>
      <c r="H322">
        <v>628033500226306</v>
      </c>
      <c r="I322">
        <v>1000</v>
      </c>
      <c r="J322" t="s">
        <v>1339</v>
      </c>
      <c r="K322" t="s">
        <v>6568</v>
      </c>
      <c r="L322" t="s">
        <v>6758</v>
      </c>
    </row>
    <row r="323" spans="1:12" x14ac:dyDescent="0.3">
      <c r="A323">
        <v>628033</v>
      </c>
      <c r="B323" t="s">
        <v>2440</v>
      </c>
      <c r="C323" t="s">
        <v>5839</v>
      </c>
      <c r="D323" t="s">
        <v>7068</v>
      </c>
      <c r="E323" t="s">
        <v>6164</v>
      </c>
      <c r="F323" t="s">
        <v>1609</v>
      </c>
      <c r="G323" t="s">
        <v>5870</v>
      </c>
      <c r="H323">
        <v>628033500226307</v>
      </c>
      <c r="I323">
        <v>1001</v>
      </c>
      <c r="J323" t="s">
        <v>57</v>
      </c>
      <c r="K323" t="s">
        <v>6568</v>
      </c>
      <c r="L323" t="s">
        <v>6759</v>
      </c>
    </row>
    <row r="324" spans="1:12" x14ac:dyDescent="0.3">
      <c r="A324">
        <v>628033</v>
      </c>
      <c r="B324" t="s">
        <v>2440</v>
      </c>
      <c r="C324" t="s">
        <v>5839</v>
      </c>
      <c r="D324" t="s">
        <v>7068</v>
      </c>
      <c r="E324" t="s">
        <v>6164</v>
      </c>
      <c r="F324" t="s">
        <v>1610</v>
      </c>
      <c r="G324" t="s">
        <v>5870</v>
      </c>
      <c r="H324">
        <v>628033500226305</v>
      </c>
      <c r="I324">
        <v>1098</v>
      </c>
      <c r="J324" t="s">
        <v>2798</v>
      </c>
      <c r="K324" t="s">
        <v>4472</v>
      </c>
      <c r="L324" t="s">
        <v>6760</v>
      </c>
    </row>
    <row r="325" spans="1:12" x14ac:dyDescent="0.3">
      <c r="A325">
        <v>628033</v>
      </c>
      <c r="B325" t="s">
        <v>2440</v>
      </c>
      <c r="C325" t="s">
        <v>5839</v>
      </c>
      <c r="D325" t="s">
        <v>7065</v>
      </c>
      <c r="E325" t="s">
        <v>6164</v>
      </c>
      <c r="F325" t="s">
        <v>768</v>
      </c>
      <c r="G325" t="s">
        <v>5870</v>
      </c>
      <c r="H325">
        <v>628033500226304</v>
      </c>
      <c r="I325">
        <v>1099</v>
      </c>
      <c r="J325" t="s">
        <v>2779</v>
      </c>
      <c r="K325" t="s">
        <v>4472</v>
      </c>
      <c r="L325" t="s">
        <v>6761</v>
      </c>
    </row>
    <row r="326" spans="1:12" x14ac:dyDescent="0.3">
      <c r="A326">
        <v>287931</v>
      </c>
      <c r="B326" t="s">
        <v>2004</v>
      </c>
      <c r="C326" t="s">
        <v>5839</v>
      </c>
      <c r="D326" t="s">
        <v>7065</v>
      </c>
      <c r="E326" t="s">
        <v>6023</v>
      </c>
      <c r="F326" t="s">
        <v>708</v>
      </c>
      <c r="G326" t="s">
        <v>5855</v>
      </c>
      <c r="H326">
        <v>287931500484621</v>
      </c>
      <c r="I326">
        <v>1000</v>
      </c>
      <c r="J326" t="s">
        <v>1339</v>
      </c>
      <c r="K326" t="s">
        <v>5516</v>
      </c>
      <c r="L326" t="s">
        <v>2163</v>
      </c>
    </row>
    <row r="327" spans="1:12" x14ac:dyDescent="0.3">
      <c r="A327">
        <v>703456</v>
      </c>
      <c r="B327" t="s">
        <v>353</v>
      </c>
      <c r="C327" t="s">
        <v>5839</v>
      </c>
      <c r="D327" t="s">
        <v>7065</v>
      </c>
      <c r="E327" t="s">
        <v>6232</v>
      </c>
      <c r="F327" t="s">
        <v>708</v>
      </c>
      <c r="G327" t="s">
        <v>5882</v>
      </c>
      <c r="H327">
        <v>703456500274951</v>
      </c>
      <c r="I327">
        <v>1000</v>
      </c>
      <c r="J327" t="s">
        <v>1339</v>
      </c>
      <c r="K327" t="s">
        <v>6568</v>
      </c>
      <c r="L327" t="s">
        <v>6802</v>
      </c>
    </row>
    <row r="328" spans="1:12" x14ac:dyDescent="0.3">
      <c r="A328">
        <v>703456</v>
      </c>
      <c r="B328" t="s">
        <v>353</v>
      </c>
      <c r="C328" t="s">
        <v>5839</v>
      </c>
      <c r="D328" t="s">
        <v>7066</v>
      </c>
      <c r="E328" t="s">
        <v>6232</v>
      </c>
      <c r="F328" t="s">
        <v>1605</v>
      </c>
      <c r="G328" t="s">
        <v>5865</v>
      </c>
      <c r="H328">
        <v>703456500274953</v>
      </c>
      <c r="I328">
        <v>1001</v>
      </c>
      <c r="J328" t="s">
        <v>57</v>
      </c>
      <c r="K328" t="s">
        <v>6568</v>
      </c>
      <c r="L328" t="s">
        <v>6803</v>
      </c>
    </row>
    <row r="329" spans="1:12" x14ac:dyDescent="0.3">
      <c r="A329">
        <v>703456</v>
      </c>
      <c r="B329" t="s">
        <v>353</v>
      </c>
      <c r="C329" t="s">
        <v>5839</v>
      </c>
      <c r="D329" t="s">
        <v>7065</v>
      </c>
      <c r="E329" t="s">
        <v>6232</v>
      </c>
      <c r="F329" t="s">
        <v>1610</v>
      </c>
      <c r="G329" t="s">
        <v>704</v>
      </c>
      <c r="H329">
        <v>703456500274955</v>
      </c>
      <c r="I329">
        <v>1099</v>
      </c>
      <c r="J329" t="s">
        <v>1880</v>
      </c>
      <c r="K329" t="s">
        <v>4829</v>
      </c>
      <c r="L329" t="s">
        <v>6804</v>
      </c>
    </row>
    <row r="330" spans="1:12" x14ac:dyDescent="0.3">
      <c r="A330">
        <v>676378</v>
      </c>
      <c r="B330" t="s">
        <v>2053</v>
      </c>
      <c r="C330" t="s">
        <v>5839</v>
      </c>
      <c r="D330" t="s">
        <v>7078</v>
      </c>
      <c r="E330" t="s">
        <v>6202</v>
      </c>
      <c r="F330" t="s">
        <v>708</v>
      </c>
      <c r="G330" t="s">
        <v>5909</v>
      </c>
      <c r="H330">
        <v>676378500227591</v>
      </c>
      <c r="I330">
        <v>1000</v>
      </c>
      <c r="J330" t="s">
        <v>2254</v>
      </c>
      <c r="K330" t="s">
        <v>6603</v>
      </c>
      <c r="L330" t="s">
        <v>1442</v>
      </c>
    </row>
    <row r="331" spans="1:12" x14ac:dyDescent="0.3">
      <c r="A331">
        <v>676378</v>
      </c>
      <c r="B331" t="s">
        <v>2053</v>
      </c>
      <c r="C331" t="s">
        <v>5839</v>
      </c>
      <c r="D331" t="s">
        <v>7078</v>
      </c>
      <c r="E331" t="s">
        <v>6202</v>
      </c>
      <c r="F331" t="s">
        <v>708</v>
      </c>
      <c r="G331" t="s">
        <v>5909</v>
      </c>
      <c r="H331">
        <v>676378500227591</v>
      </c>
      <c r="I331">
        <v>1011</v>
      </c>
      <c r="J331" t="s">
        <v>2254</v>
      </c>
      <c r="K331" t="s">
        <v>4840</v>
      </c>
      <c r="L331" t="s">
        <v>4051</v>
      </c>
    </row>
    <row r="332" spans="1:12" x14ac:dyDescent="0.3">
      <c r="A332">
        <v>296528</v>
      </c>
      <c r="B332" t="s">
        <v>1898</v>
      </c>
      <c r="C332" t="s">
        <v>5839</v>
      </c>
      <c r="D332" t="s">
        <v>7066</v>
      </c>
      <c r="E332" t="s">
        <v>6026</v>
      </c>
      <c r="F332" t="s">
        <v>708</v>
      </c>
      <c r="G332" t="s">
        <v>5842</v>
      </c>
      <c r="H332">
        <v>296528500462801</v>
      </c>
      <c r="I332">
        <v>1000</v>
      </c>
      <c r="J332" t="s">
        <v>101</v>
      </c>
      <c r="K332" t="s">
        <v>5467</v>
      </c>
      <c r="L332" t="s">
        <v>1918</v>
      </c>
    </row>
    <row r="333" spans="1:12" x14ac:dyDescent="0.3">
      <c r="A333">
        <v>645199</v>
      </c>
      <c r="B333" t="s">
        <v>87</v>
      </c>
      <c r="C333" t="s">
        <v>5839</v>
      </c>
      <c r="D333" t="s">
        <v>7066</v>
      </c>
      <c r="E333" t="s">
        <v>6174</v>
      </c>
      <c r="F333" t="s">
        <v>708</v>
      </c>
      <c r="G333" t="s">
        <v>1848</v>
      </c>
      <c r="H333">
        <v>645199500232251</v>
      </c>
      <c r="I333">
        <v>1000</v>
      </c>
      <c r="J333" t="s">
        <v>101</v>
      </c>
      <c r="K333" t="s">
        <v>6568</v>
      </c>
      <c r="L333" t="s">
        <v>6763</v>
      </c>
    </row>
    <row r="334" spans="1:12" x14ac:dyDescent="0.3">
      <c r="A334">
        <v>645196</v>
      </c>
      <c r="B334" t="s">
        <v>189</v>
      </c>
      <c r="C334" t="s">
        <v>5839</v>
      </c>
      <c r="D334" t="s">
        <v>7066</v>
      </c>
      <c r="E334" t="s">
        <v>6173</v>
      </c>
      <c r="F334" t="s">
        <v>708</v>
      </c>
      <c r="G334" t="s">
        <v>704</v>
      </c>
      <c r="H334">
        <v>645196500232121</v>
      </c>
      <c r="I334">
        <v>1000</v>
      </c>
      <c r="J334" t="s">
        <v>101</v>
      </c>
      <c r="K334" t="s">
        <v>6568</v>
      </c>
      <c r="L334" t="s">
        <v>4181</v>
      </c>
    </row>
    <row r="335" spans="1:12" x14ac:dyDescent="0.3">
      <c r="A335">
        <v>630363</v>
      </c>
      <c r="B335" t="s">
        <v>1270</v>
      </c>
      <c r="C335" t="s">
        <v>5839</v>
      </c>
      <c r="D335" t="s">
        <v>7067</v>
      </c>
      <c r="E335" t="s">
        <v>6166</v>
      </c>
      <c r="F335" t="s">
        <v>708</v>
      </c>
      <c r="G335" t="s">
        <v>1848</v>
      </c>
      <c r="H335">
        <v>630363500232301</v>
      </c>
      <c r="I335">
        <v>1000</v>
      </c>
      <c r="J335" t="s">
        <v>1714</v>
      </c>
      <c r="K335" t="s">
        <v>6598</v>
      </c>
      <c r="L335" t="s">
        <v>1697</v>
      </c>
    </row>
    <row r="336" spans="1:12" x14ac:dyDescent="0.3">
      <c r="A336">
        <v>630363</v>
      </c>
      <c r="B336" t="s">
        <v>1270</v>
      </c>
      <c r="C336" t="s">
        <v>5839</v>
      </c>
      <c r="D336" t="s">
        <v>7067</v>
      </c>
      <c r="E336" t="s">
        <v>6166</v>
      </c>
      <c r="F336" t="s">
        <v>708</v>
      </c>
      <c r="G336" t="s">
        <v>1848</v>
      </c>
      <c r="H336">
        <v>630363500232301</v>
      </c>
      <c r="I336">
        <v>1011</v>
      </c>
      <c r="J336" t="s">
        <v>1714</v>
      </c>
      <c r="K336" t="s">
        <v>4840</v>
      </c>
      <c r="L336" t="s">
        <v>4050</v>
      </c>
    </row>
    <row r="337" spans="1:12" x14ac:dyDescent="0.3">
      <c r="A337">
        <v>297442</v>
      </c>
      <c r="B337" t="s">
        <v>1281</v>
      </c>
      <c r="C337" t="s">
        <v>5839</v>
      </c>
      <c r="D337" t="s">
        <v>7066</v>
      </c>
      <c r="E337" t="s">
        <v>6027</v>
      </c>
      <c r="F337" t="s">
        <v>708</v>
      </c>
      <c r="G337" t="s">
        <v>5878</v>
      </c>
      <c r="H337">
        <v>297442500462771</v>
      </c>
      <c r="I337">
        <v>1000</v>
      </c>
      <c r="J337" t="s">
        <v>101</v>
      </c>
      <c r="K337" t="s">
        <v>6568</v>
      </c>
      <c r="L337" t="s">
        <v>3296</v>
      </c>
    </row>
    <row r="338" spans="1:12" x14ac:dyDescent="0.3">
      <c r="A338">
        <v>679130</v>
      </c>
      <c r="B338" t="s">
        <v>216</v>
      </c>
      <c r="C338" t="s">
        <v>5839</v>
      </c>
      <c r="D338" t="s">
        <v>7065</v>
      </c>
      <c r="E338" t="s">
        <v>6207</v>
      </c>
      <c r="F338" t="s">
        <v>768</v>
      </c>
      <c r="G338" t="s">
        <v>1614</v>
      </c>
      <c r="H338">
        <v>679130500242864</v>
      </c>
      <c r="I338">
        <v>1000</v>
      </c>
      <c r="J338" t="s">
        <v>1339</v>
      </c>
      <c r="K338" t="s">
        <v>6585</v>
      </c>
      <c r="L338" t="s">
        <v>6787</v>
      </c>
    </row>
    <row r="339" spans="1:12" x14ac:dyDescent="0.3">
      <c r="A339">
        <v>301122</v>
      </c>
      <c r="B339" t="s">
        <v>1899</v>
      </c>
      <c r="C339" t="s">
        <v>5839</v>
      </c>
      <c r="D339" t="s">
        <v>7068</v>
      </c>
      <c r="E339" t="s">
        <v>6028</v>
      </c>
      <c r="F339" t="s">
        <v>708</v>
      </c>
      <c r="G339" t="s">
        <v>5856</v>
      </c>
      <c r="H339">
        <v>301122500463841</v>
      </c>
      <c r="I339">
        <v>1000</v>
      </c>
      <c r="J339" t="s">
        <v>101</v>
      </c>
      <c r="K339" t="s">
        <v>5469</v>
      </c>
      <c r="L339" t="s">
        <v>1953</v>
      </c>
    </row>
    <row r="340" spans="1:12" x14ac:dyDescent="0.3">
      <c r="A340">
        <v>679115</v>
      </c>
      <c r="B340" t="s">
        <v>40</v>
      </c>
      <c r="C340" t="s">
        <v>5839</v>
      </c>
      <c r="D340" t="s">
        <v>7068</v>
      </c>
      <c r="E340" t="s">
        <v>6204</v>
      </c>
      <c r="F340" t="s">
        <v>1609</v>
      </c>
      <c r="G340" t="s">
        <v>1604</v>
      </c>
      <c r="H340">
        <v>679115500242857</v>
      </c>
      <c r="I340">
        <v>1000</v>
      </c>
      <c r="J340" t="s">
        <v>101</v>
      </c>
      <c r="K340" t="s">
        <v>6585</v>
      </c>
      <c r="L340" t="s">
        <v>6782</v>
      </c>
    </row>
    <row r="341" spans="1:12" x14ac:dyDescent="0.3">
      <c r="A341">
        <v>302472</v>
      </c>
      <c r="B341" t="s">
        <v>201</v>
      </c>
      <c r="C341" t="s">
        <v>5839</v>
      </c>
      <c r="D341" t="s">
        <v>7067</v>
      </c>
      <c r="E341" t="s">
        <v>6029</v>
      </c>
      <c r="F341" t="s">
        <v>708</v>
      </c>
      <c r="G341" t="s">
        <v>704</v>
      </c>
      <c r="H341">
        <v>302472500369131</v>
      </c>
      <c r="I341">
        <v>1000</v>
      </c>
      <c r="J341" t="s">
        <v>3238</v>
      </c>
      <c r="K341" t="s">
        <v>6588</v>
      </c>
      <c r="L341" t="s">
        <v>1657</v>
      </c>
    </row>
    <row r="342" spans="1:12" x14ac:dyDescent="0.3">
      <c r="A342">
        <v>302472</v>
      </c>
      <c r="B342" t="s">
        <v>201</v>
      </c>
      <c r="C342" t="s">
        <v>5839</v>
      </c>
      <c r="D342" t="s">
        <v>7067</v>
      </c>
      <c r="E342" t="s">
        <v>6029</v>
      </c>
      <c r="F342" t="s">
        <v>708</v>
      </c>
      <c r="G342" t="s">
        <v>704</v>
      </c>
      <c r="H342">
        <v>302472500369131</v>
      </c>
      <c r="I342">
        <v>1011</v>
      </c>
      <c r="J342" t="s">
        <v>1714</v>
      </c>
      <c r="K342" t="s">
        <v>4917</v>
      </c>
      <c r="L342" t="s">
        <v>6698</v>
      </c>
    </row>
    <row r="343" spans="1:12" x14ac:dyDescent="0.3">
      <c r="A343">
        <v>679115</v>
      </c>
      <c r="B343" t="s">
        <v>40</v>
      </c>
      <c r="C343" t="s">
        <v>5839</v>
      </c>
      <c r="D343" t="s">
        <v>7065</v>
      </c>
      <c r="E343" t="s">
        <v>6204</v>
      </c>
      <c r="F343" t="s">
        <v>1608</v>
      </c>
      <c r="G343" t="s">
        <v>1617</v>
      </c>
      <c r="H343">
        <v>679115500242858</v>
      </c>
      <c r="I343">
        <v>1001</v>
      </c>
      <c r="J343" t="s">
        <v>106</v>
      </c>
      <c r="K343" t="s">
        <v>6585</v>
      </c>
      <c r="L343" t="s">
        <v>6783</v>
      </c>
    </row>
    <row r="344" spans="1:12" x14ac:dyDescent="0.3">
      <c r="A344">
        <v>303750</v>
      </c>
      <c r="B344" t="s">
        <v>1174</v>
      </c>
      <c r="C344" t="s">
        <v>5839</v>
      </c>
      <c r="D344" t="s">
        <v>7066</v>
      </c>
      <c r="E344" t="s">
        <v>6030</v>
      </c>
      <c r="F344" t="s">
        <v>708</v>
      </c>
      <c r="G344" t="s">
        <v>5855</v>
      </c>
      <c r="H344">
        <v>303750500373611</v>
      </c>
      <c r="I344">
        <v>1000</v>
      </c>
      <c r="J344" t="s">
        <v>101</v>
      </c>
      <c r="K344" t="s">
        <v>5141</v>
      </c>
      <c r="L344" t="s">
        <v>1369</v>
      </c>
    </row>
    <row r="345" spans="1:12" x14ac:dyDescent="0.3">
      <c r="A345">
        <v>672199</v>
      </c>
      <c r="B345" t="s">
        <v>1272</v>
      </c>
      <c r="C345" t="s">
        <v>5839</v>
      </c>
      <c r="D345" t="s">
        <v>7071</v>
      </c>
      <c r="E345" t="s">
        <v>6200</v>
      </c>
      <c r="F345" t="s">
        <v>708</v>
      </c>
      <c r="G345" t="s">
        <v>5856</v>
      </c>
      <c r="H345">
        <v>672199500232291</v>
      </c>
      <c r="I345">
        <v>1000</v>
      </c>
      <c r="J345" t="s">
        <v>3613</v>
      </c>
      <c r="K345" t="s">
        <v>6602</v>
      </c>
      <c r="L345" t="s">
        <v>1709</v>
      </c>
    </row>
    <row r="346" spans="1:12" x14ac:dyDescent="0.3">
      <c r="A346">
        <v>672199</v>
      </c>
      <c r="B346" t="s">
        <v>1272</v>
      </c>
      <c r="C346" t="s">
        <v>5839</v>
      </c>
      <c r="D346" t="s">
        <v>7071</v>
      </c>
      <c r="E346" t="s">
        <v>6200</v>
      </c>
      <c r="F346" t="s">
        <v>708</v>
      </c>
      <c r="G346" t="s">
        <v>5856</v>
      </c>
      <c r="H346">
        <v>672199500232291</v>
      </c>
      <c r="I346">
        <v>1011</v>
      </c>
      <c r="J346" t="s">
        <v>101</v>
      </c>
      <c r="K346" t="s">
        <v>2979</v>
      </c>
      <c r="L346" t="s">
        <v>6780</v>
      </c>
    </row>
    <row r="347" spans="1:12" x14ac:dyDescent="0.3">
      <c r="A347">
        <v>303752</v>
      </c>
      <c r="B347" t="s">
        <v>1161</v>
      </c>
      <c r="C347" t="s">
        <v>5839</v>
      </c>
      <c r="D347" t="s">
        <v>7066</v>
      </c>
      <c r="E347" t="s">
        <v>6031</v>
      </c>
      <c r="F347" t="s">
        <v>708</v>
      </c>
      <c r="G347" t="s">
        <v>5855</v>
      </c>
      <c r="H347">
        <v>303752500374331</v>
      </c>
      <c r="I347">
        <v>1000</v>
      </c>
      <c r="J347" t="s">
        <v>101</v>
      </c>
      <c r="K347" t="s">
        <v>5214</v>
      </c>
      <c r="L347" t="s">
        <v>1370</v>
      </c>
    </row>
    <row r="348" spans="1:12" x14ac:dyDescent="0.3">
      <c r="A348">
        <v>303753</v>
      </c>
      <c r="B348" t="s">
        <v>1172</v>
      </c>
      <c r="C348" t="s">
        <v>5839</v>
      </c>
      <c r="D348" t="s">
        <v>7066</v>
      </c>
      <c r="E348" t="s">
        <v>6032</v>
      </c>
      <c r="F348" t="s">
        <v>708</v>
      </c>
      <c r="G348" t="s">
        <v>5855</v>
      </c>
      <c r="H348">
        <v>303753500373631</v>
      </c>
      <c r="I348">
        <v>1000</v>
      </c>
      <c r="J348" t="s">
        <v>101</v>
      </c>
      <c r="K348" t="s">
        <v>5141</v>
      </c>
      <c r="L348" t="s">
        <v>1371</v>
      </c>
    </row>
    <row r="349" spans="1:12" x14ac:dyDescent="0.3">
      <c r="A349">
        <v>628558</v>
      </c>
      <c r="B349" t="s">
        <v>292</v>
      </c>
      <c r="C349" t="s">
        <v>5839</v>
      </c>
      <c r="D349" t="s">
        <v>7070</v>
      </c>
      <c r="E349" t="s">
        <v>6165</v>
      </c>
      <c r="F349" t="s">
        <v>702</v>
      </c>
      <c r="G349" t="s">
        <v>1845</v>
      </c>
      <c r="H349">
        <v>628558500233962</v>
      </c>
      <c r="I349">
        <v>1000</v>
      </c>
      <c r="J349" t="s">
        <v>1339</v>
      </c>
      <c r="K349" t="s">
        <v>4861</v>
      </c>
      <c r="L349" t="s">
        <v>1693</v>
      </c>
    </row>
    <row r="350" spans="1:12" x14ac:dyDescent="0.3">
      <c r="A350">
        <v>628558</v>
      </c>
      <c r="B350" t="s">
        <v>292</v>
      </c>
      <c r="C350" t="s">
        <v>5839</v>
      </c>
      <c r="D350" t="s">
        <v>7068</v>
      </c>
      <c r="E350" t="s">
        <v>6165</v>
      </c>
      <c r="F350" t="s">
        <v>708</v>
      </c>
      <c r="G350" t="s">
        <v>5868</v>
      </c>
      <c r="H350">
        <v>628558500233961</v>
      </c>
      <c r="I350">
        <v>1001</v>
      </c>
      <c r="J350" t="s">
        <v>57</v>
      </c>
      <c r="K350" t="s">
        <v>4861</v>
      </c>
      <c r="L350" t="s">
        <v>1695</v>
      </c>
    </row>
    <row r="351" spans="1:12" x14ac:dyDescent="0.3">
      <c r="A351">
        <v>303835</v>
      </c>
      <c r="B351" t="s">
        <v>1169</v>
      </c>
      <c r="C351" t="s">
        <v>5839</v>
      </c>
      <c r="D351" t="s">
        <v>7068</v>
      </c>
      <c r="E351" t="s">
        <v>6033</v>
      </c>
      <c r="F351" t="s">
        <v>708</v>
      </c>
      <c r="G351" t="s">
        <v>5852</v>
      </c>
      <c r="H351">
        <v>303835500373581</v>
      </c>
      <c r="I351">
        <v>1000</v>
      </c>
      <c r="J351" t="s">
        <v>101</v>
      </c>
      <c r="K351" t="s">
        <v>5141</v>
      </c>
      <c r="L351" t="s">
        <v>1372</v>
      </c>
    </row>
    <row r="352" spans="1:12" x14ac:dyDescent="0.3">
      <c r="A352">
        <v>679123</v>
      </c>
      <c r="B352" t="s">
        <v>22</v>
      </c>
      <c r="C352" t="s">
        <v>5839</v>
      </c>
      <c r="D352" t="s">
        <v>7065</v>
      </c>
      <c r="E352" t="s">
        <v>6206</v>
      </c>
      <c r="F352" t="s">
        <v>1610</v>
      </c>
      <c r="G352" t="s">
        <v>5848</v>
      </c>
      <c r="H352">
        <v>679123500242895</v>
      </c>
      <c r="I352">
        <v>1000</v>
      </c>
      <c r="J352" t="s">
        <v>1339</v>
      </c>
      <c r="K352" t="s">
        <v>6585</v>
      </c>
      <c r="L352" t="s">
        <v>6786</v>
      </c>
    </row>
    <row r="353" spans="1:12" x14ac:dyDescent="0.3">
      <c r="A353">
        <v>703457</v>
      </c>
      <c r="B353" t="s">
        <v>88</v>
      </c>
      <c r="C353" t="s">
        <v>5839</v>
      </c>
      <c r="D353" t="s">
        <v>7065</v>
      </c>
      <c r="E353" t="s">
        <v>6233</v>
      </c>
      <c r="F353" t="s">
        <v>708</v>
      </c>
      <c r="G353" t="s">
        <v>5857</v>
      </c>
      <c r="H353">
        <v>703457500275151</v>
      </c>
      <c r="I353">
        <v>1000</v>
      </c>
      <c r="J353" t="s">
        <v>1339</v>
      </c>
      <c r="K353" t="s">
        <v>6568</v>
      </c>
      <c r="L353" t="s">
        <v>3347</v>
      </c>
    </row>
    <row r="354" spans="1:12" x14ac:dyDescent="0.3">
      <c r="A354">
        <v>307920</v>
      </c>
      <c r="B354" t="s">
        <v>36</v>
      </c>
      <c r="C354" t="s">
        <v>5839</v>
      </c>
      <c r="D354" t="s">
        <v>7065</v>
      </c>
      <c r="E354" t="s">
        <v>6034</v>
      </c>
      <c r="F354" t="s">
        <v>702</v>
      </c>
      <c r="G354" t="s">
        <v>5845</v>
      </c>
      <c r="H354">
        <v>307920500462822</v>
      </c>
      <c r="I354">
        <v>1099</v>
      </c>
      <c r="J354" t="s">
        <v>1880</v>
      </c>
      <c r="K354" t="s">
        <v>5471</v>
      </c>
      <c r="L354" t="s">
        <v>1943</v>
      </c>
    </row>
    <row r="355" spans="1:12" x14ac:dyDescent="0.3">
      <c r="A355">
        <v>703457</v>
      </c>
      <c r="B355" t="s">
        <v>88</v>
      </c>
      <c r="C355" t="s">
        <v>5839</v>
      </c>
      <c r="D355" t="s">
        <v>7066</v>
      </c>
      <c r="E355" t="s">
        <v>6233</v>
      </c>
      <c r="F355" t="s">
        <v>702</v>
      </c>
      <c r="G355" t="s">
        <v>5863</v>
      </c>
      <c r="H355">
        <v>703457500275152</v>
      </c>
      <c r="I355">
        <v>1001</v>
      </c>
      <c r="J355" t="s">
        <v>57</v>
      </c>
      <c r="K355" t="s">
        <v>6568</v>
      </c>
      <c r="L355" t="s">
        <v>3348</v>
      </c>
    </row>
    <row r="356" spans="1:12" x14ac:dyDescent="0.3">
      <c r="A356">
        <v>307920</v>
      </c>
      <c r="B356" t="s">
        <v>36</v>
      </c>
      <c r="C356" t="s">
        <v>5839</v>
      </c>
      <c r="D356" t="s">
        <v>7065</v>
      </c>
      <c r="E356" t="s">
        <v>6034</v>
      </c>
      <c r="F356" t="s">
        <v>1605</v>
      </c>
      <c r="G356" t="s">
        <v>5845</v>
      </c>
      <c r="H356">
        <v>307920500462823</v>
      </c>
      <c r="I356">
        <v>1000</v>
      </c>
      <c r="J356" t="s">
        <v>1339</v>
      </c>
      <c r="K356" t="s">
        <v>6568</v>
      </c>
      <c r="L356" t="s">
        <v>6699</v>
      </c>
    </row>
    <row r="357" spans="1:12" x14ac:dyDescent="0.3">
      <c r="A357">
        <v>308684</v>
      </c>
      <c r="B357" t="s">
        <v>1999</v>
      </c>
      <c r="C357" t="s">
        <v>5839</v>
      </c>
      <c r="D357" t="s">
        <v>7066</v>
      </c>
      <c r="E357" t="s">
        <v>6035</v>
      </c>
      <c r="F357" t="s">
        <v>708</v>
      </c>
      <c r="G357" t="s">
        <v>5872</v>
      </c>
      <c r="H357">
        <v>308684500469391</v>
      </c>
      <c r="I357">
        <v>1000</v>
      </c>
      <c r="J357" t="s">
        <v>101</v>
      </c>
      <c r="K357" t="s">
        <v>6568</v>
      </c>
      <c r="L357" t="s">
        <v>6700</v>
      </c>
    </row>
    <row r="358" spans="1:12" x14ac:dyDescent="0.3">
      <c r="A358">
        <v>619410</v>
      </c>
      <c r="B358" t="s">
        <v>292</v>
      </c>
      <c r="C358" t="s">
        <v>5839</v>
      </c>
      <c r="D358" t="s">
        <v>7070</v>
      </c>
      <c r="E358" t="s">
        <v>6162</v>
      </c>
      <c r="F358" t="s">
        <v>708</v>
      </c>
      <c r="G358" t="s">
        <v>1617</v>
      </c>
      <c r="H358">
        <v>619410500391081</v>
      </c>
      <c r="I358">
        <v>1000</v>
      </c>
      <c r="J358" t="s">
        <v>1339</v>
      </c>
      <c r="K358" t="s">
        <v>4874</v>
      </c>
      <c r="L358" t="s">
        <v>1428</v>
      </c>
    </row>
    <row r="359" spans="1:12" x14ac:dyDescent="0.3">
      <c r="A359">
        <v>665869</v>
      </c>
      <c r="B359" t="s">
        <v>112</v>
      </c>
      <c r="C359" t="s">
        <v>5839</v>
      </c>
      <c r="D359" t="s">
        <v>7070</v>
      </c>
      <c r="E359" t="s">
        <v>6195</v>
      </c>
      <c r="F359" t="s">
        <v>702</v>
      </c>
      <c r="G359" t="s">
        <v>704</v>
      </c>
      <c r="H359">
        <v>665869500245392</v>
      </c>
      <c r="I359">
        <v>1000</v>
      </c>
      <c r="J359" t="s">
        <v>1339</v>
      </c>
      <c r="K359" t="s">
        <v>4878</v>
      </c>
      <c r="L359" t="s">
        <v>1707</v>
      </c>
    </row>
    <row r="360" spans="1:12" x14ac:dyDescent="0.3">
      <c r="A360">
        <v>665869</v>
      </c>
      <c r="B360" t="s">
        <v>112</v>
      </c>
      <c r="C360" t="s">
        <v>5839</v>
      </c>
      <c r="D360" t="s">
        <v>7068</v>
      </c>
      <c r="E360" t="s">
        <v>6195</v>
      </c>
      <c r="F360" t="s">
        <v>708</v>
      </c>
      <c r="G360" t="s">
        <v>5856</v>
      </c>
      <c r="H360">
        <v>665869500245391</v>
      </c>
      <c r="I360">
        <v>1001</v>
      </c>
      <c r="J360" t="s">
        <v>57</v>
      </c>
      <c r="K360" t="s">
        <v>4878</v>
      </c>
      <c r="L360" t="s">
        <v>1438</v>
      </c>
    </row>
    <row r="361" spans="1:12" x14ac:dyDescent="0.3">
      <c r="A361">
        <v>671290</v>
      </c>
      <c r="B361" t="s">
        <v>273</v>
      </c>
      <c r="C361" t="s">
        <v>5839</v>
      </c>
      <c r="D361" t="s">
        <v>7070</v>
      </c>
      <c r="E361" t="s">
        <v>6197</v>
      </c>
      <c r="F361" t="s">
        <v>702</v>
      </c>
      <c r="G361" t="s">
        <v>5858</v>
      </c>
      <c r="H361">
        <v>671290500243342</v>
      </c>
      <c r="I361">
        <v>1000</v>
      </c>
      <c r="J361" t="s">
        <v>1339</v>
      </c>
      <c r="K361" t="s">
        <v>4879</v>
      </c>
      <c r="L361" t="s">
        <v>3035</v>
      </c>
    </row>
    <row r="362" spans="1:12" x14ac:dyDescent="0.3">
      <c r="A362">
        <v>671290</v>
      </c>
      <c r="B362" t="s">
        <v>273</v>
      </c>
      <c r="C362" t="s">
        <v>5839</v>
      </c>
      <c r="D362" t="s">
        <v>7068</v>
      </c>
      <c r="E362" t="s">
        <v>6197</v>
      </c>
      <c r="F362" t="s">
        <v>708</v>
      </c>
      <c r="G362" t="s">
        <v>5845</v>
      </c>
      <c r="H362">
        <v>671290500243341</v>
      </c>
      <c r="I362">
        <v>1001</v>
      </c>
      <c r="J362" t="s">
        <v>57</v>
      </c>
      <c r="K362" t="s">
        <v>4879</v>
      </c>
      <c r="L362" t="s">
        <v>3037</v>
      </c>
    </row>
    <row r="363" spans="1:12" x14ac:dyDescent="0.3">
      <c r="A363">
        <v>684018</v>
      </c>
      <c r="B363" t="s">
        <v>2380</v>
      </c>
      <c r="C363" t="s">
        <v>5839</v>
      </c>
      <c r="D363" t="s">
        <v>7067</v>
      </c>
      <c r="E363" t="s">
        <v>6208</v>
      </c>
      <c r="F363" t="s">
        <v>708</v>
      </c>
      <c r="G363" t="s">
        <v>5910</v>
      </c>
      <c r="H363">
        <v>684018500245461</v>
      </c>
      <c r="I363">
        <v>1000</v>
      </c>
      <c r="J363" t="s">
        <v>1714</v>
      </c>
      <c r="K363" t="s">
        <v>4882</v>
      </c>
      <c r="L363" t="s">
        <v>6788</v>
      </c>
    </row>
    <row r="364" spans="1:12" x14ac:dyDescent="0.3">
      <c r="A364">
        <v>319553</v>
      </c>
      <c r="B364" t="s">
        <v>208</v>
      </c>
      <c r="C364" t="s">
        <v>5839</v>
      </c>
      <c r="D364" t="s">
        <v>7065</v>
      </c>
      <c r="E364" t="s">
        <v>6037</v>
      </c>
      <c r="F364" t="s">
        <v>708</v>
      </c>
      <c r="G364" t="s">
        <v>1613</v>
      </c>
      <c r="H364">
        <v>319553500412491</v>
      </c>
      <c r="I364">
        <v>1000</v>
      </c>
      <c r="J364" t="s">
        <v>1339</v>
      </c>
      <c r="K364" t="s">
        <v>6568</v>
      </c>
      <c r="L364" t="s">
        <v>6701</v>
      </c>
    </row>
    <row r="365" spans="1:12" x14ac:dyDescent="0.3">
      <c r="A365">
        <v>319553</v>
      </c>
      <c r="B365" t="s">
        <v>208</v>
      </c>
      <c r="C365" t="s">
        <v>5839</v>
      </c>
      <c r="D365" t="s">
        <v>7065</v>
      </c>
      <c r="E365" t="s">
        <v>6037</v>
      </c>
      <c r="F365" t="s">
        <v>1605</v>
      </c>
      <c r="G365" t="s">
        <v>1613</v>
      </c>
      <c r="H365">
        <v>319553500412493</v>
      </c>
      <c r="I365">
        <v>1099</v>
      </c>
      <c r="J365" t="s">
        <v>1880</v>
      </c>
      <c r="K365" t="s">
        <v>5308</v>
      </c>
      <c r="L365" t="s">
        <v>6702</v>
      </c>
    </row>
    <row r="366" spans="1:12" x14ac:dyDescent="0.3">
      <c r="A366">
        <v>319569</v>
      </c>
      <c r="B366" t="s">
        <v>1132</v>
      </c>
      <c r="C366" t="s">
        <v>5839</v>
      </c>
      <c r="D366" t="s">
        <v>7066</v>
      </c>
      <c r="E366" t="s">
        <v>6038</v>
      </c>
      <c r="F366" t="s">
        <v>708</v>
      </c>
      <c r="G366" t="s">
        <v>5878</v>
      </c>
      <c r="H366">
        <v>319569500462781</v>
      </c>
      <c r="I366">
        <v>1000</v>
      </c>
      <c r="J366" t="s">
        <v>101</v>
      </c>
      <c r="K366" t="s">
        <v>6568</v>
      </c>
      <c r="L366" t="s">
        <v>3297</v>
      </c>
    </row>
    <row r="367" spans="1:12" x14ac:dyDescent="0.3">
      <c r="A367">
        <v>441347</v>
      </c>
      <c r="B367" t="s">
        <v>1010</v>
      </c>
      <c r="C367" t="s">
        <v>5839</v>
      </c>
      <c r="D367" t="s">
        <v>7079</v>
      </c>
      <c r="E367" t="s">
        <v>6054</v>
      </c>
      <c r="F367" t="s">
        <v>708</v>
      </c>
      <c r="G367" t="s">
        <v>1860</v>
      </c>
      <c r="H367">
        <v>441347500243291</v>
      </c>
      <c r="I367">
        <v>1000</v>
      </c>
      <c r="J367" t="s">
        <v>1339</v>
      </c>
      <c r="K367" t="s">
        <v>4888</v>
      </c>
      <c r="L367" t="s">
        <v>1375</v>
      </c>
    </row>
    <row r="368" spans="1:12" x14ac:dyDescent="0.3">
      <c r="A368">
        <v>686700</v>
      </c>
      <c r="B368" t="s">
        <v>160</v>
      </c>
      <c r="C368" t="s">
        <v>5839</v>
      </c>
      <c r="D368" t="s">
        <v>7067</v>
      </c>
      <c r="E368" t="s">
        <v>6214</v>
      </c>
      <c r="F368" t="s">
        <v>708</v>
      </c>
      <c r="G368" t="s">
        <v>5875</v>
      </c>
      <c r="H368">
        <v>686700500251061</v>
      </c>
      <c r="I368">
        <v>1000</v>
      </c>
      <c r="J368" t="s">
        <v>1714</v>
      </c>
      <c r="K368" t="s">
        <v>4893</v>
      </c>
      <c r="L368" t="s">
        <v>6793</v>
      </c>
    </row>
    <row r="369" spans="1:12" x14ac:dyDescent="0.3">
      <c r="A369">
        <v>685336</v>
      </c>
      <c r="B369" t="s">
        <v>994</v>
      </c>
      <c r="C369" t="s">
        <v>5839</v>
      </c>
      <c r="D369" t="s">
        <v>7071</v>
      </c>
      <c r="E369" t="s">
        <v>6211</v>
      </c>
      <c r="F369" t="s">
        <v>1605</v>
      </c>
      <c r="G369" t="s">
        <v>5857</v>
      </c>
      <c r="H369">
        <v>685336500252653</v>
      </c>
      <c r="I369">
        <v>1000</v>
      </c>
      <c r="J369" t="s">
        <v>101</v>
      </c>
      <c r="K369" t="s">
        <v>6568</v>
      </c>
      <c r="L369" t="s">
        <v>6790</v>
      </c>
    </row>
    <row r="370" spans="1:12" x14ac:dyDescent="0.3">
      <c r="A370">
        <v>685340</v>
      </c>
      <c r="B370" t="s">
        <v>998</v>
      </c>
      <c r="C370" t="s">
        <v>5839</v>
      </c>
      <c r="D370" t="s">
        <v>7068</v>
      </c>
      <c r="E370" t="s">
        <v>6212</v>
      </c>
      <c r="F370" t="s">
        <v>1605</v>
      </c>
      <c r="G370" t="s">
        <v>5857</v>
      </c>
      <c r="H370">
        <v>685340500252643</v>
      </c>
      <c r="I370">
        <v>1000</v>
      </c>
      <c r="J370" t="s">
        <v>101</v>
      </c>
      <c r="K370" t="s">
        <v>6568</v>
      </c>
      <c r="L370" t="s">
        <v>6791</v>
      </c>
    </row>
    <row r="371" spans="1:12" x14ac:dyDescent="0.3">
      <c r="A371">
        <v>685341</v>
      </c>
      <c r="B371" t="s">
        <v>988</v>
      </c>
      <c r="C371" t="s">
        <v>5839</v>
      </c>
      <c r="D371" t="s">
        <v>7071</v>
      </c>
      <c r="E371" t="s">
        <v>6213</v>
      </c>
      <c r="F371" t="s">
        <v>1605</v>
      </c>
      <c r="G371" t="s">
        <v>5858</v>
      </c>
      <c r="H371">
        <v>685341500252683</v>
      </c>
      <c r="I371">
        <v>1000</v>
      </c>
      <c r="J371" t="s">
        <v>101</v>
      </c>
      <c r="K371" t="s">
        <v>6568</v>
      </c>
      <c r="L371" t="s">
        <v>6792</v>
      </c>
    </row>
    <row r="372" spans="1:12" x14ac:dyDescent="0.3">
      <c r="A372">
        <v>685295</v>
      </c>
      <c r="B372" t="s">
        <v>36</v>
      </c>
      <c r="C372" t="s">
        <v>5839</v>
      </c>
      <c r="D372" t="s">
        <v>7071</v>
      </c>
      <c r="E372" t="s">
        <v>6210</v>
      </c>
      <c r="F372" t="s">
        <v>702</v>
      </c>
      <c r="G372" t="s">
        <v>5878</v>
      </c>
      <c r="H372">
        <v>685295500253352</v>
      </c>
      <c r="I372">
        <v>1000</v>
      </c>
      <c r="J372" t="s">
        <v>101</v>
      </c>
      <c r="K372" t="s">
        <v>6568</v>
      </c>
      <c r="L372" t="s">
        <v>3343</v>
      </c>
    </row>
    <row r="373" spans="1:12" x14ac:dyDescent="0.3">
      <c r="A373">
        <v>688894</v>
      </c>
      <c r="B373" t="s">
        <v>141</v>
      </c>
      <c r="C373" t="s">
        <v>5839</v>
      </c>
      <c r="D373" t="s">
        <v>7075</v>
      </c>
      <c r="E373" t="s">
        <v>6216</v>
      </c>
      <c r="F373" t="s">
        <v>708</v>
      </c>
      <c r="G373" t="s">
        <v>5842</v>
      </c>
      <c r="H373">
        <v>688894500250761</v>
      </c>
      <c r="I373">
        <v>1000</v>
      </c>
      <c r="J373" t="s">
        <v>2258</v>
      </c>
      <c r="K373" t="s">
        <v>4759</v>
      </c>
      <c r="L373" t="s">
        <v>1443</v>
      </c>
    </row>
    <row r="374" spans="1:12" x14ac:dyDescent="0.3">
      <c r="A374">
        <v>326346</v>
      </c>
      <c r="B374" t="s">
        <v>186</v>
      </c>
      <c r="C374" t="s">
        <v>5839</v>
      </c>
      <c r="D374" t="s">
        <v>7073</v>
      </c>
      <c r="E374" t="s">
        <v>6046</v>
      </c>
      <c r="F374" t="s">
        <v>708</v>
      </c>
      <c r="G374" t="s">
        <v>5866</v>
      </c>
      <c r="H374">
        <v>326346500367861</v>
      </c>
      <c r="I374">
        <v>1001</v>
      </c>
      <c r="J374" t="s">
        <v>2239</v>
      </c>
      <c r="K374" t="s">
        <v>6568</v>
      </c>
      <c r="L374" t="s">
        <v>6705</v>
      </c>
    </row>
    <row r="375" spans="1:12" x14ac:dyDescent="0.3">
      <c r="A375">
        <v>688641</v>
      </c>
      <c r="B375" t="s">
        <v>992</v>
      </c>
      <c r="C375" t="s">
        <v>5839</v>
      </c>
      <c r="D375" t="s">
        <v>7071</v>
      </c>
      <c r="E375" t="s">
        <v>6215</v>
      </c>
      <c r="F375" t="s">
        <v>708</v>
      </c>
      <c r="G375" t="s">
        <v>5856</v>
      </c>
      <c r="H375">
        <v>688641500253031</v>
      </c>
      <c r="I375">
        <v>1000</v>
      </c>
      <c r="J375" t="s">
        <v>3613</v>
      </c>
      <c r="K375" t="s">
        <v>6604</v>
      </c>
      <c r="L375" t="s">
        <v>1711</v>
      </c>
    </row>
    <row r="376" spans="1:12" x14ac:dyDescent="0.3">
      <c r="A376">
        <v>688641</v>
      </c>
      <c r="B376" t="s">
        <v>992</v>
      </c>
      <c r="C376" t="s">
        <v>5839</v>
      </c>
      <c r="D376" t="s">
        <v>7071</v>
      </c>
      <c r="E376" t="s">
        <v>6215</v>
      </c>
      <c r="F376" t="s">
        <v>708</v>
      </c>
      <c r="G376" t="s">
        <v>5856</v>
      </c>
      <c r="H376">
        <v>688641500253031</v>
      </c>
      <c r="I376">
        <v>1011</v>
      </c>
      <c r="J376" t="s">
        <v>101</v>
      </c>
      <c r="K376" t="s">
        <v>4917</v>
      </c>
      <c r="L376" t="s">
        <v>6794</v>
      </c>
    </row>
    <row r="377" spans="1:12" x14ac:dyDescent="0.3">
      <c r="A377">
        <v>326346</v>
      </c>
      <c r="B377" t="s">
        <v>186</v>
      </c>
      <c r="C377" t="s">
        <v>5839</v>
      </c>
      <c r="D377" t="s">
        <v>7066</v>
      </c>
      <c r="E377" t="s">
        <v>6046</v>
      </c>
      <c r="F377" t="s">
        <v>702</v>
      </c>
      <c r="G377" t="s">
        <v>5862</v>
      </c>
      <c r="H377">
        <v>326346500367862</v>
      </c>
      <c r="I377">
        <v>1099</v>
      </c>
      <c r="J377" t="s">
        <v>1574</v>
      </c>
      <c r="K377" t="s">
        <v>5144</v>
      </c>
      <c r="L377" t="s">
        <v>6706</v>
      </c>
    </row>
    <row r="378" spans="1:12" x14ac:dyDescent="0.3">
      <c r="A378">
        <v>326346</v>
      </c>
      <c r="B378" t="s">
        <v>186</v>
      </c>
      <c r="C378" t="s">
        <v>5839</v>
      </c>
      <c r="D378" t="s">
        <v>7066</v>
      </c>
      <c r="E378" t="s">
        <v>6046</v>
      </c>
      <c r="F378" t="s">
        <v>1605</v>
      </c>
      <c r="G378" t="s">
        <v>5862</v>
      </c>
      <c r="H378">
        <v>326346500367863</v>
      </c>
      <c r="I378">
        <v>1000</v>
      </c>
      <c r="J378" t="s">
        <v>101</v>
      </c>
      <c r="K378" t="s">
        <v>6568</v>
      </c>
      <c r="L378" t="s">
        <v>6704</v>
      </c>
    </row>
    <row r="379" spans="1:12" x14ac:dyDescent="0.3">
      <c r="A379">
        <v>689524</v>
      </c>
      <c r="B379" t="s">
        <v>325</v>
      </c>
      <c r="C379" t="s">
        <v>5839</v>
      </c>
      <c r="D379" t="s">
        <v>7070</v>
      </c>
      <c r="E379" t="s">
        <v>6217</v>
      </c>
      <c r="F379" t="s">
        <v>708</v>
      </c>
      <c r="G379" t="s">
        <v>1845</v>
      </c>
      <c r="H379">
        <v>689524500252021</v>
      </c>
      <c r="I379">
        <v>1000</v>
      </c>
      <c r="J379" t="s">
        <v>1339</v>
      </c>
      <c r="K379" t="s">
        <v>4918</v>
      </c>
      <c r="L379" t="s">
        <v>1713</v>
      </c>
    </row>
    <row r="380" spans="1:12" x14ac:dyDescent="0.3">
      <c r="A380">
        <v>689608</v>
      </c>
      <c r="B380" t="s">
        <v>1842</v>
      </c>
      <c r="C380" t="s">
        <v>5839</v>
      </c>
      <c r="D380" t="s">
        <v>7071</v>
      </c>
      <c r="E380" t="s">
        <v>6218</v>
      </c>
      <c r="F380" t="s">
        <v>708</v>
      </c>
      <c r="G380" t="s">
        <v>5852</v>
      </c>
      <c r="H380">
        <v>689608500252771</v>
      </c>
      <c r="I380">
        <v>1000</v>
      </c>
      <c r="J380" t="s">
        <v>3613</v>
      </c>
      <c r="K380" t="s">
        <v>6605</v>
      </c>
      <c r="L380" t="s">
        <v>1444</v>
      </c>
    </row>
    <row r="381" spans="1:12" x14ac:dyDescent="0.3">
      <c r="A381">
        <v>689608</v>
      </c>
      <c r="B381" t="s">
        <v>1842</v>
      </c>
      <c r="C381" t="s">
        <v>5839</v>
      </c>
      <c r="D381" t="s">
        <v>7071</v>
      </c>
      <c r="E381" t="s">
        <v>6218</v>
      </c>
      <c r="F381" t="s">
        <v>708</v>
      </c>
      <c r="G381" t="s">
        <v>5852</v>
      </c>
      <c r="H381">
        <v>689608500252771</v>
      </c>
      <c r="I381">
        <v>1011</v>
      </c>
      <c r="J381" t="s">
        <v>101</v>
      </c>
      <c r="K381" t="s">
        <v>4919</v>
      </c>
      <c r="L381" t="s">
        <v>6795</v>
      </c>
    </row>
    <row r="382" spans="1:12" x14ac:dyDescent="0.3">
      <c r="A382">
        <v>397180</v>
      </c>
      <c r="B382" t="s">
        <v>1900</v>
      </c>
      <c r="C382" t="s">
        <v>5839</v>
      </c>
      <c r="D382" t="s">
        <v>7068</v>
      </c>
      <c r="E382" t="s">
        <v>6047</v>
      </c>
      <c r="F382" t="s">
        <v>708</v>
      </c>
      <c r="G382" t="s">
        <v>5851</v>
      </c>
      <c r="H382">
        <v>397180500462811</v>
      </c>
      <c r="I382">
        <v>1000</v>
      </c>
      <c r="J382" t="s">
        <v>101</v>
      </c>
      <c r="K382" t="s">
        <v>5467</v>
      </c>
      <c r="L382" t="s">
        <v>1923</v>
      </c>
    </row>
    <row r="383" spans="1:12" x14ac:dyDescent="0.3">
      <c r="A383">
        <v>703459</v>
      </c>
      <c r="B383" t="s">
        <v>132</v>
      </c>
      <c r="C383" t="s">
        <v>5839</v>
      </c>
      <c r="D383" t="s">
        <v>7065</v>
      </c>
      <c r="E383" t="s">
        <v>6234</v>
      </c>
      <c r="F383" t="s">
        <v>708</v>
      </c>
      <c r="G383" t="s">
        <v>5852</v>
      </c>
      <c r="H383">
        <v>703459500274371</v>
      </c>
      <c r="I383">
        <v>1000</v>
      </c>
      <c r="J383" t="s">
        <v>1339</v>
      </c>
      <c r="K383" t="s">
        <v>6568</v>
      </c>
      <c r="L383" t="s">
        <v>3349</v>
      </c>
    </row>
    <row r="384" spans="1:12" x14ac:dyDescent="0.3">
      <c r="A384">
        <v>703459</v>
      </c>
      <c r="B384" t="s">
        <v>132</v>
      </c>
      <c r="C384" t="s">
        <v>5839</v>
      </c>
      <c r="D384" t="s">
        <v>7068</v>
      </c>
      <c r="E384" t="s">
        <v>6234</v>
      </c>
      <c r="F384" t="s">
        <v>702</v>
      </c>
      <c r="G384" t="s">
        <v>5898</v>
      </c>
      <c r="H384">
        <v>703459500274372</v>
      </c>
      <c r="I384">
        <v>1001</v>
      </c>
      <c r="J384" t="s">
        <v>57</v>
      </c>
      <c r="K384" t="s">
        <v>6568</v>
      </c>
      <c r="L384" t="s">
        <v>3350</v>
      </c>
    </row>
    <row r="385" spans="1:12" x14ac:dyDescent="0.3">
      <c r="A385">
        <v>703459</v>
      </c>
      <c r="B385" t="s">
        <v>132</v>
      </c>
      <c r="C385" t="s">
        <v>5839</v>
      </c>
      <c r="D385" t="s">
        <v>7068</v>
      </c>
      <c r="E385" t="s">
        <v>6234</v>
      </c>
      <c r="F385" t="s">
        <v>1605</v>
      </c>
      <c r="G385" t="s">
        <v>5898</v>
      </c>
      <c r="H385">
        <v>703459500274373</v>
      </c>
      <c r="I385">
        <v>1099</v>
      </c>
      <c r="J385" t="s">
        <v>1574</v>
      </c>
      <c r="K385" t="s">
        <v>4920</v>
      </c>
      <c r="L385" t="s">
        <v>1717</v>
      </c>
    </row>
    <row r="386" spans="1:12" x14ac:dyDescent="0.3">
      <c r="A386">
        <v>703462</v>
      </c>
      <c r="B386" t="s">
        <v>246</v>
      </c>
      <c r="C386" t="s">
        <v>5839</v>
      </c>
      <c r="D386" t="s">
        <v>7066</v>
      </c>
      <c r="E386" t="s">
        <v>6235</v>
      </c>
      <c r="F386" t="s">
        <v>702</v>
      </c>
      <c r="G386" t="s">
        <v>5851</v>
      </c>
      <c r="H386">
        <v>703462500275092</v>
      </c>
      <c r="I386">
        <v>1000</v>
      </c>
      <c r="J386" t="s">
        <v>101</v>
      </c>
      <c r="K386" t="s">
        <v>6568</v>
      </c>
      <c r="L386" t="s">
        <v>3352</v>
      </c>
    </row>
    <row r="387" spans="1:12" x14ac:dyDescent="0.3">
      <c r="A387">
        <v>703462</v>
      </c>
      <c r="B387" t="s">
        <v>246</v>
      </c>
      <c r="C387" t="s">
        <v>5839</v>
      </c>
      <c r="D387" t="s">
        <v>7065</v>
      </c>
      <c r="E387" t="s">
        <v>6235</v>
      </c>
      <c r="F387" t="s">
        <v>708</v>
      </c>
      <c r="G387" t="s">
        <v>5854</v>
      </c>
      <c r="H387">
        <v>703462500275091</v>
      </c>
      <c r="I387">
        <v>1001</v>
      </c>
      <c r="J387" t="s">
        <v>106</v>
      </c>
      <c r="K387" t="s">
        <v>6568</v>
      </c>
      <c r="L387" t="s">
        <v>3351</v>
      </c>
    </row>
    <row r="388" spans="1:12" x14ac:dyDescent="0.3">
      <c r="A388">
        <v>695126</v>
      </c>
      <c r="B388" t="s">
        <v>559</v>
      </c>
      <c r="C388" t="s">
        <v>5839</v>
      </c>
      <c r="D388" t="s">
        <v>7065</v>
      </c>
      <c r="E388" t="s">
        <v>6220</v>
      </c>
      <c r="F388" t="s">
        <v>708</v>
      </c>
      <c r="G388" t="s">
        <v>1613</v>
      </c>
      <c r="H388">
        <v>695126500260491</v>
      </c>
      <c r="I388">
        <v>1000</v>
      </c>
      <c r="J388" t="s">
        <v>1339</v>
      </c>
      <c r="K388" t="s">
        <v>6568</v>
      </c>
      <c r="L388" t="s">
        <v>6797</v>
      </c>
    </row>
    <row r="389" spans="1:12" x14ac:dyDescent="0.3">
      <c r="A389">
        <v>691493</v>
      </c>
      <c r="B389" t="s">
        <v>988</v>
      </c>
      <c r="C389" t="s">
        <v>5839</v>
      </c>
      <c r="D389" t="s">
        <v>7071</v>
      </c>
      <c r="E389" t="s">
        <v>6219</v>
      </c>
      <c r="F389" t="s">
        <v>702</v>
      </c>
      <c r="G389" t="s">
        <v>5848</v>
      </c>
      <c r="H389">
        <v>691493500258262</v>
      </c>
      <c r="I389">
        <v>1000</v>
      </c>
      <c r="J389" t="s">
        <v>101</v>
      </c>
      <c r="K389" t="s">
        <v>6568</v>
      </c>
      <c r="L389" t="s">
        <v>6796</v>
      </c>
    </row>
    <row r="390" spans="1:12" x14ac:dyDescent="0.3">
      <c r="A390">
        <v>527904</v>
      </c>
      <c r="B390" t="s">
        <v>1000</v>
      </c>
      <c r="C390" t="s">
        <v>5839</v>
      </c>
      <c r="D390" t="s">
        <v>7065</v>
      </c>
      <c r="E390" t="s">
        <v>6089</v>
      </c>
      <c r="F390" t="s">
        <v>708</v>
      </c>
      <c r="G390" t="s">
        <v>1603</v>
      </c>
      <c r="H390">
        <v>527904500256831</v>
      </c>
      <c r="I390">
        <v>1000</v>
      </c>
      <c r="J390" t="s">
        <v>1339</v>
      </c>
      <c r="K390" t="s">
        <v>6568</v>
      </c>
      <c r="L390" t="s">
        <v>3331</v>
      </c>
    </row>
    <row r="391" spans="1:12" x14ac:dyDescent="0.3">
      <c r="A391">
        <v>696684</v>
      </c>
      <c r="B391" t="s">
        <v>227</v>
      </c>
      <c r="C391" t="s">
        <v>5839</v>
      </c>
      <c r="D391" t="s">
        <v>7065</v>
      </c>
      <c r="E391" t="s">
        <v>6224</v>
      </c>
      <c r="F391" t="s">
        <v>708</v>
      </c>
      <c r="G391" t="s">
        <v>5873</v>
      </c>
      <c r="H391">
        <v>696684500264091</v>
      </c>
      <c r="I391">
        <v>1000</v>
      </c>
      <c r="J391" t="s">
        <v>1339</v>
      </c>
      <c r="K391" t="s">
        <v>6568</v>
      </c>
      <c r="L391" t="s">
        <v>6798</v>
      </c>
    </row>
    <row r="392" spans="1:12" x14ac:dyDescent="0.3">
      <c r="A392">
        <v>696684</v>
      </c>
      <c r="B392" t="s">
        <v>227</v>
      </c>
      <c r="C392" t="s">
        <v>5839</v>
      </c>
      <c r="D392" t="s">
        <v>7068</v>
      </c>
      <c r="E392" t="s">
        <v>6224</v>
      </c>
      <c r="F392" t="s">
        <v>1609</v>
      </c>
      <c r="G392" t="s">
        <v>5877</v>
      </c>
      <c r="H392">
        <v>696684500264097</v>
      </c>
      <c r="I392">
        <v>1001</v>
      </c>
      <c r="J392" t="s">
        <v>57</v>
      </c>
      <c r="K392" t="s">
        <v>4647</v>
      </c>
      <c r="L392" t="s">
        <v>4226</v>
      </c>
    </row>
    <row r="393" spans="1:12" x14ac:dyDescent="0.3">
      <c r="A393">
        <v>403398</v>
      </c>
      <c r="B393" t="s">
        <v>296</v>
      </c>
      <c r="C393" t="s">
        <v>5839</v>
      </c>
      <c r="D393" t="s">
        <v>7065</v>
      </c>
      <c r="E393" t="s">
        <v>6048</v>
      </c>
      <c r="F393" t="s">
        <v>768</v>
      </c>
      <c r="G393" t="s">
        <v>1613</v>
      </c>
      <c r="H393">
        <v>403398500365154</v>
      </c>
      <c r="I393">
        <v>1000</v>
      </c>
      <c r="J393" t="s">
        <v>1339</v>
      </c>
      <c r="K393" t="s">
        <v>6568</v>
      </c>
      <c r="L393" t="s">
        <v>6707</v>
      </c>
    </row>
    <row r="394" spans="1:12" x14ac:dyDescent="0.3">
      <c r="A394">
        <v>697772</v>
      </c>
      <c r="B394" t="s">
        <v>141</v>
      </c>
      <c r="C394" t="s">
        <v>5839</v>
      </c>
      <c r="D394" t="s">
        <v>7075</v>
      </c>
      <c r="E394" t="s">
        <v>6226</v>
      </c>
      <c r="F394" t="s">
        <v>708</v>
      </c>
      <c r="G394" t="s">
        <v>5842</v>
      </c>
      <c r="H394">
        <v>697772500266151</v>
      </c>
      <c r="I394">
        <v>1000</v>
      </c>
      <c r="J394" t="s">
        <v>2258</v>
      </c>
      <c r="K394" t="s">
        <v>4759</v>
      </c>
      <c r="L394" t="s">
        <v>1447</v>
      </c>
    </row>
    <row r="395" spans="1:12" x14ac:dyDescent="0.3">
      <c r="A395">
        <v>403398</v>
      </c>
      <c r="B395" t="s">
        <v>296</v>
      </c>
      <c r="C395" t="s">
        <v>5839</v>
      </c>
      <c r="D395" t="s">
        <v>7068</v>
      </c>
      <c r="E395" t="s">
        <v>6048</v>
      </c>
      <c r="F395" t="s">
        <v>1610</v>
      </c>
      <c r="G395" t="s">
        <v>5856</v>
      </c>
      <c r="H395">
        <v>403398500365155</v>
      </c>
      <c r="I395">
        <v>1001</v>
      </c>
      <c r="J395" t="s">
        <v>57</v>
      </c>
      <c r="K395" t="s">
        <v>6568</v>
      </c>
      <c r="L395" t="s">
        <v>6708</v>
      </c>
    </row>
    <row r="396" spans="1:12" x14ac:dyDescent="0.3">
      <c r="A396">
        <v>697779</v>
      </c>
      <c r="B396" t="s">
        <v>141</v>
      </c>
      <c r="C396" t="s">
        <v>5839</v>
      </c>
      <c r="D396" t="s">
        <v>7075</v>
      </c>
      <c r="E396" t="s">
        <v>6227</v>
      </c>
      <c r="F396" t="s">
        <v>708</v>
      </c>
      <c r="G396" t="s">
        <v>5842</v>
      </c>
      <c r="H396">
        <v>697779500266621</v>
      </c>
      <c r="I396">
        <v>1000</v>
      </c>
      <c r="J396" t="s">
        <v>2258</v>
      </c>
      <c r="K396" t="s">
        <v>4759</v>
      </c>
      <c r="L396" t="s">
        <v>1448</v>
      </c>
    </row>
    <row r="397" spans="1:12" x14ac:dyDescent="0.3">
      <c r="A397">
        <v>403398</v>
      </c>
      <c r="B397" t="s">
        <v>296</v>
      </c>
      <c r="C397" t="s">
        <v>5839</v>
      </c>
      <c r="D397" t="s">
        <v>7073</v>
      </c>
      <c r="E397" t="s">
        <v>6048</v>
      </c>
      <c r="F397" t="s">
        <v>1609</v>
      </c>
      <c r="G397" t="s">
        <v>5868</v>
      </c>
      <c r="H397">
        <v>403398500365157</v>
      </c>
      <c r="I397">
        <v>1002</v>
      </c>
      <c r="J397" t="s">
        <v>2239</v>
      </c>
      <c r="K397" t="s">
        <v>7443</v>
      </c>
      <c r="L397" t="s">
        <v>7442</v>
      </c>
    </row>
    <row r="398" spans="1:12" x14ac:dyDescent="0.3">
      <c r="A398">
        <v>695663</v>
      </c>
      <c r="B398" t="s">
        <v>1020</v>
      </c>
      <c r="C398" t="s">
        <v>5839</v>
      </c>
      <c r="D398" t="s">
        <v>7071</v>
      </c>
      <c r="E398" t="s">
        <v>6223</v>
      </c>
      <c r="F398" t="s">
        <v>1605</v>
      </c>
      <c r="G398" t="s">
        <v>5870</v>
      </c>
      <c r="H398">
        <v>695663500274653</v>
      </c>
      <c r="I398">
        <v>1000</v>
      </c>
      <c r="J398" t="s">
        <v>101</v>
      </c>
      <c r="K398" t="s">
        <v>6568</v>
      </c>
      <c r="L398" t="s">
        <v>3345</v>
      </c>
    </row>
    <row r="399" spans="1:12" x14ac:dyDescent="0.3">
      <c r="A399">
        <v>695554</v>
      </c>
      <c r="B399" t="s">
        <v>28</v>
      </c>
      <c r="C399" t="s">
        <v>5839</v>
      </c>
      <c r="D399" t="s">
        <v>7068</v>
      </c>
      <c r="E399" t="s">
        <v>6221</v>
      </c>
      <c r="F399" t="s">
        <v>1605</v>
      </c>
      <c r="G399" t="s">
        <v>1607</v>
      </c>
      <c r="H399">
        <v>695554500274683</v>
      </c>
      <c r="I399">
        <v>1000</v>
      </c>
      <c r="J399" t="s">
        <v>101</v>
      </c>
      <c r="K399" t="s">
        <v>5708</v>
      </c>
      <c r="L399" t="s">
        <v>3344</v>
      </c>
    </row>
    <row r="400" spans="1:12" x14ac:dyDescent="0.3">
      <c r="A400">
        <v>695554</v>
      </c>
      <c r="B400" t="s">
        <v>28</v>
      </c>
      <c r="C400" t="s">
        <v>5839</v>
      </c>
      <c r="D400" t="s">
        <v>7068</v>
      </c>
      <c r="E400" t="s">
        <v>6221</v>
      </c>
      <c r="F400" t="s">
        <v>768</v>
      </c>
      <c r="G400" t="s">
        <v>1607</v>
      </c>
      <c r="H400">
        <v>695554500274684</v>
      </c>
      <c r="I400">
        <v>1099</v>
      </c>
      <c r="J400" t="s">
        <v>1879</v>
      </c>
      <c r="K400" t="s">
        <v>4497</v>
      </c>
      <c r="L400" t="s">
        <v>2191</v>
      </c>
    </row>
    <row r="401" spans="1:12" x14ac:dyDescent="0.3">
      <c r="A401">
        <v>695579</v>
      </c>
      <c r="B401" t="s">
        <v>1016</v>
      </c>
      <c r="C401" t="s">
        <v>5839</v>
      </c>
      <c r="D401" t="s">
        <v>7066</v>
      </c>
      <c r="E401" t="s">
        <v>6222</v>
      </c>
      <c r="F401" t="s">
        <v>708</v>
      </c>
      <c r="G401" t="s">
        <v>5909</v>
      </c>
      <c r="H401">
        <v>695579500274711</v>
      </c>
      <c r="I401">
        <v>1000</v>
      </c>
      <c r="J401" t="s">
        <v>101</v>
      </c>
      <c r="K401" t="s">
        <v>4960</v>
      </c>
      <c r="L401" t="s">
        <v>1445</v>
      </c>
    </row>
    <row r="402" spans="1:12" x14ac:dyDescent="0.3">
      <c r="A402">
        <v>703530</v>
      </c>
      <c r="B402" t="s">
        <v>1027</v>
      </c>
      <c r="C402" t="s">
        <v>5839</v>
      </c>
      <c r="D402" t="s">
        <v>7068</v>
      </c>
      <c r="E402" t="s">
        <v>6238</v>
      </c>
      <c r="F402" t="s">
        <v>708</v>
      </c>
      <c r="G402" t="s">
        <v>5898</v>
      </c>
      <c r="H402">
        <v>703530500275811</v>
      </c>
      <c r="I402">
        <v>1000</v>
      </c>
      <c r="J402" t="s">
        <v>101</v>
      </c>
      <c r="K402" t="s">
        <v>6606</v>
      </c>
      <c r="L402" t="s">
        <v>3355</v>
      </c>
    </row>
    <row r="403" spans="1:12" x14ac:dyDescent="0.3">
      <c r="A403">
        <v>703594</v>
      </c>
      <c r="B403" t="s">
        <v>112</v>
      </c>
      <c r="C403" t="s">
        <v>5839</v>
      </c>
      <c r="D403" t="s">
        <v>7068</v>
      </c>
      <c r="E403" t="s">
        <v>6240</v>
      </c>
      <c r="F403" t="s">
        <v>708</v>
      </c>
      <c r="G403" t="s">
        <v>704</v>
      </c>
      <c r="H403">
        <v>703594500281161</v>
      </c>
      <c r="I403">
        <v>1000</v>
      </c>
      <c r="J403" t="s">
        <v>101</v>
      </c>
      <c r="K403" t="s">
        <v>4961</v>
      </c>
      <c r="L403" t="s">
        <v>1449</v>
      </c>
    </row>
    <row r="404" spans="1:12" x14ac:dyDescent="0.3">
      <c r="A404">
        <v>703592</v>
      </c>
      <c r="B404" t="s">
        <v>320</v>
      </c>
      <c r="C404" t="s">
        <v>5839</v>
      </c>
      <c r="D404" t="s">
        <v>7065</v>
      </c>
      <c r="E404" t="s">
        <v>6239</v>
      </c>
      <c r="F404" t="s">
        <v>1605</v>
      </c>
      <c r="G404" t="s">
        <v>1604</v>
      </c>
      <c r="H404">
        <v>703592500281763</v>
      </c>
      <c r="I404">
        <v>1000</v>
      </c>
      <c r="J404" t="s">
        <v>1339</v>
      </c>
      <c r="K404" t="s">
        <v>6568</v>
      </c>
      <c r="L404" t="s">
        <v>6805</v>
      </c>
    </row>
    <row r="405" spans="1:12" x14ac:dyDescent="0.3">
      <c r="A405">
        <v>703592</v>
      </c>
      <c r="B405" t="s">
        <v>320</v>
      </c>
      <c r="C405" t="s">
        <v>5839</v>
      </c>
      <c r="D405" t="s">
        <v>7071</v>
      </c>
      <c r="E405" t="s">
        <v>6239</v>
      </c>
      <c r="F405" t="s">
        <v>768</v>
      </c>
      <c r="G405" t="s">
        <v>5848</v>
      </c>
      <c r="H405">
        <v>703592500281764</v>
      </c>
      <c r="I405">
        <v>1001</v>
      </c>
      <c r="J405" t="s">
        <v>57</v>
      </c>
      <c r="K405" t="s">
        <v>6568</v>
      </c>
      <c r="L405" t="s">
        <v>6806</v>
      </c>
    </row>
    <row r="406" spans="1:12" x14ac:dyDescent="0.3">
      <c r="A406">
        <v>706926</v>
      </c>
      <c r="B406" t="s">
        <v>1885</v>
      </c>
      <c r="C406" t="s">
        <v>5841</v>
      </c>
      <c r="D406" t="s">
        <v>7069</v>
      </c>
      <c r="E406" t="s">
        <v>6251</v>
      </c>
      <c r="F406" t="s">
        <v>708</v>
      </c>
      <c r="G406" t="s">
        <v>5879</v>
      </c>
      <c r="H406">
        <v>706926500277681</v>
      </c>
      <c r="I406">
        <v>1000</v>
      </c>
      <c r="J406" t="s">
        <v>2238</v>
      </c>
      <c r="K406" t="s">
        <v>4964</v>
      </c>
      <c r="L406" t="s">
        <v>1450</v>
      </c>
    </row>
    <row r="407" spans="1:12" x14ac:dyDescent="0.3">
      <c r="A407">
        <v>407010</v>
      </c>
      <c r="B407" t="s">
        <v>265</v>
      </c>
      <c r="C407" t="s">
        <v>5839</v>
      </c>
      <c r="D407" t="s">
        <v>7064</v>
      </c>
      <c r="E407" t="s">
        <v>6049</v>
      </c>
      <c r="F407" t="s">
        <v>708</v>
      </c>
      <c r="G407" t="s">
        <v>1606</v>
      </c>
      <c r="H407">
        <v>407010500359851</v>
      </c>
      <c r="I407">
        <v>1000</v>
      </c>
      <c r="J407" t="s">
        <v>1339</v>
      </c>
      <c r="K407" t="s">
        <v>5126</v>
      </c>
      <c r="L407" t="s">
        <v>1373</v>
      </c>
    </row>
    <row r="408" spans="1:12" x14ac:dyDescent="0.3">
      <c r="A408">
        <v>445180</v>
      </c>
      <c r="B408" t="s">
        <v>36</v>
      </c>
      <c r="C408" t="s">
        <v>5876</v>
      </c>
      <c r="D408" t="s">
        <v>7077</v>
      </c>
      <c r="E408" t="s">
        <v>6056</v>
      </c>
      <c r="F408" t="s">
        <v>702</v>
      </c>
      <c r="G408" t="s">
        <v>5857</v>
      </c>
      <c r="H408">
        <v>445180500290632</v>
      </c>
      <c r="I408">
        <v>1000</v>
      </c>
      <c r="J408" t="s">
        <v>1339</v>
      </c>
      <c r="K408" t="s">
        <v>6568</v>
      </c>
      <c r="L408" t="s">
        <v>6710</v>
      </c>
    </row>
    <row r="409" spans="1:12" x14ac:dyDescent="0.3">
      <c r="A409">
        <v>416186</v>
      </c>
      <c r="B409" t="s">
        <v>4339</v>
      </c>
      <c r="C409" t="s">
        <v>5839</v>
      </c>
      <c r="D409" t="s">
        <v>7065</v>
      </c>
      <c r="E409" t="s">
        <v>7444</v>
      </c>
      <c r="F409" t="s">
        <v>708</v>
      </c>
      <c r="G409" t="s">
        <v>1614</v>
      </c>
      <c r="H409">
        <v>416186500626791</v>
      </c>
      <c r="I409">
        <v>1000</v>
      </c>
      <c r="J409" t="s">
        <v>1339</v>
      </c>
      <c r="K409" t="s">
        <v>7446</v>
      </c>
      <c r="L409" t="s">
        <v>7445</v>
      </c>
    </row>
    <row r="410" spans="1:12" x14ac:dyDescent="0.3">
      <c r="A410">
        <v>503104</v>
      </c>
      <c r="B410" t="s">
        <v>109</v>
      </c>
      <c r="C410" t="s">
        <v>5841</v>
      </c>
      <c r="D410" t="s">
        <v>7069</v>
      </c>
      <c r="E410" t="s">
        <v>6081</v>
      </c>
      <c r="F410" t="s">
        <v>708</v>
      </c>
      <c r="G410" t="s">
        <v>5879</v>
      </c>
      <c r="H410">
        <v>503104500290991</v>
      </c>
      <c r="I410">
        <v>1000</v>
      </c>
      <c r="J410" t="s">
        <v>2238</v>
      </c>
      <c r="K410" t="s">
        <v>4374</v>
      </c>
      <c r="L410" t="s">
        <v>1382</v>
      </c>
    </row>
    <row r="411" spans="1:12" x14ac:dyDescent="0.3">
      <c r="A411">
        <v>571028</v>
      </c>
      <c r="B411" t="s">
        <v>109</v>
      </c>
      <c r="C411" t="s">
        <v>5839</v>
      </c>
      <c r="D411" t="s">
        <v>7075</v>
      </c>
      <c r="E411" t="s">
        <v>6140</v>
      </c>
      <c r="F411" t="s">
        <v>708</v>
      </c>
      <c r="G411" t="s">
        <v>5866</v>
      </c>
      <c r="H411">
        <v>571028500337691</v>
      </c>
      <c r="I411">
        <v>1000</v>
      </c>
      <c r="J411" t="s">
        <v>2258</v>
      </c>
      <c r="K411" t="s">
        <v>4968</v>
      </c>
      <c r="L411" t="s">
        <v>1416</v>
      </c>
    </row>
    <row r="412" spans="1:12" x14ac:dyDescent="0.3">
      <c r="A412">
        <v>541517</v>
      </c>
      <c r="B412" t="s">
        <v>109</v>
      </c>
      <c r="C412" t="s">
        <v>5839</v>
      </c>
      <c r="D412" t="s">
        <v>7078</v>
      </c>
      <c r="E412" t="s">
        <v>6120</v>
      </c>
      <c r="F412" t="s">
        <v>702</v>
      </c>
      <c r="G412" t="s">
        <v>5899</v>
      </c>
      <c r="H412">
        <v>541517500291002</v>
      </c>
      <c r="I412">
        <v>1000</v>
      </c>
      <c r="J412" t="s">
        <v>2254</v>
      </c>
      <c r="K412" t="s">
        <v>5128</v>
      </c>
      <c r="L412" t="s">
        <v>6739</v>
      </c>
    </row>
    <row r="413" spans="1:12" x14ac:dyDescent="0.3">
      <c r="A413">
        <v>708195</v>
      </c>
      <c r="B413" t="s">
        <v>109</v>
      </c>
      <c r="C413" t="s">
        <v>5841</v>
      </c>
      <c r="D413" t="s">
        <v>7069</v>
      </c>
      <c r="E413" t="s">
        <v>6253</v>
      </c>
      <c r="F413" t="s">
        <v>702</v>
      </c>
      <c r="G413" t="s">
        <v>5879</v>
      </c>
      <c r="H413">
        <v>708195500290872</v>
      </c>
      <c r="I413">
        <v>1000</v>
      </c>
      <c r="J413" t="s">
        <v>2238</v>
      </c>
      <c r="K413" t="s">
        <v>4970</v>
      </c>
      <c r="L413" t="s">
        <v>1451</v>
      </c>
    </row>
    <row r="414" spans="1:12" x14ac:dyDescent="0.3">
      <c r="A414">
        <v>708195</v>
      </c>
      <c r="B414" t="s">
        <v>109</v>
      </c>
      <c r="C414" t="s">
        <v>5839</v>
      </c>
      <c r="D414" t="s">
        <v>7075</v>
      </c>
      <c r="E414" t="s">
        <v>6253</v>
      </c>
      <c r="F414" t="s">
        <v>708</v>
      </c>
      <c r="G414" t="s">
        <v>5851</v>
      </c>
      <c r="H414">
        <v>708195500290871</v>
      </c>
      <c r="I414">
        <v>1001</v>
      </c>
      <c r="J414" t="s">
        <v>2325</v>
      </c>
      <c r="K414" t="s">
        <v>4970</v>
      </c>
      <c r="L414" t="s">
        <v>1453</v>
      </c>
    </row>
    <row r="415" spans="1:12" x14ac:dyDescent="0.3">
      <c r="A415">
        <v>708195</v>
      </c>
      <c r="B415" t="s">
        <v>109</v>
      </c>
      <c r="C415" t="s">
        <v>5841</v>
      </c>
      <c r="D415" t="s">
        <v>7069</v>
      </c>
      <c r="E415" t="s">
        <v>6253</v>
      </c>
      <c r="F415" t="s">
        <v>1605</v>
      </c>
      <c r="G415" t="s">
        <v>5879</v>
      </c>
      <c r="H415">
        <v>708195500290873</v>
      </c>
      <c r="I415">
        <v>1002</v>
      </c>
      <c r="J415" t="s">
        <v>2389</v>
      </c>
      <c r="K415" t="s">
        <v>4971</v>
      </c>
      <c r="L415" t="s">
        <v>1454</v>
      </c>
    </row>
    <row r="416" spans="1:12" x14ac:dyDescent="0.3">
      <c r="A416">
        <v>708195</v>
      </c>
      <c r="B416" t="s">
        <v>109</v>
      </c>
      <c r="C416" t="s">
        <v>5839</v>
      </c>
      <c r="D416" t="s">
        <v>7075</v>
      </c>
      <c r="E416" t="s">
        <v>6253</v>
      </c>
      <c r="F416" t="s">
        <v>768</v>
      </c>
      <c r="G416" t="s">
        <v>5851</v>
      </c>
      <c r="H416">
        <v>708195500290874</v>
      </c>
      <c r="I416">
        <v>1003</v>
      </c>
      <c r="J416" t="s">
        <v>2390</v>
      </c>
      <c r="K416" t="s">
        <v>4971</v>
      </c>
      <c r="L416" t="s">
        <v>1452</v>
      </c>
    </row>
    <row r="417" spans="1:12" x14ac:dyDescent="0.3">
      <c r="A417">
        <v>708238</v>
      </c>
      <c r="B417" t="s">
        <v>109</v>
      </c>
      <c r="C417" t="s">
        <v>5841</v>
      </c>
      <c r="D417" t="s">
        <v>7069</v>
      </c>
      <c r="E417" t="s">
        <v>6265</v>
      </c>
      <c r="F417" t="s">
        <v>702</v>
      </c>
      <c r="G417" t="s">
        <v>1604</v>
      </c>
      <c r="H417">
        <v>708238500338272</v>
      </c>
      <c r="I417">
        <v>1000</v>
      </c>
      <c r="J417" t="s">
        <v>2238</v>
      </c>
      <c r="K417" t="s">
        <v>4973</v>
      </c>
      <c r="L417" t="s">
        <v>1469</v>
      </c>
    </row>
    <row r="418" spans="1:12" x14ac:dyDescent="0.3">
      <c r="A418">
        <v>708238</v>
      </c>
      <c r="B418" t="s">
        <v>109</v>
      </c>
      <c r="C418" t="s">
        <v>5839</v>
      </c>
      <c r="D418" t="s">
        <v>7075</v>
      </c>
      <c r="E418" t="s">
        <v>6265</v>
      </c>
      <c r="F418" t="s">
        <v>708</v>
      </c>
      <c r="G418" t="s">
        <v>5844</v>
      </c>
      <c r="H418">
        <v>708238500338271</v>
      </c>
      <c r="I418">
        <v>1001</v>
      </c>
      <c r="J418" t="s">
        <v>2325</v>
      </c>
      <c r="K418" t="s">
        <v>4973</v>
      </c>
      <c r="L418" t="s">
        <v>1925</v>
      </c>
    </row>
    <row r="419" spans="1:12" x14ac:dyDescent="0.3">
      <c r="A419">
        <v>708237</v>
      </c>
      <c r="B419" t="s">
        <v>109</v>
      </c>
      <c r="C419" t="s">
        <v>5841</v>
      </c>
      <c r="D419" t="s">
        <v>7069</v>
      </c>
      <c r="E419" t="s">
        <v>6264</v>
      </c>
      <c r="F419" t="s">
        <v>708</v>
      </c>
      <c r="G419" t="s">
        <v>5879</v>
      </c>
      <c r="H419">
        <v>708237500338261</v>
      </c>
      <c r="I419">
        <v>1000</v>
      </c>
      <c r="J419" t="s">
        <v>2238</v>
      </c>
      <c r="K419" t="s">
        <v>4974</v>
      </c>
      <c r="L419" t="s">
        <v>1468</v>
      </c>
    </row>
    <row r="420" spans="1:12" x14ac:dyDescent="0.3">
      <c r="A420">
        <v>708237</v>
      </c>
      <c r="B420" t="s">
        <v>109</v>
      </c>
      <c r="C420" t="s">
        <v>5839</v>
      </c>
      <c r="D420" t="s">
        <v>7075</v>
      </c>
      <c r="E420" t="s">
        <v>6264</v>
      </c>
      <c r="F420" t="s">
        <v>702</v>
      </c>
      <c r="G420" t="s">
        <v>5874</v>
      </c>
      <c r="H420">
        <v>708237500338262</v>
      </c>
      <c r="I420">
        <v>1001</v>
      </c>
      <c r="J420" t="s">
        <v>2325</v>
      </c>
      <c r="K420" t="s">
        <v>4975</v>
      </c>
      <c r="L420" t="s">
        <v>6823</v>
      </c>
    </row>
    <row r="421" spans="1:12" x14ac:dyDescent="0.3">
      <c r="A421">
        <v>708236</v>
      </c>
      <c r="B421" t="s">
        <v>109</v>
      </c>
      <c r="C421" t="s">
        <v>5839</v>
      </c>
      <c r="D421" t="s">
        <v>7075</v>
      </c>
      <c r="E421" t="s">
        <v>6263</v>
      </c>
      <c r="F421" t="s">
        <v>708</v>
      </c>
      <c r="G421" t="s">
        <v>5866</v>
      </c>
      <c r="H421">
        <v>708236500338251</v>
      </c>
      <c r="I421">
        <v>1000</v>
      </c>
      <c r="J421" t="s">
        <v>2258</v>
      </c>
      <c r="K421" t="s">
        <v>4974</v>
      </c>
      <c r="L421" t="s">
        <v>1467</v>
      </c>
    </row>
    <row r="422" spans="1:12" x14ac:dyDescent="0.3">
      <c r="A422">
        <v>708235</v>
      </c>
      <c r="B422" t="s">
        <v>109</v>
      </c>
      <c r="C422" t="s">
        <v>5839</v>
      </c>
      <c r="D422" t="s">
        <v>7075</v>
      </c>
      <c r="E422" t="s">
        <v>6262</v>
      </c>
      <c r="F422" t="s">
        <v>708</v>
      </c>
      <c r="G422" t="s">
        <v>5866</v>
      </c>
      <c r="H422">
        <v>708235500338241</v>
      </c>
      <c r="I422">
        <v>1000</v>
      </c>
      <c r="J422" t="s">
        <v>2258</v>
      </c>
      <c r="K422" t="s">
        <v>4974</v>
      </c>
      <c r="L422" t="s">
        <v>1466</v>
      </c>
    </row>
    <row r="423" spans="1:12" x14ac:dyDescent="0.3">
      <c r="A423">
        <v>708235</v>
      </c>
      <c r="B423" t="s">
        <v>109</v>
      </c>
      <c r="C423" t="s">
        <v>5841</v>
      </c>
      <c r="D423" t="s">
        <v>7069</v>
      </c>
      <c r="E423" t="s">
        <v>6262</v>
      </c>
      <c r="F423" t="s">
        <v>702</v>
      </c>
      <c r="G423" t="s">
        <v>5879</v>
      </c>
      <c r="H423">
        <v>708235500338242</v>
      </c>
      <c r="I423">
        <v>1001</v>
      </c>
      <c r="J423" t="s">
        <v>2312</v>
      </c>
      <c r="K423" t="s">
        <v>4977</v>
      </c>
      <c r="L423" t="s">
        <v>1465</v>
      </c>
    </row>
    <row r="424" spans="1:12" x14ac:dyDescent="0.3">
      <c r="A424">
        <v>708234</v>
      </c>
      <c r="B424" t="s">
        <v>109</v>
      </c>
      <c r="C424" t="s">
        <v>5839</v>
      </c>
      <c r="D424" t="s">
        <v>7075</v>
      </c>
      <c r="E424" t="s">
        <v>6261</v>
      </c>
      <c r="F424" t="s">
        <v>708</v>
      </c>
      <c r="G424" t="s">
        <v>5866</v>
      </c>
      <c r="H424">
        <v>708234500290951</v>
      </c>
      <c r="I424">
        <v>1000</v>
      </c>
      <c r="J424" t="s">
        <v>2258</v>
      </c>
      <c r="K424" t="s">
        <v>4374</v>
      </c>
      <c r="L424" t="s">
        <v>1463</v>
      </c>
    </row>
    <row r="425" spans="1:12" x14ac:dyDescent="0.3">
      <c r="A425">
        <v>708234</v>
      </c>
      <c r="B425" t="s">
        <v>109</v>
      </c>
      <c r="C425" t="s">
        <v>5841</v>
      </c>
      <c r="D425" t="s">
        <v>7069</v>
      </c>
      <c r="E425" t="s">
        <v>6261</v>
      </c>
      <c r="F425" t="s">
        <v>702</v>
      </c>
      <c r="G425" t="s">
        <v>5894</v>
      </c>
      <c r="H425">
        <v>708234500290952</v>
      </c>
      <c r="I425">
        <v>1001</v>
      </c>
      <c r="J425" t="s">
        <v>2312</v>
      </c>
      <c r="K425" t="s">
        <v>4978</v>
      </c>
      <c r="L425" t="s">
        <v>1464</v>
      </c>
    </row>
    <row r="426" spans="1:12" x14ac:dyDescent="0.3">
      <c r="A426">
        <v>425787</v>
      </c>
      <c r="B426" t="s">
        <v>22</v>
      </c>
      <c r="C426" t="s">
        <v>5839</v>
      </c>
      <c r="D426" t="s">
        <v>7065</v>
      </c>
      <c r="E426" t="s">
        <v>6052</v>
      </c>
      <c r="F426" t="s">
        <v>708</v>
      </c>
      <c r="G426" t="s">
        <v>1860</v>
      </c>
      <c r="H426">
        <v>425787500413381</v>
      </c>
      <c r="I426">
        <v>1000</v>
      </c>
      <c r="J426" t="s">
        <v>1339</v>
      </c>
      <c r="K426" t="s">
        <v>6568</v>
      </c>
      <c r="L426" t="s">
        <v>6709</v>
      </c>
    </row>
    <row r="427" spans="1:12" x14ac:dyDescent="0.3">
      <c r="A427">
        <v>708233</v>
      </c>
      <c r="B427" t="s">
        <v>109</v>
      </c>
      <c r="C427" t="s">
        <v>5841</v>
      </c>
      <c r="D427" t="s">
        <v>7069</v>
      </c>
      <c r="E427" t="s">
        <v>6260</v>
      </c>
      <c r="F427" t="s">
        <v>708</v>
      </c>
      <c r="G427" t="s">
        <v>1611</v>
      </c>
      <c r="H427">
        <v>708233500338231</v>
      </c>
      <c r="I427">
        <v>1000</v>
      </c>
      <c r="J427" t="s">
        <v>2238</v>
      </c>
      <c r="K427" t="s">
        <v>4421</v>
      </c>
      <c r="L427" t="s">
        <v>1727</v>
      </c>
    </row>
    <row r="428" spans="1:12" x14ac:dyDescent="0.3">
      <c r="A428">
        <v>708232</v>
      </c>
      <c r="B428" t="s">
        <v>109</v>
      </c>
      <c r="C428" t="s">
        <v>5841</v>
      </c>
      <c r="D428" t="s">
        <v>7069</v>
      </c>
      <c r="E428" t="s">
        <v>6259</v>
      </c>
      <c r="F428" t="s">
        <v>708</v>
      </c>
      <c r="G428" t="s">
        <v>5894</v>
      </c>
      <c r="H428">
        <v>708232500338221</v>
      </c>
      <c r="I428">
        <v>1000</v>
      </c>
      <c r="J428" t="s">
        <v>2238</v>
      </c>
      <c r="K428" t="s">
        <v>4974</v>
      </c>
      <c r="L428" t="s">
        <v>1462</v>
      </c>
    </row>
    <row r="429" spans="1:12" x14ac:dyDescent="0.3">
      <c r="A429">
        <v>708229</v>
      </c>
      <c r="B429" t="s">
        <v>109</v>
      </c>
      <c r="C429" t="s">
        <v>5841</v>
      </c>
      <c r="D429" t="s">
        <v>7069</v>
      </c>
      <c r="E429" t="s">
        <v>6258</v>
      </c>
      <c r="F429" t="s">
        <v>702</v>
      </c>
      <c r="G429" t="s">
        <v>5879</v>
      </c>
      <c r="H429">
        <v>708229500337682</v>
      </c>
      <c r="I429">
        <v>1000</v>
      </c>
      <c r="J429" t="s">
        <v>2238</v>
      </c>
      <c r="K429" t="s">
        <v>4981</v>
      </c>
      <c r="L429" t="s">
        <v>1460</v>
      </c>
    </row>
    <row r="430" spans="1:12" x14ac:dyDescent="0.3">
      <c r="A430">
        <v>708229</v>
      </c>
      <c r="B430" t="s">
        <v>109</v>
      </c>
      <c r="C430" t="s">
        <v>5839</v>
      </c>
      <c r="D430" t="s">
        <v>7075</v>
      </c>
      <c r="E430" t="s">
        <v>6258</v>
      </c>
      <c r="F430" t="s">
        <v>708</v>
      </c>
      <c r="G430" t="s">
        <v>5842</v>
      </c>
      <c r="H430">
        <v>708229500337681</v>
      </c>
      <c r="I430">
        <v>1001</v>
      </c>
      <c r="J430" t="s">
        <v>2325</v>
      </c>
      <c r="K430" t="s">
        <v>4981</v>
      </c>
      <c r="L430" t="s">
        <v>1461</v>
      </c>
    </row>
    <row r="431" spans="1:12" x14ac:dyDescent="0.3">
      <c r="A431">
        <v>708228</v>
      </c>
      <c r="B431" t="s">
        <v>109</v>
      </c>
      <c r="C431" t="s">
        <v>5839</v>
      </c>
      <c r="D431" t="s">
        <v>7075</v>
      </c>
      <c r="E431" t="s">
        <v>6257</v>
      </c>
      <c r="F431" t="s">
        <v>708</v>
      </c>
      <c r="G431" t="s">
        <v>5842</v>
      </c>
      <c r="H431">
        <v>708228500338211</v>
      </c>
      <c r="I431">
        <v>1000</v>
      </c>
      <c r="J431" t="s">
        <v>2258</v>
      </c>
      <c r="K431" t="s">
        <v>4974</v>
      </c>
      <c r="L431" t="s">
        <v>1459</v>
      </c>
    </row>
    <row r="432" spans="1:12" x14ac:dyDescent="0.3">
      <c r="A432">
        <v>708228</v>
      </c>
      <c r="B432" t="s">
        <v>109</v>
      </c>
      <c r="C432" t="s">
        <v>5841</v>
      </c>
      <c r="D432" t="s">
        <v>7069</v>
      </c>
      <c r="E432" t="s">
        <v>6257</v>
      </c>
      <c r="F432" t="s">
        <v>702</v>
      </c>
      <c r="G432" t="s">
        <v>5914</v>
      </c>
      <c r="H432">
        <v>708228500338212</v>
      </c>
      <c r="I432">
        <v>1001</v>
      </c>
      <c r="J432" t="s">
        <v>2312</v>
      </c>
      <c r="K432" t="s">
        <v>4982</v>
      </c>
      <c r="L432" t="s">
        <v>1725</v>
      </c>
    </row>
    <row r="433" spans="1:12" x14ac:dyDescent="0.3">
      <c r="A433">
        <v>431173</v>
      </c>
      <c r="B433" t="s">
        <v>138</v>
      </c>
      <c r="C433" t="s">
        <v>5839</v>
      </c>
      <c r="D433" t="s">
        <v>7066</v>
      </c>
      <c r="E433" t="s">
        <v>6053</v>
      </c>
      <c r="F433" t="s">
        <v>708</v>
      </c>
      <c r="G433" t="s">
        <v>5852</v>
      </c>
      <c r="H433">
        <v>431173500368621</v>
      </c>
      <c r="I433">
        <v>1000</v>
      </c>
      <c r="J433" t="s">
        <v>101</v>
      </c>
      <c r="K433" t="s">
        <v>5150</v>
      </c>
      <c r="L433" t="s">
        <v>1374</v>
      </c>
    </row>
    <row r="434" spans="1:12" x14ac:dyDescent="0.3">
      <c r="A434">
        <v>708219</v>
      </c>
      <c r="B434" t="s">
        <v>109</v>
      </c>
      <c r="C434" t="s">
        <v>5839</v>
      </c>
      <c r="D434" t="s">
        <v>7075</v>
      </c>
      <c r="E434" t="s">
        <v>6255</v>
      </c>
      <c r="F434" t="s">
        <v>708</v>
      </c>
      <c r="G434" t="s">
        <v>5912</v>
      </c>
      <c r="H434">
        <v>708219500290591</v>
      </c>
      <c r="I434">
        <v>1000</v>
      </c>
      <c r="J434" t="s">
        <v>2258</v>
      </c>
      <c r="K434" t="s">
        <v>4985</v>
      </c>
      <c r="L434" t="s">
        <v>1456</v>
      </c>
    </row>
    <row r="435" spans="1:12" x14ac:dyDescent="0.3">
      <c r="A435">
        <v>708218</v>
      </c>
      <c r="B435" t="s">
        <v>109</v>
      </c>
      <c r="C435" t="s">
        <v>5839</v>
      </c>
      <c r="D435" t="s">
        <v>7075</v>
      </c>
      <c r="E435" t="s">
        <v>6254</v>
      </c>
      <c r="F435" t="s">
        <v>708</v>
      </c>
      <c r="G435" t="s">
        <v>5866</v>
      </c>
      <c r="H435">
        <v>708218500290571</v>
      </c>
      <c r="I435">
        <v>1000</v>
      </c>
      <c r="J435" t="s">
        <v>2258</v>
      </c>
      <c r="K435" t="s">
        <v>4985</v>
      </c>
      <c r="L435" t="s">
        <v>1455</v>
      </c>
    </row>
    <row r="436" spans="1:12" x14ac:dyDescent="0.3">
      <c r="A436">
        <v>707693</v>
      </c>
      <c r="B436" t="s">
        <v>229</v>
      </c>
      <c r="C436" t="s">
        <v>5839</v>
      </c>
      <c r="D436" t="s">
        <v>7065</v>
      </c>
      <c r="E436" t="s">
        <v>6252</v>
      </c>
      <c r="F436" t="s">
        <v>768</v>
      </c>
      <c r="G436" t="s">
        <v>1607</v>
      </c>
      <c r="H436">
        <v>707693500281814</v>
      </c>
      <c r="I436">
        <v>1000</v>
      </c>
      <c r="J436" t="s">
        <v>1339</v>
      </c>
      <c r="K436" t="s">
        <v>6573</v>
      </c>
      <c r="L436" t="s">
        <v>6821</v>
      </c>
    </row>
    <row r="437" spans="1:12" x14ac:dyDescent="0.3">
      <c r="A437">
        <v>707693</v>
      </c>
      <c r="B437" t="s">
        <v>229</v>
      </c>
      <c r="C437" t="s">
        <v>5839</v>
      </c>
      <c r="D437" t="s">
        <v>7068</v>
      </c>
      <c r="E437" t="s">
        <v>6252</v>
      </c>
      <c r="F437" t="s">
        <v>1610</v>
      </c>
      <c r="G437" t="s">
        <v>5848</v>
      </c>
      <c r="H437">
        <v>707693500281815</v>
      </c>
      <c r="I437">
        <v>1001</v>
      </c>
      <c r="J437" t="s">
        <v>57</v>
      </c>
      <c r="K437" t="s">
        <v>6573</v>
      </c>
      <c r="L437" t="s">
        <v>6822</v>
      </c>
    </row>
    <row r="438" spans="1:12" x14ac:dyDescent="0.3">
      <c r="A438">
        <v>445052</v>
      </c>
      <c r="B438" t="s">
        <v>1143</v>
      </c>
      <c r="C438" t="s">
        <v>5839</v>
      </c>
      <c r="D438" t="s">
        <v>7066</v>
      </c>
      <c r="E438" t="s">
        <v>6055</v>
      </c>
      <c r="F438" t="s">
        <v>708</v>
      </c>
      <c r="G438" t="s">
        <v>5859</v>
      </c>
      <c r="H438">
        <v>445052500364811</v>
      </c>
      <c r="I438">
        <v>1000</v>
      </c>
      <c r="J438" t="s">
        <v>101</v>
      </c>
      <c r="K438" t="s">
        <v>6568</v>
      </c>
      <c r="L438" t="s">
        <v>3327</v>
      </c>
    </row>
    <row r="439" spans="1:12" x14ac:dyDescent="0.3">
      <c r="A439">
        <v>447509</v>
      </c>
      <c r="B439" t="s">
        <v>1132</v>
      </c>
      <c r="C439" t="s">
        <v>5839</v>
      </c>
      <c r="D439" t="s">
        <v>7066</v>
      </c>
      <c r="E439" t="s">
        <v>6057</v>
      </c>
      <c r="F439" t="s">
        <v>708</v>
      </c>
      <c r="G439" t="s">
        <v>5872</v>
      </c>
      <c r="H439">
        <v>447509500561151</v>
      </c>
      <c r="I439">
        <v>1000</v>
      </c>
      <c r="J439" t="s">
        <v>101</v>
      </c>
      <c r="K439" t="s">
        <v>4688</v>
      </c>
      <c r="L439" t="s">
        <v>6711</v>
      </c>
    </row>
    <row r="440" spans="1:12" x14ac:dyDescent="0.3">
      <c r="A440">
        <v>708225</v>
      </c>
      <c r="B440" t="s">
        <v>109</v>
      </c>
      <c r="C440" t="s">
        <v>5841</v>
      </c>
      <c r="D440" t="s">
        <v>7069</v>
      </c>
      <c r="E440" t="s">
        <v>6256</v>
      </c>
      <c r="F440" t="s">
        <v>702</v>
      </c>
      <c r="G440" t="s">
        <v>5913</v>
      </c>
      <c r="H440">
        <v>708225500290972</v>
      </c>
      <c r="I440">
        <v>1000</v>
      </c>
      <c r="J440" t="s">
        <v>2238</v>
      </c>
      <c r="K440" t="s">
        <v>4913</v>
      </c>
      <c r="L440" t="s">
        <v>1458</v>
      </c>
    </row>
    <row r="441" spans="1:12" x14ac:dyDescent="0.3">
      <c r="A441">
        <v>708225</v>
      </c>
      <c r="B441" t="s">
        <v>109</v>
      </c>
      <c r="C441" t="s">
        <v>5839</v>
      </c>
      <c r="D441" t="s">
        <v>7075</v>
      </c>
      <c r="E441" t="s">
        <v>6256</v>
      </c>
      <c r="F441" t="s">
        <v>708</v>
      </c>
      <c r="G441" t="s">
        <v>5866</v>
      </c>
      <c r="H441">
        <v>708225500290971</v>
      </c>
      <c r="I441">
        <v>1001</v>
      </c>
      <c r="J441" t="s">
        <v>2325</v>
      </c>
      <c r="K441" t="s">
        <v>4913</v>
      </c>
      <c r="L441" t="s">
        <v>1457</v>
      </c>
    </row>
    <row r="442" spans="1:12" x14ac:dyDescent="0.3">
      <c r="A442">
        <v>705253</v>
      </c>
      <c r="B442" t="s">
        <v>388</v>
      </c>
      <c r="C442" t="s">
        <v>5839</v>
      </c>
      <c r="D442" t="s">
        <v>7065</v>
      </c>
      <c r="E442" t="s">
        <v>6243</v>
      </c>
      <c r="F442" t="s">
        <v>708</v>
      </c>
      <c r="G442" t="s">
        <v>5868</v>
      </c>
      <c r="H442">
        <v>705253500354691</v>
      </c>
      <c r="I442">
        <v>1000</v>
      </c>
      <c r="J442" t="s">
        <v>1339</v>
      </c>
      <c r="K442" t="s">
        <v>6568</v>
      </c>
      <c r="L442" t="s">
        <v>6812</v>
      </c>
    </row>
    <row r="443" spans="1:12" x14ac:dyDescent="0.3">
      <c r="A443">
        <v>705253</v>
      </c>
      <c r="B443" t="s">
        <v>388</v>
      </c>
      <c r="C443" t="s">
        <v>5839</v>
      </c>
      <c r="D443" t="s">
        <v>7066</v>
      </c>
      <c r="E443" t="s">
        <v>6243</v>
      </c>
      <c r="F443" t="s">
        <v>768</v>
      </c>
      <c r="G443" t="s">
        <v>5872</v>
      </c>
      <c r="H443">
        <v>705253500354694</v>
      </c>
      <c r="I443">
        <v>1001</v>
      </c>
      <c r="J443" t="s">
        <v>57</v>
      </c>
      <c r="K443" t="s">
        <v>4886</v>
      </c>
      <c r="L443" t="s">
        <v>6813</v>
      </c>
    </row>
    <row r="444" spans="1:12" x14ac:dyDescent="0.3">
      <c r="A444">
        <v>452082</v>
      </c>
      <c r="B444" t="s">
        <v>1146</v>
      </c>
      <c r="C444" t="s">
        <v>5839</v>
      </c>
      <c r="D444" t="s">
        <v>7066</v>
      </c>
      <c r="E444" t="s">
        <v>6058</v>
      </c>
      <c r="F444" t="s">
        <v>708</v>
      </c>
      <c r="G444" t="s">
        <v>5864</v>
      </c>
      <c r="H444">
        <v>452082500364821</v>
      </c>
      <c r="I444">
        <v>1000</v>
      </c>
      <c r="J444" t="s">
        <v>101</v>
      </c>
      <c r="K444" t="s">
        <v>6568</v>
      </c>
      <c r="L444" t="s">
        <v>1376</v>
      </c>
    </row>
    <row r="445" spans="1:12" x14ac:dyDescent="0.3">
      <c r="A445">
        <v>456811</v>
      </c>
      <c r="B445" t="s">
        <v>3146</v>
      </c>
      <c r="C445" t="s">
        <v>5839</v>
      </c>
      <c r="D445" t="s">
        <v>7068</v>
      </c>
      <c r="E445" t="s">
        <v>6060</v>
      </c>
      <c r="F445" t="s">
        <v>708</v>
      </c>
      <c r="G445" t="s">
        <v>5856</v>
      </c>
      <c r="H445">
        <v>456811500597391</v>
      </c>
      <c r="I445">
        <v>1000</v>
      </c>
      <c r="J445" t="s">
        <v>101</v>
      </c>
      <c r="K445" t="s">
        <v>5693</v>
      </c>
      <c r="L445" t="s">
        <v>6712</v>
      </c>
    </row>
    <row r="446" spans="1:12" x14ac:dyDescent="0.3">
      <c r="A446">
        <v>457167</v>
      </c>
      <c r="B446" t="s">
        <v>1066</v>
      </c>
      <c r="C446" t="s">
        <v>5839</v>
      </c>
      <c r="D446" t="s">
        <v>7065</v>
      </c>
      <c r="E446" t="s">
        <v>6061</v>
      </c>
      <c r="F446" t="s">
        <v>708</v>
      </c>
      <c r="G446" t="s">
        <v>1529</v>
      </c>
      <c r="H446">
        <v>457167500412501</v>
      </c>
      <c r="I446">
        <v>1000</v>
      </c>
      <c r="J446" t="s">
        <v>1339</v>
      </c>
      <c r="K446" t="s">
        <v>6568</v>
      </c>
      <c r="L446" t="s">
        <v>3328</v>
      </c>
    </row>
    <row r="447" spans="1:12" x14ac:dyDescent="0.3">
      <c r="A447">
        <v>459120</v>
      </c>
      <c r="B447" t="s">
        <v>118</v>
      </c>
      <c r="C447" t="s">
        <v>5839</v>
      </c>
      <c r="D447" t="s">
        <v>7065</v>
      </c>
      <c r="E447" t="s">
        <v>6063</v>
      </c>
      <c r="F447" t="s">
        <v>708</v>
      </c>
      <c r="G447" t="s">
        <v>1603</v>
      </c>
      <c r="H447">
        <v>459120500408111</v>
      </c>
      <c r="I447">
        <v>1000</v>
      </c>
      <c r="J447" t="s">
        <v>1339</v>
      </c>
      <c r="K447" t="s">
        <v>6568</v>
      </c>
      <c r="L447" t="s">
        <v>3329</v>
      </c>
    </row>
    <row r="448" spans="1:12" x14ac:dyDescent="0.3">
      <c r="A448">
        <v>459135</v>
      </c>
      <c r="B448" t="s">
        <v>208</v>
      </c>
      <c r="C448" t="s">
        <v>5839</v>
      </c>
      <c r="D448" t="s">
        <v>7065</v>
      </c>
      <c r="E448" t="s">
        <v>6064</v>
      </c>
      <c r="F448" t="s">
        <v>708</v>
      </c>
      <c r="G448" t="s">
        <v>1606</v>
      </c>
      <c r="H448">
        <v>459135500412511</v>
      </c>
      <c r="I448">
        <v>1000</v>
      </c>
      <c r="J448" t="s">
        <v>1339</v>
      </c>
      <c r="K448" t="s">
        <v>6568</v>
      </c>
      <c r="L448" t="s">
        <v>6713</v>
      </c>
    </row>
    <row r="449" spans="1:12" x14ac:dyDescent="0.3">
      <c r="A449">
        <v>459220</v>
      </c>
      <c r="B449" t="s">
        <v>22</v>
      </c>
      <c r="C449" t="s">
        <v>5839</v>
      </c>
      <c r="D449" t="s">
        <v>7065</v>
      </c>
      <c r="E449" t="s">
        <v>6065</v>
      </c>
      <c r="F449" t="s">
        <v>702</v>
      </c>
      <c r="G449" t="s">
        <v>5847</v>
      </c>
      <c r="H449">
        <v>459220500413332</v>
      </c>
      <c r="I449">
        <v>1000</v>
      </c>
      <c r="J449" t="s">
        <v>1339</v>
      </c>
      <c r="K449" t="s">
        <v>6568</v>
      </c>
      <c r="L449" t="s">
        <v>6714</v>
      </c>
    </row>
    <row r="450" spans="1:12" x14ac:dyDescent="0.3">
      <c r="A450">
        <v>459224</v>
      </c>
      <c r="B450" t="s">
        <v>1055</v>
      </c>
      <c r="C450" t="s">
        <v>5839</v>
      </c>
      <c r="D450" t="s">
        <v>7065</v>
      </c>
      <c r="E450" t="s">
        <v>6066</v>
      </c>
      <c r="F450" t="s">
        <v>702</v>
      </c>
      <c r="G450" t="s">
        <v>5857</v>
      </c>
      <c r="H450">
        <v>459224500417592</v>
      </c>
      <c r="I450">
        <v>1000</v>
      </c>
      <c r="J450" t="s">
        <v>1339</v>
      </c>
      <c r="K450" t="s">
        <v>6568</v>
      </c>
      <c r="L450" t="s">
        <v>6715</v>
      </c>
    </row>
    <row r="451" spans="1:12" x14ac:dyDescent="0.3">
      <c r="A451">
        <v>460983</v>
      </c>
      <c r="B451" t="s">
        <v>2095</v>
      </c>
      <c r="C451" t="s">
        <v>5839</v>
      </c>
      <c r="D451" t="s">
        <v>7067</v>
      </c>
      <c r="E451" t="s">
        <v>6067</v>
      </c>
      <c r="F451" t="s">
        <v>708</v>
      </c>
      <c r="G451" t="s">
        <v>5842</v>
      </c>
      <c r="H451">
        <v>460983500383601</v>
      </c>
      <c r="I451">
        <v>1000</v>
      </c>
      <c r="J451" t="s">
        <v>1714</v>
      </c>
      <c r="K451" t="s">
        <v>5221</v>
      </c>
      <c r="L451" t="s">
        <v>2936</v>
      </c>
    </row>
    <row r="452" spans="1:12" x14ac:dyDescent="0.3">
      <c r="A452">
        <v>700648</v>
      </c>
      <c r="B452" t="s">
        <v>176</v>
      </c>
      <c r="C452" t="s">
        <v>5839</v>
      </c>
      <c r="D452" t="s">
        <v>7070</v>
      </c>
      <c r="E452" t="s">
        <v>6229</v>
      </c>
      <c r="F452" t="s">
        <v>708</v>
      </c>
      <c r="G452" t="s">
        <v>1613</v>
      </c>
      <c r="H452">
        <v>700648500353051</v>
      </c>
      <c r="I452">
        <v>1000</v>
      </c>
      <c r="J452" t="s">
        <v>1339</v>
      </c>
      <c r="K452" t="s">
        <v>5029</v>
      </c>
      <c r="L452" t="s">
        <v>3039</v>
      </c>
    </row>
    <row r="453" spans="1:12" x14ac:dyDescent="0.3">
      <c r="A453">
        <v>460983</v>
      </c>
      <c r="B453" t="s">
        <v>2095</v>
      </c>
      <c r="C453" t="s">
        <v>5839</v>
      </c>
      <c r="D453" t="s">
        <v>7076</v>
      </c>
      <c r="E453" t="s">
        <v>6067</v>
      </c>
      <c r="F453" t="s">
        <v>702</v>
      </c>
      <c r="G453" t="s">
        <v>5844</v>
      </c>
      <c r="H453">
        <v>460983500383602</v>
      </c>
      <c r="I453">
        <v>1001</v>
      </c>
      <c r="J453" t="s">
        <v>57</v>
      </c>
      <c r="K453" t="s">
        <v>5222</v>
      </c>
      <c r="L453" t="s">
        <v>2938</v>
      </c>
    </row>
    <row r="454" spans="1:12" x14ac:dyDescent="0.3">
      <c r="A454">
        <v>697656</v>
      </c>
      <c r="B454" t="s">
        <v>981</v>
      </c>
      <c r="C454" t="s">
        <v>5839</v>
      </c>
      <c r="D454" t="s">
        <v>7068</v>
      </c>
      <c r="E454" t="s">
        <v>6225</v>
      </c>
      <c r="F454" t="s">
        <v>708</v>
      </c>
      <c r="G454" t="s">
        <v>5851</v>
      </c>
      <c r="H454">
        <v>697656500351741</v>
      </c>
      <c r="I454">
        <v>1000</v>
      </c>
      <c r="J454" t="s">
        <v>101</v>
      </c>
      <c r="K454" t="s">
        <v>5033</v>
      </c>
      <c r="L454" t="s">
        <v>1446</v>
      </c>
    </row>
    <row r="455" spans="1:12" x14ac:dyDescent="0.3">
      <c r="A455">
        <v>540584</v>
      </c>
      <c r="B455" t="s">
        <v>162</v>
      </c>
      <c r="C455" t="s">
        <v>5839</v>
      </c>
      <c r="D455" t="s">
        <v>7066</v>
      </c>
      <c r="E455" t="s">
        <v>6114</v>
      </c>
      <c r="F455" t="s">
        <v>1605</v>
      </c>
      <c r="G455" t="s">
        <v>5878</v>
      </c>
      <c r="H455">
        <v>540584500359283</v>
      </c>
      <c r="I455">
        <v>1000</v>
      </c>
      <c r="J455" t="s">
        <v>101</v>
      </c>
      <c r="K455" t="s">
        <v>5048</v>
      </c>
      <c r="L455" t="s">
        <v>6738</v>
      </c>
    </row>
    <row r="456" spans="1:12" x14ac:dyDescent="0.3">
      <c r="A456">
        <v>705250</v>
      </c>
      <c r="B456" t="s">
        <v>1117</v>
      </c>
      <c r="C456" t="s">
        <v>5839</v>
      </c>
      <c r="D456" t="s">
        <v>7065</v>
      </c>
      <c r="E456" t="s">
        <v>6241</v>
      </c>
      <c r="F456" t="s">
        <v>708</v>
      </c>
      <c r="G456" t="s">
        <v>1861</v>
      </c>
      <c r="H456">
        <v>705250500419731</v>
      </c>
      <c r="I456">
        <v>1000</v>
      </c>
      <c r="J456" t="s">
        <v>1339</v>
      </c>
      <c r="K456" t="s">
        <v>6568</v>
      </c>
      <c r="L456" t="s">
        <v>6807</v>
      </c>
    </row>
    <row r="457" spans="1:12" x14ac:dyDescent="0.3">
      <c r="A457">
        <v>705250</v>
      </c>
      <c r="B457" t="s">
        <v>1117</v>
      </c>
      <c r="C457" t="s">
        <v>5839</v>
      </c>
      <c r="D457" t="s">
        <v>7066</v>
      </c>
      <c r="E457" t="s">
        <v>6241</v>
      </c>
      <c r="F457" t="s">
        <v>768</v>
      </c>
      <c r="G457" t="s">
        <v>5872</v>
      </c>
      <c r="H457">
        <v>705250500419734</v>
      </c>
      <c r="I457">
        <v>1001</v>
      </c>
      <c r="J457" t="s">
        <v>57</v>
      </c>
      <c r="K457" t="s">
        <v>6607</v>
      </c>
      <c r="L457" t="s">
        <v>6808</v>
      </c>
    </row>
    <row r="458" spans="1:12" x14ac:dyDescent="0.3">
      <c r="A458">
        <v>705252</v>
      </c>
      <c r="B458" t="s">
        <v>846</v>
      </c>
      <c r="C458" t="s">
        <v>5839</v>
      </c>
      <c r="D458" t="s">
        <v>7065</v>
      </c>
      <c r="E458" t="s">
        <v>6242</v>
      </c>
      <c r="F458" t="s">
        <v>708</v>
      </c>
      <c r="G458" t="s">
        <v>704</v>
      </c>
      <c r="H458">
        <v>705252500419741</v>
      </c>
      <c r="I458">
        <v>1000</v>
      </c>
      <c r="J458" t="s">
        <v>1339</v>
      </c>
      <c r="K458" t="s">
        <v>6568</v>
      </c>
      <c r="L458" t="s">
        <v>6809</v>
      </c>
    </row>
    <row r="459" spans="1:12" x14ac:dyDescent="0.3">
      <c r="A459">
        <v>705252</v>
      </c>
      <c r="B459" t="s">
        <v>846</v>
      </c>
      <c r="C459" t="s">
        <v>5839</v>
      </c>
      <c r="D459" t="s">
        <v>7068</v>
      </c>
      <c r="E459" t="s">
        <v>6242</v>
      </c>
      <c r="F459" t="s">
        <v>1610</v>
      </c>
      <c r="G459" t="s">
        <v>5872</v>
      </c>
      <c r="H459">
        <v>705252500419745</v>
      </c>
      <c r="I459">
        <v>1001</v>
      </c>
      <c r="J459" t="s">
        <v>57</v>
      </c>
      <c r="K459" t="s">
        <v>6608</v>
      </c>
      <c r="L459" t="s">
        <v>6810</v>
      </c>
    </row>
    <row r="460" spans="1:12" x14ac:dyDescent="0.3">
      <c r="A460">
        <v>705252</v>
      </c>
      <c r="B460" t="s">
        <v>846</v>
      </c>
      <c r="C460" t="s">
        <v>5839</v>
      </c>
      <c r="D460" t="s">
        <v>7065</v>
      </c>
      <c r="E460" t="s">
        <v>6242</v>
      </c>
      <c r="F460" t="s">
        <v>768</v>
      </c>
      <c r="G460" t="s">
        <v>704</v>
      </c>
      <c r="H460">
        <v>705252500419744</v>
      </c>
      <c r="I460">
        <v>1099</v>
      </c>
      <c r="J460" t="s">
        <v>1573</v>
      </c>
      <c r="K460" t="s">
        <v>5091</v>
      </c>
      <c r="L460" t="s">
        <v>6811</v>
      </c>
    </row>
    <row r="461" spans="1:12" x14ac:dyDescent="0.3">
      <c r="A461">
        <v>705254</v>
      </c>
      <c r="B461" t="s">
        <v>1163</v>
      </c>
      <c r="C461" t="s">
        <v>5839</v>
      </c>
      <c r="D461" t="s">
        <v>7068</v>
      </c>
      <c r="E461" t="s">
        <v>6244</v>
      </c>
      <c r="F461" t="s">
        <v>1605</v>
      </c>
      <c r="G461" t="s">
        <v>5906</v>
      </c>
      <c r="H461">
        <v>705254500452423</v>
      </c>
      <c r="I461">
        <v>1000</v>
      </c>
      <c r="J461" t="s">
        <v>101</v>
      </c>
      <c r="K461" t="s">
        <v>6568</v>
      </c>
      <c r="L461" t="s">
        <v>6814</v>
      </c>
    </row>
    <row r="462" spans="1:12" x14ac:dyDescent="0.3">
      <c r="A462">
        <v>705254</v>
      </c>
      <c r="B462" t="s">
        <v>1163</v>
      </c>
      <c r="C462" t="s">
        <v>5839</v>
      </c>
      <c r="D462" t="s">
        <v>7065</v>
      </c>
      <c r="E462" t="s">
        <v>6244</v>
      </c>
      <c r="F462" t="s">
        <v>708</v>
      </c>
      <c r="G462" t="s">
        <v>704</v>
      </c>
      <c r="H462">
        <v>705254500452421</v>
      </c>
      <c r="I462">
        <v>1001</v>
      </c>
      <c r="J462" t="s">
        <v>106</v>
      </c>
      <c r="K462" t="s">
        <v>6568</v>
      </c>
      <c r="L462" t="s">
        <v>6815</v>
      </c>
    </row>
    <row r="463" spans="1:12" x14ac:dyDescent="0.3">
      <c r="A463">
        <v>705255</v>
      </c>
      <c r="B463" t="s">
        <v>1120</v>
      </c>
      <c r="C463" t="s">
        <v>5839</v>
      </c>
      <c r="D463" t="s">
        <v>7065</v>
      </c>
      <c r="E463" t="s">
        <v>6245</v>
      </c>
      <c r="F463" t="s">
        <v>708</v>
      </c>
      <c r="G463" t="s">
        <v>5848</v>
      </c>
      <c r="H463">
        <v>705255500419751</v>
      </c>
      <c r="I463">
        <v>1000</v>
      </c>
      <c r="J463" t="s">
        <v>1339</v>
      </c>
      <c r="K463" t="s">
        <v>6568</v>
      </c>
      <c r="L463" t="s">
        <v>6816</v>
      </c>
    </row>
    <row r="464" spans="1:12" x14ac:dyDescent="0.3">
      <c r="A464">
        <v>705256</v>
      </c>
      <c r="B464" t="s">
        <v>88</v>
      </c>
      <c r="C464" t="s">
        <v>5839</v>
      </c>
      <c r="D464" t="s">
        <v>7065</v>
      </c>
      <c r="E464" t="s">
        <v>6246</v>
      </c>
      <c r="F464" t="s">
        <v>708</v>
      </c>
      <c r="G464" t="s">
        <v>5848</v>
      </c>
      <c r="H464">
        <v>705256500419761</v>
      </c>
      <c r="I464">
        <v>1000</v>
      </c>
      <c r="J464" t="s">
        <v>1339</v>
      </c>
      <c r="K464" t="s">
        <v>6568</v>
      </c>
      <c r="L464" t="s">
        <v>6817</v>
      </c>
    </row>
    <row r="465" spans="1:12" x14ac:dyDescent="0.3">
      <c r="A465">
        <v>705256</v>
      </c>
      <c r="B465" t="s">
        <v>88</v>
      </c>
      <c r="C465" t="s">
        <v>5839</v>
      </c>
      <c r="D465" t="s">
        <v>7068</v>
      </c>
      <c r="E465" t="s">
        <v>6246</v>
      </c>
      <c r="F465" t="s">
        <v>1605</v>
      </c>
      <c r="G465" t="s">
        <v>5872</v>
      </c>
      <c r="H465">
        <v>705256500419763</v>
      </c>
      <c r="I465">
        <v>1001</v>
      </c>
      <c r="J465" t="s">
        <v>57</v>
      </c>
      <c r="K465" t="s">
        <v>6568</v>
      </c>
      <c r="L465" t="s">
        <v>3356</v>
      </c>
    </row>
    <row r="466" spans="1:12" x14ac:dyDescent="0.3">
      <c r="A466">
        <v>705257</v>
      </c>
      <c r="B466" t="s">
        <v>1578</v>
      </c>
      <c r="C466" t="s">
        <v>5839</v>
      </c>
      <c r="D466" t="s">
        <v>7065</v>
      </c>
      <c r="E466" t="s">
        <v>6247</v>
      </c>
      <c r="F466" t="s">
        <v>708</v>
      </c>
      <c r="G466" t="s">
        <v>5848</v>
      </c>
      <c r="H466">
        <v>705257500452431</v>
      </c>
      <c r="I466">
        <v>1000</v>
      </c>
      <c r="J466" t="s">
        <v>1339</v>
      </c>
      <c r="K466" t="s">
        <v>6568</v>
      </c>
      <c r="L466" t="s">
        <v>6818</v>
      </c>
    </row>
    <row r="467" spans="1:12" x14ac:dyDescent="0.3">
      <c r="A467">
        <v>482455</v>
      </c>
      <c r="B467" t="s">
        <v>978</v>
      </c>
      <c r="C467" t="s">
        <v>5839</v>
      </c>
      <c r="D467" t="s">
        <v>7068</v>
      </c>
      <c r="E467" t="s">
        <v>6073</v>
      </c>
      <c r="F467" t="s">
        <v>708</v>
      </c>
      <c r="G467" t="s">
        <v>5852</v>
      </c>
      <c r="H467">
        <v>482455500358371</v>
      </c>
      <c r="I467">
        <v>1000</v>
      </c>
      <c r="J467" t="s">
        <v>101</v>
      </c>
      <c r="K467" t="s">
        <v>6568</v>
      </c>
      <c r="L467" t="s">
        <v>6717</v>
      </c>
    </row>
    <row r="468" spans="1:12" x14ac:dyDescent="0.3">
      <c r="A468">
        <v>482455</v>
      </c>
      <c r="B468" t="s">
        <v>978</v>
      </c>
      <c r="C468" t="s">
        <v>5839</v>
      </c>
      <c r="D468" t="s">
        <v>7073</v>
      </c>
      <c r="E468" t="s">
        <v>6073</v>
      </c>
      <c r="F468" t="s">
        <v>702</v>
      </c>
      <c r="G468" t="s">
        <v>5852</v>
      </c>
      <c r="H468">
        <v>482455500358372</v>
      </c>
      <c r="I468">
        <v>1001</v>
      </c>
      <c r="J468" t="s">
        <v>2239</v>
      </c>
      <c r="K468" t="s">
        <v>8822</v>
      </c>
      <c r="L468" t="s">
        <v>8823</v>
      </c>
    </row>
    <row r="469" spans="1:12" x14ac:dyDescent="0.3">
      <c r="A469">
        <v>705258</v>
      </c>
      <c r="B469" t="s">
        <v>1576</v>
      </c>
      <c r="C469" t="s">
        <v>5839</v>
      </c>
      <c r="D469" t="s">
        <v>7065</v>
      </c>
      <c r="E469" t="s">
        <v>6248</v>
      </c>
      <c r="F469" t="s">
        <v>702</v>
      </c>
      <c r="G469" t="s">
        <v>5849</v>
      </c>
      <c r="H469">
        <v>705258500444622</v>
      </c>
      <c r="I469">
        <v>1000</v>
      </c>
      <c r="J469" t="s">
        <v>1339</v>
      </c>
      <c r="K469" t="s">
        <v>6568</v>
      </c>
      <c r="L469" t="s">
        <v>6819</v>
      </c>
    </row>
    <row r="470" spans="1:12" x14ac:dyDescent="0.3">
      <c r="A470">
        <v>705259</v>
      </c>
      <c r="B470" t="s">
        <v>1901</v>
      </c>
      <c r="C470" t="s">
        <v>5839</v>
      </c>
      <c r="D470" t="s">
        <v>7066</v>
      </c>
      <c r="E470" t="s">
        <v>6249</v>
      </c>
      <c r="F470" t="s">
        <v>702</v>
      </c>
      <c r="G470" t="s">
        <v>5851</v>
      </c>
      <c r="H470">
        <v>705259500452442</v>
      </c>
      <c r="I470">
        <v>1000</v>
      </c>
      <c r="J470" t="s">
        <v>101</v>
      </c>
      <c r="K470" t="s">
        <v>6568</v>
      </c>
      <c r="L470" t="s">
        <v>3357</v>
      </c>
    </row>
    <row r="471" spans="1:12" x14ac:dyDescent="0.3">
      <c r="A471">
        <v>705259</v>
      </c>
      <c r="B471" t="s">
        <v>1901</v>
      </c>
      <c r="C471" t="s">
        <v>5839</v>
      </c>
      <c r="D471" t="s">
        <v>7065</v>
      </c>
      <c r="E471" t="s">
        <v>6249</v>
      </c>
      <c r="F471" t="s">
        <v>708</v>
      </c>
      <c r="G471" t="s">
        <v>5873</v>
      </c>
      <c r="H471">
        <v>705259500452441</v>
      </c>
      <c r="I471">
        <v>1001</v>
      </c>
      <c r="J471" t="s">
        <v>106</v>
      </c>
      <c r="K471" t="s">
        <v>6568</v>
      </c>
      <c r="L471" t="s">
        <v>6820</v>
      </c>
    </row>
    <row r="472" spans="1:12" x14ac:dyDescent="0.3">
      <c r="A472">
        <v>705260</v>
      </c>
      <c r="B472" t="s">
        <v>1114</v>
      </c>
      <c r="C472" t="s">
        <v>5839</v>
      </c>
      <c r="D472" t="s">
        <v>7066</v>
      </c>
      <c r="E472" t="s">
        <v>6250</v>
      </c>
      <c r="F472" t="s">
        <v>708</v>
      </c>
      <c r="G472" t="s">
        <v>5872</v>
      </c>
      <c r="H472">
        <v>705260500419771</v>
      </c>
      <c r="I472">
        <v>1000</v>
      </c>
      <c r="J472" t="s">
        <v>101</v>
      </c>
      <c r="K472" t="s">
        <v>6568</v>
      </c>
      <c r="L472" t="s">
        <v>3358</v>
      </c>
    </row>
    <row r="473" spans="1:12" x14ac:dyDescent="0.3">
      <c r="A473">
        <v>487069</v>
      </c>
      <c r="B473" t="s">
        <v>3081</v>
      </c>
      <c r="C473" t="s">
        <v>5839</v>
      </c>
      <c r="D473" t="s">
        <v>7065</v>
      </c>
      <c r="E473" t="s">
        <v>6074</v>
      </c>
      <c r="F473" t="s">
        <v>708</v>
      </c>
      <c r="G473" t="s">
        <v>1603</v>
      </c>
      <c r="H473">
        <v>487069500590141</v>
      </c>
      <c r="I473">
        <v>1000</v>
      </c>
      <c r="J473" t="s">
        <v>1339</v>
      </c>
      <c r="K473" t="s">
        <v>5600</v>
      </c>
      <c r="L473" t="s">
        <v>6718</v>
      </c>
    </row>
    <row r="474" spans="1:12" x14ac:dyDescent="0.3">
      <c r="A474">
        <v>487069</v>
      </c>
      <c r="B474" t="s">
        <v>3081</v>
      </c>
      <c r="C474" t="s">
        <v>5839</v>
      </c>
      <c r="D474" t="s">
        <v>7065</v>
      </c>
      <c r="E474" t="s">
        <v>6074</v>
      </c>
      <c r="F474" t="s">
        <v>702</v>
      </c>
      <c r="G474" t="s">
        <v>1607</v>
      </c>
      <c r="H474">
        <v>487069500590142</v>
      </c>
      <c r="I474">
        <v>1099</v>
      </c>
      <c r="J474" t="s">
        <v>1880</v>
      </c>
      <c r="K474" t="s">
        <v>5668</v>
      </c>
      <c r="L474" t="s">
        <v>6719</v>
      </c>
    </row>
    <row r="475" spans="1:12" x14ac:dyDescent="0.3">
      <c r="A475">
        <v>525840</v>
      </c>
      <c r="B475" t="s">
        <v>383</v>
      </c>
      <c r="C475" t="s">
        <v>5839</v>
      </c>
      <c r="D475" t="s">
        <v>7067</v>
      </c>
      <c r="E475" t="s">
        <v>6088</v>
      </c>
      <c r="F475" t="s">
        <v>708</v>
      </c>
      <c r="G475" t="s">
        <v>5842</v>
      </c>
      <c r="H475">
        <v>525840500362291</v>
      </c>
      <c r="I475">
        <v>1000</v>
      </c>
      <c r="J475" t="s">
        <v>1714</v>
      </c>
      <c r="K475" t="s">
        <v>5132</v>
      </c>
      <c r="L475" t="s">
        <v>2970</v>
      </c>
    </row>
    <row r="476" spans="1:12" x14ac:dyDescent="0.3">
      <c r="A476">
        <v>501364</v>
      </c>
      <c r="B476" t="s">
        <v>3087</v>
      </c>
      <c r="C476" t="s">
        <v>5839</v>
      </c>
      <c r="D476" t="s">
        <v>7065</v>
      </c>
      <c r="E476" t="s">
        <v>6079</v>
      </c>
      <c r="F476" t="s">
        <v>708</v>
      </c>
      <c r="G476" t="s">
        <v>1603</v>
      </c>
      <c r="H476">
        <v>501364500590691</v>
      </c>
      <c r="I476">
        <v>1000</v>
      </c>
      <c r="J476" t="s">
        <v>1339</v>
      </c>
      <c r="K476" t="s">
        <v>6591</v>
      </c>
      <c r="L476" t="s">
        <v>6723</v>
      </c>
    </row>
    <row r="477" spans="1:12" x14ac:dyDescent="0.3">
      <c r="A477">
        <v>501364</v>
      </c>
      <c r="B477" t="s">
        <v>3087</v>
      </c>
      <c r="C477" t="s">
        <v>5839</v>
      </c>
      <c r="D477" t="s">
        <v>7065</v>
      </c>
      <c r="E477" t="s">
        <v>6079</v>
      </c>
      <c r="F477" t="s">
        <v>702</v>
      </c>
      <c r="G477" t="s">
        <v>1607</v>
      </c>
      <c r="H477">
        <v>501364500590692</v>
      </c>
      <c r="I477">
        <v>1099</v>
      </c>
      <c r="J477" t="s">
        <v>1880</v>
      </c>
      <c r="K477" t="s">
        <v>5668</v>
      </c>
      <c r="L477" t="s">
        <v>6724</v>
      </c>
    </row>
    <row r="478" spans="1:12" x14ac:dyDescent="0.3">
      <c r="A478">
        <v>511670</v>
      </c>
      <c r="B478" t="s">
        <v>1153</v>
      </c>
      <c r="C478" t="s">
        <v>5839</v>
      </c>
      <c r="D478" t="s">
        <v>7066</v>
      </c>
      <c r="E478" t="s">
        <v>6082</v>
      </c>
      <c r="F478" t="s">
        <v>708</v>
      </c>
      <c r="G478" t="s">
        <v>5844</v>
      </c>
      <c r="H478">
        <v>511670500364831</v>
      </c>
      <c r="I478">
        <v>1000</v>
      </c>
      <c r="J478" t="s">
        <v>101</v>
      </c>
      <c r="K478" t="s">
        <v>5151</v>
      </c>
      <c r="L478" t="s">
        <v>1383</v>
      </c>
    </row>
    <row r="479" spans="1:12" x14ac:dyDescent="0.3">
      <c r="A479">
        <v>511671</v>
      </c>
      <c r="B479" t="s">
        <v>1150</v>
      </c>
      <c r="C479" t="s">
        <v>5839</v>
      </c>
      <c r="D479" t="s">
        <v>7066</v>
      </c>
      <c r="E479" t="s">
        <v>6083</v>
      </c>
      <c r="F479" t="s">
        <v>708</v>
      </c>
      <c r="G479" t="s">
        <v>5844</v>
      </c>
      <c r="H479">
        <v>511671500364851</v>
      </c>
      <c r="I479">
        <v>1000</v>
      </c>
      <c r="J479" t="s">
        <v>101</v>
      </c>
      <c r="K479" t="s">
        <v>5151</v>
      </c>
      <c r="L479" t="s">
        <v>1384</v>
      </c>
    </row>
    <row r="480" spans="1:12" x14ac:dyDescent="0.3">
      <c r="A480">
        <v>511673</v>
      </c>
      <c r="B480" t="s">
        <v>213</v>
      </c>
      <c r="C480" t="s">
        <v>5839</v>
      </c>
      <c r="D480" t="s">
        <v>7066</v>
      </c>
      <c r="E480" t="s">
        <v>6084</v>
      </c>
      <c r="F480" t="s">
        <v>708</v>
      </c>
      <c r="G480" t="s">
        <v>5844</v>
      </c>
      <c r="H480">
        <v>511673500364861</v>
      </c>
      <c r="I480">
        <v>1000</v>
      </c>
      <c r="J480" t="s">
        <v>101</v>
      </c>
      <c r="K480" t="s">
        <v>5151</v>
      </c>
      <c r="L480" t="s">
        <v>1385</v>
      </c>
    </row>
    <row r="481" spans="1:12" x14ac:dyDescent="0.3">
      <c r="A481">
        <v>556235</v>
      </c>
      <c r="B481" t="s">
        <v>1064</v>
      </c>
      <c r="C481" t="s">
        <v>5839</v>
      </c>
      <c r="D481" t="s">
        <v>7066</v>
      </c>
      <c r="E481" t="s">
        <v>6129</v>
      </c>
      <c r="F481" t="s">
        <v>708</v>
      </c>
      <c r="G481" t="s">
        <v>5842</v>
      </c>
      <c r="H481">
        <v>556235500410531</v>
      </c>
      <c r="I481">
        <v>1000</v>
      </c>
      <c r="J481" t="s">
        <v>101</v>
      </c>
      <c r="K481" t="s">
        <v>5153</v>
      </c>
      <c r="L481" t="s">
        <v>1411</v>
      </c>
    </row>
    <row r="482" spans="1:12" x14ac:dyDescent="0.3">
      <c r="A482">
        <v>660807</v>
      </c>
      <c r="B482" t="s">
        <v>115</v>
      </c>
      <c r="C482" t="s">
        <v>5839</v>
      </c>
      <c r="D482" t="s">
        <v>7066</v>
      </c>
      <c r="E482" t="s">
        <v>6193</v>
      </c>
      <c r="F482" t="s">
        <v>708</v>
      </c>
      <c r="G482" t="s">
        <v>5878</v>
      </c>
      <c r="H482">
        <v>660807500368211</v>
      </c>
      <c r="I482">
        <v>1000</v>
      </c>
      <c r="J482" t="s">
        <v>101</v>
      </c>
      <c r="K482" t="s">
        <v>6568</v>
      </c>
      <c r="L482" t="s">
        <v>3340</v>
      </c>
    </row>
    <row r="483" spans="1:12" x14ac:dyDescent="0.3">
      <c r="A483">
        <v>675963</v>
      </c>
      <c r="B483" t="s">
        <v>1164</v>
      </c>
      <c r="C483" t="s">
        <v>5839</v>
      </c>
      <c r="D483" t="s">
        <v>7068</v>
      </c>
      <c r="E483" t="s">
        <v>6201</v>
      </c>
      <c r="F483" t="s">
        <v>708</v>
      </c>
      <c r="G483" t="s">
        <v>5852</v>
      </c>
      <c r="H483">
        <v>675963500371441</v>
      </c>
      <c r="I483">
        <v>1000</v>
      </c>
      <c r="J483" t="s">
        <v>101</v>
      </c>
      <c r="K483" t="s">
        <v>6568</v>
      </c>
      <c r="L483" t="s">
        <v>3342</v>
      </c>
    </row>
    <row r="484" spans="1:12" x14ac:dyDescent="0.3">
      <c r="A484">
        <v>513739</v>
      </c>
      <c r="B484" t="s">
        <v>144</v>
      </c>
      <c r="C484" t="s">
        <v>5839</v>
      </c>
      <c r="D484" t="s">
        <v>7066</v>
      </c>
      <c r="E484" t="s">
        <v>6085</v>
      </c>
      <c r="F484" t="s">
        <v>708</v>
      </c>
      <c r="G484" t="s">
        <v>5851</v>
      </c>
      <c r="H484">
        <v>513739500434141</v>
      </c>
      <c r="I484">
        <v>1000</v>
      </c>
      <c r="J484" t="s">
        <v>101</v>
      </c>
      <c r="K484" t="s">
        <v>6593</v>
      </c>
      <c r="L484" t="s">
        <v>6726</v>
      </c>
    </row>
    <row r="485" spans="1:12" x14ac:dyDescent="0.3">
      <c r="A485">
        <v>525836</v>
      </c>
      <c r="B485" t="s">
        <v>173</v>
      </c>
      <c r="C485" t="s">
        <v>5839</v>
      </c>
      <c r="D485" t="s">
        <v>7065</v>
      </c>
      <c r="E485" t="s">
        <v>6087</v>
      </c>
      <c r="F485" t="s">
        <v>708</v>
      </c>
      <c r="G485" t="s">
        <v>5851</v>
      </c>
      <c r="H485">
        <v>525836500532291</v>
      </c>
      <c r="I485">
        <v>1000</v>
      </c>
      <c r="J485" t="s">
        <v>1339</v>
      </c>
      <c r="K485" t="s">
        <v>5517</v>
      </c>
      <c r="L485" t="s">
        <v>2211</v>
      </c>
    </row>
    <row r="486" spans="1:12" x14ac:dyDescent="0.3">
      <c r="A486">
        <v>660816</v>
      </c>
      <c r="B486" t="s">
        <v>2464</v>
      </c>
      <c r="C486" t="s">
        <v>5839</v>
      </c>
      <c r="D486" t="s">
        <v>7066</v>
      </c>
      <c r="E486" t="s">
        <v>6194</v>
      </c>
      <c r="F486" t="s">
        <v>1605</v>
      </c>
      <c r="G486" t="s">
        <v>5872</v>
      </c>
      <c r="H486">
        <v>660816500449723</v>
      </c>
      <c r="I486">
        <v>1000</v>
      </c>
      <c r="J486" t="s">
        <v>101</v>
      </c>
      <c r="K486" t="s">
        <v>6568</v>
      </c>
      <c r="L486" t="s">
        <v>6779</v>
      </c>
    </row>
    <row r="487" spans="1:12" x14ac:dyDescent="0.3">
      <c r="A487">
        <v>565029</v>
      </c>
      <c r="B487" t="s">
        <v>1060</v>
      </c>
      <c r="C487" t="s">
        <v>5839</v>
      </c>
      <c r="D487" t="s">
        <v>7065</v>
      </c>
      <c r="E487" t="s">
        <v>6135</v>
      </c>
      <c r="F487" t="s">
        <v>768</v>
      </c>
      <c r="G487" t="s">
        <v>1861</v>
      </c>
      <c r="H487">
        <v>565029500408014</v>
      </c>
      <c r="I487">
        <v>1000</v>
      </c>
      <c r="J487" t="s">
        <v>1339</v>
      </c>
      <c r="K487" t="s">
        <v>6573</v>
      </c>
      <c r="L487" t="s">
        <v>6744</v>
      </c>
    </row>
    <row r="488" spans="1:12" x14ac:dyDescent="0.3">
      <c r="A488">
        <v>565029</v>
      </c>
      <c r="B488" t="s">
        <v>1060</v>
      </c>
      <c r="C488" t="s">
        <v>5839</v>
      </c>
      <c r="D488" t="s">
        <v>7065</v>
      </c>
      <c r="E488" t="s">
        <v>6135</v>
      </c>
      <c r="F488" t="s">
        <v>702</v>
      </c>
      <c r="G488" t="s">
        <v>1607</v>
      </c>
      <c r="H488">
        <v>565029500408012</v>
      </c>
      <c r="I488">
        <v>1099</v>
      </c>
      <c r="J488" t="s">
        <v>1573</v>
      </c>
      <c r="K488" t="s">
        <v>5015</v>
      </c>
      <c r="L488" t="s">
        <v>1522</v>
      </c>
    </row>
    <row r="489" spans="1:12" x14ac:dyDescent="0.3">
      <c r="A489">
        <v>540521</v>
      </c>
      <c r="B489" t="s">
        <v>144</v>
      </c>
      <c r="C489" t="s">
        <v>5839</v>
      </c>
      <c r="D489" t="s">
        <v>7068</v>
      </c>
      <c r="E489" t="s">
        <v>6113</v>
      </c>
      <c r="F489" t="s">
        <v>708</v>
      </c>
      <c r="G489" t="s">
        <v>1882</v>
      </c>
      <c r="H489">
        <v>540521500434121</v>
      </c>
      <c r="I489">
        <v>1000</v>
      </c>
      <c r="J489" t="s">
        <v>101</v>
      </c>
      <c r="K489" t="s">
        <v>5396</v>
      </c>
      <c r="L489" t="s">
        <v>1672</v>
      </c>
    </row>
    <row r="490" spans="1:12" x14ac:dyDescent="0.3">
      <c r="A490">
        <v>544177</v>
      </c>
      <c r="B490" t="s">
        <v>2161</v>
      </c>
      <c r="C490" t="s">
        <v>5839</v>
      </c>
      <c r="D490" t="s">
        <v>7074</v>
      </c>
      <c r="E490" t="s">
        <v>6123</v>
      </c>
      <c r="F490" t="s">
        <v>708</v>
      </c>
      <c r="G490" t="s">
        <v>1606</v>
      </c>
      <c r="H490">
        <v>544177500531701</v>
      </c>
      <c r="I490">
        <v>1000</v>
      </c>
      <c r="J490" t="s">
        <v>3422</v>
      </c>
      <c r="K490" t="s">
        <v>5525</v>
      </c>
      <c r="L490" t="s">
        <v>2203</v>
      </c>
    </row>
    <row r="491" spans="1:12" x14ac:dyDescent="0.3">
      <c r="A491">
        <v>544177</v>
      </c>
      <c r="B491" t="s">
        <v>2161</v>
      </c>
      <c r="C491" t="s">
        <v>5839</v>
      </c>
      <c r="D491" t="s">
        <v>7074</v>
      </c>
      <c r="E491" t="s">
        <v>6123</v>
      </c>
      <c r="F491" t="s">
        <v>708</v>
      </c>
      <c r="G491" t="s">
        <v>1606</v>
      </c>
      <c r="H491">
        <v>544177500531701</v>
      </c>
      <c r="I491">
        <v>1011</v>
      </c>
      <c r="J491" t="s">
        <v>1339</v>
      </c>
      <c r="K491" t="s">
        <v>4431</v>
      </c>
      <c r="L491" t="s">
        <v>6740</v>
      </c>
    </row>
    <row r="492" spans="1:12" x14ac:dyDescent="0.3">
      <c r="A492">
        <v>544177</v>
      </c>
      <c r="B492" t="s">
        <v>2161</v>
      </c>
      <c r="C492" t="s">
        <v>5839</v>
      </c>
      <c r="D492" t="s">
        <v>7074</v>
      </c>
      <c r="E492" t="s">
        <v>6123</v>
      </c>
      <c r="F492" t="s">
        <v>708</v>
      </c>
      <c r="G492" t="s">
        <v>1606</v>
      </c>
      <c r="H492">
        <v>544177500531701</v>
      </c>
      <c r="I492">
        <v>1000</v>
      </c>
      <c r="J492" t="s">
        <v>3422</v>
      </c>
      <c r="K492" t="s">
        <v>5525</v>
      </c>
      <c r="L492" t="s">
        <v>2203</v>
      </c>
    </row>
    <row r="493" spans="1:12" x14ac:dyDescent="0.3">
      <c r="A493">
        <v>544177</v>
      </c>
      <c r="B493" t="s">
        <v>2161</v>
      </c>
      <c r="C493" t="s">
        <v>5839</v>
      </c>
      <c r="D493" t="s">
        <v>7074</v>
      </c>
      <c r="E493" t="s">
        <v>6123</v>
      </c>
      <c r="F493" t="s">
        <v>708</v>
      </c>
      <c r="G493" t="s">
        <v>1606</v>
      </c>
      <c r="H493">
        <v>544177500531701</v>
      </c>
      <c r="I493">
        <v>1011</v>
      </c>
      <c r="J493" t="s">
        <v>1339</v>
      </c>
      <c r="K493" t="s">
        <v>4431</v>
      </c>
      <c r="L493" t="s">
        <v>6740</v>
      </c>
    </row>
    <row r="494" spans="1:12" x14ac:dyDescent="0.3">
      <c r="A494">
        <v>544177</v>
      </c>
      <c r="B494" t="s">
        <v>2161</v>
      </c>
      <c r="C494" t="s">
        <v>5839</v>
      </c>
      <c r="D494" t="s">
        <v>7074</v>
      </c>
      <c r="E494" t="s">
        <v>6123</v>
      </c>
      <c r="F494" t="s">
        <v>702</v>
      </c>
      <c r="G494" t="s">
        <v>1606</v>
      </c>
      <c r="H494">
        <v>544177500531702</v>
      </c>
      <c r="I494">
        <v>1099</v>
      </c>
      <c r="J494" t="s">
        <v>1880</v>
      </c>
      <c r="K494" t="s">
        <v>4472</v>
      </c>
      <c r="L494" t="s">
        <v>2402</v>
      </c>
    </row>
    <row r="495" spans="1:12" x14ac:dyDescent="0.3">
      <c r="A495">
        <v>544177</v>
      </c>
      <c r="B495" t="s">
        <v>2161</v>
      </c>
      <c r="C495" t="s">
        <v>5839</v>
      </c>
      <c r="D495" t="s">
        <v>7076</v>
      </c>
      <c r="E495" t="s">
        <v>6123</v>
      </c>
      <c r="F495" t="s">
        <v>768</v>
      </c>
      <c r="G495" t="s">
        <v>5856</v>
      </c>
      <c r="H495">
        <v>544177500531704</v>
      </c>
      <c r="I495">
        <v>1012</v>
      </c>
      <c r="J495" t="s">
        <v>57</v>
      </c>
      <c r="K495" t="s">
        <v>4560</v>
      </c>
      <c r="L495" t="s">
        <v>6741</v>
      </c>
    </row>
    <row r="496" spans="1:12" x14ac:dyDescent="0.3">
      <c r="A496">
        <v>565032</v>
      </c>
      <c r="B496" t="s">
        <v>22</v>
      </c>
      <c r="C496" t="s">
        <v>5839</v>
      </c>
      <c r="D496" t="s">
        <v>7065</v>
      </c>
      <c r="E496" t="s">
        <v>6136</v>
      </c>
      <c r="F496" t="s">
        <v>702</v>
      </c>
      <c r="G496" t="s">
        <v>1603</v>
      </c>
      <c r="H496">
        <v>565032500413372</v>
      </c>
      <c r="I496">
        <v>1000</v>
      </c>
      <c r="J496" t="s">
        <v>1339</v>
      </c>
      <c r="K496" t="s">
        <v>6573</v>
      </c>
      <c r="L496" t="s">
        <v>6745</v>
      </c>
    </row>
    <row r="497" spans="1:12" x14ac:dyDescent="0.3">
      <c r="A497">
        <v>684129</v>
      </c>
      <c r="B497" t="s">
        <v>55</v>
      </c>
      <c r="C497" t="s">
        <v>5839</v>
      </c>
      <c r="D497" t="s">
        <v>7065</v>
      </c>
      <c r="E497" t="s">
        <v>6209</v>
      </c>
      <c r="F497" t="s">
        <v>768</v>
      </c>
      <c r="G497" t="s">
        <v>1860</v>
      </c>
      <c r="H497">
        <v>684129500412914</v>
      </c>
      <c r="I497">
        <v>1000</v>
      </c>
      <c r="J497" t="s">
        <v>1339</v>
      </c>
      <c r="K497" t="s">
        <v>6568</v>
      </c>
      <c r="L497" t="s">
        <v>6789</v>
      </c>
    </row>
    <row r="498" spans="1:12" x14ac:dyDescent="0.3">
      <c r="A498">
        <v>565045</v>
      </c>
      <c r="B498" t="s">
        <v>332</v>
      </c>
      <c r="C498" t="s">
        <v>5839</v>
      </c>
      <c r="D498" t="s">
        <v>7065</v>
      </c>
      <c r="E498" t="s">
        <v>6137</v>
      </c>
      <c r="F498" t="s">
        <v>702</v>
      </c>
      <c r="G498" t="s">
        <v>1604</v>
      </c>
      <c r="H498">
        <v>565045500472062</v>
      </c>
      <c r="I498">
        <v>1000</v>
      </c>
      <c r="J498" t="s">
        <v>1339</v>
      </c>
      <c r="K498" t="s">
        <v>6596</v>
      </c>
      <c r="L498" t="s">
        <v>6746</v>
      </c>
    </row>
    <row r="499" spans="1:12" x14ac:dyDescent="0.3">
      <c r="A499">
        <v>699754</v>
      </c>
      <c r="B499" t="s">
        <v>1124</v>
      </c>
      <c r="C499" t="s">
        <v>5839</v>
      </c>
      <c r="D499" t="s">
        <v>7065</v>
      </c>
      <c r="E499" t="s">
        <v>6228</v>
      </c>
      <c r="F499" t="s">
        <v>708</v>
      </c>
      <c r="G499" t="s">
        <v>5852</v>
      </c>
      <c r="H499">
        <v>699754500422951</v>
      </c>
      <c r="I499">
        <v>1000</v>
      </c>
      <c r="J499" t="s">
        <v>1339</v>
      </c>
      <c r="K499" t="s">
        <v>4419</v>
      </c>
      <c r="L499" t="s">
        <v>6799</v>
      </c>
    </row>
    <row r="500" spans="1:12" x14ac:dyDescent="0.3">
      <c r="A500">
        <v>700878</v>
      </c>
      <c r="B500" t="s">
        <v>160</v>
      </c>
      <c r="C500" t="s">
        <v>5839</v>
      </c>
      <c r="D500" t="s">
        <v>7067</v>
      </c>
      <c r="E500" t="s">
        <v>6230</v>
      </c>
      <c r="F500" t="s">
        <v>708</v>
      </c>
      <c r="G500" t="s">
        <v>5911</v>
      </c>
      <c r="H500">
        <v>700878500433331</v>
      </c>
      <c r="I500">
        <v>1000</v>
      </c>
      <c r="J500" t="s">
        <v>1714</v>
      </c>
      <c r="K500" t="s">
        <v>5384</v>
      </c>
      <c r="L500" t="s">
        <v>6800</v>
      </c>
    </row>
    <row r="501" spans="1:12" x14ac:dyDescent="0.3">
      <c r="A501">
        <v>700878</v>
      </c>
      <c r="B501" t="s">
        <v>160</v>
      </c>
      <c r="C501" t="s">
        <v>5839</v>
      </c>
      <c r="D501" t="s">
        <v>7067</v>
      </c>
      <c r="E501" t="s">
        <v>6230</v>
      </c>
      <c r="F501" t="s">
        <v>702</v>
      </c>
      <c r="G501" t="s">
        <v>5911</v>
      </c>
      <c r="H501">
        <v>700878500433332</v>
      </c>
      <c r="I501">
        <v>1099</v>
      </c>
      <c r="J501" t="s">
        <v>2368</v>
      </c>
      <c r="K501" t="s">
        <v>5386</v>
      </c>
      <c r="L501" t="s">
        <v>6801</v>
      </c>
    </row>
    <row r="502" spans="1:12" x14ac:dyDescent="0.3">
      <c r="A502">
        <v>592178</v>
      </c>
      <c r="B502" t="s">
        <v>383</v>
      </c>
      <c r="C502" t="s">
        <v>5839</v>
      </c>
      <c r="D502" t="s">
        <v>7067</v>
      </c>
      <c r="E502" t="s">
        <v>6152</v>
      </c>
      <c r="F502" t="s">
        <v>708</v>
      </c>
      <c r="G502" t="s">
        <v>5861</v>
      </c>
      <c r="H502">
        <v>592178500573701</v>
      </c>
      <c r="I502">
        <v>1000</v>
      </c>
      <c r="J502" t="s">
        <v>1714</v>
      </c>
      <c r="K502" t="s">
        <v>5644</v>
      </c>
      <c r="L502" t="s">
        <v>6755</v>
      </c>
    </row>
    <row r="503" spans="1:12" x14ac:dyDescent="0.3">
      <c r="A503">
        <v>594710</v>
      </c>
      <c r="B503" t="s">
        <v>2474</v>
      </c>
      <c r="C503" t="s">
        <v>5839</v>
      </c>
      <c r="D503" t="s">
        <v>7065</v>
      </c>
      <c r="E503" t="s">
        <v>6154</v>
      </c>
      <c r="F503" t="s">
        <v>708</v>
      </c>
      <c r="G503" t="s">
        <v>5873</v>
      </c>
      <c r="H503">
        <v>594710500484541</v>
      </c>
      <c r="I503">
        <v>1000</v>
      </c>
      <c r="J503" t="s">
        <v>1339</v>
      </c>
      <c r="K503" t="s">
        <v>5515</v>
      </c>
      <c r="L503" t="s">
        <v>2165</v>
      </c>
    </row>
    <row r="504" spans="1:12" x14ac:dyDescent="0.3">
      <c r="A504">
        <v>616125</v>
      </c>
      <c r="B504" t="s">
        <v>383</v>
      </c>
      <c r="C504" t="s">
        <v>5839</v>
      </c>
      <c r="D504" t="s">
        <v>7067</v>
      </c>
      <c r="E504" t="s">
        <v>6161</v>
      </c>
      <c r="F504" t="s">
        <v>708</v>
      </c>
      <c r="G504" t="s">
        <v>5861</v>
      </c>
      <c r="H504">
        <v>616125500573711</v>
      </c>
      <c r="I504">
        <v>1000</v>
      </c>
      <c r="J504" t="s">
        <v>1714</v>
      </c>
      <c r="K504" t="s">
        <v>5644</v>
      </c>
      <c r="L504" t="s">
        <v>6756</v>
      </c>
    </row>
    <row r="505" spans="1:12" x14ac:dyDescent="0.3">
      <c r="A505">
        <v>645991</v>
      </c>
      <c r="B505" t="s">
        <v>2154</v>
      </c>
      <c r="C505" t="s">
        <v>5839</v>
      </c>
      <c r="D505" t="s">
        <v>7067</v>
      </c>
      <c r="E505" t="s">
        <v>6175</v>
      </c>
      <c r="F505" t="s">
        <v>708</v>
      </c>
      <c r="G505" t="s">
        <v>5905</v>
      </c>
      <c r="H505">
        <v>645991500457071</v>
      </c>
      <c r="I505">
        <v>1000</v>
      </c>
      <c r="J505" t="s">
        <v>1714</v>
      </c>
      <c r="K505" t="s">
        <v>5448</v>
      </c>
      <c r="L505" t="s">
        <v>1699</v>
      </c>
    </row>
    <row r="506" spans="1:12" x14ac:dyDescent="0.3">
      <c r="A506">
        <v>645991</v>
      </c>
      <c r="B506" t="s">
        <v>2154</v>
      </c>
      <c r="C506" t="s">
        <v>5839</v>
      </c>
      <c r="D506" t="s">
        <v>7067</v>
      </c>
      <c r="E506" t="s">
        <v>6175</v>
      </c>
      <c r="F506" t="s">
        <v>702</v>
      </c>
      <c r="G506" t="s">
        <v>5844</v>
      </c>
      <c r="H506">
        <v>645991500457072</v>
      </c>
      <c r="I506">
        <v>1099</v>
      </c>
      <c r="J506" t="s">
        <v>2368</v>
      </c>
      <c r="K506" t="s">
        <v>4497</v>
      </c>
      <c r="L506" t="s">
        <v>2189</v>
      </c>
    </row>
    <row r="507" spans="1:12" x14ac:dyDescent="0.3">
      <c r="A507">
        <v>633571</v>
      </c>
      <c r="B507" t="s">
        <v>87</v>
      </c>
      <c r="C507" t="s">
        <v>5839</v>
      </c>
      <c r="D507" t="s">
        <v>7065</v>
      </c>
      <c r="E507" t="s">
        <v>6169</v>
      </c>
      <c r="F507" t="s">
        <v>708</v>
      </c>
      <c r="G507" t="s">
        <v>1845</v>
      </c>
      <c r="H507">
        <v>633571500531681</v>
      </c>
      <c r="I507">
        <v>1000</v>
      </c>
      <c r="J507" t="s">
        <v>1339</v>
      </c>
      <c r="K507" t="s">
        <v>5525</v>
      </c>
      <c r="L507" t="s">
        <v>2205</v>
      </c>
    </row>
    <row r="508" spans="1:12" x14ac:dyDescent="0.3">
      <c r="A508">
        <v>633571</v>
      </c>
      <c r="B508" t="s">
        <v>87</v>
      </c>
      <c r="C508" t="s">
        <v>5839</v>
      </c>
      <c r="D508" t="s">
        <v>7065</v>
      </c>
      <c r="E508" t="s">
        <v>6169</v>
      </c>
      <c r="F508" t="s">
        <v>702</v>
      </c>
      <c r="G508" t="s">
        <v>1845</v>
      </c>
      <c r="H508">
        <v>633571500531682</v>
      </c>
      <c r="I508">
        <v>1099</v>
      </c>
      <c r="J508" t="s">
        <v>1880</v>
      </c>
      <c r="K508" t="s">
        <v>4472</v>
      </c>
      <c r="L508" t="s">
        <v>2404</v>
      </c>
    </row>
    <row r="509" spans="1:12" x14ac:dyDescent="0.3">
      <c r="A509">
        <v>651294</v>
      </c>
      <c r="B509" t="s">
        <v>2454</v>
      </c>
      <c r="C509" t="s">
        <v>5850</v>
      </c>
      <c r="D509" t="s">
        <v>7069</v>
      </c>
      <c r="E509" t="s">
        <v>6178</v>
      </c>
      <c r="F509" t="s">
        <v>768</v>
      </c>
      <c r="G509" t="s">
        <v>5879</v>
      </c>
      <c r="H509">
        <v>651294500537184</v>
      </c>
      <c r="I509">
        <v>1000</v>
      </c>
      <c r="J509" t="s">
        <v>2238</v>
      </c>
      <c r="K509" t="s">
        <v>6600</v>
      </c>
      <c r="L509" t="s">
        <v>6765</v>
      </c>
    </row>
    <row r="510" spans="1:12" x14ac:dyDescent="0.3">
      <c r="A510">
        <v>651294</v>
      </c>
      <c r="B510" t="s">
        <v>2454</v>
      </c>
      <c r="C510" t="s">
        <v>5839</v>
      </c>
      <c r="D510" t="s">
        <v>7076</v>
      </c>
      <c r="E510" t="s">
        <v>6178</v>
      </c>
      <c r="F510" t="s">
        <v>1609</v>
      </c>
      <c r="G510" t="s">
        <v>5852</v>
      </c>
      <c r="H510">
        <v>651294500537187</v>
      </c>
      <c r="I510">
        <v>1002</v>
      </c>
      <c r="J510" t="s">
        <v>3198</v>
      </c>
      <c r="K510" t="s">
        <v>5573</v>
      </c>
      <c r="L510" t="s">
        <v>6766</v>
      </c>
    </row>
    <row r="511" spans="1:12" x14ac:dyDescent="0.3">
      <c r="A511">
        <v>708851</v>
      </c>
      <c r="B511" t="s">
        <v>962</v>
      </c>
      <c r="C511" t="s">
        <v>5839</v>
      </c>
      <c r="D511" t="s">
        <v>7071</v>
      </c>
      <c r="E511" t="s">
        <v>6266</v>
      </c>
      <c r="F511" t="s">
        <v>708</v>
      </c>
      <c r="G511" t="s">
        <v>5852</v>
      </c>
      <c r="H511">
        <v>708851500282601</v>
      </c>
      <c r="I511">
        <v>1000</v>
      </c>
      <c r="J511" t="s">
        <v>101</v>
      </c>
      <c r="K511" t="s">
        <v>4990</v>
      </c>
      <c r="L511" t="s">
        <v>1470</v>
      </c>
    </row>
    <row r="512" spans="1:12" x14ac:dyDescent="0.3">
      <c r="A512">
        <v>708890</v>
      </c>
      <c r="B512" t="s">
        <v>99</v>
      </c>
      <c r="C512" t="s">
        <v>5839</v>
      </c>
      <c r="D512" t="s">
        <v>7068</v>
      </c>
      <c r="E512" t="s">
        <v>6267</v>
      </c>
      <c r="F512" t="s">
        <v>702</v>
      </c>
      <c r="G512" t="s">
        <v>5855</v>
      </c>
      <c r="H512">
        <v>708890500286852</v>
      </c>
      <c r="I512">
        <v>1000</v>
      </c>
      <c r="J512" t="s">
        <v>101</v>
      </c>
      <c r="K512" t="s">
        <v>6609</v>
      </c>
      <c r="L512" t="s">
        <v>1729</v>
      </c>
    </row>
    <row r="513" spans="1:12" x14ac:dyDescent="0.3">
      <c r="A513">
        <v>708890</v>
      </c>
      <c r="B513" t="s">
        <v>99</v>
      </c>
      <c r="C513" t="s">
        <v>5839</v>
      </c>
      <c r="D513" t="s">
        <v>7077</v>
      </c>
      <c r="E513" t="s">
        <v>6267</v>
      </c>
      <c r="F513" t="s">
        <v>1605</v>
      </c>
      <c r="G513" t="s">
        <v>704</v>
      </c>
      <c r="H513">
        <v>708890500286853</v>
      </c>
      <c r="I513">
        <v>1001</v>
      </c>
      <c r="J513" t="s">
        <v>106</v>
      </c>
      <c r="K513" t="s">
        <v>6609</v>
      </c>
      <c r="L513" t="s">
        <v>1528</v>
      </c>
    </row>
    <row r="514" spans="1:12" x14ac:dyDescent="0.3">
      <c r="A514">
        <v>708950</v>
      </c>
      <c r="B514" t="s">
        <v>312</v>
      </c>
      <c r="C514" t="s">
        <v>5839</v>
      </c>
      <c r="D514" t="s">
        <v>7067</v>
      </c>
      <c r="E514" t="s">
        <v>6268</v>
      </c>
      <c r="F514" t="s">
        <v>708</v>
      </c>
      <c r="G514" t="s">
        <v>5888</v>
      </c>
      <c r="H514">
        <v>708950500290931</v>
      </c>
      <c r="I514">
        <v>1000</v>
      </c>
      <c r="J514" t="s">
        <v>1714</v>
      </c>
      <c r="K514" t="s">
        <v>4374</v>
      </c>
      <c r="L514" t="s">
        <v>1731</v>
      </c>
    </row>
    <row r="515" spans="1:12" x14ac:dyDescent="0.3">
      <c r="A515">
        <v>709002</v>
      </c>
      <c r="B515" t="s">
        <v>1495</v>
      </c>
      <c r="C515" t="s">
        <v>5839</v>
      </c>
      <c r="D515" t="s">
        <v>7070</v>
      </c>
      <c r="E515" t="s">
        <v>6269</v>
      </c>
      <c r="F515" t="s">
        <v>708</v>
      </c>
      <c r="G515" t="s">
        <v>1603</v>
      </c>
      <c r="H515">
        <v>709002500450241</v>
      </c>
      <c r="I515">
        <v>1000</v>
      </c>
      <c r="J515" t="s">
        <v>1339</v>
      </c>
      <c r="K515" t="s">
        <v>5429</v>
      </c>
      <c r="L515" t="s">
        <v>1735</v>
      </c>
    </row>
    <row r="516" spans="1:12" x14ac:dyDescent="0.3">
      <c r="A516">
        <v>709002</v>
      </c>
      <c r="B516" t="s">
        <v>1495</v>
      </c>
      <c r="C516" t="s">
        <v>5850</v>
      </c>
      <c r="D516" t="s">
        <v>7070</v>
      </c>
      <c r="E516" t="s">
        <v>6269</v>
      </c>
      <c r="F516" t="s">
        <v>702</v>
      </c>
      <c r="G516" t="s">
        <v>1847</v>
      </c>
      <c r="H516">
        <v>709002500450242</v>
      </c>
      <c r="I516">
        <v>1099</v>
      </c>
      <c r="J516" t="s">
        <v>1573</v>
      </c>
      <c r="K516" t="s">
        <v>5297</v>
      </c>
      <c r="L516" t="s">
        <v>1733</v>
      </c>
    </row>
    <row r="517" spans="1:12" x14ac:dyDescent="0.3">
      <c r="A517">
        <v>709156</v>
      </c>
      <c r="B517" t="s">
        <v>109</v>
      </c>
      <c r="C517" t="s">
        <v>5841</v>
      </c>
      <c r="D517" t="s">
        <v>7069</v>
      </c>
      <c r="E517" t="s">
        <v>6270</v>
      </c>
      <c r="F517" t="s">
        <v>708</v>
      </c>
      <c r="G517" t="s">
        <v>5879</v>
      </c>
      <c r="H517">
        <v>709156500285061</v>
      </c>
      <c r="I517">
        <v>1000</v>
      </c>
      <c r="J517" t="s">
        <v>2238</v>
      </c>
      <c r="K517" t="s">
        <v>4992</v>
      </c>
      <c r="L517" t="s">
        <v>1471</v>
      </c>
    </row>
    <row r="518" spans="1:12" x14ac:dyDescent="0.3">
      <c r="A518">
        <v>709159</v>
      </c>
      <c r="B518" t="s">
        <v>109</v>
      </c>
      <c r="C518" t="s">
        <v>5841</v>
      </c>
      <c r="D518" t="s">
        <v>7069</v>
      </c>
      <c r="E518" t="s">
        <v>6271</v>
      </c>
      <c r="F518" t="s">
        <v>708</v>
      </c>
      <c r="G518" t="s">
        <v>5879</v>
      </c>
      <c r="H518">
        <v>709159500285071</v>
      </c>
      <c r="I518">
        <v>1000</v>
      </c>
      <c r="J518" t="s">
        <v>2238</v>
      </c>
      <c r="K518" t="s">
        <v>4992</v>
      </c>
      <c r="L518" t="s">
        <v>1472</v>
      </c>
    </row>
    <row r="519" spans="1:12" x14ac:dyDescent="0.3">
      <c r="A519">
        <v>709160</v>
      </c>
      <c r="B519" t="s">
        <v>109</v>
      </c>
      <c r="C519" t="s">
        <v>5839</v>
      </c>
      <c r="D519" t="s">
        <v>7075</v>
      </c>
      <c r="E519" t="s">
        <v>6272</v>
      </c>
      <c r="F519" t="s">
        <v>708</v>
      </c>
      <c r="G519" t="s">
        <v>5866</v>
      </c>
      <c r="H519">
        <v>709160500282611</v>
      </c>
      <c r="I519">
        <v>1000</v>
      </c>
      <c r="J519" t="s">
        <v>2258</v>
      </c>
      <c r="K519" t="s">
        <v>4990</v>
      </c>
      <c r="L519" t="s">
        <v>1473</v>
      </c>
    </row>
    <row r="520" spans="1:12" x14ac:dyDescent="0.3">
      <c r="A520">
        <v>709160</v>
      </c>
      <c r="B520" t="s">
        <v>109</v>
      </c>
      <c r="C520" t="s">
        <v>5841</v>
      </c>
      <c r="D520" t="s">
        <v>7069</v>
      </c>
      <c r="E520" t="s">
        <v>6272</v>
      </c>
      <c r="F520" t="s">
        <v>702</v>
      </c>
      <c r="G520" t="s">
        <v>1860</v>
      </c>
      <c r="H520">
        <v>709160500282612</v>
      </c>
      <c r="I520">
        <v>1001</v>
      </c>
      <c r="J520" t="s">
        <v>2312</v>
      </c>
      <c r="K520" t="s">
        <v>4991</v>
      </c>
      <c r="L520" t="s">
        <v>1985</v>
      </c>
    </row>
    <row r="521" spans="1:12" x14ac:dyDescent="0.3">
      <c r="A521">
        <v>709627</v>
      </c>
      <c r="B521" t="s">
        <v>1572</v>
      </c>
      <c r="C521" t="s">
        <v>5839</v>
      </c>
      <c r="D521" t="s">
        <v>7065</v>
      </c>
      <c r="E521" t="s">
        <v>6273</v>
      </c>
      <c r="F521" t="s">
        <v>708</v>
      </c>
      <c r="G521" t="s">
        <v>1603</v>
      </c>
      <c r="H521">
        <v>709627500452451</v>
      </c>
      <c r="I521">
        <v>1000</v>
      </c>
      <c r="J521" t="s">
        <v>1339</v>
      </c>
      <c r="K521" t="s">
        <v>6568</v>
      </c>
      <c r="L521" t="s">
        <v>3359</v>
      </c>
    </row>
    <row r="522" spans="1:12" x14ac:dyDescent="0.3">
      <c r="A522">
        <v>709627</v>
      </c>
      <c r="B522" t="s">
        <v>1572</v>
      </c>
      <c r="C522" t="s">
        <v>5839</v>
      </c>
      <c r="D522" t="s">
        <v>7068</v>
      </c>
      <c r="E522" t="s">
        <v>6273</v>
      </c>
      <c r="F522" t="s">
        <v>768</v>
      </c>
      <c r="G522" t="s">
        <v>5855</v>
      </c>
      <c r="H522">
        <v>709627500452454</v>
      </c>
      <c r="I522">
        <v>1001</v>
      </c>
      <c r="J522" t="s">
        <v>57</v>
      </c>
      <c r="K522" t="s">
        <v>6568</v>
      </c>
      <c r="L522" t="s">
        <v>3360</v>
      </c>
    </row>
    <row r="523" spans="1:12" x14ac:dyDescent="0.3">
      <c r="A523">
        <v>709631</v>
      </c>
      <c r="B523" t="s">
        <v>1103</v>
      </c>
      <c r="C523" t="s">
        <v>5839</v>
      </c>
      <c r="D523" t="s">
        <v>7065</v>
      </c>
      <c r="E523" t="s">
        <v>6274</v>
      </c>
      <c r="F523" t="s">
        <v>708</v>
      </c>
      <c r="G523" t="s">
        <v>5840</v>
      </c>
      <c r="H523">
        <v>709631500420421</v>
      </c>
      <c r="I523">
        <v>1000</v>
      </c>
      <c r="J523" t="s">
        <v>1339</v>
      </c>
      <c r="K523" t="s">
        <v>6568</v>
      </c>
      <c r="L523" t="s">
        <v>6824</v>
      </c>
    </row>
    <row r="524" spans="1:12" x14ac:dyDescent="0.3">
      <c r="A524">
        <v>709635</v>
      </c>
      <c r="B524" t="s">
        <v>150</v>
      </c>
      <c r="C524" t="s">
        <v>5839</v>
      </c>
      <c r="D524" t="s">
        <v>7068</v>
      </c>
      <c r="E524" t="s">
        <v>6275</v>
      </c>
      <c r="F524" t="s">
        <v>708</v>
      </c>
      <c r="G524" t="s">
        <v>5868</v>
      </c>
      <c r="H524">
        <v>709635500372001</v>
      </c>
      <c r="I524">
        <v>1000</v>
      </c>
      <c r="J524" t="s">
        <v>101</v>
      </c>
      <c r="K524" t="s">
        <v>6568</v>
      </c>
      <c r="L524" t="s">
        <v>6825</v>
      </c>
    </row>
    <row r="525" spans="1:12" x14ac:dyDescent="0.3">
      <c r="A525">
        <v>709889</v>
      </c>
      <c r="B525" t="s">
        <v>2777</v>
      </c>
      <c r="C525" t="s">
        <v>5839</v>
      </c>
      <c r="D525" t="s">
        <v>7068</v>
      </c>
      <c r="E525" t="s">
        <v>6276</v>
      </c>
      <c r="F525" t="s">
        <v>702</v>
      </c>
      <c r="G525" t="s">
        <v>5867</v>
      </c>
      <c r="H525">
        <v>709889500419552</v>
      </c>
      <c r="I525">
        <v>1000</v>
      </c>
      <c r="J525" t="s">
        <v>101</v>
      </c>
      <c r="K525" t="s">
        <v>6568</v>
      </c>
      <c r="L525" t="s">
        <v>6826</v>
      </c>
    </row>
    <row r="526" spans="1:12" x14ac:dyDescent="0.3">
      <c r="A526">
        <v>710585</v>
      </c>
      <c r="B526" t="s">
        <v>2778</v>
      </c>
      <c r="C526" t="s">
        <v>5839</v>
      </c>
      <c r="D526" t="s">
        <v>7066</v>
      </c>
      <c r="E526" t="s">
        <v>6277</v>
      </c>
      <c r="F526" t="s">
        <v>1610</v>
      </c>
      <c r="G526" t="s">
        <v>5902</v>
      </c>
      <c r="H526">
        <v>710585500419705</v>
      </c>
      <c r="I526">
        <v>1000</v>
      </c>
      <c r="J526" t="s">
        <v>101</v>
      </c>
      <c r="K526" t="s">
        <v>6568</v>
      </c>
      <c r="L526" t="s">
        <v>4228</v>
      </c>
    </row>
    <row r="527" spans="1:12" x14ac:dyDescent="0.3">
      <c r="A527">
        <v>710698</v>
      </c>
      <c r="B527" t="s">
        <v>2470</v>
      </c>
      <c r="C527" t="s">
        <v>5850</v>
      </c>
      <c r="D527" t="s">
        <v>7069</v>
      </c>
      <c r="E527" t="s">
        <v>6278</v>
      </c>
      <c r="F527" t="s">
        <v>768</v>
      </c>
      <c r="G527" t="s">
        <v>5915</v>
      </c>
      <c r="H527">
        <v>710698500537574</v>
      </c>
      <c r="I527">
        <v>1000</v>
      </c>
      <c r="J527" t="s">
        <v>2238</v>
      </c>
      <c r="K527" t="s">
        <v>6610</v>
      </c>
      <c r="L527" t="s">
        <v>6827</v>
      </c>
    </row>
    <row r="528" spans="1:12" x14ac:dyDescent="0.3">
      <c r="A528">
        <v>710808</v>
      </c>
      <c r="B528" t="s">
        <v>2280</v>
      </c>
      <c r="C528" t="s">
        <v>5839</v>
      </c>
      <c r="D528" t="s">
        <v>7067</v>
      </c>
      <c r="E528" t="s">
        <v>6279</v>
      </c>
      <c r="F528" t="s">
        <v>708</v>
      </c>
      <c r="G528" t="s">
        <v>5851</v>
      </c>
      <c r="H528">
        <v>710808500370901</v>
      </c>
      <c r="I528">
        <v>1000</v>
      </c>
      <c r="J528" t="s">
        <v>1714</v>
      </c>
      <c r="K528" t="s">
        <v>5163</v>
      </c>
      <c r="L528" t="s">
        <v>1738</v>
      </c>
    </row>
    <row r="529" spans="1:12" x14ac:dyDescent="0.3">
      <c r="A529">
        <v>711779</v>
      </c>
      <c r="B529" t="s">
        <v>966</v>
      </c>
      <c r="C529" t="s">
        <v>5839</v>
      </c>
      <c r="D529" t="s">
        <v>7068</v>
      </c>
      <c r="E529" t="s">
        <v>6280</v>
      </c>
      <c r="F529" t="s">
        <v>708</v>
      </c>
      <c r="G529" t="s">
        <v>5865</v>
      </c>
      <c r="H529">
        <v>711779500286861</v>
      </c>
      <c r="I529">
        <v>1000</v>
      </c>
      <c r="J529" t="s">
        <v>101</v>
      </c>
      <c r="K529" t="s">
        <v>4998</v>
      </c>
      <c r="L529" t="s">
        <v>1474</v>
      </c>
    </row>
    <row r="530" spans="1:12" x14ac:dyDescent="0.3">
      <c r="A530">
        <v>712391</v>
      </c>
      <c r="B530" t="s">
        <v>215</v>
      </c>
      <c r="C530" t="s">
        <v>5839</v>
      </c>
      <c r="D530" t="s">
        <v>7066</v>
      </c>
      <c r="E530" t="s">
        <v>6281</v>
      </c>
      <c r="F530" t="s">
        <v>708</v>
      </c>
      <c r="G530" t="s">
        <v>5851</v>
      </c>
      <c r="H530">
        <v>712391500369311</v>
      </c>
      <c r="I530">
        <v>1000</v>
      </c>
      <c r="J530" t="s">
        <v>101</v>
      </c>
      <c r="K530" t="s">
        <v>6568</v>
      </c>
      <c r="L530" t="s">
        <v>3361</v>
      </c>
    </row>
    <row r="531" spans="1:12" x14ac:dyDescent="0.3">
      <c r="A531">
        <v>712576</v>
      </c>
      <c r="B531" t="s">
        <v>1167</v>
      </c>
      <c r="C531" t="s">
        <v>5839</v>
      </c>
      <c r="D531" t="s">
        <v>7066</v>
      </c>
      <c r="E531" t="s">
        <v>6282</v>
      </c>
      <c r="F531" t="s">
        <v>708</v>
      </c>
      <c r="G531" t="s">
        <v>5878</v>
      </c>
      <c r="H531">
        <v>712576500370411</v>
      </c>
      <c r="I531">
        <v>1000</v>
      </c>
      <c r="J531" t="s">
        <v>101</v>
      </c>
      <c r="K531" t="s">
        <v>6568</v>
      </c>
      <c r="L531" t="s">
        <v>3362</v>
      </c>
    </row>
    <row r="532" spans="1:12" x14ac:dyDescent="0.3">
      <c r="A532">
        <v>712707</v>
      </c>
      <c r="B532" t="s">
        <v>2393</v>
      </c>
      <c r="C532" t="s">
        <v>5839</v>
      </c>
      <c r="D532" t="s">
        <v>7073</v>
      </c>
      <c r="E532" t="s">
        <v>6283</v>
      </c>
      <c r="F532" t="s">
        <v>702</v>
      </c>
      <c r="G532" t="s">
        <v>5887</v>
      </c>
      <c r="H532">
        <v>712707500287632</v>
      </c>
      <c r="I532">
        <v>1000</v>
      </c>
      <c r="J532" t="s">
        <v>1705</v>
      </c>
      <c r="K532" t="s">
        <v>6611</v>
      </c>
      <c r="L532" t="s">
        <v>6828</v>
      </c>
    </row>
    <row r="533" spans="1:12" x14ac:dyDescent="0.3">
      <c r="A533">
        <v>712893</v>
      </c>
      <c r="B533" t="s">
        <v>28</v>
      </c>
      <c r="C533" t="s">
        <v>5839</v>
      </c>
      <c r="D533" t="s">
        <v>7065</v>
      </c>
      <c r="E533" t="s">
        <v>6284</v>
      </c>
      <c r="F533" t="s">
        <v>1605</v>
      </c>
      <c r="G533" t="s">
        <v>5847</v>
      </c>
      <c r="H533">
        <v>712893500359903</v>
      </c>
      <c r="I533">
        <v>1000</v>
      </c>
      <c r="J533" t="s">
        <v>1339</v>
      </c>
      <c r="K533" t="s">
        <v>6568</v>
      </c>
      <c r="L533" t="s">
        <v>6829</v>
      </c>
    </row>
    <row r="534" spans="1:12" x14ac:dyDescent="0.3">
      <c r="A534">
        <v>712893</v>
      </c>
      <c r="B534" t="s">
        <v>28</v>
      </c>
      <c r="C534" t="s">
        <v>5839</v>
      </c>
      <c r="D534" t="s">
        <v>7068</v>
      </c>
      <c r="E534" t="s">
        <v>6284</v>
      </c>
      <c r="F534" t="s">
        <v>768</v>
      </c>
      <c r="G534" t="s">
        <v>1861</v>
      </c>
      <c r="H534">
        <v>712893500359904</v>
      </c>
      <c r="I534">
        <v>1001</v>
      </c>
      <c r="J534" t="s">
        <v>57</v>
      </c>
      <c r="K534" t="s">
        <v>6568</v>
      </c>
      <c r="L534" t="s">
        <v>6830</v>
      </c>
    </row>
    <row r="535" spans="1:12" x14ac:dyDescent="0.3">
      <c r="A535">
        <v>712908</v>
      </c>
      <c r="B535" t="s">
        <v>28</v>
      </c>
      <c r="C535" t="s">
        <v>5839</v>
      </c>
      <c r="D535" t="s">
        <v>7071</v>
      </c>
      <c r="E535" t="s">
        <v>6285</v>
      </c>
      <c r="F535" t="s">
        <v>702</v>
      </c>
      <c r="G535" t="s">
        <v>1845</v>
      </c>
      <c r="H535">
        <v>712908500359912</v>
      </c>
      <c r="I535">
        <v>1000</v>
      </c>
      <c r="J535" t="s">
        <v>101</v>
      </c>
      <c r="K535" t="s">
        <v>6568</v>
      </c>
      <c r="L535" t="s">
        <v>6831</v>
      </c>
    </row>
    <row r="536" spans="1:12" x14ac:dyDescent="0.3">
      <c r="A536">
        <v>712913</v>
      </c>
      <c r="B536" t="s">
        <v>28</v>
      </c>
      <c r="C536" t="s">
        <v>5839</v>
      </c>
      <c r="D536" t="s">
        <v>7071</v>
      </c>
      <c r="E536" t="s">
        <v>6286</v>
      </c>
      <c r="F536" t="s">
        <v>702</v>
      </c>
      <c r="G536" t="s">
        <v>5848</v>
      </c>
      <c r="H536">
        <v>712913500359922</v>
      </c>
      <c r="I536">
        <v>1000</v>
      </c>
      <c r="J536" t="s">
        <v>101</v>
      </c>
      <c r="K536" t="s">
        <v>6568</v>
      </c>
      <c r="L536" t="s">
        <v>6832</v>
      </c>
    </row>
    <row r="537" spans="1:12" x14ac:dyDescent="0.3">
      <c r="A537">
        <v>713168</v>
      </c>
      <c r="B537" t="s">
        <v>109</v>
      </c>
      <c r="C537" t="s">
        <v>5839</v>
      </c>
      <c r="D537" t="s">
        <v>7075</v>
      </c>
      <c r="E537" t="s">
        <v>6287</v>
      </c>
      <c r="F537" t="s">
        <v>708</v>
      </c>
      <c r="G537" t="s">
        <v>5866</v>
      </c>
      <c r="H537">
        <v>713168500287511</v>
      </c>
      <c r="I537">
        <v>1000</v>
      </c>
      <c r="J537" t="s">
        <v>2258</v>
      </c>
      <c r="K537" t="s">
        <v>4999</v>
      </c>
      <c r="L537" t="s">
        <v>1475</v>
      </c>
    </row>
    <row r="538" spans="1:12" x14ac:dyDescent="0.3">
      <c r="A538">
        <v>713231</v>
      </c>
      <c r="B538" t="s">
        <v>141</v>
      </c>
      <c r="C538" t="s">
        <v>5839</v>
      </c>
      <c r="D538" t="s">
        <v>7075</v>
      </c>
      <c r="E538" t="s">
        <v>6288</v>
      </c>
      <c r="F538" t="s">
        <v>708</v>
      </c>
      <c r="G538" t="s">
        <v>5866</v>
      </c>
      <c r="H538">
        <v>713231500287021</v>
      </c>
      <c r="I538">
        <v>1000</v>
      </c>
      <c r="J538" t="s">
        <v>2258</v>
      </c>
      <c r="K538" t="s">
        <v>4998</v>
      </c>
      <c r="L538" t="s">
        <v>1476</v>
      </c>
    </row>
    <row r="539" spans="1:12" x14ac:dyDescent="0.3">
      <c r="A539">
        <v>713263</v>
      </c>
      <c r="B539" t="s">
        <v>964</v>
      </c>
      <c r="C539" t="s">
        <v>5839</v>
      </c>
      <c r="D539" t="s">
        <v>7068</v>
      </c>
      <c r="E539" t="s">
        <v>6289</v>
      </c>
      <c r="F539" t="s">
        <v>708</v>
      </c>
      <c r="G539" t="s">
        <v>5852</v>
      </c>
      <c r="H539">
        <v>713263500287471</v>
      </c>
      <c r="I539">
        <v>1000</v>
      </c>
      <c r="J539" t="s">
        <v>101</v>
      </c>
      <c r="K539" t="s">
        <v>4999</v>
      </c>
      <c r="L539" t="s">
        <v>1477</v>
      </c>
    </row>
    <row r="540" spans="1:12" x14ac:dyDescent="0.3">
      <c r="A540">
        <v>713265</v>
      </c>
      <c r="B540" t="s">
        <v>964</v>
      </c>
      <c r="C540" t="s">
        <v>5839</v>
      </c>
      <c r="D540" t="s">
        <v>7068</v>
      </c>
      <c r="E540" t="s">
        <v>6290</v>
      </c>
      <c r="F540" t="s">
        <v>708</v>
      </c>
      <c r="G540" t="s">
        <v>5852</v>
      </c>
      <c r="H540">
        <v>713265500287501</v>
      </c>
      <c r="I540">
        <v>1000</v>
      </c>
      <c r="J540" t="s">
        <v>101</v>
      </c>
      <c r="K540" t="s">
        <v>4999</v>
      </c>
      <c r="L540" t="s">
        <v>1478</v>
      </c>
    </row>
    <row r="541" spans="1:12" x14ac:dyDescent="0.3">
      <c r="A541">
        <v>716708</v>
      </c>
      <c r="B541" t="s">
        <v>2280</v>
      </c>
      <c r="C541" t="s">
        <v>5839</v>
      </c>
      <c r="D541" t="s">
        <v>7067</v>
      </c>
      <c r="E541" t="s">
        <v>6291</v>
      </c>
      <c r="F541" t="s">
        <v>708</v>
      </c>
      <c r="G541" t="s">
        <v>5911</v>
      </c>
      <c r="H541">
        <v>716708500370921</v>
      </c>
      <c r="I541">
        <v>1000</v>
      </c>
      <c r="J541" t="s">
        <v>1714</v>
      </c>
      <c r="K541" t="s">
        <v>5163</v>
      </c>
      <c r="L541" t="s">
        <v>1740</v>
      </c>
    </row>
    <row r="542" spans="1:12" x14ac:dyDescent="0.3">
      <c r="A542">
        <v>716927</v>
      </c>
      <c r="B542" t="s">
        <v>2280</v>
      </c>
      <c r="C542" t="s">
        <v>5839</v>
      </c>
      <c r="D542" t="s">
        <v>7067</v>
      </c>
      <c r="E542" t="s">
        <v>6292</v>
      </c>
      <c r="F542" t="s">
        <v>708</v>
      </c>
      <c r="G542" t="s">
        <v>5844</v>
      </c>
      <c r="H542">
        <v>716927500371011</v>
      </c>
      <c r="I542">
        <v>1000</v>
      </c>
      <c r="J542" t="s">
        <v>1714</v>
      </c>
      <c r="K542" t="s">
        <v>5163</v>
      </c>
      <c r="L542" t="s">
        <v>1742</v>
      </c>
    </row>
    <row r="543" spans="1:12" x14ac:dyDescent="0.3">
      <c r="A543">
        <v>717550</v>
      </c>
      <c r="B543" t="s">
        <v>2292</v>
      </c>
      <c r="C543" t="s">
        <v>5839</v>
      </c>
      <c r="D543" t="s">
        <v>7078</v>
      </c>
      <c r="E543" t="s">
        <v>6293</v>
      </c>
      <c r="F543" t="s">
        <v>1605</v>
      </c>
      <c r="G543" t="s">
        <v>5916</v>
      </c>
      <c r="H543">
        <v>717550500353943</v>
      </c>
      <c r="I543">
        <v>1000</v>
      </c>
      <c r="J543" t="s">
        <v>2278</v>
      </c>
      <c r="K543" t="s">
        <v>5036</v>
      </c>
      <c r="L543" t="s">
        <v>1865</v>
      </c>
    </row>
    <row r="544" spans="1:12" x14ac:dyDescent="0.3">
      <c r="A544">
        <v>717550</v>
      </c>
      <c r="B544" t="s">
        <v>2292</v>
      </c>
      <c r="C544" t="s">
        <v>5839</v>
      </c>
      <c r="D544" t="s">
        <v>7078</v>
      </c>
      <c r="E544" t="s">
        <v>6293</v>
      </c>
      <c r="F544" t="s">
        <v>1605</v>
      </c>
      <c r="G544" t="s">
        <v>5916</v>
      </c>
      <c r="H544">
        <v>717550500353943</v>
      </c>
      <c r="I544">
        <v>1000</v>
      </c>
      <c r="J544" t="s">
        <v>2278</v>
      </c>
      <c r="K544" t="s">
        <v>5036</v>
      </c>
      <c r="L544" t="s">
        <v>1865</v>
      </c>
    </row>
    <row r="545" spans="1:12" x14ac:dyDescent="0.3">
      <c r="A545">
        <v>717550</v>
      </c>
      <c r="B545" t="s">
        <v>2292</v>
      </c>
      <c r="C545" t="s">
        <v>5839</v>
      </c>
      <c r="D545" t="s">
        <v>7078</v>
      </c>
      <c r="E545" t="s">
        <v>6293</v>
      </c>
      <c r="F545" t="s">
        <v>768</v>
      </c>
      <c r="G545" t="s">
        <v>5916</v>
      </c>
      <c r="H545">
        <v>717550500353944</v>
      </c>
      <c r="I545">
        <v>1001</v>
      </c>
      <c r="J545" t="s">
        <v>2328</v>
      </c>
      <c r="K545" t="s">
        <v>5036</v>
      </c>
      <c r="L545" t="s">
        <v>1867</v>
      </c>
    </row>
    <row r="546" spans="1:12" x14ac:dyDescent="0.3">
      <c r="A546">
        <v>717550</v>
      </c>
      <c r="B546" t="s">
        <v>2292</v>
      </c>
      <c r="C546" t="s">
        <v>5839</v>
      </c>
      <c r="D546" t="s">
        <v>7078</v>
      </c>
      <c r="E546" t="s">
        <v>6293</v>
      </c>
      <c r="F546" t="s">
        <v>768</v>
      </c>
      <c r="G546" t="s">
        <v>5916</v>
      </c>
      <c r="H546">
        <v>717550500353944</v>
      </c>
      <c r="I546">
        <v>1001</v>
      </c>
      <c r="J546" t="s">
        <v>2328</v>
      </c>
      <c r="K546" t="s">
        <v>5036</v>
      </c>
      <c r="L546" t="s">
        <v>1867</v>
      </c>
    </row>
    <row r="547" spans="1:12" x14ac:dyDescent="0.3">
      <c r="A547">
        <v>719038</v>
      </c>
      <c r="B547" t="s">
        <v>160</v>
      </c>
      <c r="C547" t="s">
        <v>5839</v>
      </c>
      <c r="D547" t="s">
        <v>7067</v>
      </c>
      <c r="E547" t="s">
        <v>6294</v>
      </c>
      <c r="F547" t="s">
        <v>708</v>
      </c>
      <c r="G547" t="s">
        <v>5911</v>
      </c>
      <c r="H547">
        <v>719038500433311</v>
      </c>
      <c r="I547">
        <v>1000</v>
      </c>
      <c r="J547" t="s">
        <v>1714</v>
      </c>
      <c r="K547" t="s">
        <v>5014</v>
      </c>
      <c r="L547" t="s">
        <v>2942</v>
      </c>
    </row>
    <row r="548" spans="1:12" x14ac:dyDescent="0.3">
      <c r="A548">
        <v>719038</v>
      </c>
      <c r="B548" t="s">
        <v>160</v>
      </c>
      <c r="C548" t="s">
        <v>5839</v>
      </c>
      <c r="D548" t="s">
        <v>7067</v>
      </c>
      <c r="E548" t="s">
        <v>6294</v>
      </c>
      <c r="F548" t="s">
        <v>702</v>
      </c>
      <c r="G548" t="s">
        <v>5911</v>
      </c>
      <c r="H548">
        <v>719038500433312</v>
      </c>
      <c r="I548">
        <v>1099</v>
      </c>
      <c r="J548" t="s">
        <v>2320</v>
      </c>
      <c r="K548" t="s">
        <v>5015</v>
      </c>
      <c r="L548" t="s">
        <v>2940</v>
      </c>
    </row>
    <row r="549" spans="1:12" x14ac:dyDescent="0.3">
      <c r="A549">
        <v>719941</v>
      </c>
      <c r="B549" t="s">
        <v>160</v>
      </c>
      <c r="C549" t="s">
        <v>5839</v>
      </c>
      <c r="D549" t="s">
        <v>7067</v>
      </c>
      <c r="E549" t="s">
        <v>6295</v>
      </c>
      <c r="F549" t="s">
        <v>708</v>
      </c>
      <c r="G549" t="s">
        <v>5917</v>
      </c>
      <c r="H549">
        <v>719941500429571</v>
      </c>
      <c r="I549">
        <v>1000</v>
      </c>
      <c r="J549" t="s">
        <v>1714</v>
      </c>
      <c r="K549" t="s">
        <v>4861</v>
      </c>
      <c r="L549" t="s">
        <v>6833</v>
      </c>
    </row>
    <row r="550" spans="1:12" x14ac:dyDescent="0.3">
      <c r="A550">
        <v>719951</v>
      </c>
      <c r="B550" t="s">
        <v>2473</v>
      </c>
      <c r="C550" t="s">
        <v>5839</v>
      </c>
      <c r="D550" t="s">
        <v>7067</v>
      </c>
      <c r="E550" t="s">
        <v>6296</v>
      </c>
      <c r="F550" t="s">
        <v>708</v>
      </c>
      <c r="G550" t="s">
        <v>5904</v>
      </c>
      <c r="H550">
        <v>719951500420921</v>
      </c>
      <c r="I550">
        <v>1000</v>
      </c>
      <c r="J550" t="s">
        <v>1714</v>
      </c>
      <c r="K550" t="s">
        <v>5021</v>
      </c>
      <c r="L550" t="s">
        <v>1746</v>
      </c>
    </row>
    <row r="551" spans="1:12" x14ac:dyDescent="0.3">
      <c r="A551">
        <v>719951</v>
      </c>
      <c r="B551" t="s">
        <v>2473</v>
      </c>
      <c r="C551" t="s">
        <v>5881</v>
      </c>
      <c r="D551" t="s">
        <v>7067</v>
      </c>
      <c r="E551" t="s">
        <v>6296</v>
      </c>
      <c r="F551" t="s">
        <v>702</v>
      </c>
      <c r="G551" t="s">
        <v>5904</v>
      </c>
      <c r="H551">
        <v>719951500420922</v>
      </c>
      <c r="I551">
        <v>1099</v>
      </c>
      <c r="J551" t="s">
        <v>2320</v>
      </c>
      <c r="K551" t="s">
        <v>5022</v>
      </c>
      <c r="L551" t="s">
        <v>1744</v>
      </c>
    </row>
    <row r="552" spans="1:12" x14ac:dyDescent="0.3">
      <c r="A552">
        <v>720143</v>
      </c>
      <c r="B552" t="s">
        <v>160</v>
      </c>
      <c r="C552" t="s">
        <v>5839</v>
      </c>
      <c r="D552" t="s">
        <v>7067</v>
      </c>
      <c r="E552" t="s">
        <v>6297</v>
      </c>
      <c r="F552" t="s">
        <v>708</v>
      </c>
      <c r="G552" t="s">
        <v>5911</v>
      </c>
      <c r="H552">
        <v>720143500447261</v>
      </c>
      <c r="I552">
        <v>1000</v>
      </c>
      <c r="J552" t="s">
        <v>1714</v>
      </c>
      <c r="K552" t="s">
        <v>5023</v>
      </c>
      <c r="L552" t="s">
        <v>6834</v>
      </c>
    </row>
    <row r="553" spans="1:12" x14ac:dyDescent="0.3">
      <c r="A553">
        <v>720161</v>
      </c>
      <c r="B553" t="s">
        <v>160</v>
      </c>
      <c r="C553" t="s">
        <v>5839</v>
      </c>
      <c r="D553" t="s">
        <v>7067</v>
      </c>
      <c r="E553" t="s">
        <v>6298</v>
      </c>
      <c r="F553" t="s">
        <v>708</v>
      </c>
      <c r="G553" t="s">
        <v>5911</v>
      </c>
      <c r="H553">
        <v>720161500433321</v>
      </c>
      <c r="I553">
        <v>1000</v>
      </c>
      <c r="J553" t="s">
        <v>1714</v>
      </c>
      <c r="K553" t="s">
        <v>5014</v>
      </c>
      <c r="L553" t="s">
        <v>3024</v>
      </c>
    </row>
    <row r="554" spans="1:12" x14ac:dyDescent="0.3">
      <c r="A554">
        <v>720753</v>
      </c>
      <c r="B554" t="s">
        <v>109</v>
      </c>
      <c r="C554" t="s">
        <v>5839</v>
      </c>
      <c r="D554" t="s">
        <v>7075</v>
      </c>
      <c r="E554" t="s">
        <v>6299</v>
      </c>
      <c r="F554" t="s">
        <v>708</v>
      </c>
      <c r="G554" t="s">
        <v>5918</v>
      </c>
      <c r="H554">
        <v>720753500344151</v>
      </c>
      <c r="I554">
        <v>1000</v>
      </c>
      <c r="J554" t="s">
        <v>2258</v>
      </c>
      <c r="K554" t="s">
        <v>5027</v>
      </c>
      <c r="L554" t="s">
        <v>1479</v>
      </c>
    </row>
    <row r="555" spans="1:12" x14ac:dyDescent="0.3">
      <c r="A555">
        <v>721707</v>
      </c>
      <c r="B555" t="s">
        <v>974</v>
      </c>
      <c r="C555" t="s">
        <v>5839</v>
      </c>
      <c r="D555" t="s">
        <v>7071</v>
      </c>
      <c r="E555" t="s">
        <v>6300</v>
      </c>
      <c r="F555" t="s">
        <v>702</v>
      </c>
      <c r="G555" t="s">
        <v>5848</v>
      </c>
      <c r="H555">
        <v>721707500359932</v>
      </c>
      <c r="I555">
        <v>1000</v>
      </c>
      <c r="J555" t="s">
        <v>101</v>
      </c>
      <c r="K555" t="s">
        <v>6568</v>
      </c>
      <c r="L555" t="s">
        <v>6835</v>
      </c>
    </row>
    <row r="556" spans="1:12" x14ac:dyDescent="0.3">
      <c r="A556">
        <v>721917</v>
      </c>
      <c r="B556" t="s">
        <v>144</v>
      </c>
      <c r="C556" t="s">
        <v>5839</v>
      </c>
      <c r="D556" t="s">
        <v>7068</v>
      </c>
      <c r="E556" t="s">
        <v>6301</v>
      </c>
      <c r="F556" t="s">
        <v>708</v>
      </c>
      <c r="G556" t="s">
        <v>5843</v>
      </c>
      <c r="H556">
        <v>721917500532281</v>
      </c>
      <c r="I556">
        <v>1000</v>
      </c>
      <c r="J556" t="s">
        <v>101</v>
      </c>
      <c r="K556" t="s">
        <v>5517</v>
      </c>
      <c r="L556" t="s">
        <v>6836</v>
      </c>
    </row>
    <row r="557" spans="1:12" x14ac:dyDescent="0.3">
      <c r="A557">
        <v>721917</v>
      </c>
      <c r="B557" t="s">
        <v>144</v>
      </c>
      <c r="C557" t="s">
        <v>5839</v>
      </c>
      <c r="D557" t="s">
        <v>7068</v>
      </c>
      <c r="E557" t="s">
        <v>6301</v>
      </c>
      <c r="F557" t="s">
        <v>702</v>
      </c>
      <c r="G557" t="s">
        <v>5843</v>
      </c>
      <c r="H557">
        <v>721917500532282</v>
      </c>
      <c r="I557">
        <v>1099</v>
      </c>
      <c r="J557" t="s">
        <v>1879</v>
      </c>
      <c r="K557" t="s">
        <v>4472</v>
      </c>
      <c r="L557" t="s">
        <v>6837</v>
      </c>
    </row>
    <row r="558" spans="1:12" x14ac:dyDescent="0.3">
      <c r="A558">
        <v>722419</v>
      </c>
      <c r="B558" t="s">
        <v>164</v>
      </c>
      <c r="C558" t="s">
        <v>5839</v>
      </c>
      <c r="D558" t="s">
        <v>7073</v>
      </c>
      <c r="E558" t="s">
        <v>6302</v>
      </c>
      <c r="F558" t="s">
        <v>708</v>
      </c>
      <c r="G558" t="s">
        <v>5842</v>
      </c>
      <c r="H558">
        <v>722419500355871</v>
      </c>
      <c r="I558">
        <v>1000</v>
      </c>
      <c r="J558" t="s">
        <v>1705</v>
      </c>
      <c r="K558" t="s">
        <v>6568</v>
      </c>
      <c r="L558" t="s">
        <v>6838</v>
      </c>
    </row>
    <row r="559" spans="1:12" x14ac:dyDescent="0.3">
      <c r="A559">
        <v>723100</v>
      </c>
      <c r="B559" t="s">
        <v>249</v>
      </c>
      <c r="C559" t="s">
        <v>5839</v>
      </c>
      <c r="D559" t="s">
        <v>7070</v>
      </c>
      <c r="E559" t="s">
        <v>6303</v>
      </c>
      <c r="F559" t="s">
        <v>708</v>
      </c>
      <c r="G559" t="s">
        <v>1613</v>
      </c>
      <c r="H559">
        <v>723100500371431</v>
      </c>
      <c r="I559">
        <v>1000</v>
      </c>
      <c r="J559" t="s">
        <v>1339</v>
      </c>
      <c r="K559" t="s">
        <v>5188</v>
      </c>
      <c r="L559" t="s">
        <v>1748</v>
      </c>
    </row>
    <row r="560" spans="1:12" x14ac:dyDescent="0.3">
      <c r="A560">
        <v>723100</v>
      </c>
      <c r="B560" t="s">
        <v>249</v>
      </c>
      <c r="C560" t="s">
        <v>5839</v>
      </c>
      <c r="D560" t="s">
        <v>7068</v>
      </c>
      <c r="E560" t="s">
        <v>6303</v>
      </c>
      <c r="F560" t="s">
        <v>702</v>
      </c>
      <c r="G560" t="s">
        <v>5855</v>
      </c>
      <c r="H560">
        <v>723100500371432</v>
      </c>
      <c r="I560">
        <v>1001</v>
      </c>
      <c r="J560" t="s">
        <v>57</v>
      </c>
      <c r="K560" t="s">
        <v>5189</v>
      </c>
      <c r="L560" t="s">
        <v>1480</v>
      </c>
    </row>
    <row r="561" spans="1:12" x14ac:dyDescent="0.3">
      <c r="A561">
        <v>723542</v>
      </c>
      <c r="B561" t="s">
        <v>120</v>
      </c>
      <c r="C561" t="s">
        <v>5839</v>
      </c>
      <c r="D561" t="s">
        <v>7066</v>
      </c>
      <c r="E561" t="s">
        <v>6304</v>
      </c>
      <c r="F561" t="s">
        <v>708</v>
      </c>
      <c r="G561" t="s">
        <v>5855</v>
      </c>
      <c r="H561">
        <v>723542500368161</v>
      </c>
      <c r="I561">
        <v>1000</v>
      </c>
      <c r="J561" t="s">
        <v>3613</v>
      </c>
      <c r="K561" t="s">
        <v>4524</v>
      </c>
      <c r="L561" t="s">
        <v>1481</v>
      </c>
    </row>
    <row r="562" spans="1:12" x14ac:dyDescent="0.3">
      <c r="A562">
        <v>723542</v>
      </c>
      <c r="B562" t="s">
        <v>120</v>
      </c>
      <c r="C562" t="s">
        <v>5839</v>
      </c>
      <c r="D562" t="s">
        <v>7066</v>
      </c>
      <c r="E562" t="s">
        <v>6304</v>
      </c>
      <c r="F562" t="s">
        <v>708</v>
      </c>
      <c r="G562" t="s">
        <v>5855</v>
      </c>
      <c r="H562">
        <v>723542500368161</v>
      </c>
      <c r="I562">
        <v>1011</v>
      </c>
      <c r="J562" t="s">
        <v>101</v>
      </c>
      <c r="K562" t="s">
        <v>4564</v>
      </c>
      <c r="L562" t="s">
        <v>6839</v>
      </c>
    </row>
    <row r="563" spans="1:12" x14ac:dyDescent="0.3">
      <c r="A563">
        <v>724672</v>
      </c>
      <c r="B563" t="s">
        <v>112</v>
      </c>
      <c r="C563" t="s">
        <v>5839</v>
      </c>
      <c r="D563" t="s">
        <v>7070</v>
      </c>
      <c r="E563" t="s">
        <v>6305</v>
      </c>
      <c r="F563" t="s">
        <v>708</v>
      </c>
      <c r="G563" t="s">
        <v>1604</v>
      </c>
      <c r="H563">
        <v>724672500353751</v>
      </c>
      <c r="I563">
        <v>1000</v>
      </c>
      <c r="J563" t="s">
        <v>1339</v>
      </c>
      <c r="K563" t="s">
        <v>5032</v>
      </c>
      <c r="L563" t="s">
        <v>1482</v>
      </c>
    </row>
    <row r="564" spans="1:12" x14ac:dyDescent="0.3">
      <c r="A564">
        <v>724672</v>
      </c>
      <c r="B564" t="s">
        <v>112</v>
      </c>
      <c r="C564" t="s">
        <v>5839</v>
      </c>
      <c r="D564" t="s">
        <v>7068</v>
      </c>
      <c r="E564" t="s">
        <v>6305</v>
      </c>
      <c r="F564" t="s">
        <v>702</v>
      </c>
      <c r="G564" t="s">
        <v>5855</v>
      </c>
      <c r="H564">
        <v>724672500353752</v>
      </c>
      <c r="I564">
        <v>1001</v>
      </c>
      <c r="J564" t="s">
        <v>57</v>
      </c>
      <c r="K564" t="s">
        <v>5034</v>
      </c>
      <c r="L564" t="s">
        <v>1750</v>
      </c>
    </row>
    <row r="565" spans="1:12" x14ac:dyDescent="0.3">
      <c r="A565">
        <v>725035</v>
      </c>
      <c r="B565" t="s">
        <v>329</v>
      </c>
      <c r="C565" t="s">
        <v>5839</v>
      </c>
      <c r="D565" t="s">
        <v>7070</v>
      </c>
      <c r="E565" t="s">
        <v>6306</v>
      </c>
      <c r="F565" t="s">
        <v>708</v>
      </c>
      <c r="G565" t="s">
        <v>1604</v>
      </c>
      <c r="H565">
        <v>725035500353821</v>
      </c>
      <c r="I565">
        <v>1000</v>
      </c>
      <c r="J565" t="s">
        <v>1339</v>
      </c>
      <c r="K565" t="s">
        <v>5032</v>
      </c>
      <c r="L565" t="s">
        <v>1483</v>
      </c>
    </row>
    <row r="566" spans="1:12" x14ac:dyDescent="0.3">
      <c r="A566">
        <v>728491</v>
      </c>
      <c r="B566" t="s">
        <v>1570</v>
      </c>
      <c r="C566" t="s">
        <v>5839</v>
      </c>
      <c r="D566" t="s">
        <v>7065</v>
      </c>
      <c r="E566" t="s">
        <v>6307</v>
      </c>
      <c r="F566" t="s">
        <v>708</v>
      </c>
      <c r="G566" t="s">
        <v>5856</v>
      </c>
      <c r="H566">
        <v>728491500454781</v>
      </c>
      <c r="I566">
        <v>1000</v>
      </c>
      <c r="J566" t="s">
        <v>1339</v>
      </c>
      <c r="K566" t="s">
        <v>6568</v>
      </c>
      <c r="L566" t="s">
        <v>6840</v>
      </c>
    </row>
    <row r="567" spans="1:12" x14ac:dyDescent="0.3">
      <c r="A567">
        <v>728493</v>
      </c>
      <c r="B567" t="s">
        <v>227</v>
      </c>
      <c r="C567" t="s">
        <v>5839</v>
      </c>
      <c r="D567" t="s">
        <v>7066</v>
      </c>
      <c r="E567" t="s">
        <v>6308</v>
      </c>
      <c r="F567" t="s">
        <v>708</v>
      </c>
      <c r="G567" t="s">
        <v>5878</v>
      </c>
      <c r="H567">
        <v>728493500410141</v>
      </c>
      <c r="I567">
        <v>1001</v>
      </c>
      <c r="J567" t="s">
        <v>57</v>
      </c>
      <c r="K567" t="s">
        <v>6568</v>
      </c>
      <c r="L567" t="s">
        <v>6842</v>
      </c>
    </row>
    <row r="568" spans="1:12" x14ac:dyDescent="0.3">
      <c r="A568">
        <v>728493</v>
      </c>
      <c r="B568" t="s">
        <v>227</v>
      </c>
      <c r="C568" t="s">
        <v>5839</v>
      </c>
      <c r="D568" t="s">
        <v>7066</v>
      </c>
      <c r="E568" t="s">
        <v>6308</v>
      </c>
      <c r="F568" t="s">
        <v>702</v>
      </c>
      <c r="G568" t="s">
        <v>5878</v>
      </c>
      <c r="H568">
        <v>728493500410142</v>
      </c>
      <c r="I568">
        <v>1099</v>
      </c>
      <c r="J568" t="s">
        <v>1574</v>
      </c>
      <c r="K568" t="s">
        <v>4890</v>
      </c>
      <c r="L568" t="s">
        <v>6843</v>
      </c>
    </row>
    <row r="569" spans="1:12" x14ac:dyDescent="0.3">
      <c r="A569">
        <v>728493</v>
      </c>
      <c r="B569" t="s">
        <v>227</v>
      </c>
      <c r="C569" t="s">
        <v>5839</v>
      </c>
      <c r="D569" t="s">
        <v>7065</v>
      </c>
      <c r="E569" t="s">
        <v>6308</v>
      </c>
      <c r="F569" t="s">
        <v>1605</v>
      </c>
      <c r="G569" t="s">
        <v>704</v>
      </c>
      <c r="H569">
        <v>728493500410143</v>
      </c>
      <c r="I569">
        <v>1000</v>
      </c>
      <c r="J569" t="s">
        <v>1339</v>
      </c>
      <c r="K569" t="s">
        <v>6568</v>
      </c>
      <c r="L569" t="s">
        <v>6841</v>
      </c>
    </row>
    <row r="570" spans="1:12" x14ac:dyDescent="0.3">
      <c r="A570">
        <v>728995</v>
      </c>
      <c r="B570" t="s">
        <v>329</v>
      </c>
      <c r="C570" t="s">
        <v>5839</v>
      </c>
      <c r="D570" t="s">
        <v>7070</v>
      </c>
      <c r="E570" t="s">
        <v>6309</v>
      </c>
      <c r="F570" t="s">
        <v>708</v>
      </c>
      <c r="G570" t="s">
        <v>1847</v>
      </c>
      <c r="H570">
        <v>728995500359221</v>
      </c>
      <c r="I570">
        <v>1000</v>
      </c>
      <c r="J570" t="s">
        <v>1339</v>
      </c>
      <c r="K570" t="s">
        <v>5083</v>
      </c>
      <c r="L570" t="s">
        <v>1484</v>
      </c>
    </row>
    <row r="571" spans="1:12" x14ac:dyDescent="0.3">
      <c r="A571">
        <v>730089</v>
      </c>
      <c r="B571" t="s">
        <v>238</v>
      </c>
      <c r="C571" t="s">
        <v>5839</v>
      </c>
      <c r="D571" t="s">
        <v>7070</v>
      </c>
      <c r="E571" t="s">
        <v>6310</v>
      </c>
      <c r="F571" t="s">
        <v>1605</v>
      </c>
      <c r="G571" t="s">
        <v>1603</v>
      </c>
      <c r="H571">
        <v>730089500359063</v>
      </c>
      <c r="I571">
        <v>1000</v>
      </c>
      <c r="J571" t="s">
        <v>1339</v>
      </c>
      <c r="K571" t="s">
        <v>6568</v>
      </c>
      <c r="L571" t="s">
        <v>6844</v>
      </c>
    </row>
    <row r="572" spans="1:12" x14ac:dyDescent="0.3">
      <c r="A572">
        <v>730089</v>
      </c>
      <c r="B572" t="s">
        <v>238</v>
      </c>
      <c r="C572" t="s">
        <v>5839</v>
      </c>
      <c r="D572" t="s">
        <v>7068</v>
      </c>
      <c r="E572" t="s">
        <v>6310</v>
      </c>
      <c r="F572" t="s">
        <v>768</v>
      </c>
      <c r="G572" t="s">
        <v>5870</v>
      </c>
      <c r="H572">
        <v>730089500359064</v>
      </c>
      <c r="I572">
        <v>1001</v>
      </c>
      <c r="J572" t="s">
        <v>57</v>
      </c>
      <c r="K572" t="s">
        <v>6568</v>
      </c>
      <c r="L572" t="s">
        <v>6845</v>
      </c>
    </row>
    <row r="573" spans="1:12" x14ac:dyDescent="0.3">
      <c r="A573">
        <v>730132</v>
      </c>
      <c r="B573" t="s">
        <v>1579</v>
      </c>
      <c r="C573" t="s">
        <v>5839</v>
      </c>
      <c r="D573" t="s">
        <v>7070</v>
      </c>
      <c r="E573" t="s">
        <v>6311</v>
      </c>
      <c r="F573" t="s">
        <v>702</v>
      </c>
      <c r="G573" t="s">
        <v>1845</v>
      </c>
      <c r="H573">
        <v>730132500359742</v>
      </c>
      <c r="I573">
        <v>1000</v>
      </c>
      <c r="J573" t="s">
        <v>1339</v>
      </c>
      <c r="K573" t="s">
        <v>6568</v>
      </c>
      <c r="L573" t="s">
        <v>6846</v>
      </c>
    </row>
    <row r="574" spans="1:12" x14ac:dyDescent="0.3">
      <c r="A574">
        <v>731570</v>
      </c>
      <c r="B574" t="s">
        <v>978</v>
      </c>
      <c r="C574" t="s">
        <v>5839</v>
      </c>
      <c r="D574" t="s">
        <v>7068</v>
      </c>
      <c r="E574" t="s">
        <v>6312</v>
      </c>
      <c r="F574" t="s">
        <v>708</v>
      </c>
      <c r="G574" t="s">
        <v>5852</v>
      </c>
      <c r="H574">
        <v>731570500362271</v>
      </c>
      <c r="I574">
        <v>1000</v>
      </c>
      <c r="J574" t="s">
        <v>101</v>
      </c>
      <c r="K574" t="s">
        <v>6568</v>
      </c>
      <c r="L574" t="s">
        <v>6847</v>
      </c>
    </row>
    <row r="575" spans="1:12" x14ac:dyDescent="0.3">
      <c r="A575">
        <v>731587</v>
      </c>
      <c r="B575" t="s">
        <v>3019</v>
      </c>
      <c r="C575" t="s">
        <v>5839</v>
      </c>
      <c r="D575" t="s">
        <v>7075</v>
      </c>
      <c r="E575" t="s">
        <v>6313</v>
      </c>
      <c r="F575" t="s">
        <v>708</v>
      </c>
      <c r="G575" t="s">
        <v>5861</v>
      </c>
      <c r="H575">
        <v>731587500363771</v>
      </c>
      <c r="I575">
        <v>1000</v>
      </c>
      <c r="J575" t="s">
        <v>2258</v>
      </c>
      <c r="K575" t="s">
        <v>5128</v>
      </c>
      <c r="L575" t="s">
        <v>1485</v>
      </c>
    </row>
    <row r="576" spans="1:12" x14ac:dyDescent="0.3">
      <c r="A576">
        <v>731587</v>
      </c>
      <c r="B576" t="s">
        <v>3019</v>
      </c>
      <c r="C576" t="s">
        <v>5841</v>
      </c>
      <c r="D576" t="s">
        <v>7069</v>
      </c>
      <c r="E576" t="s">
        <v>6313</v>
      </c>
      <c r="F576" t="s">
        <v>1605</v>
      </c>
      <c r="G576" t="s">
        <v>5840</v>
      </c>
      <c r="H576">
        <v>731587500363773</v>
      </c>
      <c r="I576">
        <v>1001</v>
      </c>
      <c r="J576" t="s">
        <v>2312</v>
      </c>
      <c r="K576" t="s">
        <v>5128</v>
      </c>
      <c r="L576" t="s">
        <v>6848</v>
      </c>
    </row>
    <row r="577" spans="1:12" x14ac:dyDescent="0.3">
      <c r="A577">
        <v>731589</v>
      </c>
      <c r="B577" t="s">
        <v>3082</v>
      </c>
      <c r="C577" t="s">
        <v>5839</v>
      </c>
      <c r="D577" t="s">
        <v>7075</v>
      </c>
      <c r="E577" t="s">
        <v>6314</v>
      </c>
      <c r="F577" t="s">
        <v>708</v>
      </c>
      <c r="G577" t="s">
        <v>5874</v>
      </c>
      <c r="H577">
        <v>731589500363761</v>
      </c>
      <c r="I577">
        <v>1000</v>
      </c>
      <c r="J577" t="s">
        <v>2258</v>
      </c>
      <c r="K577" t="s">
        <v>4995</v>
      </c>
      <c r="L577" t="s">
        <v>1486</v>
      </c>
    </row>
    <row r="578" spans="1:12" x14ac:dyDescent="0.3">
      <c r="A578">
        <v>732091</v>
      </c>
      <c r="B578" t="s">
        <v>1896</v>
      </c>
      <c r="C578" t="s">
        <v>5839</v>
      </c>
      <c r="D578" t="s">
        <v>7066</v>
      </c>
      <c r="E578" t="s">
        <v>6315</v>
      </c>
      <c r="F578" t="s">
        <v>708</v>
      </c>
      <c r="G578" t="s">
        <v>5867</v>
      </c>
      <c r="H578">
        <v>732091500452361</v>
      </c>
      <c r="I578">
        <v>1000</v>
      </c>
      <c r="J578" t="s">
        <v>101</v>
      </c>
      <c r="K578" t="s">
        <v>6568</v>
      </c>
      <c r="L578" t="s">
        <v>3363</v>
      </c>
    </row>
    <row r="579" spans="1:12" x14ac:dyDescent="0.3">
      <c r="A579">
        <v>732092</v>
      </c>
      <c r="B579" t="s">
        <v>93</v>
      </c>
      <c r="C579" t="s">
        <v>5839</v>
      </c>
      <c r="D579" t="s">
        <v>7066</v>
      </c>
      <c r="E579" t="s">
        <v>6316</v>
      </c>
      <c r="F579" t="s">
        <v>708</v>
      </c>
      <c r="G579" t="s">
        <v>5867</v>
      </c>
      <c r="H579">
        <v>732092500452371</v>
      </c>
      <c r="I579">
        <v>1000</v>
      </c>
      <c r="J579" t="s">
        <v>101</v>
      </c>
      <c r="K579" t="s">
        <v>6568</v>
      </c>
      <c r="L579" t="s">
        <v>1970</v>
      </c>
    </row>
    <row r="580" spans="1:12" x14ac:dyDescent="0.3">
      <c r="A580">
        <v>732093</v>
      </c>
      <c r="B580" t="s">
        <v>1897</v>
      </c>
      <c r="C580" t="s">
        <v>5839</v>
      </c>
      <c r="D580" t="s">
        <v>7066</v>
      </c>
      <c r="E580" t="s">
        <v>6317</v>
      </c>
      <c r="F580" t="s">
        <v>708</v>
      </c>
      <c r="G580" t="s">
        <v>5859</v>
      </c>
      <c r="H580">
        <v>732093500452381</v>
      </c>
      <c r="I580">
        <v>1000</v>
      </c>
      <c r="J580" t="s">
        <v>101</v>
      </c>
      <c r="K580" t="s">
        <v>6568</v>
      </c>
      <c r="L580" t="s">
        <v>1972</v>
      </c>
    </row>
    <row r="581" spans="1:12" x14ac:dyDescent="0.3">
      <c r="A581">
        <v>732104</v>
      </c>
      <c r="B581" t="s">
        <v>1134</v>
      </c>
      <c r="C581" t="s">
        <v>5839</v>
      </c>
      <c r="D581" t="s">
        <v>7066</v>
      </c>
      <c r="E581" t="s">
        <v>6318</v>
      </c>
      <c r="F581" t="s">
        <v>708</v>
      </c>
      <c r="G581" t="s">
        <v>5859</v>
      </c>
      <c r="H581">
        <v>732104500422411</v>
      </c>
      <c r="I581">
        <v>1000</v>
      </c>
      <c r="J581" t="s">
        <v>101</v>
      </c>
      <c r="K581" t="s">
        <v>6568</v>
      </c>
      <c r="L581" t="s">
        <v>3364</v>
      </c>
    </row>
    <row r="582" spans="1:12" x14ac:dyDescent="0.3">
      <c r="A582">
        <v>732111</v>
      </c>
      <c r="B582" t="s">
        <v>1099</v>
      </c>
      <c r="C582" t="s">
        <v>5839</v>
      </c>
      <c r="D582" t="s">
        <v>7066</v>
      </c>
      <c r="E582" t="s">
        <v>6319</v>
      </c>
      <c r="F582" t="s">
        <v>708</v>
      </c>
      <c r="G582" t="s">
        <v>5867</v>
      </c>
      <c r="H582">
        <v>732111500439841</v>
      </c>
      <c r="I582">
        <v>1000</v>
      </c>
      <c r="J582" t="s">
        <v>101</v>
      </c>
      <c r="K582" t="s">
        <v>6568</v>
      </c>
      <c r="L582" t="s">
        <v>3365</v>
      </c>
    </row>
    <row r="583" spans="1:12" x14ac:dyDescent="0.3">
      <c r="A583">
        <v>732112</v>
      </c>
      <c r="B583" t="s">
        <v>378</v>
      </c>
      <c r="C583" t="s">
        <v>5839</v>
      </c>
      <c r="D583" t="s">
        <v>7066</v>
      </c>
      <c r="E583" t="s">
        <v>6320</v>
      </c>
      <c r="F583" t="s">
        <v>708</v>
      </c>
      <c r="G583" t="s">
        <v>5872</v>
      </c>
      <c r="H583">
        <v>732112500435461</v>
      </c>
      <c r="I583">
        <v>1000</v>
      </c>
      <c r="J583" t="s">
        <v>101</v>
      </c>
      <c r="K583" t="s">
        <v>6568</v>
      </c>
      <c r="L583" t="s">
        <v>3366</v>
      </c>
    </row>
    <row r="584" spans="1:12" x14ac:dyDescent="0.3">
      <c r="A584">
        <v>732113</v>
      </c>
      <c r="B584" t="s">
        <v>89</v>
      </c>
      <c r="C584" t="s">
        <v>5839</v>
      </c>
      <c r="D584" t="s">
        <v>7068</v>
      </c>
      <c r="E584" t="s">
        <v>6321</v>
      </c>
      <c r="F584" t="s">
        <v>768</v>
      </c>
      <c r="G584" t="s">
        <v>5842</v>
      </c>
      <c r="H584">
        <v>732113500421784</v>
      </c>
      <c r="I584">
        <v>1000</v>
      </c>
      <c r="J584" t="s">
        <v>101</v>
      </c>
      <c r="K584" t="s">
        <v>4865</v>
      </c>
      <c r="L584" t="s">
        <v>6849</v>
      </c>
    </row>
    <row r="585" spans="1:12" x14ac:dyDescent="0.3">
      <c r="A585">
        <v>732114</v>
      </c>
      <c r="B585" t="s">
        <v>1097</v>
      </c>
      <c r="C585" t="s">
        <v>5839</v>
      </c>
      <c r="D585" t="s">
        <v>7066</v>
      </c>
      <c r="E585" t="s">
        <v>6322</v>
      </c>
      <c r="F585" t="s">
        <v>708</v>
      </c>
      <c r="G585" t="s">
        <v>5867</v>
      </c>
      <c r="H585">
        <v>732114500439851</v>
      </c>
      <c r="I585">
        <v>1000</v>
      </c>
      <c r="J585" t="s">
        <v>101</v>
      </c>
      <c r="K585" t="s">
        <v>6568</v>
      </c>
      <c r="L585" t="s">
        <v>3367</v>
      </c>
    </row>
    <row r="586" spans="1:12" x14ac:dyDescent="0.3">
      <c r="A586">
        <v>732115</v>
      </c>
      <c r="B586" t="s">
        <v>93</v>
      </c>
      <c r="C586" t="s">
        <v>5839</v>
      </c>
      <c r="D586" t="s">
        <v>7066</v>
      </c>
      <c r="E586" t="s">
        <v>6323</v>
      </c>
      <c r="F586" t="s">
        <v>708</v>
      </c>
      <c r="G586" t="s">
        <v>5859</v>
      </c>
      <c r="H586">
        <v>732115500421771</v>
      </c>
      <c r="I586">
        <v>1000</v>
      </c>
      <c r="J586" t="s">
        <v>101</v>
      </c>
      <c r="K586" t="s">
        <v>6568</v>
      </c>
      <c r="L586" t="s">
        <v>1756</v>
      </c>
    </row>
    <row r="587" spans="1:12" x14ac:dyDescent="0.3">
      <c r="A587">
        <v>732116</v>
      </c>
      <c r="B587" t="s">
        <v>1090</v>
      </c>
      <c r="C587" t="s">
        <v>5839</v>
      </c>
      <c r="D587" t="s">
        <v>7066</v>
      </c>
      <c r="E587" t="s">
        <v>6324</v>
      </c>
      <c r="F587" t="s">
        <v>708</v>
      </c>
      <c r="G587" t="s">
        <v>5859</v>
      </c>
      <c r="H587">
        <v>732116500439861</v>
      </c>
      <c r="I587">
        <v>1000</v>
      </c>
      <c r="J587" t="s">
        <v>101</v>
      </c>
      <c r="K587" t="s">
        <v>6568</v>
      </c>
      <c r="L587" t="s">
        <v>3368</v>
      </c>
    </row>
    <row r="588" spans="1:12" x14ac:dyDescent="0.3">
      <c r="A588">
        <v>732484</v>
      </c>
      <c r="B588" t="s">
        <v>139</v>
      </c>
      <c r="C588" t="s">
        <v>5839</v>
      </c>
      <c r="D588" t="s">
        <v>7072</v>
      </c>
      <c r="E588" t="s">
        <v>6325</v>
      </c>
      <c r="F588" t="s">
        <v>1610</v>
      </c>
      <c r="G588" t="s">
        <v>5857</v>
      </c>
      <c r="H588">
        <v>732484500363595</v>
      </c>
      <c r="I588">
        <v>1000</v>
      </c>
      <c r="J588" t="s">
        <v>1339</v>
      </c>
      <c r="K588" t="s">
        <v>4712</v>
      </c>
      <c r="L588" t="s">
        <v>6850</v>
      </c>
    </row>
    <row r="589" spans="1:12" x14ac:dyDescent="0.3">
      <c r="A589">
        <v>732484</v>
      </c>
      <c r="B589" t="s">
        <v>139</v>
      </c>
      <c r="C589" t="s">
        <v>5839</v>
      </c>
      <c r="D589" t="s">
        <v>7068</v>
      </c>
      <c r="E589" t="s">
        <v>6325</v>
      </c>
      <c r="F589" t="s">
        <v>1612</v>
      </c>
      <c r="G589" t="s">
        <v>5873</v>
      </c>
      <c r="H589">
        <v>732484500363596</v>
      </c>
      <c r="I589">
        <v>1001</v>
      </c>
      <c r="J589" t="s">
        <v>57</v>
      </c>
      <c r="K589" t="s">
        <v>4712</v>
      </c>
      <c r="L589" t="s">
        <v>6851</v>
      </c>
    </row>
    <row r="590" spans="1:12" x14ac:dyDescent="0.3">
      <c r="A590">
        <v>732761</v>
      </c>
      <c r="B590" t="s">
        <v>99</v>
      </c>
      <c r="C590" t="s">
        <v>5839</v>
      </c>
      <c r="D590" t="s">
        <v>7068</v>
      </c>
      <c r="E590" t="s">
        <v>6326</v>
      </c>
      <c r="F590" t="s">
        <v>708</v>
      </c>
      <c r="G590" t="s">
        <v>5865</v>
      </c>
      <c r="H590">
        <v>732761500364221</v>
      </c>
      <c r="I590">
        <v>1001</v>
      </c>
      <c r="J590" t="s">
        <v>57</v>
      </c>
      <c r="K590" t="s">
        <v>5168</v>
      </c>
      <c r="L590" t="s">
        <v>6852</v>
      </c>
    </row>
    <row r="591" spans="1:12" x14ac:dyDescent="0.3">
      <c r="A591">
        <v>732761</v>
      </c>
      <c r="B591" t="s">
        <v>99</v>
      </c>
      <c r="C591" t="s">
        <v>5839</v>
      </c>
      <c r="D591" t="s">
        <v>7072</v>
      </c>
      <c r="E591" t="s">
        <v>6326</v>
      </c>
      <c r="F591" t="s">
        <v>702</v>
      </c>
      <c r="G591" t="s">
        <v>1845</v>
      </c>
      <c r="H591">
        <v>732761500364222</v>
      </c>
      <c r="I591">
        <v>1000</v>
      </c>
      <c r="J591" t="s">
        <v>1339</v>
      </c>
      <c r="K591" t="s">
        <v>5168</v>
      </c>
      <c r="L591" t="s">
        <v>1487</v>
      </c>
    </row>
    <row r="592" spans="1:12" x14ac:dyDescent="0.3">
      <c r="A592">
        <v>732761</v>
      </c>
      <c r="B592" t="s">
        <v>99</v>
      </c>
      <c r="C592" t="s">
        <v>5839</v>
      </c>
      <c r="D592" t="s">
        <v>7068</v>
      </c>
      <c r="E592" t="s">
        <v>6326</v>
      </c>
      <c r="F592" t="s">
        <v>1605</v>
      </c>
      <c r="G592" t="s">
        <v>5842</v>
      </c>
      <c r="H592">
        <v>732761500364223</v>
      </c>
      <c r="I592">
        <v>1099</v>
      </c>
      <c r="J592" t="s">
        <v>1574</v>
      </c>
      <c r="K592" t="s">
        <v>4557</v>
      </c>
      <c r="L592" t="s">
        <v>6853</v>
      </c>
    </row>
    <row r="593" spans="1:12" x14ac:dyDescent="0.3">
      <c r="A593">
        <v>732762</v>
      </c>
      <c r="B593" t="s">
        <v>99</v>
      </c>
      <c r="C593" t="s">
        <v>5839</v>
      </c>
      <c r="D593" t="s">
        <v>7068</v>
      </c>
      <c r="E593" t="s">
        <v>6327</v>
      </c>
      <c r="F593" t="s">
        <v>708</v>
      </c>
      <c r="G593" t="s">
        <v>5851</v>
      </c>
      <c r="H593">
        <v>732762500364391</v>
      </c>
      <c r="I593">
        <v>1000</v>
      </c>
      <c r="J593" t="s">
        <v>101</v>
      </c>
      <c r="K593" t="s">
        <v>4382</v>
      </c>
      <c r="L593" t="s">
        <v>1488</v>
      </c>
    </row>
    <row r="594" spans="1:12" x14ac:dyDescent="0.3">
      <c r="A594">
        <v>732763</v>
      </c>
      <c r="B594" t="s">
        <v>144</v>
      </c>
      <c r="C594" t="s">
        <v>5839</v>
      </c>
      <c r="D594" t="s">
        <v>7066</v>
      </c>
      <c r="E594" t="s">
        <v>6328</v>
      </c>
      <c r="F594" t="s">
        <v>708</v>
      </c>
      <c r="G594" t="s">
        <v>5852</v>
      </c>
      <c r="H594">
        <v>732763500433251</v>
      </c>
      <c r="I594">
        <v>1000</v>
      </c>
      <c r="J594" t="s">
        <v>101</v>
      </c>
      <c r="K594" t="s">
        <v>5392</v>
      </c>
      <c r="L594" t="s">
        <v>3041</v>
      </c>
    </row>
    <row r="595" spans="1:12" x14ac:dyDescent="0.3">
      <c r="A595">
        <v>732766</v>
      </c>
      <c r="B595" t="s">
        <v>99</v>
      </c>
      <c r="C595" t="s">
        <v>5839</v>
      </c>
      <c r="D595" t="s">
        <v>7068</v>
      </c>
      <c r="E595" t="s">
        <v>6329</v>
      </c>
      <c r="F595" t="s">
        <v>708</v>
      </c>
      <c r="G595" t="s">
        <v>5902</v>
      </c>
      <c r="H595">
        <v>732766500364401</v>
      </c>
      <c r="I595">
        <v>1000</v>
      </c>
      <c r="J595" t="s">
        <v>101</v>
      </c>
      <c r="K595" t="s">
        <v>4382</v>
      </c>
      <c r="L595" t="s">
        <v>1489</v>
      </c>
    </row>
    <row r="596" spans="1:12" x14ac:dyDescent="0.3">
      <c r="A596">
        <v>732768</v>
      </c>
      <c r="B596" t="s">
        <v>99</v>
      </c>
      <c r="C596" t="s">
        <v>5839</v>
      </c>
      <c r="D596" t="s">
        <v>7066</v>
      </c>
      <c r="E596" t="s">
        <v>6330</v>
      </c>
      <c r="F596" t="s">
        <v>708</v>
      </c>
      <c r="G596" t="s">
        <v>5863</v>
      </c>
      <c r="H596">
        <v>732768500364181</v>
      </c>
      <c r="I596">
        <v>1001</v>
      </c>
      <c r="J596" t="s">
        <v>57</v>
      </c>
      <c r="K596" t="s">
        <v>4386</v>
      </c>
      <c r="L596" t="s">
        <v>2087</v>
      </c>
    </row>
    <row r="597" spans="1:12" x14ac:dyDescent="0.3">
      <c r="A597">
        <v>732768</v>
      </c>
      <c r="B597" t="s">
        <v>99</v>
      </c>
      <c r="C597" t="s">
        <v>5839</v>
      </c>
      <c r="D597" t="s">
        <v>7072</v>
      </c>
      <c r="E597" t="s">
        <v>6330</v>
      </c>
      <c r="F597" t="s">
        <v>702</v>
      </c>
      <c r="G597" t="s">
        <v>5845</v>
      </c>
      <c r="H597">
        <v>732768500364182</v>
      </c>
      <c r="I597">
        <v>1000</v>
      </c>
      <c r="J597" t="s">
        <v>1339</v>
      </c>
      <c r="K597" t="s">
        <v>4386</v>
      </c>
      <c r="L597" t="s">
        <v>1490</v>
      </c>
    </row>
    <row r="598" spans="1:12" x14ac:dyDescent="0.3">
      <c r="A598">
        <v>734398</v>
      </c>
      <c r="B598" t="s">
        <v>99</v>
      </c>
      <c r="C598" t="s">
        <v>5839</v>
      </c>
      <c r="D598" t="s">
        <v>7068</v>
      </c>
      <c r="E598" t="s">
        <v>6331</v>
      </c>
      <c r="F598" t="s">
        <v>708</v>
      </c>
      <c r="G598" t="s">
        <v>5888</v>
      </c>
      <c r="H598">
        <v>734398500366821</v>
      </c>
      <c r="I598">
        <v>1000</v>
      </c>
      <c r="J598" t="s">
        <v>101</v>
      </c>
      <c r="K598" t="s">
        <v>5174</v>
      </c>
      <c r="L598" t="s">
        <v>1491</v>
      </c>
    </row>
    <row r="599" spans="1:12" x14ac:dyDescent="0.3">
      <c r="A599">
        <v>735192</v>
      </c>
      <c r="B599" t="s">
        <v>2472</v>
      </c>
      <c r="C599" t="s">
        <v>5839</v>
      </c>
      <c r="D599" t="s">
        <v>7067</v>
      </c>
      <c r="E599" t="s">
        <v>6332</v>
      </c>
      <c r="F599" t="s">
        <v>708</v>
      </c>
      <c r="G599" t="s">
        <v>5911</v>
      </c>
      <c r="H599">
        <v>735192500433341</v>
      </c>
      <c r="I599">
        <v>1000</v>
      </c>
      <c r="J599" t="s">
        <v>1714</v>
      </c>
      <c r="K599" t="s">
        <v>5014</v>
      </c>
      <c r="L599" t="s">
        <v>6854</v>
      </c>
    </row>
    <row r="600" spans="1:12" x14ac:dyDescent="0.3">
      <c r="A600">
        <v>735193</v>
      </c>
      <c r="B600" t="s">
        <v>160</v>
      </c>
      <c r="C600" t="s">
        <v>5839</v>
      </c>
      <c r="D600" t="s">
        <v>7067</v>
      </c>
      <c r="E600" t="s">
        <v>6333</v>
      </c>
      <c r="F600" t="s">
        <v>708</v>
      </c>
      <c r="G600" t="s">
        <v>5911</v>
      </c>
      <c r="H600">
        <v>735193500447251</v>
      </c>
      <c r="I600">
        <v>1000</v>
      </c>
      <c r="J600" t="s">
        <v>1714</v>
      </c>
      <c r="K600" t="s">
        <v>5023</v>
      </c>
      <c r="L600" t="s">
        <v>1759</v>
      </c>
    </row>
    <row r="601" spans="1:12" x14ac:dyDescent="0.3">
      <c r="A601">
        <v>735688</v>
      </c>
      <c r="B601" t="s">
        <v>1619</v>
      </c>
      <c r="C601" t="s">
        <v>5839</v>
      </c>
      <c r="D601" t="s">
        <v>7073</v>
      </c>
      <c r="E601" t="s">
        <v>6334</v>
      </c>
      <c r="F601" t="s">
        <v>708</v>
      </c>
      <c r="G601" t="s">
        <v>5861</v>
      </c>
      <c r="H601">
        <v>735688500367921</v>
      </c>
      <c r="I601">
        <v>1000</v>
      </c>
      <c r="J601" t="s">
        <v>1705</v>
      </c>
      <c r="K601" t="s">
        <v>6568</v>
      </c>
      <c r="L601" t="s">
        <v>6855</v>
      </c>
    </row>
    <row r="602" spans="1:12" x14ac:dyDescent="0.3">
      <c r="A602">
        <v>735692</v>
      </c>
      <c r="B602" t="s">
        <v>1619</v>
      </c>
      <c r="C602" t="s">
        <v>5839</v>
      </c>
      <c r="D602" t="s">
        <v>7073</v>
      </c>
      <c r="E602" t="s">
        <v>6335</v>
      </c>
      <c r="F602" t="s">
        <v>708</v>
      </c>
      <c r="G602" t="s">
        <v>5874</v>
      </c>
      <c r="H602">
        <v>735692500367941</v>
      </c>
      <c r="I602">
        <v>1000</v>
      </c>
      <c r="J602" t="s">
        <v>1705</v>
      </c>
      <c r="K602" t="s">
        <v>6568</v>
      </c>
      <c r="L602" t="s">
        <v>6856</v>
      </c>
    </row>
    <row r="603" spans="1:12" x14ac:dyDescent="0.3">
      <c r="A603">
        <v>736106</v>
      </c>
      <c r="B603" t="s">
        <v>36</v>
      </c>
      <c r="C603" t="s">
        <v>5839</v>
      </c>
      <c r="D603" t="s">
        <v>7065</v>
      </c>
      <c r="E603" t="s">
        <v>6336</v>
      </c>
      <c r="F603" t="s">
        <v>702</v>
      </c>
      <c r="G603" t="s">
        <v>1614</v>
      </c>
      <c r="H603">
        <v>736106500368262</v>
      </c>
      <c r="I603">
        <v>1000</v>
      </c>
      <c r="J603" t="s">
        <v>1339</v>
      </c>
      <c r="K603" t="s">
        <v>6568</v>
      </c>
      <c r="L603" t="s">
        <v>6857</v>
      </c>
    </row>
    <row r="604" spans="1:12" x14ac:dyDescent="0.3">
      <c r="A604">
        <v>736499</v>
      </c>
      <c r="B604" t="s">
        <v>2373</v>
      </c>
      <c r="C604" t="s">
        <v>5839</v>
      </c>
      <c r="D604" t="s">
        <v>7067</v>
      </c>
      <c r="E604" t="s">
        <v>6337</v>
      </c>
      <c r="F604" t="s">
        <v>708</v>
      </c>
      <c r="G604" t="s">
        <v>5890</v>
      </c>
      <c r="H604">
        <v>736499500370891</v>
      </c>
      <c r="I604">
        <v>1000</v>
      </c>
      <c r="J604" t="s">
        <v>1714</v>
      </c>
      <c r="K604" t="s">
        <v>5163</v>
      </c>
      <c r="L604" t="s">
        <v>1761</v>
      </c>
    </row>
    <row r="605" spans="1:12" x14ac:dyDescent="0.3">
      <c r="A605">
        <v>736501</v>
      </c>
      <c r="B605" t="s">
        <v>2373</v>
      </c>
      <c r="C605" t="s">
        <v>5839</v>
      </c>
      <c r="D605" t="s">
        <v>7067</v>
      </c>
      <c r="E605" t="s">
        <v>6338</v>
      </c>
      <c r="F605" t="s">
        <v>708</v>
      </c>
      <c r="G605" t="s">
        <v>5885</v>
      </c>
      <c r="H605">
        <v>736501500370871</v>
      </c>
      <c r="I605">
        <v>1000</v>
      </c>
      <c r="J605" t="s">
        <v>1714</v>
      </c>
      <c r="K605" t="s">
        <v>4654</v>
      </c>
      <c r="L605" t="s">
        <v>1763</v>
      </c>
    </row>
    <row r="606" spans="1:12" x14ac:dyDescent="0.3">
      <c r="A606">
        <v>738793</v>
      </c>
      <c r="B606" t="s">
        <v>112</v>
      </c>
      <c r="C606" t="s">
        <v>5839</v>
      </c>
      <c r="D606" t="s">
        <v>7070</v>
      </c>
      <c r="E606" t="s">
        <v>6339</v>
      </c>
      <c r="F606" t="s">
        <v>708</v>
      </c>
      <c r="G606" t="s">
        <v>1613</v>
      </c>
      <c r="H606">
        <v>738793500372521</v>
      </c>
      <c r="I606">
        <v>1000</v>
      </c>
      <c r="J606" t="s">
        <v>1339</v>
      </c>
      <c r="K606" t="s">
        <v>5208</v>
      </c>
      <c r="L606" t="s">
        <v>1765</v>
      </c>
    </row>
    <row r="607" spans="1:12" x14ac:dyDescent="0.3">
      <c r="A607">
        <v>739261</v>
      </c>
      <c r="B607" t="s">
        <v>176</v>
      </c>
      <c r="C607" t="s">
        <v>5839</v>
      </c>
      <c r="D607" t="s">
        <v>7070</v>
      </c>
      <c r="E607" t="s">
        <v>6340</v>
      </c>
      <c r="F607" t="s">
        <v>708</v>
      </c>
      <c r="G607" t="s">
        <v>1859</v>
      </c>
      <c r="H607">
        <v>739261500373561</v>
      </c>
      <c r="I607">
        <v>1000</v>
      </c>
      <c r="J607" t="s">
        <v>1339</v>
      </c>
      <c r="K607" t="s">
        <v>5141</v>
      </c>
      <c r="L607" t="s">
        <v>2946</v>
      </c>
    </row>
    <row r="608" spans="1:12" x14ac:dyDescent="0.3">
      <c r="A608">
        <v>739261</v>
      </c>
      <c r="B608" t="s">
        <v>176</v>
      </c>
      <c r="C608" t="s">
        <v>5839</v>
      </c>
      <c r="D608" t="s">
        <v>7068</v>
      </c>
      <c r="E608" t="s">
        <v>6340</v>
      </c>
      <c r="F608" t="s">
        <v>702</v>
      </c>
      <c r="G608" t="s">
        <v>5856</v>
      </c>
      <c r="H608">
        <v>739261500373562</v>
      </c>
      <c r="I608">
        <v>1001</v>
      </c>
      <c r="J608" t="s">
        <v>57</v>
      </c>
      <c r="K608" t="s">
        <v>5209</v>
      </c>
      <c r="L608" t="s">
        <v>2944</v>
      </c>
    </row>
    <row r="609" spans="1:12" x14ac:dyDescent="0.3">
      <c r="A609">
        <v>745375</v>
      </c>
      <c r="B609" t="s">
        <v>325</v>
      </c>
      <c r="C609" t="s">
        <v>5839</v>
      </c>
      <c r="D609" t="s">
        <v>7070</v>
      </c>
      <c r="E609" t="s">
        <v>6341</v>
      </c>
      <c r="F609" t="s">
        <v>708</v>
      </c>
      <c r="G609" t="s">
        <v>1882</v>
      </c>
      <c r="H609">
        <v>745375500387291</v>
      </c>
      <c r="I609">
        <v>1000</v>
      </c>
      <c r="J609" t="s">
        <v>1339</v>
      </c>
      <c r="K609" t="s">
        <v>5238</v>
      </c>
      <c r="L609" t="s">
        <v>1767</v>
      </c>
    </row>
    <row r="610" spans="1:12" x14ac:dyDescent="0.3">
      <c r="A610">
        <v>745375</v>
      </c>
      <c r="B610" t="s">
        <v>325</v>
      </c>
      <c r="C610" t="s">
        <v>5839</v>
      </c>
      <c r="D610" t="s">
        <v>7068</v>
      </c>
      <c r="E610" t="s">
        <v>6341</v>
      </c>
      <c r="F610" t="s">
        <v>702</v>
      </c>
      <c r="G610" t="s">
        <v>5855</v>
      </c>
      <c r="H610">
        <v>745375500387292</v>
      </c>
      <c r="I610">
        <v>1001</v>
      </c>
      <c r="J610" t="s">
        <v>57</v>
      </c>
      <c r="K610" t="s">
        <v>5239</v>
      </c>
      <c r="L610" t="s">
        <v>1492</v>
      </c>
    </row>
    <row r="611" spans="1:12" x14ac:dyDescent="0.3">
      <c r="A611">
        <v>746517</v>
      </c>
      <c r="B611" t="s">
        <v>109</v>
      </c>
      <c r="C611" t="s">
        <v>5841</v>
      </c>
      <c r="D611" t="s">
        <v>7069</v>
      </c>
      <c r="E611" t="s">
        <v>6342</v>
      </c>
      <c r="F611" t="s">
        <v>708</v>
      </c>
      <c r="G611" t="s">
        <v>1529</v>
      </c>
      <c r="H611">
        <v>746517500386001</v>
      </c>
      <c r="I611">
        <v>1000</v>
      </c>
      <c r="J611" t="s">
        <v>2238</v>
      </c>
      <c r="K611" t="s">
        <v>5223</v>
      </c>
      <c r="L611" t="s">
        <v>1493</v>
      </c>
    </row>
    <row r="612" spans="1:12" x14ac:dyDescent="0.3">
      <c r="A612">
        <v>746853</v>
      </c>
      <c r="B612" t="s">
        <v>1568</v>
      </c>
      <c r="C612" t="s">
        <v>5839</v>
      </c>
      <c r="D612" t="s">
        <v>7065</v>
      </c>
      <c r="E612" t="s">
        <v>6343</v>
      </c>
      <c r="F612" t="s">
        <v>708</v>
      </c>
      <c r="G612" t="s">
        <v>5843</v>
      </c>
      <c r="H612">
        <v>746853500451501</v>
      </c>
      <c r="I612">
        <v>1001</v>
      </c>
      <c r="J612" t="s">
        <v>106</v>
      </c>
      <c r="K612" t="s">
        <v>6568</v>
      </c>
      <c r="L612" t="s">
        <v>6858</v>
      </c>
    </row>
    <row r="613" spans="1:12" x14ac:dyDescent="0.3">
      <c r="A613">
        <v>746853</v>
      </c>
      <c r="B613" t="s">
        <v>1568</v>
      </c>
      <c r="C613" t="s">
        <v>5839</v>
      </c>
      <c r="D613" t="s">
        <v>7066</v>
      </c>
      <c r="E613" t="s">
        <v>6343</v>
      </c>
      <c r="F613" t="s">
        <v>702</v>
      </c>
      <c r="G613" t="s">
        <v>5906</v>
      </c>
      <c r="H613">
        <v>746853500451502</v>
      </c>
      <c r="I613">
        <v>1000</v>
      </c>
      <c r="J613" t="s">
        <v>101</v>
      </c>
      <c r="K613" t="s">
        <v>6568</v>
      </c>
      <c r="L613" t="s">
        <v>3369</v>
      </c>
    </row>
    <row r="614" spans="1:12" x14ac:dyDescent="0.3">
      <c r="A614">
        <v>746854</v>
      </c>
      <c r="B614" t="s">
        <v>1108</v>
      </c>
      <c r="C614" t="s">
        <v>5839</v>
      </c>
      <c r="D614" t="s">
        <v>7065</v>
      </c>
      <c r="E614" t="s">
        <v>6344</v>
      </c>
      <c r="F614" t="s">
        <v>708</v>
      </c>
      <c r="G614" t="s">
        <v>5885</v>
      </c>
      <c r="H614">
        <v>746854500421171</v>
      </c>
      <c r="I614">
        <v>1001</v>
      </c>
      <c r="J614" t="s">
        <v>106</v>
      </c>
      <c r="K614" t="s">
        <v>6568</v>
      </c>
      <c r="L614" t="s">
        <v>6859</v>
      </c>
    </row>
    <row r="615" spans="1:12" x14ac:dyDescent="0.3">
      <c r="A615">
        <v>746854</v>
      </c>
      <c r="B615" t="s">
        <v>1108</v>
      </c>
      <c r="C615" t="s">
        <v>5839</v>
      </c>
      <c r="D615" t="s">
        <v>7066</v>
      </c>
      <c r="E615" t="s">
        <v>6344</v>
      </c>
      <c r="F615" t="s">
        <v>1605</v>
      </c>
      <c r="G615" t="s">
        <v>5878</v>
      </c>
      <c r="H615">
        <v>746854500421173</v>
      </c>
      <c r="I615">
        <v>1000</v>
      </c>
      <c r="J615" t="s">
        <v>101</v>
      </c>
      <c r="K615" t="s">
        <v>6568</v>
      </c>
      <c r="L615" t="s">
        <v>3370</v>
      </c>
    </row>
    <row r="616" spans="1:12" x14ac:dyDescent="0.3">
      <c r="A616">
        <v>746855</v>
      </c>
      <c r="B616" t="s">
        <v>1111</v>
      </c>
      <c r="C616" t="s">
        <v>5839</v>
      </c>
      <c r="D616" t="s">
        <v>7065</v>
      </c>
      <c r="E616" t="s">
        <v>6345</v>
      </c>
      <c r="F616" t="s">
        <v>708</v>
      </c>
      <c r="G616" t="s">
        <v>5880</v>
      </c>
      <c r="H616">
        <v>746855500421161</v>
      </c>
      <c r="I616">
        <v>1001</v>
      </c>
      <c r="J616" t="s">
        <v>106</v>
      </c>
      <c r="K616" t="s">
        <v>6568</v>
      </c>
      <c r="L616" t="s">
        <v>3372</v>
      </c>
    </row>
    <row r="617" spans="1:12" x14ac:dyDescent="0.3">
      <c r="A617">
        <v>746855</v>
      </c>
      <c r="B617" t="s">
        <v>1111</v>
      </c>
      <c r="C617" t="s">
        <v>5839</v>
      </c>
      <c r="D617" t="s">
        <v>7068</v>
      </c>
      <c r="E617" t="s">
        <v>6345</v>
      </c>
      <c r="F617" t="s">
        <v>702</v>
      </c>
      <c r="G617" t="s">
        <v>5878</v>
      </c>
      <c r="H617">
        <v>746855500421162</v>
      </c>
      <c r="I617">
        <v>1000</v>
      </c>
      <c r="J617" t="s">
        <v>101</v>
      </c>
      <c r="K617" t="s">
        <v>6568</v>
      </c>
      <c r="L617" t="s">
        <v>3371</v>
      </c>
    </row>
    <row r="618" spans="1:12" x14ac:dyDescent="0.3">
      <c r="A618">
        <v>746856</v>
      </c>
      <c r="B618" t="s">
        <v>1105</v>
      </c>
      <c r="C618" t="s">
        <v>5839</v>
      </c>
      <c r="D618" t="s">
        <v>7065</v>
      </c>
      <c r="E618" t="s">
        <v>6346</v>
      </c>
      <c r="F618" t="s">
        <v>708</v>
      </c>
      <c r="G618" t="s">
        <v>5843</v>
      </c>
      <c r="H618">
        <v>746856500421191</v>
      </c>
      <c r="I618">
        <v>1001</v>
      </c>
      <c r="J618" t="s">
        <v>106</v>
      </c>
      <c r="K618" t="s">
        <v>6568</v>
      </c>
      <c r="L618" t="s">
        <v>6860</v>
      </c>
    </row>
    <row r="619" spans="1:12" x14ac:dyDescent="0.3">
      <c r="A619">
        <v>746856</v>
      </c>
      <c r="B619" t="s">
        <v>1105</v>
      </c>
      <c r="C619" t="s">
        <v>5839</v>
      </c>
      <c r="D619" t="s">
        <v>7066</v>
      </c>
      <c r="E619" t="s">
        <v>6346</v>
      </c>
      <c r="F619" t="s">
        <v>702</v>
      </c>
      <c r="G619" t="s">
        <v>5878</v>
      </c>
      <c r="H619">
        <v>746856500421192</v>
      </c>
      <c r="I619">
        <v>1000</v>
      </c>
      <c r="J619" t="s">
        <v>101</v>
      </c>
      <c r="K619" t="s">
        <v>6568</v>
      </c>
      <c r="L619" t="s">
        <v>3373</v>
      </c>
    </row>
    <row r="620" spans="1:12" x14ac:dyDescent="0.3">
      <c r="A620">
        <v>747360</v>
      </c>
      <c r="B620" t="s">
        <v>99</v>
      </c>
      <c r="C620" t="s">
        <v>5839</v>
      </c>
      <c r="D620" t="s">
        <v>7066</v>
      </c>
      <c r="E620" t="s">
        <v>6347</v>
      </c>
      <c r="F620" t="s">
        <v>708</v>
      </c>
      <c r="G620" t="s">
        <v>5852</v>
      </c>
      <c r="H620">
        <v>747360500387281</v>
      </c>
      <c r="I620">
        <v>1001</v>
      </c>
      <c r="J620" t="s">
        <v>3561</v>
      </c>
      <c r="K620" t="s">
        <v>5238</v>
      </c>
      <c r="L620" t="s">
        <v>6862</v>
      </c>
    </row>
    <row r="621" spans="1:12" x14ac:dyDescent="0.3">
      <c r="A621">
        <v>747360</v>
      </c>
      <c r="B621" t="s">
        <v>99</v>
      </c>
      <c r="C621" t="s">
        <v>5839</v>
      </c>
      <c r="D621" t="s">
        <v>7068</v>
      </c>
      <c r="E621" t="s">
        <v>6347</v>
      </c>
      <c r="F621" t="s">
        <v>702</v>
      </c>
      <c r="G621" t="s">
        <v>5865</v>
      </c>
      <c r="H621">
        <v>747360500387282</v>
      </c>
      <c r="I621">
        <v>1000</v>
      </c>
      <c r="J621" t="s">
        <v>3560</v>
      </c>
      <c r="K621" t="s">
        <v>4562</v>
      </c>
      <c r="L621" t="s">
        <v>6861</v>
      </c>
    </row>
    <row r="622" spans="1:12" x14ac:dyDescent="0.3">
      <c r="A622">
        <v>747784</v>
      </c>
      <c r="B622" t="s">
        <v>958</v>
      </c>
      <c r="C622" t="s">
        <v>5839</v>
      </c>
      <c r="D622" t="s">
        <v>7068</v>
      </c>
      <c r="E622" t="s">
        <v>6348</v>
      </c>
      <c r="F622" t="s">
        <v>708</v>
      </c>
      <c r="G622" t="s">
        <v>5884</v>
      </c>
      <c r="H622">
        <v>747784500387181</v>
      </c>
      <c r="I622">
        <v>1000</v>
      </c>
      <c r="J622" t="s">
        <v>101</v>
      </c>
      <c r="K622" t="s">
        <v>6568</v>
      </c>
      <c r="L622" t="s">
        <v>3374</v>
      </c>
    </row>
    <row r="623" spans="1:12" x14ac:dyDescent="0.3">
      <c r="A623">
        <v>748415</v>
      </c>
      <c r="B623" t="s">
        <v>1046</v>
      </c>
      <c r="C623" t="s">
        <v>5839</v>
      </c>
      <c r="D623" t="s">
        <v>7065</v>
      </c>
      <c r="E623" t="s">
        <v>6349</v>
      </c>
      <c r="F623" t="s">
        <v>1605</v>
      </c>
      <c r="G623" t="s">
        <v>1860</v>
      </c>
      <c r="H623">
        <v>748415500416353</v>
      </c>
      <c r="I623">
        <v>1000</v>
      </c>
      <c r="J623" t="s">
        <v>1339</v>
      </c>
      <c r="K623" t="s">
        <v>6568</v>
      </c>
      <c r="L623" t="s">
        <v>6863</v>
      </c>
    </row>
    <row r="624" spans="1:12" x14ac:dyDescent="0.3">
      <c r="A624">
        <v>748878</v>
      </c>
      <c r="B624" t="s">
        <v>2814</v>
      </c>
      <c r="C624" t="s">
        <v>5839</v>
      </c>
      <c r="D624" t="s">
        <v>7067</v>
      </c>
      <c r="E624" t="s">
        <v>6350</v>
      </c>
      <c r="F624" t="s">
        <v>708</v>
      </c>
      <c r="G624" t="s">
        <v>5861</v>
      </c>
      <c r="H624">
        <v>748878500551731</v>
      </c>
      <c r="I624">
        <v>1000</v>
      </c>
      <c r="J624" t="s">
        <v>1714</v>
      </c>
      <c r="K624" t="s">
        <v>5608</v>
      </c>
      <c r="L624" t="s">
        <v>6864</v>
      </c>
    </row>
    <row r="625" spans="1:12" x14ac:dyDescent="0.3">
      <c r="A625">
        <v>754700</v>
      </c>
      <c r="B625" t="s">
        <v>45</v>
      </c>
      <c r="C625" t="s">
        <v>5839</v>
      </c>
      <c r="D625" t="s">
        <v>7065</v>
      </c>
      <c r="E625" t="s">
        <v>6351</v>
      </c>
      <c r="F625" t="s">
        <v>708</v>
      </c>
      <c r="G625" t="s">
        <v>1607</v>
      </c>
      <c r="H625">
        <v>754700500419491</v>
      </c>
      <c r="I625">
        <v>1001</v>
      </c>
      <c r="J625" t="s">
        <v>106</v>
      </c>
      <c r="K625" t="s">
        <v>6568</v>
      </c>
      <c r="L625" t="s">
        <v>3375</v>
      </c>
    </row>
    <row r="626" spans="1:12" x14ac:dyDescent="0.3">
      <c r="A626">
        <v>754700</v>
      </c>
      <c r="B626" t="s">
        <v>45</v>
      </c>
      <c r="C626" t="s">
        <v>5839</v>
      </c>
      <c r="D626" t="s">
        <v>7068</v>
      </c>
      <c r="E626" t="s">
        <v>6351</v>
      </c>
      <c r="F626" t="s">
        <v>702</v>
      </c>
      <c r="G626" t="s">
        <v>1614</v>
      </c>
      <c r="H626">
        <v>754700500419492</v>
      </c>
      <c r="I626">
        <v>1000</v>
      </c>
      <c r="J626" t="s">
        <v>101</v>
      </c>
      <c r="K626" t="s">
        <v>6568</v>
      </c>
      <c r="L626" t="s">
        <v>3376</v>
      </c>
    </row>
    <row r="627" spans="1:12" x14ac:dyDescent="0.3">
      <c r="A627">
        <v>754700</v>
      </c>
      <c r="B627" t="s">
        <v>45</v>
      </c>
      <c r="C627" t="s">
        <v>5839</v>
      </c>
      <c r="D627" t="s">
        <v>7068</v>
      </c>
      <c r="E627" t="s">
        <v>6351</v>
      </c>
      <c r="F627" t="s">
        <v>1605</v>
      </c>
      <c r="G627" t="s">
        <v>1614</v>
      </c>
      <c r="H627">
        <v>754700500419493</v>
      </c>
      <c r="I627">
        <v>1099</v>
      </c>
      <c r="J627" t="s">
        <v>1574</v>
      </c>
      <c r="K627" t="s">
        <v>4890</v>
      </c>
      <c r="L627" t="s">
        <v>1775</v>
      </c>
    </row>
    <row r="628" spans="1:12" x14ac:dyDescent="0.3">
      <c r="A628">
        <v>754704</v>
      </c>
      <c r="B628" t="s">
        <v>40</v>
      </c>
      <c r="C628" t="s">
        <v>5839</v>
      </c>
      <c r="D628" t="s">
        <v>7065</v>
      </c>
      <c r="E628" t="s">
        <v>6352</v>
      </c>
      <c r="F628" t="s">
        <v>708</v>
      </c>
      <c r="G628" t="s">
        <v>1614</v>
      </c>
      <c r="H628">
        <v>754704500419451</v>
      </c>
      <c r="I628">
        <v>1001</v>
      </c>
      <c r="J628" t="s">
        <v>106</v>
      </c>
      <c r="K628" t="s">
        <v>6568</v>
      </c>
      <c r="L628" t="s">
        <v>3377</v>
      </c>
    </row>
    <row r="629" spans="1:12" x14ac:dyDescent="0.3">
      <c r="A629">
        <v>754704</v>
      </c>
      <c r="B629" t="s">
        <v>40</v>
      </c>
      <c r="C629" t="s">
        <v>5839</v>
      </c>
      <c r="D629" t="s">
        <v>7068</v>
      </c>
      <c r="E629" t="s">
        <v>6352</v>
      </c>
      <c r="F629" t="s">
        <v>702</v>
      </c>
      <c r="G629" t="s">
        <v>1603</v>
      </c>
      <c r="H629">
        <v>754704500419452</v>
      </c>
      <c r="I629">
        <v>1000</v>
      </c>
      <c r="J629" t="s">
        <v>101</v>
      </c>
      <c r="K629" t="s">
        <v>6568</v>
      </c>
      <c r="L629" t="s">
        <v>3378</v>
      </c>
    </row>
    <row r="630" spans="1:12" x14ac:dyDescent="0.3">
      <c r="A630">
        <v>754707</v>
      </c>
      <c r="B630" t="s">
        <v>36</v>
      </c>
      <c r="C630" t="s">
        <v>5839</v>
      </c>
      <c r="D630" t="s">
        <v>7065</v>
      </c>
      <c r="E630" t="s">
        <v>6353</v>
      </c>
      <c r="F630" t="s">
        <v>708</v>
      </c>
      <c r="G630" t="s">
        <v>1614</v>
      </c>
      <c r="H630">
        <v>754707500419441</v>
      </c>
      <c r="I630">
        <v>1001</v>
      </c>
      <c r="J630" t="s">
        <v>106</v>
      </c>
      <c r="K630" t="s">
        <v>6568</v>
      </c>
      <c r="L630" t="s">
        <v>3379</v>
      </c>
    </row>
    <row r="631" spans="1:12" x14ac:dyDescent="0.3">
      <c r="A631">
        <v>754707</v>
      </c>
      <c r="B631" t="s">
        <v>36</v>
      </c>
      <c r="C631" t="s">
        <v>5839</v>
      </c>
      <c r="D631" t="s">
        <v>7068</v>
      </c>
      <c r="E631" t="s">
        <v>6353</v>
      </c>
      <c r="F631" t="s">
        <v>702</v>
      </c>
      <c r="G631" t="s">
        <v>5851</v>
      </c>
      <c r="H631">
        <v>754707500419442</v>
      </c>
      <c r="I631">
        <v>1000</v>
      </c>
      <c r="J631" t="s">
        <v>101</v>
      </c>
      <c r="K631" t="s">
        <v>6568</v>
      </c>
      <c r="L631" t="s">
        <v>3380</v>
      </c>
    </row>
    <row r="632" spans="1:12" x14ac:dyDescent="0.3">
      <c r="A632">
        <v>754707</v>
      </c>
      <c r="B632" t="s">
        <v>36</v>
      </c>
      <c r="C632" t="s">
        <v>5839</v>
      </c>
      <c r="D632" t="s">
        <v>7068</v>
      </c>
      <c r="E632" t="s">
        <v>6353</v>
      </c>
      <c r="F632" t="s">
        <v>1605</v>
      </c>
      <c r="G632" t="s">
        <v>5851</v>
      </c>
      <c r="H632">
        <v>754707500419443</v>
      </c>
      <c r="I632">
        <v>1099</v>
      </c>
      <c r="J632" t="s">
        <v>1574</v>
      </c>
      <c r="K632" t="s">
        <v>4890</v>
      </c>
      <c r="L632" t="s">
        <v>1782</v>
      </c>
    </row>
    <row r="633" spans="1:12" x14ac:dyDescent="0.3">
      <c r="A633">
        <v>754710</v>
      </c>
      <c r="B633" t="s">
        <v>22</v>
      </c>
      <c r="C633" t="s">
        <v>5839</v>
      </c>
      <c r="D633" t="s">
        <v>7065</v>
      </c>
      <c r="E633" t="s">
        <v>6354</v>
      </c>
      <c r="F633" t="s">
        <v>708</v>
      </c>
      <c r="G633" t="s">
        <v>1604</v>
      </c>
      <c r="H633">
        <v>754710500419421</v>
      </c>
      <c r="I633">
        <v>1001</v>
      </c>
      <c r="J633" t="s">
        <v>106</v>
      </c>
      <c r="K633" t="s">
        <v>6568</v>
      </c>
      <c r="L633" t="s">
        <v>6866</v>
      </c>
    </row>
    <row r="634" spans="1:12" x14ac:dyDescent="0.3">
      <c r="A634">
        <v>754710</v>
      </c>
      <c r="B634" t="s">
        <v>22</v>
      </c>
      <c r="C634" t="s">
        <v>5839</v>
      </c>
      <c r="D634" t="s">
        <v>7071</v>
      </c>
      <c r="E634" t="s">
        <v>6354</v>
      </c>
      <c r="F634" t="s">
        <v>702</v>
      </c>
      <c r="G634" t="s">
        <v>5851</v>
      </c>
      <c r="H634">
        <v>754710500419422</v>
      </c>
      <c r="I634">
        <v>1000</v>
      </c>
      <c r="J634" t="s">
        <v>101</v>
      </c>
      <c r="K634" t="s">
        <v>6568</v>
      </c>
      <c r="L634" t="s">
        <v>6865</v>
      </c>
    </row>
    <row r="635" spans="1:12" x14ac:dyDescent="0.3">
      <c r="A635">
        <v>754715</v>
      </c>
      <c r="B635" t="s">
        <v>216</v>
      </c>
      <c r="C635" t="s">
        <v>5839</v>
      </c>
      <c r="D635" t="s">
        <v>7065</v>
      </c>
      <c r="E635" t="s">
        <v>6355</v>
      </c>
      <c r="F635" t="s">
        <v>708</v>
      </c>
      <c r="G635" t="s">
        <v>1607</v>
      </c>
      <c r="H635">
        <v>754715500419481</v>
      </c>
      <c r="I635">
        <v>1001</v>
      </c>
      <c r="J635" t="s">
        <v>106</v>
      </c>
      <c r="K635" t="s">
        <v>6568</v>
      </c>
      <c r="L635" t="s">
        <v>3381</v>
      </c>
    </row>
    <row r="636" spans="1:12" x14ac:dyDescent="0.3">
      <c r="A636">
        <v>754715</v>
      </c>
      <c r="B636" t="s">
        <v>216</v>
      </c>
      <c r="C636" t="s">
        <v>5839</v>
      </c>
      <c r="D636" t="s">
        <v>7068</v>
      </c>
      <c r="E636" t="s">
        <v>6355</v>
      </c>
      <c r="F636" t="s">
        <v>702</v>
      </c>
      <c r="G636" t="s">
        <v>1613</v>
      </c>
      <c r="H636">
        <v>754715500419482</v>
      </c>
      <c r="I636">
        <v>1000</v>
      </c>
      <c r="J636" t="s">
        <v>101</v>
      </c>
      <c r="K636" t="s">
        <v>6568</v>
      </c>
      <c r="L636" t="s">
        <v>3382</v>
      </c>
    </row>
    <row r="637" spans="1:12" x14ac:dyDescent="0.3">
      <c r="A637">
        <v>754720</v>
      </c>
      <c r="B637" t="s">
        <v>222</v>
      </c>
      <c r="C637" t="s">
        <v>5839</v>
      </c>
      <c r="D637" t="s">
        <v>7065</v>
      </c>
      <c r="E637" t="s">
        <v>6356</v>
      </c>
      <c r="F637" t="s">
        <v>708</v>
      </c>
      <c r="G637" t="s">
        <v>1614</v>
      </c>
      <c r="H637">
        <v>754720500419431</v>
      </c>
      <c r="I637">
        <v>1001</v>
      </c>
      <c r="J637" t="s">
        <v>106</v>
      </c>
      <c r="K637" t="s">
        <v>6568</v>
      </c>
      <c r="L637" t="s">
        <v>3384</v>
      </c>
    </row>
    <row r="638" spans="1:12" x14ac:dyDescent="0.3">
      <c r="A638">
        <v>754720</v>
      </c>
      <c r="B638" t="s">
        <v>222</v>
      </c>
      <c r="C638" t="s">
        <v>5839</v>
      </c>
      <c r="D638" t="s">
        <v>7068</v>
      </c>
      <c r="E638" t="s">
        <v>6356</v>
      </c>
      <c r="F638" t="s">
        <v>702</v>
      </c>
      <c r="G638" t="s">
        <v>1617</v>
      </c>
      <c r="H638">
        <v>754720500419432</v>
      </c>
      <c r="I638">
        <v>1000</v>
      </c>
      <c r="J638" t="s">
        <v>101</v>
      </c>
      <c r="K638" t="s">
        <v>6568</v>
      </c>
      <c r="L638" t="s">
        <v>3383</v>
      </c>
    </row>
    <row r="639" spans="1:12" x14ac:dyDescent="0.3">
      <c r="A639">
        <v>755365</v>
      </c>
      <c r="B639" t="s">
        <v>36</v>
      </c>
      <c r="C639" t="s">
        <v>5876</v>
      </c>
      <c r="D639" t="s">
        <v>7077</v>
      </c>
      <c r="E639" t="s">
        <v>6357</v>
      </c>
      <c r="F639" t="s">
        <v>708</v>
      </c>
      <c r="G639" t="s">
        <v>5856</v>
      </c>
      <c r="H639">
        <v>755365500420471</v>
      </c>
      <c r="I639">
        <v>1000</v>
      </c>
      <c r="J639" t="s">
        <v>1339</v>
      </c>
      <c r="K639" t="s">
        <v>6568</v>
      </c>
      <c r="L639" t="s">
        <v>3385</v>
      </c>
    </row>
    <row r="640" spans="1:12" x14ac:dyDescent="0.3">
      <c r="A640">
        <v>755365</v>
      </c>
      <c r="B640" t="s">
        <v>36</v>
      </c>
      <c r="C640" t="s">
        <v>5919</v>
      </c>
      <c r="D640" t="s">
        <v>7077</v>
      </c>
      <c r="E640" t="s">
        <v>6357</v>
      </c>
      <c r="F640" t="s">
        <v>702</v>
      </c>
      <c r="G640" t="s">
        <v>5856</v>
      </c>
      <c r="H640">
        <v>755365500420472</v>
      </c>
      <c r="I640">
        <v>1099</v>
      </c>
      <c r="J640" t="s">
        <v>1573</v>
      </c>
      <c r="K640" t="s">
        <v>4890</v>
      </c>
      <c r="L640" t="s">
        <v>1791</v>
      </c>
    </row>
    <row r="641" spans="1:12" x14ac:dyDescent="0.3">
      <c r="A641">
        <v>755694</v>
      </c>
      <c r="B641" t="s">
        <v>3015</v>
      </c>
      <c r="C641" t="s">
        <v>5839</v>
      </c>
      <c r="D641" t="s">
        <v>7075</v>
      </c>
      <c r="E641" t="s">
        <v>6358</v>
      </c>
      <c r="F641" t="s">
        <v>708</v>
      </c>
      <c r="G641" t="s">
        <v>5861</v>
      </c>
      <c r="H641">
        <v>755694500543761</v>
      </c>
      <c r="I641">
        <v>1000</v>
      </c>
      <c r="J641" t="s">
        <v>2258</v>
      </c>
      <c r="K641" t="s">
        <v>5594</v>
      </c>
      <c r="L641" t="s">
        <v>6867</v>
      </c>
    </row>
    <row r="642" spans="1:12" x14ac:dyDescent="0.3">
      <c r="A642">
        <v>757869</v>
      </c>
      <c r="B642" t="s">
        <v>397</v>
      </c>
      <c r="C642" t="s">
        <v>5839</v>
      </c>
      <c r="D642" t="s">
        <v>7065</v>
      </c>
      <c r="E642" t="s">
        <v>6359</v>
      </c>
      <c r="F642" t="s">
        <v>708</v>
      </c>
      <c r="G642" t="s">
        <v>1848</v>
      </c>
      <c r="H642">
        <v>757869500416381</v>
      </c>
      <c r="I642">
        <v>1000</v>
      </c>
      <c r="J642" t="s">
        <v>1339</v>
      </c>
      <c r="K642" t="s">
        <v>6568</v>
      </c>
      <c r="L642" t="s">
        <v>6868</v>
      </c>
    </row>
    <row r="643" spans="1:12" x14ac:dyDescent="0.3">
      <c r="A643">
        <v>758003</v>
      </c>
      <c r="B643" t="s">
        <v>370</v>
      </c>
      <c r="C643" t="s">
        <v>5839</v>
      </c>
      <c r="D643" t="s">
        <v>7065</v>
      </c>
      <c r="E643" t="s">
        <v>6360</v>
      </c>
      <c r="F643" t="s">
        <v>708</v>
      </c>
      <c r="G643" t="s">
        <v>5856</v>
      </c>
      <c r="H643">
        <v>758003500416361</v>
      </c>
      <c r="I643">
        <v>1000</v>
      </c>
      <c r="J643" t="s">
        <v>1339</v>
      </c>
      <c r="K643" t="s">
        <v>6568</v>
      </c>
      <c r="L643" t="s">
        <v>6869</v>
      </c>
    </row>
    <row r="644" spans="1:12" x14ac:dyDescent="0.3">
      <c r="A644">
        <v>758003</v>
      </c>
      <c r="B644" t="s">
        <v>370</v>
      </c>
      <c r="C644" t="s">
        <v>5839</v>
      </c>
      <c r="D644" t="s">
        <v>7068</v>
      </c>
      <c r="E644" t="s">
        <v>6360</v>
      </c>
      <c r="F644" t="s">
        <v>1605</v>
      </c>
      <c r="G644" t="s">
        <v>5872</v>
      </c>
      <c r="H644">
        <v>758003500416363</v>
      </c>
      <c r="I644">
        <v>1001</v>
      </c>
      <c r="J644" t="s">
        <v>57</v>
      </c>
      <c r="K644" t="s">
        <v>6612</v>
      </c>
      <c r="L644" t="s">
        <v>6870</v>
      </c>
    </row>
    <row r="645" spans="1:12" x14ac:dyDescent="0.3">
      <c r="A645">
        <v>758008</v>
      </c>
      <c r="B645" t="s">
        <v>318</v>
      </c>
      <c r="C645" t="s">
        <v>5839</v>
      </c>
      <c r="D645" t="s">
        <v>7065</v>
      </c>
      <c r="E645" t="s">
        <v>6361</v>
      </c>
      <c r="F645" t="s">
        <v>708</v>
      </c>
      <c r="G645" t="s">
        <v>1845</v>
      </c>
      <c r="H645">
        <v>758008500416371</v>
      </c>
      <c r="I645">
        <v>1001</v>
      </c>
      <c r="J645" t="s">
        <v>106</v>
      </c>
      <c r="K645" t="s">
        <v>6568</v>
      </c>
      <c r="L645" t="s">
        <v>6872</v>
      </c>
    </row>
    <row r="646" spans="1:12" x14ac:dyDescent="0.3">
      <c r="A646">
        <v>758008</v>
      </c>
      <c r="B646" t="s">
        <v>318</v>
      </c>
      <c r="C646" t="s">
        <v>5839</v>
      </c>
      <c r="D646" t="s">
        <v>7068</v>
      </c>
      <c r="E646" t="s">
        <v>6361</v>
      </c>
      <c r="F646" t="s">
        <v>702</v>
      </c>
      <c r="G646" t="s">
        <v>5906</v>
      </c>
      <c r="H646">
        <v>758008500416372</v>
      </c>
      <c r="I646">
        <v>1000</v>
      </c>
      <c r="J646" t="s">
        <v>101</v>
      </c>
      <c r="K646" t="s">
        <v>6568</v>
      </c>
      <c r="L646" t="s">
        <v>6871</v>
      </c>
    </row>
    <row r="647" spans="1:12" x14ac:dyDescent="0.3">
      <c r="A647">
        <v>758009</v>
      </c>
      <c r="B647" t="s">
        <v>126</v>
      </c>
      <c r="C647" t="s">
        <v>5839</v>
      </c>
      <c r="D647" t="s">
        <v>7066</v>
      </c>
      <c r="E647" t="s">
        <v>6362</v>
      </c>
      <c r="F647" t="s">
        <v>708</v>
      </c>
      <c r="G647" t="s">
        <v>5872</v>
      </c>
      <c r="H647">
        <v>758009500418171</v>
      </c>
      <c r="I647">
        <v>1000</v>
      </c>
      <c r="J647" t="s">
        <v>101</v>
      </c>
      <c r="K647" t="s">
        <v>6568</v>
      </c>
      <c r="L647" t="s">
        <v>3386</v>
      </c>
    </row>
    <row r="648" spans="1:12" x14ac:dyDescent="0.3">
      <c r="A648">
        <v>758009</v>
      </c>
      <c r="B648" t="s">
        <v>126</v>
      </c>
      <c r="C648" t="s">
        <v>5839</v>
      </c>
      <c r="D648" t="s">
        <v>7066</v>
      </c>
      <c r="E648" t="s">
        <v>6362</v>
      </c>
      <c r="F648" t="s">
        <v>702</v>
      </c>
      <c r="G648" t="s">
        <v>5872</v>
      </c>
      <c r="H648">
        <v>758009500418172</v>
      </c>
      <c r="I648">
        <v>1099</v>
      </c>
      <c r="J648" t="s">
        <v>1574</v>
      </c>
      <c r="K648" t="s">
        <v>5297</v>
      </c>
      <c r="L648" t="s">
        <v>1795</v>
      </c>
    </row>
    <row r="649" spans="1:12" x14ac:dyDescent="0.3">
      <c r="A649">
        <v>758012</v>
      </c>
      <c r="B649" t="s">
        <v>1053</v>
      </c>
      <c r="C649" t="s">
        <v>5839</v>
      </c>
      <c r="D649" t="s">
        <v>7066</v>
      </c>
      <c r="E649" t="s">
        <v>6363</v>
      </c>
      <c r="F649" t="s">
        <v>708</v>
      </c>
      <c r="G649" t="s">
        <v>5872</v>
      </c>
      <c r="H649">
        <v>758012500418181</v>
      </c>
      <c r="I649">
        <v>1000</v>
      </c>
      <c r="J649" t="s">
        <v>101</v>
      </c>
      <c r="K649" t="s">
        <v>6568</v>
      </c>
      <c r="L649" t="s">
        <v>3387</v>
      </c>
    </row>
    <row r="650" spans="1:12" x14ac:dyDescent="0.3">
      <c r="A650">
        <v>759362</v>
      </c>
      <c r="B650" t="s">
        <v>144</v>
      </c>
      <c r="C650" t="s">
        <v>5839</v>
      </c>
      <c r="D650" t="s">
        <v>7066</v>
      </c>
      <c r="E650" t="s">
        <v>8607</v>
      </c>
      <c r="F650" t="s">
        <v>708</v>
      </c>
      <c r="G650" t="s">
        <v>5865</v>
      </c>
      <c r="H650">
        <v>759362500435311</v>
      </c>
      <c r="I650">
        <v>1000</v>
      </c>
      <c r="J650" t="s">
        <v>101</v>
      </c>
      <c r="K650" t="s">
        <v>8822</v>
      </c>
      <c r="L650" t="s">
        <v>8608</v>
      </c>
    </row>
    <row r="651" spans="1:12" x14ac:dyDescent="0.3">
      <c r="A651">
        <v>760384</v>
      </c>
      <c r="B651" t="s">
        <v>256</v>
      </c>
      <c r="C651" t="s">
        <v>5839</v>
      </c>
      <c r="D651" t="s">
        <v>7065</v>
      </c>
      <c r="E651" t="s">
        <v>6364</v>
      </c>
      <c r="F651" t="s">
        <v>702</v>
      </c>
      <c r="G651" t="s">
        <v>1881</v>
      </c>
      <c r="H651">
        <v>760384500416732</v>
      </c>
      <c r="I651">
        <v>1000</v>
      </c>
      <c r="J651" t="s">
        <v>1339</v>
      </c>
      <c r="K651" t="s">
        <v>6568</v>
      </c>
      <c r="L651" t="s">
        <v>3388</v>
      </c>
    </row>
    <row r="652" spans="1:12" x14ac:dyDescent="0.3">
      <c r="A652">
        <v>761566</v>
      </c>
      <c r="B652" t="s">
        <v>144</v>
      </c>
      <c r="C652" t="s">
        <v>5839</v>
      </c>
      <c r="D652" t="s">
        <v>7066</v>
      </c>
      <c r="E652" t="s">
        <v>6365</v>
      </c>
      <c r="F652" t="s">
        <v>708</v>
      </c>
      <c r="G652" t="s">
        <v>5851</v>
      </c>
      <c r="H652">
        <v>761566500419411</v>
      </c>
      <c r="I652">
        <v>1000</v>
      </c>
      <c r="J652" t="s">
        <v>101</v>
      </c>
      <c r="K652" t="s">
        <v>5344</v>
      </c>
      <c r="L652" t="s">
        <v>1798</v>
      </c>
    </row>
    <row r="653" spans="1:12" x14ac:dyDescent="0.3">
      <c r="A653">
        <v>761755</v>
      </c>
      <c r="B653" t="s">
        <v>144</v>
      </c>
      <c r="C653" t="s">
        <v>5839</v>
      </c>
      <c r="D653" t="s">
        <v>7066</v>
      </c>
      <c r="E653" t="s">
        <v>6366</v>
      </c>
      <c r="F653" t="s">
        <v>708</v>
      </c>
      <c r="G653" t="s">
        <v>5851</v>
      </c>
      <c r="H653">
        <v>761755500419201</v>
      </c>
      <c r="I653">
        <v>1000</v>
      </c>
      <c r="J653" t="s">
        <v>101</v>
      </c>
      <c r="K653" t="s">
        <v>5351</v>
      </c>
      <c r="L653" t="s">
        <v>2905</v>
      </c>
    </row>
    <row r="654" spans="1:12" x14ac:dyDescent="0.3">
      <c r="A654">
        <v>762106</v>
      </c>
      <c r="B654" t="s">
        <v>345</v>
      </c>
      <c r="C654" t="s">
        <v>5839</v>
      </c>
      <c r="D654" t="s">
        <v>7066</v>
      </c>
      <c r="E654" t="s">
        <v>6367</v>
      </c>
      <c r="F654" t="s">
        <v>708</v>
      </c>
      <c r="G654" t="s">
        <v>5851</v>
      </c>
      <c r="H654">
        <v>762106500422401</v>
      </c>
      <c r="I654">
        <v>1000</v>
      </c>
      <c r="J654" t="s">
        <v>101</v>
      </c>
      <c r="K654" t="s">
        <v>6568</v>
      </c>
      <c r="L654" t="s">
        <v>3389</v>
      </c>
    </row>
    <row r="655" spans="1:12" x14ac:dyDescent="0.3">
      <c r="A655">
        <v>762106</v>
      </c>
      <c r="B655" t="s">
        <v>345</v>
      </c>
      <c r="C655" t="s">
        <v>5839</v>
      </c>
      <c r="D655" t="s">
        <v>7066</v>
      </c>
      <c r="E655" t="s">
        <v>6367</v>
      </c>
      <c r="F655" t="s">
        <v>702</v>
      </c>
      <c r="G655" t="s">
        <v>5851</v>
      </c>
      <c r="H655">
        <v>762106500422402</v>
      </c>
      <c r="I655">
        <v>1099</v>
      </c>
      <c r="J655" t="s">
        <v>1574</v>
      </c>
      <c r="K655" t="s">
        <v>5297</v>
      </c>
      <c r="L655" t="s">
        <v>1800</v>
      </c>
    </row>
    <row r="656" spans="1:12" x14ac:dyDescent="0.3">
      <c r="A656">
        <v>765417</v>
      </c>
      <c r="B656" t="s">
        <v>1555</v>
      </c>
      <c r="C656" t="s">
        <v>5839</v>
      </c>
      <c r="D656" t="s">
        <v>7066</v>
      </c>
      <c r="E656" t="s">
        <v>6368</v>
      </c>
      <c r="F656" t="s">
        <v>708</v>
      </c>
      <c r="G656" t="s">
        <v>5842</v>
      </c>
      <c r="H656">
        <v>765417500424371</v>
      </c>
      <c r="I656">
        <v>1000</v>
      </c>
      <c r="J656" t="s">
        <v>101</v>
      </c>
      <c r="K656" t="s">
        <v>5360</v>
      </c>
      <c r="L656" t="s">
        <v>1804</v>
      </c>
    </row>
    <row r="657" spans="1:12" x14ac:dyDescent="0.3">
      <c r="A657">
        <v>765418</v>
      </c>
      <c r="B657" t="s">
        <v>1554</v>
      </c>
      <c r="C657" t="s">
        <v>5839</v>
      </c>
      <c r="D657" t="s">
        <v>7066</v>
      </c>
      <c r="E657" t="s">
        <v>6369</v>
      </c>
      <c r="F657" t="s">
        <v>708</v>
      </c>
      <c r="G657" t="s">
        <v>5842</v>
      </c>
      <c r="H657">
        <v>765418500424391</v>
      </c>
      <c r="I657">
        <v>1000</v>
      </c>
      <c r="J657" t="s">
        <v>101</v>
      </c>
      <c r="K657" t="s">
        <v>5360</v>
      </c>
      <c r="L657" t="s">
        <v>1806</v>
      </c>
    </row>
    <row r="658" spans="1:12" x14ac:dyDescent="0.3">
      <c r="A658">
        <v>765419</v>
      </c>
      <c r="B658" t="s">
        <v>1553</v>
      </c>
      <c r="C658" t="s">
        <v>5839</v>
      </c>
      <c r="D658" t="s">
        <v>7066</v>
      </c>
      <c r="E658" t="s">
        <v>6370</v>
      </c>
      <c r="F658" t="s">
        <v>708</v>
      </c>
      <c r="G658" t="s">
        <v>5842</v>
      </c>
      <c r="H658">
        <v>765419500424381</v>
      </c>
      <c r="I658">
        <v>1000</v>
      </c>
      <c r="J658" t="s">
        <v>101</v>
      </c>
      <c r="K658" t="s">
        <v>5360</v>
      </c>
      <c r="L658" t="s">
        <v>1808</v>
      </c>
    </row>
    <row r="659" spans="1:12" x14ac:dyDescent="0.3">
      <c r="A659">
        <v>765422</v>
      </c>
      <c r="B659" t="s">
        <v>1130</v>
      </c>
      <c r="C659" t="s">
        <v>5839</v>
      </c>
      <c r="D659" t="s">
        <v>7066</v>
      </c>
      <c r="E659" t="s">
        <v>6371</v>
      </c>
      <c r="F659" t="s">
        <v>708</v>
      </c>
      <c r="G659" t="s">
        <v>5872</v>
      </c>
      <c r="H659">
        <v>765422500424611</v>
      </c>
      <c r="I659">
        <v>1000</v>
      </c>
      <c r="J659" t="s">
        <v>101</v>
      </c>
      <c r="K659" t="s">
        <v>6568</v>
      </c>
      <c r="L659" t="s">
        <v>6873</v>
      </c>
    </row>
    <row r="660" spans="1:12" x14ac:dyDescent="0.3">
      <c r="A660">
        <v>765423</v>
      </c>
      <c r="B660" t="s">
        <v>1128</v>
      </c>
      <c r="C660" t="s">
        <v>5839</v>
      </c>
      <c r="D660" t="s">
        <v>7066</v>
      </c>
      <c r="E660" t="s">
        <v>6372</v>
      </c>
      <c r="F660" t="s">
        <v>708</v>
      </c>
      <c r="G660" t="s">
        <v>5872</v>
      </c>
      <c r="H660">
        <v>765423500424621</v>
      </c>
      <c r="I660">
        <v>1000</v>
      </c>
      <c r="J660" t="s">
        <v>101</v>
      </c>
      <c r="K660" t="s">
        <v>6568</v>
      </c>
      <c r="L660" t="s">
        <v>6874</v>
      </c>
    </row>
    <row r="661" spans="1:12" x14ac:dyDescent="0.3">
      <c r="A661">
        <v>766242</v>
      </c>
      <c r="B661" t="s">
        <v>1552</v>
      </c>
      <c r="C661" t="s">
        <v>5839</v>
      </c>
      <c r="D661" t="s">
        <v>7066</v>
      </c>
      <c r="E661" t="s">
        <v>6373</v>
      </c>
      <c r="F661" t="s">
        <v>708</v>
      </c>
      <c r="G661" t="s">
        <v>5842</v>
      </c>
      <c r="H661">
        <v>766242500452141</v>
      </c>
      <c r="I661">
        <v>1000</v>
      </c>
      <c r="J661" t="s">
        <v>101</v>
      </c>
      <c r="K661" t="s">
        <v>6568</v>
      </c>
      <c r="L661" t="s">
        <v>3390</v>
      </c>
    </row>
    <row r="662" spans="1:12" x14ac:dyDescent="0.3">
      <c r="A662">
        <v>766682</v>
      </c>
      <c r="B662" t="s">
        <v>1550</v>
      </c>
      <c r="C662" t="s">
        <v>5839</v>
      </c>
      <c r="D662" t="s">
        <v>7065</v>
      </c>
      <c r="E662" t="s">
        <v>6374</v>
      </c>
      <c r="F662" t="s">
        <v>702</v>
      </c>
      <c r="G662" t="s">
        <v>1613</v>
      </c>
      <c r="H662">
        <v>766682500448382</v>
      </c>
      <c r="I662">
        <v>1000</v>
      </c>
      <c r="J662" t="s">
        <v>1339</v>
      </c>
      <c r="K662" t="s">
        <v>6568</v>
      </c>
      <c r="L662" t="s">
        <v>6875</v>
      </c>
    </row>
    <row r="663" spans="1:12" x14ac:dyDescent="0.3">
      <c r="A663">
        <v>766683</v>
      </c>
      <c r="B663" t="s">
        <v>1548</v>
      </c>
      <c r="C663" t="s">
        <v>5839</v>
      </c>
      <c r="D663" t="s">
        <v>7065</v>
      </c>
      <c r="E663" t="s">
        <v>6375</v>
      </c>
      <c r="F663" t="s">
        <v>702</v>
      </c>
      <c r="G663" t="s">
        <v>1613</v>
      </c>
      <c r="H663">
        <v>766683500448392</v>
      </c>
      <c r="I663">
        <v>1000</v>
      </c>
      <c r="J663" t="s">
        <v>1339</v>
      </c>
      <c r="K663" t="s">
        <v>6568</v>
      </c>
      <c r="L663" t="s">
        <v>6876</v>
      </c>
    </row>
    <row r="664" spans="1:12" x14ac:dyDescent="0.3">
      <c r="A664">
        <v>766730</v>
      </c>
      <c r="B664" t="s">
        <v>1075</v>
      </c>
      <c r="C664" t="s">
        <v>5839</v>
      </c>
      <c r="D664" t="s">
        <v>7065</v>
      </c>
      <c r="E664" t="s">
        <v>6376</v>
      </c>
      <c r="F664" t="s">
        <v>708</v>
      </c>
      <c r="G664" t="s">
        <v>1617</v>
      </c>
      <c r="H664">
        <v>766730500435361</v>
      </c>
      <c r="I664">
        <v>1001</v>
      </c>
      <c r="J664" t="s">
        <v>106</v>
      </c>
      <c r="K664" t="s">
        <v>6568</v>
      </c>
      <c r="L664" t="s">
        <v>6877</v>
      </c>
    </row>
    <row r="665" spans="1:12" x14ac:dyDescent="0.3">
      <c r="A665">
        <v>766730</v>
      </c>
      <c r="B665" t="s">
        <v>1075</v>
      </c>
      <c r="C665" t="s">
        <v>5839</v>
      </c>
      <c r="D665" t="s">
        <v>7065</v>
      </c>
      <c r="E665" t="s">
        <v>6376</v>
      </c>
      <c r="F665" t="s">
        <v>702</v>
      </c>
      <c r="G665" t="s">
        <v>1617</v>
      </c>
      <c r="H665">
        <v>766730500435362</v>
      </c>
      <c r="I665">
        <v>1099</v>
      </c>
      <c r="J665" t="s">
        <v>1573</v>
      </c>
      <c r="K665" t="s">
        <v>5015</v>
      </c>
      <c r="L665" t="s">
        <v>6878</v>
      </c>
    </row>
    <row r="666" spans="1:12" x14ac:dyDescent="0.3">
      <c r="A666">
        <v>766730</v>
      </c>
      <c r="B666" t="s">
        <v>1075</v>
      </c>
      <c r="C666" t="s">
        <v>5839</v>
      </c>
      <c r="D666" t="s">
        <v>7068</v>
      </c>
      <c r="E666" t="s">
        <v>6376</v>
      </c>
      <c r="F666" t="s">
        <v>1605</v>
      </c>
      <c r="G666" t="s">
        <v>5872</v>
      </c>
      <c r="H666">
        <v>766730500435363</v>
      </c>
      <c r="I666">
        <v>1000</v>
      </c>
      <c r="J666" t="s">
        <v>101</v>
      </c>
      <c r="K666" t="s">
        <v>6568</v>
      </c>
      <c r="L666" t="s">
        <v>3391</v>
      </c>
    </row>
    <row r="667" spans="1:12" x14ac:dyDescent="0.3">
      <c r="A667">
        <v>766764</v>
      </c>
      <c r="B667" t="s">
        <v>1073</v>
      </c>
      <c r="C667" t="s">
        <v>5839</v>
      </c>
      <c r="D667" t="s">
        <v>7065</v>
      </c>
      <c r="E667" t="s">
        <v>6377</v>
      </c>
      <c r="F667" t="s">
        <v>708</v>
      </c>
      <c r="G667" t="s">
        <v>5858</v>
      </c>
      <c r="H667">
        <v>766764500435391</v>
      </c>
      <c r="I667">
        <v>1000</v>
      </c>
      <c r="J667" t="s">
        <v>1339</v>
      </c>
      <c r="K667" t="s">
        <v>6568</v>
      </c>
      <c r="L667" t="s">
        <v>6879</v>
      </c>
    </row>
    <row r="668" spans="1:12" x14ac:dyDescent="0.3">
      <c r="A668">
        <v>766764</v>
      </c>
      <c r="B668" t="s">
        <v>1073</v>
      </c>
      <c r="C668" t="s">
        <v>5839</v>
      </c>
      <c r="D668" t="s">
        <v>7065</v>
      </c>
      <c r="E668" t="s">
        <v>6377</v>
      </c>
      <c r="F668" t="s">
        <v>702</v>
      </c>
      <c r="G668" t="s">
        <v>1617</v>
      </c>
      <c r="H668">
        <v>766764500435392</v>
      </c>
      <c r="I668">
        <v>1099</v>
      </c>
      <c r="J668" t="s">
        <v>1573</v>
      </c>
      <c r="K668" t="s">
        <v>4879</v>
      </c>
      <c r="L668" t="s">
        <v>6880</v>
      </c>
    </row>
    <row r="669" spans="1:12" x14ac:dyDescent="0.3">
      <c r="A669">
        <v>766773</v>
      </c>
      <c r="B669" t="s">
        <v>1094</v>
      </c>
      <c r="C669" t="s">
        <v>5839</v>
      </c>
      <c r="D669" t="s">
        <v>7065</v>
      </c>
      <c r="E669" t="s">
        <v>6378</v>
      </c>
      <c r="F669" t="s">
        <v>708</v>
      </c>
      <c r="G669" t="s">
        <v>1882</v>
      </c>
      <c r="H669">
        <v>766773500435401</v>
      </c>
      <c r="I669">
        <v>1001</v>
      </c>
      <c r="J669" t="s">
        <v>106</v>
      </c>
      <c r="K669" t="s">
        <v>6568</v>
      </c>
      <c r="L669" t="s">
        <v>6881</v>
      </c>
    </row>
    <row r="670" spans="1:12" x14ac:dyDescent="0.3">
      <c r="A670">
        <v>766773</v>
      </c>
      <c r="B670" t="s">
        <v>1094</v>
      </c>
      <c r="C670" t="s">
        <v>5839</v>
      </c>
      <c r="D670" t="s">
        <v>7066</v>
      </c>
      <c r="E670" t="s">
        <v>6378</v>
      </c>
      <c r="F670" t="s">
        <v>702</v>
      </c>
      <c r="G670" t="s">
        <v>5842</v>
      </c>
      <c r="H670">
        <v>766773500435402</v>
      </c>
      <c r="I670">
        <v>1000</v>
      </c>
      <c r="J670" t="s">
        <v>101</v>
      </c>
      <c r="K670" t="s">
        <v>6568</v>
      </c>
      <c r="L670" t="s">
        <v>3392</v>
      </c>
    </row>
    <row r="671" spans="1:12" x14ac:dyDescent="0.3">
      <c r="A671">
        <v>766773</v>
      </c>
      <c r="B671" t="s">
        <v>1094</v>
      </c>
      <c r="C671" t="s">
        <v>5839</v>
      </c>
      <c r="D671" t="s">
        <v>7068</v>
      </c>
      <c r="E671" t="s">
        <v>6378</v>
      </c>
      <c r="F671" t="s">
        <v>1605</v>
      </c>
      <c r="G671" t="s">
        <v>5842</v>
      </c>
      <c r="H671">
        <v>766773500435403</v>
      </c>
      <c r="I671">
        <v>1099</v>
      </c>
      <c r="J671" t="s">
        <v>1574</v>
      </c>
      <c r="K671" t="s">
        <v>5405</v>
      </c>
      <c r="L671" t="s">
        <v>1813</v>
      </c>
    </row>
    <row r="672" spans="1:12" x14ac:dyDescent="0.3">
      <c r="A672">
        <v>766785</v>
      </c>
      <c r="B672" t="s">
        <v>1092</v>
      </c>
      <c r="C672" t="s">
        <v>5839</v>
      </c>
      <c r="D672" t="s">
        <v>7068</v>
      </c>
      <c r="E672" t="s">
        <v>6379</v>
      </c>
      <c r="F672" t="s">
        <v>708</v>
      </c>
      <c r="G672" t="s">
        <v>5872</v>
      </c>
      <c r="H672">
        <v>766785500437441</v>
      </c>
      <c r="I672">
        <v>1000</v>
      </c>
      <c r="J672" t="s">
        <v>101</v>
      </c>
      <c r="K672" t="s">
        <v>6568</v>
      </c>
      <c r="L672" t="s">
        <v>6882</v>
      </c>
    </row>
    <row r="673" spans="1:12" x14ac:dyDescent="0.3">
      <c r="A673">
        <v>766785</v>
      </c>
      <c r="B673" t="s">
        <v>1092</v>
      </c>
      <c r="C673" t="s">
        <v>5839</v>
      </c>
      <c r="D673" t="s">
        <v>7068</v>
      </c>
      <c r="E673" t="s">
        <v>6379</v>
      </c>
      <c r="F673" t="s">
        <v>702</v>
      </c>
      <c r="G673" t="s">
        <v>5872</v>
      </c>
      <c r="H673">
        <v>766785500437442</v>
      </c>
      <c r="I673">
        <v>1099</v>
      </c>
      <c r="J673" t="s">
        <v>1574</v>
      </c>
      <c r="K673" t="s">
        <v>5411</v>
      </c>
      <c r="L673" t="s">
        <v>6883</v>
      </c>
    </row>
    <row r="674" spans="1:12" x14ac:dyDescent="0.3">
      <c r="A674">
        <v>767676</v>
      </c>
      <c r="B674" t="s">
        <v>1077</v>
      </c>
      <c r="C674" t="s">
        <v>5839</v>
      </c>
      <c r="D674" t="s">
        <v>7070</v>
      </c>
      <c r="E674" t="s">
        <v>6380</v>
      </c>
      <c r="F674" t="s">
        <v>708</v>
      </c>
      <c r="G674" t="s">
        <v>1882</v>
      </c>
      <c r="H674">
        <v>767676500430441</v>
      </c>
      <c r="I674">
        <v>1000</v>
      </c>
      <c r="J674" t="s">
        <v>1339</v>
      </c>
      <c r="K674" t="s">
        <v>5371</v>
      </c>
      <c r="L674" t="s">
        <v>1815</v>
      </c>
    </row>
    <row r="675" spans="1:12" x14ac:dyDescent="0.3">
      <c r="A675">
        <v>767676</v>
      </c>
      <c r="B675" t="s">
        <v>1077</v>
      </c>
      <c r="C675" t="s">
        <v>5839</v>
      </c>
      <c r="D675" t="s">
        <v>7070</v>
      </c>
      <c r="E675" t="s">
        <v>6380</v>
      </c>
      <c r="F675" t="s">
        <v>702</v>
      </c>
      <c r="G675" t="s">
        <v>1882</v>
      </c>
      <c r="H675">
        <v>767676500430442</v>
      </c>
      <c r="I675">
        <v>1099</v>
      </c>
      <c r="J675" t="s">
        <v>1880</v>
      </c>
      <c r="K675" t="s">
        <v>4784</v>
      </c>
      <c r="L675" t="s">
        <v>1869</v>
      </c>
    </row>
    <row r="676" spans="1:12" x14ac:dyDescent="0.3">
      <c r="A676">
        <v>767870</v>
      </c>
      <c r="B676" t="s">
        <v>2954</v>
      </c>
      <c r="C676" t="s">
        <v>5839</v>
      </c>
      <c r="D676" t="s">
        <v>7070</v>
      </c>
      <c r="E676" t="s">
        <v>6381</v>
      </c>
      <c r="F676" t="s">
        <v>708</v>
      </c>
      <c r="G676" t="s">
        <v>5856</v>
      </c>
      <c r="H676">
        <v>767870500450351</v>
      </c>
      <c r="I676">
        <v>1001</v>
      </c>
      <c r="J676" t="s">
        <v>106</v>
      </c>
      <c r="K676" t="s">
        <v>6568</v>
      </c>
      <c r="L676" t="s">
        <v>6884</v>
      </c>
    </row>
    <row r="677" spans="1:12" x14ac:dyDescent="0.3">
      <c r="A677">
        <v>767870</v>
      </c>
      <c r="B677" t="s">
        <v>2954</v>
      </c>
      <c r="C677" t="s">
        <v>5839</v>
      </c>
      <c r="D677" t="s">
        <v>7068</v>
      </c>
      <c r="E677" t="s">
        <v>6381</v>
      </c>
      <c r="F677" t="s">
        <v>702</v>
      </c>
      <c r="G677" t="s">
        <v>5873</v>
      </c>
      <c r="H677">
        <v>767870500450352</v>
      </c>
      <c r="I677">
        <v>1000</v>
      </c>
      <c r="J677" t="s">
        <v>101</v>
      </c>
      <c r="K677" t="s">
        <v>6568</v>
      </c>
      <c r="L677" t="s">
        <v>6885</v>
      </c>
    </row>
    <row r="678" spans="1:12" x14ac:dyDescent="0.3">
      <c r="A678">
        <v>767870</v>
      </c>
      <c r="B678" t="s">
        <v>2954</v>
      </c>
      <c r="C678" t="s">
        <v>5839</v>
      </c>
      <c r="D678" t="s">
        <v>7070</v>
      </c>
      <c r="E678" t="s">
        <v>6381</v>
      </c>
      <c r="F678" t="s">
        <v>1605</v>
      </c>
      <c r="G678" t="s">
        <v>5856</v>
      </c>
      <c r="H678">
        <v>767870500450353</v>
      </c>
      <c r="I678">
        <v>1098</v>
      </c>
      <c r="J678" t="s">
        <v>1573</v>
      </c>
      <c r="K678" t="s">
        <v>5376</v>
      </c>
      <c r="L678" t="s">
        <v>6886</v>
      </c>
    </row>
    <row r="679" spans="1:12" x14ac:dyDescent="0.3">
      <c r="A679">
        <v>767870</v>
      </c>
      <c r="B679" t="s">
        <v>2954</v>
      </c>
      <c r="C679" t="s">
        <v>5839</v>
      </c>
      <c r="D679" t="s">
        <v>7068</v>
      </c>
      <c r="E679" t="s">
        <v>6381</v>
      </c>
      <c r="F679" t="s">
        <v>768</v>
      </c>
      <c r="G679" t="s">
        <v>5873</v>
      </c>
      <c r="H679">
        <v>767870500450354</v>
      </c>
      <c r="I679">
        <v>1099</v>
      </c>
      <c r="J679" t="s">
        <v>1879</v>
      </c>
      <c r="K679" t="s">
        <v>5376</v>
      </c>
      <c r="L679" t="s">
        <v>6887</v>
      </c>
    </row>
    <row r="680" spans="1:12" x14ac:dyDescent="0.3">
      <c r="A680">
        <v>767871</v>
      </c>
      <c r="B680" t="s">
        <v>1101</v>
      </c>
      <c r="C680" t="s">
        <v>5839</v>
      </c>
      <c r="D680" t="s">
        <v>7068</v>
      </c>
      <c r="E680" t="s">
        <v>6382</v>
      </c>
      <c r="F680" t="s">
        <v>708</v>
      </c>
      <c r="G680" t="s">
        <v>5852</v>
      </c>
      <c r="H680">
        <v>767871500437771</v>
      </c>
      <c r="I680">
        <v>1000</v>
      </c>
      <c r="J680" t="s">
        <v>101</v>
      </c>
      <c r="K680" t="s">
        <v>4813</v>
      </c>
      <c r="L680" t="s">
        <v>1817</v>
      </c>
    </row>
    <row r="681" spans="1:12" x14ac:dyDescent="0.3">
      <c r="A681">
        <v>768897</v>
      </c>
      <c r="B681" t="s">
        <v>360</v>
      </c>
      <c r="C681" t="s">
        <v>5839</v>
      </c>
      <c r="D681" t="s">
        <v>7070</v>
      </c>
      <c r="E681" t="s">
        <v>6383</v>
      </c>
      <c r="F681" t="s">
        <v>708</v>
      </c>
      <c r="G681" t="s">
        <v>1603</v>
      </c>
      <c r="H681">
        <v>768897500433921</v>
      </c>
      <c r="I681">
        <v>1000</v>
      </c>
      <c r="J681" t="s">
        <v>1339</v>
      </c>
      <c r="K681" t="s">
        <v>5383</v>
      </c>
      <c r="L681" t="s">
        <v>1819</v>
      </c>
    </row>
    <row r="682" spans="1:12" x14ac:dyDescent="0.3">
      <c r="A682">
        <v>769932</v>
      </c>
      <c r="B682" t="s">
        <v>160</v>
      </c>
      <c r="C682" t="s">
        <v>5839</v>
      </c>
      <c r="D682" t="s">
        <v>7067</v>
      </c>
      <c r="E682" t="s">
        <v>6384</v>
      </c>
      <c r="F682" t="s">
        <v>708</v>
      </c>
      <c r="G682" t="s">
        <v>5874</v>
      </c>
      <c r="H682">
        <v>769932500459911</v>
      </c>
      <c r="I682">
        <v>1000</v>
      </c>
      <c r="J682" t="s">
        <v>1714</v>
      </c>
      <c r="K682" t="s">
        <v>5453</v>
      </c>
      <c r="L682" t="s">
        <v>1871</v>
      </c>
    </row>
    <row r="683" spans="1:12" x14ac:dyDescent="0.3">
      <c r="A683">
        <v>769932</v>
      </c>
      <c r="B683" t="s">
        <v>160</v>
      </c>
      <c r="C683" t="s">
        <v>5839</v>
      </c>
      <c r="D683" t="s">
        <v>7067</v>
      </c>
      <c r="E683" t="s">
        <v>6384</v>
      </c>
      <c r="F683" t="s">
        <v>702</v>
      </c>
      <c r="G683" t="s">
        <v>5874</v>
      </c>
      <c r="H683">
        <v>769932500459912</v>
      </c>
      <c r="I683">
        <v>1099</v>
      </c>
      <c r="J683" t="s">
        <v>2320</v>
      </c>
      <c r="K683" t="s">
        <v>5454</v>
      </c>
      <c r="L683" t="s">
        <v>1960</v>
      </c>
    </row>
    <row r="684" spans="1:12" x14ac:dyDescent="0.3">
      <c r="A684">
        <v>771407</v>
      </c>
      <c r="B684" t="s">
        <v>99</v>
      </c>
      <c r="C684" t="s">
        <v>5839</v>
      </c>
      <c r="D684" t="s">
        <v>7066</v>
      </c>
      <c r="E684" t="s">
        <v>6385</v>
      </c>
      <c r="F684" t="s">
        <v>708</v>
      </c>
      <c r="G684" t="s">
        <v>5855</v>
      </c>
      <c r="H684">
        <v>771407500440431</v>
      </c>
      <c r="I684">
        <v>1000</v>
      </c>
      <c r="J684" t="s">
        <v>101</v>
      </c>
      <c r="K684" t="s">
        <v>5344</v>
      </c>
      <c r="L684" t="s">
        <v>3025</v>
      </c>
    </row>
    <row r="685" spans="1:12" x14ac:dyDescent="0.3">
      <c r="A685">
        <v>771410</v>
      </c>
      <c r="B685" t="s">
        <v>325</v>
      </c>
      <c r="C685" t="s">
        <v>5839</v>
      </c>
      <c r="D685" t="s">
        <v>7070</v>
      </c>
      <c r="E685" t="s">
        <v>6386</v>
      </c>
      <c r="F685" t="s">
        <v>708</v>
      </c>
      <c r="G685" t="s">
        <v>1848</v>
      </c>
      <c r="H685">
        <v>771410500437751</v>
      </c>
      <c r="I685">
        <v>1000</v>
      </c>
      <c r="J685" t="s">
        <v>1339</v>
      </c>
      <c r="K685" t="s">
        <v>4813</v>
      </c>
      <c r="L685" t="s">
        <v>1822</v>
      </c>
    </row>
    <row r="686" spans="1:12" x14ac:dyDescent="0.3">
      <c r="A686">
        <v>771571</v>
      </c>
      <c r="B686" t="s">
        <v>312</v>
      </c>
      <c r="C686" t="s">
        <v>5839</v>
      </c>
      <c r="D686" t="s">
        <v>7067</v>
      </c>
      <c r="E686" t="s">
        <v>6387</v>
      </c>
      <c r="F686" t="s">
        <v>708</v>
      </c>
      <c r="G686" t="s">
        <v>5872</v>
      </c>
      <c r="H686">
        <v>771571500441531</v>
      </c>
      <c r="I686">
        <v>1000</v>
      </c>
      <c r="J686" t="s">
        <v>1714</v>
      </c>
      <c r="K686" t="s">
        <v>5417</v>
      </c>
      <c r="L686" t="s">
        <v>6888</v>
      </c>
    </row>
    <row r="687" spans="1:12" x14ac:dyDescent="0.3">
      <c r="A687">
        <v>771571</v>
      </c>
      <c r="B687" t="s">
        <v>312</v>
      </c>
      <c r="C687" t="s">
        <v>5839</v>
      </c>
      <c r="D687" t="s">
        <v>7067</v>
      </c>
      <c r="E687" t="s">
        <v>6387</v>
      </c>
      <c r="F687" t="s">
        <v>702</v>
      </c>
      <c r="G687" t="s">
        <v>5872</v>
      </c>
      <c r="H687">
        <v>771571500441532</v>
      </c>
      <c r="I687">
        <v>1099</v>
      </c>
      <c r="J687" t="s">
        <v>2368</v>
      </c>
      <c r="K687" t="s">
        <v>5419</v>
      </c>
      <c r="L687" t="s">
        <v>6889</v>
      </c>
    </row>
    <row r="688" spans="1:12" x14ac:dyDescent="0.3">
      <c r="A688">
        <v>772271</v>
      </c>
      <c r="B688" t="s">
        <v>1079</v>
      </c>
      <c r="C688" t="s">
        <v>5839</v>
      </c>
      <c r="D688" t="s">
        <v>7066</v>
      </c>
      <c r="E688" t="s">
        <v>6388</v>
      </c>
      <c r="F688" t="s">
        <v>708</v>
      </c>
      <c r="G688" t="s">
        <v>5872</v>
      </c>
      <c r="H688">
        <v>772271500440361</v>
      </c>
      <c r="I688">
        <v>1000</v>
      </c>
      <c r="J688" t="s">
        <v>101</v>
      </c>
      <c r="K688" t="s">
        <v>6568</v>
      </c>
      <c r="L688" t="s">
        <v>3393</v>
      </c>
    </row>
    <row r="689" spans="1:12" x14ac:dyDescent="0.3">
      <c r="A689">
        <v>772274</v>
      </c>
      <c r="B689" t="s">
        <v>1082</v>
      </c>
      <c r="C689" t="s">
        <v>5839</v>
      </c>
      <c r="D689" t="s">
        <v>7066</v>
      </c>
      <c r="E689" t="s">
        <v>6389</v>
      </c>
      <c r="F689" t="s">
        <v>708</v>
      </c>
      <c r="G689" t="s">
        <v>5872</v>
      </c>
      <c r="H689">
        <v>772274500440371</v>
      </c>
      <c r="I689">
        <v>1000</v>
      </c>
      <c r="J689" t="s">
        <v>101</v>
      </c>
      <c r="K689" t="s">
        <v>6568</v>
      </c>
      <c r="L689" t="s">
        <v>3394</v>
      </c>
    </row>
    <row r="690" spans="1:12" x14ac:dyDescent="0.3">
      <c r="A690">
        <v>772276</v>
      </c>
      <c r="B690" t="s">
        <v>1088</v>
      </c>
      <c r="C690" t="s">
        <v>5839</v>
      </c>
      <c r="D690" t="s">
        <v>7066</v>
      </c>
      <c r="E690" t="s">
        <v>6390</v>
      </c>
      <c r="F690" t="s">
        <v>708</v>
      </c>
      <c r="G690" t="s">
        <v>5872</v>
      </c>
      <c r="H690">
        <v>772276500440381</v>
      </c>
      <c r="I690">
        <v>1000</v>
      </c>
      <c r="J690" t="s">
        <v>101</v>
      </c>
      <c r="K690" t="s">
        <v>6568</v>
      </c>
      <c r="L690" t="s">
        <v>3395</v>
      </c>
    </row>
    <row r="691" spans="1:12" x14ac:dyDescent="0.3">
      <c r="A691">
        <v>772278</v>
      </c>
      <c r="B691" t="s">
        <v>1086</v>
      </c>
      <c r="C691" t="s">
        <v>5839</v>
      </c>
      <c r="D691" t="s">
        <v>7066</v>
      </c>
      <c r="E691" t="s">
        <v>6391</v>
      </c>
      <c r="F691" t="s">
        <v>708</v>
      </c>
      <c r="G691" t="s">
        <v>5872</v>
      </c>
      <c r="H691">
        <v>772278500440391</v>
      </c>
      <c r="I691">
        <v>1000</v>
      </c>
      <c r="J691" t="s">
        <v>101</v>
      </c>
      <c r="K691" t="s">
        <v>6568</v>
      </c>
      <c r="L691" t="s">
        <v>3396</v>
      </c>
    </row>
    <row r="692" spans="1:12" x14ac:dyDescent="0.3">
      <c r="A692">
        <v>773150</v>
      </c>
      <c r="B692" t="s">
        <v>605</v>
      </c>
      <c r="C692" t="s">
        <v>5839</v>
      </c>
      <c r="D692" t="s">
        <v>7065</v>
      </c>
      <c r="E692" t="s">
        <v>6392</v>
      </c>
      <c r="F692" t="s">
        <v>708</v>
      </c>
      <c r="G692" t="s">
        <v>1607</v>
      </c>
      <c r="H692">
        <v>773150500440211</v>
      </c>
      <c r="I692">
        <v>1000</v>
      </c>
      <c r="J692" t="s">
        <v>1339</v>
      </c>
      <c r="K692" t="s">
        <v>5416</v>
      </c>
      <c r="L692" t="s">
        <v>1828</v>
      </c>
    </row>
    <row r="693" spans="1:12" x14ac:dyDescent="0.3">
      <c r="A693">
        <v>773536</v>
      </c>
      <c r="B693" t="s">
        <v>1176</v>
      </c>
      <c r="C693" t="s">
        <v>5839</v>
      </c>
      <c r="D693" t="s">
        <v>7068</v>
      </c>
      <c r="E693" t="s">
        <v>6393</v>
      </c>
      <c r="F693" t="s">
        <v>702</v>
      </c>
      <c r="G693" t="s">
        <v>1848</v>
      </c>
      <c r="H693">
        <v>773536500442112</v>
      </c>
      <c r="I693">
        <v>1000</v>
      </c>
      <c r="J693" t="s">
        <v>101</v>
      </c>
      <c r="K693" t="s">
        <v>6568</v>
      </c>
      <c r="L693" t="s">
        <v>6890</v>
      </c>
    </row>
    <row r="694" spans="1:12" x14ac:dyDescent="0.3">
      <c r="A694">
        <v>773542</v>
      </c>
      <c r="B694" t="s">
        <v>1546</v>
      </c>
      <c r="C694" t="s">
        <v>5839</v>
      </c>
      <c r="D694" t="s">
        <v>7066</v>
      </c>
      <c r="E694" t="s">
        <v>6394</v>
      </c>
      <c r="F694" t="s">
        <v>708</v>
      </c>
      <c r="G694" t="s">
        <v>5872</v>
      </c>
      <c r="H694">
        <v>773542500441811</v>
      </c>
      <c r="I694">
        <v>1000</v>
      </c>
      <c r="J694" t="s">
        <v>101</v>
      </c>
      <c r="K694" t="s">
        <v>6568</v>
      </c>
      <c r="L694" t="s">
        <v>6891</v>
      </c>
    </row>
    <row r="695" spans="1:12" x14ac:dyDescent="0.3">
      <c r="A695">
        <v>774167</v>
      </c>
      <c r="B695" t="s">
        <v>99</v>
      </c>
      <c r="C695" t="s">
        <v>5839</v>
      </c>
      <c r="D695" t="s">
        <v>7068</v>
      </c>
      <c r="E695" t="s">
        <v>6395</v>
      </c>
      <c r="F695" t="s">
        <v>708</v>
      </c>
      <c r="G695" t="s">
        <v>5855</v>
      </c>
      <c r="H695">
        <v>774167500447241</v>
      </c>
      <c r="I695">
        <v>1000</v>
      </c>
      <c r="J695" t="s">
        <v>101</v>
      </c>
      <c r="K695" t="s">
        <v>5023</v>
      </c>
      <c r="L695" t="s">
        <v>1830</v>
      </c>
    </row>
    <row r="696" spans="1:12" x14ac:dyDescent="0.3">
      <c r="A696">
        <v>774167</v>
      </c>
      <c r="B696" t="s">
        <v>99</v>
      </c>
      <c r="C696" t="s">
        <v>5839</v>
      </c>
      <c r="D696" t="s">
        <v>7068</v>
      </c>
      <c r="E696" t="s">
        <v>6395</v>
      </c>
      <c r="F696" t="s">
        <v>702</v>
      </c>
      <c r="G696" t="s">
        <v>5855</v>
      </c>
      <c r="H696">
        <v>774167500447242</v>
      </c>
      <c r="I696">
        <v>1099</v>
      </c>
      <c r="J696" t="s">
        <v>1574</v>
      </c>
      <c r="K696" t="s">
        <v>5015</v>
      </c>
      <c r="L696" t="s">
        <v>1832</v>
      </c>
    </row>
    <row r="697" spans="1:12" x14ac:dyDescent="0.3">
      <c r="A697">
        <v>774914</v>
      </c>
      <c r="B697" t="s">
        <v>109</v>
      </c>
      <c r="C697" t="s">
        <v>5839</v>
      </c>
      <c r="D697" t="s">
        <v>7075</v>
      </c>
      <c r="E697" t="s">
        <v>6396</v>
      </c>
      <c r="F697" t="s">
        <v>708</v>
      </c>
      <c r="G697" t="s">
        <v>5920</v>
      </c>
      <c r="H697">
        <v>774914500448771</v>
      </c>
      <c r="I697">
        <v>1000</v>
      </c>
      <c r="J697" t="s">
        <v>2258</v>
      </c>
      <c r="K697" t="s">
        <v>5425</v>
      </c>
      <c r="L697" t="s">
        <v>6892</v>
      </c>
    </row>
    <row r="698" spans="1:12" x14ac:dyDescent="0.3">
      <c r="A698">
        <v>774920</v>
      </c>
      <c r="B698" t="s">
        <v>141</v>
      </c>
      <c r="C698" t="s">
        <v>5839</v>
      </c>
      <c r="D698" t="s">
        <v>7075</v>
      </c>
      <c r="E698" t="s">
        <v>6397</v>
      </c>
      <c r="F698" t="s">
        <v>708</v>
      </c>
      <c r="G698" t="s">
        <v>5921</v>
      </c>
      <c r="H698">
        <v>774920500448781</v>
      </c>
      <c r="I698">
        <v>1000</v>
      </c>
      <c r="J698" t="s">
        <v>2258</v>
      </c>
      <c r="K698" t="s">
        <v>5425</v>
      </c>
      <c r="L698" t="s">
        <v>6893</v>
      </c>
    </row>
    <row r="699" spans="1:12" x14ac:dyDescent="0.3">
      <c r="A699">
        <v>776080</v>
      </c>
      <c r="B699" t="s">
        <v>1543</v>
      </c>
      <c r="C699" t="s">
        <v>5839</v>
      </c>
      <c r="D699" t="s">
        <v>7068</v>
      </c>
      <c r="E699" t="s">
        <v>6398</v>
      </c>
      <c r="F699" t="s">
        <v>708</v>
      </c>
      <c r="G699" t="s">
        <v>5855</v>
      </c>
      <c r="H699">
        <v>776080500450841</v>
      </c>
      <c r="I699">
        <v>1000</v>
      </c>
      <c r="J699" t="s">
        <v>101</v>
      </c>
      <c r="K699" t="s">
        <v>4574</v>
      </c>
      <c r="L699" t="s">
        <v>1834</v>
      </c>
    </row>
    <row r="700" spans="1:12" x14ac:dyDescent="0.3">
      <c r="A700">
        <v>778295</v>
      </c>
      <c r="B700" t="s">
        <v>1540</v>
      </c>
      <c r="C700" t="s">
        <v>5839</v>
      </c>
      <c r="D700" t="s">
        <v>7066</v>
      </c>
      <c r="E700" t="s">
        <v>6399</v>
      </c>
      <c r="F700" t="s">
        <v>708</v>
      </c>
      <c r="G700" t="s">
        <v>5842</v>
      </c>
      <c r="H700">
        <v>778295500452131</v>
      </c>
      <c r="I700">
        <v>1000</v>
      </c>
      <c r="J700" t="s">
        <v>101</v>
      </c>
      <c r="K700" t="s">
        <v>5433</v>
      </c>
      <c r="L700" t="s">
        <v>1837</v>
      </c>
    </row>
    <row r="701" spans="1:12" x14ac:dyDescent="0.3">
      <c r="A701">
        <v>778344</v>
      </c>
      <c r="B701" t="s">
        <v>1540</v>
      </c>
      <c r="C701" t="s">
        <v>5839</v>
      </c>
      <c r="D701" t="s">
        <v>7066</v>
      </c>
      <c r="E701" t="s">
        <v>6400</v>
      </c>
      <c r="F701" t="s">
        <v>708</v>
      </c>
      <c r="G701" t="s">
        <v>5842</v>
      </c>
      <c r="H701">
        <v>778344500452121</v>
      </c>
      <c r="I701">
        <v>1000</v>
      </c>
      <c r="J701" t="s">
        <v>101</v>
      </c>
      <c r="K701" t="s">
        <v>5433</v>
      </c>
      <c r="L701" t="s">
        <v>1839</v>
      </c>
    </row>
    <row r="702" spans="1:12" x14ac:dyDescent="0.3">
      <c r="A702">
        <v>778413</v>
      </c>
      <c r="B702" t="s">
        <v>1565</v>
      </c>
      <c r="C702" t="s">
        <v>5839</v>
      </c>
      <c r="D702" t="s">
        <v>7066</v>
      </c>
      <c r="E702" t="s">
        <v>6401</v>
      </c>
      <c r="F702" t="s">
        <v>708</v>
      </c>
      <c r="G702" t="s">
        <v>5872</v>
      </c>
      <c r="H702">
        <v>778413500452511</v>
      </c>
      <c r="I702">
        <v>1000</v>
      </c>
      <c r="J702" t="s">
        <v>101</v>
      </c>
      <c r="K702" t="s">
        <v>6568</v>
      </c>
      <c r="L702" t="s">
        <v>6894</v>
      </c>
    </row>
    <row r="703" spans="1:12" x14ac:dyDescent="0.3">
      <c r="A703">
        <v>778414</v>
      </c>
      <c r="B703" t="s">
        <v>1563</v>
      </c>
      <c r="C703" t="s">
        <v>5839</v>
      </c>
      <c r="D703" t="s">
        <v>7066</v>
      </c>
      <c r="E703" t="s">
        <v>6402</v>
      </c>
      <c r="F703" t="s">
        <v>708</v>
      </c>
      <c r="G703" t="s">
        <v>5872</v>
      </c>
      <c r="H703">
        <v>778414500452891</v>
      </c>
      <c r="I703">
        <v>1000</v>
      </c>
      <c r="J703" t="s">
        <v>101</v>
      </c>
      <c r="K703" t="s">
        <v>6568</v>
      </c>
      <c r="L703" t="s">
        <v>6895</v>
      </c>
    </row>
    <row r="704" spans="1:12" x14ac:dyDescent="0.3">
      <c r="A704">
        <v>778415</v>
      </c>
      <c r="B704" t="s">
        <v>1561</v>
      </c>
      <c r="C704" t="s">
        <v>5839</v>
      </c>
      <c r="D704" t="s">
        <v>7066</v>
      </c>
      <c r="E704" t="s">
        <v>6403</v>
      </c>
      <c r="F704" t="s">
        <v>708</v>
      </c>
      <c r="G704" t="s">
        <v>5872</v>
      </c>
      <c r="H704">
        <v>778415500452521</v>
      </c>
      <c r="I704">
        <v>1000</v>
      </c>
      <c r="J704" t="s">
        <v>101</v>
      </c>
      <c r="K704" t="s">
        <v>6568</v>
      </c>
      <c r="L704" t="s">
        <v>6896</v>
      </c>
    </row>
    <row r="705" spans="1:12" x14ac:dyDescent="0.3">
      <c r="A705">
        <v>778416</v>
      </c>
      <c r="B705" t="s">
        <v>1559</v>
      </c>
      <c r="C705" t="s">
        <v>5839</v>
      </c>
      <c r="D705" t="s">
        <v>7066</v>
      </c>
      <c r="E705" t="s">
        <v>6404</v>
      </c>
      <c r="F705" t="s">
        <v>708</v>
      </c>
      <c r="G705" t="s">
        <v>5872</v>
      </c>
      <c r="H705">
        <v>778416500452901</v>
      </c>
      <c r="I705">
        <v>1000</v>
      </c>
      <c r="J705" t="s">
        <v>101</v>
      </c>
      <c r="K705" t="s">
        <v>6568</v>
      </c>
      <c r="L705" t="s">
        <v>6897</v>
      </c>
    </row>
    <row r="706" spans="1:12" x14ac:dyDescent="0.3">
      <c r="A706">
        <v>778420</v>
      </c>
      <c r="B706" t="s">
        <v>1557</v>
      </c>
      <c r="C706" t="s">
        <v>5839</v>
      </c>
      <c r="D706" t="s">
        <v>7066</v>
      </c>
      <c r="E706" t="s">
        <v>6405</v>
      </c>
      <c r="F706" t="s">
        <v>708</v>
      </c>
      <c r="G706" t="s">
        <v>5872</v>
      </c>
      <c r="H706">
        <v>778420500452921</v>
      </c>
      <c r="I706">
        <v>1000</v>
      </c>
      <c r="J706" t="s">
        <v>101</v>
      </c>
      <c r="K706" t="s">
        <v>6568</v>
      </c>
      <c r="L706" t="s">
        <v>6898</v>
      </c>
    </row>
    <row r="707" spans="1:12" x14ac:dyDescent="0.3">
      <c r="A707">
        <v>779220</v>
      </c>
      <c r="B707" t="s">
        <v>173</v>
      </c>
      <c r="C707" t="s">
        <v>5839</v>
      </c>
      <c r="D707" t="s">
        <v>7065</v>
      </c>
      <c r="E707" t="s">
        <v>6406</v>
      </c>
      <c r="F707" t="s">
        <v>708</v>
      </c>
      <c r="G707" t="s">
        <v>5870</v>
      </c>
      <c r="H707">
        <v>779220500541791</v>
      </c>
      <c r="I707">
        <v>1000</v>
      </c>
      <c r="J707" t="s">
        <v>2847</v>
      </c>
      <c r="K707" t="s">
        <v>5291</v>
      </c>
      <c r="L707" t="s">
        <v>6899</v>
      </c>
    </row>
    <row r="708" spans="1:12" x14ac:dyDescent="0.3">
      <c r="A708">
        <v>779220</v>
      </c>
      <c r="B708" t="s">
        <v>173</v>
      </c>
      <c r="C708" t="s">
        <v>5839</v>
      </c>
      <c r="D708" t="s">
        <v>7065</v>
      </c>
      <c r="E708" t="s">
        <v>6406</v>
      </c>
      <c r="F708" t="s">
        <v>708</v>
      </c>
      <c r="G708" t="s">
        <v>5870</v>
      </c>
      <c r="H708">
        <v>779220500541791</v>
      </c>
      <c r="I708">
        <v>1001</v>
      </c>
      <c r="J708" t="s">
        <v>2848</v>
      </c>
      <c r="K708" t="s">
        <v>5593</v>
      </c>
      <c r="L708" t="s">
        <v>6900</v>
      </c>
    </row>
    <row r="709" spans="1:12" x14ac:dyDescent="0.3">
      <c r="A709">
        <v>779233</v>
      </c>
      <c r="B709" t="s">
        <v>383</v>
      </c>
      <c r="C709" t="s">
        <v>5839</v>
      </c>
      <c r="D709" t="s">
        <v>7068</v>
      </c>
      <c r="E709" t="s">
        <v>6407</v>
      </c>
      <c r="F709" t="s">
        <v>708</v>
      </c>
      <c r="G709" t="s">
        <v>5878</v>
      </c>
      <c r="H709">
        <v>779233500453801</v>
      </c>
      <c r="I709">
        <v>1000</v>
      </c>
      <c r="J709" t="s">
        <v>101</v>
      </c>
      <c r="K709" t="s">
        <v>5030</v>
      </c>
      <c r="L709" t="s">
        <v>6901</v>
      </c>
    </row>
    <row r="710" spans="1:12" x14ac:dyDescent="0.3">
      <c r="A710">
        <v>779233</v>
      </c>
      <c r="B710" t="s">
        <v>383</v>
      </c>
      <c r="C710" t="s">
        <v>5839</v>
      </c>
      <c r="D710" t="s">
        <v>7068</v>
      </c>
      <c r="E710" t="s">
        <v>6407</v>
      </c>
      <c r="F710" t="s">
        <v>702</v>
      </c>
      <c r="G710" t="s">
        <v>5878</v>
      </c>
      <c r="H710">
        <v>779233500453802</v>
      </c>
      <c r="I710">
        <v>1099</v>
      </c>
      <c r="J710" t="s">
        <v>1574</v>
      </c>
      <c r="K710" t="s">
        <v>5445</v>
      </c>
      <c r="L710" t="s">
        <v>6902</v>
      </c>
    </row>
    <row r="711" spans="1:12" x14ac:dyDescent="0.3">
      <c r="A711">
        <v>780942</v>
      </c>
      <c r="B711" t="s">
        <v>1537</v>
      </c>
      <c r="C711" t="s">
        <v>5839</v>
      </c>
      <c r="D711" t="s">
        <v>7066</v>
      </c>
      <c r="E711" t="s">
        <v>6408</v>
      </c>
      <c r="F711" t="s">
        <v>708</v>
      </c>
      <c r="G711" t="s">
        <v>5844</v>
      </c>
      <c r="H711">
        <v>780942500455821</v>
      </c>
      <c r="I711">
        <v>1000</v>
      </c>
      <c r="J711" t="s">
        <v>101</v>
      </c>
      <c r="K711" t="s">
        <v>5449</v>
      </c>
      <c r="L711" t="s">
        <v>1841</v>
      </c>
    </row>
    <row r="712" spans="1:12" x14ac:dyDescent="0.3">
      <c r="A712">
        <v>780942</v>
      </c>
      <c r="B712" t="s">
        <v>1537</v>
      </c>
      <c r="C712" t="s">
        <v>5869</v>
      </c>
      <c r="D712" t="s">
        <v>7066</v>
      </c>
      <c r="E712" t="s">
        <v>6408</v>
      </c>
      <c r="F712" t="s">
        <v>702</v>
      </c>
      <c r="G712" t="s">
        <v>5872</v>
      </c>
      <c r="H712">
        <v>780942500455822</v>
      </c>
      <c r="I712">
        <v>1099</v>
      </c>
      <c r="J712" t="s">
        <v>1879</v>
      </c>
      <c r="K712" t="s">
        <v>5450</v>
      </c>
      <c r="L712" t="s">
        <v>1873</v>
      </c>
    </row>
    <row r="713" spans="1:12" x14ac:dyDescent="0.3">
      <c r="A713">
        <v>781539</v>
      </c>
      <c r="B713" t="s">
        <v>282</v>
      </c>
      <c r="C713" t="s">
        <v>5839</v>
      </c>
      <c r="D713" t="s">
        <v>7066</v>
      </c>
      <c r="E713" t="s">
        <v>6409</v>
      </c>
      <c r="F713" t="s">
        <v>708</v>
      </c>
      <c r="G713" t="s">
        <v>5859</v>
      </c>
      <c r="H713">
        <v>781539500457921</v>
      </c>
      <c r="I713">
        <v>1001</v>
      </c>
      <c r="J713" t="s">
        <v>57</v>
      </c>
      <c r="K713" t="s">
        <v>6613</v>
      </c>
      <c r="L713" t="s">
        <v>3397</v>
      </c>
    </row>
    <row r="714" spans="1:12" x14ac:dyDescent="0.3">
      <c r="A714">
        <v>781539</v>
      </c>
      <c r="B714" t="s">
        <v>282</v>
      </c>
      <c r="C714" t="s">
        <v>5839</v>
      </c>
      <c r="D714" t="s">
        <v>7076</v>
      </c>
      <c r="E714" t="s">
        <v>6409</v>
      </c>
      <c r="F714" t="s">
        <v>768</v>
      </c>
      <c r="G714" t="s">
        <v>5895</v>
      </c>
      <c r="H714">
        <v>781539500457924</v>
      </c>
      <c r="I714">
        <v>1000</v>
      </c>
      <c r="J714" t="s">
        <v>3088</v>
      </c>
      <c r="K714" t="s">
        <v>6613</v>
      </c>
      <c r="L714" t="s">
        <v>6903</v>
      </c>
    </row>
    <row r="715" spans="1:12" x14ac:dyDescent="0.3">
      <c r="A715">
        <v>781895</v>
      </c>
      <c r="B715" t="s">
        <v>2276</v>
      </c>
      <c r="C715" t="s">
        <v>5839</v>
      </c>
      <c r="D715" t="s">
        <v>7075</v>
      </c>
      <c r="E715" t="s">
        <v>6410</v>
      </c>
      <c r="F715" t="s">
        <v>708</v>
      </c>
      <c r="G715" t="s">
        <v>5861</v>
      </c>
      <c r="H715">
        <v>781895500460241</v>
      </c>
      <c r="I715">
        <v>1000</v>
      </c>
      <c r="J715" t="s">
        <v>2275</v>
      </c>
      <c r="K715" t="s">
        <v>5456</v>
      </c>
      <c r="L715" t="s">
        <v>1877</v>
      </c>
    </row>
    <row r="716" spans="1:12" x14ac:dyDescent="0.3">
      <c r="A716">
        <v>781895</v>
      </c>
      <c r="B716" t="s">
        <v>2276</v>
      </c>
      <c r="C716" t="s">
        <v>5839</v>
      </c>
      <c r="D716" t="s">
        <v>7075</v>
      </c>
      <c r="E716" t="s">
        <v>6410</v>
      </c>
      <c r="F716" t="s">
        <v>702</v>
      </c>
      <c r="G716" t="s">
        <v>5861</v>
      </c>
      <c r="H716">
        <v>781895500460242</v>
      </c>
      <c r="I716">
        <v>1099</v>
      </c>
      <c r="J716" t="s">
        <v>2311</v>
      </c>
      <c r="K716" t="s">
        <v>5454</v>
      </c>
      <c r="L716" t="s">
        <v>1962</v>
      </c>
    </row>
    <row r="717" spans="1:12" x14ac:dyDescent="0.3">
      <c r="A717">
        <v>783186</v>
      </c>
      <c r="B717" t="s">
        <v>160</v>
      </c>
      <c r="C717" t="s">
        <v>5839</v>
      </c>
      <c r="D717" t="s">
        <v>7067</v>
      </c>
      <c r="E717" t="s">
        <v>6411</v>
      </c>
      <c r="F717" t="s">
        <v>708</v>
      </c>
      <c r="G717" t="s">
        <v>835</v>
      </c>
      <c r="H717">
        <v>783186500477101</v>
      </c>
      <c r="I717">
        <v>1000</v>
      </c>
      <c r="J717" t="s">
        <v>1714</v>
      </c>
      <c r="K717" t="s">
        <v>4673</v>
      </c>
      <c r="L717" t="s">
        <v>2066</v>
      </c>
    </row>
    <row r="718" spans="1:12" x14ac:dyDescent="0.3">
      <c r="A718">
        <v>783186</v>
      </c>
      <c r="B718" t="s">
        <v>160</v>
      </c>
      <c r="C718" t="s">
        <v>5839</v>
      </c>
      <c r="D718" t="s">
        <v>7067</v>
      </c>
      <c r="E718" t="s">
        <v>6411</v>
      </c>
      <c r="F718" t="s">
        <v>702</v>
      </c>
      <c r="G718" t="s">
        <v>835</v>
      </c>
      <c r="H718">
        <v>783186500477102</v>
      </c>
      <c r="I718">
        <v>1099</v>
      </c>
      <c r="J718" t="s">
        <v>2368</v>
      </c>
      <c r="K718" t="s">
        <v>4674</v>
      </c>
      <c r="L718" t="s">
        <v>2148</v>
      </c>
    </row>
    <row r="719" spans="1:12" x14ac:dyDescent="0.3">
      <c r="A719">
        <v>784124</v>
      </c>
      <c r="B719" t="s">
        <v>1946</v>
      </c>
      <c r="C719" t="s">
        <v>5839</v>
      </c>
      <c r="D719" t="s">
        <v>7068</v>
      </c>
      <c r="E719" t="s">
        <v>6412</v>
      </c>
      <c r="F719" t="s">
        <v>708</v>
      </c>
      <c r="G719" t="s">
        <v>5855</v>
      </c>
      <c r="H719">
        <v>784124500463581</v>
      </c>
      <c r="I719">
        <v>1000</v>
      </c>
      <c r="J719" t="s">
        <v>101</v>
      </c>
      <c r="K719" t="s">
        <v>6568</v>
      </c>
      <c r="L719" t="s">
        <v>3398</v>
      </c>
    </row>
    <row r="720" spans="1:12" x14ac:dyDescent="0.3">
      <c r="A720">
        <v>785791</v>
      </c>
      <c r="B720" t="s">
        <v>2019</v>
      </c>
      <c r="C720" t="s">
        <v>5839</v>
      </c>
      <c r="D720" t="s">
        <v>7068</v>
      </c>
      <c r="E720" t="s">
        <v>6413</v>
      </c>
      <c r="F720" t="s">
        <v>708</v>
      </c>
      <c r="G720" t="s">
        <v>5902</v>
      </c>
      <c r="H720">
        <v>785791500472581</v>
      </c>
      <c r="I720">
        <v>1000</v>
      </c>
      <c r="J720" t="s">
        <v>101</v>
      </c>
      <c r="K720" t="s">
        <v>5480</v>
      </c>
      <c r="L720" t="s">
        <v>2021</v>
      </c>
    </row>
    <row r="721" spans="1:12" x14ac:dyDescent="0.3">
      <c r="A721">
        <v>785791</v>
      </c>
      <c r="B721" t="s">
        <v>2019</v>
      </c>
      <c r="C721" t="s">
        <v>5839</v>
      </c>
      <c r="D721" t="s">
        <v>7068</v>
      </c>
      <c r="E721" t="s">
        <v>6413</v>
      </c>
      <c r="F721" t="s">
        <v>702</v>
      </c>
      <c r="G721" t="s">
        <v>5902</v>
      </c>
      <c r="H721">
        <v>785791500472582</v>
      </c>
      <c r="I721">
        <v>1099</v>
      </c>
      <c r="J721" t="s">
        <v>1879</v>
      </c>
      <c r="K721" t="s">
        <v>5347</v>
      </c>
      <c r="L721" t="s">
        <v>2040</v>
      </c>
    </row>
    <row r="722" spans="1:12" x14ac:dyDescent="0.3">
      <c r="A722">
        <v>786407</v>
      </c>
      <c r="B722" t="s">
        <v>2019</v>
      </c>
      <c r="C722" t="s">
        <v>5839</v>
      </c>
      <c r="D722" t="s">
        <v>7068</v>
      </c>
      <c r="E722" t="s">
        <v>6414</v>
      </c>
      <c r="F722" t="s">
        <v>708</v>
      </c>
      <c r="G722" t="s">
        <v>5885</v>
      </c>
      <c r="H722">
        <v>786407500472611</v>
      </c>
      <c r="I722">
        <v>1000</v>
      </c>
      <c r="J722" t="s">
        <v>101</v>
      </c>
      <c r="K722" t="s">
        <v>6614</v>
      </c>
      <c r="L722" t="s">
        <v>2023</v>
      </c>
    </row>
    <row r="723" spans="1:12" x14ac:dyDescent="0.3">
      <c r="A723">
        <v>786407</v>
      </c>
      <c r="B723" t="s">
        <v>2019</v>
      </c>
      <c r="C723" t="s">
        <v>5839</v>
      </c>
      <c r="D723" t="s">
        <v>7068</v>
      </c>
      <c r="E723" t="s">
        <v>6414</v>
      </c>
      <c r="F723" t="s">
        <v>702</v>
      </c>
      <c r="G723" t="s">
        <v>5885</v>
      </c>
      <c r="H723">
        <v>786407500472612</v>
      </c>
      <c r="I723">
        <v>1099</v>
      </c>
      <c r="J723" t="s">
        <v>1879</v>
      </c>
      <c r="K723" t="s">
        <v>5347</v>
      </c>
      <c r="L723" t="s">
        <v>2042</v>
      </c>
    </row>
    <row r="724" spans="1:12" x14ac:dyDescent="0.3">
      <c r="A724">
        <v>789240</v>
      </c>
      <c r="B724" t="s">
        <v>2236</v>
      </c>
      <c r="C724" t="s">
        <v>5839</v>
      </c>
      <c r="D724" t="s">
        <v>7067</v>
      </c>
      <c r="E724" t="s">
        <v>6415</v>
      </c>
      <c r="F724" t="s">
        <v>708</v>
      </c>
      <c r="G724" t="s">
        <v>5874</v>
      </c>
      <c r="H724">
        <v>789240500477121</v>
      </c>
      <c r="I724">
        <v>1000</v>
      </c>
      <c r="J724" t="s">
        <v>1714</v>
      </c>
      <c r="K724" t="s">
        <v>4673</v>
      </c>
      <c r="L724" t="s">
        <v>6904</v>
      </c>
    </row>
    <row r="725" spans="1:12" x14ac:dyDescent="0.3">
      <c r="A725">
        <v>790060</v>
      </c>
      <c r="B725" t="s">
        <v>1620</v>
      </c>
      <c r="C725" t="s">
        <v>5839</v>
      </c>
      <c r="D725" t="s">
        <v>7065</v>
      </c>
      <c r="E725" t="s">
        <v>6416</v>
      </c>
      <c r="F725" t="s">
        <v>702</v>
      </c>
      <c r="G725" t="s">
        <v>5845</v>
      </c>
      <c r="H725">
        <v>790060500469002</v>
      </c>
      <c r="I725">
        <v>1000</v>
      </c>
      <c r="J725" t="s">
        <v>1339</v>
      </c>
      <c r="K725" t="s">
        <v>6568</v>
      </c>
      <c r="L725" t="s">
        <v>6905</v>
      </c>
    </row>
    <row r="726" spans="1:12" x14ac:dyDescent="0.3">
      <c r="A726">
        <v>791714</v>
      </c>
      <c r="B726" t="s">
        <v>99</v>
      </c>
      <c r="C726" t="s">
        <v>5839</v>
      </c>
      <c r="D726" t="s">
        <v>7079</v>
      </c>
      <c r="E726" t="s">
        <v>6417</v>
      </c>
      <c r="F726" t="s">
        <v>708</v>
      </c>
      <c r="G726" t="s">
        <v>5847</v>
      </c>
      <c r="H726">
        <v>791714500473231</v>
      </c>
      <c r="I726">
        <v>1000</v>
      </c>
      <c r="J726" t="s">
        <v>1339</v>
      </c>
      <c r="K726" t="s">
        <v>4496</v>
      </c>
      <c r="L726" t="s">
        <v>2032</v>
      </c>
    </row>
    <row r="727" spans="1:12" x14ac:dyDescent="0.3">
      <c r="A727">
        <v>791714</v>
      </c>
      <c r="B727" t="s">
        <v>99</v>
      </c>
      <c r="C727" t="s">
        <v>5839</v>
      </c>
      <c r="D727" t="s">
        <v>7068</v>
      </c>
      <c r="E727" t="s">
        <v>6417</v>
      </c>
      <c r="F727" t="s">
        <v>702</v>
      </c>
      <c r="G727" t="s">
        <v>5868</v>
      </c>
      <c r="H727">
        <v>791714500473232</v>
      </c>
      <c r="I727">
        <v>1001</v>
      </c>
      <c r="J727" t="s">
        <v>57</v>
      </c>
      <c r="K727" t="s">
        <v>4496</v>
      </c>
      <c r="L727" t="s">
        <v>2030</v>
      </c>
    </row>
    <row r="728" spans="1:12" x14ac:dyDescent="0.3">
      <c r="A728">
        <v>793135</v>
      </c>
      <c r="B728" t="s">
        <v>2272</v>
      </c>
      <c r="C728" t="s">
        <v>5839</v>
      </c>
      <c r="D728" t="s">
        <v>7067</v>
      </c>
      <c r="E728" t="s">
        <v>6418</v>
      </c>
      <c r="F728" t="s">
        <v>708</v>
      </c>
      <c r="G728" t="s">
        <v>5922</v>
      </c>
      <c r="H728">
        <v>793135500479201</v>
      </c>
      <c r="I728">
        <v>1000</v>
      </c>
      <c r="J728" t="s">
        <v>1714</v>
      </c>
      <c r="K728" t="s">
        <v>5486</v>
      </c>
      <c r="L728" t="s">
        <v>2098</v>
      </c>
    </row>
    <row r="729" spans="1:12" x14ac:dyDescent="0.3">
      <c r="A729">
        <v>793147</v>
      </c>
      <c r="B729" t="s">
        <v>2058</v>
      </c>
      <c r="C729" t="s">
        <v>5839</v>
      </c>
      <c r="D729" t="s">
        <v>7067</v>
      </c>
      <c r="E729" t="s">
        <v>6419</v>
      </c>
      <c r="F729" t="s">
        <v>702</v>
      </c>
      <c r="G729" t="s">
        <v>5867</v>
      </c>
      <c r="H729">
        <v>793147500476712</v>
      </c>
      <c r="I729">
        <v>1000</v>
      </c>
      <c r="J729" t="s">
        <v>1714</v>
      </c>
      <c r="K729" t="s">
        <v>6568</v>
      </c>
      <c r="L729" t="s">
        <v>6906</v>
      </c>
    </row>
    <row r="730" spans="1:12" x14ac:dyDescent="0.3">
      <c r="A730">
        <v>793905</v>
      </c>
      <c r="B730" t="s">
        <v>2818</v>
      </c>
      <c r="C730" t="s">
        <v>5839</v>
      </c>
      <c r="D730" t="s">
        <v>7066</v>
      </c>
      <c r="E730" t="s">
        <v>6420</v>
      </c>
      <c r="F730" t="s">
        <v>708</v>
      </c>
      <c r="G730" t="s">
        <v>5855</v>
      </c>
      <c r="H730">
        <v>793905500481711</v>
      </c>
      <c r="I730">
        <v>1000</v>
      </c>
      <c r="J730" t="s">
        <v>101</v>
      </c>
      <c r="K730" t="s">
        <v>5501</v>
      </c>
      <c r="L730" t="s">
        <v>2121</v>
      </c>
    </row>
    <row r="731" spans="1:12" x14ac:dyDescent="0.3">
      <c r="A731">
        <v>793905</v>
      </c>
      <c r="B731" t="s">
        <v>2818</v>
      </c>
      <c r="C731" t="s">
        <v>5839</v>
      </c>
      <c r="D731" t="s">
        <v>7066</v>
      </c>
      <c r="E731" t="s">
        <v>6420</v>
      </c>
      <c r="F731" t="s">
        <v>702</v>
      </c>
      <c r="G731" t="s">
        <v>5855</v>
      </c>
      <c r="H731">
        <v>793905500481712</v>
      </c>
      <c r="I731">
        <v>1099</v>
      </c>
      <c r="J731" t="s">
        <v>1879</v>
      </c>
      <c r="K731" t="s">
        <v>5503</v>
      </c>
      <c r="L731" t="s">
        <v>2139</v>
      </c>
    </row>
    <row r="732" spans="1:12" x14ac:dyDescent="0.3">
      <c r="A732">
        <v>793906</v>
      </c>
      <c r="B732" t="s">
        <v>2127</v>
      </c>
      <c r="C732" t="s">
        <v>5839</v>
      </c>
      <c r="D732" t="s">
        <v>7068</v>
      </c>
      <c r="E732" t="s">
        <v>6421</v>
      </c>
      <c r="F732" t="s">
        <v>708</v>
      </c>
      <c r="G732" t="s">
        <v>5861</v>
      </c>
      <c r="H732">
        <v>793906500481741</v>
      </c>
      <c r="I732">
        <v>1000</v>
      </c>
      <c r="J732" t="s">
        <v>101</v>
      </c>
      <c r="K732" t="s">
        <v>5501</v>
      </c>
      <c r="L732" t="s">
        <v>6907</v>
      </c>
    </row>
    <row r="733" spans="1:12" x14ac:dyDescent="0.3">
      <c r="A733">
        <v>793906</v>
      </c>
      <c r="B733" t="s">
        <v>2127</v>
      </c>
      <c r="C733" t="s">
        <v>5839</v>
      </c>
      <c r="D733" t="s">
        <v>7068</v>
      </c>
      <c r="E733" t="s">
        <v>6421</v>
      </c>
      <c r="F733" t="s">
        <v>702</v>
      </c>
      <c r="G733" t="s">
        <v>5861</v>
      </c>
      <c r="H733">
        <v>793906500481742</v>
      </c>
      <c r="I733">
        <v>1099</v>
      </c>
      <c r="J733" t="s">
        <v>1879</v>
      </c>
      <c r="K733" t="s">
        <v>5503</v>
      </c>
      <c r="L733" t="s">
        <v>6908</v>
      </c>
    </row>
    <row r="734" spans="1:12" x14ac:dyDescent="0.3">
      <c r="A734">
        <v>793912</v>
      </c>
      <c r="B734" t="s">
        <v>2817</v>
      </c>
      <c r="C734" t="s">
        <v>5839</v>
      </c>
      <c r="D734" t="s">
        <v>7066</v>
      </c>
      <c r="E734" t="s">
        <v>6422</v>
      </c>
      <c r="F734" t="s">
        <v>708</v>
      </c>
      <c r="G734" t="s">
        <v>5855</v>
      </c>
      <c r="H734">
        <v>793912500481731</v>
      </c>
      <c r="I734">
        <v>1000</v>
      </c>
      <c r="J734" t="s">
        <v>101</v>
      </c>
      <c r="K734" t="s">
        <v>5501</v>
      </c>
      <c r="L734" t="s">
        <v>2123</v>
      </c>
    </row>
    <row r="735" spans="1:12" x14ac:dyDescent="0.3">
      <c r="A735">
        <v>793912</v>
      </c>
      <c r="B735" t="s">
        <v>2817</v>
      </c>
      <c r="C735" t="s">
        <v>5839</v>
      </c>
      <c r="D735" t="s">
        <v>7066</v>
      </c>
      <c r="E735" t="s">
        <v>6422</v>
      </c>
      <c r="F735" t="s">
        <v>702</v>
      </c>
      <c r="G735" t="s">
        <v>5855</v>
      </c>
      <c r="H735">
        <v>793912500481732</v>
      </c>
      <c r="I735">
        <v>1099</v>
      </c>
      <c r="J735" t="s">
        <v>1879</v>
      </c>
      <c r="K735" t="s">
        <v>5503</v>
      </c>
      <c r="L735" t="s">
        <v>2141</v>
      </c>
    </row>
    <row r="736" spans="1:12" x14ac:dyDescent="0.3">
      <c r="A736">
        <v>793917</v>
      </c>
      <c r="B736" t="s">
        <v>2456</v>
      </c>
      <c r="C736" t="s">
        <v>5839</v>
      </c>
      <c r="D736" t="s">
        <v>7068</v>
      </c>
      <c r="E736" t="s">
        <v>6423</v>
      </c>
      <c r="F736" t="s">
        <v>708</v>
      </c>
      <c r="G736" t="s">
        <v>5851</v>
      </c>
      <c r="H736">
        <v>793917500537291</v>
      </c>
      <c r="I736">
        <v>1000</v>
      </c>
      <c r="J736" t="s">
        <v>101</v>
      </c>
      <c r="K736" t="s">
        <v>5511</v>
      </c>
      <c r="L736" t="s">
        <v>6909</v>
      </c>
    </row>
    <row r="737" spans="1:12" x14ac:dyDescent="0.3">
      <c r="A737">
        <v>794702</v>
      </c>
      <c r="B737" t="s">
        <v>35</v>
      </c>
      <c r="C737" t="s">
        <v>5839</v>
      </c>
      <c r="D737" t="s">
        <v>7068</v>
      </c>
      <c r="E737" t="s">
        <v>6424</v>
      </c>
      <c r="F737" t="s">
        <v>708</v>
      </c>
      <c r="G737" t="s">
        <v>5857</v>
      </c>
      <c r="H737">
        <v>794702500535241</v>
      </c>
      <c r="I737">
        <v>1000</v>
      </c>
      <c r="J737" t="s">
        <v>101</v>
      </c>
      <c r="K737" t="s">
        <v>6568</v>
      </c>
      <c r="L737" t="s">
        <v>6910</v>
      </c>
    </row>
    <row r="738" spans="1:12" x14ac:dyDescent="0.3">
      <c r="A738">
        <v>794702</v>
      </c>
      <c r="B738" t="s">
        <v>35</v>
      </c>
      <c r="C738" t="s">
        <v>5839</v>
      </c>
      <c r="D738" t="s">
        <v>7068</v>
      </c>
      <c r="E738" t="s">
        <v>6424</v>
      </c>
      <c r="F738" t="s">
        <v>702</v>
      </c>
      <c r="G738" t="s">
        <v>5857</v>
      </c>
      <c r="H738">
        <v>794702500535242</v>
      </c>
      <c r="I738">
        <v>1099</v>
      </c>
      <c r="J738" t="s">
        <v>1879</v>
      </c>
      <c r="K738" t="s">
        <v>5180</v>
      </c>
      <c r="L738" t="s">
        <v>6911</v>
      </c>
    </row>
    <row r="739" spans="1:12" x14ac:dyDescent="0.3">
      <c r="A739">
        <v>794706</v>
      </c>
      <c r="B739" t="s">
        <v>1069</v>
      </c>
      <c r="C739" t="s">
        <v>5839</v>
      </c>
      <c r="D739" t="s">
        <v>7071</v>
      </c>
      <c r="E739" t="s">
        <v>6425</v>
      </c>
      <c r="F739" t="s">
        <v>708</v>
      </c>
      <c r="G739" t="s">
        <v>5845</v>
      </c>
      <c r="H739">
        <v>794706500537521</v>
      </c>
      <c r="I739">
        <v>1000</v>
      </c>
      <c r="J739" t="s">
        <v>101</v>
      </c>
      <c r="K739" t="s">
        <v>6568</v>
      </c>
      <c r="L739" t="s">
        <v>6912</v>
      </c>
    </row>
    <row r="740" spans="1:12" x14ac:dyDescent="0.3">
      <c r="A740">
        <v>794706</v>
      </c>
      <c r="B740" t="s">
        <v>1069</v>
      </c>
      <c r="C740" t="s">
        <v>5839</v>
      </c>
      <c r="D740" t="s">
        <v>7071</v>
      </c>
      <c r="E740" t="s">
        <v>6425</v>
      </c>
      <c r="F740" t="s">
        <v>702</v>
      </c>
      <c r="G740" t="s">
        <v>5845</v>
      </c>
      <c r="H740">
        <v>794706500537522</v>
      </c>
      <c r="I740">
        <v>1099</v>
      </c>
      <c r="J740" t="s">
        <v>1879</v>
      </c>
      <c r="K740" t="s">
        <v>5536</v>
      </c>
      <c r="L740" t="s">
        <v>6913</v>
      </c>
    </row>
    <row r="741" spans="1:12" x14ac:dyDescent="0.3">
      <c r="A741">
        <v>794752</v>
      </c>
      <c r="B741" t="s">
        <v>2442</v>
      </c>
      <c r="C741" t="s">
        <v>5839</v>
      </c>
      <c r="D741" t="s">
        <v>7066</v>
      </c>
      <c r="E741" t="s">
        <v>6426</v>
      </c>
      <c r="F741" t="s">
        <v>708</v>
      </c>
      <c r="G741" t="s">
        <v>5872</v>
      </c>
      <c r="H741">
        <v>794752500536241</v>
      </c>
      <c r="I741">
        <v>1000</v>
      </c>
      <c r="J741" t="s">
        <v>101</v>
      </c>
      <c r="K741" t="s">
        <v>6568</v>
      </c>
      <c r="L741" t="s">
        <v>6914</v>
      </c>
    </row>
    <row r="742" spans="1:12" x14ac:dyDescent="0.3">
      <c r="A742">
        <v>794752</v>
      </c>
      <c r="B742" t="s">
        <v>2442</v>
      </c>
      <c r="C742" t="s">
        <v>5839</v>
      </c>
      <c r="D742" t="s">
        <v>7066</v>
      </c>
      <c r="E742" t="s">
        <v>6426</v>
      </c>
      <c r="F742" t="s">
        <v>702</v>
      </c>
      <c r="G742" t="s">
        <v>5872</v>
      </c>
      <c r="H742">
        <v>794752500536242</v>
      </c>
      <c r="I742">
        <v>1099</v>
      </c>
      <c r="J742" t="s">
        <v>1879</v>
      </c>
      <c r="K742" t="s">
        <v>5542</v>
      </c>
      <c r="L742" t="s">
        <v>6915</v>
      </c>
    </row>
    <row r="743" spans="1:12" x14ac:dyDescent="0.3">
      <c r="A743">
        <v>794770</v>
      </c>
      <c r="B743" t="s">
        <v>2444</v>
      </c>
      <c r="C743" t="s">
        <v>5839</v>
      </c>
      <c r="D743" t="s">
        <v>7068</v>
      </c>
      <c r="E743" t="s">
        <v>6427</v>
      </c>
      <c r="F743" t="s">
        <v>708</v>
      </c>
      <c r="G743" t="s">
        <v>5872</v>
      </c>
      <c r="H743">
        <v>794770500536251</v>
      </c>
      <c r="I743">
        <v>1000</v>
      </c>
      <c r="J743" t="s">
        <v>101</v>
      </c>
      <c r="K743" t="s">
        <v>6568</v>
      </c>
      <c r="L743" t="s">
        <v>6916</v>
      </c>
    </row>
    <row r="744" spans="1:12" x14ac:dyDescent="0.3">
      <c r="A744">
        <v>794770</v>
      </c>
      <c r="B744" t="s">
        <v>2444</v>
      </c>
      <c r="C744" t="s">
        <v>5850</v>
      </c>
      <c r="D744" t="s">
        <v>7066</v>
      </c>
      <c r="E744" t="s">
        <v>6427</v>
      </c>
      <c r="F744" t="s">
        <v>702</v>
      </c>
      <c r="G744" t="s">
        <v>5872</v>
      </c>
      <c r="H744">
        <v>794770500536252</v>
      </c>
      <c r="I744">
        <v>1099</v>
      </c>
      <c r="J744" t="s">
        <v>1879</v>
      </c>
      <c r="K744" t="s">
        <v>5542</v>
      </c>
      <c r="L744" t="s">
        <v>6917</v>
      </c>
    </row>
    <row r="745" spans="1:12" x14ac:dyDescent="0.3">
      <c r="A745">
        <v>795089</v>
      </c>
      <c r="B745" t="s">
        <v>2100</v>
      </c>
      <c r="C745" t="s">
        <v>5839</v>
      </c>
      <c r="D745" t="s">
        <v>7067</v>
      </c>
      <c r="E745" t="s">
        <v>6428</v>
      </c>
      <c r="F745" t="s">
        <v>702</v>
      </c>
      <c r="G745" t="s">
        <v>5872</v>
      </c>
      <c r="H745">
        <v>795089500479182</v>
      </c>
      <c r="I745">
        <v>1000</v>
      </c>
      <c r="J745" t="s">
        <v>1714</v>
      </c>
      <c r="K745" t="s">
        <v>6568</v>
      </c>
      <c r="L745" t="s">
        <v>6918</v>
      </c>
    </row>
    <row r="746" spans="1:12" x14ac:dyDescent="0.3">
      <c r="A746">
        <v>795843</v>
      </c>
      <c r="B746" t="s">
        <v>2270</v>
      </c>
      <c r="C746" t="s">
        <v>5839</v>
      </c>
      <c r="D746" t="s">
        <v>7067</v>
      </c>
      <c r="E746" t="s">
        <v>6429</v>
      </c>
      <c r="F746" t="s">
        <v>708</v>
      </c>
      <c r="G746" t="s">
        <v>5842</v>
      </c>
      <c r="H746">
        <v>795843500480491</v>
      </c>
      <c r="I746">
        <v>1000</v>
      </c>
      <c r="J746" t="s">
        <v>1714</v>
      </c>
      <c r="K746" t="s">
        <v>5500</v>
      </c>
      <c r="L746" t="s">
        <v>2116</v>
      </c>
    </row>
    <row r="747" spans="1:12" x14ac:dyDescent="0.3">
      <c r="A747">
        <v>796386</v>
      </c>
      <c r="B747" t="s">
        <v>272</v>
      </c>
      <c r="C747" t="s">
        <v>5839</v>
      </c>
      <c r="D747" t="s">
        <v>7068</v>
      </c>
      <c r="E747" t="s">
        <v>6430</v>
      </c>
      <c r="F747" t="s">
        <v>708</v>
      </c>
      <c r="G747" t="s">
        <v>5840</v>
      </c>
      <c r="H747">
        <v>796386500534451</v>
      </c>
      <c r="I747">
        <v>1000</v>
      </c>
      <c r="J747" t="s">
        <v>101</v>
      </c>
      <c r="K747" t="s">
        <v>5551</v>
      </c>
      <c r="L747" t="s">
        <v>6919</v>
      </c>
    </row>
    <row r="748" spans="1:12" x14ac:dyDescent="0.3">
      <c r="A748">
        <v>796386</v>
      </c>
      <c r="B748" t="s">
        <v>272</v>
      </c>
      <c r="C748" t="s">
        <v>5839</v>
      </c>
      <c r="D748" t="s">
        <v>7068</v>
      </c>
      <c r="E748" t="s">
        <v>6430</v>
      </c>
      <c r="F748" t="s">
        <v>702</v>
      </c>
      <c r="G748" t="s">
        <v>5870</v>
      </c>
      <c r="H748">
        <v>796386500534452</v>
      </c>
      <c r="I748">
        <v>1099</v>
      </c>
      <c r="J748" t="s">
        <v>1879</v>
      </c>
      <c r="K748" t="s">
        <v>5553</v>
      </c>
      <c r="L748" t="s">
        <v>6920</v>
      </c>
    </row>
    <row r="749" spans="1:12" x14ac:dyDescent="0.3">
      <c r="A749">
        <v>798443</v>
      </c>
      <c r="B749" t="s">
        <v>2265</v>
      </c>
      <c r="C749" t="s">
        <v>5839</v>
      </c>
      <c r="D749" t="s">
        <v>7067</v>
      </c>
      <c r="E749" t="s">
        <v>6431</v>
      </c>
      <c r="F749" t="s">
        <v>708</v>
      </c>
      <c r="G749" t="s">
        <v>5842</v>
      </c>
      <c r="H749">
        <v>798443500484041</v>
      </c>
      <c r="I749">
        <v>1000</v>
      </c>
      <c r="J749" t="s">
        <v>1714</v>
      </c>
      <c r="K749" t="s">
        <v>5510</v>
      </c>
      <c r="L749" t="s">
        <v>2157</v>
      </c>
    </row>
    <row r="750" spans="1:12" x14ac:dyDescent="0.3">
      <c r="A750">
        <v>798793</v>
      </c>
      <c r="B750" t="s">
        <v>2260</v>
      </c>
      <c r="C750" t="s">
        <v>5839</v>
      </c>
      <c r="D750" t="s">
        <v>7067</v>
      </c>
      <c r="E750" t="s">
        <v>6432</v>
      </c>
      <c r="F750" t="s">
        <v>708</v>
      </c>
      <c r="G750" t="s">
        <v>5842</v>
      </c>
      <c r="H750">
        <v>798793500484031</v>
      </c>
      <c r="I750">
        <v>1000</v>
      </c>
      <c r="J750" t="s">
        <v>1714</v>
      </c>
      <c r="K750" t="s">
        <v>5510</v>
      </c>
      <c r="L750" t="s">
        <v>2159</v>
      </c>
    </row>
    <row r="751" spans="1:12" x14ac:dyDescent="0.3">
      <c r="A751">
        <v>800127</v>
      </c>
      <c r="B751" t="s">
        <v>383</v>
      </c>
      <c r="C751" t="s">
        <v>5839</v>
      </c>
      <c r="D751" t="s">
        <v>7067</v>
      </c>
      <c r="E751" t="s">
        <v>6433</v>
      </c>
      <c r="F751" t="s">
        <v>708</v>
      </c>
      <c r="G751" t="s">
        <v>5872</v>
      </c>
      <c r="H751">
        <v>800127500533971</v>
      </c>
      <c r="I751">
        <v>1000</v>
      </c>
      <c r="J751" t="s">
        <v>1714</v>
      </c>
      <c r="K751" t="s">
        <v>6568</v>
      </c>
      <c r="L751" t="s">
        <v>6921</v>
      </c>
    </row>
    <row r="752" spans="1:12" x14ac:dyDescent="0.3">
      <c r="A752">
        <v>801202</v>
      </c>
      <c r="B752" t="s">
        <v>2811</v>
      </c>
      <c r="C752" t="s">
        <v>5839</v>
      </c>
      <c r="D752" t="s">
        <v>7068</v>
      </c>
      <c r="E752" t="s">
        <v>6434</v>
      </c>
      <c r="F752" t="s">
        <v>708</v>
      </c>
      <c r="G752" t="s">
        <v>5872</v>
      </c>
      <c r="H752">
        <v>801202500550931</v>
      </c>
      <c r="I752">
        <v>1000</v>
      </c>
      <c r="J752" t="s">
        <v>101</v>
      </c>
      <c r="K752" t="s">
        <v>5605</v>
      </c>
      <c r="L752" t="s">
        <v>6922</v>
      </c>
    </row>
    <row r="753" spans="1:12" x14ac:dyDescent="0.3">
      <c r="A753">
        <v>801203</v>
      </c>
      <c r="B753" t="s">
        <v>292</v>
      </c>
      <c r="C753" t="s">
        <v>5839</v>
      </c>
      <c r="D753" t="s">
        <v>7068</v>
      </c>
      <c r="E753" t="s">
        <v>6435</v>
      </c>
      <c r="F753" t="s">
        <v>708</v>
      </c>
      <c r="G753" t="s">
        <v>5855</v>
      </c>
      <c r="H753">
        <v>801203500550921</v>
      </c>
      <c r="I753">
        <v>1000</v>
      </c>
      <c r="J753" t="s">
        <v>101</v>
      </c>
      <c r="K753" t="s">
        <v>5605</v>
      </c>
      <c r="L753" t="s">
        <v>6923</v>
      </c>
    </row>
    <row r="754" spans="1:12" x14ac:dyDescent="0.3">
      <c r="A754">
        <v>803184</v>
      </c>
      <c r="B754" t="s">
        <v>173</v>
      </c>
      <c r="C754" t="s">
        <v>5839</v>
      </c>
      <c r="D754" t="s">
        <v>7065</v>
      </c>
      <c r="E754" t="s">
        <v>6436</v>
      </c>
      <c r="F754" t="s">
        <v>708</v>
      </c>
      <c r="G754" t="s">
        <v>5870</v>
      </c>
      <c r="H754">
        <v>803184500544881</v>
      </c>
      <c r="I754">
        <v>1000</v>
      </c>
      <c r="J754" t="s">
        <v>2847</v>
      </c>
      <c r="K754" t="s">
        <v>6615</v>
      </c>
      <c r="L754" t="s">
        <v>6924</v>
      </c>
    </row>
    <row r="755" spans="1:12" x14ac:dyDescent="0.3">
      <c r="A755">
        <v>803184</v>
      </c>
      <c r="B755" t="s">
        <v>173</v>
      </c>
      <c r="C755" t="s">
        <v>5839</v>
      </c>
      <c r="D755" t="s">
        <v>7065</v>
      </c>
      <c r="E755" t="s">
        <v>6436</v>
      </c>
      <c r="F755" t="s">
        <v>708</v>
      </c>
      <c r="G755" t="s">
        <v>5870</v>
      </c>
      <c r="H755">
        <v>803184500544881</v>
      </c>
      <c r="I755">
        <v>1001</v>
      </c>
      <c r="J755" t="s">
        <v>2848</v>
      </c>
      <c r="K755" t="s">
        <v>5593</v>
      </c>
      <c r="L755" t="s">
        <v>6925</v>
      </c>
    </row>
    <row r="756" spans="1:12" x14ac:dyDescent="0.3">
      <c r="A756">
        <v>803184</v>
      </c>
      <c r="B756" t="s">
        <v>173</v>
      </c>
      <c r="C756" t="s">
        <v>5839</v>
      </c>
      <c r="D756" t="s">
        <v>7065</v>
      </c>
      <c r="E756" t="s">
        <v>6436</v>
      </c>
      <c r="F756" t="s">
        <v>702</v>
      </c>
      <c r="G756" t="s">
        <v>5870</v>
      </c>
      <c r="H756">
        <v>803184500544882</v>
      </c>
      <c r="I756">
        <v>1099</v>
      </c>
      <c r="J756" t="s">
        <v>1573</v>
      </c>
      <c r="K756" t="s">
        <v>5431</v>
      </c>
      <c r="L756" t="s">
        <v>6926</v>
      </c>
    </row>
    <row r="757" spans="1:12" x14ac:dyDescent="0.3">
      <c r="A757">
        <v>803484</v>
      </c>
      <c r="B757" t="s">
        <v>2828</v>
      </c>
      <c r="C757" t="s">
        <v>5839</v>
      </c>
      <c r="D757" t="s">
        <v>7070</v>
      </c>
      <c r="E757" t="s">
        <v>6437</v>
      </c>
      <c r="F757" t="s">
        <v>708</v>
      </c>
      <c r="G757" t="s">
        <v>704</v>
      </c>
      <c r="H757">
        <v>803484500538131</v>
      </c>
      <c r="I757">
        <v>1000</v>
      </c>
      <c r="J757" t="s">
        <v>1339</v>
      </c>
      <c r="K757" t="s">
        <v>5585</v>
      </c>
      <c r="L757" t="s">
        <v>6927</v>
      </c>
    </row>
    <row r="758" spans="1:12" x14ac:dyDescent="0.3">
      <c r="A758">
        <v>803484</v>
      </c>
      <c r="B758" t="s">
        <v>2828</v>
      </c>
      <c r="C758" t="s">
        <v>5839</v>
      </c>
      <c r="D758" t="s">
        <v>7070</v>
      </c>
      <c r="E758" t="s">
        <v>6437</v>
      </c>
      <c r="F758" t="s">
        <v>702</v>
      </c>
      <c r="G758" t="s">
        <v>704</v>
      </c>
      <c r="H758">
        <v>803484500538132</v>
      </c>
      <c r="I758">
        <v>1099</v>
      </c>
      <c r="J758" t="s">
        <v>2789</v>
      </c>
      <c r="K758" t="s">
        <v>5587</v>
      </c>
      <c r="L758" t="s">
        <v>6928</v>
      </c>
    </row>
    <row r="759" spans="1:12" x14ac:dyDescent="0.3">
      <c r="A759">
        <v>805363</v>
      </c>
      <c r="B759" t="s">
        <v>1101</v>
      </c>
      <c r="C759" t="s">
        <v>5839</v>
      </c>
      <c r="D759" t="s">
        <v>7070</v>
      </c>
      <c r="E759" t="s">
        <v>6438</v>
      </c>
      <c r="F759" t="s">
        <v>708</v>
      </c>
      <c r="G759" t="s">
        <v>1607</v>
      </c>
      <c r="H759">
        <v>805363500540691</v>
      </c>
      <c r="I759">
        <v>1000</v>
      </c>
      <c r="J759" t="s">
        <v>1339</v>
      </c>
      <c r="K759" t="s">
        <v>5071</v>
      </c>
      <c r="L759" t="s">
        <v>6929</v>
      </c>
    </row>
    <row r="760" spans="1:12" x14ac:dyDescent="0.3">
      <c r="A760">
        <v>805807</v>
      </c>
      <c r="B760" t="s">
        <v>5598</v>
      </c>
      <c r="C760" t="s">
        <v>5839</v>
      </c>
      <c r="D760" t="s">
        <v>7065</v>
      </c>
      <c r="E760" t="s">
        <v>6439</v>
      </c>
      <c r="F760" t="s">
        <v>708</v>
      </c>
      <c r="G760" t="s">
        <v>1613</v>
      </c>
      <c r="H760">
        <v>805807500542901</v>
      </c>
      <c r="I760">
        <v>1000</v>
      </c>
      <c r="J760" t="s">
        <v>101</v>
      </c>
      <c r="K760" t="s">
        <v>4729</v>
      </c>
      <c r="L760" t="s">
        <v>6930</v>
      </c>
    </row>
    <row r="761" spans="1:12" x14ac:dyDescent="0.3">
      <c r="A761">
        <v>806570</v>
      </c>
      <c r="B761" t="s">
        <v>144</v>
      </c>
      <c r="C761" t="s">
        <v>5839</v>
      </c>
      <c r="D761" t="s">
        <v>7066</v>
      </c>
      <c r="E761" t="s">
        <v>6440</v>
      </c>
      <c r="F761" t="s">
        <v>708</v>
      </c>
      <c r="G761" t="s">
        <v>5852</v>
      </c>
      <c r="H761">
        <v>806570500556731</v>
      </c>
      <c r="I761">
        <v>1000</v>
      </c>
      <c r="J761" t="s">
        <v>101</v>
      </c>
      <c r="K761" t="s">
        <v>4599</v>
      </c>
      <c r="L761" t="s">
        <v>6931</v>
      </c>
    </row>
    <row r="762" spans="1:12" x14ac:dyDescent="0.3">
      <c r="A762">
        <v>806570</v>
      </c>
      <c r="B762" t="s">
        <v>144</v>
      </c>
      <c r="C762" t="s">
        <v>5839</v>
      </c>
      <c r="D762" t="s">
        <v>7066</v>
      </c>
      <c r="E762" t="s">
        <v>6440</v>
      </c>
      <c r="F762" t="s">
        <v>702</v>
      </c>
      <c r="G762" t="s">
        <v>5852</v>
      </c>
      <c r="H762">
        <v>806570500556732</v>
      </c>
      <c r="I762">
        <v>1099</v>
      </c>
      <c r="J762" t="s">
        <v>1879</v>
      </c>
      <c r="K762" t="s">
        <v>4601</v>
      </c>
      <c r="L762" t="s">
        <v>6932</v>
      </c>
    </row>
    <row r="763" spans="1:12" x14ac:dyDescent="0.3">
      <c r="A763">
        <v>809281</v>
      </c>
      <c r="B763" t="s">
        <v>2795</v>
      </c>
      <c r="C763" t="s">
        <v>5839</v>
      </c>
      <c r="D763" t="s">
        <v>7065</v>
      </c>
      <c r="E763" t="s">
        <v>6441</v>
      </c>
      <c r="F763" t="s">
        <v>702</v>
      </c>
      <c r="G763" t="s">
        <v>1614</v>
      </c>
      <c r="H763">
        <v>809281500545612</v>
      </c>
      <c r="I763">
        <v>1000</v>
      </c>
      <c r="J763" t="s">
        <v>1339</v>
      </c>
      <c r="K763" t="s">
        <v>6587</v>
      </c>
      <c r="L763" t="s">
        <v>6933</v>
      </c>
    </row>
    <row r="764" spans="1:12" x14ac:dyDescent="0.3">
      <c r="A764">
        <v>811812</v>
      </c>
      <c r="B764" t="s">
        <v>2821</v>
      </c>
      <c r="C764" t="s">
        <v>5839</v>
      </c>
      <c r="D764" t="s">
        <v>7067</v>
      </c>
      <c r="E764" t="s">
        <v>6442</v>
      </c>
      <c r="F764" t="s">
        <v>708</v>
      </c>
      <c r="G764" t="s">
        <v>5861</v>
      </c>
      <c r="H764">
        <v>811812500554341</v>
      </c>
      <c r="I764">
        <v>1000</v>
      </c>
      <c r="J764" t="s">
        <v>1714</v>
      </c>
      <c r="K764" t="s">
        <v>5133</v>
      </c>
      <c r="L764" t="s">
        <v>6934</v>
      </c>
    </row>
    <row r="765" spans="1:12" x14ac:dyDescent="0.3">
      <c r="A765">
        <v>814185</v>
      </c>
      <c r="B765" t="s">
        <v>383</v>
      </c>
      <c r="C765" t="s">
        <v>5839</v>
      </c>
      <c r="D765" t="s">
        <v>7067</v>
      </c>
      <c r="E765" t="s">
        <v>6443</v>
      </c>
      <c r="F765" t="s">
        <v>708</v>
      </c>
      <c r="G765" t="s">
        <v>5866</v>
      </c>
      <c r="H765">
        <v>814185500555501</v>
      </c>
      <c r="I765">
        <v>1000</v>
      </c>
      <c r="J765" t="s">
        <v>1714</v>
      </c>
      <c r="K765" t="s">
        <v>5611</v>
      </c>
      <c r="L765" t="s">
        <v>6935</v>
      </c>
    </row>
    <row r="766" spans="1:12" x14ac:dyDescent="0.3">
      <c r="A766">
        <v>816035</v>
      </c>
      <c r="B766" t="s">
        <v>3087</v>
      </c>
      <c r="C766" t="s">
        <v>5839</v>
      </c>
      <c r="D766" t="s">
        <v>7065</v>
      </c>
      <c r="E766" t="s">
        <v>6444</v>
      </c>
      <c r="F766" t="s">
        <v>708</v>
      </c>
      <c r="G766" t="s">
        <v>1607</v>
      </c>
      <c r="H766">
        <v>816035500592571</v>
      </c>
      <c r="I766">
        <v>1000</v>
      </c>
      <c r="J766" t="s">
        <v>1339</v>
      </c>
      <c r="K766" t="s">
        <v>5682</v>
      </c>
      <c r="L766" t="s">
        <v>6936</v>
      </c>
    </row>
    <row r="767" spans="1:12" x14ac:dyDescent="0.3">
      <c r="A767">
        <v>816035</v>
      </c>
      <c r="B767" t="s">
        <v>3087</v>
      </c>
      <c r="C767" t="s">
        <v>5839</v>
      </c>
      <c r="D767" t="s">
        <v>7065</v>
      </c>
      <c r="E767" t="s">
        <v>6444</v>
      </c>
      <c r="F767" t="s">
        <v>702</v>
      </c>
      <c r="G767" t="s">
        <v>1603</v>
      </c>
      <c r="H767">
        <v>816035500592572</v>
      </c>
      <c r="I767">
        <v>1099</v>
      </c>
      <c r="J767" t="s">
        <v>1880</v>
      </c>
      <c r="K767" t="s">
        <v>5633</v>
      </c>
      <c r="L767" t="s">
        <v>6937</v>
      </c>
    </row>
    <row r="768" spans="1:12" x14ac:dyDescent="0.3">
      <c r="A768">
        <v>816255</v>
      </c>
      <c r="B768" t="s">
        <v>2879</v>
      </c>
      <c r="C768" t="s">
        <v>5839</v>
      </c>
      <c r="D768" t="s">
        <v>7068</v>
      </c>
      <c r="E768" t="s">
        <v>6445</v>
      </c>
      <c r="F768" t="s">
        <v>708</v>
      </c>
      <c r="G768" t="s">
        <v>5851</v>
      </c>
      <c r="H768">
        <v>816255500560661</v>
      </c>
      <c r="I768">
        <v>1000</v>
      </c>
      <c r="J768" t="s">
        <v>101</v>
      </c>
      <c r="K768" t="s">
        <v>4640</v>
      </c>
      <c r="L768" t="s">
        <v>6938</v>
      </c>
    </row>
    <row r="769" spans="1:12" x14ac:dyDescent="0.3">
      <c r="A769">
        <v>816255</v>
      </c>
      <c r="B769" t="s">
        <v>2879</v>
      </c>
      <c r="C769" t="s">
        <v>5839</v>
      </c>
      <c r="D769" t="s">
        <v>7066</v>
      </c>
      <c r="E769" t="s">
        <v>6445</v>
      </c>
      <c r="F769" t="s">
        <v>702</v>
      </c>
      <c r="G769" t="s">
        <v>5878</v>
      </c>
      <c r="H769">
        <v>816255500560662</v>
      </c>
      <c r="I769">
        <v>1099</v>
      </c>
      <c r="J769" t="s">
        <v>1879</v>
      </c>
      <c r="K769" t="s">
        <v>5625</v>
      </c>
      <c r="L769" t="s">
        <v>6939</v>
      </c>
    </row>
    <row r="770" spans="1:12" x14ac:dyDescent="0.3">
      <c r="A770">
        <v>816256</v>
      </c>
      <c r="B770" t="s">
        <v>2881</v>
      </c>
      <c r="C770" t="s">
        <v>5839</v>
      </c>
      <c r="D770" t="s">
        <v>7068</v>
      </c>
      <c r="E770" t="s">
        <v>6446</v>
      </c>
      <c r="F770" t="s">
        <v>708</v>
      </c>
      <c r="G770" t="s">
        <v>5890</v>
      </c>
      <c r="H770">
        <v>816256500560671</v>
      </c>
      <c r="I770">
        <v>1000</v>
      </c>
      <c r="J770" t="s">
        <v>101</v>
      </c>
      <c r="K770" t="s">
        <v>4640</v>
      </c>
      <c r="L770" t="s">
        <v>6940</v>
      </c>
    </row>
    <row r="771" spans="1:12" x14ac:dyDescent="0.3">
      <c r="A771">
        <v>816256</v>
      </c>
      <c r="B771" t="s">
        <v>2881</v>
      </c>
      <c r="C771" t="s">
        <v>5839</v>
      </c>
      <c r="D771" t="s">
        <v>7066</v>
      </c>
      <c r="E771" t="s">
        <v>6446</v>
      </c>
      <c r="F771" t="s">
        <v>702</v>
      </c>
      <c r="G771" t="s">
        <v>5878</v>
      </c>
      <c r="H771">
        <v>816256500560672</v>
      </c>
      <c r="I771">
        <v>1099</v>
      </c>
      <c r="J771" t="s">
        <v>1879</v>
      </c>
      <c r="K771" t="s">
        <v>5625</v>
      </c>
      <c r="L771" t="s">
        <v>6941</v>
      </c>
    </row>
    <row r="772" spans="1:12" x14ac:dyDescent="0.3">
      <c r="A772">
        <v>816706</v>
      </c>
      <c r="B772" t="s">
        <v>109</v>
      </c>
      <c r="C772" t="s">
        <v>5841</v>
      </c>
      <c r="D772" t="s">
        <v>7069</v>
      </c>
      <c r="E772" t="s">
        <v>6447</v>
      </c>
      <c r="F772" t="s">
        <v>708</v>
      </c>
      <c r="G772" t="s">
        <v>1529</v>
      </c>
      <c r="H772">
        <v>816706500559291</v>
      </c>
      <c r="I772">
        <v>1000</v>
      </c>
      <c r="J772" t="s">
        <v>2238</v>
      </c>
      <c r="K772" t="s">
        <v>5618</v>
      </c>
      <c r="L772" t="s">
        <v>6942</v>
      </c>
    </row>
    <row r="773" spans="1:12" x14ac:dyDescent="0.3">
      <c r="A773">
        <v>816706</v>
      </c>
      <c r="B773" t="s">
        <v>109</v>
      </c>
      <c r="C773" t="s">
        <v>5839</v>
      </c>
      <c r="D773" t="s">
        <v>7075</v>
      </c>
      <c r="E773" t="s">
        <v>6447</v>
      </c>
      <c r="F773" t="s">
        <v>702</v>
      </c>
      <c r="G773" t="s">
        <v>5896</v>
      </c>
      <c r="H773">
        <v>816706500559292</v>
      </c>
      <c r="I773">
        <v>1001</v>
      </c>
      <c r="J773" t="s">
        <v>2325</v>
      </c>
      <c r="K773" t="s">
        <v>5618</v>
      </c>
      <c r="L773" t="s">
        <v>6943</v>
      </c>
    </row>
    <row r="774" spans="1:12" x14ac:dyDescent="0.3">
      <c r="A774">
        <v>816706</v>
      </c>
      <c r="B774" t="s">
        <v>109</v>
      </c>
      <c r="C774" t="s">
        <v>5839</v>
      </c>
      <c r="D774" t="s">
        <v>7075</v>
      </c>
      <c r="E774" t="s">
        <v>6447</v>
      </c>
      <c r="F774" t="s">
        <v>1605</v>
      </c>
      <c r="G774" t="s">
        <v>5896</v>
      </c>
      <c r="H774">
        <v>816706500559293</v>
      </c>
      <c r="I774">
        <v>1098</v>
      </c>
      <c r="J774" t="s">
        <v>2906</v>
      </c>
      <c r="K774" t="s">
        <v>5621</v>
      </c>
      <c r="L774" t="s">
        <v>6944</v>
      </c>
    </row>
    <row r="775" spans="1:12" x14ac:dyDescent="0.3">
      <c r="A775">
        <v>816706</v>
      </c>
      <c r="B775" t="s">
        <v>109</v>
      </c>
      <c r="C775" t="s">
        <v>5841</v>
      </c>
      <c r="D775" t="s">
        <v>7069</v>
      </c>
      <c r="E775" t="s">
        <v>6447</v>
      </c>
      <c r="F775" t="s">
        <v>768</v>
      </c>
      <c r="G775" t="s">
        <v>1529</v>
      </c>
      <c r="H775">
        <v>816706500559294</v>
      </c>
      <c r="I775">
        <v>1099</v>
      </c>
      <c r="J775" t="s">
        <v>2907</v>
      </c>
      <c r="K775" t="s">
        <v>5621</v>
      </c>
      <c r="L775" t="s">
        <v>6945</v>
      </c>
    </row>
    <row r="776" spans="1:12" x14ac:dyDescent="0.3">
      <c r="A776">
        <v>817128</v>
      </c>
      <c r="B776" t="s">
        <v>272</v>
      </c>
      <c r="C776" t="s">
        <v>5839</v>
      </c>
      <c r="D776" t="s">
        <v>7068</v>
      </c>
      <c r="E776" t="s">
        <v>6448</v>
      </c>
      <c r="F776" t="s">
        <v>702</v>
      </c>
      <c r="G776" t="s">
        <v>5856</v>
      </c>
      <c r="H776">
        <v>817128500558362</v>
      </c>
      <c r="I776">
        <v>1000</v>
      </c>
      <c r="J776" t="s">
        <v>101</v>
      </c>
      <c r="K776" t="s">
        <v>5613</v>
      </c>
      <c r="L776" t="s">
        <v>6946</v>
      </c>
    </row>
    <row r="777" spans="1:12" x14ac:dyDescent="0.3">
      <c r="A777">
        <v>824270</v>
      </c>
      <c r="B777" t="s">
        <v>144</v>
      </c>
      <c r="C777" t="s">
        <v>5839</v>
      </c>
      <c r="D777" t="s">
        <v>7068</v>
      </c>
      <c r="E777" t="s">
        <v>6449</v>
      </c>
      <c r="F777" t="s">
        <v>708</v>
      </c>
      <c r="G777" t="s">
        <v>5852</v>
      </c>
      <c r="H777">
        <v>824270500576211</v>
      </c>
      <c r="I777">
        <v>1000</v>
      </c>
      <c r="J777" t="s">
        <v>101</v>
      </c>
      <c r="K777" t="s">
        <v>5653</v>
      </c>
      <c r="L777" t="s">
        <v>4035</v>
      </c>
    </row>
    <row r="778" spans="1:12" x14ac:dyDescent="0.3">
      <c r="A778">
        <v>824454</v>
      </c>
      <c r="B778" t="s">
        <v>2922</v>
      </c>
      <c r="C778" t="s">
        <v>5839</v>
      </c>
      <c r="D778" t="s">
        <v>7065</v>
      </c>
      <c r="E778" t="s">
        <v>6450</v>
      </c>
      <c r="F778" t="s">
        <v>708</v>
      </c>
      <c r="G778" t="s">
        <v>1859</v>
      </c>
      <c r="H778">
        <v>824454500566081</v>
      </c>
      <c r="I778">
        <v>1000</v>
      </c>
      <c r="J778" t="s">
        <v>1339</v>
      </c>
      <c r="K778" t="s">
        <v>6616</v>
      </c>
      <c r="L778" t="s">
        <v>6947</v>
      </c>
    </row>
    <row r="779" spans="1:12" x14ac:dyDescent="0.3">
      <c r="A779">
        <v>824454</v>
      </c>
      <c r="B779" t="s">
        <v>2922</v>
      </c>
      <c r="C779" t="s">
        <v>5839</v>
      </c>
      <c r="D779" t="s">
        <v>7068</v>
      </c>
      <c r="E779" t="s">
        <v>6450</v>
      </c>
      <c r="F779" t="s">
        <v>702</v>
      </c>
      <c r="G779" t="s">
        <v>5856</v>
      </c>
      <c r="H779">
        <v>824454500566082</v>
      </c>
      <c r="I779">
        <v>1001</v>
      </c>
      <c r="J779" t="s">
        <v>57</v>
      </c>
      <c r="K779" t="s">
        <v>6616</v>
      </c>
      <c r="L779" t="s">
        <v>6948</v>
      </c>
    </row>
    <row r="780" spans="1:12" x14ac:dyDescent="0.3">
      <c r="A780">
        <v>824734</v>
      </c>
      <c r="B780" t="s">
        <v>2959</v>
      </c>
      <c r="C780" t="s">
        <v>5839</v>
      </c>
      <c r="D780" t="s">
        <v>7066</v>
      </c>
      <c r="E780" t="s">
        <v>6451</v>
      </c>
      <c r="F780" t="s">
        <v>708</v>
      </c>
      <c r="G780" t="s">
        <v>5872</v>
      </c>
      <c r="H780">
        <v>824734500570141</v>
      </c>
      <c r="I780">
        <v>1000</v>
      </c>
      <c r="J780" t="s">
        <v>3017</v>
      </c>
      <c r="K780" t="s">
        <v>4829</v>
      </c>
      <c r="L780" t="s">
        <v>6949</v>
      </c>
    </row>
    <row r="781" spans="1:12" x14ac:dyDescent="0.3">
      <c r="A781">
        <v>824734</v>
      </c>
      <c r="B781" t="s">
        <v>2959</v>
      </c>
      <c r="C781" t="s">
        <v>5839</v>
      </c>
      <c r="D781" t="s">
        <v>7066</v>
      </c>
      <c r="E781" t="s">
        <v>6451</v>
      </c>
      <c r="F781" t="s">
        <v>708</v>
      </c>
      <c r="G781" t="s">
        <v>5872</v>
      </c>
      <c r="H781">
        <v>824734500570141</v>
      </c>
      <c r="I781">
        <v>1001</v>
      </c>
      <c r="J781" t="s">
        <v>3018</v>
      </c>
      <c r="K781" t="s">
        <v>6617</v>
      </c>
      <c r="L781" t="s">
        <v>6950</v>
      </c>
    </row>
    <row r="782" spans="1:12" x14ac:dyDescent="0.3">
      <c r="A782">
        <v>824736</v>
      </c>
      <c r="B782" t="s">
        <v>3059</v>
      </c>
      <c r="C782" t="s">
        <v>5839</v>
      </c>
      <c r="D782" t="s">
        <v>7066</v>
      </c>
      <c r="E782" t="s">
        <v>6452</v>
      </c>
      <c r="F782" t="s">
        <v>708</v>
      </c>
      <c r="G782" t="s">
        <v>5872</v>
      </c>
      <c r="H782">
        <v>824736500587221</v>
      </c>
      <c r="I782">
        <v>1000</v>
      </c>
      <c r="J782" t="s">
        <v>101</v>
      </c>
      <c r="K782" t="s">
        <v>5666</v>
      </c>
      <c r="L782" t="s">
        <v>6951</v>
      </c>
    </row>
    <row r="783" spans="1:12" x14ac:dyDescent="0.3">
      <c r="A783">
        <v>824736</v>
      </c>
      <c r="B783" t="s">
        <v>3059</v>
      </c>
      <c r="C783" t="s">
        <v>5839</v>
      </c>
      <c r="D783" t="s">
        <v>7066</v>
      </c>
      <c r="E783" t="s">
        <v>6452</v>
      </c>
      <c r="F783" t="s">
        <v>702</v>
      </c>
      <c r="G783" t="s">
        <v>5872</v>
      </c>
      <c r="H783">
        <v>824736500587222</v>
      </c>
      <c r="I783">
        <v>1099</v>
      </c>
      <c r="J783" t="s">
        <v>1879</v>
      </c>
      <c r="K783" t="s">
        <v>5668</v>
      </c>
      <c r="L783" t="s">
        <v>6952</v>
      </c>
    </row>
    <row r="784" spans="1:12" x14ac:dyDescent="0.3">
      <c r="A784">
        <v>827282</v>
      </c>
      <c r="B784" t="s">
        <v>2933</v>
      </c>
      <c r="C784" t="s">
        <v>5839</v>
      </c>
      <c r="D784" t="s">
        <v>7066</v>
      </c>
      <c r="E784" t="s">
        <v>6453</v>
      </c>
      <c r="F784" t="s">
        <v>708</v>
      </c>
      <c r="G784" t="s">
        <v>5864</v>
      </c>
      <c r="H784">
        <v>827282500570131</v>
      </c>
      <c r="I784">
        <v>1000</v>
      </c>
      <c r="J784" t="s">
        <v>101</v>
      </c>
      <c r="K784" t="s">
        <v>4829</v>
      </c>
      <c r="L784" t="s">
        <v>6953</v>
      </c>
    </row>
    <row r="785" spans="1:12" x14ac:dyDescent="0.3">
      <c r="A785">
        <v>827282</v>
      </c>
      <c r="B785" t="s">
        <v>2933</v>
      </c>
      <c r="C785" t="s">
        <v>5839</v>
      </c>
      <c r="D785" t="s">
        <v>7066</v>
      </c>
      <c r="E785" t="s">
        <v>6453</v>
      </c>
      <c r="F785" t="s">
        <v>702</v>
      </c>
      <c r="G785" t="s">
        <v>5864</v>
      </c>
      <c r="H785">
        <v>827282500570132</v>
      </c>
      <c r="I785">
        <v>1099</v>
      </c>
      <c r="J785" t="s">
        <v>1879</v>
      </c>
      <c r="K785" t="s">
        <v>5648</v>
      </c>
      <c r="L785" t="s">
        <v>6954</v>
      </c>
    </row>
    <row r="786" spans="1:12" x14ac:dyDescent="0.3">
      <c r="A786">
        <v>827891</v>
      </c>
      <c r="B786" t="s">
        <v>2934</v>
      </c>
      <c r="C786" t="s">
        <v>5839</v>
      </c>
      <c r="D786" t="s">
        <v>7074</v>
      </c>
      <c r="E786" t="s">
        <v>6454</v>
      </c>
      <c r="F786" t="s">
        <v>708</v>
      </c>
      <c r="G786" t="s">
        <v>1593</v>
      </c>
      <c r="H786">
        <v>827891500570011</v>
      </c>
      <c r="I786">
        <v>1000</v>
      </c>
      <c r="J786" t="s">
        <v>4678</v>
      </c>
      <c r="K786" t="s">
        <v>6618</v>
      </c>
      <c r="L786" t="s">
        <v>6955</v>
      </c>
    </row>
    <row r="787" spans="1:12" x14ac:dyDescent="0.3">
      <c r="A787">
        <v>827891</v>
      </c>
      <c r="B787" t="s">
        <v>2934</v>
      </c>
      <c r="C787" t="s">
        <v>5839</v>
      </c>
      <c r="D787" t="s">
        <v>7074</v>
      </c>
      <c r="E787" t="s">
        <v>6454</v>
      </c>
      <c r="F787" t="s">
        <v>708</v>
      </c>
      <c r="G787" t="s">
        <v>1593</v>
      </c>
      <c r="H787">
        <v>827891500570011</v>
      </c>
      <c r="I787">
        <v>1012</v>
      </c>
      <c r="J787" t="s">
        <v>106</v>
      </c>
      <c r="K787" t="s">
        <v>4431</v>
      </c>
      <c r="L787" t="s">
        <v>6956</v>
      </c>
    </row>
    <row r="788" spans="1:12" x14ac:dyDescent="0.3">
      <c r="A788">
        <v>827891</v>
      </c>
      <c r="B788" t="s">
        <v>2934</v>
      </c>
      <c r="C788" t="s">
        <v>5839</v>
      </c>
      <c r="D788" t="s">
        <v>7067</v>
      </c>
      <c r="E788" t="s">
        <v>6454</v>
      </c>
      <c r="F788" t="s">
        <v>1605</v>
      </c>
      <c r="G788" t="s">
        <v>5855</v>
      </c>
      <c r="H788">
        <v>827891500570013</v>
      </c>
      <c r="I788">
        <v>1001</v>
      </c>
      <c r="J788" t="s">
        <v>3240</v>
      </c>
      <c r="K788" t="s">
        <v>6619</v>
      </c>
      <c r="L788" t="s">
        <v>6957</v>
      </c>
    </row>
    <row r="789" spans="1:12" x14ac:dyDescent="0.3">
      <c r="A789">
        <v>827891</v>
      </c>
      <c r="B789" t="s">
        <v>2934</v>
      </c>
      <c r="C789" t="s">
        <v>5839</v>
      </c>
      <c r="D789" t="s">
        <v>7067</v>
      </c>
      <c r="E789" t="s">
        <v>6454</v>
      </c>
      <c r="F789" t="s">
        <v>1605</v>
      </c>
      <c r="G789" t="s">
        <v>5855</v>
      </c>
      <c r="H789">
        <v>827891500570013</v>
      </c>
      <c r="I789">
        <v>1011</v>
      </c>
      <c r="J789" t="s">
        <v>1714</v>
      </c>
      <c r="K789" t="s">
        <v>5136</v>
      </c>
      <c r="L789" t="s">
        <v>6958</v>
      </c>
    </row>
    <row r="790" spans="1:12" x14ac:dyDescent="0.3">
      <c r="A790">
        <v>830983</v>
      </c>
      <c r="B790" t="s">
        <v>2972</v>
      </c>
      <c r="C790" t="s">
        <v>5839</v>
      </c>
      <c r="D790" t="s">
        <v>7068</v>
      </c>
      <c r="E790" t="s">
        <v>6455</v>
      </c>
      <c r="F790" t="s">
        <v>708</v>
      </c>
      <c r="G790" t="s">
        <v>5851</v>
      </c>
      <c r="H790">
        <v>830983500576671</v>
      </c>
      <c r="I790">
        <v>1000</v>
      </c>
      <c r="J790" t="s">
        <v>101</v>
      </c>
      <c r="K790" t="s">
        <v>5523</v>
      </c>
      <c r="L790" t="s">
        <v>6959</v>
      </c>
    </row>
    <row r="791" spans="1:12" x14ac:dyDescent="0.3">
      <c r="A791">
        <v>832272</v>
      </c>
      <c r="B791" t="s">
        <v>340</v>
      </c>
      <c r="C791" t="s">
        <v>5839</v>
      </c>
      <c r="D791" t="s">
        <v>7071</v>
      </c>
      <c r="E791" t="s">
        <v>6456</v>
      </c>
      <c r="F791" t="s">
        <v>708</v>
      </c>
      <c r="G791" t="s">
        <v>5852</v>
      </c>
      <c r="H791">
        <v>832272500586681</v>
      </c>
      <c r="I791">
        <v>1000</v>
      </c>
      <c r="J791" t="s">
        <v>3613</v>
      </c>
      <c r="K791" t="s">
        <v>6620</v>
      </c>
      <c r="L791" t="s">
        <v>6960</v>
      </c>
    </row>
    <row r="792" spans="1:12" x14ac:dyDescent="0.3">
      <c r="A792">
        <v>832272</v>
      </c>
      <c r="B792" t="s">
        <v>340</v>
      </c>
      <c r="C792" t="s">
        <v>5839</v>
      </c>
      <c r="D792" t="s">
        <v>7071</v>
      </c>
      <c r="E792" t="s">
        <v>6456</v>
      </c>
      <c r="F792" t="s">
        <v>708</v>
      </c>
      <c r="G792" t="s">
        <v>5852</v>
      </c>
      <c r="H792">
        <v>832272500586681</v>
      </c>
      <c r="I792">
        <v>1011</v>
      </c>
      <c r="J792" t="s">
        <v>101</v>
      </c>
      <c r="K792" t="s">
        <v>4917</v>
      </c>
      <c r="L792" t="s">
        <v>6961</v>
      </c>
    </row>
    <row r="793" spans="1:12" x14ac:dyDescent="0.3">
      <c r="A793">
        <v>832272</v>
      </c>
      <c r="B793" t="s">
        <v>340</v>
      </c>
      <c r="C793" t="s">
        <v>5839</v>
      </c>
      <c r="D793" t="s">
        <v>7071</v>
      </c>
      <c r="E793" t="s">
        <v>6456</v>
      </c>
      <c r="F793" t="s">
        <v>702</v>
      </c>
      <c r="G793" t="s">
        <v>5852</v>
      </c>
      <c r="H793">
        <v>832272500586682</v>
      </c>
      <c r="I793">
        <v>1099</v>
      </c>
      <c r="J793" t="s">
        <v>1879</v>
      </c>
      <c r="K793" t="s">
        <v>5659</v>
      </c>
      <c r="L793" t="s">
        <v>6962</v>
      </c>
    </row>
    <row r="794" spans="1:12" x14ac:dyDescent="0.3">
      <c r="A794">
        <v>832415</v>
      </c>
      <c r="B794" t="s">
        <v>336</v>
      </c>
      <c r="C794" t="s">
        <v>5839</v>
      </c>
      <c r="D794" t="s">
        <v>7068</v>
      </c>
      <c r="E794" t="s">
        <v>6457</v>
      </c>
      <c r="F794" t="s">
        <v>708</v>
      </c>
      <c r="G794" t="s">
        <v>5856</v>
      </c>
      <c r="H794">
        <v>832415500586481</v>
      </c>
      <c r="I794">
        <v>1000</v>
      </c>
      <c r="J794" t="s">
        <v>101</v>
      </c>
      <c r="K794" t="s">
        <v>5657</v>
      </c>
      <c r="L794" t="s">
        <v>6963</v>
      </c>
    </row>
    <row r="795" spans="1:12" x14ac:dyDescent="0.3">
      <c r="A795">
        <v>832415</v>
      </c>
      <c r="B795" t="s">
        <v>336</v>
      </c>
      <c r="C795" t="s">
        <v>5839</v>
      </c>
      <c r="D795" t="s">
        <v>7068</v>
      </c>
      <c r="E795" t="s">
        <v>6457</v>
      </c>
      <c r="F795" t="s">
        <v>702</v>
      </c>
      <c r="G795" t="s">
        <v>5856</v>
      </c>
      <c r="H795">
        <v>832415500586482</v>
      </c>
      <c r="I795">
        <v>1099</v>
      </c>
      <c r="J795" t="s">
        <v>1879</v>
      </c>
      <c r="K795" t="s">
        <v>5659</v>
      </c>
      <c r="L795" t="s">
        <v>6964</v>
      </c>
    </row>
    <row r="796" spans="1:12" x14ac:dyDescent="0.3">
      <c r="A796">
        <v>834738</v>
      </c>
      <c r="B796" t="s">
        <v>323</v>
      </c>
      <c r="C796" t="s">
        <v>5839</v>
      </c>
      <c r="D796" t="s">
        <v>7065</v>
      </c>
      <c r="E796" t="s">
        <v>6458</v>
      </c>
      <c r="F796" t="s">
        <v>708</v>
      </c>
      <c r="G796" t="s">
        <v>1613</v>
      </c>
      <c r="H796">
        <v>834738500585721</v>
      </c>
      <c r="I796">
        <v>1000</v>
      </c>
      <c r="J796" t="s">
        <v>1339</v>
      </c>
      <c r="K796" t="s">
        <v>5663</v>
      </c>
      <c r="L796" t="s">
        <v>6965</v>
      </c>
    </row>
    <row r="797" spans="1:12" x14ac:dyDescent="0.3">
      <c r="A797">
        <v>835661</v>
      </c>
      <c r="B797" t="s">
        <v>160</v>
      </c>
      <c r="C797" t="s">
        <v>5839</v>
      </c>
      <c r="D797" t="s">
        <v>7067</v>
      </c>
      <c r="E797" t="s">
        <v>6459</v>
      </c>
      <c r="F797" t="s">
        <v>708</v>
      </c>
      <c r="G797" t="s">
        <v>5911</v>
      </c>
      <c r="H797">
        <v>835661500587031</v>
      </c>
      <c r="I797">
        <v>1000</v>
      </c>
      <c r="J797" t="s">
        <v>1714</v>
      </c>
      <c r="K797" t="s">
        <v>5670</v>
      </c>
      <c r="L797" t="s">
        <v>6966</v>
      </c>
    </row>
    <row r="798" spans="1:12" x14ac:dyDescent="0.3">
      <c r="A798">
        <v>837566</v>
      </c>
      <c r="B798" t="s">
        <v>2101</v>
      </c>
      <c r="C798" t="s">
        <v>5839</v>
      </c>
      <c r="D798" t="s">
        <v>7067</v>
      </c>
      <c r="E798" t="s">
        <v>6460</v>
      </c>
      <c r="F798" t="s">
        <v>708</v>
      </c>
      <c r="G798" t="s">
        <v>5866</v>
      </c>
      <c r="H798">
        <v>837566500593101</v>
      </c>
      <c r="I798">
        <v>1000</v>
      </c>
      <c r="J798" t="s">
        <v>1714</v>
      </c>
      <c r="K798" t="s">
        <v>5672</v>
      </c>
      <c r="L798" t="s">
        <v>6967</v>
      </c>
    </row>
    <row r="799" spans="1:12" x14ac:dyDescent="0.3">
      <c r="A799">
        <v>840864</v>
      </c>
      <c r="B799" t="s">
        <v>3109</v>
      </c>
      <c r="C799" t="s">
        <v>5839</v>
      </c>
      <c r="D799" t="s">
        <v>7071</v>
      </c>
      <c r="E799" t="s">
        <v>6461</v>
      </c>
      <c r="F799" t="s">
        <v>708</v>
      </c>
      <c r="G799" t="s">
        <v>1882</v>
      </c>
      <c r="H799">
        <v>840864500594211</v>
      </c>
      <c r="I799">
        <v>1000</v>
      </c>
      <c r="J799" t="s">
        <v>101</v>
      </c>
      <c r="K799" t="s">
        <v>4380</v>
      </c>
      <c r="L799" t="s">
        <v>6968</v>
      </c>
    </row>
    <row r="800" spans="1:12" x14ac:dyDescent="0.3">
      <c r="A800">
        <v>841850</v>
      </c>
      <c r="B800" t="s">
        <v>2100</v>
      </c>
      <c r="C800" t="s">
        <v>5839</v>
      </c>
      <c r="D800" t="s">
        <v>7067</v>
      </c>
      <c r="E800" t="s">
        <v>6462</v>
      </c>
      <c r="F800" t="s">
        <v>708</v>
      </c>
      <c r="G800" t="s">
        <v>5866</v>
      </c>
      <c r="H800">
        <v>841850500595541</v>
      </c>
      <c r="I800">
        <v>1000</v>
      </c>
      <c r="J800" t="s">
        <v>1714</v>
      </c>
      <c r="K800" t="s">
        <v>5362</v>
      </c>
      <c r="L800" t="s">
        <v>6969</v>
      </c>
    </row>
    <row r="801" spans="1:12" x14ac:dyDescent="0.3">
      <c r="A801">
        <v>841966</v>
      </c>
      <c r="B801" t="s">
        <v>3144</v>
      </c>
      <c r="C801" t="s">
        <v>5839</v>
      </c>
      <c r="D801" t="s">
        <v>7071</v>
      </c>
      <c r="E801" t="s">
        <v>6463</v>
      </c>
      <c r="F801" t="s">
        <v>708</v>
      </c>
      <c r="G801" t="s">
        <v>5852</v>
      </c>
      <c r="H801">
        <v>841966500597541</v>
      </c>
      <c r="I801">
        <v>1000</v>
      </c>
      <c r="J801" t="s">
        <v>4559</v>
      </c>
      <c r="K801" t="s">
        <v>6621</v>
      </c>
      <c r="L801" t="s">
        <v>6970</v>
      </c>
    </row>
    <row r="802" spans="1:12" x14ac:dyDescent="0.3">
      <c r="A802">
        <v>841966</v>
      </c>
      <c r="B802" t="s">
        <v>3144</v>
      </c>
      <c r="C802" t="s">
        <v>5839</v>
      </c>
      <c r="D802" t="s">
        <v>7071</v>
      </c>
      <c r="E802" t="s">
        <v>6463</v>
      </c>
      <c r="F802" t="s">
        <v>708</v>
      </c>
      <c r="G802" t="s">
        <v>5852</v>
      </c>
      <c r="H802">
        <v>841966500597541</v>
      </c>
      <c r="I802">
        <v>1011</v>
      </c>
      <c r="J802" t="s">
        <v>101</v>
      </c>
      <c r="K802" t="s">
        <v>4577</v>
      </c>
      <c r="L802" t="s">
        <v>6971</v>
      </c>
    </row>
    <row r="803" spans="1:12" x14ac:dyDescent="0.3">
      <c r="A803">
        <v>841966</v>
      </c>
      <c r="B803" t="s">
        <v>3144</v>
      </c>
      <c r="C803" t="s">
        <v>5839</v>
      </c>
      <c r="D803" t="s">
        <v>7071</v>
      </c>
      <c r="E803" t="s">
        <v>6463</v>
      </c>
      <c r="F803" t="s">
        <v>1605</v>
      </c>
      <c r="G803" t="s">
        <v>5852</v>
      </c>
      <c r="H803">
        <v>841966500597543</v>
      </c>
      <c r="I803">
        <v>1099</v>
      </c>
      <c r="J803" t="s">
        <v>1879</v>
      </c>
      <c r="K803" t="s">
        <v>5688</v>
      </c>
      <c r="L803" t="s">
        <v>6972</v>
      </c>
    </row>
    <row r="804" spans="1:12" x14ac:dyDescent="0.3">
      <c r="A804">
        <v>841968</v>
      </c>
      <c r="B804" t="s">
        <v>3150</v>
      </c>
      <c r="C804" t="s">
        <v>5839</v>
      </c>
      <c r="D804" t="s">
        <v>7066</v>
      </c>
      <c r="E804" t="s">
        <v>6464</v>
      </c>
      <c r="F804" t="s">
        <v>708</v>
      </c>
      <c r="G804" t="s">
        <v>5872</v>
      </c>
      <c r="H804">
        <v>841968500597661</v>
      </c>
      <c r="I804">
        <v>1000</v>
      </c>
      <c r="J804" t="s">
        <v>101</v>
      </c>
      <c r="K804" t="s">
        <v>5393</v>
      </c>
      <c r="L804" t="s">
        <v>6973</v>
      </c>
    </row>
    <row r="805" spans="1:12" x14ac:dyDescent="0.3">
      <c r="A805">
        <v>841968</v>
      </c>
      <c r="B805" t="s">
        <v>3150</v>
      </c>
      <c r="C805" t="s">
        <v>5839</v>
      </c>
      <c r="D805" t="s">
        <v>7066</v>
      </c>
      <c r="E805" t="s">
        <v>6464</v>
      </c>
      <c r="F805" t="s">
        <v>702</v>
      </c>
      <c r="G805" t="s">
        <v>5872</v>
      </c>
      <c r="H805">
        <v>841968500597662</v>
      </c>
      <c r="I805">
        <v>1099</v>
      </c>
      <c r="J805" t="s">
        <v>1879</v>
      </c>
      <c r="K805" t="s">
        <v>5688</v>
      </c>
      <c r="L805" t="s">
        <v>6974</v>
      </c>
    </row>
    <row r="806" spans="1:12" x14ac:dyDescent="0.3">
      <c r="A806">
        <v>842196</v>
      </c>
      <c r="B806" t="s">
        <v>2055</v>
      </c>
      <c r="C806" t="s">
        <v>5839</v>
      </c>
      <c r="D806" t="s">
        <v>7067</v>
      </c>
      <c r="E806" t="s">
        <v>6465</v>
      </c>
      <c r="F806" t="s">
        <v>708</v>
      </c>
      <c r="G806" t="s">
        <v>5842</v>
      </c>
      <c r="H806">
        <v>842196500597401</v>
      </c>
      <c r="I806">
        <v>1000</v>
      </c>
      <c r="J806" t="s">
        <v>1714</v>
      </c>
      <c r="K806" t="s">
        <v>5693</v>
      </c>
      <c r="L806" t="s">
        <v>6975</v>
      </c>
    </row>
    <row r="807" spans="1:12" x14ac:dyDescent="0.3">
      <c r="A807">
        <v>842275</v>
      </c>
      <c r="B807" t="s">
        <v>2245</v>
      </c>
      <c r="C807" t="s">
        <v>5839</v>
      </c>
      <c r="D807" t="s">
        <v>7067</v>
      </c>
      <c r="E807" t="s">
        <v>6466</v>
      </c>
      <c r="F807" t="s">
        <v>708</v>
      </c>
      <c r="G807" t="s">
        <v>5842</v>
      </c>
      <c r="H807">
        <v>842275500598561</v>
      </c>
      <c r="I807">
        <v>1000</v>
      </c>
      <c r="J807" t="s">
        <v>1714</v>
      </c>
      <c r="K807" t="s">
        <v>5699</v>
      </c>
      <c r="L807" t="s">
        <v>6976</v>
      </c>
    </row>
    <row r="808" spans="1:12" x14ac:dyDescent="0.3">
      <c r="A808">
        <v>842983</v>
      </c>
      <c r="B808" t="s">
        <v>3617</v>
      </c>
      <c r="C808" t="s">
        <v>5839</v>
      </c>
      <c r="D808" t="s">
        <v>7066</v>
      </c>
      <c r="E808" t="s">
        <v>6467</v>
      </c>
      <c r="F808" t="s">
        <v>708</v>
      </c>
      <c r="G808" t="s">
        <v>5852</v>
      </c>
      <c r="H808">
        <v>842983500621211</v>
      </c>
      <c r="I808">
        <v>1000</v>
      </c>
      <c r="J808" t="s">
        <v>101</v>
      </c>
      <c r="K808" t="s">
        <v>5719</v>
      </c>
      <c r="L808" t="s">
        <v>6977</v>
      </c>
    </row>
    <row r="809" spans="1:12" x14ac:dyDescent="0.3">
      <c r="A809">
        <v>842983</v>
      </c>
      <c r="B809" t="s">
        <v>3617</v>
      </c>
      <c r="C809" t="s">
        <v>5839</v>
      </c>
      <c r="D809" t="s">
        <v>7066</v>
      </c>
      <c r="E809" t="s">
        <v>6467</v>
      </c>
      <c r="F809" t="s">
        <v>702</v>
      </c>
      <c r="G809" t="s">
        <v>5852</v>
      </c>
      <c r="H809">
        <v>842983500621212</v>
      </c>
      <c r="I809">
        <v>1099</v>
      </c>
      <c r="J809" t="s">
        <v>1879</v>
      </c>
      <c r="K809" t="s">
        <v>5721</v>
      </c>
      <c r="L809" t="s">
        <v>6978</v>
      </c>
    </row>
    <row r="810" spans="1:12" x14ac:dyDescent="0.3">
      <c r="A810">
        <v>844686</v>
      </c>
      <c r="B810" t="s">
        <v>160</v>
      </c>
      <c r="C810" t="s">
        <v>5839</v>
      </c>
      <c r="D810" t="s">
        <v>7067</v>
      </c>
      <c r="E810" t="s">
        <v>6468</v>
      </c>
      <c r="F810" t="s">
        <v>708</v>
      </c>
      <c r="G810" t="s">
        <v>5866</v>
      </c>
      <c r="H810">
        <v>844686500600461</v>
      </c>
      <c r="I810">
        <v>1000</v>
      </c>
      <c r="J810" t="s">
        <v>1714</v>
      </c>
      <c r="K810" t="s">
        <v>5701</v>
      </c>
      <c r="L810" t="s">
        <v>6979</v>
      </c>
    </row>
    <row r="811" spans="1:12" x14ac:dyDescent="0.3">
      <c r="A811">
        <v>844686</v>
      </c>
      <c r="B811" t="s">
        <v>160</v>
      </c>
      <c r="C811" t="s">
        <v>5839</v>
      </c>
      <c r="D811" t="s">
        <v>7067</v>
      </c>
      <c r="E811" t="s">
        <v>6468</v>
      </c>
      <c r="F811" t="s">
        <v>702</v>
      </c>
      <c r="G811" t="s">
        <v>5866</v>
      </c>
      <c r="H811">
        <v>844686500600462</v>
      </c>
      <c r="I811">
        <v>1099</v>
      </c>
      <c r="J811" t="s">
        <v>2368</v>
      </c>
      <c r="K811" t="s">
        <v>5703</v>
      </c>
      <c r="L811" t="s">
        <v>6980</v>
      </c>
    </row>
    <row r="812" spans="1:12" x14ac:dyDescent="0.3">
      <c r="A812">
        <v>851082</v>
      </c>
      <c r="B812" t="s">
        <v>3243</v>
      </c>
      <c r="C812" t="s">
        <v>5839</v>
      </c>
      <c r="D812" t="s">
        <v>7068</v>
      </c>
      <c r="E812" t="s">
        <v>6469</v>
      </c>
      <c r="F812" t="s">
        <v>708</v>
      </c>
      <c r="G812" t="s">
        <v>5856</v>
      </c>
      <c r="H812">
        <v>851082500607831</v>
      </c>
      <c r="I812">
        <v>1000</v>
      </c>
      <c r="J812" t="s">
        <v>101</v>
      </c>
      <c r="K812" t="s">
        <v>4612</v>
      </c>
      <c r="L812" t="s">
        <v>6981</v>
      </c>
    </row>
    <row r="813" spans="1:12" x14ac:dyDescent="0.3">
      <c r="A813">
        <v>852126</v>
      </c>
      <c r="B813" t="s">
        <v>312</v>
      </c>
      <c r="C813" t="s">
        <v>5839</v>
      </c>
      <c r="D813" t="s">
        <v>7067</v>
      </c>
      <c r="E813" t="s">
        <v>6470</v>
      </c>
      <c r="F813" t="s">
        <v>708</v>
      </c>
      <c r="G813" t="s">
        <v>5842</v>
      </c>
      <c r="H813">
        <v>852126500611461</v>
      </c>
      <c r="I813">
        <v>1000</v>
      </c>
      <c r="J813" t="s">
        <v>1714</v>
      </c>
      <c r="K813" t="s">
        <v>5711</v>
      </c>
      <c r="L813" t="s">
        <v>6982</v>
      </c>
    </row>
    <row r="814" spans="1:12" x14ac:dyDescent="0.3">
      <c r="A814">
        <v>852126</v>
      </c>
      <c r="B814" t="s">
        <v>312</v>
      </c>
      <c r="C814" t="s">
        <v>5839</v>
      </c>
      <c r="D814" t="s">
        <v>7067</v>
      </c>
      <c r="E814" t="s">
        <v>6470</v>
      </c>
      <c r="F814" t="s">
        <v>702</v>
      </c>
      <c r="G814" t="s">
        <v>5842</v>
      </c>
      <c r="H814">
        <v>852126500611462</v>
      </c>
      <c r="I814">
        <v>1099</v>
      </c>
      <c r="J814" t="s">
        <v>2368</v>
      </c>
      <c r="K814" t="s">
        <v>5343</v>
      </c>
      <c r="L814" t="s">
        <v>6983</v>
      </c>
    </row>
    <row r="815" spans="1:12" x14ac:dyDescent="0.3">
      <c r="A815">
        <v>855296</v>
      </c>
      <c r="B815" t="s">
        <v>3495</v>
      </c>
      <c r="C815" t="s">
        <v>5839</v>
      </c>
      <c r="D815" t="s">
        <v>7068</v>
      </c>
      <c r="E815" t="s">
        <v>6471</v>
      </c>
      <c r="F815" t="s">
        <v>708</v>
      </c>
      <c r="G815" t="s">
        <v>5849</v>
      </c>
      <c r="H815">
        <v>855296500619811</v>
      </c>
      <c r="I815">
        <v>1000</v>
      </c>
      <c r="J815" t="s">
        <v>101</v>
      </c>
      <c r="K815" t="s">
        <v>4388</v>
      </c>
      <c r="L815" t="s">
        <v>6984</v>
      </c>
    </row>
    <row r="816" spans="1:12" x14ac:dyDescent="0.3">
      <c r="A816">
        <v>855296</v>
      </c>
      <c r="B816" t="s">
        <v>3495</v>
      </c>
      <c r="C816" t="s">
        <v>5839</v>
      </c>
      <c r="D816" t="s">
        <v>7068</v>
      </c>
      <c r="E816" t="s">
        <v>6471</v>
      </c>
      <c r="F816" t="s">
        <v>702</v>
      </c>
      <c r="G816" t="s">
        <v>5849</v>
      </c>
      <c r="H816">
        <v>855296500619812</v>
      </c>
      <c r="I816">
        <v>1099</v>
      </c>
      <c r="J816" t="s">
        <v>1879</v>
      </c>
      <c r="K816" t="s">
        <v>7450</v>
      </c>
      <c r="L816" t="s">
        <v>7449</v>
      </c>
    </row>
    <row r="817" spans="1:12" x14ac:dyDescent="0.3">
      <c r="A817">
        <v>855399</v>
      </c>
      <c r="B817" t="s">
        <v>3081</v>
      </c>
      <c r="C817" t="s">
        <v>5839</v>
      </c>
      <c r="D817" t="s">
        <v>7068</v>
      </c>
      <c r="E817" t="s">
        <v>6472</v>
      </c>
      <c r="F817" t="s">
        <v>708</v>
      </c>
      <c r="G817" t="s">
        <v>5856</v>
      </c>
      <c r="H817">
        <v>855399500613241</v>
      </c>
      <c r="I817">
        <v>1000</v>
      </c>
      <c r="J817" t="s">
        <v>101</v>
      </c>
      <c r="K817" t="s">
        <v>5527</v>
      </c>
      <c r="L817" t="s">
        <v>6985</v>
      </c>
    </row>
    <row r="818" spans="1:12" x14ac:dyDescent="0.3">
      <c r="A818">
        <v>855399</v>
      </c>
      <c r="B818" t="s">
        <v>3081</v>
      </c>
      <c r="C818" t="s">
        <v>5839</v>
      </c>
      <c r="D818" t="s">
        <v>7065</v>
      </c>
      <c r="E818" t="s">
        <v>6472</v>
      </c>
      <c r="F818" t="s">
        <v>702</v>
      </c>
      <c r="G818" t="s">
        <v>1607</v>
      </c>
      <c r="H818">
        <v>855399500613242</v>
      </c>
      <c r="I818">
        <v>1001</v>
      </c>
      <c r="J818" t="s">
        <v>106</v>
      </c>
      <c r="K818" t="s">
        <v>5527</v>
      </c>
      <c r="L818" t="s">
        <v>6986</v>
      </c>
    </row>
    <row r="819" spans="1:12" x14ac:dyDescent="0.3">
      <c r="A819">
        <v>855399</v>
      </c>
      <c r="B819" t="s">
        <v>3081</v>
      </c>
      <c r="C819" t="s">
        <v>5839</v>
      </c>
      <c r="D819" t="s">
        <v>7068</v>
      </c>
      <c r="E819" t="s">
        <v>6472</v>
      </c>
      <c r="F819" t="s">
        <v>1605</v>
      </c>
      <c r="G819" t="s">
        <v>5856</v>
      </c>
      <c r="H819">
        <v>855399500613243</v>
      </c>
      <c r="I819">
        <v>1098</v>
      </c>
      <c r="J819" t="s">
        <v>1574</v>
      </c>
      <c r="K819" t="s">
        <v>4750</v>
      </c>
      <c r="L819" t="s">
        <v>6987</v>
      </c>
    </row>
    <row r="820" spans="1:12" x14ac:dyDescent="0.3">
      <c r="A820">
        <v>855399</v>
      </c>
      <c r="B820" t="s">
        <v>3081</v>
      </c>
      <c r="C820" t="s">
        <v>5839</v>
      </c>
      <c r="D820" t="s">
        <v>7065</v>
      </c>
      <c r="E820" t="s">
        <v>6472</v>
      </c>
      <c r="F820" t="s">
        <v>768</v>
      </c>
      <c r="G820" t="s">
        <v>1607</v>
      </c>
      <c r="H820">
        <v>855399500613244</v>
      </c>
      <c r="I820">
        <v>1099</v>
      </c>
      <c r="J820" t="s">
        <v>1880</v>
      </c>
      <c r="K820" t="s">
        <v>4750</v>
      </c>
      <c r="L820" t="s">
        <v>6988</v>
      </c>
    </row>
    <row r="821" spans="1:12" x14ac:dyDescent="0.3">
      <c r="A821">
        <v>857020</v>
      </c>
      <c r="B821" t="s">
        <v>3432</v>
      </c>
      <c r="C821" t="s">
        <v>5839</v>
      </c>
      <c r="D821" t="s">
        <v>7068</v>
      </c>
      <c r="E821" t="s">
        <v>6473</v>
      </c>
      <c r="F821" t="s">
        <v>708</v>
      </c>
      <c r="G821" t="s">
        <v>1607</v>
      </c>
      <c r="H821">
        <v>857020500615281</v>
      </c>
      <c r="I821">
        <v>1000</v>
      </c>
      <c r="J821" t="s">
        <v>101</v>
      </c>
      <c r="K821" t="s">
        <v>4568</v>
      </c>
      <c r="L821" t="s">
        <v>6989</v>
      </c>
    </row>
    <row r="822" spans="1:12" x14ac:dyDescent="0.3">
      <c r="A822">
        <v>859189</v>
      </c>
      <c r="B822" t="s">
        <v>141</v>
      </c>
      <c r="C822" t="s">
        <v>5841</v>
      </c>
      <c r="D822" t="s">
        <v>7069</v>
      </c>
      <c r="E822" t="s">
        <v>8351</v>
      </c>
      <c r="F822" t="s">
        <v>708</v>
      </c>
      <c r="G822" t="s">
        <v>1593</v>
      </c>
      <c r="H822">
        <v>859189500631981</v>
      </c>
      <c r="I822">
        <v>1011</v>
      </c>
      <c r="J822" t="s">
        <v>2238</v>
      </c>
      <c r="K822" t="s">
        <v>8352</v>
      </c>
      <c r="L822" t="s">
        <v>8353</v>
      </c>
    </row>
    <row r="823" spans="1:12" x14ac:dyDescent="0.3">
      <c r="A823">
        <v>859213</v>
      </c>
      <c r="B823" t="s">
        <v>109</v>
      </c>
      <c r="C823" t="s">
        <v>5841</v>
      </c>
      <c r="D823" t="s">
        <v>7069</v>
      </c>
      <c r="E823" t="s">
        <v>6474</v>
      </c>
      <c r="F823" t="s">
        <v>708</v>
      </c>
      <c r="G823" t="s">
        <v>1613</v>
      </c>
      <c r="H823">
        <v>859213500624601</v>
      </c>
      <c r="I823">
        <v>1011</v>
      </c>
      <c r="J823" t="s">
        <v>2238</v>
      </c>
      <c r="K823" t="s">
        <v>5740</v>
      </c>
      <c r="L823" t="s">
        <v>4085</v>
      </c>
    </row>
    <row r="824" spans="1:12" x14ac:dyDescent="0.3">
      <c r="A824">
        <v>859303</v>
      </c>
      <c r="B824" t="s">
        <v>3497</v>
      </c>
      <c r="C824" t="s">
        <v>5839</v>
      </c>
      <c r="D824" t="s">
        <v>7065</v>
      </c>
      <c r="E824" t="s">
        <v>6475</v>
      </c>
      <c r="F824" t="s">
        <v>708</v>
      </c>
      <c r="G824" t="s">
        <v>1617</v>
      </c>
      <c r="H824">
        <v>859303500618681</v>
      </c>
      <c r="I824">
        <v>1000</v>
      </c>
      <c r="J824" t="s">
        <v>1339</v>
      </c>
      <c r="K824" t="s">
        <v>5643</v>
      </c>
      <c r="L824" t="s">
        <v>6990</v>
      </c>
    </row>
    <row r="825" spans="1:12" x14ac:dyDescent="0.3">
      <c r="A825">
        <v>859304</v>
      </c>
      <c r="B825" t="s">
        <v>3499</v>
      </c>
      <c r="C825" t="s">
        <v>5839</v>
      </c>
      <c r="D825" t="s">
        <v>7065</v>
      </c>
      <c r="E825" t="s">
        <v>6476</v>
      </c>
      <c r="F825" t="s">
        <v>708</v>
      </c>
      <c r="G825" t="s">
        <v>5847</v>
      </c>
      <c r="H825">
        <v>859304500618871</v>
      </c>
      <c r="I825">
        <v>1000</v>
      </c>
      <c r="J825" t="s">
        <v>1339</v>
      </c>
      <c r="K825" t="s">
        <v>5643</v>
      </c>
      <c r="L825" t="s">
        <v>6991</v>
      </c>
    </row>
    <row r="826" spans="1:12" x14ac:dyDescent="0.3">
      <c r="A826">
        <v>859305</v>
      </c>
      <c r="B826" t="s">
        <v>3501</v>
      </c>
      <c r="C826" t="s">
        <v>5839</v>
      </c>
      <c r="D826" t="s">
        <v>7065</v>
      </c>
      <c r="E826" t="s">
        <v>6477</v>
      </c>
      <c r="F826" t="s">
        <v>708</v>
      </c>
      <c r="G826" t="s">
        <v>1861</v>
      </c>
      <c r="H826">
        <v>859305500618161</v>
      </c>
      <c r="I826">
        <v>1000</v>
      </c>
      <c r="J826" t="s">
        <v>1339</v>
      </c>
      <c r="K826" t="s">
        <v>5743</v>
      </c>
      <c r="L826" t="s">
        <v>6992</v>
      </c>
    </row>
    <row r="827" spans="1:12" x14ac:dyDescent="0.3">
      <c r="A827">
        <v>859307</v>
      </c>
      <c r="B827" t="s">
        <v>3503</v>
      </c>
      <c r="C827" t="s">
        <v>5839</v>
      </c>
      <c r="D827" t="s">
        <v>7065</v>
      </c>
      <c r="E827" t="s">
        <v>6478</v>
      </c>
      <c r="F827" t="s">
        <v>708</v>
      </c>
      <c r="G827" t="s">
        <v>5845</v>
      </c>
      <c r="H827">
        <v>859307500618691</v>
      </c>
      <c r="I827">
        <v>1001</v>
      </c>
      <c r="J827" t="s">
        <v>106</v>
      </c>
      <c r="K827" t="s">
        <v>5643</v>
      </c>
      <c r="L827" t="s">
        <v>8824</v>
      </c>
    </row>
    <row r="828" spans="1:12" x14ac:dyDescent="0.3">
      <c r="A828">
        <v>859307</v>
      </c>
      <c r="B828" t="s">
        <v>3503</v>
      </c>
      <c r="C828" t="s">
        <v>5839</v>
      </c>
      <c r="D828" t="s">
        <v>7068</v>
      </c>
      <c r="E828" t="s">
        <v>6478</v>
      </c>
      <c r="F828" t="s">
        <v>702</v>
      </c>
      <c r="G828" t="s">
        <v>5852</v>
      </c>
      <c r="H828">
        <v>859307500618692</v>
      </c>
      <c r="I828">
        <v>1000</v>
      </c>
      <c r="J828" t="s">
        <v>101</v>
      </c>
      <c r="K828" t="s">
        <v>8822</v>
      </c>
      <c r="L828" t="s">
        <v>6993</v>
      </c>
    </row>
    <row r="829" spans="1:12" x14ac:dyDescent="0.3">
      <c r="A829">
        <v>859308</v>
      </c>
      <c r="B829" t="s">
        <v>3505</v>
      </c>
      <c r="C829" t="s">
        <v>5839</v>
      </c>
      <c r="D829" t="s">
        <v>7068</v>
      </c>
      <c r="E829" t="s">
        <v>6479</v>
      </c>
      <c r="F829" t="s">
        <v>708</v>
      </c>
      <c r="G829" t="s">
        <v>1845</v>
      </c>
      <c r="H829">
        <v>859308500618171</v>
      </c>
      <c r="I829">
        <v>1000</v>
      </c>
      <c r="J829" t="s">
        <v>101</v>
      </c>
      <c r="K829" t="s">
        <v>5743</v>
      </c>
      <c r="L829" t="s">
        <v>6994</v>
      </c>
    </row>
    <row r="830" spans="1:12" x14ac:dyDescent="0.3">
      <c r="A830">
        <v>859325</v>
      </c>
      <c r="B830" t="s">
        <v>3507</v>
      </c>
      <c r="C830" t="s">
        <v>5839</v>
      </c>
      <c r="D830" t="s">
        <v>7066</v>
      </c>
      <c r="E830" t="s">
        <v>6480</v>
      </c>
      <c r="F830" t="s">
        <v>708</v>
      </c>
      <c r="G830" t="s">
        <v>5867</v>
      </c>
      <c r="H830">
        <v>859325500618701</v>
      </c>
      <c r="I830">
        <v>1000</v>
      </c>
      <c r="J830" t="s">
        <v>101</v>
      </c>
      <c r="K830" t="s">
        <v>5643</v>
      </c>
      <c r="L830" t="s">
        <v>6995</v>
      </c>
    </row>
    <row r="831" spans="1:12" x14ac:dyDescent="0.3">
      <c r="A831">
        <v>859325</v>
      </c>
      <c r="B831" t="s">
        <v>3507</v>
      </c>
      <c r="C831" t="s">
        <v>5839</v>
      </c>
      <c r="D831" t="s">
        <v>7073</v>
      </c>
      <c r="E831" t="s">
        <v>6480</v>
      </c>
      <c r="F831" t="s">
        <v>702</v>
      </c>
      <c r="G831" t="s">
        <v>5842</v>
      </c>
      <c r="H831">
        <v>859325500618702</v>
      </c>
      <c r="I831">
        <v>1001</v>
      </c>
      <c r="J831" t="s">
        <v>2239</v>
      </c>
      <c r="K831" t="s">
        <v>4697</v>
      </c>
      <c r="L831" t="s">
        <v>4188</v>
      </c>
    </row>
    <row r="832" spans="1:12" x14ac:dyDescent="0.3">
      <c r="A832">
        <v>859327</v>
      </c>
      <c r="B832" t="s">
        <v>3507</v>
      </c>
      <c r="C832" t="s">
        <v>5839</v>
      </c>
      <c r="D832" t="s">
        <v>7066</v>
      </c>
      <c r="E832" t="s">
        <v>6481</v>
      </c>
      <c r="F832" t="s">
        <v>708</v>
      </c>
      <c r="G832" t="s">
        <v>5851</v>
      </c>
      <c r="H832">
        <v>859327500618151</v>
      </c>
      <c r="I832">
        <v>1000</v>
      </c>
      <c r="J832" t="s">
        <v>101</v>
      </c>
      <c r="K832" t="s">
        <v>5743</v>
      </c>
      <c r="L832" t="s">
        <v>6996</v>
      </c>
    </row>
    <row r="833" spans="1:12" x14ac:dyDescent="0.3">
      <c r="A833">
        <v>859327</v>
      </c>
      <c r="B833" t="s">
        <v>3507</v>
      </c>
      <c r="C833" t="s">
        <v>5839</v>
      </c>
      <c r="D833" t="s">
        <v>7064</v>
      </c>
      <c r="E833" t="s">
        <v>6481</v>
      </c>
      <c r="F833" t="s">
        <v>702</v>
      </c>
      <c r="G833" t="s">
        <v>5847</v>
      </c>
      <c r="H833">
        <v>859327500618152</v>
      </c>
      <c r="I833">
        <v>1001</v>
      </c>
      <c r="J833" t="s">
        <v>106</v>
      </c>
      <c r="K833" t="s">
        <v>7793</v>
      </c>
      <c r="L833" t="s">
        <v>7786</v>
      </c>
    </row>
    <row r="834" spans="1:12" x14ac:dyDescent="0.3">
      <c r="A834">
        <v>859329</v>
      </c>
      <c r="B834" t="s">
        <v>3507</v>
      </c>
      <c r="C834" t="s">
        <v>5839</v>
      </c>
      <c r="D834" t="s">
        <v>7066</v>
      </c>
      <c r="E834" t="s">
        <v>6482</v>
      </c>
      <c r="F834" t="s">
        <v>708</v>
      </c>
      <c r="G834" t="s">
        <v>5872</v>
      </c>
      <c r="H834">
        <v>859329500618711</v>
      </c>
      <c r="I834">
        <v>1000</v>
      </c>
      <c r="J834" t="s">
        <v>101</v>
      </c>
      <c r="K834" t="s">
        <v>5643</v>
      </c>
      <c r="L834" t="s">
        <v>6997</v>
      </c>
    </row>
    <row r="835" spans="1:12" x14ac:dyDescent="0.3">
      <c r="A835">
        <v>859333</v>
      </c>
      <c r="B835" t="s">
        <v>3507</v>
      </c>
      <c r="C835" t="s">
        <v>5839</v>
      </c>
      <c r="D835" t="s">
        <v>7064</v>
      </c>
      <c r="E835" t="s">
        <v>6483</v>
      </c>
      <c r="F835" t="s">
        <v>708</v>
      </c>
      <c r="G835" t="s">
        <v>1607</v>
      </c>
      <c r="H835">
        <v>859333500618181</v>
      </c>
      <c r="I835">
        <v>1000</v>
      </c>
      <c r="J835" t="s">
        <v>1339</v>
      </c>
      <c r="K835" t="s">
        <v>5743</v>
      </c>
      <c r="L835" t="s">
        <v>6998</v>
      </c>
    </row>
    <row r="836" spans="1:12" x14ac:dyDescent="0.3">
      <c r="A836">
        <v>859337</v>
      </c>
      <c r="B836" t="s">
        <v>3507</v>
      </c>
      <c r="C836" t="s">
        <v>5839</v>
      </c>
      <c r="D836" t="s">
        <v>7066</v>
      </c>
      <c r="E836" t="s">
        <v>6484</v>
      </c>
      <c r="F836" t="s">
        <v>708</v>
      </c>
      <c r="G836" t="s">
        <v>5863</v>
      </c>
      <c r="H836">
        <v>859337500618191</v>
      </c>
      <c r="I836">
        <v>1000</v>
      </c>
      <c r="J836" t="s">
        <v>101</v>
      </c>
      <c r="K836" t="s">
        <v>5743</v>
      </c>
      <c r="L836" t="s">
        <v>6999</v>
      </c>
    </row>
    <row r="837" spans="1:12" x14ac:dyDescent="0.3">
      <c r="A837">
        <v>859338</v>
      </c>
      <c r="B837" t="s">
        <v>3507</v>
      </c>
      <c r="C837" t="s">
        <v>5839</v>
      </c>
      <c r="D837" t="s">
        <v>7066</v>
      </c>
      <c r="E837" t="s">
        <v>6485</v>
      </c>
      <c r="F837" t="s">
        <v>708</v>
      </c>
      <c r="G837" t="s">
        <v>5872</v>
      </c>
      <c r="H837">
        <v>859338500618721</v>
      </c>
      <c r="I837">
        <v>1000</v>
      </c>
      <c r="J837" t="s">
        <v>101</v>
      </c>
      <c r="K837" t="s">
        <v>5643</v>
      </c>
      <c r="L837" t="s">
        <v>7000</v>
      </c>
    </row>
    <row r="838" spans="1:12" x14ac:dyDescent="0.3">
      <c r="A838">
        <v>859340</v>
      </c>
      <c r="B838" t="s">
        <v>3507</v>
      </c>
      <c r="C838" t="s">
        <v>5839</v>
      </c>
      <c r="D838" t="s">
        <v>7068</v>
      </c>
      <c r="E838" t="s">
        <v>6486</v>
      </c>
      <c r="F838" t="s">
        <v>708</v>
      </c>
      <c r="G838" t="s">
        <v>5851</v>
      </c>
      <c r="H838">
        <v>859340500618731</v>
      </c>
      <c r="I838">
        <v>1000</v>
      </c>
      <c r="J838" t="s">
        <v>101</v>
      </c>
      <c r="K838" t="s">
        <v>5643</v>
      </c>
      <c r="L838" t="s">
        <v>7001</v>
      </c>
    </row>
    <row r="839" spans="1:12" x14ac:dyDescent="0.3">
      <c r="A839">
        <v>859341</v>
      </c>
      <c r="B839" t="s">
        <v>3497</v>
      </c>
      <c r="C839" t="s">
        <v>5839</v>
      </c>
      <c r="D839" t="s">
        <v>7065</v>
      </c>
      <c r="E839" t="s">
        <v>6487</v>
      </c>
      <c r="F839" t="s">
        <v>708</v>
      </c>
      <c r="G839" t="s">
        <v>5848</v>
      </c>
      <c r="H839">
        <v>859341500618201</v>
      </c>
      <c r="I839">
        <v>1000</v>
      </c>
      <c r="J839" t="s">
        <v>1339</v>
      </c>
      <c r="K839" t="s">
        <v>5743</v>
      </c>
      <c r="L839" t="s">
        <v>7002</v>
      </c>
    </row>
    <row r="840" spans="1:12" x14ac:dyDescent="0.3">
      <c r="A840">
        <v>859345</v>
      </c>
      <c r="B840" t="s">
        <v>3507</v>
      </c>
      <c r="C840" t="s">
        <v>5839</v>
      </c>
      <c r="D840" t="s">
        <v>7066</v>
      </c>
      <c r="E840" t="s">
        <v>6488</v>
      </c>
      <c r="F840" t="s">
        <v>708</v>
      </c>
      <c r="G840" t="s">
        <v>5884</v>
      </c>
      <c r="H840">
        <v>859345500618211</v>
      </c>
      <c r="I840">
        <v>1000</v>
      </c>
      <c r="J840" t="s">
        <v>101</v>
      </c>
      <c r="K840" t="s">
        <v>5743</v>
      </c>
      <c r="L840" t="s">
        <v>7003</v>
      </c>
    </row>
    <row r="841" spans="1:12" x14ac:dyDescent="0.3">
      <c r="A841">
        <v>859350</v>
      </c>
      <c r="B841" t="s">
        <v>3518</v>
      </c>
      <c r="C841" t="s">
        <v>5839</v>
      </c>
      <c r="D841" t="s">
        <v>7071</v>
      </c>
      <c r="E841" t="s">
        <v>6489</v>
      </c>
      <c r="F841" t="s">
        <v>708</v>
      </c>
      <c r="G841" t="s">
        <v>5857</v>
      </c>
      <c r="H841">
        <v>859350500618231</v>
      </c>
      <c r="I841">
        <v>1000</v>
      </c>
      <c r="J841" t="s">
        <v>101</v>
      </c>
      <c r="K841" t="s">
        <v>5743</v>
      </c>
      <c r="L841" t="s">
        <v>7004</v>
      </c>
    </row>
    <row r="842" spans="1:12" x14ac:dyDescent="0.3">
      <c r="A842">
        <v>859353</v>
      </c>
      <c r="B842" t="s">
        <v>3497</v>
      </c>
      <c r="C842" t="s">
        <v>5839</v>
      </c>
      <c r="D842" t="s">
        <v>7066</v>
      </c>
      <c r="E842" t="s">
        <v>6490</v>
      </c>
      <c r="F842" t="s">
        <v>708</v>
      </c>
      <c r="G842" t="s">
        <v>5851</v>
      </c>
      <c r="H842">
        <v>859353500618741</v>
      </c>
      <c r="I842">
        <v>1000</v>
      </c>
      <c r="J842" t="s">
        <v>101</v>
      </c>
      <c r="K842" t="s">
        <v>5643</v>
      </c>
      <c r="L842" t="s">
        <v>7005</v>
      </c>
    </row>
    <row r="843" spans="1:12" x14ac:dyDescent="0.3">
      <c r="A843">
        <v>859354</v>
      </c>
      <c r="B843" t="s">
        <v>3507</v>
      </c>
      <c r="C843" t="s">
        <v>5839</v>
      </c>
      <c r="D843" t="s">
        <v>7064</v>
      </c>
      <c r="E843" t="s">
        <v>6491</v>
      </c>
      <c r="F843" t="s">
        <v>708</v>
      </c>
      <c r="G843" t="s">
        <v>1882</v>
      </c>
      <c r="H843">
        <v>859354500618751</v>
      </c>
      <c r="I843">
        <v>1000</v>
      </c>
      <c r="J843" t="s">
        <v>1339</v>
      </c>
      <c r="K843" t="s">
        <v>5643</v>
      </c>
      <c r="L843" t="s">
        <v>7006</v>
      </c>
    </row>
    <row r="844" spans="1:12" x14ac:dyDescent="0.3">
      <c r="A844">
        <v>859356</v>
      </c>
      <c r="B844" t="s">
        <v>3497</v>
      </c>
      <c r="C844" t="s">
        <v>5839</v>
      </c>
      <c r="D844" t="s">
        <v>7068</v>
      </c>
      <c r="E844" t="s">
        <v>6492</v>
      </c>
      <c r="F844" t="s">
        <v>708</v>
      </c>
      <c r="G844" t="s">
        <v>5852</v>
      </c>
      <c r="H844">
        <v>859356500618761</v>
      </c>
      <c r="I844">
        <v>1000</v>
      </c>
      <c r="J844" t="s">
        <v>101</v>
      </c>
      <c r="K844" t="s">
        <v>5643</v>
      </c>
      <c r="L844" t="s">
        <v>7007</v>
      </c>
    </row>
    <row r="845" spans="1:12" x14ac:dyDescent="0.3">
      <c r="A845">
        <v>859356</v>
      </c>
      <c r="B845" t="s">
        <v>3497</v>
      </c>
      <c r="C845" t="s">
        <v>5839</v>
      </c>
      <c r="D845" t="s">
        <v>7065</v>
      </c>
      <c r="E845" t="s">
        <v>6492</v>
      </c>
      <c r="F845" t="s">
        <v>702</v>
      </c>
      <c r="G845" t="s">
        <v>5848</v>
      </c>
      <c r="H845">
        <v>859356500618762</v>
      </c>
      <c r="I845">
        <v>1001</v>
      </c>
      <c r="J845" t="s">
        <v>106</v>
      </c>
      <c r="K845" t="s">
        <v>7793</v>
      </c>
      <c r="L845" t="s">
        <v>7788</v>
      </c>
    </row>
    <row r="846" spans="1:12" x14ac:dyDescent="0.3">
      <c r="A846">
        <v>859357</v>
      </c>
      <c r="B846" t="s">
        <v>3523</v>
      </c>
      <c r="C846" t="s">
        <v>5839</v>
      </c>
      <c r="D846" t="s">
        <v>7073</v>
      </c>
      <c r="E846" t="s">
        <v>6493</v>
      </c>
      <c r="F846" t="s">
        <v>708</v>
      </c>
      <c r="G846" t="s">
        <v>5902</v>
      </c>
      <c r="H846">
        <v>859357500618241</v>
      </c>
      <c r="I846">
        <v>1000</v>
      </c>
      <c r="J846" t="s">
        <v>1705</v>
      </c>
      <c r="K846" t="s">
        <v>5743</v>
      </c>
      <c r="L846" t="s">
        <v>7008</v>
      </c>
    </row>
    <row r="847" spans="1:12" x14ac:dyDescent="0.3">
      <c r="A847">
        <v>859358</v>
      </c>
      <c r="B847" t="s">
        <v>3507</v>
      </c>
      <c r="C847" t="s">
        <v>5839</v>
      </c>
      <c r="D847" t="s">
        <v>7066</v>
      </c>
      <c r="E847" t="s">
        <v>6494</v>
      </c>
      <c r="F847" t="s">
        <v>708</v>
      </c>
      <c r="G847" t="s">
        <v>5844</v>
      </c>
      <c r="H847">
        <v>859358500618771</v>
      </c>
      <c r="I847">
        <v>1000</v>
      </c>
      <c r="J847" t="s">
        <v>101</v>
      </c>
      <c r="K847" t="s">
        <v>5643</v>
      </c>
      <c r="L847" t="s">
        <v>7009</v>
      </c>
    </row>
    <row r="848" spans="1:12" x14ac:dyDescent="0.3">
      <c r="A848">
        <v>859358</v>
      </c>
      <c r="B848" t="s">
        <v>3507</v>
      </c>
      <c r="C848" t="s">
        <v>5839</v>
      </c>
      <c r="D848" t="s">
        <v>7064</v>
      </c>
      <c r="E848" t="s">
        <v>6494</v>
      </c>
      <c r="F848" t="s">
        <v>702</v>
      </c>
      <c r="G848" t="s">
        <v>1848</v>
      </c>
      <c r="H848">
        <v>859358500618772</v>
      </c>
      <c r="I848">
        <v>1001</v>
      </c>
      <c r="J848" t="s">
        <v>106</v>
      </c>
      <c r="K848" t="s">
        <v>7793</v>
      </c>
      <c r="L848" t="s">
        <v>7789</v>
      </c>
    </row>
    <row r="849" spans="1:12" x14ac:dyDescent="0.3">
      <c r="A849">
        <v>859361</v>
      </c>
      <c r="B849" t="s">
        <v>3526</v>
      </c>
      <c r="C849" t="s">
        <v>5839</v>
      </c>
      <c r="D849" t="s">
        <v>7068</v>
      </c>
      <c r="E849" t="s">
        <v>6495</v>
      </c>
      <c r="F849" t="s">
        <v>708</v>
      </c>
      <c r="G849" t="s">
        <v>5858</v>
      </c>
      <c r="H849">
        <v>859361500618781</v>
      </c>
      <c r="I849">
        <v>1000</v>
      </c>
      <c r="J849" t="s">
        <v>101</v>
      </c>
      <c r="K849" t="s">
        <v>5643</v>
      </c>
      <c r="L849" t="s">
        <v>7010</v>
      </c>
    </row>
    <row r="850" spans="1:12" x14ac:dyDescent="0.3">
      <c r="A850">
        <v>859362</v>
      </c>
      <c r="B850" t="s">
        <v>3497</v>
      </c>
      <c r="C850" t="s">
        <v>5839</v>
      </c>
      <c r="D850" t="s">
        <v>7065</v>
      </c>
      <c r="E850" t="s">
        <v>6496</v>
      </c>
      <c r="F850" t="s">
        <v>708</v>
      </c>
      <c r="G850" t="s">
        <v>1614</v>
      </c>
      <c r="H850">
        <v>859362500618791</v>
      </c>
      <c r="I850">
        <v>1000</v>
      </c>
      <c r="J850" t="s">
        <v>1339</v>
      </c>
      <c r="K850" t="s">
        <v>5643</v>
      </c>
      <c r="L850" t="s">
        <v>7011</v>
      </c>
    </row>
    <row r="851" spans="1:12" x14ac:dyDescent="0.3">
      <c r="A851">
        <v>859362</v>
      </c>
      <c r="B851" t="s">
        <v>3497</v>
      </c>
      <c r="C851" t="s">
        <v>5839</v>
      </c>
      <c r="D851" t="s">
        <v>7066</v>
      </c>
      <c r="E851" t="s">
        <v>6496</v>
      </c>
      <c r="F851" t="s">
        <v>702</v>
      </c>
      <c r="G851" t="s">
        <v>5840</v>
      </c>
      <c r="H851">
        <v>859362500618792</v>
      </c>
      <c r="I851">
        <v>1001</v>
      </c>
      <c r="J851" t="s">
        <v>57</v>
      </c>
      <c r="K851" t="s">
        <v>7793</v>
      </c>
      <c r="L851" t="s">
        <v>7790</v>
      </c>
    </row>
    <row r="852" spans="1:12" x14ac:dyDescent="0.3">
      <c r="A852">
        <v>859372</v>
      </c>
      <c r="B852" t="s">
        <v>3497</v>
      </c>
      <c r="C852" t="s">
        <v>5839</v>
      </c>
      <c r="D852" t="s">
        <v>7066</v>
      </c>
      <c r="E852" t="s">
        <v>6497</v>
      </c>
      <c r="F852" t="s">
        <v>708</v>
      </c>
      <c r="G852" t="s">
        <v>5870</v>
      </c>
      <c r="H852">
        <v>859372500618801</v>
      </c>
      <c r="I852">
        <v>1000</v>
      </c>
      <c r="J852" t="s">
        <v>101</v>
      </c>
      <c r="K852" t="s">
        <v>5643</v>
      </c>
      <c r="L852" t="s">
        <v>7012</v>
      </c>
    </row>
    <row r="853" spans="1:12" x14ac:dyDescent="0.3">
      <c r="A853">
        <v>859373</v>
      </c>
      <c r="B853" t="s">
        <v>3507</v>
      </c>
      <c r="C853" t="s">
        <v>5839</v>
      </c>
      <c r="D853" t="s">
        <v>7077</v>
      </c>
      <c r="E853" t="s">
        <v>6498</v>
      </c>
      <c r="F853" t="s">
        <v>708</v>
      </c>
      <c r="G853" t="s">
        <v>1848</v>
      </c>
      <c r="H853">
        <v>859373500618811</v>
      </c>
      <c r="I853">
        <v>1000</v>
      </c>
      <c r="J853" t="s">
        <v>1339</v>
      </c>
      <c r="K853" t="s">
        <v>5643</v>
      </c>
      <c r="L853" t="s">
        <v>7013</v>
      </c>
    </row>
    <row r="854" spans="1:12" x14ac:dyDescent="0.3">
      <c r="A854">
        <v>859374</v>
      </c>
      <c r="B854" t="s">
        <v>3507</v>
      </c>
      <c r="C854" t="s">
        <v>5839</v>
      </c>
      <c r="D854" t="s">
        <v>7066</v>
      </c>
      <c r="E854" t="s">
        <v>6499</v>
      </c>
      <c r="F854" t="s">
        <v>708</v>
      </c>
      <c r="G854" t="s">
        <v>5884</v>
      </c>
      <c r="H854">
        <v>859374500618821</v>
      </c>
      <c r="I854">
        <v>1000</v>
      </c>
      <c r="J854" t="s">
        <v>101</v>
      </c>
      <c r="K854" t="s">
        <v>5643</v>
      </c>
      <c r="L854" t="s">
        <v>7014</v>
      </c>
    </row>
    <row r="855" spans="1:12" x14ac:dyDescent="0.3">
      <c r="A855">
        <v>859375</v>
      </c>
      <c r="B855" t="s">
        <v>3532</v>
      </c>
      <c r="C855" t="s">
        <v>5839</v>
      </c>
      <c r="D855" t="s">
        <v>7077</v>
      </c>
      <c r="E855" t="s">
        <v>6500</v>
      </c>
      <c r="F855" t="s">
        <v>708</v>
      </c>
      <c r="G855" t="s">
        <v>1606</v>
      </c>
      <c r="H855">
        <v>859375500618831</v>
      </c>
      <c r="I855">
        <v>1000</v>
      </c>
      <c r="J855" t="s">
        <v>1339</v>
      </c>
      <c r="K855" t="s">
        <v>5643</v>
      </c>
      <c r="L855" t="s">
        <v>7015</v>
      </c>
    </row>
    <row r="856" spans="1:12" x14ac:dyDescent="0.3">
      <c r="A856">
        <v>859378</v>
      </c>
      <c r="B856" t="s">
        <v>3535</v>
      </c>
      <c r="C856" t="s">
        <v>5839</v>
      </c>
      <c r="D856" t="s">
        <v>7065</v>
      </c>
      <c r="E856" t="s">
        <v>6501</v>
      </c>
      <c r="F856" t="s">
        <v>708</v>
      </c>
      <c r="G856" t="s">
        <v>704</v>
      </c>
      <c r="H856">
        <v>859378500626001</v>
      </c>
      <c r="I856">
        <v>1000</v>
      </c>
      <c r="J856" t="s">
        <v>1339</v>
      </c>
      <c r="K856" t="s">
        <v>5768</v>
      </c>
      <c r="L856" t="s">
        <v>4232</v>
      </c>
    </row>
    <row r="857" spans="1:12" x14ac:dyDescent="0.3">
      <c r="A857">
        <v>859378</v>
      </c>
      <c r="B857" t="s">
        <v>3535</v>
      </c>
      <c r="C857" t="s">
        <v>5839</v>
      </c>
      <c r="D857" t="s">
        <v>7066</v>
      </c>
      <c r="E857" t="s">
        <v>6501</v>
      </c>
      <c r="F857" t="s">
        <v>702</v>
      </c>
      <c r="G857" t="s">
        <v>5868</v>
      </c>
      <c r="H857">
        <v>859378500626002</v>
      </c>
      <c r="I857">
        <v>1001</v>
      </c>
      <c r="J857" t="s">
        <v>57</v>
      </c>
      <c r="K857" t="s">
        <v>5768</v>
      </c>
      <c r="L857" t="s">
        <v>4234</v>
      </c>
    </row>
    <row r="858" spans="1:12" x14ac:dyDescent="0.3">
      <c r="A858">
        <v>859379</v>
      </c>
      <c r="B858" t="s">
        <v>3499</v>
      </c>
      <c r="C858" t="s">
        <v>5839</v>
      </c>
      <c r="D858" t="s">
        <v>7065</v>
      </c>
      <c r="E858" t="s">
        <v>6502</v>
      </c>
      <c r="F858" t="s">
        <v>708</v>
      </c>
      <c r="G858" t="s">
        <v>1861</v>
      </c>
      <c r="H858">
        <v>859379500618841</v>
      </c>
      <c r="I858">
        <v>1000</v>
      </c>
      <c r="J858" t="s">
        <v>1339</v>
      </c>
      <c r="K858" t="s">
        <v>5643</v>
      </c>
      <c r="L858" t="s">
        <v>7617</v>
      </c>
    </row>
    <row r="859" spans="1:12" x14ac:dyDescent="0.3">
      <c r="A859">
        <v>859379</v>
      </c>
      <c r="B859" t="s">
        <v>3499</v>
      </c>
      <c r="C859" t="s">
        <v>5839</v>
      </c>
      <c r="D859" t="s">
        <v>7068</v>
      </c>
      <c r="E859" t="s">
        <v>6502</v>
      </c>
      <c r="F859" t="s">
        <v>702</v>
      </c>
      <c r="G859" t="s">
        <v>5852</v>
      </c>
      <c r="H859">
        <v>859379500618842</v>
      </c>
      <c r="I859">
        <v>1001</v>
      </c>
      <c r="J859" t="s">
        <v>57</v>
      </c>
      <c r="K859" t="s">
        <v>7793</v>
      </c>
      <c r="L859" t="s">
        <v>7791</v>
      </c>
    </row>
    <row r="860" spans="1:12" x14ac:dyDescent="0.3">
      <c r="A860">
        <v>859385</v>
      </c>
      <c r="B860" t="s">
        <v>3535</v>
      </c>
      <c r="C860" t="s">
        <v>5839</v>
      </c>
      <c r="D860" t="s">
        <v>7066</v>
      </c>
      <c r="E860" t="s">
        <v>6503</v>
      </c>
      <c r="F860" t="s">
        <v>708</v>
      </c>
      <c r="G860" t="s">
        <v>5922</v>
      </c>
      <c r="H860">
        <v>859385500618851</v>
      </c>
      <c r="I860">
        <v>1001</v>
      </c>
      <c r="J860" t="s">
        <v>57</v>
      </c>
      <c r="K860" t="s">
        <v>5643</v>
      </c>
      <c r="L860" t="s">
        <v>7016</v>
      </c>
    </row>
    <row r="861" spans="1:12" x14ac:dyDescent="0.3">
      <c r="A861">
        <v>859385</v>
      </c>
      <c r="B861" t="s">
        <v>3535</v>
      </c>
      <c r="C861" t="s">
        <v>5839</v>
      </c>
      <c r="D861" t="s">
        <v>7076</v>
      </c>
      <c r="E861" t="s">
        <v>6503</v>
      </c>
      <c r="F861" t="s">
        <v>702</v>
      </c>
      <c r="G861" t="s">
        <v>5874</v>
      </c>
      <c r="H861">
        <v>859385500618852</v>
      </c>
      <c r="I861">
        <v>1000</v>
      </c>
      <c r="J861" t="s">
        <v>3088</v>
      </c>
      <c r="K861" t="s">
        <v>5568</v>
      </c>
      <c r="L861" t="s">
        <v>4236</v>
      </c>
    </row>
    <row r="862" spans="1:12" x14ac:dyDescent="0.3">
      <c r="A862">
        <v>859386</v>
      </c>
      <c r="B862" t="s">
        <v>3537</v>
      </c>
      <c r="C862" t="s">
        <v>5839</v>
      </c>
      <c r="D862" t="s">
        <v>7064</v>
      </c>
      <c r="E862" t="s">
        <v>6504</v>
      </c>
      <c r="F862" t="s">
        <v>708</v>
      </c>
      <c r="G862" t="s">
        <v>1603</v>
      </c>
      <c r="H862">
        <v>859386500618861</v>
      </c>
      <c r="I862">
        <v>1000</v>
      </c>
      <c r="J862" t="s">
        <v>1339</v>
      </c>
      <c r="K862" t="s">
        <v>5643</v>
      </c>
      <c r="L862" t="s">
        <v>4190</v>
      </c>
    </row>
    <row r="863" spans="1:12" x14ac:dyDescent="0.3">
      <c r="A863">
        <v>859387</v>
      </c>
      <c r="B863" t="s">
        <v>3539</v>
      </c>
      <c r="C863" t="s">
        <v>5839</v>
      </c>
      <c r="D863" t="s">
        <v>7068</v>
      </c>
      <c r="E863" t="s">
        <v>6505</v>
      </c>
      <c r="F863" t="s">
        <v>708</v>
      </c>
      <c r="G863" t="s">
        <v>5851</v>
      </c>
      <c r="H863">
        <v>859387500618881</v>
      </c>
      <c r="I863">
        <v>1000</v>
      </c>
      <c r="J863" t="s">
        <v>101</v>
      </c>
      <c r="K863" t="s">
        <v>5643</v>
      </c>
      <c r="L863" t="s">
        <v>7017</v>
      </c>
    </row>
    <row r="864" spans="1:12" x14ac:dyDescent="0.3">
      <c r="A864">
        <v>859393</v>
      </c>
      <c r="B864" t="s">
        <v>3482</v>
      </c>
      <c r="C864" t="s">
        <v>5839</v>
      </c>
      <c r="D864" t="s">
        <v>7065</v>
      </c>
      <c r="E864" t="s">
        <v>6506</v>
      </c>
      <c r="F864" t="s">
        <v>708</v>
      </c>
      <c r="G864" t="s">
        <v>1848</v>
      </c>
      <c r="H864">
        <v>859393500618141</v>
      </c>
      <c r="I864">
        <v>1000</v>
      </c>
      <c r="J864" t="s">
        <v>1339</v>
      </c>
      <c r="K864" t="s">
        <v>5743</v>
      </c>
      <c r="L864" t="s">
        <v>7018</v>
      </c>
    </row>
    <row r="865" spans="1:12" x14ac:dyDescent="0.3">
      <c r="A865">
        <v>859473</v>
      </c>
      <c r="B865" t="s">
        <v>3542</v>
      </c>
      <c r="C865" t="s">
        <v>5839</v>
      </c>
      <c r="D865" t="s">
        <v>7072</v>
      </c>
      <c r="E865" t="s">
        <v>6507</v>
      </c>
      <c r="F865" t="s">
        <v>708</v>
      </c>
      <c r="G865" t="s">
        <v>1593</v>
      </c>
      <c r="H865">
        <v>859473500620031</v>
      </c>
      <c r="I865">
        <v>1011</v>
      </c>
      <c r="J865" t="s">
        <v>1339</v>
      </c>
      <c r="K865" t="s">
        <v>4688</v>
      </c>
      <c r="L865" t="s">
        <v>7019</v>
      </c>
    </row>
    <row r="866" spans="1:12" x14ac:dyDescent="0.3">
      <c r="A866">
        <v>859484</v>
      </c>
      <c r="B866" t="s">
        <v>3619</v>
      </c>
      <c r="C866" t="s">
        <v>5839</v>
      </c>
      <c r="D866" t="s">
        <v>7068</v>
      </c>
      <c r="E866" t="s">
        <v>6508</v>
      </c>
      <c r="F866" t="s">
        <v>708</v>
      </c>
      <c r="G866" t="s">
        <v>1848</v>
      </c>
      <c r="H866">
        <v>859484500620891</v>
      </c>
      <c r="I866">
        <v>1011</v>
      </c>
      <c r="J866" t="s">
        <v>101</v>
      </c>
      <c r="K866" t="s">
        <v>4408</v>
      </c>
      <c r="L866" t="s">
        <v>7020</v>
      </c>
    </row>
    <row r="867" spans="1:12" x14ac:dyDescent="0.3">
      <c r="A867">
        <v>859485</v>
      </c>
      <c r="B867" t="s">
        <v>3668</v>
      </c>
      <c r="C867" t="s">
        <v>5839</v>
      </c>
      <c r="D867" t="s">
        <v>7073</v>
      </c>
      <c r="E867" t="s">
        <v>6509</v>
      </c>
      <c r="F867" t="s">
        <v>708</v>
      </c>
      <c r="G867" t="s">
        <v>5889</v>
      </c>
      <c r="H867">
        <v>859485500620851</v>
      </c>
      <c r="I867">
        <v>1000</v>
      </c>
      <c r="J867" t="s">
        <v>1705</v>
      </c>
      <c r="K867" t="s">
        <v>4408</v>
      </c>
      <c r="L867" t="s">
        <v>7021</v>
      </c>
    </row>
    <row r="868" spans="1:12" x14ac:dyDescent="0.3">
      <c r="A868">
        <v>859486</v>
      </c>
      <c r="B868" t="s">
        <v>3670</v>
      </c>
      <c r="C868" t="s">
        <v>5839</v>
      </c>
      <c r="D868" t="s">
        <v>7066</v>
      </c>
      <c r="E868" t="s">
        <v>6510</v>
      </c>
      <c r="F868" t="s">
        <v>708</v>
      </c>
      <c r="G868" t="s">
        <v>5891</v>
      </c>
      <c r="H868">
        <v>859486500620841</v>
      </c>
      <c r="I868">
        <v>1011</v>
      </c>
      <c r="J868" t="s">
        <v>101</v>
      </c>
      <c r="K868" t="s">
        <v>4408</v>
      </c>
      <c r="L868" t="s">
        <v>7022</v>
      </c>
    </row>
    <row r="869" spans="1:12" x14ac:dyDescent="0.3">
      <c r="A869">
        <v>859487</v>
      </c>
      <c r="B869" t="s">
        <v>3544</v>
      </c>
      <c r="C869" t="s">
        <v>5839</v>
      </c>
      <c r="D869" t="s">
        <v>7067</v>
      </c>
      <c r="E869" t="s">
        <v>6511</v>
      </c>
      <c r="F869" t="s">
        <v>708</v>
      </c>
      <c r="G869" t="s">
        <v>5842</v>
      </c>
      <c r="H869">
        <v>859487500620081</v>
      </c>
      <c r="I869">
        <v>1000</v>
      </c>
      <c r="J869" t="s">
        <v>1714</v>
      </c>
      <c r="K869" t="s">
        <v>4688</v>
      </c>
      <c r="L869" t="s">
        <v>7023</v>
      </c>
    </row>
    <row r="870" spans="1:12" x14ac:dyDescent="0.3">
      <c r="A870">
        <v>859488</v>
      </c>
      <c r="B870" t="s">
        <v>3546</v>
      </c>
      <c r="C870" t="s">
        <v>5839</v>
      </c>
      <c r="D870" t="s">
        <v>7067</v>
      </c>
      <c r="E870" t="s">
        <v>6512</v>
      </c>
      <c r="F870" t="s">
        <v>708</v>
      </c>
      <c r="G870" t="s">
        <v>5885</v>
      </c>
      <c r="H870">
        <v>859488500619841</v>
      </c>
      <c r="I870">
        <v>1000</v>
      </c>
      <c r="J870" t="s">
        <v>1339</v>
      </c>
      <c r="K870" t="s">
        <v>4388</v>
      </c>
      <c r="L870" t="s">
        <v>3942</v>
      </c>
    </row>
    <row r="871" spans="1:12" x14ac:dyDescent="0.3">
      <c r="A871">
        <v>859490</v>
      </c>
      <c r="B871" t="s">
        <v>3548</v>
      </c>
      <c r="C871" t="s">
        <v>5839</v>
      </c>
      <c r="D871" t="s">
        <v>7067</v>
      </c>
      <c r="E871" t="s">
        <v>6513</v>
      </c>
      <c r="F871" t="s">
        <v>708</v>
      </c>
      <c r="G871" t="s">
        <v>5867</v>
      </c>
      <c r="H871">
        <v>859490500620071</v>
      </c>
      <c r="I871">
        <v>1000</v>
      </c>
      <c r="J871" t="s">
        <v>1714</v>
      </c>
      <c r="K871" t="s">
        <v>4688</v>
      </c>
      <c r="L871" t="s">
        <v>7024</v>
      </c>
    </row>
    <row r="872" spans="1:12" x14ac:dyDescent="0.3">
      <c r="A872">
        <v>859491</v>
      </c>
      <c r="B872" t="s">
        <v>5925</v>
      </c>
      <c r="C872" t="s">
        <v>5839</v>
      </c>
      <c r="D872" t="s">
        <v>7067</v>
      </c>
      <c r="E872" t="s">
        <v>6514</v>
      </c>
      <c r="F872" t="s">
        <v>708</v>
      </c>
      <c r="G872" t="s">
        <v>5867</v>
      </c>
      <c r="H872">
        <v>859491500620971</v>
      </c>
      <c r="I872">
        <v>1000</v>
      </c>
      <c r="J872" t="s">
        <v>1714</v>
      </c>
      <c r="K872" t="s">
        <v>4408</v>
      </c>
      <c r="L872" t="s">
        <v>3944</v>
      </c>
    </row>
    <row r="873" spans="1:12" x14ac:dyDescent="0.3">
      <c r="A873">
        <v>859493</v>
      </c>
      <c r="B873" t="s">
        <v>3550</v>
      </c>
      <c r="C873" t="s">
        <v>5839</v>
      </c>
      <c r="D873" t="s">
        <v>7067</v>
      </c>
      <c r="E873" t="s">
        <v>6515</v>
      </c>
      <c r="F873" t="s">
        <v>708</v>
      </c>
      <c r="G873" t="s">
        <v>5867</v>
      </c>
      <c r="H873">
        <v>859493500620061</v>
      </c>
      <c r="I873">
        <v>1000</v>
      </c>
      <c r="J873" t="s">
        <v>1714</v>
      </c>
      <c r="K873" t="s">
        <v>4688</v>
      </c>
      <c r="L873" t="s">
        <v>7025</v>
      </c>
    </row>
    <row r="874" spans="1:12" x14ac:dyDescent="0.3">
      <c r="A874">
        <v>859494</v>
      </c>
      <c r="B874" t="s">
        <v>4037</v>
      </c>
      <c r="C874" t="s">
        <v>5839</v>
      </c>
      <c r="D874" t="s">
        <v>7067</v>
      </c>
      <c r="E874" t="s">
        <v>6516</v>
      </c>
      <c r="F874" t="s">
        <v>708</v>
      </c>
      <c r="G874" t="s">
        <v>5867</v>
      </c>
      <c r="H874">
        <v>859494500620091</v>
      </c>
      <c r="I874">
        <v>1000</v>
      </c>
      <c r="J874" t="s">
        <v>1714</v>
      </c>
      <c r="K874" t="s">
        <v>4688</v>
      </c>
      <c r="L874" t="s">
        <v>7026</v>
      </c>
    </row>
    <row r="875" spans="1:12" x14ac:dyDescent="0.3">
      <c r="A875">
        <v>859496</v>
      </c>
      <c r="B875" t="s">
        <v>3622</v>
      </c>
      <c r="C875" t="s">
        <v>5839</v>
      </c>
      <c r="D875" t="s">
        <v>7067</v>
      </c>
      <c r="E875" t="s">
        <v>6517</v>
      </c>
      <c r="F875" t="s">
        <v>708</v>
      </c>
      <c r="G875" t="s">
        <v>5867</v>
      </c>
      <c r="H875">
        <v>859496500620961</v>
      </c>
      <c r="I875">
        <v>1000</v>
      </c>
      <c r="J875" t="s">
        <v>1714</v>
      </c>
      <c r="K875" t="s">
        <v>4408</v>
      </c>
      <c r="L875" t="s">
        <v>7027</v>
      </c>
    </row>
    <row r="876" spans="1:12" x14ac:dyDescent="0.3">
      <c r="A876">
        <v>859497</v>
      </c>
      <c r="B876" t="s">
        <v>3672</v>
      </c>
      <c r="C876" t="s">
        <v>5839</v>
      </c>
      <c r="D876" t="s">
        <v>7066</v>
      </c>
      <c r="E876" t="s">
        <v>6518</v>
      </c>
      <c r="F876" t="s">
        <v>708</v>
      </c>
      <c r="G876" t="s">
        <v>5888</v>
      </c>
      <c r="H876">
        <v>859497500620861</v>
      </c>
      <c r="I876">
        <v>1000</v>
      </c>
      <c r="J876" t="s">
        <v>101</v>
      </c>
      <c r="K876" t="s">
        <v>4408</v>
      </c>
      <c r="L876" t="s">
        <v>7028</v>
      </c>
    </row>
    <row r="877" spans="1:12" x14ac:dyDescent="0.3">
      <c r="A877">
        <v>859498</v>
      </c>
      <c r="B877" t="s">
        <v>3624</v>
      </c>
      <c r="C877" t="s">
        <v>5839</v>
      </c>
      <c r="D877" t="s">
        <v>7066</v>
      </c>
      <c r="E877" t="s">
        <v>6519</v>
      </c>
      <c r="F877" t="s">
        <v>708</v>
      </c>
      <c r="G877" t="s">
        <v>5923</v>
      </c>
      <c r="H877">
        <v>859498500621001</v>
      </c>
      <c r="I877">
        <v>1011</v>
      </c>
      <c r="J877" t="s">
        <v>101</v>
      </c>
      <c r="K877" t="s">
        <v>4408</v>
      </c>
      <c r="L877" t="s">
        <v>7029</v>
      </c>
    </row>
    <row r="878" spans="1:12" x14ac:dyDescent="0.3">
      <c r="A878">
        <v>859500</v>
      </c>
      <c r="B878" t="s">
        <v>3552</v>
      </c>
      <c r="C878" t="s">
        <v>5839</v>
      </c>
      <c r="D878" t="s">
        <v>7066</v>
      </c>
      <c r="E878" t="s">
        <v>6520</v>
      </c>
      <c r="F878" t="s">
        <v>708</v>
      </c>
      <c r="G878" t="s">
        <v>5856</v>
      </c>
      <c r="H878">
        <v>859500500620051</v>
      </c>
      <c r="I878">
        <v>1000</v>
      </c>
      <c r="J878" t="s">
        <v>3613</v>
      </c>
      <c r="K878" t="s">
        <v>4688</v>
      </c>
      <c r="L878" t="s">
        <v>7030</v>
      </c>
    </row>
    <row r="879" spans="1:12" x14ac:dyDescent="0.3">
      <c r="A879">
        <v>859500</v>
      </c>
      <c r="B879" t="s">
        <v>3552</v>
      </c>
      <c r="C879" t="s">
        <v>5839</v>
      </c>
      <c r="D879" t="s">
        <v>7066</v>
      </c>
      <c r="E879" t="s">
        <v>6520</v>
      </c>
      <c r="F879" t="s">
        <v>708</v>
      </c>
      <c r="G879" t="s">
        <v>5856</v>
      </c>
      <c r="H879">
        <v>859500500620051</v>
      </c>
      <c r="I879">
        <v>1011</v>
      </c>
      <c r="J879" t="s">
        <v>57</v>
      </c>
      <c r="K879" t="s">
        <v>5302</v>
      </c>
      <c r="L879" t="s">
        <v>7031</v>
      </c>
    </row>
    <row r="880" spans="1:12" x14ac:dyDescent="0.3">
      <c r="A880">
        <v>859503</v>
      </c>
      <c r="B880" t="s">
        <v>3626</v>
      </c>
      <c r="C880" t="s">
        <v>5839</v>
      </c>
      <c r="D880" t="s">
        <v>7074</v>
      </c>
      <c r="E880" t="s">
        <v>6521</v>
      </c>
      <c r="F880" t="s">
        <v>708</v>
      </c>
      <c r="G880" t="s">
        <v>1593</v>
      </c>
      <c r="H880">
        <v>859503500620901</v>
      </c>
      <c r="I880">
        <v>1011</v>
      </c>
      <c r="J880" t="s">
        <v>1339</v>
      </c>
      <c r="K880" t="s">
        <v>4408</v>
      </c>
      <c r="L880" t="s">
        <v>7032</v>
      </c>
    </row>
    <row r="881" spans="1:12" x14ac:dyDescent="0.3">
      <c r="A881">
        <v>859510</v>
      </c>
      <c r="B881" t="s">
        <v>3628</v>
      </c>
      <c r="C881" t="s">
        <v>5839</v>
      </c>
      <c r="D881" t="s">
        <v>7071</v>
      </c>
      <c r="E881" t="s">
        <v>6522</v>
      </c>
      <c r="F881" t="s">
        <v>708</v>
      </c>
      <c r="G881" t="s">
        <v>5852</v>
      </c>
      <c r="H881">
        <v>859510500620981</v>
      </c>
      <c r="I881">
        <v>1011</v>
      </c>
      <c r="J881" t="s">
        <v>101</v>
      </c>
      <c r="K881" t="s">
        <v>4408</v>
      </c>
      <c r="L881" t="s">
        <v>7033</v>
      </c>
    </row>
    <row r="882" spans="1:12" x14ac:dyDescent="0.3">
      <c r="A882">
        <v>859511</v>
      </c>
      <c r="B882" t="s">
        <v>3630</v>
      </c>
      <c r="C882" t="s">
        <v>5839</v>
      </c>
      <c r="D882" t="s">
        <v>7071</v>
      </c>
      <c r="E882" t="s">
        <v>6523</v>
      </c>
      <c r="F882" t="s">
        <v>708</v>
      </c>
      <c r="G882" t="s">
        <v>5855</v>
      </c>
      <c r="H882">
        <v>859511500620991</v>
      </c>
      <c r="I882">
        <v>1011</v>
      </c>
      <c r="J882" t="s">
        <v>101</v>
      </c>
      <c r="K882" t="s">
        <v>4408</v>
      </c>
      <c r="L882" t="s">
        <v>7034</v>
      </c>
    </row>
    <row r="883" spans="1:12" x14ac:dyDescent="0.3">
      <c r="A883">
        <v>859513</v>
      </c>
      <c r="B883" t="s">
        <v>7615</v>
      </c>
      <c r="C883" t="s">
        <v>5839</v>
      </c>
      <c r="D883" t="s">
        <v>7074</v>
      </c>
      <c r="E883" t="s">
        <v>6524</v>
      </c>
      <c r="F883" t="s">
        <v>708</v>
      </c>
      <c r="G883" t="s">
        <v>1606</v>
      </c>
      <c r="H883">
        <v>859513500620871</v>
      </c>
      <c r="I883">
        <v>1011</v>
      </c>
      <c r="J883" t="s">
        <v>1339</v>
      </c>
      <c r="K883" t="s">
        <v>4408</v>
      </c>
      <c r="L883" t="s">
        <v>7035</v>
      </c>
    </row>
    <row r="884" spans="1:12" x14ac:dyDescent="0.3">
      <c r="A884">
        <v>859519</v>
      </c>
      <c r="B884" t="s">
        <v>3632</v>
      </c>
      <c r="C884" t="s">
        <v>5839</v>
      </c>
      <c r="D884" t="s">
        <v>7071</v>
      </c>
      <c r="E884" t="s">
        <v>6525</v>
      </c>
      <c r="F884" t="s">
        <v>708</v>
      </c>
      <c r="G884" t="s">
        <v>5856</v>
      </c>
      <c r="H884">
        <v>859519500620911</v>
      </c>
      <c r="I884">
        <v>1011</v>
      </c>
      <c r="J884" t="s">
        <v>101</v>
      </c>
      <c r="K884" t="s">
        <v>4408</v>
      </c>
      <c r="L884" t="s">
        <v>7036</v>
      </c>
    </row>
    <row r="885" spans="1:12" x14ac:dyDescent="0.3">
      <c r="A885">
        <v>859519</v>
      </c>
      <c r="B885" t="s">
        <v>3632</v>
      </c>
      <c r="C885" t="s">
        <v>5839</v>
      </c>
      <c r="D885" t="s">
        <v>7076</v>
      </c>
      <c r="E885" t="s">
        <v>6525</v>
      </c>
      <c r="F885" t="s">
        <v>702</v>
      </c>
      <c r="G885" t="s">
        <v>5851</v>
      </c>
      <c r="H885">
        <v>859519500620912</v>
      </c>
      <c r="I885">
        <v>1012</v>
      </c>
      <c r="J885" t="s">
        <v>3198</v>
      </c>
      <c r="K885" t="s">
        <v>4697</v>
      </c>
      <c r="L885" t="s">
        <v>4192</v>
      </c>
    </row>
    <row r="886" spans="1:12" x14ac:dyDescent="0.3">
      <c r="A886">
        <v>859522</v>
      </c>
      <c r="B886" t="s">
        <v>3554</v>
      </c>
      <c r="C886" t="s">
        <v>5839</v>
      </c>
      <c r="D886" t="s">
        <v>7071</v>
      </c>
      <c r="E886" t="s">
        <v>6526</v>
      </c>
      <c r="F886" t="s">
        <v>708</v>
      </c>
      <c r="G886" t="s">
        <v>5890</v>
      </c>
      <c r="H886">
        <v>859522500620041</v>
      </c>
      <c r="I886">
        <v>1000</v>
      </c>
      <c r="J886" t="s">
        <v>3613</v>
      </c>
      <c r="K886" t="s">
        <v>4688</v>
      </c>
      <c r="L886" t="s">
        <v>7037</v>
      </c>
    </row>
    <row r="887" spans="1:12" x14ac:dyDescent="0.3">
      <c r="A887">
        <v>859522</v>
      </c>
      <c r="B887" t="s">
        <v>3554</v>
      </c>
      <c r="C887" t="s">
        <v>5839</v>
      </c>
      <c r="D887" t="s">
        <v>7071</v>
      </c>
      <c r="E887" t="s">
        <v>6526</v>
      </c>
      <c r="F887" t="s">
        <v>708</v>
      </c>
      <c r="G887" t="s">
        <v>5890</v>
      </c>
      <c r="H887">
        <v>859522500620041</v>
      </c>
      <c r="I887">
        <v>1011</v>
      </c>
      <c r="J887" t="s">
        <v>101</v>
      </c>
      <c r="K887" t="s">
        <v>2978</v>
      </c>
      <c r="L887" t="s">
        <v>7038</v>
      </c>
    </row>
    <row r="888" spans="1:12" x14ac:dyDescent="0.3">
      <c r="A888">
        <v>859522</v>
      </c>
      <c r="B888" t="s">
        <v>3554</v>
      </c>
      <c r="C888" t="s">
        <v>5839</v>
      </c>
      <c r="D888" t="s">
        <v>7074</v>
      </c>
      <c r="E888" t="s">
        <v>6526</v>
      </c>
      <c r="F888" t="s">
        <v>702</v>
      </c>
      <c r="G888" t="s">
        <v>5847</v>
      </c>
      <c r="H888">
        <v>859522500620042</v>
      </c>
      <c r="I888">
        <v>1012</v>
      </c>
      <c r="J888" t="s">
        <v>106</v>
      </c>
      <c r="K888" t="s">
        <v>4431</v>
      </c>
      <c r="L888" t="s">
        <v>7039</v>
      </c>
    </row>
    <row r="889" spans="1:12" x14ac:dyDescent="0.3">
      <c r="A889">
        <v>859524</v>
      </c>
      <c r="B889" t="s">
        <v>3634</v>
      </c>
      <c r="C889" t="s">
        <v>5839</v>
      </c>
      <c r="D889" t="s">
        <v>7066</v>
      </c>
      <c r="E889" t="s">
        <v>6527</v>
      </c>
      <c r="F889" t="s">
        <v>708</v>
      </c>
      <c r="G889" t="s">
        <v>5924</v>
      </c>
      <c r="H889">
        <v>859524500620921</v>
      </c>
      <c r="I889">
        <v>1011</v>
      </c>
      <c r="J889" t="s">
        <v>101</v>
      </c>
      <c r="K889" t="s">
        <v>4408</v>
      </c>
      <c r="L889" t="s">
        <v>7040</v>
      </c>
    </row>
    <row r="890" spans="1:12" x14ac:dyDescent="0.3">
      <c r="A890">
        <v>859537</v>
      </c>
      <c r="B890" t="s">
        <v>4273</v>
      </c>
      <c r="C890" t="s">
        <v>5839</v>
      </c>
      <c r="D890" t="s">
        <v>7066</v>
      </c>
      <c r="E890" t="s">
        <v>6528</v>
      </c>
      <c r="F890" t="s">
        <v>708</v>
      </c>
      <c r="G890" t="s">
        <v>5851</v>
      </c>
      <c r="H890">
        <v>859537500620941</v>
      </c>
      <c r="I890">
        <v>1000</v>
      </c>
      <c r="J890" t="s">
        <v>101</v>
      </c>
      <c r="K890" t="s">
        <v>4408</v>
      </c>
      <c r="L890" t="s">
        <v>7041</v>
      </c>
    </row>
    <row r="891" spans="1:12" x14ac:dyDescent="0.3">
      <c r="A891">
        <v>859973</v>
      </c>
      <c r="B891" t="s">
        <v>3556</v>
      </c>
      <c r="C891" t="s">
        <v>5839</v>
      </c>
      <c r="D891" t="s">
        <v>7068</v>
      </c>
      <c r="E891" t="s">
        <v>6529</v>
      </c>
      <c r="F891" t="s">
        <v>708</v>
      </c>
      <c r="G891" t="s">
        <v>5852</v>
      </c>
      <c r="H891">
        <v>859973500618951</v>
      </c>
      <c r="I891">
        <v>1000</v>
      </c>
      <c r="J891" t="s">
        <v>101</v>
      </c>
      <c r="K891" t="s">
        <v>4562</v>
      </c>
      <c r="L891" t="s">
        <v>7042</v>
      </c>
    </row>
    <row r="892" spans="1:12" x14ac:dyDescent="0.3">
      <c r="A892">
        <v>860011</v>
      </c>
      <c r="B892" t="s">
        <v>144</v>
      </c>
      <c r="C892" t="s">
        <v>5839</v>
      </c>
      <c r="D892" t="s">
        <v>7066</v>
      </c>
      <c r="E892" t="s">
        <v>6530</v>
      </c>
      <c r="F892" t="s">
        <v>708</v>
      </c>
      <c r="G892" t="s">
        <v>5872</v>
      </c>
      <c r="H892">
        <v>860011500619281</v>
      </c>
      <c r="I892">
        <v>1000</v>
      </c>
      <c r="J892" t="s">
        <v>101</v>
      </c>
      <c r="K892" t="s">
        <v>4560</v>
      </c>
      <c r="L892" t="s">
        <v>7043</v>
      </c>
    </row>
    <row r="893" spans="1:12" x14ac:dyDescent="0.3">
      <c r="A893">
        <v>860198</v>
      </c>
      <c r="B893" t="s">
        <v>3559</v>
      </c>
      <c r="C893" t="s">
        <v>5839</v>
      </c>
      <c r="D893" t="s">
        <v>7066</v>
      </c>
      <c r="E893" t="s">
        <v>6531</v>
      </c>
      <c r="F893" t="s">
        <v>708</v>
      </c>
      <c r="G893" t="s">
        <v>5851</v>
      </c>
      <c r="H893">
        <v>860198500619861</v>
      </c>
      <c r="I893">
        <v>1000</v>
      </c>
      <c r="J893" t="s">
        <v>2238</v>
      </c>
      <c r="K893" t="s">
        <v>4388</v>
      </c>
      <c r="L893" t="s">
        <v>3611</v>
      </c>
    </row>
    <row r="894" spans="1:12" x14ac:dyDescent="0.3">
      <c r="A894">
        <v>860202</v>
      </c>
      <c r="B894" t="s">
        <v>3666</v>
      </c>
      <c r="C894" t="s">
        <v>5839</v>
      </c>
      <c r="D894" t="s">
        <v>7070</v>
      </c>
      <c r="E894" t="s">
        <v>6532</v>
      </c>
      <c r="F894" t="s">
        <v>708</v>
      </c>
      <c r="G894" t="s">
        <v>1861</v>
      </c>
      <c r="H894">
        <v>860202500620531</v>
      </c>
      <c r="I894">
        <v>1000</v>
      </c>
      <c r="J894" t="s">
        <v>1339</v>
      </c>
      <c r="K894" t="s">
        <v>4907</v>
      </c>
      <c r="L894" t="s">
        <v>7044</v>
      </c>
    </row>
    <row r="895" spans="1:12" x14ac:dyDescent="0.3">
      <c r="A895">
        <v>860204</v>
      </c>
      <c r="B895" t="s">
        <v>3638</v>
      </c>
      <c r="C895" t="s">
        <v>5839</v>
      </c>
      <c r="D895" t="s">
        <v>7070</v>
      </c>
      <c r="E895" t="s">
        <v>6533</v>
      </c>
      <c r="F895" t="s">
        <v>708</v>
      </c>
      <c r="G895" t="s">
        <v>1613</v>
      </c>
      <c r="H895">
        <v>860204500621391</v>
      </c>
      <c r="I895">
        <v>1000</v>
      </c>
      <c r="J895" t="s">
        <v>1339</v>
      </c>
      <c r="K895" t="s">
        <v>4538</v>
      </c>
      <c r="L895" t="s">
        <v>7045</v>
      </c>
    </row>
    <row r="896" spans="1:12" x14ac:dyDescent="0.3">
      <c r="A896">
        <v>860205</v>
      </c>
      <c r="B896" t="s">
        <v>3640</v>
      </c>
      <c r="C896" t="s">
        <v>5839</v>
      </c>
      <c r="D896" t="s">
        <v>7070</v>
      </c>
      <c r="E896" t="s">
        <v>6534</v>
      </c>
      <c r="F896" t="s">
        <v>708</v>
      </c>
      <c r="G896" t="s">
        <v>1613</v>
      </c>
      <c r="H896">
        <v>860205500621371</v>
      </c>
      <c r="I896">
        <v>1000</v>
      </c>
      <c r="J896" t="s">
        <v>1339</v>
      </c>
      <c r="K896" t="s">
        <v>4538</v>
      </c>
      <c r="L896" t="s">
        <v>7046</v>
      </c>
    </row>
    <row r="897" spans="1:12" x14ac:dyDescent="0.3">
      <c r="A897">
        <v>860221</v>
      </c>
      <c r="B897" t="s">
        <v>3666</v>
      </c>
      <c r="C897" t="s">
        <v>5839</v>
      </c>
      <c r="D897" t="s">
        <v>7068</v>
      </c>
      <c r="E897" t="s">
        <v>6535</v>
      </c>
      <c r="F897" t="s">
        <v>708</v>
      </c>
      <c r="G897" t="s">
        <v>5855</v>
      </c>
      <c r="H897">
        <v>860221500621381</v>
      </c>
      <c r="I897">
        <v>1000</v>
      </c>
      <c r="J897" t="s">
        <v>101</v>
      </c>
      <c r="K897" t="s">
        <v>4538</v>
      </c>
      <c r="L897" t="s">
        <v>7047</v>
      </c>
    </row>
    <row r="898" spans="1:12" x14ac:dyDescent="0.3">
      <c r="A898">
        <v>860563</v>
      </c>
      <c r="B898" t="s">
        <v>1086</v>
      </c>
      <c r="C898" t="s">
        <v>5839</v>
      </c>
      <c r="D898" t="s">
        <v>7066</v>
      </c>
      <c r="E898" t="s">
        <v>6536</v>
      </c>
      <c r="F898" t="s">
        <v>708</v>
      </c>
      <c r="G898" t="s">
        <v>5872</v>
      </c>
      <c r="H898">
        <v>860563500620761</v>
      </c>
      <c r="I898">
        <v>1000</v>
      </c>
      <c r="J898" t="s">
        <v>101</v>
      </c>
      <c r="K898" t="s">
        <v>5434</v>
      </c>
      <c r="L898" t="s">
        <v>7048</v>
      </c>
    </row>
    <row r="899" spans="1:12" x14ac:dyDescent="0.3">
      <c r="A899">
        <v>860827</v>
      </c>
      <c r="B899" t="s">
        <v>3642</v>
      </c>
      <c r="C899" t="s">
        <v>5839</v>
      </c>
      <c r="D899" t="s">
        <v>7065</v>
      </c>
      <c r="E899" t="s">
        <v>6537</v>
      </c>
      <c r="F899" t="s">
        <v>708</v>
      </c>
      <c r="G899" t="s">
        <v>1859</v>
      </c>
      <c r="H899">
        <v>860827500620951</v>
      </c>
      <c r="I899">
        <v>1000</v>
      </c>
      <c r="J899" t="s">
        <v>1339</v>
      </c>
      <c r="K899" t="s">
        <v>4408</v>
      </c>
      <c r="L899" t="s">
        <v>7049</v>
      </c>
    </row>
    <row r="900" spans="1:12" x14ac:dyDescent="0.3">
      <c r="A900">
        <v>860832</v>
      </c>
      <c r="B900" t="s">
        <v>3644</v>
      </c>
      <c r="C900" t="s">
        <v>5839</v>
      </c>
      <c r="D900" t="s">
        <v>7071</v>
      </c>
      <c r="E900" t="s">
        <v>6538</v>
      </c>
      <c r="F900" t="s">
        <v>708</v>
      </c>
      <c r="G900" t="s">
        <v>5884</v>
      </c>
      <c r="H900">
        <v>860832500620881</v>
      </c>
      <c r="I900">
        <v>1000</v>
      </c>
      <c r="J900" t="s">
        <v>101</v>
      </c>
      <c r="K900" t="s">
        <v>4408</v>
      </c>
      <c r="L900" t="s">
        <v>7050</v>
      </c>
    </row>
    <row r="901" spans="1:12" x14ac:dyDescent="0.3">
      <c r="A901">
        <v>860836</v>
      </c>
      <c r="B901" t="s">
        <v>3646</v>
      </c>
      <c r="C901" t="s">
        <v>5839</v>
      </c>
      <c r="D901" t="s">
        <v>7067</v>
      </c>
      <c r="E901" t="s">
        <v>6539</v>
      </c>
      <c r="F901" t="s">
        <v>708</v>
      </c>
      <c r="G901" t="s">
        <v>5844</v>
      </c>
      <c r="H901">
        <v>860836500620931</v>
      </c>
      <c r="I901">
        <v>1000</v>
      </c>
      <c r="J901" t="s">
        <v>1714</v>
      </c>
      <c r="K901" t="s">
        <v>4408</v>
      </c>
      <c r="L901" t="s">
        <v>7051</v>
      </c>
    </row>
    <row r="902" spans="1:12" x14ac:dyDescent="0.3">
      <c r="A902">
        <v>860839</v>
      </c>
      <c r="B902" t="s">
        <v>3648</v>
      </c>
      <c r="C902" t="s">
        <v>5839</v>
      </c>
      <c r="D902" t="s">
        <v>7066</v>
      </c>
      <c r="E902" t="s">
        <v>6540</v>
      </c>
      <c r="F902" t="s">
        <v>708</v>
      </c>
      <c r="G902" t="s">
        <v>7500</v>
      </c>
      <c r="H902">
        <v>860839500620541</v>
      </c>
      <c r="I902">
        <v>1000</v>
      </c>
      <c r="J902" t="s">
        <v>101</v>
      </c>
      <c r="K902" t="s">
        <v>4907</v>
      </c>
      <c r="L902" t="s">
        <v>7052</v>
      </c>
    </row>
    <row r="903" spans="1:12" x14ac:dyDescent="0.3">
      <c r="A903">
        <v>860839</v>
      </c>
      <c r="B903" t="s">
        <v>3648</v>
      </c>
      <c r="C903" t="s">
        <v>5839</v>
      </c>
      <c r="D903" t="s">
        <v>7066</v>
      </c>
      <c r="E903" t="s">
        <v>6540</v>
      </c>
      <c r="F903" t="s">
        <v>702</v>
      </c>
      <c r="G903" t="s">
        <v>7500</v>
      </c>
      <c r="H903">
        <v>860839500620542</v>
      </c>
      <c r="I903">
        <v>1099</v>
      </c>
      <c r="J903" t="s">
        <v>1879</v>
      </c>
      <c r="K903" t="s">
        <v>4938</v>
      </c>
      <c r="L903" t="s">
        <v>7053</v>
      </c>
    </row>
    <row r="904" spans="1:12" x14ac:dyDescent="0.3">
      <c r="A904">
        <v>860840</v>
      </c>
      <c r="B904" t="s">
        <v>3650</v>
      </c>
      <c r="C904" t="s">
        <v>5839</v>
      </c>
      <c r="D904" t="s">
        <v>7066</v>
      </c>
      <c r="E904" t="s">
        <v>6541</v>
      </c>
      <c r="F904" t="s">
        <v>708</v>
      </c>
      <c r="G904" t="s">
        <v>5886</v>
      </c>
      <c r="H904">
        <v>860840500620551</v>
      </c>
      <c r="I904">
        <v>1000</v>
      </c>
      <c r="J904" t="s">
        <v>101</v>
      </c>
      <c r="K904" t="s">
        <v>4907</v>
      </c>
      <c r="L904" t="s">
        <v>7054</v>
      </c>
    </row>
    <row r="905" spans="1:12" x14ac:dyDescent="0.3">
      <c r="A905">
        <v>860840</v>
      </c>
      <c r="B905" t="s">
        <v>3650</v>
      </c>
      <c r="C905" t="s">
        <v>5839</v>
      </c>
      <c r="D905" t="s">
        <v>7066</v>
      </c>
      <c r="E905" t="s">
        <v>6541</v>
      </c>
      <c r="F905" t="s">
        <v>702</v>
      </c>
      <c r="G905" t="s">
        <v>5886</v>
      </c>
      <c r="H905">
        <v>860840500620552</v>
      </c>
      <c r="I905">
        <v>1099</v>
      </c>
      <c r="J905" t="s">
        <v>1879</v>
      </c>
      <c r="K905" t="s">
        <v>4938</v>
      </c>
      <c r="L905" t="s">
        <v>7055</v>
      </c>
    </row>
    <row r="906" spans="1:12" x14ac:dyDescent="0.3">
      <c r="A906">
        <v>861253</v>
      </c>
      <c r="B906" t="s">
        <v>3497</v>
      </c>
      <c r="C906" t="s">
        <v>5839</v>
      </c>
      <c r="D906" t="s">
        <v>7065</v>
      </c>
      <c r="E906" t="s">
        <v>6542</v>
      </c>
      <c r="F906" t="s">
        <v>708</v>
      </c>
      <c r="G906" t="s">
        <v>1617</v>
      </c>
      <c r="H906">
        <v>861253500621301</v>
      </c>
      <c r="I906">
        <v>1000</v>
      </c>
      <c r="J906" t="s">
        <v>1339</v>
      </c>
      <c r="K906" t="s">
        <v>4538</v>
      </c>
      <c r="L906" t="s">
        <v>7056</v>
      </c>
    </row>
    <row r="907" spans="1:12" x14ac:dyDescent="0.3">
      <c r="A907">
        <v>861254</v>
      </c>
      <c r="B907" t="s">
        <v>3497</v>
      </c>
      <c r="C907" t="s">
        <v>5839</v>
      </c>
      <c r="D907" t="s">
        <v>7077</v>
      </c>
      <c r="E907" t="s">
        <v>6543</v>
      </c>
      <c r="F907" t="s">
        <v>708</v>
      </c>
      <c r="G907" t="s">
        <v>5846</v>
      </c>
      <c r="H907">
        <v>861254500621311</v>
      </c>
      <c r="I907">
        <v>1000</v>
      </c>
      <c r="J907" t="s">
        <v>1339</v>
      </c>
      <c r="K907" t="s">
        <v>4538</v>
      </c>
      <c r="L907" t="s">
        <v>7057</v>
      </c>
    </row>
    <row r="908" spans="1:12" x14ac:dyDescent="0.3">
      <c r="A908">
        <v>861255</v>
      </c>
      <c r="B908" t="s">
        <v>3654</v>
      </c>
      <c r="C908" t="s">
        <v>5839</v>
      </c>
      <c r="D908" t="s">
        <v>7067</v>
      </c>
      <c r="E908" t="s">
        <v>6544</v>
      </c>
      <c r="F908" t="s">
        <v>708</v>
      </c>
      <c r="G908" t="s">
        <v>5875</v>
      </c>
      <c r="H908">
        <v>861255500621341</v>
      </c>
      <c r="I908">
        <v>1000</v>
      </c>
      <c r="J908" t="s">
        <v>1714</v>
      </c>
      <c r="K908" t="s">
        <v>4538</v>
      </c>
      <c r="L908" t="s">
        <v>7058</v>
      </c>
    </row>
    <row r="909" spans="1:12" x14ac:dyDescent="0.3">
      <c r="A909">
        <v>861256</v>
      </c>
      <c r="B909" t="s">
        <v>3656</v>
      </c>
      <c r="C909" t="s">
        <v>5839</v>
      </c>
      <c r="D909" t="s">
        <v>7073</v>
      </c>
      <c r="E909" t="s">
        <v>6545</v>
      </c>
      <c r="F909" t="s">
        <v>708</v>
      </c>
      <c r="G909" t="s">
        <v>5852</v>
      </c>
      <c r="H909">
        <v>861256500621321</v>
      </c>
      <c r="I909">
        <v>1000</v>
      </c>
      <c r="J909" t="s">
        <v>1705</v>
      </c>
      <c r="K909" t="s">
        <v>4538</v>
      </c>
      <c r="L909" t="s">
        <v>7059</v>
      </c>
    </row>
    <row r="910" spans="1:12" x14ac:dyDescent="0.3">
      <c r="A910">
        <v>861258</v>
      </c>
      <c r="B910" t="s">
        <v>3658</v>
      </c>
      <c r="C910" t="s">
        <v>5839</v>
      </c>
      <c r="D910" t="s">
        <v>7068</v>
      </c>
      <c r="E910" t="s">
        <v>6546</v>
      </c>
      <c r="F910" t="s">
        <v>708</v>
      </c>
      <c r="G910" t="s">
        <v>5847</v>
      </c>
      <c r="H910">
        <v>861258500621331</v>
      </c>
      <c r="I910">
        <v>1000</v>
      </c>
      <c r="J910" t="s">
        <v>101</v>
      </c>
      <c r="K910" t="s">
        <v>4538</v>
      </c>
      <c r="L910" t="s">
        <v>7060</v>
      </c>
    </row>
    <row r="911" spans="1:12" x14ac:dyDescent="0.3">
      <c r="A911">
        <v>861259</v>
      </c>
      <c r="B911" t="s">
        <v>3660</v>
      </c>
      <c r="C911" t="s">
        <v>5839</v>
      </c>
      <c r="D911" t="s">
        <v>7067</v>
      </c>
      <c r="E911" t="s">
        <v>6547</v>
      </c>
      <c r="F911" t="s">
        <v>708</v>
      </c>
      <c r="G911" t="s">
        <v>5871</v>
      </c>
      <c r="H911">
        <v>861259500621351</v>
      </c>
      <c r="I911">
        <v>1000</v>
      </c>
      <c r="J911" t="s">
        <v>1714</v>
      </c>
      <c r="K911" t="s">
        <v>4538</v>
      </c>
      <c r="L911" t="s">
        <v>7061</v>
      </c>
    </row>
    <row r="912" spans="1:12" x14ac:dyDescent="0.3">
      <c r="A912">
        <v>861814</v>
      </c>
      <c r="B912" t="s">
        <v>4271</v>
      </c>
      <c r="C912" t="s">
        <v>5839</v>
      </c>
      <c r="D912" t="s">
        <v>7067</v>
      </c>
      <c r="E912" t="s">
        <v>6548</v>
      </c>
      <c r="F912" t="s">
        <v>708</v>
      </c>
      <c r="G912" t="s">
        <v>5844</v>
      </c>
      <c r="H912">
        <v>861814500625991</v>
      </c>
      <c r="I912">
        <v>1000</v>
      </c>
      <c r="J912" t="s">
        <v>1714</v>
      </c>
      <c r="K912" t="s">
        <v>5768</v>
      </c>
      <c r="L912" t="s">
        <v>4238</v>
      </c>
    </row>
    <row r="913" spans="1:12" x14ac:dyDescent="0.3">
      <c r="A913">
        <v>862082</v>
      </c>
      <c r="B913" t="s">
        <v>3991</v>
      </c>
      <c r="C913" t="s">
        <v>5839</v>
      </c>
      <c r="D913" t="s">
        <v>7067</v>
      </c>
      <c r="E913" t="s">
        <v>6549</v>
      </c>
      <c r="F913" t="s">
        <v>708</v>
      </c>
      <c r="G913" t="s">
        <v>5842</v>
      </c>
      <c r="H913">
        <v>862082500622721</v>
      </c>
      <c r="I913">
        <v>1000</v>
      </c>
      <c r="J913" t="s">
        <v>1714</v>
      </c>
      <c r="K913" t="s">
        <v>5817</v>
      </c>
      <c r="L913" t="s">
        <v>3899</v>
      </c>
    </row>
    <row r="914" spans="1:12" x14ac:dyDescent="0.3">
      <c r="A914">
        <v>862665</v>
      </c>
      <c r="B914" t="s">
        <v>3507</v>
      </c>
      <c r="C914" t="s">
        <v>5839</v>
      </c>
      <c r="D914" t="s">
        <v>7066</v>
      </c>
      <c r="E914" t="s">
        <v>6550</v>
      </c>
      <c r="F914" t="s">
        <v>708</v>
      </c>
      <c r="G914" t="s">
        <v>5851</v>
      </c>
      <c r="H914">
        <v>862665500623891</v>
      </c>
      <c r="I914">
        <v>1000</v>
      </c>
      <c r="J914" t="s">
        <v>101</v>
      </c>
      <c r="K914" t="s">
        <v>4565</v>
      </c>
      <c r="L914" t="s">
        <v>4022</v>
      </c>
    </row>
    <row r="915" spans="1:12" x14ac:dyDescent="0.3">
      <c r="A915">
        <v>862667</v>
      </c>
      <c r="B915" t="s">
        <v>3497</v>
      </c>
      <c r="C915" t="s">
        <v>5839</v>
      </c>
      <c r="D915" t="s">
        <v>7066</v>
      </c>
      <c r="E915" t="s">
        <v>6551</v>
      </c>
      <c r="F915" t="s">
        <v>708</v>
      </c>
      <c r="G915" t="s">
        <v>5870</v>
      </c>
      <c r="H915">
        <v>862667500623901</v>
      </c>
      <c r="I915">
        <v>1000</v>
      </c>
      <c r="J915" t="s">
        <v>101</v>
      </c>
      <c r="K915" t="s">
        <v>4565</v>
      </c>
      <c r="L915" t="s">
        <v>4024</v>
      </c>
    </row>
    <row r="916" spans="1:12" x14ac:dyDescent="0.3">
      <c r="A916">
        <v>862668</v>
      </c>
      <c r="B916" t="s">
        <v>4031</v>
      </c>
      <c r="C916" t="s">
        <v>5839</v>
      </c>
      <c r="D916" t="s">
        <v>7067</v>
      </c>
      <c r="E916" t="s">
        <v>6552</v>
      </c>
      <c r="F916" t="s">
        <v>708</v>
      </c>
      <c r="G916" t="s">
        <v>5867</v>
      </c>
      <c r="H916">
        <v>862668500623911</v>
      </c>
      <c r="I916">
        <v>1000</v>
      </c>
      <c r="J916" t="s">
        <v>1714</v>
      </c>
      <c r="K916" t="s">
        <v>4565</v>
      </c>
      <c r="L916" t="s">
        <v>4026</v>
      </c>
    </row>
    <row r="917" spans="1:12" x14ac:dyDescent="0.3">
      <c r="A917">
        <v>862831</v>
      </c>
      <c r="B917" t="s">
        <v>4273</v>
      </c>
      <c r="C917" t="s">
        <v>5839</v>
      </c>
      <c r="D917" t="s">
        <v>7068</v>
      </c>
      <c r="E917" t="s">
        <v>6553</v>
      </c>
      <c r="F917" t="s">
        <v>708</v>
      </c>
      <c r="G917" t="s">
        <v>5855</v>
      </c>
      <c r="H917">
        <v>862831500626261</v>
      </c>
      <c r="I917">
        <v>1000</v>
      </c>
      <c r="J917" t="s">
        <v>101</v>
      </c>
      <c r="K917" t="s">
        <v>4379</v>
      </c>
      <c r="L917" t="s">
        <v>4240</v>
      </c>
    </row>
    <row r="918" spans="1:12" x14ac:dyDescent="0.3">
      <c r="A918">
        <v>862834</v>
      </c>
      <c r="B918" t="s">
        <v>4159</v>
      </c>
      <c r="C918" t="s">
        <v>5839</v>
      </c>
      <c r="D918" t="s">
        <v>7067</v>
      </c>
      <c r="E918" t="s">
        <v>6554</v>
      </c>
      <c r="F918" t="s">
        <v>708</v>
      </c>
      <c r="G918" t="s">
        <v>5868</v>
      </c>
      <c r="H918">
        <v>862834500624221</v>
      </c>
      <c r="I918">
        <v>1000</v>
      </c>
      <c r="J918" t="s">
        <v>1714</v>
      </c>
      <c r="K918" t="s">
        <v>4840</v>
      </c>
      <c r="L918" t="s">
        <v>4054</v>
      </c>
    </row>
    <row r="919" spans="1:12" x14ac:dyDescent="0.3">
      <c r="A919">
        <v>862835</v>
      </c>
      <c r="B919" t="s">
        <v>4275</v>
      </c>
      <c r="C919" t="s">
        <v>5839</v>
      </c>
      <c r="D919" t="s">
        <v>7078</v>
      </c>
      <c r="E919" t="s">
        <v>6555</v>
      </c>
      <c r="F919" t="s">
        <v>708</v>
      </c>
      <c r="G919" t="s">
        <v>5892</v>
      </c>
      <c r="H919">
        <v>862835500626311</v>
      </c>
      <c r="I919">
        <v>1011</v>
      </c>
      <c r="J919" t="s">
        <v>2254</v>
      </c>
      <c r="K919" t="s">
        <v>4379</v>
      </c>
      <c r="L919" t="s">
        <v>4242</v>
      </c>
    </row>
    <row r="920" spans="1:12" x14ac:dyDescent="0.3">
      <c r="A920">
        <v>862836</v>
      </c>
      <c r="B920" t="s">
        <v>4275</v>
      </c>
      <c r="C920" t="s">
        <v>5839</v>
      </c>
      <c r="D920" t="s">
        <v>7078</v>
      </c>
      <c r="E920" t="s">
        <v>6556</v>
      </c>
      <c r="F920" t="s">
        <v>708</v>
      </c>
      <c r="G920" t="s">
        <v>5892</v>
      </c>
      <c r="H920">
        <v>862836500626291</v>
      </c>
      <c r="I920">
        <v>1011</v>
      </c>
      <c r="J920" t="s">
        <v>2254</v>
      </c>
      <c r="K920" t="s">
        <v>4379</v>
      </c>
      <c r="L920" t="s">
        <v>4244</v>
      </c>
    </row>
    <row r="921" spans="1:12" x14ac:dyDescent="0.3">
      <c r="A921">
        <v>862837</v>
      </c>
      <c r="B921" t="s">
        <v>3526</v>
      </c>
      <c r="C921" t="s">
        <v>5839</v>
      </c>
      <c r="D921" t="s">
        <v>7071</v>
      </c>
      <c r="E921" t="s">
        <v>6557</v>
      </c>
      <c r="F921" t="s">
        <v>708</v>
      </c>
      <c r="G921" t="s">
        <v>5848</v>
      </c>
      <c r="H921">
        <v>862837500626281</v>
      </c>
      <c r="I921">
        <v>1000</v>
      </c>
      <c r="J921" t="s">
        <v>101</v>
      </c>
      <c r="K921" t="s">
        <v>4379</v>
      </c>
      <c r="L921" t="s">
        <v>4246</v>
      </c>
    </row>
    <row r="922" spans="1:12" x14ac:dyDescent="0.3">
      <c r="A922">
        <v>862950</v>
      </c>
      <c r="B922" t="s">
        <v>109</v>
      </c>
      <c r="C922" t="s">
        <v>5839</v>
      </c>
      <c r="D922" t="s">
        <v>7076</v>
      </c>
      <c r="E922" t="s">
        <v>6558</v>
      </c>
      <c r="F922" t="s">
        <v>708</v>
      </c>
      <c r="G922" t="s">
        <v>5866</v>
      </c>
      <c r="H922">
        <v>862950500625721</v>
      </c>
      <c r="I922">
        <v>1011</v>
      </c>
      <c r="J922" t="s">
        <v>3088</v>
      </c>
      <c r="K922" t="s">
        <v>4377</v>
      </c>
      <c r="L922" t="s">
        <v>4194</v>
      </c>
    </row>
    <row r="923" spans="1:12" x14ac:dyDescent="0.3">
      <c r="A923">
        <v>863153</v>
      </c>
      <c r="B923" t="s">
        <v>4161</v>
      </c>
      <c r="C923" t="s">
        <v>5839</v>
      </c>
      <c r="D923" t="s">
        <v>7065</v>
      </c>
      <c r="E923" t="s">
        <v>6559</v>
      </c>
      <c r="F923" t="s">
        <v>708</v>
      </c>
      <c r="G923" t="s">
        <v>5848</v>
      </c>
      <c r="H923">
        <v>863153500624311</v>
      </c>
      <c r="I923">
        <v>1000</v>
      </c>
      <c r="J923" t="s">
        <v>1339</v>
      </c>
      <c r="K923" t="s">
        <v>4650</v>
      </c>
      <c r="L923" t="s">
        <v>4063</v>
      </c>
    </row>
    <row r="924" spans="1:12" x14ac:dyDescent="0.3">
      <c r="A924">
        <v>863251</v>
      </c>
      <c r="B924" t="s">
        <v>4281</v>
      </c>
      <c r="C924" t="s">
        <v>5839</v>
      </c>
      <c r="D924" t="s">
        <v>7071</v>
      </c>
      <c r="E924" t="s">
        <v>6560</v>
      </c>
      <c r="F924" t="s">
        <v>708</v>
      </c>
      <c r="G924" t="s">
        <v>704</v>
      </c>
      <c r="H924">
        <v>863251500626121</v>
      </c>
      <c r="I924">
        <v>1011</v>
      </c>
      <c r="J924" t="s">
        <v>101</v>
      </c>
      <c r="K924" t="s">
        <v>5380</v>
      </c>
      <c r="L924" t="s">
        <v>4249</v>
      </c>
    </row>
    <row r="925" spans="1:12" x14ac:dyDescent="0.3">
      <c r="A925">
        <v>863252</v>
      </c>
      <c r="B925" t="s">
        <v>4340</v>
      </c>
      <c r="C925" t="s">
        <v>5839</v>
      </c>
      <c r="D925" t="s">
        <v>7067</v>
      </c>
      <c r="E925" t="s">
        <v>7451</v>
      </c>
      <c r="F925" t="s">
        <v>708</v>
      </c>
      <c r="G925" t="s">
        <v>5862</v>
      </c>
      <c r="H925">
        <v>863252500626351</v>
      </c>
      <c r="I925">
        <v>1011</v>
      </c>
      <c r="J925" t="s">
        <v>1714</v>
      </c>
      <c r="K925" t="s">
        <v>7453</v>
      </c>
      <c r="L925" t="s">
        <v>7452</v>
      </c>
    </row>
    <row r="926" spans="1:12" x14ac:dyDescent="0.3">
      <c r="A926">
        <v>863253</v>
      </c>
      <c r="B926" t="s">
        <v>4163</v>
      </c>
      <c r="C926" t="s">
        <v>5839</v>
      </c>
      <c r="D926" t="s">
        <v>7078</v>
      </c>
      <c r="E926" t="s">
        <v>6561</v>
      </c>
      <c r="F926" t="s">
        <v>708</v>
      </c>
      <c r="G926" t="s">
        <v>5892</v>
      </c>
      <c r="H926">
        <v>863253500624361</v>
      </c>
      <c r="I926">
        <v>1011</v>
      </c>
      <c r="J926" t="s">
        <v>2254</v>
      </c>
      <c r="K926" t="s">
        <v>5819</v>
      </c>
      <c r="L926" t="s">
        <v>4074</v>
      </c>
    </row>
    <row r="927" spans="1:12" x14ac:dyDescent="0.3">
      <c r="A927">
        <v>863254</v>
      </c>
      <c r="B927" t="s">
        <v>4341</v>
      </c>
      <c r="C927" t="s">
        <v>5839</v>
      </c>
      <c r="D927" t="s">
        <v>7071</v>
      </c>
      <c r="E927" t="s">
        <v>7454</v>
      </c>
      <c r="F927" t="s">
        <v>708</v>
      </c>
      <c r="G927" t="s">
        <v>5857</v>
      </c>
      <c r="H927">
        <v>863254500626361</v>
      </c>
      <c r="I927">
        <v>1011</v>
      </c>
      <c r="J927" t="s">
        <v>101</v>
      </c>
      <c r="K927" t="s">
        <v>7453</v>
      </c>
      <c r="L927" t="s">
        <v>7455</v>
      </c>
    </row>
    <row r="928" spans="1:12" x14ac:dyDescent="0.3">
      <c r="A928">
        <v>863307</v>
      </c>
      <c r="B928" t="s">
        <v>4283</v>
      </c>
      <c r="C928" t="s">
        <v>5839</v>
      </c>
      <c r="D928" t="s">
        <v>7066</v>
      </c>
      <c r="E928" t="s">
        <v>6562</v>
      </c>
      <c r="F928" t="s">
        <v>708</v>
      </c>
      <c r="G928" t="s">
        <v>5851</v>
      </c>
      <c r="H928">
        <v>863307500625901</v>
      </c>
      <c r="I928">
        <v>1000</v>
      </c>
      <c r="J928" t="s">
        <v>101</v>
      </c>
      <c r="K928" t="s">
        <v>5568</v>
      </c>
      <c r="L928" t="s">
        <v>4207</v>
      </c>
    </row>
    <row r="929" spans="1:12" x14ac:dyDescent="0.3">
      <c r="A929">
        <v>863307</v>
      </c>
      <c r="B929" t="s">
        <v>4283</v>
      </c>
      <c r="C929" t="s">
        <v>5839</v>
      </c>
      <c r="D929" t="s">
        <v>7066</v>
      </c>
      <c r="E929" t="s">
        <v>6562</v>
      </c>
      <c r="F929" t="s">
        <v>702</v>
      </c>
      <c r="G929" t="s">
        <v>5851</v>
      </c>
      <c r="H929">
        <v>863307500625902</v>
      </c>
      <c r="I929">
        <v>1099</v>
      </c>
      <c r="J929" t="s">
        <v>1879</v>
      </c>
      <c r="K929" t="s">
        <v>4379</v>
      </c>
      <c r="L929" t="s">
        <v>4251</v>
      </c>
    </row>
    <row r="930" spans="1:12" x14ac:dyDescent="0.3">
      <c r="A930">
        <v>863417</v>
      </c>
      <c r="B930" t="s">
        <v>4292</v>
      </c>
      <c r="C930" t="s">
        <v>5839</v>
      </c>
      <c r="D930" t="s">
        <v>7067</v>
      </c>
      <c r="E930" t="s">
        <v>6563</v>
      </c>
      <c r="F930" t="s">
        <v>708</v>
      </c>
      <c r="G930" t="s">
        <v>5844</v>
      </c>
      <c r="H930">
        <v>863417500625911</v>
      </c>
      <c r="I930">
        <v>1000</v>
      </c>
      <c r="J930" t="s">
        <v>1714</v>
      </c>
      <c r="K930" t="s">
        <v>5568</v>
      </c>
      <c r="L930" t="s">
        <v>4253</v>
      </c>
    </row>
    <row r="931" spans="1:12" x14ac:dyDescent="0.3">
      <c r="A931">
        <v>863637</v>
      </c>
      <c r="B931" t="s">
        <v>4294</v>
      </c>
      <c r="C931" t="s">
        <v>5839</v>
      </c>
      <c r="D931" t="s">
        <v>7067</v>
      </c>
      <c r="E931" t="s">
        <v>6564</v>
      </c>
      <c r="F931" t="s">
        <v>708</v>
      </c>
      <c r="G931" t="s">
        <v>5852</v>
      </c>
      <c r="H931">
        <v>863637500625741</v>
      </c>
      <c r="I931">
        <v>1011</v>
      </c>
      <c r="J931" t="s">
        <v>1714</v>
      </c>
      <c r="K931" t="s">
        <v>4377</v>
      </c>
      <c r="L931" t="s">
        <v>4196</v>
      </c>
    </row>
    <row r="932" spans="1:12" x14ac:dyDescent="0.3">
      <c r="A932">
        <v>863806</v>
      </c>
      <c r="B932" t="s">
        <v>4296</v>
      </c>
      <c r="C932" t="s">
        <v>5839</v>
      </c>
      <c r="D932" t="s">
        <v>7067</v>
      </c>
      <c r="E932" t="s">
        <v>6565</v>
      </c>
      <c r="F932" t="s">
        <v>708</v>
      </c>
      <c r="G932" t="s">
        <v>5865</v>
      </c>
      <c r="H932">
        <v>863806500625021</v>
      </c>
      <c r="I932">
        <v>1000</v>
      </c>
      <c r="J932" t="s">
        <v>1714</v>
      </c>
      <c r="K932" t="s">
        <v>5820</v>
      </c>
      <c r="L932" t="s">
        <v>4198</v>
      </c>
    </row>
    <row r="933" spans="1:12" x14ac:dyDescent="0.3">
      <c r="A933">
        <v>864413</v>
      </c>
      <c r="B933" t="s">
        <v>4285</v>
      </c>
      <c r="C933" t="s">
        <v>5839</v>
      </c>
      <c r="D933" t="s">
        <v>7065</v>
      </c>
      <c r="E933" t="s">
        <v>6566</v>
      </c>
      <c r="F933" t="s">
        <v>708</v>
      </c>
      <c r="G933" t="s">
        <v>1882</v>
      </c>
      <c r="H933">
        <v>864413500626101</v>
      </c>
      <c r="I933">
        <v>1000</v>
      </c>
      <c r="J933" t="s">
        <v>1339</v>
      </c>
      <c r="K933" t="s">
        <v>5380</v>
      </c>
      <c r="L933" t="s">
        <v>4255</v>
      </c>
    </row>
    <row r="934" spans="1:12" x14ac:dyDescent="0.3">
      <c r="A934">
        <v>864414</v>
      </c>
      <c r="B934" t="s">
        <v>4287</v>
      </c>
      <c r="C934" t="s">
        <v>5839</v>
      </c>
      <c r="D934" t="s">
        <v>7067</v>
      </c>
      <c r="E934" t="s">
        <v>6567</v>
      </c>
      <c r="F934" t="s">
        <v>708</v>
      </c>
      <c r="G934" t="s">
        <v>5867</v>
      </c>
      <c r="H934">
        <v>864414500626091</v>
      </c>
      <c r="I934">
        <v>1000</v>
      </c>
      <c r="J934" t="s">
        <v>1714</v>
      </c>
      <c r="K934" t="s">
        <v>5380</v>
      </c>
      <c r="L934" t="s">
        <v>4257</v>
      </c>
    </row>
    <row r="935" spans="1:12" x14ac:dyDescent="0.3">
      <c r="A935">
        <v>865038</v>
      </c>
      <c r="B935" t="s">
        <v>4342</v>
      </c>
      <c r="C935" t="s">
        <v>5839</v>
      </c>
      <c r="D935" t="s">
        <v>7065</v>
      </c>
      <c r="E935" t="s">
        <v>7456</v>
      </c>
      <c r="F935" t="s">
        <v>708</v>
      </c>
      <c r="G935" t="s">
        <v>1843</v>
      </c>
      <c r="H935">
        <v>865038500626811</v>
      </c>
      <c r="I935">
        <v>1000</v>
      </c>
      <c r="J935" t="s">
        <v>1339</v>
      </c>
      <c r="K935" t="s">
        <v>7446</v>
      </c>
      <c r="L935" t="s">
        <v>7457</v>
      </c>
    </row>
    <row r="936" spans="1:12" x14ac:dyDescent="0.3">
      <c r="A936">
        <v>865410</v>
      </c>
      <c r="B936" t="s">
        <v>3523</v>
      </c>
      <c r="C936" t="s">
        <v>5839</v>
      </c>
      <c r="D936" t="s">
        <v>7073</v>
      </c>
      <c r="E936" t="s">
        <v>7458</v>
      </c>
      <c r="F936" t="s">
        <v>708</v>
      </c>
      <c r="G936" t="s">
        <v>5901</v>
      </c>
      <c r="H936">
        <v>865410500627401</v>
      </c>
      <c r="I936">
        <v>1000</v>
      </c>
      <c r="J936" t="s">
        <v>1705</v>
      </c>
      <c r="K936" t="s">
        <v>7460</v>
      </c>
      <c r="L936" t="s">
        <v>7459</v>
      </c>
    </row>
    <row r="937" spans="1:12" x14ac:dyDescent="0.3">
      <c r="A937">
        <v>865411</v>
      </c>
      <c r="B937" t="s">
        <v>3516</v>
      </c>
      <c r="C937" t="s">
        <v>5839</v>
      </c>
      <c r="D937" t="s">
        <v>7067</v>
      </c>
      <c r="E937" t="s">
        <v>7461</v>
      </c>
      <c r="F937" t="s">
        <v>708</v>
      </c>
      <c r="G937" t="s">
        <v>5872</v>
      </c>
      <c r="H937">
        <v>865411500627411</v>
      </c>
      <c r="I937">
        <v>1000</v>
      </c>
      <c r="J937" t="s">
        <v>1714</v>
      </c>
      <c r="K937" t="s">
        <v>7460</v>
      </c>
      <c r="L937" t="s">
        <v>7462</v>
      </c>
    </row>
    <row r="938" spans="1:12" x14ac:dyDescent="0.3">
      <c r="A938">
        <v>865428</v>
      </c>
      <c r="B938" t="s">
        <v>4349</v>
      </c>
      <c r="C938" t="s">
        <v>5839</v>
      </c>
      <c r="D938" t="s">
        <v>7066</v>
      </c>
      <c r="E938" t="s">
        <v>7463</v>
      </c>
      <c r="F938" t="s">
        <v>708</v>
      </c>
      <c r="G938" t="s">
        <v>5859</v>
      </c>
      <c r="H938">
        <v>865428500627491</v>
      </c>
      <c r="I938">
        <v>1011</v>
      </c>
      <c r="J938" t="s">
        <v>101</v>
      </c>
      <c r="K938" t="s">
        <v>7465</v>
      </c>
      <c r="L938" t="s">
        <v>7464</v>
      </c>
    </row>
    <row r="939" spans="1:12" x14ac:dyDescent="0.3">
      <c r="A939">
        <v>865435</v>
      </c>
      <c r="B939" t="s">
        <v>4350</v>
      </c>
      <c r="C939" t="s">
        <v>5839</v>
      </c>
      <c r="D939" t="s">
        <v>7067</v>
      </c>
      <c r="E939" t="s">
        <v>7466</v>
      </c>
      <c r="F939" t="s">
        <v>708</v>
      </c>
      <c r="G939" t="s">
        <v>5878</v>
      </c>
      <c r="H939">
        <v>865435500627421</v>
      </c>
      <c r="I939">
        <v>1000</v>
      </c>
      <c r="J939" t="s">
        <v>1714</v>
      </c>
      <c r="K939" t="s">
        <v>7460</v>
      </c>
      <c r="L939" t="s">
        <v>7467</v>
      </c>
    </row>
    <row r="940" spans="1:12" x14ac:dyDescent="0.3">
      <c r="A940">
        <v>865437</v>
      </c>
      <c r="B940" t="s">
        <v>4351</v>
      </c>
      <c r="C940" t="s">
        <v>5839</v>
      </c>
      <c r="D940" t="s">
        <v>7066</v>
      </c>
      <c r="E940" t="s">
        <v>7468</v>
      </c>
      <c r="F940" t="s">
        <v>708</v>
      </c>
      <c r="G940" t="s">
        <v>5843</v>
      </c>
      <c r="H940">
        <v>865437500627501</v>
      </c>
      <c r="I940">
        <v>1011</v>
      </c>
      <c r="J940" t="s">
        <v>101</v>
      </c>
      <c r="K940" t="s">
        <v>7465</v>
      </c>
      <c r="L940" t="s">
        <v>7469</v>
      </c>
    </row>
    <row r="941" spans="1:12" x14ac:dyDescent="0.3">
      <c r="A941">
        <v>865449</v>
      </c>
      <c r="B941" t="s">
        <v>3507</v>
      </c>
      <c r="C941" t="s">
        <v>5839</v>
      </c>
      <c r="D941" t="s">
        <v>7066</v>
      </c>
      <c r="E941" t="s">
        <v>7470</v>
      </c>
      <c r="F941" t="s">
        <v>708</v>
      </c>
      <c r="G941" t="s">
        <v>5867</v>
      </c>
      <c r="H941">
        <v>865449500627431</v>
      </c>
      <c r="I941">
        <v>1000</v>
      </c>
      <c r="J941" t="s">
        <v>101</v>
      </c>
      <c r="K941" t="s">
        <v>7460</v>
      </c>
      <c r="L941" t="s">
        <v>7471</v>
      </c>
    </row>
    <row r="942" spans="1:12" x14ac:dyDescent="0.3">
      <c r="A942">
        <v>865533</v>
      </c>
      <c r="B942" t="s">
        <v>270</v>
      </c>
      <c r="C942" t="s">
        <v>5839</v>
      </c>
      <c r="D942" t="s">
        <v>7068</v>
      </c>
      <c r="E942" t="s">
        <v>7634</v>
      </c>
      <c r="F942" t="s">
        <v>708</v>
      </c>
      <c r="G942" t="s">
        <v>5870</v>
      </c>
      <c r="H942">
        <v>865533500629991</v>
      </c>
      <c r="I942">
        <v>1011</v>
      </c>
      <c r="J942" t="s">
        <v>101</v>
      </c>
      <c r="K942" t="s">
        <v>7635</v>
      </c>
      <c r="L942" t="s">
        <v>7625</v>
      </c>
    </row>
    <row r="943" spans="1:12" x14ac:dyDescent="0.3">
      <c r="A943">
        <v>865539</v>
      </c>
      <c r="B943" t="s">
        <v>267</v>
      </c>
      <c r="C943" t="s">
        <v>5839</v>
      </c>
      <c r="D943" t="s">
        <v>7064</v>
      </c>
      <c r="E943" t="s">
        <v>7636</v>
      </c>
      <c r="F943" t="s">
        <v>708</v>
      </c>
      <c r="G943" t="s">
        <v>1859</v>
      </c>
      <c r="H943">
        <v>865539500630011</v>
      </c>
      <c r="I943">
        <v>1011</v>
      </c>
      <c r="J943" t="s">
        <v>1339</v>
      </c>
      <c r="K943" t="s">
        <v>7635</v>
      </c>
      <c r="L943" t="s">
        <v>7627</v>
      </c>
    </row>
    <row r="944" spans="1:12" x14ac:dyDescent="0.3">
      <c r="A944">
        <v>865542</v>
      </c>
      <c r="B944" t="s">
        <v>272</v>
      </c>
      <c r="C944" t="s">
        <v>5839</v>
      </c>
      <c r="D944" t="s">
        <v>7068</v>
      </c>
      <c r="E944" t="s">
        <v>7637</v>
      </c>
      <c r="F944" t="s">
        <v>708</v>
      </c>
      <c r="G944" t="s">
        <v>5870</v>
      </c>
      <c r="H944">
        <v>865542500630041</v>
      </c>
      <c r="I944">
        <v>1011</v>
      </c>
      <c r="J944" t="s">
        <v>101</v>
      </c>
      <c r="K944" t="s">
        <v>7635</v>
      </c>
      <c r="L944" t="s">
        <v>7630</v>
      </c>
    </row>
    <row r="945" spans="1:12" x14ac:dyDescent="0.3">
      <c r="A945">
        <v>865547</v>
      </c>
      <c r="B945" t="s">
        <v>265</v>
      </c>
      <c r="C945" t="s">
        <v>5839</v>
      </c>
      <c r="D945" t="s">
        <v>7064</v>
      </c>
      <c r="E945" t="s">
        <v>7638</v>
      </c>
      <c r="F945" t="s">
        <v>708</v>
      </c>
      <c r="G945" t="s">
        <v>1604</v>
      </c>
      <c r="H945">
        <v>865547500630021</v>
      </c>
      <c r="I945">
        <v>1011</v>
      </c>
      <c r="J945" t="s">
        <v>1339</v>
      </c>
      <c r="K945" t="s">
        <v>7635</v>
      </c>
      <c r="L945" t="s">
        <v>7628</v>
      </c>
    </row>
    <row r="946" spans="1:12" x14ac:dyDescent="0.3">
      <c r="A946">
        <v>865549</v>
      </c>
      <c r="B946" t="s">
        <v>272</v>
      </c>
      <c r="C946" t="s">
        <v>5839</v>
      </c>
      <c r="D946" t="s">
        <v>7068</v>
      </c>
      <c r="E946" t="s">
        <v>7639</v>
      </c>
      <c r="F946" t="s">
        <v>708</v>
      </c>
      <c r="G946" t="s">
        <v>5870</v>
      </c>
      <c r="H946">
        <v>865549500630031</v>
      </c>
      <c r="I946">
        <v>1011</v>
      </c>
      <c r="J946" t="s">
        <v>101</v>
      </c>
      <c r="K946" t="s">
        <v>7635</v>
      </c>
      <c r="L946" t="s">
        <v>7629</v>
      </c>
    </row>
    <row r="947" spans="1:12" x14ac:dyDescent="0.3">
      <c r="A947">
        <v>865594</v>
      </c>
      <c r="B947" t="s">
        <v>994</v>
      </c>
      <c r="C947" t="s">
        <v>5839</v>
      </c>
      <c r="D947" t="s">
        <v>7068</v>
      </c>
      <c r="E947" t="s">
        <v>7472</v>
      </c>
      <c r="F947" t="s">
        <v>708</v>
      </c>
      <c r="G947" t="s">
        <v>704</v>
      </c>
      <c r="H947">
        <v>865594500628001</v>
      </c>
      <c r="I947">
        <v>1000</v>
      </c>
      <c r="J947" t="s">
        <v>101</v>
      </c>
      <c r="K947" t="s">
        <v>7443</v>
      </c>
      <c r="L947" t="s">
        <v>7473</v>
      </c>
    </row>
    <row r="948" spans="1:12" x14ac:dyDescent="0.3">
      <c r="A948">
        <v>865594</v>
      </c>
      <c r="B948" t="s">
        <v>994</v>
      </c>
      <c r="C948" t="s">
        <v>5839</v>
      </c>
      <c r="D948" t="s">
        <v>7068</v>
      </c>
      <c r="E948" t="s">
        <v>7472</v>
      </c>
      <c r="F948" t="s">
        <v>702</v>
      </c>
      <c r="G948" t="s">
        <v>704</v>
      </c>
      <c r="H948">
        <v>865594500628002</v>
      </c>
      <c r="I948">
        <v>1099</v>
      </c>
      <c r="J948" t="s">
        <v>1879</v>
      </c>
      <c r="K948" t="s">
        <v>7443</v>
      </c>
      <c r="L948" t="s">
        <v>7474</v>
      </c>
    </row>
    <row r="949" spans="1:12" x14ac:dyDescent="0.3">
      <c r="A949">
        <v>866044</v>
      </c>
      <c r="B949" t="s">
        <v>7493</v>
      </c>
      <c r="C949" t="s">
        <v>5839</v>
      </c>
      <c r="D949" t="s">
        <v>7067</v>
      </c>
      <c r="E949" t="s">
        <v>7501</v>
      </c>
      <c r="F949" t="s">
        <v>708</v>
      </c>
      <c r="G949" t="s">
        <v>5878</v>
      </c>
      <c r="H949">
        <v>866044500628691</v>
      </c>
      <c r="I949">
        <v>1000</v>
      </c>
      <c r="J949" t="s">
        <v>1714</v>
      </c>
      <c r="K949" t="s">
        <v>7503</v>
      </c>
      <c r="L949" t="s">
        <v>7502</v>
      </c>
    </row>
    <row r="950" spans="1:12" x14ac:dyDescent="0.3">
      <c r="A950">
        <v>866045</v>
      </c>
      <c r="B950" t="s">
        <v>7495</v>
      </c>
      <c r="C950" t="s">
        <v>5839</v>
      </c>
      <c r="D950" t="s">
        <v>7067</v>
      </c>
      <c r="E950" t="s">
        <v>7504</v>
      </c>
      <c r="F950" t="s">
        <v>708</v>
      </c>
      <c r="G950" t="s">
        <v>5878</v>
      </c>
      <c r="H950">
        <v>866045500628701</v>
      </c>
      <c r="I950">
        <v>1000</v>
      </c>
      <c r="J950" t="s">
        <v>1714</v>
      </c>
      <c r="K950" t="s">
        <v>7503</v>
      </c>
      <c r="L950" t="s">
        <v>7505</v>
      </c>
    </row>
    <row r="951" spans="1:12" x14ac:dyDescent="0.3">
      <c r="A951">
        <v>866046</v>
      </c>
      <c r="B951" t="s">
        <v>7495</v>
      </c>
      <c r="C951" t="s">
        <v>5839</v>
      </c>
      <c r="D951" t="s">
        <v>7067</v>
      </c>
      <c r="E951" t="s">
        <v>7506</v>
      </c>
      <c r="F951" t="s">
        <v>708</v>
      </c>
      <c r="G951" t="s">
        <v>5867</v>
      </c>
      <c r="H951">
        <v>866046500628791</v>
      </c>
      <c r="I951">
        <v>1000</v>
      </c>
      <c r="J951" t="s">
        <v>1714</v>
      </c>
      <c r="K951" t="s">
        <v>7503</v>
      </c>
      <c r="L951" t="s">
        <v>7507</v>
      </c>
    </row>
    <row r="952" spans="1:12" x14ac:dyDescent="0.3">
      <c r="A952">
        <v>866047</v>
      </c>
      <c r="B952" t="s">
        <v>7496</v>
      </c>
      <c r="C952" t="s">
        <v>5839</v>
      </c>
      <c r="D952" t="s">
        <v>7067</v>
      </c>
      <c r="E952" t="s">
        <v>7508</v>
      </c>
      <c r="F952" t="s">
        <v>708</v>
      </c>
      <c r="G952" t="s">
        <v>5855</v>
      </c>
      <c r="H952">
        <v>866047500628721</v>
      </c>
      <c r="I952">
        <v>1000</v>
      </c>
      <c r="J952" t="s">
        <v>1714</v>
      </c>
      <c r="K952" t="s">
        <v>7503</v>
      </c>
      <c r="L952" t="s">
        <v>7509</v>
      </c>
    </row>
    <row r="953" spans="1:12" x14ac:dyDescent="0.3">
      <c r="A953">
        <v>866048</v>
      </c>
      <c r="B953" t="s">
        <v>7497</v>
      </c>
      <c r="C953" t="s">
        <v>5839</v>
      </c>
      <c r="D953" t="s">
        <v>7068</v>
      </c>
      <c r="E953" t="s">
        <v>7510</v>
      </c>
      <c r="F953" t="s">
        <v>708</v>
      </c>
      <c r="G953" t="s">
        <v>5866</v>
      </c>
      <c r="H953">
        <v>866048500628731</v>
      </c>
      <c r="I953">
        <v>1000</v>
      </c>
      <c r="J953" t="s">
        <v>101</v>
      </c>
      <c r="K953" t="s">
        <v>7503</v>
      </c>
      <c r="L953" t="s">
        <v>7511</v>
      </c>
    </row>
    <row r="954" spans="1:12" x14ac:dyDescent="0.3">
      <c r="A954">
        <v>866049</v>
      </c>
      <c r="B954" t="s">
        <v>7498</v>
      </c>
      <c r="C954" t="s">
        <v>5839</v>
      </c>
      <c r="D954" t="s">
        <v>7067</v>
      </c>
      <c r="E954" t="s">
        <v>7512</v>
      </c>
      <c r="F954" t="s">
        <v>708</v>
      </c>
      <c r="G954" t="s">
        <v>5872</v>
      </c>
      <c r="H954">
        <v>866049500628751</v>
      </c>
      <c r="I954">
        <v>1000</v>
      </c>
      <c r="J954" t="s">
        <v>1714</v>
      </c>
      <c r="K954" t="s">
        <v>7503</v>
      </c>
      <c r="L954" t="s">
        <v>7513</v>
      </c>
    </row>
    <row r="955" spans="1:12" x14ac:dyDescent="0.3">
      <c r="A955">
        <v>866052</v>
      </c>
      <c r="B955" t="s">
        <v>7499</v>
      </c>
      <c r="C955" t="s">
        <v>5839</v>
      </c>
      <c r="D955" t="s">
        <v>7068</v>
      </c>
      <c r="E955" t="s">
        <v>7514</v>
      </c>
      <c r="F955" t="s">
        <v>708</v>
      </c>
      <c r="G955" t="s">
        <v>5859</v>
      </c>
      <c r="H955">
        <v>866052500628771</v>
      </c>
      <c r="I955">
        <v>1000</v>
      </c>
      <c r="J955" t="s">
        <v>101</v>
      </c>
      <c r="K955" t="s">
        <v>7503</v>
      </c>
      <c r="L955" t="s">
        <v>7515</v>
      </c>
    </row>
    <row r="956" spans="1:12" x14ac:dyDescent="0.3">
      <c r="A956">
        <v>866065</v>
      </c>
      <c r="B956" t="s">
        <v>3548</v>
      </c>
      <c r="C956" t="s">
        <v>5839</v>
      </c>
      <c r="D956" t="s">
        <v>7067</v>
      </c>
      <c r="E956" t="s">
        <v>7516</v>
      </c>
      <c r="F956" t="s">
        <v>708</v>
      </c>
      <c r="G956" t="s">
        <v>5878</v>
      </c>
      <c r="H956">
        <v>866065500628781</v>
      </c>
      <c r="I956">
        <v>1000</v>
      </c>
      <c r="J956" t="s">
        <v>1714</v>
      </c>
      <c r="K956" t="s">
        <v>7503</v>
      </c>
      <c r="L956" t="s">
        <v>7517</v>
      </c>
    </row>
  </sheetData>
  <phoneticPr fontId="35" type="noConversion"/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6B44-61A7-494E-A610-FCDB9F3C8F2C}">
  <sheetPr codeName="Feuil10"/>
  <dimension ref="A1:G1002"/>
  <sheetViews>
    <sheetView workbookViewId="0">
      <selection sqref="A1:G1000"/>
    </sheetView>
  </sheetViews>
  <sheetFormatPr baseColWidth="10" defaultRowHeight="15.05" x14ac:dyDescent="0.3"/>
  <cols>
    <col min="1" max="1" width="10.109375" bestFit="1" customWidth="1"/>
    <col min="2" max="2" width="13.109375" bestFit="1" customWidth="1"/>
    <col min="3" max="3" width="40.77734375" bestFit="1" customWidth="1"/>
    <col min="4" max="4" width="13.5546875" bestFit="1" customWidth="1"/>
    <col min="5" max="5" width="17" bestFit="1" customWidth="1"/>
    <col min="6" max="6" width="37.109375" bestFit="1" customWidth="1"/>
    <col min="7" max="8" width="11" bestFit="1" customWidth="1"/>
    <col min="9" max="9" width="17.88671875" bestFit="1" customWidth="1"/>
    <col min="10" max="10" width="35.109375" bestFit="1" customWidth="1"/>
    <col min="11" max="11" width="19.5546875" bestFit="1" customWidth="1"/>
    <col min="12" max="12" width="18" bestFit="1" customWidth="1"/>
    <col min="13" max="13" width="15.109375" bestFit="1" customWidth="1"/>
  </cols>
  <sheetData>
    <row r="1" spans="1:7" x14ac:dyDescent="0.3">
      <c r="A1" t="s">
        <v>47</v>
      </c>
      <c r="B1" t="s">
        <v>410</v>
      </c>
      <c r="C1" t="s">
        <v>411</v>
      </c>
      <c r="D1" t="s">
        <v>468</v>
      </c>
      <c r="E1" t="s">
        <v>469</v>
      </c>
      <c r="F1" t="s">
        <v>5926</v>
      </c>
      <c r="G1" t="s">
        <v>7520</v>
      </c>
    </row>
    <row r="2" spans="1:7" hidden="1" x14ac:dyDescent="0.3">
      <c r="A2">
        <v>1565</v>
      </c>
      <c r="B2">
        <v>6599</v>
      </c>
      <c r="C2" t="s">
        <v>412</v>
      </c>
      <c r="D2">
        <v>15651</v>
      </c>
      <c r="E2">
        <v>1000</v>
      </c>
      <c r="F2" t="s">
        <v>1339</v>
      </c>
      <c r="G2" t="s">
        <v>1343</v>
      </c>
    </row>
    <row r="3" spans="1:7" hidden="1" x14ac:dyDescent="0.3">
      <c r="A3">
        <v>568939</v>
      </c>
      <c r="B3">
        <v>401280</v>
      </c>
      <c r="C3" t="s">
        <v>453</v>
      </c>
      <c r="D3">
        <v>5689391</v>
      </c>
      <c r="E3">
        <v>1000</v>
      </c>
      <c r="F3" t="s">
        <v>1714</v>
      </c>
      <c r="G3" t="s">
        <v>1681</v>
      </c>
    </row>
    <row r="4" spans="1:7" hidden="1" x14ac:dyDescent="0.3">
      <c r="A4">
        <v>1566</v>
      </c>
      <c r="B4">
        <v>6599</v>
      </c>
      <c r="C4" t="s">
        <v>412</v>
      </c>
      <c r="D4">
        <v>15661</v>
      </c>
      <c r="E4">
        <v>1000</v>
      </c>
      <c r="F4" t="s">
        <v>1339</v>
      </c>
      <c r="G4" t="s">
        <v>1344</v>
      </c>
    </row>
    <row r="5" spans="1:7" hidden="1" x14ac:dyDescent="0.3">
      <c r="A5">
        <v>452911</v>
      </c>
      <c r="B5">
        <v>474395</v>
      </c>
      <c r="C5" t="s">
        <v>449</v>
      </c>
      <c r="D5">
        <v>4529111</v>
      </c>
      <c r="E5">
        <v>1000</v>
      </c>
      <c r="F5" t="s">
        <v>2258</v>
      </c>
      <c r="G5" t="s">
        <v>1377</v>
      </c>
    </row>
    <row r="6" spans="1:7" hidden="1" x14ac:dyDescent="0.3">
      <c r="A6">
        <v>536268</v>
      </c>
      <c r="B6">
        <v>726942</v>
      </c>
      <c r="C6" t="s">
        <v>419</v>
      </c>
      <c r="D6">
        <v>5362682</v>
      </c>
      <c r="E6">
        <v>1000</v>
      </c>
      <c r="F6" t="s">
        <v>101</v>
      </c>
      <c r="G6" t="s">
        <v>6727</v>
      </c>
    </row>
    <row r="7" spans="1:7" hidden="1" x14ac:dyDescent="0.3">
      <c r="A7">
        <v>324158</v>
      </c>
      <c r="B7">
        <v>593636</v>
      </c>
      <c r="C7" t="s">
        <v>418</v>
      </c>
      <c r="D7">
        <v>3241582</v>
      </c>
      <c r="E7">
        <v>1000</v>
      </c>
      <c r="F7" t="s">
        <v>1339</v>
      </c>
      <c r="G7" t="s">
        <v>3315</v>
      </c>
    </row>
    <row r="8" spans="1:7" hidden="1" x14ac:dyDescent="0.3">
      <c r="A8">
        <v>324158</v>
      </c>
      <c r="B8">
        <v>593636</v>
      </c>
      <c r="C8" t="s">
        <v>418</v>
      </c>
      <c r="D8">
        <v>3241581</v>
      </c>
      <c r="E8">
        <v>1001</v>
      </c>
      <c r="F8" t="s">
        <v>57</v>
      </c>
      <c r="G8" t="s">
        <v>3316</v>
      </c>
    </row>
    <row r="9" spans="1:7" hidden="1" x14ac:dyDescent="0.3">
      <c r="A9">
        <v>601671</v>
      </c>
      <c r="B9">
        <v>5085</v>
      </c>
      <c r="C9" t="s">
        <v>425</v>
      </c>
      <c r="D9">
        <v>6016711</v>
      </c>
      <c r="E9">
        <v>1000</v>
      </c>
      <c r="F9" t="s">
        <v>1714</v>
      </c>
      <c r="G9" t="s">
        <v>1687</v>
      </c>
    </row>
    <row r="10" spans="1:7" hidden="1" x14ac:dyDescent="0.3">
      <c r="A10">
        <v>84690</v>
      </c>
      <c r="B10">
        <v>4939</v>
      </c>
      <c r="C10" t="s">
        <v>413</v>
      </c>
      <c r="D10">
        <v>846901</v>
      </c>
      <c r="E10">
        <v>1000</v>
      </c>
      <c r="F10" t="s">
        <v>101</v>
      </c>
      <c r="G10" t="s">
        <v>1350</v>
      </c>
    </row>
    <row r="11" spans="1:7" hidden="1" x14ac:dyDescent="0.3">
      <c r="A11">
        <v>2029</v>
      </c>
      <c r="B11">
        <v>743482</v>
      </c>
      <c r="C11" t="s">
        <v>1661</v>
      </c>
      <c r="D11">
        <v>20293</v>
      </c>
      <c r="E11">
        <v>1000</v>
      </c>
      <c r="F11" t="s">
        <v>1339</v>
      </c>
      <c r="G11" t="s">
        <v>6624</v>
      </c>
    </row>
    <row r="12" spans="1:7" hidden="1" x14ac:dyDescent="0.3">
      <c r="A12">
        <v>2029</v>
      </c>
      <c r="B12">
        <v>768757</v>
      </c>
      <c r="C12" t="s">
        <v>2069</v>
      </c>
      <c r="D12">
        <v>20294</v>
      </c>
      <c r="E12">
        <v>1001</v>
      </c>
      <c r="F12" t="s">
        <v>1647</v>
      </c>
      <c r="G12" t="s">
        <v>6625</v>
      </c>
    </row>
    <row r="13" spans="1:7" hidden="1" x14ac:dyDescent="0.3">
      <c r="A13">
        <v>2029</v>
      </c>
      <c r="B13">
        <v>743482</v>
      </c>
      <c r="C13" t="s">
        <v>1661</v>
      </c>
      <c r="D13">
        <v>20295</v>
      </c>
      <c r="E13">
        <v>1002</v>
      </c>
      <c r="F13" t="s">
        <v>57</v>
      </c>
      <c r="G13" t="s">
        <v>6626</v>
      </c>
    </row>
    <row r="14" spans="1:7" hidden="1" x14ac:dyDescent="0.3">
      <c r="A14">
        <v>3574</v>
      </c>
      <c r="B14">
        <v>593636</v>
      </c>
      <c r="C14" t="s">
        <v>418</v>
      </c>
      <c r="D14">
        <v>35742</v>
      </c>
      <c r="E14">
        <v>1000</v>
      </c>
      <c r="F14" t="s">
        <v>1339</v>
      </c>
      <c r="G14" t="s">
        <v>3300</v>
      </c>
    </row>
    <row r="15" spans="1:7" hidden="1" x14ac:dyDescent="0.3">
      <c r="A15">
        <v>281793</v>
      </c>
      <c r="B15">
        <v>410190</v>
      </c>
      <c r="C15" t="s">
        <v>463</v>
      </c>
      <c r="D15">
        <v>2817931</v>
      </c>
      <c r="E15">
        <v>1000</v>
      </c>
      <c r="F15" t="s">
        <v>1714</v>
      </c>
      <c r="G15" t="s">
        <v>1654</v>
      </c>
    </row>
    <row r="16" spans="1:7" hidden="1" x14ac:dyDescent="0.3">
      <c r="A16">
        <v>624503</v>
      </c>
      <c r="B16">
        <v>6201</v>
      </c>
      <c r="C16" t="s">
        <v>441</v>
      </c>
      <c r="D16">
        <v>6245031</v>
      </c>
      <c r="E16">
        <v>1000</v>
      </c>
      <c r="F16" t="s">
        <v>3613</v>
      </c>
      <c r="G16" t="s">
        <v>1429</v>
      </c>
    </row>
    <row r="17" spans="1:7" hidden="1" x14ac:dyDescent="0.3">
      <c r="A17">
        <v>624503</v>
      </c>
      <c r="B17">
        <v>834677</v>
      </c>
      <c r="C17" t="s">
        <v>3046</v>
      </c>
      <c r="D17">
        <v>6245032</v>
      </c>
      <c r="E17">
        <v>1011</v>
      </c>
      <c r="F17" t="s">
        <v>101</v>
      </c>
      <c r="G17" t="s">
        <v>6757</v>
      </c>
    </row>
    <row r="18" spans="1:7" hidden="1" x14ac:dyDescent="0.3">
      <c r="A18">
        <v>186658</v>
      </c>
      <c r="B18">
        <v>514482</v>
      </c>
      <c r="C18" t="s">
        <v>436</v>
      </c>
      <c r="D18">
        <v>1866581</v>
      </c>
      <c r="E18">
        <v>1000</v>
      </c>
      <c r="F18" t="s">
        <v>2256</v>
      </c>
      <c r="G18" t="s">
        <v>1362</v>
      </c>
    </row>
    <row r="19" spans="1:7" hidden="1" x14ac:dyDescent="0.3">
      <c r="A19">
        <v>186658</v>
      </c>
      <c r="B19">
        <v>282995</v>
      </c>
      <c r="C19" t="s">
        <v>437</v>
      </c>
      <c r="D19">
        <v>1866581</v>
      </c>
      <c r="E19">
        <v>1000</v>
      </c>
      <c r="F19" t="s">
        <v>2256</v>
      </c>
      <c r="G19" t="s">
        <v>1362</v>
      </c>
    </row>
    <row r="20" spans="1:7" hidden="1" x14ac:dyDescent="0.3">
      <c r="A20">
        <v>543655</v>
      </c>
      <c r="B20">
        <v>726945</v>
      </c>
      <c r="C20" t="s">
        <v>423</v>
      </c>
      <c r="D20">
        <v>5436551</v>
      </c>
      <c r="E20">
        <v>1000</v>
      </c>
      <c r="F20" t="s">
        <v>101</v>
      </c>
      <c r="G20" t="s">
        <v>1408</v>
      </c>
    </row>
    <row r="21" spans="1:7" hidden="1" x14ac:dyDescent="0.3">
      <c r="A21">
        <v>536274</v>
      </c>
      <c r="B21">
        <v>552753</v>
      </c>
      <c r="C21" t="s">
        <v>455</v>
      </c>
      <c r="D21">
        <v>5362741</v>
      </c>
      <c r="E21">
        <v>1000</v>
      </c>
      <c r="F21" t="s">
        <v>1339</v>
      </c>
      <c r="G21" t="s">
        <v>1390</v>
      </c>
    </row>
    <row r="22" spans="1:7" hidden="1" x14ac:dyDescent="0.3">
      <c r="A22">
        <v>536274</v>
      </c>
      <c r="B22">
        <v>6899</v>
      </c>
      <c r="C22" t="s">
        <v>6622</v>
      </c>
      <c r="D22">
        <v>5362741</v>
      </c>
      <c r="E22">
        <v>1000</v>
      </c>
      <c r="F22" t="s">
        <v>1339</v>
      </c>
      <c r="G22" t="s">
        <v>1390</v>
      </c>
    </row>
    <row r="23" spans="1:7" hidden="1" x14ac:dyDescent="0.3">
      <c r="A23">
        <v>4181</v>
      </c>
      <c r="B23">
        <v>768749</v>
      </c>
      <c r="C23" t="s">
        <v>2074</v>
      </c>
      <c r="D23">
        <v>41813</v>
      </c>
      <c r="E23">
        <v>1000</v>
      </c>
      <c r="F23" t="s">
        <v>1339</v>
      </c>
      <c r="G23" t="s">
        <v>6633</v>
      </c>
    </row>
    <row r="24" spans="1:7" hidden="1" x14ac:dyDescent="0.3">
      <c r="A24">
        <v>4679</v>
      </c>
      <c r="B24">
        <v>768757</v>
      </c>
      <c r="C24" t="s">
        <v>2069</v>
      </c>
      <c r="D24">
        <v>46796</v>
      </c>
      <c r="E24">
        <v>1000</v>
      </c>
      <c r="F24" t="s">
        <v>1705</v>
      </c>
      <c r="G24" t="s">
        <v>6646</v>
      </c>
    </row>
    <row r="25" spans="1:7" hidden="1" x14ac:dyDescent="0.3">
      <c r="A25">
        <v>4181</v>
      </c>
      <c r="B25">
        <v>809282</v>
      </c>
      <c r="C25" t="s">
        <v>3482</v>
      </c>
      <c r="D25">
        <v>41814</v>
      </c>
      <c r="E25">
        <v>1001</v>
      </c>
      <c r="F25" t="s">
        <v>4761</v>
      </c>
      <c r="G25" t="s">
        <v>7581</v>
      </c>
    </row>
    <row r="26" spans="1:7" hidden="1" x14ac:dyDescent="0.3">
      <c r="A26">
        <v>4181</v>
      </c>
      <c r="B26">
        <v>454811</v>
      </c>
      <c r="C26" t="s">
        <v>7580</v>
      </c>
      <c r="D26">
        <v>41815</v>
      </c>
      <c r="E26">
        <v>1002</v>
      </c>
      <c r="F26" t="s">
        <v>4393</v>
      </c>
      <c r="G26" t="s">
        <v>7582</v>
      </c>
    </row>
    <row r="27" spans="1:7" hidden="1" x14ac:dyDescent="0.3">
      <c r="A27">
        <v>4181</v>
      </c>
      <c r="B27">
        <v>768749</v>
      </c>
      <c r="C27" t="s">
        <v>2074</v>
      </c>
      <c r="D27">
        <v>41816</v>
      </c>
      <c r="E27">
        <v>1003</v>
      </c>
      <c r="F27" t="s">
        <v>57</v>
      </c>
      <c r="G27" t="s">
        <v>6634</v>
      </c>
    </row>
    <row r="28" spans="1:7" hidden="1" x14ac:dyDescent="0.3">
      <c r="A28">
        <v>542905</v>
      </c>
      <c r="B28">
        <v>593636</v>
      </c>
      <c r="C28" t="s">
        <v>418</v>
      </c>
      <c r="D28">
        <v>5429051</v>
      </c>
      <c r="E28">
        <v>1000</v>
      </c>
      <c r="F28" t="s">
        <v>1339</v>
      </c>
      <c r="G28" t="s">
        <v>3334</v>
      </c>
    </row>
    <row r="29" spans="1:7" hidden="1" x14ac:dyDescent="0.3">
      <c r="A29">
        <v>4182</v>
      </c>
      <c r="B29">
        <v>743483</v>
      </c>
      <c r="C29" t="s">
        <v>2072</v>
      </c>
      <c r="D29">
        <v>41821</v>
      </c>
      <c r="E29">
        <v>1000</v>
      </c>
      <c r="F29" t="s">
        <v>1339</v>
      </c>
      <c r="G29" t="s">
        <v>6635</v>
      </c>
    </row>
    <row r="30" spans="1:7" hidden="1" x14ac:dyDescent="0.3">
      <c r="A30">
        <v>4637</v>
      </c>
      <c r="B30">
        <v>726942</v>
      </c>
      <c r="C30" t="s">
        <v>419</v>
      </c>
      <c r="D30">
        <v>46371</v>
      </c>
      <c r="E30">
        <v>1000</v>
      </c>
      <c r="F30" t="s">
        <v>1339</v>
      </c>
      <c r="G30" t="s">
        <v>3307</v>
      </c>
    </row>
    <row r="31" spans="1:7" hidden="1" x14ac:dyDescent="0.3">
      <c r="A31">
        <v>4637</v>
      </c>
      <c r="B31">
        <v>161641</v>
      </c>
      <c r="C31" t="s">
        <v>420</v>
      </c>
      <c r="D31">
        <v>46371</v>
      </c>
      <c r="E31">
        <v>1000</v>
      </c>
      <c r="F31" t="s">
        <v>1339</v>
      </c>
      <c r="G31" t="s">
        <v>3307</v>
      </c>
    </row>
    <row r="32" spans="1:7" hidden="1" x14ac:dyDescent="0.3">
      <c r="A32">
        <v>4227</v>
      </c>
      <c r="B32">
        <v>593636</v>
      </c>
      <c r="C32" t="s">
        <v>418</v>
      </c>
      <c r="D32">
        <v>42272</v>
      </c>
      <c r="E32">
        <v>1000</v>
      </c>
      <c r="F32" t="s">
        <v>1339</v>
      </c>
      <c r="G32" t="s">
        <v>3301</v>
      </c>
    </row>
    <row r="33" spans="1:7" hidden="1" x14ac:dyDescent="0.3">
      <c r="A33">
        <v>4637</v>
      </c>
      <c r="B33">
        <v>161641</v>
      </c>
      <c r="C33" t="s">
        <v>420</v>
      </c>
      <c r="D33">
        <v>46372</v>
      </c>
      <c r="E33">
        <v>1001</v>
      </c>
      <c r="F33" t="s">
        <v>4393</v>
      </c>
      <c r="G33" t="s">
        <v>7521</v>
      </c>
    </row>
    <row r="34" spans="1:7" hidden="1" x14ac:dyDescent="0.3">
      <c r="A34">
        <v>4227</v>
      </c>
      <c r="B34">
        <v>593636</v>
      </c>
      <c r="C34" t="s">
        <v>418</v>
      </c>
      <c r="D34">
        <v>42273</v>
      </c>
      <c r="E34">
        <v>1001</v>
      </c>
      <c r="F34" t="s">
        <v>57</v>
      </c>
      <c r="G34" t="s">
        <v>6638</v>
      </c>
    </row>
    <row r="35" spans="1:7" hidden="1" x14ac:dyDescent="0.3">
      <c r="A35">
        <v>4637</v>
      </c>
      <c r="B35">
        <v>726942</v>
      </c>
      <c r="C35" t="s">
        <v>419</v>
      </c>
      <c r="D35">
        <v>46373</v>
      </c>
      <c r="E35">
        <v>1002</v>
      </c>
      <c r="F35" t="s">
        <v>57</v>
      </c>
      <c r="G35" t="s">
        <v>6641</v>
      </c>
    </row>
    <row r="36" spans="1:7" hidden="1" x14ac:dyDescent="0.3">
      <c r="A36">
        <v>292892</v>
      </c>
      <c r="B36">
        <v>275633</v>
      </c>
      <c r="C36" t="s">
        <v>442</v>
      </c>
      <c r="D36">
        <v>2928921</v>
      </c>
      <c r="E36">
        <v>1000</v>
      </c>
      <c r="F36" t="s">
        <v>101</v>
      </c>
      <c r="G36" t="s">
        <v>1367</v>
      </c>
    </row>
    <row r="37" spans="1:7" hidden="1" x14ac:dyDescent="0.3">
      <c r="A37">
        <v>653426</v>
      </c>
      <c r="B37">
        <v>803764</v>
      </c>
      <c r="C37" t="s">
        <v>7583</v>
      </c>
      <c r="D37">
        <v>6534262</v>
      </c>
      <c r="E37">
        <v>1000</v>
      </c>
      <c r="F37" t="s">
        <v>4427</v>
      </c>
      <c r="G37" t="s">
        <v>7523</v>
      </c>
    </row>
    <row r="38" spans="1:7" hidden="1" x14ac:dyDescent="0.3">
      <c r="A38">
        <v>653426</v>
      </c>
      <c r="B38">
        <v>768759</v>
      </c>
      <c r="C38" t="s">
        <v>2082</v>
      </c>
      <c r="D38">
        <v>6534263</v>
      </c>
      <c r="E38">
        <v>1001</v>
      </c>
      <c r="F38" t="s">
        <v>57</v>
      </c>
      <c r="G38" t="s">
        <v>6769</v>
      </c>
    </row>
    <row r="39" spans="1:7" hidden="1" x14ac:dyDescent="0.3">
      <c r="A39">
        <v>4285</v>
      </c>
      <c r="B39">
        <v>593636</v>
      </c>
      <c r="C39" t="s">
        <v>418</v>
      </c>
      <c r="D39">
        <v>42851</v>
      </c>
      <c r="E39">
        <v>1000</v>
      </c>
      <c r="F39" t="s">
        <v>1339</v>
      </c>
      <c r="G39" t="s">
        <v>3290</v>
      </c>
    </row>
    <row r="40" spans="1:7" hidden="1" x14ac:dyDescent="0.3">
      <c r="A40">
        <v>4286</v>
      </c>
      <c r="B40">
        <v>593636</v>
      </c>
      <c r="C40" t="s">
        <v>418</v>
      </c>
      <c r="D40">
        <v>42861</v>
      </c>
      <c r="E40">
        <v>1000</v>
      </c>
      <c r="F40" t="s">
        <v>101</v>
      </c>
      <c r="G40" t="s">
        <v>3292</v>
      </c>
    </row>
    <row r="41" spans="1:7" hidden="1" x14ac:dyDescent="0.3">
      <c r="A41">
        <v>4286</v>
      </c>
      <c r="B41">
        <v>593636</v>
      </c>
      <c r="C41" t="s">
        <v>418</v>
      </c>
      <c r="D41">
        <v>42862</v>
      </c>
      <c r="E41">
        <v>1001</v>
      </c>
      <c r="F41" t="s">
        <v>106</v>
      </c>
      <c r="G41" t="s">
        <v>3291</v>
      </c>
    </row>
    <row r="42" spans="1:7" hidden="1" x14ac:dyDescent="0.3">
      <c r="A42">
        <v>4287</v>
      </c>
      <c r="B42">
        <v>593636</v>
      </c>
      <c r="C42" t="s">
        <v>418</v>
      </c>
      <c r="D42">
        <v>42871</v>
      </c>
      <c r="E42">
        <v>1000</v>
      </c>
      <c r="F42" t="s">
        <v>1339</v>
      </c>
      <c r="G42" t="s">
        <v>3304</v>
      </c>
    </row>
    <row r="43" spans="1:7" hidden="1" x14ac:dyDescent="0.3">
      <c r="A43">
        <v>4634</v>
      </c>
      <c r="B43">
        <v>593636</v>
      </c>
      <c r="C43" t="s">
        <v>418</v>
      </c>
      <c r="D43">
        <v>46341</v>
      </c>
      <c r="E43">
        <v>1000</v>
      </c>
      <c r="F43" t="s">
        <v>1339</v>
      </c>
      <c r="G43" t="s">
        <v>3305</v>
      </c>
    </row>
    <row r="44" spans="1:7" hidden="1" x14ac:dyDescent="0.3">
      <c r="A44">
        <v>4634</v>
      </c>
      <c r="B44">
        <v>593636</v>
      </c>
      <c r="C44" t="s">
        <v>418</v>
      </c>
      <c r="D44">
        <v>46341</v>
      </c>
      <c r="E44">
        <v>1099</v>
      </c>
      <c r="F44" t="s">
        <v>1573</v>
      </c>
      <c r="G44" t="s">
        <v>1628</v>
      </c>
    </row>
    <row r="45" spans="1:7" hidden="1" x14ac:dyDescent="0.3">
      <c r="A45">
        <v>632883</v>
      </c>
      <c r="B45">
        <v>544148</v>
      </c>
      <c r="C45" t="s">
        <v>447</v>
      </c>
      <c r="D45">
        <v>6328832</v>
      </c>
      <c r="E45">
        <v>1000</v>
      </c>
      <c r="F45" t="s">
        <v>2238</v>
      </c>
      <c r="G45" t="s">
        <v>1431</v>
      </c>
    </row>
    <row r="46" spans="1:7" hidden="1" x14ac:dyDescent="0.3">
      <c r="A46">
        <v>632883</v>
      </c>
      <c r="B46">
        <v>478723</v>
      </c>
      <c r="C46" t="s">
        <v>429</v>
      </c>
      <c r="D46">
        <v>6328831</v>
      </c>
      <c r="E46">
        <v>1001</v>
      </c>
      <c r="F46" t="s">
        <v>2325</v>
      </c>
      <c r="G46" t="s">
        <v>1432</v>
      </c>
    </row>
    <row r="47" spans="1:7" hidden="1" x14ac:dyDescent="0.3">
      <c r="A47">
        <v>536308</v>
      </c>
      <c r="B47">
        <v>70950</v>
      </c>
      <c r="C47" t="s">
        <v>452</v>
      </c>
      <c r="D47">
        <v>5363081</v>
      </c>
      <c r="E47">
        <v>1000</v>
      </c>
      <c r="F47" t="s">
        <v>101</v>
      </c>
      <c r="G47" t="s">
        <v>1401</v>
      </c>
    </row>
    <row r="48" spans="1:7" hidden="1" x14ac:dyDescent="0.3">
      <c r="A48">
        <v>4670</v>
      </c>
      <c r="B48">
        <v>593636</v>
      </c>
      <c r="C48" t="s">
        <v>418</v>
      </c>
      <c r="D48">
        <v>46702</v>
      </c>
      <c r="E48">
        <v>1000</v>
      </c>
      <c r="F48" t="s">
        <v>1339</v>
      </c>
      <c r="G48" t="s">
        <v>3308</v>
      </c>
    </row>
    <row r="49" spans="1:7" hidden="1" x14ac:dyDescent="0.3">
      <c r="A49">
        <v>137757</v>
      </c>
      <c r="B49">
        <v>593636</v>
      </c>
      <c r="C49" t="s">
        <v>418</v>
      </c>
      <c r="D49">
        <v>1377572</v>
      </c>
      <c r="E49">
        <v>1000</v>
      </c>
      <c r="F49" t="s">
        <v>1339</v>
      </c>
      <c r="G49" t="s">
        <v>6675</v>
      </c>
    </row>
    <row r="50" spans="1:7" hidden="1" x14ac:dyDescent="0.3">
      <c r="A50">
        <v>4670</v>
      </c>
      <c r="B50">
        <v>593636</v>
      </c>
      <c r="C50" t="s">
        <v>418</v>
      </c>
      <c r="D50">
        <v>46703</v>
      </c>
      <c r="E50">
        <v>1001</v>
      </c>
      <c r="F50" t="s">
        <v>57</v>
      </c>
      <c r="G50" t="s">
        <v>6642</v>
      </c>
    </row>
    <row r="51" spans="1:7" hidden="1" x14ac:dyDescent="0.3">
      <c r="A51">
        <v>137757</v>
      </c>
      <c r="B51">
        <v>593636</v>
      </c>
      <c r="C51" t="s">
        <v>418</v>
      </c>
      <c r="D51">
        <v>1377573</v>
      </c>
      <c r="E51">
        <v>1001</v>
      </c>
      <c r="F51" t="s">
        <v>57</v>
      </c>
      <c r="G51" t="s">
        <v>6676</v>
      </c>
    </row>
    <row r="52" spans="1:7" hidden="1" x14ac:dyDescent="0.3">
      <c r="A52">
        <v>137882</v>
      </c>
      <c r="B52">
        <v>4931</v>
      </c>
      <c r="C52" t="s">
        <v>414</v>
      </c>
      <c r="D52">
        <v>1378821</v>
      </c>
      <c r="E52">
        <v>1000</v>
      </c>
      <c r="F52" t="s">
        <v>101</v>
      </c>
      <c r="G52" t="s">
        <v>1355</v>
      </c>
    </row>
    <row r="53" spans="1:7" hidden="1" x14ac:dyDescent="0.3">
      <c r="A53">
        <v>137882</v>
      </c>
      <c r="B53">
        <v>4931</v>
      </c>
      <c r="C53" t="s">
        <v>414</v>
      </c>
      <c r="D53">
        <v>1378821</v>
      </c>
      <c r="E53">
        <v>1001</v>
      </c>
      <c r="F53" t="s">
        <v>106</v>
      </c>
      <c r="G53" t="s">
        <v>1356</v>
      </c>
    </row>
    <row r="54" spans="1:7" hidden="1" x14ac:dyDescent="0.3">
      <c r="A54">
        <v>4678</v>
      </c>
      <c r="B54">
        <v>593636</v>
      </c>
      <c r="C54" t="s">
        <v>418</v>
      </c>
      <c r="D54">
        <v>46783</v>
      </c>
      <c r="E54">
        <v>1000</v>
      </c>
      <c r="F54" t="s">
        <v>1339</v>
      </c>
      <c r="G54" t="s">
        <v>6645</v>
      </c>
    </row>
    <row r="55" spans="1:7" hidden="1" x14ac:dyDescent="0.3">
      <c r="A55">
        <v>137886</v>
      </c>
      <c r="B55">
        <v>4931</v>
      </c>
      <c r="C55" t="s">
        <v>414</v>
      </c>
      <c r="D55">
        <v>1378861</v>
      </c>
      <c r="E55">
        <v>1000</v>
      </c>
      <c r="F55" t="s">
        <v>1339</v>
      </c>
      <c r="G55" t="s">
        <v>1357</v>
      </c>
    </row>
    <row r="56" spans="1:7" hidden="1" x14ac:dyDescent="0.3">
      <c r="A56">
        <v>589436</v>
      </c>
      <c r="B56">
        <v>5085</v>
      </c>
      <c r="C56" t="s">
        <v>425</v>
      </c>
      <c r="D56">
        <v>5894361</v>
      </c>
      <c r="E56">
        <v>1000</v>
      </c>
      <c r="F56" t="s">
        <v>101</v>
      </c>
      <c r="G56" t="s">
        <v>1423</v>
      </c>
    </row>
    <row r="57" spans="1:7" hidden="1" x14ac:dyDescent="0.3">
      <c r="A57">
        <v>539568</v>
      </c>
      <c r="B57">
        <v>768538</v>
      </c>
      <c r="C57" t="s">
        <v>2073</v>
      </c>
      <c r="D57">
        <v>5395683</v>
      </c>
      <c r="E57">
        <v>1000</v>
      </c>
      <c r="F57" t="s">
        <v>1339</v>
      </c>
      <c r="G57" t="s">
        <v>6730</v>
      </c>
    </row>
    <row r="58" spans="1:7" hidden="1" x14ac:dyDescent="0.3">
      <c r="A58">
        <v>539568</v>
      </c>
      <c r="B58">
        <v>768538</v>
      </c>
      <c r="C58" t="s">
        <v>2073</v>
      </c>
      <c r="D58">
        <v>5395683</v>
      </c>
      <c r="E58">
        <v>1099</v>
      </c>
      <c r="F58" t="s">
        <v>2808</v>
      </c>
      <c r="G58" t="s">
        <v>6733</v>
      </c>
    </row>
    <row r="59" spans="1:7" hidden="1" x14ac:dyDescent="0.3">
      <c r="A59">
        <v>539568</v>
      </c>
      <c r="B59">
        <v>726945</v>
      </c>
      <c r="C59" t="s">
        <v>423</v>
      </c>
      <c r="D59">
        <v>5395684</v>
      </c>
      <c r="E59">
        <v>1001</v>
      </c>
      <c r="F59" t="s">
        <v>57</v>
      </c>
      <c r="G59" t="s">
        <v>6731</v>
      </c>
    </row>
    <row r="60" spans="1:7" hidden="1" x14ac:dyDescent="0.3">
      <c r="A60">
        <v>539568</v>
      </c>
      <c r="B60">
        <v>726945</v>
      </c>
      <c r="C60" t="s">
        <v>423</v>
      </c>
      <c r="D60">
        <v>5395684</v>
      </c>
      <c r="E60">
        <v>1098</v>
      </c>
      <c r="F60" t="s">
        <v>2807</v>
      </c>
      <c r="G60" t="s">
        <v>6732</v>
      </c>
    </row>
    <row r="61" spans="1:7" hidden="1" x14ac:dyDescent="0.3">
      <c r="A61">
        <v>4718</v>
      </c>
      <c r="B61">
        <v>743482</v>
      </c>
      <c r="C61" t="s">
        <v>1661</v>
      </c>
      <c r="D61">
        <v>47181</v>
      </c>
      <c r="E61">
        <v>1000</v>
      </c>
      <c r="F61" t="s">
        <v>1339</v>
      </c>
      <c r="G61" t="s">
        <v>3310</v>
      </c>
    </row>
    <row r="62" spans="1:7" hidden="1" x14ac:dyDescent="0.3">
      <c r="A62">
        <v>4718</v>
      </c>
      <c r="B62">
        <v>743482</v>
      </c>
      <c r="C62" t="s">
        <v>1661</v>
      </c>
      <c r="D62">
        <v>47181</v>
      </c>
      <c r="E62">
        <v>1099</v>
      </c>
      <c r="F62" t="s">
        <v>1573</v>
      </c>
      <c r="G62" t="s">
        <v>1582</v>
      </c>
    </row>
    <row r="63" spans="1:7" hidden="1" x14ac:dyDescent="0.3">
      <c r="A63">
        <v>539941</v>
      </c>
      <c r="B63">
        <v>743482</v>
      </c>
      <c r="C63" t="s">
        <v>1661</v>
      </c>
      <c r="D63">
        <v>5399414</v>
      </c>
      <c r="E63">
        <v>1000</v>
      </c>
      <c r="F63" t="s">
        <v>1339</v>
      </c>
      <c r="G63" t="s">
        <v>6734</v>
      </c>
    </row>
    <row r="64" spans="1:7" hidden="1" x14ac:dyDescent="0.3">
      <c r="A64">
        <v>539941</v>
      </c>
      <c r="B64">
        <v>743482</v>
      </c>
      <c r="C64" t="s">
        <v>1661</v>
      </c>
      <c r="D64">
        <v>5399414</v>
      </c>
      <c r="E64">
        <v>1099</v>
      </c>
      <c r="F64" t="s">
        <v>1880</v>
      </c>
      <c r="G64" t="s">
        <v>6737</v>
      </c>
    </row>
    <row r="65" spans="1:7" hidden="1" x14ac:dyDescent="0.3">
      <c r="A65">
        <v>4718</v>
      </c>
      <c r="B65">
        <v>836351</v>
      </c>
      <c r="C65" t="s">
        <v>7584</v>
      </c>
      <c r="D65">
        <v>47182</v>
      </c>
      <c r="E65">
        <v>1001</v>
      </c>
      <c r="F65" t="s">
        <v>4393</v>
      </c>
      <c r="G65" t="s">
        <v>7522</v>
      </c>
    </row>
    <row r="66" spans="1:7" hidden="1" x14ac:dyDescent="0.3">
      <c r="A66">
        <v>539941</v>
      </c>
      <c r="B66">
        <v>768759</v>
      </c>
      <c r="C66" t="s">
        <v>2082</v>
      </c>
      <c r="D66">
        <v>5399415</v>
      </c>
      <c r="E66">
        <v>1001</v>
      </c>
      <c r="F66" t="s">
        <v>57</v>
      </c>
      <c r="G66" t="s">
        <v>6735</v>
      </c>
    </row>
    <row r="67" spans="1:7" hidden="1" x14ac:dyDescent="0.3">
      <c r="A67">
        <v>539941</v>
      </c>
      <c r="B67">
        <v>768759</v>
      </c>
      <c r="C67" t="s">
        <v>2082</v>
      </c>
      <c r="D67">
        <v>5399415</v>
      </c>
      <c r="E67">
        <v>1098</v>
      </c>
      <c r="F67" t="s">
        <v>1574</v>
      </c>
      <c r="G67" t="s">
        <v>6736</v>
      </c>
    </row>
    <row r="68" spans="1:7" hidden="1" x14ac:dyDescent="0.3">
      <c r="A68">
        <v>4731</v>
      </c>
      <c r="B68">
        <v>726942</v>
      </c>
      <c r="C68" t="s">
        <v>419</v>
      </c>
      <c r="D68">
        <v>47311</v>
      </c>
      <c r="E68">
        <v>1000</v>
      </c>
      <c r="F68" t="s">
        <v>1339</v>
      </c>
      <c r="G68" t="s">
        <v>6653</v>
      </c>
    </row>
    <row r="69" spans="1:7" hidden="1" x14ac:dyDescent="0.3">
      <c r="A69">
        <v>539941</v>
      </c>
      <c r="B69">
        <v>695126</v>
      </c>
      <c r="C69" t="s">
        <v>559</v>
      </c>
      <c r="D69">
        <v>5399413</v>
      </c>
      <c r="E69">
        <v>1002</v>
      </c>
      <c r="F69" t="s">
        <v>4454</v>
      </c>
      <c r="G69" t="s">
        <v>7525</v>
      </c>
    </row>
    <row r="70" spans="1:7" hidden="1" x14ac:dyDescent="0.3">
      <c r="A70">
        <v>539941</v>
      </c>
      <c r="B70">
        <v>605887</v>
      </c>
      <c r="C70" t="s">
        <v>1620</v>
      </c>
      <c r="D70">
        <v>5399416</v>
      </c>
      <c r="E70">
        <v>1003</v>
      </c>
      <c r="F70" t="s">
        <v>4393</v>
      </c>
      <c r="G70" t="s">
        <v>7526</v>
      </c>
    </row>
    <row r="71" spans="1:7" hidden="1" x14ac:dyDescent="0.3">
      <c r="A71">
        <v>539370</v>
      </c>
      <c r="B71">
        <v>726942</v>
      </c>
      <c r="C71" t="s">
        <v>419</v>
      </c>
      <c r="D71">
        <v>5393703</v>
      </c>
      <c r="E71">
        <v>1000</v>
      </c>
      <c r="F71" t="s">
        <v>1339</v>
      </c>
      <c r="G71" t="s">
        <v>3333</v>
      </c>
    </row>
    <row r="72" spans="1:7" hidden="1" x14ac:dyDescent="0.3">
      <c r="A72">
        <v>539370</v>
      </c>
      <c r="B72">
        <v>726942</v>
      </c>
      <c r="C72" t="s">
        <v>419</v>
      </c>
      <c r="D72">
        <v>5393703</v>
      </c>
      <c r="E72">
        <v>1099</v>
      </c>
      <c r="F72" t="s">
        <v>2779</v>
      </c>
      <c r="G72" t="s">
        <v>2183</v>
      </c>
    </row>
    <row r="73" spans="1:7" hidden="1" x14ac:dyDescent="0.3">
      <c r="A73">
        <v>66513</v>
      </c>
      <c r="B73">
        <v>6198</v>
      </c>
      <c r="C73" t="s">
        <v>426</v>
      </c>
      <c r="D73">
        <v>665131</v>
      </c>
      <c r="E73">
        <v>1000</v>
      </c>
      <c r="F73" t="s">
        <v>3422</v>
      </c>
      <c r="G73" t="s">
        <v>1347</v>
      </c>
    </row>
    <row r="74" spans="1:7" hidden="1" x14ac:dyDescent="0.3">
      <c r="A74">
        <v>539370</v>
      </c>
      <c r="B74">
        <v>726942</v>
      </c>
      <c r="C74" t="s">
        <v>419</v>
      </c>
      <c r="D74">
        <v>5393704</v>
      </c>
      <c r="E74">
        <v>1001</v>
      </c>
      <c r="F74" t="s">
        <v>57</v>
      </c>
      <c r="G74" t="s">
        <v>3332</v>
      </c>
    </row>
    <row r="75" spans="1:7" hidden="1" x14ac:dyDescent="0.3">
      <c r="A75">
        <v>539370</v>
      </c>
      <c r="B75">
        <v>726942</v>
      </c>
      <c r="C75" t="s">
        <v>419</v>
      </c>
      <c r="D75">
        <v>5393704</v>
      </c>
      <c r="E75">
        <v>1098</v>
      </c>
      <c r="F75" t="s">
        <v>2798</v>
      </c>
      <c r="G75" t="s">
        <v>2181</v>
      </c>
    </row>
    <row r="76" spans="1:7" hidden="1" x14ac:dyDescent="0.3">
      <c r="A76">
        <v>66513</v>
      </c>
      <c r="B76">
        <v>6198</v>
      </c>
      <c r="C76" t="s">
        <v>426</v>
      </c>
      <c r="D76">
        <v>665132</v>
      </c>
      <c r="E76">
        <v>1001</v>
      </c>
      <c r="F76" t="s">
        <v>3231</v>
      </c>
      <c r="G76" t="s">
        <v>1348</v>
      </c>
    </row>
    <row r="77" spans="1:7" hidden="1" x14ac:dyDescent="0.3">
      <c r="A77">
        <v>539370</v>
      </c>
      <c r="B77">
        <v>857489</v>
      </c>
      <c r="C77" t="s">
        <v>1290</v>
      </c>
      <c r="D77">
        <v>5393705</v>
      </c>
      <c r="E77">
        <v>1002</v>
      </c>
      <c r="F77" t="s">
        <v>4469</v>
      </c>
      <c r="G77" t="s">
        <v>7527</v>
      </c>
    </row>
    <row r="78" spans="1:7" hidden="1" x14ac:dyDescent="0.3">
      <c r="A78">
        <v>66513</v>
      </c>
      <c r="B78">
        <v>641026</v>
      </c>
      <c r="C78" t="s">
        <v>460</v>
      </c>
      <c r="D78">
        <v>665133</v>
      </c>
      <c r="E78">
        <v>1002</v>
      </c>
      <c r="F78" t="s">
        <v>3424</v>
      </c>
      <c r="G78" t="s">
        <v>1634</v>
      </c>
    </row>
    <row r="79" spans="1:7" hidden="1" x14ac:dyDescent="0.3">
      <c r="A79">
        <v>66513</v>
      </c>
      <c r="B79">
        <v>847139</v>
      </c>
      <c r="C79" t="s">
        <v>3048</v>
      </c>
      <c r="D79">
        <v>665135</v>
      </c>
      <c r="E79">
        <v>1011</v>
      </c>
      <c r="F79" t="s">
        <v>101</v>
      </c>
      <c r="G79" t="s">
        <v>6654</v>
      </c>
    </row>
    <row r="80" spans="1:7" hidden="1" x14ac:dyDescent="0.3">
      <c r="A80">
        <v>565912</v>
      </c>
      <c r="B80">
        <v>626416</v>
      </c>
      <c r="C80" t="s">
        <v>2785</v>
      </c>
      <c r="D80">
        <v>5659122</v>
      </c>
      <c r="E80">
        <v>1000</v>
      </c>
      <c r="F80" t="s">
        <v>101</v>
      </c>
      <c r="G80" t="s">
        <v>6747</v>
      </c>
    </row>
    <row r="81" spans="1:7" hidden="1" x14ac:dyDescent="0.3">
      <c r="A81">
        <v>565912</v>
      </c>
      <c r="B81">
        <v>626416</v>
      </c>
      <c r="C81" t="s">
        <v>2785</v>
      </c>
      <c r="D81">
        <v>5659122</v>
      </c>
      <c r="E81">
        <v>1099</v>
      </c>
      <c r="F81" t="s">
        <v>2806</v>
      </c>
      <c r="G81" t="s">
        <v>6748</v>
      </c>
    </row>
    <row r="82" spans="1:7" hidden="1" x14ac:dyDescent="0.3">
      <c r="A82">
        <v>66517</v>
      </c>
      <c r="B82">
        <v>847141</v>
      </c>
      <c r="C82" t="s">
        <v>7548</v>
      </c>
      <c r="D82">
        <v>665174</v>
      </c>
      <c r="E82">
        <v>1011</v>
      </c>
      <c r="F82" t="s">
        <v>101</v>
      </c>
      <c r="G82" t="s">
        <v>6655</v>
      </c>
    </row>
    <row r="83" spans="1:7" hidden="1" x14ac:dyDescent="0.3">
      <c r="A83">
        <v>565912</v>
      </c>
      <c r="B83">
        <v>608544</v>
      </c>
      <c r="C83" t="s">
        <v>7585</v>
      </c>
      <c r="D83">
        <v>5659123</v>
      </c>
      <c r="E83">
        <v>1001</v>
      </c>
      <c r="F83" t="s">
        <v>4393</v>
      </c>
      <c r="G83" t="s">
        <v>7528</v>
      </c>
    </row>
    <row r="84" spans="1:7" hidden="1" x14ac:dyDescent="0.3">
      <c r="A84">
        <v>66518</v>
      </c>
      <c r="B84">
        <v>6205</v>
      </c>
      <c r="C84" t="s">
        <v>427</v>
      </c>
      <c r="D84">
        <v>665181</v>
      </c>
      <c r="E84">
        <v>1000</v>
      </c>
      <c r="F84" t="s">
        <v>3422</v>
      </c>
      <c r="G84" t="s">
        <v>1638</v>
      </c>
    </row>
    <row r="85" spans="1:7" hidden="1" x14ac:dyDescent="0.3">
      <c r="A85">
        <v>565912</v>
      </c>
      <c r="B85">
        <v>857493</v>
      </c>
      <c r="C85" t="s">
        <v>34</v>
      </c>
      <c r="D85">
        <v>5659124</v>
      </c>
      <c r="E85">
        <v>1002</v>
      </c>
      <c r="F85" t="s">
        <v>4469</v>
      </c>
      <c r="G85" t="s">
        <v>7529</v>
      </c>
    </row>
    <row r="86" spans="1:7" hidden="1" x14ac:dyDescent="0.3">
      <c r="A86">
        <v>66518</v>
      </c>
      <c r="B86">
        <v>6205</v>
      </c>
      <c r="C86" t="s">
        <v>427</v>
      </c>
      <c r="D86">
        <v>665182</v>
      </c>
      <c r="E86">
        <v>1001</v>
      </c>
      <c r="F86" t="s">
        <v>3231</v>
      </c>
      <c r="G86" t="s">
        <v>1636</v>
      </c>
    </row>
    <row r="87" spans="1:7" hidden="1" x14ac:dyDescent="0.3">
      <c r="A87">
        <v>66518</v>
      </c>
      <c r="B87">
        <v>847141</v>
      </c>
      <c r="C87" t="s">
        <v>7548</v>
      </c>
      <c r="D87">
        <v>665184</v>
      </c>
      <c r="E87">
        <v>1011</v>
      </c>
      <c r="F87" t="s">
        <v>1339</v>
      </c>
      <c r="G87" t="s">
        <v>6656</v>
      </c>
    </row>
    <row r="88" spans="1:7" hidden="1" x14ac:dyDescent="0.3">
      <c r="A88">
        <v>66518</v>
      </c>
      <c r="B88">
        <v>847141</v>
      </c>
      <c r="C88" t="s">
        <v>7548</v>
      </c>
      <c r="D88">
        <v>665185</v>
      </c>
      <c r="E88">
        <v>1012</v>
      </c>
      <c r="F88" t="s">
        <v>57</v>
      </c>
      <c r="G88" t="s">
        <v>6657</v>
      </c>
    </row>
    <row r="89" spans="1:7" hidden="1" x14ac:dyDescent="0.3">
      <c r="A89">
        <v>591103</v>
      </c>
      <c r="B89">
        <v>743483</v>
      </c>
      <c r="C89" t="s">
        <v>2072</v>
      </c>
      <c r="D89">
        <v>5911033</v>
      </c>
      <c r="E89">
        <v>1000</v>
      </c>
      <c r="F89" t="s">
        <v>1339</v>
      </c>
      <c r="G89" t="s">
        <v>6751</v>
      </c>
    </row>
    <row r="90" spans="1:7" hidden="1" x14ac:dyDescent="0.3">
      <c r="A90">
        <v>591103</v>
      </c>
      <c r="B90">
        <v>743483</v>
      </c>
      <c r="C90" t="s">
        <v>2072</v>
      </c>
      <c r="D90">
        <v>5911033</v>
      </c>
      <c r="E90">
        <v>1099</v>
      </c>
      <c r="F90" t="s">
        <v>2808</v>
      </c>
      <c r="G90" t="s">
        <v>6754</v>
      </c>
    </row>
    <row r="91" spans="1:7" hidden="1" x14ac:dyDescent="0.3">
      <c r="A91">
        <v>66519</v>
      </c>
      <c r="B91">
        <v>6205</v>
      </c>
      <c r="C91" t="s">
        <v>427</v>
      </c>
      <c r="D91">
        <v>665192</v>
      </c>
      <c r="E91">
        <v>1000</v>
      </c>
      <c r="F91" t="s">
        <v>3422</v>
      </c>
      <c r="G91" t="s">
        <v>1639</v>
      </c>
    </row>
    <row r="92" spans="1:7" hidden="1" x14ac:dyDescent="0.3">
      <c r="A92">
        <v>591103</v>
      </c>
      <c r="B92">
        <v>768759</v>
      </c>
      <c r="C92" t="s">
        <v>2082</v>
      </c>
      <c r="D92">
        <v>5911034</v>
      </c>
      <c r="E92">
        <v>1001</v>
      </c>
      <c r="F92" t="s">
        <v>57</v>
      </c>
      <c r="G92" t="s">
        <v>6752</v>
      </c>
    </row>
    <row r="93" spans="1:7" hidden="1" x14ac:dyDescent="0.3">
      <c r="A93">
        <v>591103</v>
      </c>
      <c r="B93">
        <v>768759</v>
      </c>
      <c r="C93" t="s">
        <v>2082</v>
      </c>
      <c r="D93">
        <v>5911034</v>
      </c>
      <c r="E93">
        <v>1098</v>
      </c>
      <c r="F93" t="s">
        <v>2807</v>
      </c>
      <c r="G93" t="s">
        <v>6753</v>
      </c>
    </row>
    <row r="94" spans="1:7" hidden="1" x14ac:dyDescent="0.3">
      <c r="A94">
        <v>66519</v>
      </c>
      <c r="B94">
        <v>847141</v>
      </c>
      <c r="C94" t="s">
        <v>7548</v>
      </c>
      <c r="D94">
        <v>665194</v>
      </c>
      <c r="E94">
        <v>1011</v>
      </c>
      <c r="F94" t="s">
        <v>1339</v>
      </c>
      <c r="G94" t="s">
        <v>4168</v>
      </c>
    </row>
    <row r="95" spans="1:7" hidden="1" x14ac:dyDescent="0.3">
      <c r="A95">
        <v>66519</v>
      </c>
      <c r="B95">
        <v>847141</v>
      </c>
      <c r="C95" t="s">
        <v>7548</v>
      </c>
      <c r="D95">
        <v>665194</v>
      </c>
      <c r="E95">
        <v>1099</v>
      </c>
      <c r="F95" t="s">
        <v>4297</v>
      </c>
      <c r="G95" t="s">
        <v>4172</v>
      </c>
    </row>
    <row r="96" spans="1:7" hidden="1" x14ac:dyDescent="0.3">
      <c r="A96">
        <v>66519</v>
      </c>
      <c r="B96">
        <v>847141</v>
      </c>
      <c r="C96" t="s">
        <v>7548</v>
      </c>
      <c r="D96">
        <v>665195</v>
      </c>
      <c r="E96">
        <v>1012</v>
      </c>
      <c r="F96" t="s">
        <v>57</v>
      </c>
      <c r="G96" t="s">
        <v>4170</v>
      </c>
    </row>
    <row r="97" spans="1:7" hidden="1" x14ac:dyDescent="0.3">
      <c r="A97">
        <v>591096</v>
      </c>
      <c r="B97">
        <v>743482</v>
      </c>
      <c r="C97" t="s">
        <v>1661</v>
      </c>
      <c r="D97">
        <v>5910962</v>
      </c>
      <c r="E97">
        <v>1000</v>
      </c>
      <c r="F97" t="s">
        <v>1339</v>
      </c>
      <c r="G97" t="s">
        <v>3336</v>
      </c>
    </row>
    <row r="98" spans="1:7" hidden="1" x14ac:dyDescent="0.3">
      <c r="A98">
        <v>591096</v>
      </c>
      <c r="B98">
        <v>743482</v>
      </c>
      <c r="C98" t="s">
        <v>1661</v>
      </c>
      <c r="D98">
        <v>5910962</v>
      </c>
      <c r="E98">
        <v>1099</v>
      </c>
      <c r="F98" t="s">
        <v>1880</v>
      </c>
      <c r="G98" t="s">
        <v>2187</v>
      </c>
    </row>
    <row r="99" spans="1:7" hidden="1" x14ac:dyDescent="0.3">
      <c r="A99">
        <v>591096</v>
      </c>
      <c r="B99">
        <v>726942</v>
      </c>
      <c r="C99" t="s">
        <v>419</v>
      </c>
      <c r="D99">
        <v>5910961</v>
      </c>
      <c r="E99">
        <v>1001</v>
      </c>
      <c r="F99" t="s">
        <v>57</v>
      </c>
      <c r="G99" t="s">
        <v>3337</v>
      </c>
    </row>
    <row r="100" spans="1:7" hidden="1" x14ac:dyDescent="0.3">
      <c r="A100">
        <v>591096</v>
      </c>
      <c r="B100">
        <v>726942</v>
      </c>
      <c r="C100" t="s">
        <v>419</v>
      </c>
      <c r="D100">
        <v>5910961</v>
      </c>
      <c r="E100">
        <v>1098</v>
      </c>
      <c r="F100" t="s">
        <v>1574</v>
      </c>
      <c r="G100" t="s">
        <v>2185</v>
      </c>
    </row>
    <row r="101" spans="1:7" hidden="1" x14ac:dyDescent="0.3">
      <c r="A101">
        <v>97950</v>
      </c>
      <c r="B101">
        <v>6205</v>
      </c>
      <c r="C101" t="s">
        <v>427</v>
      </c>
      <c r="D101">
        <v>979501</v>
      </c>
      <c r="E101">
        <v>1000</v>
      </c>
      <c r="F101" t="s">
        <v>4559</v>
      </c>
      <c r="G101" t="s">
        <v>1642</v>
      </c>
    </row>
    <row r="102" spans="1:7" hidden="1" x14ac:dyDescent="0.3">
      <c r="A102">
        <v>97950</v>
      </c>
      <c r="B102">
        <v>6205</v>
      </c>
      <c r="C102" t="s">
        <v>427</v>
      </c>
      <c r="D102">
        <v>979502</v>
      </c>
      <c r="E102">
        <v>1001</v>
      </c>
      <c r="F102" t="s">
        <v>3428</v>
      </c>
      <c r="G102" t="s">
        <v>2220</v>
      </c>
    </row>
    <row r="103" spans="1:7" hidden="1" x14ac:dyDescent="0.3">
      <c r="A103">
        <v>589438</v>
      </c>
      <c r="B103">
        <v>5085</v>
      </c>
      <c r="C103" t="s">
        <v>425</v>
      </c>
      <c r="D103">
        <v>5894381</v>
      </c>
      <c r="E103">
        <v>1000</v>
      </c>
      <c r="F103" t="s">
        <v>101</v>
      </c>
      <c r="G103" t="s">
        <v>1424</v>
      </c>
    </row>
    <row r="104" spans="1:7" hidden="1" x14ac:dyDescent="0.3">
      <c r="A104">
        <v>97950</v>
      </c>
      <c r="B104">
        <v>847141</v>
      </c>
      <c r="C104" t="s">
        <v>7548</v>
      </c>
      <c r="D104">
        <v>979503</v>
      </c>
      <c r="E104">
        <v>1012</v>
      </c>
      <c r="F104" t="s">
        <v>106</v>
      </c>
      <c r="G104" t="s">
        <v>6664</v>
      </c>
    </row>
    <row r="105" spans="1:7" hidden="1" x14ac:dyDescent="0.3">
      <c r="A105">
        <v>572709</v>
      </c>
      <c r="B105">
        <v>6605</v>
      </c>
      <c r="C105" t="s">
        <v>450</v>
      </c>
      <c r="D105">
        <v>5727091</v>
      </c>
      <c r="E105">
        <v>1000</v>
      </c>
      <c r="F105" t="s">
        <v>3422</v>
      </c>
      <c r="G105" t="s">
        <v>1683</v>
      </c>
    </row>
    <row r="106" spans="1:7" hidden="1" x14ac:dyDescent="0.3">
      <c r="A106">
        <v>97950</v>
      </c>
      <c r="B106">
        <v>847141</v>
      </c>
      <c r="C106" t="s">
        <v>7548</v>
      </c>
      <c r="D106">
        <v>979504</v>
      </c>
      <c r="E106">
        <v>1011</v>
      </c>
      <c r="F106" t="s">
        <v>101</v>
      </c>
      <c r="G106" t="s">
        <v>6663</v>
      </c>
    </row>
    <row r="107" spans="1:7" hidden="1" x14ac:dyDescent="0.3">
      <c r="A107">
        <v>572709</v>
      </c>
      <c r="B107">
        <v>834821</v>
      </c>
      <c r="C107" t="s">
        <v>7586</v>
      </c>
      <c r="D107">
        <v>5727093</v>
      </c>
      <c r="E107">
        <v>1011</v>
      </c>
      <c r="F107" t="s">
        <v>1339</v>
      </c>
      <c r="G107" t="s">
        <v>6749</v>
      </c>
    </row>
    <row r="108" spans="1:7" hidden="1" x14ac:dyDescent="0.3">
      <c r="A108">
        <v>572709</v>
      </c>
      <c r="B108">
        <v>834821</v>
      </c>
      <c r="C108" t="s">
        <v>7586</v>
      </c>
      <c r="D108">
        <v>5727093</v>
      </c>
      <c r="E108">
        <v>1099</v>
      </c>
      <c r="F108" t="s">
        <v>1880</v>
      </c>
      <c r="G108" t="s">
        <v>6750</v>
      </c>
    </row>
    <row r="109" spans="1:7" hidden="1" x14ac:dyDescent="0.3">
      <c r="A109">
        <v>671514</v>
      </c>
      <c r="B109">
        <v>576261</v>
      </c>
      <c r="C109" t="s">
        <v>464</v>
      </c>
      <c r="D109">
        <v>6715141</v>
      </c>
      <c r="E109">
        <v>1000</v>
      </c>
      <c r="F109" t="s">
        <v>1339</v>
      </c>
      <c r="G109" t="s">
        <v>1440</v>
      </c>
    </row>
    <row r="110" spans="1:7" hidden="1" x14ac:dyDescent="0.3">
      <c r="A110">
        <v>102126</v>
      </c>
      <c r="B110">
        <v>593636</v>
      </c>
      <c r="C110" t="s">
        <v>418</v>
      </c>
      <c r="D110">
        <v>1021262</v>
      </c>
      <c r="E110">
        <v>1000</v>
      </c>
      <c r="F110" t="s">
        <v>1339</v>
      </c>
      <c r="G110" t="s">
        <v>3311</v>
      </c>
    </row>
    <row r="111" spans="1:7" hidden="1" x14ac:dyDescent="0.3">
      <c r="A111">
        <v>324165</v>
      </c>
      <c r="B111">
        <v>593636</v>
      </c>
      <c r="C111" t="s">
        <v>418</v>
      </c>
      <c r="D111">
        <v>3241651</v>
      </c>
      <c r="E111">
        <v>1000</v>
      </c>
      <c r="F111" t="s">
        <v>1339</v>
      </c>
      <c r="G111" t="s">
        <v>3323</v>
      </c>
    </row>
    <row r="112" spans="1:7" hidden="1" x14ac:dyDescent="0.3">
      <c r="A112">
        <v>102126</v>
      </c>
      <c r="B112">
        <v>593636</v>
      </c>
      <c r="C112" t="s">
        <v>418</v>
      </c>
      <c r="D112">
        <v>1021263</v>
      </c>
      <c r="E112">
        <v>1001</v>
      </c>
      <c r="F112" t="s">
        <v>57</v>
      </c>
      <c r="G112" t="s">
        <v>6665</v>
      </c>
    </row>
    <row r="113" spans="1:7" hidden="1" x14ac:dyDescent="0.3">
      <c r="A113">
        <v>324165</v>
      </c>
      <c r="B113">
        <v>593636</v>
      </c>
      <c r="C113" t="s">
        <v>418</v>
      </c>
      <c r="D113">
        <v>3241652</v>
      </c>
      <c r="E113">
        <v>1001</v>
      </c>
      <c r="F113" t="s">
        <v>57</v>
      </c>
      <c r="G113" t="s">
        <v>3322</v>
      </c>
    </row>
    <row r="114" spans="1:7" hidden="1" x14ac:dyDescent="0.3">
      <c r="A114">
        <v>520943</v>
      </c>
      <c r="B114">
        <v>274245</v>
      </c>
      <c r="C114" t="s">
        <v>454</v>
      </c>
      <c r="D114">
        <v>5209431</v>
      </c>
      <c r="E114">
        <v>1000</v>
      </c>
      <c r="F114" t="s">
        <v>101</v>
      </c>
      <c r="G114" t="s">
        <v>1386</v>
      </c>
    </row>
    <row r="115" spans="1:7" hidden="1" x14ac:dyDescent="0.3">
      <c r="A115">
        <v>116173</v>
      </c>
      <c r="B115">
        <v>593636</v>
      </c>
      <c r="C115" t="s">
        <v>418</v>
      </c>
      <c r="D115">
        <v>1161732</v>
      </c>
      <c r="E115">
        <v>1000</v>
      </c>
      <c r="F115" t="s">
        <v>1339</v>
      </c>
      <c r="G115" t="s">
        <v>3313</v>
      </c>
    </row>
    <row r="116" spans="1:7" hidden="1" x14ac:dyDescent="0.3">
      <c r="A116">
        <v>520943</v>
      </c>
      <c r="B116">
        <v>846038</v>
      </c>
      <c r="C116" t="s">
        <v>7583</v>
      </c>
      <c r="D116">
        <v>5209432</v>
      </c>
      <c r="E116">
        <v>1001</v>
      </c>
      <c r="F116" t="s">
        <v>4393</v>
      </c>
      <c r="G116" t="s">
        <v>7531</v>
      </c>
    </row>
    <row r="117" spans="1:7" hidden="1" x14ac:dyDescent="0.3">
      <c r="A117">
        <v>545994</v>
      </c>
      <c r="B117">
        <v>777019</v>
      </c>
      <c r="C117" t="s">
        <v>2076</v>
      </c>
      <c r="D117">
        <v>5459942</v>
      </c>
      <c r="E117">
        <v>1000</v>
      </c>
      <c r="F117" t="s">
        <v>1705</v>
      </c>
      <c r="G117" t="s">
        <v>6742</v>
      </c>
    </row>
    <row r="118" spans="1:7" hidden="1" x14ac:dyDescent="0.3">
      <c r="A118">
        <v>122419</v>
      </c>
      <c r="B118">
        <v>6599</v>
      </c>
      <c r="C118" t="s">
        <v>412</v>
      </c>
      <c r="D118">
        <v>1224192</v>
      </c>
      <c r="E118">
        <v>1000</v>
      </c>
      <c r="F118" t="s">
        <v>1339</v>
      </c>
      <c r="G118" t="s">
        <v>1353</v>
      </c>
    </row>
    <row r="119" spans="1:7" hidden="1" x14ac:dyDescent="0.3">
      <c r="A119">
        <v>122419</v>
      </c>
      <c r="B119">
        <v>6599</v>
      </c>
      <c r="C119" t="s">
        <v>412</v>
      </c>
      <c r="D119">
        <v>1224191</v>
      </c>
      <c r="E119">
        <v>1001</v>
      </c>
      <c r="F119" t="s">
        <v>57</v>
      </c>
      <c r="G119" t="s">
        <v>1987</v>
      </c>
    </row>
    <row r="120" spans="1:7" hidden="1" x14ac:dyDescent="0.3">
      <c r="A120">
        <v>124919</v>
      </c>
      <c r="B120">
        <v>4931</v>
      </c>
      <c r="C120" t="s">
        <v>414</v>
      </c>
      <c r="D120">
        <v>1249192</v>
      </c>
      <c r="E120">
        <v>1000</v>
      </c>
      <c r="F120" t="s">
        <v>1339</v>
      </c>
      <c r="G120" t="s">
        <v>1354</v>
      </c>
    </row>
    <row r="121" spans="1:7" hidden="1" x14ac:dyDescent="0.3">
      <c r="A121">
        <v>324164</v>
      </c>
      <c r="B121">
        <v>593636</v>
      </c>
      <c r="C121" t="s">
        <v>418</v>
      </c>
      <c r="D121">
        <v>3241641</v>
      </c>
      <c r="E121">
        <v>1000</v>
      </c>
      <c r="F121" t="s">
        <v>1339</v>
      </c>
      <c r="G121" t="s">
        <v>3321</v>
      </c>
    </row>
    <row r="122" spans="1:7" hidden="1" x14ac:dyDescent="0.3">
      <c r="A122">
        <v>324164</v>
      </c>
      <c r="B122">
        <v>593636</v>
      </c>
      <c r="C122" t="s">
        <v>418</v>
      </c>
      <c r="D122">
        <v>3241642</v>
      </c>
      <c r="E122">
        <v>1001</v>
      </c>
      <c r="F122" t="s">
        <v>57</v>
      </c>
      <c r="G122" t="s">
        <v>6703</v>
      </c>
    </row>
    <row r="123" spans="1:7" hidden="1" x14ac:dyDescent="0.3">
      <c r="A123">
        <v>572874</v>
      </c>
      <c r="B123">
        <v>5085</v>
      </c>
      <c r="C123" t="s">
        <v>425</v>
      </c>
      <c r="D123">
        <v>5728741</v>
      </c>
      <c r="E123">
        <v>1000</v>
      </c>
      <c r="F123" t="s">
        <v>101</v>
      </c>
      <c r="G123" t="s">
        <v>1417</v>
      </c>
    </row>
    <row r="124" spans="1:7" hidden="1" x14ac:dyDescent="0.3">
      <c r="A124">
        <v>553397</v>
      </c>
      <c r="B124">
        <v>726945</v>
      </c>
      <c r="C124" t="s">
        <v>423</v>
      </c>
      <c r="D124">
        <v>5533971</v>
      </c>
      <c r="E124">
        <v>1000</v>
      </c>
      <c r="F124" t="s">
        <v>101</v>
      </c>
      <c r="G124" t="s">
        <v>3335</v>
      </c>
    </row>
    <row r="125" spans="1:7" hidden="1" x14ac:dyDescent="0.3">
      <c r="A125">
        <v>103048</v>
      </c>
      <c r="B125">
        <v>191908</v>
      </c>
      <c r="C125" t="s">
        <v>430</v>
      </c>
      <c r="D125">
        <v>1030482</v>
      </c>
      <c r="E125">
        <v>1000</v>
      </c>
      <c r="F125" t="s">
        <v>1339</v>
      </c>
      <c r="G125" t="s">
        <v>1352</v>
      </c>
    </row>
    <row r="126" spans="1:7" hidden="1" x14ac:dyDescent="0.3">
      <c r="A126">
        <v>103048</v>
      </c>
      <c r="B126">
        <v>422691</v>
      </c>
      <c r="C126" t="s">
        <v>2890</v>
      </c>
      <c r="D126">
        <v>1030481</v>
      </c>
      <c r="E126">
        <v>1001</v>
      </c>
      <c r="F126" t="s">
        <v>1580</v>
      </c>
      <c r="G126" t="s">
        <v>1644</v>
      </c>
    </row>
    <row r="127" spans="1:7" hidden="1" x14ac:dyDescent="0.3">
      <c r="A127">
        <v>540585</v>
      </c>
      <c r="B127">
        <v>5085</v>
      </c>
      <c r="C127" t="s">
        <v>425</v>
      </c>
      <c r="D127">
        <v>5405851</v>
      </c>
      <c r="E127">
        <v>1000</v>
      </c>
      <c r="F127" t="s">
        <v>1714</v>
      </c>
      <c r="G127" t="s">
        <v>1674</v>
      </c>
    </row>
    <row r="128" spans="1:7" hidden="1" x14ac:dyDescent="0.3">
      <c r="A128">
        <v>180532</v>
      </c>
      <c r="B128">
        <v>4931</v>
      </c>
      <c r="C128" t="s">
        <v>414</v>
      </c>
      <c r="D128">
        <v>1805321</v>
      </c>
      <c r="E128">
        <v>1099</v>
      </c>
      <c r="F128" t="s">
        <v>1574</v>
      </c>
      <c r="G128" t="s">
        <v>1524</v>
      </c>
    </row>
    <row r="129" spans="1:7" hidden="1" x14ac:dyDescent="0.3">
      <c r="A129">
        <v>180532</v>
      </c>
      <c r="B129">
        <v>593636</v>
      </c>
      <c r="C129" t="s">
        <v>418</v>
      </c>
      <c r="D129">
        <v>1805322</v>
      </c>
      <c r="E129">
        <v>1000</v>
      </c>
      <c r="F129" t="s">
        <v>101</v>
      </c>
      <c r="G129" t="s">
        <v>6683</v>
      </c>
    </row>
    <row r="130" spans="1:7" hidden="1" x14ac:dyDescent="0.3">
      <c r="A130">
        <v>211397</v>
      </c>
      <c r="B130">
        <v>6599</v>
      </c>
      <c r="C130" t="s">
        <v>412</v>
      </c>
      <c r="D130">
        <v>2113971</v>
      </c>
      <c r="E130">
        <v>1000</v>
      </c>
      <c r="F130" t="s">
        <v>101</v>
      </c>
      <c r="G130" t="s">
        <v>1363</v>
      </c>
    </row>
    <row r="131" spans="1:7" hidden="1" x14ac:dyDescent="0.3">
      <c r="A131">
        <v>416307</v>
      </c>
      <c r="B131">
        <v>593636</v>
      </c>
      <c r="C131" t="s">
        <v>418</v>
      </c>
      <c r="D131">
        <v>4163071</v>
      </c>
      <c r="E131">
        <v>1000</v>
      </c>
      <c r="F131" t="s">
        <v>1339</v>
      </c>
      <c r="G131" t="s">
        <v>3326</v>
      </c>
    </row>
    <row r="132" spans="1:7" hidden="1" x14ac:dyDescent="0.3">
      <c r="A132">
        <v>416307</v>
      </c>
      <c r="B132">
        <v>593636</v>
      </c>
      <c r="C132" t="s">
        <v>418</v>
      </c>
      <c r="D132">
        <v>4163071</v>
      </c>
      <c r="E132">
        <v>1001</v>
      </c>
      <c r="F132" t="s">
        <v>57</v>
      </c>
      <c r="G132" t="s">
        <v>3325</v>
      </c>
    </row>
    <row r="133" spans="1:7" hidden="1" x14ac:dyDescent="0.3">
      <c r="A133">
        <v>220097</v>
      </c>
      <c r="B133">
        <v>6205</v>
      </c>
      <c r="C133" t="s">
        <v>427</v>
      </c>
      <c r="D133">
        <v>2200971</v>
      </c>
      <c r="E133">
        <v>1000</v>
      </c>
      <c r="F133" t="s">
        <v>4678</v>
      </c>
      <c r="G133" t="s">
        <v>1649</v>
      </c>
    </row>
    <row r="134" spans="1:7" hidden="1" x14ac:dyDescent="0.3">
      <c r="A134">
        <v>220097</v>
      </c>
      <c r="B134">
        <v>847141</v>
      </c>
      <c r="C134" t="s">
        <v>7548</v>
      </c>
      <c r="D134">
        <v>2200972</v>
      </c>
      <c r="E134">
        <v>1011</v>
      </c>
      <c r="F134" t="s">
        <v>1339</v>
      </c>
      <c r="G134" t="s">
        <v>6691</v>
      </c>
    </row>
    <row r="135" spans="1:7" hidden="1" x14ac:dyDescent="0.3">
      <c r="A135">
        <v>220098</v>
      </c>
      <c r="B135">
        <v>797775</v>
      </c>
      <c r="C135" t="s">
        <v>7549</v>
      </c>
      <c r="D135">
        <v>2200984</v>
      </c>
      <c r="E135">
        <v>1003</v>
      </c>
      <c r="F135" t="s">
        <v>4646</v>
      </c>
      <c r="G135" t="s">
        <v>7530</v>
      </c>
    </row>
    <row r="136" spans="1:7" hidden="1" x14ac:dyDescent="0.3">
      <c r="A136">
        <v>653434</v>
      </c>
      <c r="B136">
        <v>726942</v>
      </c>
      <c r="C136" t="s">
        <v>419</v>
      </c>
      <c r="D136">
        <v>6534342</v>
      </c>
      <c r="E136">
        <v>1000</v>
      </c>
      <c r="F136" t="s">
        <v>101</v>
      </c>
      <c r="G136" t="s">
        <v>6771</v>
      </c>
    </row>
    <row r="137" spans="1:7" hidden="1" x14ac:dyDescent="0.3">
      <c r="A137">
        <v>220098</v>
      </c>
      <c r="B137">
        <v>847141</v>
      </c>
      <c r="C137" t="s">
        <v>7548</v>
      </c>
      <c r="D137">
        <v>2200985</v>
      </c>
      <c r="E137">
        <v>1011</v>
      </c>
      <c r="F137" t="s">
        <v>3179</v>
      </c>
      <c r="G137" t="s">
        <v>6692</v>
      </c>
    </row>
    <row r="138" spans="1:7" hidden="1" x14ac:dyDescent="0.3">
      <c r="A138">
        <v>653403</v>
      </c>
      <c r="B138">
        <v>768759</v>
      </c>
      <c r="C138" t="s">
        <v>2082</v>
      </c>
      <c r="D138">
        <v>6534031</v>
      </c>
      <c r="E138">
        <v>1000</v>
      </c>
      <c r="F138" t="s">
        <v>101</v>
      </c>
      <c r="G138" t="s">
        <v>6767</v>
      </c>
    </row>
    <row r="139" spans="1:7" hidden="1" x14ac:dyDescent="0.3">
      <c r="A139">
        <v>536286</v>
      </c>
      <c r="B139">
        <v>726945</v>
      </c>
      <c r="C139" t="s">
        <v>423</v>
      </c>
      <c r="D139">
        <v>5362861</v>
      </c>
      <c r="E139">
        <v>1000</v>
      </c>
      <c r="F139" t="s">
        <v>101</v>
      </c>
      <c r="G139" t="s">
        <v>1395</v>
      </c>
    </row>
    <row r="140" spans="1:7" hidden="1" x14ac:dyDescent="0.3">
      <c r="A140">
        <v>540996</v>
      </c>
      <c r="B140">
        <v>5085</v>
      </c>
      <c r="C140" t="s">
        <v>425</v>
      </c>
      <c r="D140">
        <v>5409962</v>
      </c>
      <c r="E140">
        <v>1000</v>
      </c>
      <c r="F140" t="s">
        <v>1714</v>
      </c>
      <c r="G140" t="s">
        <v>1676</v>
      </c>
    </row>
    <row r="141" spans="1:7" hidden="1" x14ac:dyDescent="0.3">
      <c r="A141">
        <v>582245</v>
      </c>
      <c r="B141">
        <v>726945</v>
      </c>
      <c r="C141" t="s">
        <v>423</v>
      </c>
      <c r="D141">
        <v>5822451</v>
      </c>
      <c r="E141">
        <v>1000</v>
      </c>
      <c r="F141" t="s">
        <v>101</v>
      </c>
      <c r="G141" t="s">
        <v>1418</v>
      </c>
    </row>
    <row r="142" spans="1:7" hidden="1" x14ac:dyDescent="0.3">
      <c r="A142">
        <v>559404</v>
      </c>
      <c r="B142">
        <v>5084</v>
      </c>
      <c r="C142" t="s">
        <v>444</v>
      </c>
      <c r="D142">
        <v>5594042</v>
      </c>
      <c r="E142">
        <v>1000</v>
      </c>
      <c r="F142" t="s">
        <v>101</v>
      </c>
      <c r="G142" t="s">
        <v>1413</v>
      </c>
    </row>
    <row r="143" spans="1:7" hidden="1" x14ac:dyDescent="0.3">
      <c r="A143">
        <v>562311</v>
      </c>
      <c r="B143">
        <v>562811</v>
      </c>
      <c r="C143" t="s">
        <v>7550</v>
      </c>
      <c r="D143">
        <v>5623113</v>
      </c>
      <c r="E143">
        <v>1000</v>
      </c>
      <c r="F143" t="s">
        <v>2256</v>
      </c>
      <c r="G143" t="s">
        <v>1415</v>
      </c>
    </row>
    <row r="144" spans="1:7" hidden="1" x14ac:dyDescent="0.3">
      <c r="A144">
        <v>536306</v>
      </c>
      <c r="B144">
        <v>6599</v>
      </c>
      <c r="C144" t="s">
        <v>412</v>
      </c>
      <c r="D144">
        <v>5363061</v>
      </c>
      <c r="E144">
        <v>1000</v>
      </c>
      <c r="F144" t="s">
        <v>1339</v>
      </c>
      <c r="G144" t="s">
        <v>1400</v>
      </c>
    </row>
    <row r="145" spans="1:7" hidden="1" x14ac:dyDescent="0.3">
      <c r="A145">
        <v>587337</v>
      </c>
      <c r="B145">
        <v>275633</v>
      </c>
      <c r="C145" t="s">
        <v>442</v>
      </c>
      <c r="D145">
        <v>5873371</v>
      </c>
      <c r="E145">
        <v>1000</v>
      </c>
      <c r="F145" t="s">
        <v>101</v>
      </c>
      <c r="G145" t="s">
        <v>1422</v>
      </c>
    </row>
    <row r="146" spans="1:7" hidden="1" x14ac:dyDescent="0.3">
      <c r="A146">
        <v>166802</v>
      </c>
      <c r="B146">
        <v>510806</v>
      </c>
      <c r="C146" t="s">
        <v>2889</v>
      </c>
      <c r="D146">
        <v>1668021</v>
      </c>
      <c r="E146">
        <v>1000</v>
      </c>
      <c r="F146" t="s">
        <v>101</v>
      </c>
      <c r="G146" t="s">
        <v>6681</v>
      </c>
    </row>
    <row r="147" spans="1:7" hidden="1" x14ac:dyDescent="0.3">
      <c r="A147">
        <v>166802</v>
      </c>
      <c r="B147">
        <v>510806</v>
      </c>
      <c r="C147" t="s">
        <v>2889</v>
      </c>
      <c r="D147">
        <v>1668021</v>
      </c>
      <c r="E147">
        <v>1099</v>
      </c>
      <c r="F147" t="s">
        <v>1574</v>
      </c>
      <c r="G147" t="s">
        <v>6682</v>
      </c>
    </row>
    <row r="148" spans="1:7" hidden="1" x14ac:dyDescent="0.3">
      <c r="A148">
        <v>425262</v>
      </c>
      <c r="B148">
        <v>796474</v>
      </c>
      <c r="C148" t="s">
        <v>446</v>
      </c>
      <c r="D148">
        <v>4252623</v>
      </c>
      <c r="E148">
        <v>1000</v>
      </c>
      <c r="F148" t="s">
        <v>1714</v>
      </c>
      <c r="G148" t="s">
        <v>1660</v>
      </c>
    </row>
    <row r="149" spans="1:7" hidden="1" x14ac:dyDescent="0.3">
      <c r="A149">
        <v>536288</v>
      </c>
      <c r="B149">
        <v>768759</v>
      </c>
      <c r="C149" t="s">
        <v>2082</v>
      </c>
      <c r="D149">
        <v>5362882</v>
      </c>
      <c r="E149">
        <v>1000</v>
      </c>
      <c r="F149" t="s">
        <v>101</v>
      </c>
      <c r="G149" t="s">
        <v>6728</v>
      </c>
    </row>
    <row r="150" spans="1:7" hidden="1" x14ac:dyDescent="0.3">
      <c r="A150">
        <v>536299</v>
      </c>
      <c r="B150">
        <v>70831</v>
      </c>
      <c r="C150" t="s">
        <v>443</v>
      </c>
      <c r="D150">
        <v>5362991</v>
      </c>
      <c r="E150">
        <v>1000</v>
      </c>
      <c r="F150" t="s">
        <v>1339</v>
      </c>
      <c r="G150" t="s">
        <v>1397</v>
      </c>
    </row>
    <row r="151" spans="1:7" hidden="1" x14ac:dyDescent="0.3">
      <c r="A151">
        <v>471085</v>
      </c>
      <c r="B151">
        <v>593636</v>
      </c>
      <c r="C151" t="s">
        <v>418</v>
      </c>
      <c r="D151">
        <v>4710852</v>
      </c>
      <c r="E151">
        <v>1000</v>
      </c>
      <c r="F151" t="s">
        <v>1339</v>
      </c>
      <c r="G151" t="s">
        <v>3330</v>
      </c>
    </row>
    <row r="152" spans="1:7" hidden="1" x14ac:dyDescent="0.3">
      <c r="A152">
        <v>489259</v>
      </c>
      <c r="B152">
        <v>514482</v>
      </c>
      <c r="C152" t="s">
        <v>436</v>
      </c>
      <c r="D152">
        <v>4892591</v>
      </c>
      <c r="E152">
        <v>1000</v>
      </c>
      <c r="F152" t="s">
        <v>2254</v>
      </c>
      <c r="G152" t="s">
        <v>1380</v>
      </c>
    </row>
    <row r="153" spans="1:7" hidden="1" x14ac:dyDescent="0.3">
      <c r="A153">
        <v>489259</v>
      </c>
      <c r="B153">
        <v>282995</v>
      </c>
      <c r="C153" t="s">
        <v>437</v>
      </c>
      <c r="D153">
        <v>4892591</v>
      </c>
      <c r="E153">
        <v>1000</v>
      </c>
      <c r="F153" t="s">
        <v>2254</v>
      </c>
      <c r="G153" t="s">
        <v>1380</v>
      </c>
    </row>
    <row r="154" spans="1:7" hidden="1" x14ac:dyDescent="0.3">
      <c r="A154">
        <v>491429</v>
      </c>
      <c r="B154">
        <v>768762</v>
      </c>
      <c r="C154" t="s">
        <v>2075</v>
      </c>
      <c r="D154">
        <v>4914291</v>
      </c>
      <c r="E154">
        <v>1000</v>
      </c>
      <c r="F154" t="s">
        <v>1339</v>
      </c>
      <c r="G154" t="s">
        <v>6721</v>
      </c>
    </row>
    <row r="155" spans="1:7" hidden="1" x14ac:dyDescent="0.3">
      <c r="A155">
        <v>495963</v>
      </c>
      <c r="B155">
        <v>777019</v>
      </c>
      <c r="C155" t="s">
        <v>2076</v>
      </c>
      <c r="D155">
        <v>4959633</v>
      </c>
      <c r="E155">
        <v>1000</v>
      </c>
      <c r="F155" t="s">
        <v>1705</v>
      </c>
      <c r="G155" t="s">
        <v>6722</v>
      </c>
    </row>
    <row r="156" spans="1:7" hidden="1" x14ac:dyDescent="0.3">
      <c r="A156">
        <v>536305</v>
      </c>
      <c r="B156">
        <v>70832</v>
      </c>
      <c r="C156" t="s">
        <v>456</v>
      </c>
      <c r="D156">
        <v>5363051</v>
      </c>
      <c r="E156">
        <v>1000</v>
      </c>
      <c r="F156" t="s">
        <v>1339</v>
      </c>
      <c r="G156" t="s">
        <v>1399</v>
      </c>
    </row>
    <row r="157" spans="1:7" hidden="1" x14ac:dyDescent="0.3">
      <c r="A157">
        <v>539886</v>
      </c>
      <c r="B157">
        <v>275633</v>
      </c>
      <c r="C157" t="s">
        <v>442</v>
      </c>
      <c r="D157">
        <v>5398861</v>
      </c>
      <c r="E157">
        <v>1000</v>
      </c>
      <c r="F157" t="s">
        <v>101</v>
      </c>
      <c r="G157" t="s">
        <v>1404</v>
      </c>
    </row>
    <row r="158" spans="1:7" hidden="1" x14ac:dyDescent="0.3">
      <c r="A158">
        <v>475450</v>
      </c>
      <c r="B158">
        <v>478723</v>
      </c>
      <c r="C158" t="s">
        <v>429</v>
      </c>
      <c r="D158">
        <v>4754501</v>
      </c>
      <c r="E158">
        <v>1000</v>
      </c>
      <c r="F158" t="s">
        <v>2258</v>
      </c>
      <c r="G158" t="s">
        <v>1379</v>
      </c>
    </row>
    <row r="159" spans="1:7" hidden="1" x14ac:dyDescent="0.3">
      <c r="A159">
        <v>536285</v>
      </c>
      <c r="B159">
        <v>593636</v>
      </c>
      <c r="C159" t="s">
        <v>418</v>
      </c>
      <c r="D159">
        <v>5362851</v>
      </c>
      <c r="E159">
        <v>1000</v>
      </c>
      <c r="F159" t="s">
        <v>1339</v>
      </c>
      <c r="G159" t="s">
        <v>1666</v>
      </c>
    </row>
    <row r="160" spans="1:7" hidden="1" x14ac:dyDescent="0.3">
      <c r="A160">
        <v>541075</v>
      </c>
      <c r="B160">
        <v>726945</v>
      </c>
      <c r="C160" t="s">
        <v>423</v>
      </c>
      <c r="D160">
        <v>5410751</v>
      </c>
      <c r="E160">
        <v>1000</v>
      </c>
      <c r="F160" t="s">
        <v>101</v>
      </c>
      <c r="G160" t="s">
        <v>1405</v>
      </c>
    </row>
    <row r="161" spans="1:7" hidden="1" x14ac:dyDescent="0.3">
      <c r="A161">
        <v>460986</v>
      </c>
      <c r="B161">
        <v>275633</v>
      </c>
      <c r="C161" t="s">
        <v>442</v>
      </c>
      <c r="D161">
        <v>4609861</v>
      </c>
      <c r="E161">
        <v>1000</v>
      </c>
      <c r="F161" t="s">
        <v>1714</v>
      </c>
      <c r="G161" t="s">
        <v>1664</v>
      </c>
    </row>
    <row r="162" spans="1:7" hidden="1" x14ac:dyDescent="0.3">
      <c r="A162">
        <v>592219</v>
      </c>
      <c r="B162">
        <v>5085</v>
      </c>
      <c r="C162" t="s">
        <v>425</v>
      </c>
      <c r="D162">
        <v>5922191</v>
      </c>
      <c r="E162">
        <v>1000</v>
      </c>
      <c r="F162" t="s">
        <v>101</v>
      </c>
      <c r="G162" t="s">
        <v>1425</v>
      </c>
    </row>
    <row r="163" spans="1:7" hidden="1" x14ac:dyDescent="0.3">
      <c r="A163">
        <v>536263</v>
      </c>
      <c r="B163">
        <v>4931</v>
      </c>
      <c r="C163" t="s">
        <v>414</v>
      </c>
      <c r="D163">
        <v>5362631</v>
      </c>
      <c r="E163">
        <v>1000</v>
      </c>
      <c r="F163" t="s">
        <v>1339</v>
      </c>
      <c r="G163" t="s">
        <v>1387</v>
      </c>
    </row>
    <row r="164" spans="1:7" hidden="1" x14ac:dyDescent="0.3">
      <c r="A164">
        <v>536263</v>
      </c>
      <c r="B164">
        <v>4931</v>
      </c>
      <c r="C164" t="s">
        <v>414</v>
      </c>
      <c r="D164">
        <v>5362631</v>
      </c>
      <c r="E164">
        <v>1001</v>
      </c>
      <c r="F164" t="s">
        <v>57</v>
      </c>
      <c r="G164" t="s">
        <v>1388</v>
      </c>
    </row>
    <row r="165" spans="1:7" hidden="1" x14ac:dyDescent="0.3">
      <c r="A165">
        <v>536266</v>
      </c>
      <c r="B165">
        <v>141878</v>
      </c>
      <c r="C165" t="s">
        <v>446</v>
      </c>
      <c r="D165">
        <v>5362661</v>
      </c>
      <c r="E165">
        <v>1000</v>
      </c>
      <c r="F165" t="s">
        <v>101</v>
      </c>
      <c r="G165" t="s">
        <v>1389</v>
      </c>
    </row>
    <row r="166" spans="1:7" hidden="1" x14ac:dyDescent="0.3">
      <c r="A166">
        <v>536266</v>
      </c>
      <c r="B166">
        <v>6899</v>
      </c>
      <c r="C166" t="s">
        <v>6622</v>
      </c>
      <c r="D166">
        <v>5362661</v>
      </c>
      <c r="E166">
        <v>1000</v>
      </c>
      <c r="F166" t="s">
        <v>101</v>
      </c>
      <c r="G166" t="s">
        <v>1389</v>
      </c>
    </row>
    <row r="167" spans="1:7" hidden="1" x14ac:dyDescent="0.3">
      <c r="A167">
        <v>653769</v>
      </c>
      <c r="B167">
        <v>768759</v>
      </c>
      <c r="C167" t="s">
        <v>2082</v>
      </c>
      <c r="D167">
        <v>6537692</v>
      </c>
      <c r="E167">
        <v>1000</v>
      </c>
      <c r="F167" t="s">
        <v>101</v>
      </c>
      <c r="G167" t="s">
        <v>6773</v>
      </c>
    </row>
    <row r="168" spans="1:7" hidden="1" x14ac:dyDescent="0.3">
      <c r="A168">
        <v>536276</v>
      </c>
      <c r="B168">
        <v>726945</v>
      </c>
      <c r="C168" t="s">
        <v>423</v>
      </c>
      <c r="D168">
        <v>5362761</v>
      </c>
      <c r="E168">
        <v>1000</v>
      </c>
      <c r="F168" t="s">
        <v>101</v>
      </c>
      <c r="G168" t="s">
        <v>1392</v>
      </c>
    </row>
    <row r="169" spans="1:7" hidden="1" x14ac:dyDescent="0.3">
      <c r="A169">
        <v>646055</v>
      </c>
      <c r="B169">
        <v>275633</v>
      </c>
      <c r="C169" t="s">
        <v>442</v>
      </c>
      <c r="D169">
        <v>6460551</v>
      </c>
      <c r="E169">
        <v>1000</v>
      </c>
      <c r="F169" t="s">
        <v>1714</v>
      </c>
      <c r="G169" t="s">
        <v>1701</v>
      </c>
    </row>
    <row r="170" spans="1:7" hidden="1" x14ac:dyDescent="0.3">
      <c r="A170">
        <v>536276</v>
      </c>
      <c r="B170">
        <v>726945</v>
      </c>
      <c r="C170" t="s">
        <v>423</v>
      </c>
      <c r="D170">
        <v>5362762</v>
      </c>
      <c r="E170">
        <v>1001</v>
      </c>
      <c r="F170" t="s">
        <v>106</v>
      </c>
      <c r="G170" t="s">
        <v>1391</v>
      </c>
    </row>
    <row r="171" spans="1:7" hidden="1" x14ac:dyDescent="0.3">
      <c r="A171">
        <v>536281</v>
      </c>
      <c r="B171">
        <v>6205</v>
      </c>
      <c r="C171" t="s">
        <v>427</v>
      </c>
      <c r="D171">
        <v>5362811</v>
      </c>
      <c r="E171">
        <v>1000</v>
      </c>
      <c r="F171" t="s">
        <v>101</v>
      </c>
      <c r="G171" t="s">
        <v>1393</v>
      </c>
    </row>
    <row r="172" spans="1:7" hidden="1" x14ac:dyDescent="0.3">
      <c r="A172">
        <v>536281</v>
      </c>
      <c r="B172">
        <v>6899</v>
      </c>
      <c r="C172" t="s">
        <v>6622</v>
      </c>
      <c r="D172">
        <v>5362811</v>
      </c>
      <c r="E172">
        <v>1000</v>
      </c>
      <c r="F172" t="s">
        <v>101</v>
      </c>
      <c r="G172" t="s">
        <v>1393</v>
      </c>
    </row>
    <row r="173" spans="1:7" hidden="1" x14ac:dyDescent="0.3">
      <c r="A173">
        <v>582247</v>
      </c>
      <c r="B173">
        <v>6205</v>
      </c>
      <c r="C173" t="s">
        <v>427</v>
      </c>
      <c r="D173">
        <v>5822471</v>
      </c>
      <c r="E173">
        <v>1000</v>
      </c>
      <c r="F173" t="s">
        <v>101</v>
      </c>
      <c r="G173" t="s">
        <v>1419</v>
      </c>
    </row>
    <row r="174" spans="1:7" hidden="1" x14ac:dyDescent="0.3">
      <c r="A174">
        <v>536282</v>
      </c>
      <c r="B174">
        <v>6205</v>
      </c>
      <c r="C174" t="s">
        <v>427</v>
      </c>
      <c r="D174">
        <v>5362821</v>
      </c>
      <c r="E174">
        <v>1000</v>
      </c>
      <c r="F174" t="s">
        <v>101</v>
      </c>
      <c r="G174" t="s">
        <v>1394</v>
      </c>
    </row>
    <row r="175" spans="1:7" hidden="1" x14ac:dyDescent="0.3">
      <c r="A175">
        <v>536282</v>
      </c>
      <c r="B175">
        <v>6899</v>
      </c>
      <c r="C175" t="s">
        <v>6622</v>
      </c>
      <c r="D175">
        <v>5362821</v>
      </c>
      <c r="E175">
        <v>1000</v>
      </c>
      <c r="F175" t="s">
        <v>101</v>
      </c>
      <c r="G175" t="s">
        <v>1394</v>
      </c>
    </row>
    <row r="176" spans="1:7" hidden="1" x14ac:dyDescent="0.3">
      <c r="A176">
        <v>549477</v>
      </c>
      <c r="B176">
        <v>275633</v>
      </c>
      <c r="C176" t="s">
        <v>442</v>
      </c>
      <c r="D176">
        <v>5494771</v>
      </c>
      <c r="E176">
        <v>1000</v>
      </c>
      <c r="F176" t="s">
        <v>101</v>
      </c>
      <c r="G176" t="s">
        <v>1410</v>
      </c>
    </row>
    <row r="177" spans="1:7" hidden="1" x14ac:dyDescent="0.3">
      <c r="A177">
        <v>324162</v>
      </c>
      <c r="B177">
        <v>593636</v>
      </c>
      <c r="C177" t="s">
        <v>418</v>
      </c>
      <c r="D177">
        <v>3241621</v>
      </c>
      <c r="E177">
        <v>1000</v>
      </c>
      <c r="F177" t="s">
        <v>1339</v>
      </c>
      <c r="G177" t="s">
        <v>3320</v>
      </c>
    </row>
    <row r="178" spans="1:7" hidden="1" x14ac:dyDescent="0.3">
      <c r="A178">
        <v>536287</v>
      </c>
      <c r="B178">
        <v>6205</v>
      </c>
      <c r="C178" t="s">
        <v>427</v>
      </c>
      <c r="D178">
        <v>5362871</v>
      </c>
      <c r="E178">
        <v>1000</v>
      </c>
      <c r="F178" t="s">
        <v>101</v>
      </c>
      <c r="G178" t="s">
        <v>1396</v>
      </c>
    </row>
    <row r="179" spans="1:7" hidden="1" x14ac:dyDescent="0.3">
      <c r="A179">
        <v>536304</v>
      </c>
      <c r="B179">
        <v>70832</v>
      </c>
      <c r="C179" t="s">
        <v>456</v>
      </c>
      <c r="D179">
        <v>5363041</v>
      </c>
      <c r="E179">
        <v>1000</v>
      </c>
      <c r="F179" t="s">
        <v>1339</v>
      </c>
      <c r="G179" t="s">
        <v>1398</v>
      </c>
    </row>
    <row r="180" spans="1:7" hidden="1" x14ac:dyDescent="0.3">
      <c r="A180">
        <v>324161</v>
      </c>
      <c r="B180">
        <v>593636</v>
      </c>
      <c r="C180" t="s">
        <v>418</v>
      </c>
      <c r="D180">
        <v>3241611</v>
      </c>
      <c r="E180">
        <v>1000</v>
      </c>
      <c r="F180" t="s">
        <v>1339</v>
      </c>
      <c r="G180" t="s">
        <v>3319</v>
      </c>
    </row>
    <row r="181" spans="1:7" hidden="1" x14ac:dyDescent="0.3">
      <c r="A181">
        <v>324161</v>
      </c>
      <c r="B181">
        <v>593636</v>
      </c>
      <c r="C181" t="s">
        <v>418</v>
      </c>
      <c r="D181">
        <v>3241612</v>
      </c>
      <c r="E181">
        <v>1001</v>
      </c>
      <c r="F181" t="s">
        <v>57</v>
      </c>
      <c r="G181" t="s">
        <v>3318</v>
      </c>
    </row>
    <row r="182" spans="1:7" hidden="1" x14ac:dyDescent="0.3">
      <c r="A182">
        <v>544825</v>
      </c>
      <c r="B182">
        <v>71256</v>
      </c>
      <c r="C182" t="s">
        <v>439</v>
      </c>
      <c r="D182">
        <v>5448251</v>
      </c>
      <c r="E182">
        <v>1000</v>
      </c>
      <c r="F182" t="s">
        <v>2258</v>
      </c>
      <c r="G182" t="s">
        <v>1409</v>
      </c>
    </row>
    <row r="183" spans="1:7" hidden="1" x14ac:dyDescent="0.3">
      <c r="A183">
        <v>536767</v>
      </c>
      <c r="B183">
        <v>6205</v>
      </c>
      <c r="C183" t="s">
        <v>427</v>
      </c>
      <c r="D183">
        <v>5367671</v>
      </c>
      <c r="E183">
        <v>1000</v>
      </c>
      <c r="F183" t="s">
        <v>4678</v>
      </c>
      <c r="G183" t="s">
        <v>1670</v>
      </c>
    </row>
    <row r="184" spans="1:7" hidden="1" x14ac:dyDescent="0.3">
      <c r="A184">
        <v>536767</v>
      </c>
      <c r="B184">
        <v>6205</v>
      </c>
      <c r="C184" t="s">
        <v>427</v>
      </c>
      <c r="D184">
        <v>5367672</v>
      </c>
      <c r="E184">
        <v>1001</v>
      </c>
      <c r="F184" t="s">
        <v>3231</v>
      </c>
      <c r="G184" t="s">
        <v>1668</v>
      </c>
    </row>
    <row r="185" spans="1:7" hidden="1" x14ac:dyDescent="0.3">
      <c r="A185">
        <v>536767</v>
      </c>
      <c r="B185">
        <v>847141</v>
      </c>
      <c r="C185" t="s">
        <v>7548</v>
      </c>
      <c r="D185">
        <v>5367674</v>
      </c>
      <c r="E185">
        <v>1011</v>
      </c>
      <c r="F185" t="s">
        <v>1339</v>
      </c>
      <c r="G185" t="s">
        <v>6729</v>
      </c>
    </row>
    <row r="186" spans="1:7" hidden="1" x14ac:dyDescent="0.3">
      <c r="A186">
        <v>42551</v>
      </c>
      <c r="B186">
        <v>5085</v>
      </c>
      <c r="C186" t="s">
        <v>425</v>
      </c>
      <c r="D186">
        <v>425511</v>
      </c>
      <c r="E186">
        <v>1000</v>
      </c>
      <c r="F186" t="s">
        <v>1714</v>
      </c>
      <c r="G186" t="s">
        <v>3029</v>
      </c>
    </row>
    <row r="187" spans="1:7" hidden="1" x14ac:dyDescent="0.3">
      <c r="A187">
        <v>536767</v>
      </c>
      <c r="B187">
        <v>847141</v>
      </c>
      <c r="C187" t="s">
        <v>7548</v>
      </c>
      <c r="D187">
        <v>5367675</v>
      </c>
      <c r="E187">
        <v>1012</v>
      </c>
      <c r="F187" t="s">
        <v>57</v>
      </c>
      <c r="G187" t="s">
        <v>4224</v>
      </c>
    </row>
    <row r="188" spans="1:7" hidden="1" x14ac:dyDescent="0.3">
      <c r="A188">
        <v>457834</v>
      </c>
      <c r="B188">
        <v>560894</v>
      </c>
      <c r="C188" t="s">
        <v>448</v>
      </c>
      <c r="D188">
        <v>4578341</v>
      </c>
      <c r="E188">
        <v>1000</v>
      </c>
      <c r="F188" t="s">
        <v>2254</v>
      </c>
      <c r="G188" t="s">
        <v>1378</v>
      </c>
    </row>
    <row r="189" spans="1:7" hidden="1" x14ac:dyDescent="0.3">
      <c r="A189">
        <v>457834</v>
      </c>
      <c r="B189">
        <v>282995</v>
      </c>
      <c r="C189" t="s">
        <v>437</v>
      </c>
      <c r="D189">
        <v>4578341</v>
      </c>
      <c r="E189">
        <v>1000</v>
      </c>
      <c r="F189" t="s">
        <v>2254</v>
      </c>
      <c r="G189" t="s">
        <v>1378</v>
      </c>
    </row>
    <row r="190" spans="1:7" hidden="1" x14ac:dyDescent="0.3">
      <c r="A190">
        <v>539884</v>
      </c>
      <c r="B190">
        <v>284148</v>
      </c>
      <c r="C190" t="s">
        <v>7551</v>
      </c>
      <c r="D190">
        <v>5398842</v>
      </c>
      <c r="E190">
        <v>1000</v>
      </c>
      <c r="F190" t="s">
        <v>101</v>
      </c>
      <c r="G190" t="s">
        <v>1402</v>
      </c>
    </row>
    <row r="191" spans="1:7" hidden="1" x14ac:dyDescent="0.3">
      <c r="A191">
        <v>539885</v>
      </c>
      <c r="B191">
        <v>275633</v>
      </c>
      <c r="C191" t="s">
        <v>442</v>
      </c>
      <c r="D191">
        <v>5398852</v>
      </c>
      <c r="E191">
        <v>1000</v>
      </c>
      <c r="F191" t="s">
        <v>101</v>
      </c>
      <c r="G191" t="s">
        <v>1403</v>
      </c>
    </row>
    <row r="192" spans="1:7" hidden="1" x14ac:dyDescent="0.3">
      <c r="A192">
        <v>541077</v>
      </c>
      <c r="B192">
        <v>6205</v>
      </c>
      <c r="C192" t="s">
        <v>427</v>
      </c>
      <c r="D192">
        <v>5410771</v>
      </c>
      <c r="E192">
        <v>1000</v>
      </c>
      <c r="F192" t="s">
        <v>101</v>
      </c>
      <c r="G192" t="s">
        <v>1406</v>
      </c>
    </row>
    <row r="193" spans="1:7" hidden="1" x14ac:dyDescent="0.3">
      <c r="A193">
        <v>541077</v>
      </c>
      <c r="B193">
        <v>6899</v>
      </c>
      <c r="C193" t="s">
        <v>6622</v>
      </c>
      <c r="D193">
        <v>5410771</v>
      </c>
      <c r="E193">
        <v>1000</v>
      </c>
      <c r="F193" t="s">
        <v>101</v>
      </c>
      <c r="G193" t="s">
        <v>1406</v>
      </c>
    </row>
    <row r="194" spans="1:7" hidden="1" x14ac:dyDescent="0.3">
      <c r="A194">
        <v>541078</v>
      </c>
      <c r="B194">
        <v>70950</v>
      </c>
      <c r="C194" t="s">
        <v>452</v>
      </c>
      <c r="D194">
        <v>5410781</v>
      </c>
      <c r="E194">
        <v>1000</v>
      </c>
      <c r="F194" t="s">
        <v>101</v>
      </c>
      <c r="G194" t="s">
        <v>1407</v>
      </c>
    </row>
    <row r="195" spans="1:7" hidden="1" x14ac:dyDescent="0.3">
      <c r="A195">
        <v>608583</v>
      </c>
      <c r="B195">
        <v>401280</v>
      </c>
      <c r="C195" t="s">
        <v>453</v>
      </c>
      <c r="D195">
        <v>6085831</v>
      </c>
      <c r="E195">
        <v>1000</v>
      </c>
      <c r="F195" t="s">
        <v>1714</v>
      </c>
      <c r="G195" t="s">
        <v>1689</v>
      </c>
    </row>
    <row r="196" spans="1:7" hidden="1" x14ac:dyDescent="0.3">
      <c r="A196">
        <v>85070</v>
      </c>
      <c r="B196">
        <v>478723</v>
      </c>
      <c r="C196" t="s">
        <v>429</v>
      </c>
      <c r="D196">
        <v>850701</v>
      </c>
      <c r="E196">
        <v>1000</v>
      </c>
      <c r="F196" t="s">
        <v>2258</v>
      </c>
      <c r="G196" t="s">
        <v>1351</v>
      </c>
    </row>
    <row r="197" spans="1:7" hidden="1" x14ac:dyDescent="0.3">
      <c r="A197">
        <v>324166</v>
      </c>
      <c r="B197">
        <v>593636</v>
      </c>
      <c r="C197" t="s">
        <v>418</v>
      </c>
      <c r="D197">
        <v>3241661</v>
      </c>
      <c r="E197">
        <v>1000</v>
      </c>
      <c r="F197" t="s">
        <v>101</v>
      </c>
      <c r="G197" t="s">
        <v>3324</v>
      </c>
    </row>
    <row r="198" spans="1:7" hidden="1" x14ac:dyDescent="0.3">
      <c r="A198">
        <v>558996</v>
      </c>
      <c r="B198">
        <v>478788</v>
      </c>
      <c r="C198" t="s">
        <v>1802</v>
      </c>
      <c r="D198">
        <v>5589961</v>
      </c>
      <c r="E198">
        <v>1000</v>
      </c>
      <c r="F198" t="s">
        <v>101</v>
      </c>
      <c r="G198" t="s">
        <v>1412</v>
      </c>
    </row>
    <row r="199" spans="1:7" hidden="1" x14ac:dyDescent="0.3">
      <c r="A199">
        <v>599485</v>
      </c>
      <c r="B199">
        <v>737133</v>
      </c>
      <c r="C199" t="s">
        <v>466</v>
      </c>
      <c r="D199">
        <v>5994851</v>
      </c>
      <c r="E199">
        <v>1000</v>
      </c>
      <c r="F199" t="s">
        <v>2254</v>
      </c>
      <c r="G199" t="s">
        <v>1427</v>
      </c>
    </row>
    <row r="200" spans="1:7" hidden="1" x14ac:dyDescent="0.3">
      <c r="A200">
        <v>599485</v>
      </c>
      <c r="B200">
        <v>324853</v>
      </c>
      <c r="C200" t="s">
        <v>462</v>
      </c>
      <c r="D200">
        <v>5994851</v>
      </c>
      <c r="E200">
        <v>1000</v>
      </c>
      <c r="F200" t="s">
        <v>2254</v>
      </c>
      <c r="G200" t="s">
        <v>1427</v>
      </c>
    </row>
    <row r="201" spans="1:7" hidden="1" x14ac:dyDescent="0.3">
      <c r="A201">
        <v>599485</v>
      </c>
      <c r="B201">
        <v>6758</v>
      </c>
      <c r="C201" t="s">
        <v>7552</v>
      </c>
      <c r="D201">
        <v>5994852</v>
      </c>
      <c r="E201">
        <v>1001</v>
      </c>
      <c r="F201" t="s">
        <v>2364</v>
      </c>
      <c r="G201" t="s">
        <v>2084</v>
      </c>
    </row>
    <row r="202" spans="1:7" hidden="1" x14ac:dyDescent="0.3">
      <c r="A202">
        <v>599485</v>
      </c>
      <c r="B202">
        <v>324853</v>
      </c>
      <c r="C202" t="s">
        <v>462</v>
      </c>
      <c r="D202">
        <v>5994852</v>
      </c>
      <c r="E202">
        <v>1001</v>
      </c>
      <c r="F202" t="s">
        <v>2364</v>
      </c>
      <c r="G202" t="s">
        <v>2084</v>
      </c>
    </row>
    <row r="203" spans="1:7" hidden="1" x14ac:dyDescent="0.3">
      <c r="A203">
        <v>560192</v>
      </c>
      <c r="B203">
        <v>474398</v>
      </c>
      <c r="C203" t="s">
        <v>457</v>
      </c>
      <c r="D203">
        <v>5601921</v>
      </c>
      <c r="E203">
        <v>1000</v>
      </c>
      <c r="F203" t="s">
        <v>2254</v>
      </c>
      <c r="G203" t="s">
        <v>1414</v>
      </c>
    </row>
    <row r="204" spans="1:7" hidden="1" x14ac:dyDescent="0.3">
      <c r="A204">
        <v>560192</v>
      </c>
      <c r="B204">
        <v>282995</v>
      </c>
      <c r="C204" t="s">
        <v>437</v>
      </c>
      <c r="D204">
        <v>5601921</v>
      </c>
      <c r="E204">
        <v>1000</v>
      </c>
      <c r="F204" t="s">
        <v>2254</v>
      </c>
      <c r="G204" t="s">
        <v>1414</v>
      </c>
    </row>
    <row r="205" spans="1:7" hidden="1" x14ac:dyDescent="0.3">
      <c r="A205">
        <v>653694</v>
      </c>
      <c r="B205">
        <v>726942</v>
      </c>
      <c r="C205" t="s">
        <v>419</v>
      </c>
      <c r="D205">
        <v>6536941</v>
      </c>
      <c r="E205">
        <v>1000</v>
      </c>
      <c r="F205" t="s">
        <v>101</v>
      </c>
      <c r="G205" t="s">
        <v>3338</v>
      </c>
    </row>
    <row r="206" spans="1:7" hidden="1" x14ac:dyDescent="0.3">
      <c r="A206">
        <v>658607</v>
      </c>
      <c r="B206">
        <v>544148</v>
      </c>
      <c r="C206" t="s">
        <v>447</v>
      </c>
      <c r="D206">
        <v>6586072</v>
      </c>
      <c r="E206">
        <v>1000</v>
      </c>
      <c r="F206" t="s">
        <v>2238</v>
      </c>
      <c r="G206" t="s">
        <v>1437</v>
      </c>
    </row>
    <row r="207" spans="1:7" hidden="1" x14ac:dyDescent="0.3">
      <c r="A207">
        <v>658607</v>
      </c>
      <c r="B207">
        <v>588293</v>
      </c>
      <c r="C207" t="s">
        <v>434</v>
      </c>
      <c r="D207">
        <v>6586073</v>
      </c>
      <c r="E207">
        <v>1001</v>
      </c>
      <c r="F207" t="s">
        <v>2325</v>
      </c>
      <c r="G207" t="s">
        <v>6778</v>
      </c>
    </row>
    <row r="208" spans="1:7" hidden="1" x14ac:dyDescent="0.3">
      <c r="A208">
        <v>658607</v>
      </c>
      <c r="B208">
        <v>71256</v>
      </c>
      <c r="C208" t="s">
        <v>439</v>
      </c>
      <c r="D208">
        <v>6586073</v>
      </c>
      <c r="E208">
        <v>1001</v>
      </c>
      <c r="F208" t="s">
        <v>2325</v>
      </c>
      <c r="G208" t="s">
        <v>6778</v>
      </c>
    </row>
    <row r="209" spans="1:7" hidden="1" x14ac:dyDescent="0.3">
      <c r="A209">
        <v>653775</v>
      </c>
      <c r="B209">
        <v>768759</v>
      </c>
      <c r="C209" t="s">
        <v>2082</v>
      </c>
      <c r="D209">
        <v>6537752</v>
      </c>
      <c r="E209">
        <v>1000</v>
      </c>
      <c r="F209" t="s">
        <v>101</v>
      </c>
      <c r="G209" t="s">
        <v>6774</v>
      </c>
    </row>
    <row r="210" spans="1:7" hidden="1" x14ac:dyDescent="0.3">
      <c r="A210">
        <v>641424</v>
      </c>
      <c r="B210">
        <v>593636</v>
      </c>
      <c r="C210" t="s">
        <v>418</v>
      </c>
      <c r="D210">
        <v>6414241</v>
      </c>
      <c r="E210">
        <v>1000</v>
      </c>
      <c r="F210" t="s">
        <v>101</v>
      </c>
      <c r="G210" t="s">
        <v>1434</v>
      </c>
    </row>
    <row r="211" spans="1:7" hidden="1" x14ac:dyDescent="0.3">
      <c r="A211">
        <v>548783</v>
      </c>
      <c r="B211">
        <v>6231</v>
      </c>
      <c r="C211" t="s">
        <v>416</v>
      </c>
      <c r="D211">
        <v>5487831</v>
      </c>
      <c r="E211">
        <v>1000</v>
      </c>
      <c r="F211" t="s">
        <v>1339</v>
      </c>
      <c r="G211" t="s">
        <v>6743</v>
      </c>
    </row>
    <row r="212" spans="1:7" hidden="1" x14ac:dyDescent="0.3">
      <c r="A212">
        <v>164966</v>
      </c>
      <c r="B212">
        <v>588293</v>
      </c>
      <c r="C212" t="s">
        <v>434</v>
      </c>
      <c r="D212">
        <v>1649661</v>
      </c>
      <c r="E212">
        <v>1000</v>
      </c>
      <c r="F212" t="s">
        <v>2258</v>
      </c>
      <c r="G212" t="s">
        <v>1360</v>
      </c>
    </row>
    <row r="213" spans="1:7" hidden="1" x14ac:dyDescent="0.3">
      <c r="A213">
        <v>488713</v>
      </c>
      <c r="B213">
        <v>768757</v>
      </c>
      <c r="C213" t="s">
        <v>2069</v>
      </c>
      <c r="D213">
        <v>4887132</v>
      </c>
      <c r="E213">
        <v>1000</v>
      </c>
      <c r="F213" t="s">
        <v>101</v>
      </c>
      <c r="G213" t="s">
        <v>6720</v>
      </c>
    </row>
    <row r="214" spans="1:7" hidden="1" x14ac:dyDescent="0.3">
      <c r="A214">
        <v>583640</v>
      </c>
      <c r="B214">
        <v>275633</v>
      </c>
      <c r="C214" t="s">
        <v>442</v>
      </c>
      <c r="D214">
        <v>5836401</v>
      </c>
      <c r="E214">
        <v>1000</v>
      </c>
      <c r="F214" t="s">
        <v>101</v>
      </c>
      <c r="G214" t="s">
        <v>1420</v>
      </c>
    </row>
    <row r="215" spans="1:7" hidden="1" x14ac:dyDescent="0.3">
      <c r="A215">
        <v>655264</v>
      </c>
      <c r="B215">
        <v>6205</v>
      </c>
      <c r="C215" t="s">
        <v>427</v>
      </c>
      <c r="D215">
        <v>6552641</v>
      </c>
      <c r="E215">
        <v>1000</v>
      </c>
      <c r="F215" t="s">
        <v>3613</v>
      </c>
      <c r="G215" t="s">
        <v>1704</v>
      </c>
    </row>
    <row r="216" spans="1:7" hidden="1" x14ac:dyDescent="0.3">
      <c r="A216">
        <v>587280</v>
      </c>
      <c r="B216">
        <v>587295</v>
      </c>
      <c r="C216" t="s">
        <v>458</v>
      </c>
      <c r="D216">
        <v>5872801</v>
      </c>
      <c r="E216">
        <v>1000</v>
      </c>
      <c r="F216" t="s">
        <v>1714</v>
      </c>
      <c r="G216" t="s">
        <v>1421</v>
      </c>
    </row>
    <row r="217" spans="1:7" hidden="1" x14ac:dyDescent="0.3">
      <c r="A217">
        <v>587280</v>
      </c>
      <c r="B217">
        <v>445355</v>
      </c>
      <c r="C217" t="s">
        <v>459</v>
      </c>
      <c r="D217">
        <v>5872801</v>
      </c>
      <c r="E217">
        <v>1000</v>
      </c>
      <c r="F217" t="s">
        <v>1714</v>
      </c>
      <c r="G217" t="s">
        <v>1421</v>
      </c>
    </row>
    <row r="218" spans="1:7" hidden="1" x14ac:dyDescent="0.3">
      <c r="A218">
        <v>655264</v>
      </c>
      <c r="B218">
        <v>847141</v>
      </c>
      <c r="C218" t="s">
        <v>7548</v>
      </c>
      <c r="D218">
        <v>6552642</v>
      </c>
      <c r="E218">
        <v>1011</v>
      </c>
      <c r="F218" t="s">
        <v>101</v>
      </c>
      <c r="G218" t="s">
        <v>6777</v>
      </c>
    </row>
    <row r="219" spans="1:7" hidden="1" x14ac:dyDescent="0.3">
      <c r="A219">
        <v>653784</v>
      </c>
      <c r="B219">
        <v>768759</v>
      </c>
      <c r="C219" t="s">
        <v>2082</v>
      </c>
      <c r="D219">
        <v>6537842</v>
      </c>
      <c r="E219">
        <v>1000</v>
      </c>
      <c r="F219" t="s">
        <v>101</v>
      </c>
      <c r="G219" t="s">
        <v>6775</v>
      </c>
    </row>
    <row r="220" spans="1:7" hidden="1" x14ac:dyDescent="0.3">
      <c r="A220">
        <v>653429</v>
      </c>
      <c r="B220">
        <v>768759</v>
      </c>
      <c r="C220" t="s">
        <v>2082</v>
      </c>
      <c r="D220">
        <v>6534292</v>
      </c>
      <c r="E220">
        <v>1000</v>
      </c>
      <c r="F220" t="s">
        <v>101</v>
      </c>
      <c r="G220" t="s">
        <v>6770</v>
      </c>
    </row>
    <row r="221" spans="1:7" hidden="1" x14ac:dyDescent="0.3">
      <c r="A221">
        <v>653429</v>
      </c>
      <c r="B221">
        <v>768759</v>
      </c>
      <c r="C221" t="s">
        <v>2082</v>
      </c>
      <c r="D221">
        <v>6534293</v>
      </c>
      <c r="E221">
        <v>1001</v>
      </c>
      <c r="F221" t="s">
        <v>2239</v>
      </c>
      <c r="G221" t="s">
        <v>4183</v>
      </c>
    </row>
    <row r="222" spans="1:7" hidden="1" x14ac:dyDescent="0.3">
      <c r="A222">
        <v>324159</v>
      </c>
      <c r="B222">
        <v>593636</v>
      </c>
      <c r="C222" t="s">
        <v>418</v>
      </c>
      <c r="D222">
        <v>3241591</v>
      </c>
      <c r="E222">
        <v>1000</v>
      </c>
      <c r="F222" t="s">
        <v>1339</v>
      </c>
      <c r="G222" t="s">
        <v>3317</v>
      </c>
    </row>
    <row r="223" spans="1:7" hidden="1" x14ac:dyDescent="0.3">
      <c r="A223">
        <v>636005</v>
      </c>
      <c r="B223">
        <v>6198</v>
      </c>
      <c r="C223" t="s">
        <v>426</v>
      </c>
      <c r="D223">
        <v>6360051</v>
      </c>
      <c r="E223">
        <v>1000</v>
      </c>
      <c r="F223" t="s">
        <v>3613</v>
      </c>
      <c r="G223" t="s">
        <v>1433</v>
      </c>
    </row>
    <row r="224" spans="1:7" hidden="1" x14ac:dyDescent="0.3">
      <c r="A224">
        <v>636005</v>
      </c>
      <c r="B224">
        <v>847139</v>
      </c>
      <c r="C224" t="s">
        <v>3048</v>
      </c>
      <c r="D224">
        <v>6360052</v>
      </c>
      <c r="E224">
        <v>1011</v>
      </c>
      <c r="F224" t="s">
        <v>101</v>
      </c>
      <c r="G224" t="s">
        <v>6762</v>
      </c>
    </row>
    <row r="225" spans="1:7" hidden="1" x14ac:dyDescent="0.3">
      <c r="A225">
        <v>4289</v>
      </c>
      <c r="B225">
        <v>593636</v>
      </c>
      <c r="C225" t="s">
        <v>418</v>
      </c>
      <c r="D225">
        <v>42891</v>
      </c>
      <c r="E225">
        <v>1000</v>
      </c>
      <c r="F225" t="s">
        <v>1339</v>
      </c>
      <c r="G225" t="s">
        <v>6639</v>
      </c>
    </row>
    <row r="226" spans="1:7" hidden="1" x14ac:dyDescent="0.3">
      <c r="A226">
        <v>170241</v>
      </c>
      <c r="B226">
        <v>6241</v>
      </c>
      <c r="C226" t="s">
        <v>424</v>
      </c>
      <c r="D226">
        <v>1702411</v>
      </c>
      <c r="E226">
        <v>1000</v>
      </c>
      <c r="F226" t="s">
        <v>101</v>
      </c>
      <c r="G226" t="s">
        <v>1361</v>
      </c>
    </row>
    <row r="227" spans="1:7" hidden="1" x14ac:dyDescent="0.3">
      <c r="A227">
        <v>292895</v>
      </c>
      <c r="B227">
        <v>5085</v>
      </c>
      <c r="C227" t="s">
        <v>425</v>
      </c>
      <c r="D227">
        <v>2928951</v>
      </c>
      <c r="E227">
        <v>1000</v>
      </c>
      <c r="F227" t="s">
        <v>101</v>
      </c>
      <c r="G227" t="s">
        <v>1368</v>
      </c>
    </row>
    <row r="228" spans="1:7" hidden="1" x14ac:dyDescent="0.3">
      <c r="A228">
        <v>594718</v>
      </c>
      <c r="B228">
        <v>641026</v>
      </c>
      <c r="C228" t="s">
        <v>460</v>
      </c>
      <c r="D228">
        <v>5947182</v>
      </c>
      <c r="E228">
        <v>1000</v>
      </c>
      <c r="F228" t="s">
        <v>2238</v>
      </c>
      <c r="G228" t="s">
        <v>1426</v>
      </c>
    </row>
    <row r="229" spans="1:7" hidden="1" x14ac:dyDescent="0.3">
      <c r="A229">
        <v>601670</v>
      </c>
      <c r="B229">
        <v>5085</v>
      </c>
      <c r="C229" t="s">
        <v>425</v>
      </c>
      <c r="D229">
        <v>6016701</v>
      </c>
      <c r="E229">
        <v>1000</v>
      </c>
      <c r="F229" t="s">
        <v>1714</v>
      </c>
      <c r="G229" t="s">
        <v>1685</v>
      </c>
    </row>
    <row r="230" spans="1:7" hidden="1" x14ac:dyDescent="0.3">
      <c r="A230">
        <v>4283</v>
      </c>
      <c r="B230">
        <v>593636</v>
      </c>
      <c r="C230" t="s">
        <v>418</v>
      </c>
      <c r="D230">
        <v>42831</v>
      </c>
      <c r="E230">
        <v>1000</v>
      </c>
      <c r="F230" t="s">
        <v>1339</v>
      </c>
      <c r="G230" t="s">
        <v>3303</v>
      </c>
    </row>
    <row r="231" spans="1:7" hidden="1" x14ac:dyDescent="0.3">
      <c r="A231">
        <v>4283</v>
      </c>
      <c r="B231">
        <v>593636</v>
      </c>
      <c r="C231" t="s">
        <v>418</v>
      </c>
      <c r="D231">
        <v>42832</v>
      </c>
      <c r="E231">
        <v>1001</v>
      </c>
      <c r="F231" t="s">
        <v>57</v>
      </c>
      <c r="G231" t="s">
        <v>3302</v>
      </c>
    </row>
    <row r="232" spans="1:7" hidden="1" x14ac:dyDescent="0.3">
      <c r="A232">
        <v>653788</v>
      </c>
      <c r="B232">
        <v>726942</v>
      </c>
      <c r="C232" t="s">
        <v>419</v>
      </c>
      <c r="D232">
        <v>6537881</v>
      </c>
      <c r="E232">
        <v>1000</v>
      </c>
      <c r="F232" t="s">
        <v>101</v>
      </c>
      <c r="G232" t="s">
        <v>3339</v>
      </c>
    </row>
    <row r="233" spans="1:7" hidden="1" x14ac:dyDescent="0.3">
      <c r="A233">
        <v>66552</v>
      </c>
      <c r="B233">
        <v>6198</v>
      </c>
      <c r="C233" t="s">
        <v>426</v>
      </c>
      <c r="D233">
        <v>665521</v>
      </c>
      <c r="E233">
        <v>1000</v>
      </c>
      <c r="F233" t="s">
        <v>101</v>
      </c>
      <c r="G233" t="s">
        <v>1349</v>
      </c>
    </row>
    <row r="234" spans="1:7" hidden="1" x14ac:dyDescent="0.3">
      <c r="A234">
        <v>641428</v>
      </c>
      <c r="B234">
        <v>70831</v>
      </c>
      <c r="C234" t="s">
        <v>443</v>
      </c>
      <c r="D234">
        <v>6414281</v>
      </c>
      <c r="E234">
        <v>1000</v>
      </c>
      <c r="F234" t="s">
        <v>101</v>
      </c>
      <c r="G234" t="s">
        <v>1435</v>
      </c>
    </row>
    <row r="235" spans="1:7" hidden="1" x14ac:dyDescent="0.3">
      <c r="A235">
        <v>632846</v>
      </c>
      <c r="B235">
        <v>478723</v>
      </c>
      <c r="C235" t="s">
        <v>429</v>
      </c>
      <c r="D235">
        <v>6328461</v>
      </c>
      <c r="E235">
        <v>1001</v>
      </c>
      <c r="F235" t="s">
        <v>2325</v>
      </c>
      <c r="G235" t="s">
        <v>1430</v>
      </c>
    </row>
    <row r="236" spans="1:7" hidden="1" x14ac:dyDescent="0.3">
      <c r="A236">
        <v>610119</v>
      </c>
      <c r="B236">
        <v>5084</v>
      </c>
      <c r="C236" t="s">
        <v>444</v>
      </c>
      <c r="D236">
        <v>6101191</v>
      </c>
      <c r="E236">
        <v>1000</v>
      </c>
      <c r="F236" t="s">
        <v>1714</v>
      </c>
      <c r="G236" t="s">
        <v>1691</v>
      </c>
    </row>
    <row r="237" spans="1:7" hidden="1" x14ac:dyDescent="0.3">
      <c r="A237">
        <v>4729</v>
      </c>
      <c r="B237">
        <v>726942</v>
      </c>
      <c r="C237" t="s">
        <v>419</v>
      </c>
      <c r="D237">
        <v>47291</v>
      </c>
      <c r="E237">
        <v>1000</v>
      </c>
      <c r="F237" t="s">
        <v>1339</v>
      </c>
      <c r="G237" t="s">
        <v>6652</v>
      </c>
    </row>
    <row r="238" spans="1:7" hidden="1" x14ac:dyDescent="0.3">
      <c r="A238">
        <v>564126</v>
      </c>
      <c r="B238">
        <v>5084</v>
      </c>
      <c r="C238" t="s">
        <v>444</v>
      </c>
      <c r="D238">
        <v>5641261</v>
      </c>
      <c r="E238">
        <v>1000</v>
      </c>
      <c r="F238" t="s">
        <v>1714</v>
      </c>
      <c r="G238" t="s">
        <v>1679</v>
      </c>
    </row>
    <row r="239" spans="1:7" hidden="1" x14ac:dyDescent="0.3">
      <c r="A239">
        <v>4384</v>
      </c>
      <c r="B239">
        <v>768762</v>
      </c>
      <c r="C239" t="s">
        <v>2075</v>
      </c>
      <c r="D239">
        <v>43841</v>
      </c>
      <c r="E239">
        <v>1000</v>
      </c>
      <c r="F239" t="s">
        <v>1339</v>
      </c>
      <c r="G239" t="s">
        <v>6640</v>
      </c>
    </row>
    <row r="240" spans="1:7" hidden="1" x14ac:dyDescent="0.3">
      <c r="A240">
        <v>653423</v>
      </c>
      <c r="B240">
        <v>768759</v>
      </c>
      <c r="C240" t="s">
        <v>2082</v>
      </c>
      <c r="D240">
        <v>6534233</v>
      </c>
      <c r="E240">
        <v>1000</v>
      </c>
      <c r="F240" t="s">
        <v>101</v>
      </c>
      <c r="G240" t="s">
        <v>6768</v>
      </c>
    </row>
    <row r="241" spans="1:7" hidden="1" x14ac:dyDescent="0.3">
      <c r="A241">
        <v>653470</v>
      </c>
      <c r="B241">
        <v>593636</v>
      </c>
      <c r="C241" t="s">
        <v>418</v>
      </c>
      <c r="D241">
        <v>6534701</v>
      </c>
      <c r="E241">
        <v>1000</v>
      </c>
      <c r="F241" t="s">
        <v>101</v>
      </c>
      <c r="G241" t="s">
        <v>6772</v>
      </c>
    </row>
    <row r="242" spans="1:7" hidden="1" x14ac:dyDescent="0.3">
      <c r="A242">
        <v>653831</v>
      </c>
      <c r="B242">
        <v>743482</v>
      </c>
      <c r="C242" t="s">
        <v>1661</v>
      </c>
      <c r="D242">
        <v>6538312</v>
      </c>
      <c r="E242">
        <v>1000</v>
      </c>
      <c r="F242" t="s">
        <v>101</v>
      </c>
      <c r="G242" t="s">
        <v>6776</v>
      </c>
    </row>
    <row r="243" spans="1:7" hidden="1" x14ac:dyDescent="0.3">
      <c r="A243">
        <v>137893</v>
      </c>
      <c r="B243">
        <v>593636</v>
      </c>
      <c r="C243" t="s">
        <v>418</v>
      </c>
      <c r="D243">
        <v>1378934</v>
      </c>
      <c r="E243">
        <v>1000</v>
      </c>
      <c r="F243" t="s">
        <v>101</v>
      </c>
      <c r="G243" t="s">
        <v>6677</v>
      </c>
    </row>
    <row r="244" spans="1:7" hidden="1" x14ac:dyDescent="0.3">
      <c r="A244">
        <v>137893</v>
      </c>
      <c r="B244">
        <v>593636</v>
      </c>
      <c r="C244" t="s">
        <v>418</v>
      </c>
      <c r="D244">
        <v>1378935</v>
      </c>
      <c r="E244">
        <v>1001</v>
      </c>
      <c r="F244" t="s">
        <v>106</v>
      </c>
      <c r="G244" t="s">
        <v>6678</v>
      </c>
    </row>
    <row r="245" spans="1:7" hidden="1" x14ac:dyDescent="0.3">
      <c r="A245">
        <v>137890</v>
      </c>
      <c r="B245">
        <v>4931</v>
      </c>
      <c r="C245" t="s">
        <v>414</v>
      </c>
      <c r="D245">
        <v>1378901</v>
      </c>
      <c r="E245">
        <v>1000</v>
      </c>
      <c r="F245" t="s">
        <v>101</v>
      </c>
      <c r="G245" t="s">
        <v>1358</v>
      </c>
    </row>
    <row r="246" spans="1:7" hidden="1" x14ac:dyDescent="0.3">
      <c r="A246">
        <v>137890</v>
      </c>
      <c r="B246">
        <v>4931</v>
      </c>
      <c r="C246" t="s">
        <v>414</v>
      </c>
      <c r="D246">
        <v>1378901</v>
      </c>
      <c r="E246">
        <v>1001</v>
      </c>
      <c r="F246" t="s">
        <v>106</v>
      </c>
      <c r="G246" t="s">
        <v>1359</v>
      </c>
    </row>
    <row r="247" spans="1:7" hidden="1" x14ac:dyDescent="0.3">
      <c r="A247">
        <v>671562</v>
      </c>
      <c r="B247">
        <v>6585</v>
      </c>
      <c r="C247" t="s">
        <v>435</v>
      </c>
      <c r="D247">
        <v>6715621</v>
      </c>
      <c r="E247">
        <v>1000</v>
      </c>
      <c r="F247" t="s">
        <v>101</v>
      </c>
      <c r="G247" t="s">
        <v>1441</v>
      </c>
    </row>
    <row r="248" spans="1:7" hidden="1" x14ac:dyDescent="0.3">
      <c r="A248">
        <v>667305</v>
      </c>
      <c r="B248">
        <v>593636</v>
      </c>
      <c r="C248" t="s">
        <v>418</v>
      </c>
      <c r="D248">
        <v>6673051</v>
      </c>
      <c r="E248">
        <v>1000</v>
      </c>
      <c r="F248" t="s">
        <v>101</v>
      </c>
      <c r="G248" t="s">
        <v>3341</v>
      </c>
    </row>
    <row r="249" spans="1:7" hidden="1" x14ac:dyDescent="0.3">
      <c r="A249">
        <v>667305</v>
      </c>
      <c r="B249">
        <v>593636</v>
      </c>
      <c r="C249" t="s">
        <v>418</v>
      </c>
      <c r="D249">
        <v>6673051</v>
      </c>
      <c r="E249">
        <v>1099</v>
      </c>
      <c r="F249" t="s">
        <v>1574</v>
      </c>
      <c r="G249" t="s">
        <v>1439</v>
      </c>
    </row>
    <row r="250" spans="1:7" hidden="1" x14ac:dyDescent="0.3">
      <c r="A250">
        <v>667305</v>
      </c>
      <c r="B250">
        <v>840864</v>
      </c>
      <c r="C250" t="s">
        <v>3109</v>
      </c>
      <c r="D250">
        <v>6673052</v>
      </c>
      <c r="E250">
        <v>1001</v>
      </c>
      <c r="F250" t="s">
        <v>4393</v>
      </c>
      <c r="G250" t="s">
        <v>7532</v>
      </c>
    </row>
    <row r="251" spans="1:7" hidden="1" x14ac:dyDescent="0.3">
      <c r="A251">
        <v>648552</v>
      </c>
      <c r="B251">
        <v>70566</v>
      </c>
      <c r="C251" t="s">
        <v>417</v>
      </c>
      <c r="D251">
        <v>6485521</v>
      </c>
      <c r="E251">
        <v>1000</v>
      </c>
      <c r="F251" t="s">
        <v>3613</v>
      </c>
      <c r="G251" t="s">
        <v>1436</v>
      </c>
    </row>
    <row r="252" spans="1:7" hidden="1" x14ac:dyDescent="0.3">
      <c r="A252">
        <v>648552</v>
      </c>
      <c r="B252">
        <v>834789</v>
      </c>
      <c r="C252" t="s">
        <v>7589</v>
      </c>
      <c r="D252">
        <v>6485522</v>
      </c>
      <c r="E252">
        <v>1011</v>
      </c>
      <c r="F252" t="s">
        <v>101</v>
      </c>
      <c r="G252" t="s">
        <v>6764</v>
      </c>
    </row>
    <row r="253" spans="1:7" hidden="1" x14ac:dyDescent="0.3">
      <c r="A253">
        <v>679108</v>
      </c>
      <c r="B253">
        <v>593636</v>
      </c>
      <c r="C253" t="s">
        <v>418</v>
      </c>
      <c r="D253">
        <v>6791082</v>
      </c>
      <c r="E253">
        <v>1000</v>
      </c>
      <c r="F253" t="s">
        <v>1339</v>
      </c>
      <c r="G253" t="s">
        <v>6781</v>
      </c>
    </row>
    <row r="254" spans="1:7" hidden="1" x14ac:dyDescent="0.3">
      <c r="A254">
        <v>679121</v>
      </c>
      <c r="B254">
        <v>593636</v>
      </c>
      <c r="C254" t="s">
        <v>418</v>
      </c>
      <c r="D254">
        <v>6791214</v>
      </c>
      <c r="E254">
        <v>1000</v>
      </c>
      <c r="F254" t="s">
        <v>101</v>
      </c>
      <c r="G254" t="s">
        <v>6784</v>
      </c>
    </row>
    <row r="255" spans="1:7" hidden="1" x14ac:dyDescent="0.3">
      <c r="A255">
        <v>679121</v>
      </c>
      <c r="B255">
        <v>593636</v>
      </c>
      <c r="C255" t="s">
        <v>418</v>
      </c>
      <c r="D255">
        <v>6791215</v>
      </c>
      <c r="E255">
        <v>1001</v>
      </c>
      <c r="F255" t="s">
        <v>106</v>
      </c>
      <c r="G255" t="s">
        <v>6785</v>
      </c>
    </row>
    <row r="256" spans="1:7" hidden="1" x14ac:dyDescent="0.3">
      <c r="A256">
        <v>464650</v>
      </c>
      <c r="B256">
        <v>6223</v>
      </c>
      <c r="C256" t="s">
        <v>428</v>
      </c>
      <c r="D256">
        <v>4646502</v>
      </c>
      <c r="E256">
        <v>1000</v>
      </c>
      <c r="F256" t="s">
        <v>2258</v>
      </c>
      <c r="G256" t="s">
        <v>3241</v>
      </c>
    </row>
    <row r="257" spans="1:7" hidden="1" x14ac:dyDescent="0.3">
      <c r="A257">
        <v>628033</v>
      </c>
      <c r="B257">
        <v>726942</v>
      </c>
      <c r="C257" t="s">
        <v>419</v>
      </c>
      <c r="D257">
        <v>6280334</v>
      </c>
      <c r="E257">
        <v>1000</v>
      </c>
      <c r="F257" t="s">
        <v>1339</v>
      </c>
      <c r="G257" t="s">
        <v>6758</v>
      </c>
    </row>
    <row r="258" spans="1:7" hidden="1" x14ac:dyDescent="0.3">
      <c r="A258">
        <v>628033</v>
      </c>
      <c r="B258">
        <v>726942</v>
      </c>
      <c r="C258" t="s">
        <v>419</v>
      </c>
      <c r="D258">
        <v>6280334</v>
      </c>
      <c r="E258">
        <v>1099</v>
      </c>
      <c r="F258" t="s">
        <v>2779</v>
      </c>
      <c r="G258" t="s">
        <v>6761</v>
      </c>
    </row>
    <row r="259" spans="1:7" hidden="1" x14ac:dyDescent="0.3">
      <c r="A259">
        <v>628033</v>
      </c>
      <c r="B259">
        <v>726942</v>
      </c>
      <c r="C259" t="s">
        <v>419</v>
      </c>
      <c r="D259">
        <v>6280335</v>
      </c>
      <c r="E259">
        <v>1001</v>
      </c>
      <c r="F259" t="s">
        <v>57</v>
      </c>
      <c r="G259" t="s">
        <v>6759</v>
      </c>
    </row>
    <row r="260" spans="1:7" hidden="1" x14ac:dyDescent="0.3">
      <c r="A260">
        <v>628033</v>
      </c>
      <c r="B260">
        <v>726942</v>
      </c>
      <c r="C260" t="s">
        <v>419</v>
      </c>
      <c r="D260">
        <v>6280335</v>
      </c>
      <c r="E260">
        <v>1098</v>
      </c>
      <c r="F260" t="s">
        <v>2798</v>
      </c>
      <c r="G260" t="s">
        <v>6760</v>
      </c>
    </row>
    <row r="261" spans="1:7" hidden="1" x14ac:dyDescent="0.3">
      <c r="A261">
        <v>628033</v>
      </c>
      <c r="B261">
        <v>651017</v>
      </c>
      <c r="C261" t="s">
        <v>7553</v>
      </c>
      <c r="D261">
        <v>6280333</v>
      </c>
      <c r="E261">
        <v>1002</v>
      </c>
      <c r="F261" t="s">
        <v>4393</v>
      </c>
      <c r="G261" t="s">
        <v>7533</v>
      </c>
    </row>
    <row r="262" spans="1:7" hidden="1" x14ac:dyDescent="0.3">
      <c r="A262">
        <v>676378</v>
      </c>
      <c r="B262">
        <v>560894</v>
      </c>
      <c r="C262" t="s">
        <v>448</v>
      </c>
      <c r="D262">
        <v>6763781</v>
      </c>
      <c r="E262">
        <v>1000</v>
      </c>
      <c r="F262" t="s">
        <v>2254</v>
      </c>
      <c r="G262" t="s">
        <v>1442</v>
      </c>
    </row>
    <row r="263" spans="1:7" hidden="1" x14ac:dyDescent="0.3">
      <c r="A263">
        <v>676378</v>
      </c>
      <c r="B263">
        <v>835111</v>
      </c>
      <c r="C263" t="s">
        <v>7554</v>
      </c>
      <c r="D263">
        <v>6763782</v>
      </c>
      <c r="E263">
        <v>1011</v>
      </c>
      <c r="F263" t="s">
        <v>2254</v>
      </c>
      <c r="G263" t="s">
        <v>4051</v>
      </c>
    </row>
    <row r="264" spans="1:7" hidden="1" x14ac:dyDescent="0.3">
      <c r="A264">
        <v>645199</v>
      </c>
      <c r="B264">
        <v>768759</v>
      </c>
      <c r="C264" t="s">
        <v>2082</v>
      </c>
      <c r="D264">
        <v>6451991</v>
      </c>
      <c r="E264">
        <v>1000</v>
      </c>
      <c r="F264" t="s">
        <v>101</v>
      </c>
      <c r="G264" t="s">
        <v>6763</v>
      </c>
    </row>
    <row r="265" spans="1:7" hidden="1" x14ac:dyDescent="0.3">
      <c r="A265">
        <v>645196</v>
      </c>
      <c r="B265">
        <v>726945</v>
      </c>
      <c r="C265" t="s">
        <v>423</v>
      </c>
      <c r="D265">
        <v>6451961</v>
      </c>
      <c r="E265">
        <v>1000</v>
      </c>
      <c r="F265" t="s">
        <v>101</v>
      </c>
      <c r="G265" t="s">
        <v>4181</v>
      </c>
    </row>
    <row r="266" spans="1:7" hidden="1" x14ac:dyDescent="0.3">
      <c r="A266">
        <v>630363</v>
      </c>
      <c r="B266">
        <v>71247</v>
      </c>
      <c r="C266" t="s">
        <v>461</v>
      </c>
      <c r="D266">
        <v>6303631</v>
      </c>
      <c r="E266">
        <v>1000</v>
      </c>
      <c r="F266" t="s">
        <v>1714</v>
      </c>
      <c r="G266" t="s">
        <v>1697</v>
      </c>
    </row>
    <row r="267" spans="1:7" hidden="1" x14ac:dyDescent="0.3">
      <c r="A267">
        <v>630363</v>
      </c>
      <c r="B267">
        <v>847143</v>
      </c>
      <c r="C267" t="s">
        <v>7428</v>
      </c>
      <c r="D267">
        <v>6303635</v>
      </c>
      <c r="E267">
        <v>1011</v>
      </c>
      <c r="F267" t="s">
        <v>1714</v>
      </c>
      <c r="G267" t="s">
        <v>4050</v>
      </c>
    </row>
    <row r="268" spans="1:7" hidden="1" x14ac:dyDescent="0.3">
      <c r="A268">
        <v>679130</v>
      </c>
      <c r="B268">
        <v>593636</v>
      </c>
      <c r="C268" t="s">
        <v>418</v>
      </c>
      <c r="D268">
        <v>6791302</v>
      </c>
      <c r="E268">
        <v>1000</v>
      </c>
      <c r="F268" t="s">
        <v>1339</v>
      </c>
      <c r="G268" t="s">
        <v>6787</v>
      </c>
    </row>
    <row r="269" spans="1:7" hidden="1" x14ac:dyDescent="0.3">
      <c r="A269">
        <v>200744</v>
      </c>
      <c r="B269">
        <v>5085</v>
      </c>
      <c r="C269" t="s">
        <v>425</v>
      </c>
      <c r="D269">
        <v>2007441</v>
      </c>
      <c r="E269">
        <v>1000</v>
      </c>
      <c r="F269" t="s">
        <v>1714</v>
      </c>
      <c r="G269" t="s">
        <v>3031</v>
      </c>
    </row>
    <row r="270" spans="1:7" hidden="1" x14ac:dyDescent="0.3">
      <c r="A270">
        <v>200744</v>
      </c>
      <c r="B270">
        <v>5085</v>
      </c>
      <c r="C270" t="s">
        <v>425</v>
      </c>
      <c r="D270">
        <v>2007441</v>
      </c>
      <c r="E270">
        <v>1099</v>
      </c>
      <c r="F270" t="s">
        <v>2320</v>
      </c>
      <c r="G270" t="s">
        <v>3033</v>
      </c>
    </row>
    <row r="271" spans="1:7" hidden="1" x14ac:dyDescent="0.3">
      <c r="A271">
        <v>277096</v>
      </c>
      <c r="B271">
        <v>5085</v>
      </c>
      <c r="C271" t="s">
        <v>425</v>
      </c>
      <c r="D271">
        <v>2770961</v>
      </c>
      <c r="E271">
        <v>1000</v>
      </c>
      <c r="F271" t="s">
        <v>1714</v>
      </c>
      <c r="G271" t="s">
        <v>1653</v>
      </c>
    </row>
    <row r="272" spans="1:7" hidden="1" x14ac:dyDescent="0.3">
      <c r="A272">
        <v>679115</v>
      </c>
      <c r="B272">
        <v>726942</v>
      </c>
      <c r="C272" t="s">
        <v>419</v>
      </c>
      <c r="D272">
        <v>6791153</v>
      </c>
      <c r="E272">
        <v>1000</v>
      </c>
      <c r="F272" t="s">
        <v>101</v>
      </c>
      <c r="G272" t="s">
        <v>6782</v>
      </c>
    </row>
    <row r="273" spans="1:7" hidden="1" x14ac:dyDescent="0.3">
      <c r="A273">
        <v>679115</v>
      </c>
      <c r="B273">
        <v>593636</v>
      </c>
      <c r="C273" t="s">
        <v>418</v>
      </c>
      <c r="D273">
        <v>6791154</v>
      </c>
      <c r="E273">
        <v>1001</v>
      </c>
      <c r="F273" t="s">
        <v>106</v>
      </c>
      <c r="G273" t="s">
        <v>6783</v>
      </c>
    </row>
    <row r="274" spans="1:7" hidden="1" x14ac:dyDescent="0.3">
      <c r="A274">
        <v>672199</v>
      </c>
      <c r="B274">
        <v>6205</v>
      </c>
      <c r="C274" t="s">
        <v>427</v>
      </c>
      <c r="D274">
        <v>6721991</v>
      </c>
      <c r="E274">
        <v>1000</v>
      </c>
      <c r="F274" t="s">
        <v>3613</v>
      </c>
      <c r="G274" t="s">
        <v>1709</v>
      </c>
    </row>
    <row r="275" spans="1:7" hidden="1" x14ac:dyDescent="0.3">
      <c r="A275">
        <v>672199</v>
      </c>
      <c r="B275">
        <v>847141</v>
      </c>
      <c r="C275" t="s">
        <v>7548</v>
      </c>
      <c r="D275">
        <v>6721993</v>
      </c>
      <c r="E275">
        <v>1011</v>
      </c>
      <c r="F275" t="s">
        <v>101</v>
      </c>
      <c r="G275" t="s">
        <v>6780</v>
      </c>
    </row>
    <row r="276" spans="1:7" hidden="1" x14ac:dyDescent="0.3">
      <c r="A276">
        <v>628558</v>
      </c>
      <c r="B276">
        <v>410190</v>
      </c>
      <c r="C276" t="s">
        <v>463</v>
      </c>
      <c r="D276">
        <v>6285582</v>
      </c>
      <c r="E276">
        <v>1000</v>
      </c>
      <c r="F276" t="s">
        <v>1339</v>
      </c>
      <c r="G276" t="s">
        <v>1693</v>
      </c>
    </row>
    <row r="277" spans="1:7" hidden="1" x14ac:dyDescent="0.3">
      <c r="A277">
        <v>628558</v>
      </c>
      <c r="B277">
        <v>275878</v>
      </c>
      <c r="C277" t="s">
        <v>2891</v>
      </c>
      <c r="D277">
        <v>6285581</v>
      </c>
      <c r="E277">
        <v>1001</v>
      </c>
      <c r="F277" t="s">
        <v>57</v>
      </c>
      <c r="G277" t="s">
        <v>1695</v>
      </c>
    </row>
    <row r="278" spans="1:7" hidden="1" x14ac:dyDescent="0.3">
      <c r="A278">
        <v>679123</v>
      </c>
      <c r="B278">
        <v>743483</v>
      </c>
      <c r="C278" t="s">
        <v>2072</v>
      </c>
      <c r="D278">
        <v>6791232</v>
      </c>
      <c r="E278">
        <v>1000</v>
      </c>
      <c r="F278" t="s">
        <v>1339</v>
      </c>
      <c r="G278" t="s">
        <v>6786</v>
      </c>
    </row>
    <row r="279" spans="1:7" hidden="1" x14ac:dyDescent="0.3">
      <c r="A279">
        <v>42784</v>
      </c>
      <c r="B279">
        <v>510806</v>
      </c>
      <c r="C279" t="s">
        <v>2889</v>
      </c>
      <c r="D279">
        <v>427841</v>
      </c>
      <c r="E279">
        <v>1000</v>
      </c>
      <c r="F279" t="s">
        <v>1339</v>
      </c>
      <c r="G279" t="s">
        <v>1632</v>
      </c>
    </row>
    <row r="280" spans="1:7" hidden="1" x14ac:dyDescent="0.3">
      <c r="A280">
        <v>189152</v>
      </c>
      <c r="B280">
        <v>768757</v>
      </c>
      <c r="C280" t="s">
        <v>2069</v>
      </c>
      <c r="D280">
        <v>1891522</v>
      </c>
      <c r="E280">
        <v>1000</v>
      </c>
      <c r="F280" t="s">
        <v>3197</v>
      </c>
      <c r="G280" t="s">
        <v>6684</v>
      </c>
    </row>
    <row r="281" spans="1:7" hidden="1" x14ac:dyDescent="0.3">
      <c r="A281">
        <v>665869</v>
      </c>
      <c r="B281">
        <v>410190</v>
      </c>
      <c r="C281" t="s">
        <v>463</v>
      </c>
      <c r="D281">
        <v>6658692</v>
      </c>
      <c r="E281">
        <v>1000</v>
      </c>
      <c r="F281" t="s">
        <v>1339</v>
      </c>
      <c r="G281" t="s">
        <v>1707</v>
      </c>
    </row>
    <row r="282" spans="1:7" hidden="1" x14ac:dyDescent="0.3">
      <c r="A282">
        <v>665869</v>
      </c>
      <c r="B282">
        <v>422691</v>
      </c>
      <c r="C282" t="s">
        <v>2890</v>
      </c>
      <c r="D282">
        <v>6658691</v>
      </c>
      <c r="E282">
        <v>1001</v>
      </c>
      <c r="F282" t="s">
        <v>57</v>
      </c>
      <c r="G282" t="s">
        <v>1438</v>
      </c>
    </row>
    <row r="283" spans="1:7" hidden="1" x14ac:dyDescent="0.3">
      <c r="A283">
        <v>671290</v>
      </c>
      <c r="B283">
        <v>191908</v>
      </c>
      <c r="C283" t="s">
        <v>430</v>
      </c>
      <c r="D283">
        <v>6712902</v>
      </c>
      <c r="E283">
        <v>1000</v>
      </c>
      <c r="F283" t="s">
        <v>1339</v>
      </c>
      <c r="G283" t="s">
        <v>3035</v>
      </c>
    </row>
    <row r="284" spans="1:7" hidden="1" x14ac:dyDescent="0.3">
      <c r="A284">
        <v>671290</v>
      </c>
      <c r="B284">
        <v>422691</v>
      </c>
      <c r="C284" t="s">
        <v>2890</v>
      </c>
      <c r="D284">
        <v>6712901</v>
      </c>
      <c r="E284">
        <v>1001</v>
      </c>
      <c r="F284" t="s">
        <v>57</v>
      </c>
      <c r="G284" t="s">
        <v>3037</v>
      </c>
    </row>
    <row r="285" spans="1:7" hidden="1" x14ac:dyDescent="0.3">
      <c r="A285">
        <v>684018</v>
      </c>
      <c r="B285">
        <v>665485</v>
      </c>
      <c r="C285" t="s">
        <v>2892</v>
      </c>
      <c r="D285">
        <v>6840181</v>
      </c>
      <c r="E285">
        <v>1000</v>
      </c>
      <c r="F285" t="s">
        <v>1714</v>
      </c>
      <c r="G285" t="s">
        <v>6788</v>
      </c>
    </row>
    <row r="286" spans="1:7" hidden="1" x14ac:dyDescent="0.3">
      <c r="A286">
        <v>441347</v>
      </c>
      <c r="B286">
        <v>5084</v>
      </c>
      <c r="C286" t="s">
        <v>444</v>
      </c>
      <c r="D286">
        <v>4413471</v>
      </c>
      <c r="E286">
        <v>1000</v>
      </c>
      <c r="F286" t="s">
        <v>1339</v>
      </c>
      <c r="G286" t="s">
        <v>1375</v>
      </c>
    </row>
    <row r="287" spans="1:7" hidden="1" x14ac:dyDescent="0.3">
      <c r="A287">
        <v>261483</v>
      </c>
      <c r="B287">
        <v>6477</v>
      </c>
      <c r="C287" t="s">
        <v>440</v>
      </c>
      <c r="D287">
        <v>2614831</v>
      </c>
      <c r="E287">
        <v>1000</v>
      </c>
      <c r="F287" t="s">
        <v>1339</v>
      </c>
      <c r="G287" t="s">
        <v>1364</v>
      </c>
    </row>
    <row r="288" spans="1:7" hidden="1" x14ac:dyDescent="0.3">
      <c r="A288">
        <v>261483</v>
      </c>
      <c r="B288">
        <v>6477</v>
      </c>
      <c r="C288" t="s">
        <v>440</v>
      </c>
      <c r="D288">
        <v>2614831</v>
      </c>
      <c r="E288">
        <v>1099</v>
      </c>
      <c r="F288" t="s">
        <v>1573</v>
      </c>
      <c r="G288" t="s">
        <v>1365</v>
      </c>
    </row>
    <row r="289" spans="1:7" hidden="1" x14ac:dyDescent="0.3">
      <c r="A289">
        <v>686700</v>
      </c>
      <c r="B289">
        <v>665485</v>
      </c>
      <c r="C289" t="s">
        <v>2892</v>
      </c>
      <c r="D289">
        <v>6867001</v>
      </c>
      <c r="E289">
        <v>1000</v>
      </c>
      <c r="F289" t="s">
        <v>1714</v>
      </c>
      <c r="G289" t="s">
        <v>6793</v>
      </c>
    </row>
    <row r="290" spans="1:7" hidden="1" x14ac:dyDescent="0.3">
      <c r="A290">
        <v>685336</v>
      </c>
      <c r="B290">
        <v>593636</v>
      </c>
      <c r="C290" t="s">
        <v>418</v>
      </c>
      <c r="D290">
        <v>6853362</v>
      </c>
      <c r="E290">
        <v>1000</v>
      </c>
      <c r="F290" t="s">
        <v>101</v>
      </c>
      <c r="G290" t="s">
        <v>6790</v>
      </c>
    </row>
    <row r="291" spans="1:7" hidden="1" x14ac:dyDescent="0.3">
      <c r="A291">
        <v>685340</v>
      </c>
      <c r="B291">
        <v>768762</v>
      </c>
      <c r="C291" t="s">
        <v>2075</v>
      </c>
      <c r="D291">
        <v>6853402</v>
      </c>
      <c r="E291">
        <v>1000</v>
      </c>
      <c r="F291" t="s">
        <v>101</v>
      </c>
      <c r="G291" t="s">
        <v>6791</v>
      </c>
    </row>
    <row r="292" spans="1:7" hidden="1" x14ac:dyDescent="0.3">
      <c r="A292">
        <v>685341</v>
      </c>
      <c r="B292">
        <v>768759</v>
      </c>
      <c r="C292" t="s">
        <v>2082</v>
      </c>
      <c r="D292">
        <v>6853412</v>
      </c>
      <c r="E292">
        <v>1000</v>
      </c>
      <c r="F292" t="s">
        <v>101</v>
      </c>
      <c r="G292" t="s">
        <v>6792</v>
      </c>
    </row>
    <row r="293" spans="1:7" hidden="1" x14ac:dyDescent="0.3">
      <c r="A293">
        <v>685295</v>
      </c>
      <c r="B293">
        <v>726942</v>
      </c>
      <c r="C293" t="s">
        <v>419</v>
      </c>
      <c r="D293">
        <v>6852952</v>
      </c>
      <c r="E293">
        <v>1000</v>
      </c>
      <c r="F293" t="s">
        <v>101</v>
      </c>
      <c r="G293" t="s">
        <v>3343</v>
      </c>
    </row>
    <row r="294" spans="1:7" hidden="1" x14ac:dyDescent="0.3">
      <c r="A294">
        <v>688894</v>
      </c>
      <c r="B294">
        <v>478723</v>
      </c>
      <c r="C294" t="s">
        <v>429</v>
      </c>
      <c r="D294">
        <v>6888941</v>
      </c>
      <c r="E294">
        <v>1000</v>
      </c>
      <c r="F294" t="s">
        <v>2258</v>
      </c>
      <c r="G294" t="s">
        <v>1443</v>
      </c>
    </row>
    <row r="295" spans="1:7" hidden="1" x14ac:dyDescent="0.3">
      <c r="A295">
        <v>688641</v>
      </c>
      <c r="B295">
        <v>6205</v>
      </c>
      <c r="C295" t="s">
        <v>427</v>
      </c>
      <c r="D295">
        <v>6886411</v>
      </c>
      <c r="E295">
        <v>1000</v>
      </c>
      <c r="F295" t="s">
        <v>3613</v>
      </c>
      <c r="G295" t="s">
        <v>1711</v>
      </c>
    </row>
    <row r="296" spans="1:7" hidden="1" x14ac:dyDescent="0.3">
      <c r="A296">
        <v>688641</v>
      </c>
      <c r="B296">
        <v>847141</v>
      </c>
      <c r="C296" t="s">
        <v>7548</v>
      </c>
      <c r="D296">
        <v>6886412</v>
      </c>
      <c r="E296">
        <v>1011</v>
      </c>
      <c r="F296" t="s">
        <v>101</v>
      </c>
      <c r="G296" t="s">
        <v>6794</v>
      </c>
    </row>
    <row r="297" spans="1:7" hidden="1" x14ac:dyDescent="0.3">
      <c r="A297">
        <v>689524</v>
      </c>
      <c r="B297">
        <v>410190</v>
      </c>
      <c r="C297" t="s">
        <v>463</v>
      </c>
      <c r="D297">
        <v>6895241</v>
      </c>
      <c r="E297">
        <v>1000</v>
      </c>
      <c r="F297" t="s">
        <v>1339</v>
      </c>
      <c r="G297" t="s">
        <v>1713</v>
      </c>
    </row>
    <row r="298" spans="1:7" hidden="1" x14ac:dyDescent="0.3">
      <c r="A298">
        <v>689608</v>
      </c>
      <c r="B298">
        <v>6205</v>
      </c>
      <c r="C298" t="s">
        <v>427</v>
      </c>
      <c r="D298">
        <v>6896081</v>
      </c>
      <c r="E298">
        <v>1000</v>
      </c>
      <c r="F298" t="s">
        <v>3613</v>
      </c>
      <c r="G298" t="s">
        <v>1444</v>
      </c>
    </row>
    <row r="299" spans="1:7" hidden="1" x14ac:dyDescent="0.3">
      <c r="A299">
        <v>689608</v>
      </c>
      <c r="B299">
        <v>847141</v>
      </c>
      <c r="C299" t="s">
        <v>7548</v>
      </c>
      <c r="D299">
        <v>6896082</v>
      </c>
      <c r="E299">
        <v>1011</v>
      </c>
      <c r="F299" t="s">
        <v>101</v>
      </c>
      <c r="G299" t="s">
        <v>6795</v>
      </c>
    </row>
    <row r="300" spans="1:7" hidden="1" x14ac:dyDescent="0.3">
      <c r="A300">
        <v>695126</v>
      </c>
      <c r="B300">
        <v>743482</v>
      </c>
      <c r="C300" t="s">
        <v>1661</v>
      </c>
      <c r="D300">
        <v>6951261</v>
      </c>
      <c r="E300">
        <v>1000</v>
      </c>
      <c r="F300" t="s">
        <v>1339</v>
      </c>
      <c r="G300" t="s">
        <v>6797</v>
      </c>
    </row>
    <row r="301" spans="1:7" hidden="1" x14ac:dyDescent="0.3">
      <c r="A301">
        <v>691493</v>
      </c>
      <c r="B301">
        <v>768762</v>
      </c>
      <c r="C301" t="s">
        <v>2075</v>
      </c>
      <c r="D301">
        <v>6914932</v>
      </c>
      <c r="E301">
        <v>1000</v>
      </c>
      <c r="F301" t="s">
        <v>101</v>
      </c>
      <c r="G301" t="s">
        <v>6796</v>
      </c>
    </row>
    <row r="302" spans="1:7" hidden="1" x14ac:dyDescent="0.3">
      <c r="A302">
        <v>527904</v>
      </c>
      <c r="B302">
        <v>593636</v>
      </c>
      <c r="C302" t="s">
        <v>418</v>
      </c>
      <c r="D302">
        <v>5279042</v>
      </c>
      <c r="E302">
        <v>1000</v>
      </c>
      <c r="F302" t="s">
        <v>1339</v>
      </c>
      <c r="G302" t="s">
        <v>3331</v>
      </c>
    </row>
    <row r="303" spans="1:7" hidden="1" x14ac:dyDescent="0.3">
      <c r="A303">
        <v>696684</v>
      </c>
      <c r="B303">
        <v>766789</v>
      </c>
      <c r="C303" t="s">
        <v>2787</v>
      </c>
      <c r="D303">
        <v>6966841</v>
      </c>
      <c r="E303">
        <v>1000</v>
      </c>
      <c r="F303" t="s">
        <v>1339</v>
      </c>
      <c r="G303" t="s">
        <v>6798</v>
      </c>
    </row>
    <row r="304" spans="1:7" hidden="1" x14ac:dyDescent="0.3">
      <c r="A304">
        <v>696684</v>
      </c>
      <c r="B304">
        <v>766789</v>
      </c>
      <c r="C304" t="s">
        <v>2787</v>
      </c>
      <c r="D304">
        <v>6966842</v>
      </c>
      <c r="E304">
        <v>1001</v>
      </c>
      <c r="F304" t="s">
        <v>57</v>
      </c>
      <c r="G304" t="s">
        <v>4226</v>
      </c>
    </row>
    <row r="305" spans="1:7" hidden="1" x14ac:dyDescent="0.3">
      <c r="A305">
        <v>696684</v>
      </c>
      <c r="B305">
        <v>516890</v>
      </c>
      <c r="C305" t="s">
        <v>7590</v>
      </c>
      <c r="D305">
        <v>6966843</v>
      </c>
      <c r="E305">
        <v>1002</v>
      </c>
      <c r="F305" t="s">
        <v>4393</v>
      </c>
      <c r="G305" t="s">
        <v>7591</v>
      </c>
    </row>
    <row r="306" spans="1:7" hidden="1" x14ac:dyDescent="0.3">
      <c r="A306">
        <v>255388</v>
      </c>
      <c r="B306">
        <v>743483</v>
      </c>
      <c r="C306" t="s">
        <v>2072</v>
      </c>
      <c r="D306">
        <v>2553882</v>
      </c>
      <c r="E306">
        <v>1000</v>
      </c>
      <c r="F306" t="s">
        <v>1339</v>
      </c>
      <c r="G306" t="s">
        <v>6693</v>
      </c>
    </row>
    <row r="307" spans="1:7" hidden="1" x14ac:dyDescent="0.3">
      <c r="A307">
        <v>697772</v>
      </c>
      <c r="B307">
        <v>6223</v>
      </c>
      <c r="C307" t="s">
        <v>428</v>
      </c>
      <c r="D307">
        <v>6977721</v>
      </c>
      <c r="E307">
        <v>1000</v>
      </c>
      <c r="F307" t="s">
        <v>2258</v>
      </c>
      <c r="G307" t="s">
        <v>1447</v>
      </c>
    </row>
    <row r="308" spans="1:7" hidden="1" x14ac:dyDescent="0.3">
      <c r="A308">
        <v>697779</v>
      </c>
      <c r="B308">
        <v>6223</v>
      </c>
      <c r="C308" t="s">
        <v>428</v>
      </c>
      <c r="D308">
        <v>6977791</v>
      </c>
      <c r="E308">
        <v>1000</v>
      </c>
      <c r="F308" t="s">
        <v>2258</v>
      </c>
      <c r="G308" t="s">
        <v>1448</v>
      </c>
    </row>
    <row r="309" spans="1:7" hidden="1" x14ac:dyDescent="0.3">
      <c r="A309">
        <v>703459</v>
      </c>
      <c r="B309">
        <v>766789</v>
      </c>
      <c r="C309" t="s">
        <v>2787</v>
      </c>
      <c r="D309">
        <v>7034591</v>
      </c>
      <c r="E309">
        <v>1000</v>
      </c>
      <c r="F309" t="s">
        <v>1339</v>
      </c>
      <c r="G309" t="s">
        <v>3349</v>
      </c>
    </row>
    <row r="310" spans="1:7" hidden="1" x14ac:dyDescent="0.3">
      <c r="A310">
        <v>703459</v>
      </c>
      <c r="B310">
        <v>726945</v>
      </c>
      <c r="C310" t="s">
        <v>423</v>
      </c>
      <c r="D310">
        <v>7034592</v>
      </c>
      <c r="E310">
        <v>1001</v>
      </c>
      <c r="F310" t="s">
        <v>57</v>
      </c>
      <c r="G310" t="s">
        <v>3350</v>
      </c>
    </row>
    <row r="311" spans="1:7" hidden="1" x14ac:dyDescent="0.3">
      <c r="A311">
        <v>703459</v>
      </c>
      <c r="B311">
        <v>726945</v>
      </c>
      <c r="C311" t="s">
        <v>423</v>
      </c>
      <c r="D311">
        <v>7034592</v>
      </c>
      <c r="E311">
        <v>1099</v>
      </c>
      <c r="F311" t="s">
        <v>1574</v>
      </c>
      <c r="G311" t="s">
        <v>1717</v>
      </c>
    </row>
    <row r="312" spans="1:7" hidden="1" x14ac:dyDescent="0.3">
      <c r="A312">
        <v>703480</v>
      </c>
      <c r="B312">
        <v>726945</v>
      </c>
      <c r="C312" t="s">
        <v>423</v>
      </c>
      <c r="D312">
        <v>7034801</v>
      </c>
      <c r="E312">
        <v>1000</v>
      </c>
      <c r="F312" t="s">
        <v>101</v>
      </c>
      <c r="G312" t="s">
        <v>3354</v>
      </c>
    </row>
    <row r="313" spans="1:7" hidden="1" x14ac:dyDescent="0.3">
      <c r="A313">
        <v>703480</v>
      </c>
      <c r="B313">
        <v>726945</v>
      </c>
      <c r="C313" t="s">
        <v>423</v>
      </c>
      <c r="D313">
        <v>7034801</v>
      </c>
      <c r="E313">
        <v>1099</v>
      </c>
      <c r="F313" t="s">
        <v>1574</v>
      </c>
      <c r="G313" t="s">
        <v>1721</v>
      </c>
    </row>
    <row r="314" spans="1:7" hidden="1" x14ac:dyDescent="0.3">
      <c r="A314">
        <v>703480</v>
      </c>
      <c r="B314">
        <v>861732</v>
      </c>
      <c r="C314" t="s">
        <v>7547</v>
      </c>
      <c r="D314">
        <v>7034802</v>
      </c>
      <c r="E314">
        <v>1001</v>
      </c>
      <c r="F314" t="s">
        <v>4427</v>
      </c>
      <c r="G314" t="s">
        <v>7524</v>
      </c>
    </row>
    <row r="315" spans="1:7" hidden="1" x14ac:dyDescent="0.3">
      <c r="A315">
        <v>695663</v>
      </c>
      <c r="B315">
        <v>726942</v>
      </c>
      <c r="C315" t="s">
        <v>419</v>
      </c>
      <c r="D315">
        <v>6956632</v>
      </c>
      <c r="E315">
        <v>1000</v>
      </c>
      <c r="F315" t="s">
        <v>101</v>
      </c>
      <c r="G315" t="s">
        <v>3345</v>
      </c>
    </row>
    <row r="316" spans="1:7" hidden="1" x14ac:dyDescent="0.3">
      <c r="A316">
        <v>695554</v>
      </c>
      <c r="B316">
        <v>726942</v>
      </c>
      <c r="C316" t="s">
        <v>419</v>
      </c>
      <c r="D316">
        <v>6955542</v>
      </c>
      <c r="E316">
        <v>1000</v>
      </c>
      <c r="F316" t="s">
        <v>101</v>
      </c>
      <c r="G316" t="s">
        <v>3344</v>
      </c>
    </row>
    <row r="317" spans="1:7" hidden="1" x14ac:dyDescent="0.3">
      <c r="A317">
        <v>695554</v>
      </c>
      <c r="B317">
        <v>726942</v>
      </c>
      <c r="C317" t="s">
        <v>419</v>
      </c>
      <c r="D317">
        <v>6955542</v>
      </c>
      <c r="E317">
        <v>1099</v>
      </c>
      <c r="F317" t="s">
        <v>1879</v>
      </c>
      <c r="G317" t="s">
        <v>2191</v>
      </c>
    </row>
    <row r="318" spans="1:7" hidden="1" x14ac:dyDescent="0.3">
      <c r="A318">
        <v>695554</v>
      </c>
      <c r="B318">
        <v>842988</v>
      </c>
      <c r="C318" t="s">
        <v>7592</v>
      </c>
      <c r="D318">
        <v>6955543</v>
      </c>
      <c r="E318">
        <v>1001</v>
      </c>
      <c r="F318" t="s">
        <v>4393</v>
      </c>
      <c r="G318" t="s">
        <v>7534</v>
      </c>
    </row>
    <row r="319" spans="1:7" hidden="1" x14ac:dyDescent="0.3">
      <c r="A319">
        <v>695554</v>
      </c>
      <c r="B319">
        <v>854571</v>
      </c>
      <c r="C319" t="s">
        <v>7593</v>
      </c>
      <c r="D319">
        <v>6955544</v>
      </c>
      <c r="E319">
        <v>1002</v>
      </c>
      <c r="F319" t="s">
        <v>4956</v>
      </c>
      <c r="G319" t="s">
        <v>7535</v>
      </c>
    </row>
    <row r="320" spans="1:7" hidden="1" x14ac:dyDescent="0.3">
      <c r="A320">
        <v>695554</v>
      </c>
      <c r="B320">
        <v>857495</v>
      </c>
      <c r="C320" t="s">
        <v>28</v>
      </c>
      <c r="D320">
        <v>6955545</v>
      </c>
      <c r="E320">
        <v>1003</v>
      </c>
      <c r="F320" t="s">
        <v>4469</v>
      </c>
      <c r="G320" t="s">
        <v>7536</v>
      </c>
    </row>
    <row r="321" spans="1:7" hidden="1" x14ac:dyDescent="0.3">
      <c r="A321">
        <v>695579</v>
      </c>
      <c r="B321">
        <v>422691</v>
      </c>
      <c r="C321" t="s">
        <v>2890</v>
      </c>
      <c r="D321">
        <v>6955791</v>
      </c>
      <c r="E321">
        <v>1000</v>
      </c>
      <c r="F321" t="s">
        <v>101</v>
      </c>
      <c r="G321" t="s">
        <v>1445</v>
      </c>
    </row>
    <row r="322" spans="1:7" hidden="1" x14ac:dyDescent="0.3">
      <c r="A322">
        <v>703456</v>
      </c>
      <c r="B322">
        <v>766789</v>
      </c>
      <c r="C322" t="s">
        <v>2787</v>
      </c>
      <c r="D322">
        <v>7034561</v>
      </c>
      <c r="E322">
        <v>1000</v>
      </c>
      <c r="F322" t="s">
        <v>1339</v>
      </c>
      <c r="G322" t="s">
        <v>6802</v>
      </c>
    </row>
    <row r="323" spans="1:7" hidden="1" x14ac:dyDescent="0.3">
      <c r="A323">
        <v>703456</v>
      </c>
      <c r="B323">
        <v>766789</v>
      </c>
      <c r="C323" t="s">
        <v>2787</v>
      </c>
      <c r="D323">
        <v>7034561</v>
      </c>
      <c r="E323">
        <v>1099</v>
      </c>
      <c r="F323" t="s">
        <v>1880</v>
      </c>
      <c r="G323" t="s">
        <v>6804</v>
      </c>
    </row>
    <row r="324" spans="1:7" hidden="1" x14ac:dyDescent="0.3">
      <c r="A324">
        <v>703456</v>
      </c>
      <c r="B324">
        <v>726945</v>
      </c>
      <c r="C324" t="s">
        <v>423</v>
      </c>
      <c r="D324">
        <v>7034562</v>
      </c>
      <c r="E324">
        <v>1001</v>
      </c>
      <c r="F324" t="s">
        <v>57</v>
      </c>
      <c r="G324" t="s">
        <v>6803</v>
      </c>
    </row>
    <row r="325" spans="1:7" hidden="1" x14ac:dyDescent="0.3">
      <c r="A325">
        <v>703462</v>
      </c>
      <c r="B325">
        <v>766789</v>
      </c>
      <c r="C325" t="s">
        <v>2787</v>
      </c>
      <c r="D325">
        <v>7034621</v>
      </c>
      <c r="E325">
        <v>1001</v>
      </c>
      <c r="F325" t="s">
        <v>106</v>
      </c>
      <c r="G325" t="s">
        <v>3351</v>
      </c>
    </row>
    <row r="326" spans="1:7" hidden="1" x14ac:dyDescent="0.3">
      <c r="A326">
        <v>703462</v>
      </c>
      <c r="B326">
        <v>726945</v>
      </c>
      <c r="C326" t="s">
        <v>423</v>
      </c>
      <c r="D326">
        <v>7034622</v>
      </c>
      <c r="E326">
        <v>1000</v>
      </c>
      <c r="F326" t="s">
        <v>101</v>
      </c>
      <c r="G326" t="s">
        <v>3352</v>
      </c>
    </row>
    <row r="327" spans="1:7" hidden="1" x14ac:dyDescent="0.3">
      <c r="A327">
        <v>703457</v>
      </c>
      <c r="B327">
        <v>766789</v>
      </c>
      <c r="C327" t="s">
        <v>2787</v>
      </c>
      <c r="D327">
        <v>7034571</v>
      </c>
      <c r="E327">
        <v>1000</v>
      </c>
      <c r="F327" t="s">
        <v>1339</v>
      </c>
      <c r="G327" t="s">
        <v>3347</v>
      </c>
    </row>
    <row r="328" spans="1:7" hidden="1" x14ac:dyDescent="0.3">
      <c r="A328">
        <v>703457</v>
      </c>
      <c r="B328">
        <v>726945</v>
      </c>
      <c r="C328" t="s">
        <v>423</v>
      </c>
      <c r="D328">
        <v>7034572</v>
      </c>
      <c r="E328">
        <v>1001</v>
      </c>
      <c r="F328" t="s">
        <v>57</v>
      </c>
      <c r="G328" t="s">
        <v>3348</v>
      </c>
    </row>
    <row r="329" spans="1:7" hidden="1" x14ac:dyDescent="0.3">
      <c r="A329">
        <v>703455</v>
      </c>
      <c r="B329">
        <v>766789</v>
      </c>
      <c r="C329" t="s">
        <v>2787</v>
      </c>
      <c r="D329">
        <v>7034551</v>
      </c>
      <c r="E329">
        <v>1000</v>
      </c>
      <c r="F329" t="s">
        <v>1339</v>
      </c>
      <c r="G329" t="s">
        <v>3346</v>
      </c>
    </row>
    <row r="330" spans="1:7" hidden="1" x14ac:dyDescent="0.3">
      <c r="A330">
        <v>703478</v>
      </c>
      <c r="B330">
        <v>726945</v>
      </c>
      <c r="C330" t="s">
        <v>423</v>
      </c>
      <c r="D330">
        <v>7034781</v>
      </c>
      <c r="E330">
        <v>1000</v>
      </c>
      <c r="F330" t="s">
        <v>101</v>
      </c>
      <c r="G330" t="s">
        <v>3353</v>
      </c>
    </row>
    <row r="331" spans="1:7" hidden="1" x14ac:dyDescent="0.3">
      <c r="A331">
        <v>703530</v>
      </c>
      <c r="B331">
        <v>726945</v>
      </c>
      <c r="C331" t="s">
        <v>423</v>
      </c>
      <c r="D331">
        <v>7035301</v>
      </c>
      <c r="E331">
        <v>1000</v>
      </c>
      <c r="F331" t="s">
        <v>101</v>
      </c>
      <c r="G331" t="s">
        <v>3355</v>
      </c>
    </row>
    <row r="332" spans="1:7" hidden="1" x14ac:dyDescent="0.3">
      <c r="A332">
        <v>706926</v>
      </c>
      <c r="B332">
        <v>641026</v>
      </c>
      <c r="C332" t="s">
        <v>460</v>
      </c>
      <c r="D332">
        <v>7069261</v>
      </c>
      <c r="E332">
        <v>1000</v>
      </c>
      <c r="F332" t="s">
        <v>2238</v>
      </c>
      <c r="G332" t="s">
        <v>1450</v>
      </c>
    </row>
    <row r="333" spans="1:7" hidden="1" x14ac:dyDescent="0.3">
      <c r="A333">
        <v>4671</v>
      </c>
      <c r="B333">
        <v>593636</v>
      </c>
      <c r="C333" t="s">
        <v>418</v>
      </c>
      <c r="D333">
        <v>46713</v>
      </c>
      <c r="E333">
        <v>1000</v>
      </c>
      <c r="F333" t="s">
        <v>1339</v>
      </c>
      <c r="G333" t="s">
        <v>6643</v>
      </c>
    </row>
    <row r="334" spans="1:7" hidden="1" x14ac:dyDescent="0.3">
      <c r="A334">
        <v>4671</v>
      </c>
      <c r="B334">
        <v>593636</v>
      </c>
      <c r="C334" t="s">
        <v>418</v>
      </c>
      <c r="D334">
        <v>46713</v>
      </c>
      <c r="E334">
        <v>1099</v>
      </c>
      <c r="F334" t="s">
        <v>1880</v>
      </c>
      <c r="G334" t="s">
        <v>6644</v>
      </c>
    </row>
    <row r="335" spans="1:7" hidden="1" x14ac:dyDescent="0.3">
      <c r="A335">
        <v>703594</v>
      </c>
      <c r="B335">
        <v>510806</v>
      </c>
      <c r="C335" t="s">
        <v>2889</v>
      </c>
      <c r="D335">
        <v>7035941</v>
      </c>
      <c r="E335">
        <v>1000</v>
      </c>
      <c r="F335" t="s">
        <v>101</v>
      </c>
      <c r="G335" t="s">
        <v>1449</v>
      </c>
    </row>
    <row r="336" spans="1:7" hidden="1" x14ac:dyDescent="0.3">
      <c r="A336">
        <v>703592</v>
      </c>
      <c r="B336">
        <v>593636</v>
      </c>
      <c r="C336" t="s">
        <v>418</v>
      </c>
      <c r="D336">
        <v>7035923</v>
      </c>
      <c r="E336">
        <v>1000</v>
      </c>
      <c r="F336" t="s">
        <v>1339</v>
      </c>
      <c r="G336" t="s">
        <v>6805</v>
      </c>
    </row>
    <row r="337" spans="1:7" hidden="1" x14ac:dyDescent="0.3">
      <c r="A337">
        <v>703592</v>
      </c>
      <c r="B337">
        <v>593636</v>
      </c>
      <c r="C337" t="s">
        <v>418</v>
      </c>
      <c r="D337">
        <v>7035924</v>
      </c>
      <c r="E337">
        <v>1001</v>
      </c>
      <c r="F337" t="s">
        <v>57</v>
      </c>
      <c r="G337" t="s">
        <v>6806</v>
      </c>
    </row>
    <row r="338" spans="1:7" hidden="1" x14ac:dyDescent="0.3">
      <c r="A338">
        <v>707693</v>
      </c>
      <c r="B338">
        <v>593636</v>
      </c>
      <c r="C338" t="s">
        <v>418</v>
      </c>
      <c r="D338">
        <v>7076933</v>
      </c>
      <c r="E338">
        <v>1000</v>
      </c>
      <c r="F338" t="s">
        <v>1339</v>
      </c>
      <c r="G338" t="s">
        <v>6821</v>
      </c>
    </row>
    <row r="339" spans="1:7" hidden="1" x14ac:dyDescent="0.3">
      <c r="A339">
        <v>707693</v>
      </c>
      <c r="B339">
        <v>593636</v>
      </c>
      <c r="C339" t="s">
        <v>418</v>
      </c>
      <c r="D339">
        <v>7076934</v>
      </c>
      <c r="E339">
        <v>1001</v>
      </c>
      <c r="F339" t="s">
        <v>57</v>
      </c>
      <c r="G339" t="s">
        <v>6822</v>
      </c>
    </row>
    <row r="340" spans="1:7" hidden="1" x14ac:dyDescent="0.3">
      <c r="A340">
        <v>708851</v>
      </c>
      <c r="B340">
        <v>6205</v>
      </c>
      <c r="C340" t="s">
        <v>427</v>
      </c>
      <c r="D340">
        <v>7088511</v>
      </c>
      <c r="E340">
        <v>1000</v>
      </c>
      <c r="F340" t="s">
        <v>101</v>
      </c>
      <c r="G340" t="s">
        <v>1470</v>
      </c>
    </row>
    <row r="341" spans="1:7" hidden="1" x14ac:dyDescent="0.3">
      <c r="A341">
        <v>709160</v>
      </c>
      <c r="B341">
        <v>544148</v>
      </c>
      <c r="C341" t="s">
        <v>447</v>
      </c>
      <c r="D341">
        <v>7091601</v>
      </c>
      <c r="E341">
        <v>1000</v>
      </c>
      <c r="F341" t="s">
        <v>2258</v>
      </c>
      <c r="G341" t="s">
        <v>1473</v>
      </c>
    </row>
    <row r="342" spans="1:7" hidden="1" x14ac:dyDescent="0.3">
      <c r="A342">
        <v>709160</v>
      </c>
      <c r="B342">
        <v>544148</v>
      </c>
      <c r="C342" t="s">
        <v>447</v>
      </c>
      <c r="D342">
        <v>7091602</v>
      </c>
      <c r="E342">
        <v>1001</v>
      </c>
      <c r="F342" t="s">
        <v>2312</v>
      </c>
      <c r="G342" t="s">
        <v>1985</v>
      </c>
    </row>
    <row r="343" spans="1:7" hidden="1" x14ac:dyDescent="0.3">
      <c r="A343">
        <v>709156</v>
      </c>
      <c r="B343">
        <v>544148</v>
      </c>
      <c r="C343" t="s">
        <v>447</v>
      </c>
      <c r="D343">
        <v>7091561</v>
      </c>
      <c r="E343">
        <v>1000</v>
      </c>
      <c r="F343" t="s">
        <v>2238</v>
      </c>
      <c r="G343" t="s">
        <v>1471</v>
      </c>
    </row>
    <row r="344" spans="1:7" hidden="1" x14ac:dyDescent="0.3">
      <c r="A344">
        <v>709159</v>
      </c>
      <c r="B344">
        <v>544148</v>
      </c>
      <c r="C344" t="s">
        <v>447</v>
      </c>
      <c r="D344">
        <v>7091591</v>
      </c>
      <c r="E344">
        <v>1000</v>
      </c>
      <c r="F344" t="s">
        <v>2238</v>
      </c>
      <c r="G344" t="s">
        <v>1472</v>
      </c>
    </row>
    <row r="345" spans="1:7" hidden="1" x14ac:dyDescent="0.3">
      <c r="A345">
        <v>708890</v>
      </c>
      <c r="B345">
        <v>510806</v>
      </c>
      <c r="C345" t="s">
        <v>2889</v>
      </c>
      <c r="D345">
        <v>7088901</v>
      </c>
      <c r="E345">
        <v>1000</v>
      </c>
      <c r="F345" t="s">
        <v>101</v>
      </c>
      <c r="G345" t="s">
        <v>1729</v>
      </c>
    </row>
    <row r="346" spans="1:7" hidden="1" x14ac:dyDescent="0.3">
      <c r="A346">
        <v>708890</v>
      </c>
      <c r="B346">
        <v>510806</v>
      </c>
      <c r="C346" t="s">
        <v>2889</v>
      </c>
      <c r="D346">
        <v>7088902</v>
      </c>
      <c r="E346">
        <v>1001</v>
      </c>
      <c r="F346" t="s">
        <v>106</v>
      </c>
      <c r="G346" t="s">
        <v>1528</v>
      </c>
    </row>
    <row r="347" spans="1:7" hidden="1" x14ac:dyDescent="0.3">
      <c r="A347">
        <v>711779</v>
      </c>
      <c r="B347">
        <v>422691</v>
      </c>
      <c r="C347" t="s">
        <v>2890</v>
      </c>
      <c r="D347">
        <v>7117791</v>
      </c>
      <c r="E347">
        <v>1000</v>
      </c>
      <c r="F347" t="s">
        <v>101</v>
      </c>
      <c r="G347" t="s">
        <v>1474</v>
      </c>
    </row>
    <row r="348" spans="1:7" hidden="1" x14ac:dyDescent="0.3">
      <c r="A348">
        <v>713231</v>
      </c>
      <c r="B348">
        <v>71256</v>
      </c>
      <c r="C348" t="s">
        <v>439</v>
      </c>
      <c r="D348">
        <v>7132311</v>
      </c>
      <c r="E348">
        <v>1000</v>
      </c>
      <c r="F348" t="s">
        <v>2258</v>
      </c>
      <c r="G348" t="s">
        <v>1476</v>
      </c>
    </row>
    <row r="349" spans="1:7" hidden="1" x14ac:dyDescent="0.3">
      <c r="A349">
        <v>713263</v>
      </c>
      <c r="B349">
        <v>422691</v>
      </c>
      <c r="C349" t="s">
        <v>2890</v>
      </c>
      <c r="D349">
        <v>7132631</v>
      </c>
      <c r="E349">
        <v>1000</v>
      </c>
      <c r="F349" t="s">
        <v>101</v>
      </c>
      <c r="G349" t="s">
        <v>1477</v>
      </c>
    </row>
    <row r="350" spans="1:7" hidden="1" x14ac:dyDescent="0.3">
      <c r="A350">
        <v>713265</v>
      </c>
      <c r="B350">
        <v>422691</v>
      </c>
      <c r="C350" t="s">
        <v>2890</v>
      </c>
      <c r="D350">
        <v>7132651</v>
      </c>
      <c r="E350">
        <v>1000</v>
      </c>
      <c r="F350" t="s">
        <v>101</v>
      </c>
      <c r="G350" t="s">
        <v>1478</v>
      </c>
    </row>
    <row r="351" spans="1:7" hidden="1" x14ac:dyDescent="0.3">
      <c r="A351">
        <v>713168</v>
      </c>
      <c r="B351">
        <v>474395</v>
      </c>
      <c r="C351" t="s">
        <v>449</v>
      </c>
      <c r="D351">
        <v>7131681</v>
      </c>
      <c r="E351">
        <v>1000</v>
      </c>
      <c r="F351" t="s">
        <v>2258</v>
      </c>
      <c r="G351" t="s">
        <v>1475</v>
      </c>
    </row>
    <row r="352" spans="1:7" hidden="1" x14ac:dyDescent="0.3">
      <c r="A352">
        <v>712707</v>
      </c>
      <c r="B352">
        <v>777019</v>
      </c>
      <c r="C352" t="s">
        <v>2076</v>
      </c>
      <c r="D352">
        <v>7127072</v>
      </c>
      <c r="E352">
        <v>1000</v>
      </c>
      <c r="F352" t="s">
        <v>1705</v>
      </c>
      <c r="G352" t="s">
        <v>6828</v>
      </c>
    </row>
    <row r="353" spans="1:7" hidden="1" x14ac:dyDescent="0.3">
      <c r="A353">
        <v>708218</v>
      </c>
      <c r="B353">
        <v>71256</v>
      </c>
      <c r="C353" t="s">
        <v>439</v>
      </c>
      <c r="D353">
        <v>7082181</v>
      </c>
      <c r="E353">
        <v>1000</v>
      </c>
      <c r="F353" t="s">
        <v>2258</v>
      </c>
      <c r="G353" t="s">
        <v>1455</v>
      </c>
    </row>
    <row r="354" spans="1:7" hidden="1" x14ac:dyDescent="0.3">
      <c r="A354">
        <v>708219</v>
      </c>
      <c r="B354">
        <v>71256</v>
      </c>
      <c r="C354" t="s">
        <v>439</v>
      </c>
      <c r="D354">
        <v>7082191</v>
      </c>
      <c r="E354">
        <v>1000</v>
      </c>
      <c r="F354" t="s">
        <v>2258</v>
      </c>
      <c r="G354" t="s">
        <v>1456</v>
      </c>
    </row>
    <row r="355" spans="1:7" hidden="1" x14ac:dyDescent="0.3">
      <c r="A355">
        <v>445180</v>
      </c>
      <c r="B355">
        <v>593636</v>
      </c>
      <c r="C355" t="s">
        <v>418</v>
      </c>
      <c r="D355">
        <v>4451802</v>
      </c>
      <c r="E355">
        <v>1000</v>
      </c>
      <c r="F355" t="s">
        <v>1339</v>
      </c>
      <c r="G355" t="s">
        <v>6710</v>
      </c>
    </row>
    <row r="356" spans="1:7" hidden="1" x14ac:dyDescent="0.3">
      <c r="A356">
        <v>708195</v>
      </c>
      <c r="B356">
        <v>6223</v>
      </c>
      <c r="C356" t="s">
        <v>428</v>
      </c>
      <c r="D356">
        <v>7081951</v>
      </c>
      <c r="E356">
        <v>1001</v>
      </c>
      <c r="F356" t="s">
        <v>2325</v>
      </c>
      <c r="G356" t="s">
        <v>1453</v>
      </c>
    </row>
    <row r="357" spans="1:7" hidden="1" x14ac:dyDescent="0.3">
      <c r="A357">
        <v>708195</v>
      </c>
      <c r="B357">
        <v>6223</v>
      </c>
      <c r="C357" t="s">
        <v>428</v>
      </c>
      <c r="D357">
        <v>7081951</v>
      </c>
      <c r="E357">
        <v>1003</v>
      </c>
      <c r="F357" t="s">
        <v>2390</v>
      </c>
      <c r="G357" t="s">
        <v>1452</v>
      </c>
    </row>
    <row r="358" spans="1:7" hidden="1" x14ac:dyDescent="0.3">
      <c r="A358">
        <v>708195</v>
      </c>
      <c r="B358">
        <v>641026</v>
      </c>
      <c r="C358" t="s">
        <v>460</v>
      </c>
      <c r="D358">
        <v>7081952</v>
      </c>
      <c r="E358">
        <v>1000</v>
      </c>
      <c r="F358" t="s">
        <v>2238</v>
      </c>
      <c r="G358" t="s">
        <v>1451</v>
      </c>
    </row>
    <row r="359" spans="1:7" hidden="1" x14ac:dyDescent="0.3">
      <c r="A359">
        <v>708195</v>
      </c>
      <c r="B359">
        <v>641026</v>
      </c>
      <c r="C359" t="s">
        <v>460</v>
      </c>
      <c r="D359">
        <v>7081952</v>
      </c>
      <c r="E359">
        <v>1002</v>
      </c>
      <c r="F359" t="s">
        <v>2389</v>
      </c>
      <c r="G359" t="s">
        <v>1454</v>
      </c>
    </row>
    <row r="360" spans="1:7" hidden="1" x14ac:dyDescent="0.3">
      <c r="A360">
        <v>708950</v>
      </c>
      <c r="B360">
        <v>422691</v>
      </c>
      <c r="C360" t="s">
        <v>2890</v>
      </c>
      <c r="D360">
        <v>7089501</v>
      </c>
      <c r="E360">
        <v>1000</v>
      </c>
      <c r="F360" t="s">
        <v>1714</v>
      </c>
      <c r="G360" t="s">
        <v>1731</v>
      </c>
    </row>
    <row r="361" spans="1:7" hidden="1" x14ac:dyDescent="0.3">
      <c r="A361">
        <v>708234</v>
      </c>
      <c r="B361">
        <v>474395</v>
      </c>
      <c r="C361" t="s">
        <v>449</v>
      </c>
      <c r="D361">
        <v>7082341</v>
      </c>
      <c r="E361">
        <v>1000</v>
      </c>
      <c r="F361" t="s">
        <v>2258</v>
      </c>
      <c r="G361" t="s">
        <v>1463</v>
      </c>
    </row>
    <row r="362" spans="1:7" hidden="1" x14ac:dyDescent="0.3">
      <c r="A362">
        <v>708234</v>
      </c>
      <c r="B362">
        <v>474396</v>
      </c>
      <c r="C362" t="s">
        <v>7555</v>
      </c>
      <c r="D362">
        <v>7082342</v>
      </c>
      <c r="E362">
        <v>1001</v>
      </c>
      <c r="F362" t="s">
        <v>2312</v>
      </c>
      <c r="G362" t="s">
        <v>1464</v>
      </c>
    </row>
    <row r="363" spans="1:7" hidden="1" x14ac:dyDescent="0.3">
      <c r="A363">
        <v>708225</v>
      </c>
      <c r="B363">
        <v>71256</v>
      </c>
      <c r="C363" t="s">
        <v>439</v>
      </c>
      <c r="D363">
        <v>7082251</v>
      </c>
      <c r="E363">
        <v>1001</v>
      </c>
      <c r="F363" t="s">
        <v>2325</v>
      </c>
      <c r="G363" t="s">
        <v>1457</v>
      </c>
    </row>
    <row r="364" spans="1:7" hidden="1" x14ac:dyDescent="0.3">
      <c r="A364">
        <v>708225</v>
      </c>
      <c r="B364">
        <v>544148</v>
      </c>
      <c r="C364" t="s">
        <v>447</v>
      </c>
      <c r="D364">
        <v>7082252</v>
      </c>
      <c r="E364">
        <v>1000</v>
      </c>
      <c r="F364" t="s">
        <v>2238</v>
      </c>
      <c r="G364" t="s">
        <v>1458</v>
      </c>
    </row>
    <row r="365" spans="1:7" hidden="1" x14ac:dyDescent="0.3">
      <c r="A365">
        <v>503104</v>
      </c>
      <c r="B365">
        <v>544148</v>
      </c>
      <c r="C365" t="s">
        <v>447</v>
      </c>
      <c r="D365">
        <v>5031041</v>
      </c>
      <c r="E365">
        <v>1000</v>
      </c>
      <c r="F365" t="s">
        <v>2238</v>
      </c>
      <c r="G365" t="s">
        <v>1382</v>
      </c>
    </row>
    <row r="366" spans="1:7" hidden="1" x14ac:dyDescent="0.3">
      <c r="A366">
        <v>541517</v>
      </c>
      <c r="B366">
        <v>71225</v>
      </c>
      <c r="C366" t="s">
        <v>432</v>
      </c>
      <c r="D366">
        <v>5415172</v>
      </c>
      <c r="E366">
        <v>1000</v>
      </c>
      <c r="F366" t="s">
        <v>2254</v>
      </c>
      <c r="G366" t="s">
        <v>6739</v>
      </c>
    </row>
    <row r="367" spans="1:7" hidden="1" x14ac:dyDescent="0.3">
      <c r="A367">
        <v>708229</v>
      </c>
      <c r="B367">
        <v>71256</v>
      </c>
      <c r="C367" t="s">
        <v>439</v>
      </c>
      <c r="D367">
        <v>7082291</v>
      </c>
      <c r="E367">
        <v>1001</v>
      </c>
      <c r="F367" t="s">
        <v>2325</v>
      </c>
      <c r="G367" t="s">
        <v>1461</v>
      </c>
    </row>
    <row r="368" spans="1:7" hidden="1" x14ac:dyDescent="0.3">
      <c r="A368">
        <v>708229</v>
      </c>
      <c r="B368">
        <v>544148</v>
      </c>
      <c r="C368" t="s">
        <v>447</v>
      </c>
      <c r="D368">
        <v>7082292</v>
      </c>
      <c r="E368">
        <v>1000</v>
      </c>
      <c r="F368" t="s">
        <v>2238</v>
      </c>
      <c r="G368" t="s">
        <v>1460</v>
      </c>
    </row>
    <row r="369" spans="1:7" hidden="1" x14ac:dyDescent="0.3">
      <c r="A369">
        <v>571028</v>
      </c>
      <c r="B369">
        <v>71256</v>
      </c>
      <c r="C369" t="s">
        <v>439</v>
      </c>
      <c r="D369">
        <v>5710281</v>
      </c>
      <c r="E369">
        <v>1000</v>
      </c>
      <c r="F369" t="s">
        <v>2258</v>
      </c>
      <c r="G369" t="s">
        <v>1416</v>
      </c>
    </row>
    <row r="370" spans="1:7" hidden="1" x14ac:dyDescent="0.3">
      <c r="A370">
        <v>708228</v>
      </c>
      <c r="B370">
        <v>478723</v>
      </c>
      <c r="C370" t="s">
        <v>429</v>
      </c>
      <c r="D370">
        <v>7082281</v>
      </c>
      <c r="E370">
        <v>1000</v>
      </c>
      <c r="F370" t="s">
        <v>2258</v>
      </c>
      <c r="G370" t="s">
        <v>1459</v>
      </c>
    </row>
    <row r="371" spans="1:7" hidden="1" x14ac:dyDescent="0.3">
      <c r="A371">
        <v>708228</v>
      </c>
      <c r="B371">
        <v>544148</v>
      </c>
      <c r="C371" t="s">
        <v>447</v>
      </c>
      <c r="D371">
        <v>7082282</v>
      </c>
      <c r="E371">
        <v>1001</v>
      </c>
      <c r="F371" t="s">
        <v>2312</v>
      </c>
      <c r="G371" t="s">
        <v>1725</v>
      </c>
    </row>
    <row r="372" spans="1:7" hidden="1" x14ac:dyDescent="0.3">
      <c r="A372">
        <v>708232</v>
      </c>
      <c r="B372">
        <v>544148</v>
      </c>
      <c r="C372" t="s">
        <v>447</v>
      </c>
      <c r="D372">
        <v>7082321</v>
      </c>
      <c r="E372">
        <v>1000</v>
      </c>
      <c r="F372" t="s">
        <v>2238</v>
      </c>
      <c r="G372" t="s">
        <v>1462</v>
      </c>
    </row>
    <row r="373" spans="1:7" hidden="1" x14ac:dyDescent="0.3">
      <c r="A373">
        <v>708233</v>
      </c>
      <c r="B373">
        <v>544148</v>
      </c>
      <c r="C373" t="s">
        <v>447</v>
      </c>
      <c r="D373">
        <v>7082332</v>
      </c>
      <c r="E373">
        <v>1000</v>
      </c>
      <c r="F373" t="s">
        <v>2238</v>
      </c>
      <c r="G373" t="s">
        <v>1727</v>
      </c>
    </row>
    <row r="374" spans="1:7" hidden="1" x14ac:dyDescent="0.3">
      <c r="A374">
        <v>708235</v>
      </c>
      <c r="B374">
        <v>71256</v>
      </c>
      <c r="C374" t="s">
        <v>439</v>
      </c>
      <c r="D374">
        <v>7082351</v>
      </c>
      <c r="E374">
        <v>1000</v>
      </c>
      <c r="F374" t="s">
        <v>2258</v>
      </c>
      <c r="G374" t="s">
        <v>1466</v>
      </c>
    </row>
    <row r="375" spans="1:7" hidden="1" x14ac:dyDescent="0.3">
      <c r="A375">
        <v>708235</v>
      </c>
      <c r="B375">
        <v>544148</v>
      </c>
      <c r="C375" t="s">
        <v>447</v>
      </c>
      <c r="D375">
        <v>7082352</v>
      </c>
      <c r="E375">
        <v>1001</v>
      </c>
      <c r="F375" t="s">
        <v>2312</v>
      </c>
      <c r="G375" t="s">
        <v>1465</v>
      </c>
    </row>
    <row r="376" spans="1:7" hidden="1" x14ac:dyDescent="0.3">
      <c r="A376">
        <v>708236</v>
      </c>
      <c r="B376">
        <v>71256</v>
      </c>
      <c r="C376" t="s">
        <v>439</v>
      </c>
      <c r="D376">
        <v>7082361</v>
      </c>
      <c r="E376">
        <v>1000</v>
      </c>
      <c r="F376" t="s">
        <v>2258</v>
      </c>
      <c r="G376" t="s">
        <v>1467</v>
      </c>
    </row>
    <row r="377" spans="1:7" hidden="1" x14ac:dyDescent="0.3">
      <c r="A377">
        <v>708237</v>
      </c>
      <c r="B377">
        <v>544148</v>
      </c>
      <c r="C377" t="s">
        <v>447</v>
      </c>
      <c r="D377">
        <v>7082371</v>
      </c>
      <c r="E377">
        <v>1000</v>
      </c>
      <c r="F377" t="s">
        <v>2238</v>
      </c>
      <c r="G377" t="s">
        <v>1468</v>
      </c>
    </row>
    <row r="378" spans="1:7" hidden="1" x14ac:dyDescent="0.3">
      <c r="A378">
        <v>708237</v>
      </c>
      <c r="B378">
        <v>71256</v>
      </c>
      <c r="C378" t="s">
        <v>439</v>
      </c>
      <c r="D378">
        <v>7082372</v>
      </c>
      <c r="E378">
        <v>1001</v>
      </c>
      <c r="F378" t="s">
        <v>2325</v>
      </c>
      <c r="G378" t="s">
        <v>6823</v>
      </c>
    </row>
    <row r="379" spans="1:7" hidden="1" x14ac:dyDescent="0.3">
      <c r="A379">
        <v>708238</v>
      </c>
      <c r="B379">
        <v>71256</v>
      </c>
      <c r="C379" t="s">
        <v>439</v>
      </c>
      <c r="D379">
        <v>7082381</v>
      </c>
      <c r="E379">
        <v>1001</v>
      </c>
      <c r="F379" t="s">
        <v>2325</v>
      </c>
      <c r="G379" t="s">
        <v>1925</v>
      </c>
    </row>
    <row r="380" spans="1:7" hidden="1" x14ac:dyDescent="0.3">
      <c r="A380">
        <v>708238</v>
      </c>
      <c r="B380">
        <v>544148</v>
      </c>
      <c r="C380" t="s">
        <v>447</v>
      </c>
      <c r="D380">
        <v>7082382</v>
      </c>
      <c r="E380">
        <v>1000</v>
      </c>
      <c r="F380" t="s">
        <v>2238</v>
      </c>
      <c r="G380" t="s">
        <v>1469</v>
      </c>
    </row>
    <row r="381" spans="1:7" hidden="1" x14ac:dyDescent="0.3">
      <c r="A381">
        <v>720753</v>
      </c>
      <c r="B381">
        <v>474395</v>
      </c>
      <c r="C381" t="s">
        <v>449</v>
      </c>
      <c r="D381">
        <v>7207531</v>
      </c>
      <c r="E381">
        <v>1000</v>
      </c>
      <c r="F381" t="s">
        <v>2258</v>
      </c>
      <c r="G381" t="s">
        <v>1479</v>
      </c>
    </row>
    <row r="382" spans="1:7" hidden="1" x14ac:dyDescent="0.3">
      <c r="A382">
        <v>697656</v>
      </c>
      <c r="B382">
        <v>727937</v>
      </c>
      <c r="C382" t="s">
        <v>465</v>
      </c>
      <c r="D382">
        <v>6976561</v>
      </c>
      <c r="E382">
        <v>1000</v>
      </c>
      <c r="F382" t="s">
        <v>101</v>
      </c>
      <c r="G382" t="s">
        <v>1446</v>
      </c>
    </row>
    <row r="383" spans="1:7" hidden="1" x14ac:dyDescent="0.3">
      <c r="A383">
        <v>700648</v>
      </c>
      <c r="B383">
        <v>410190</v>
      </c>
      <c r="C383" t="s">
        <v>463</v>
      </c>
      <c r="D383">
        <v>7006481</v>
      </c>
      <c r="E383">
        <v>1000</v>
      </c>
      <c r="F383" t="s">
        <v>1339</v>
      </c>
      <c r="G383" t="s">
        <v>3039</v>
      </c>
    </row>
    <row r="384" spans="1:7" hidden="1" x14ac:dyDescent="0.3">
      <c r="A384">
        <v>725035</v>
      </c>
      <c r="B384">
        <v>510806</v>
      </c>
      <c r="C384" t="s">
        <v>2889</v>
      </c>
      <c r="D384">
        <v>7250351</v>
      </c>
      <c r="E384">
        <v>1000</v>
      </c>
      <c r="F384" t="s">
        <v>1339</v>
      </c>
      <c r="G384" t="s">
        <v>1483</v>
      </c>
    </row>
    <row r="385" spans="1:7" hidden="1" x14ac:dyDescent="0.3">
      <c r="A385">
        <v>724672</v>
      </c>
      <c r="B385">
        <v>410190</v>
      </c>
      <c r="C385" t="s">
        <v>463</v>
      </c>
      <c r="D385">
        <v>7246721</v>
      </c>
      <c r="E385">
        <v>1000</v>
      </c>
      <c r="F385" t="s">
        <v>1339</v>
      </c>
      <c r="G385" t="s">
        <v>1482</v>
      </c>
    </row>
    <row r="386" spans="1:7" hidden="1" x14ac:dyDescent="0.3">
      <c r="A386">
        <v>724672</v>
      </c>
      <c r="B386">
        <v>422691</v>
      </c>
      <c r="C386" t="s">
        <v>2890</v>
      </c>
      <c r="D386">
        <v>7246722</v>
      </c>
      <c r="E386">
        <v>1001</v>
      </c>
      <c r="F386" t="s">
        <v>57</v>
      </c>
      <c r="G386" t="s">
        <v>1750</v>
      </c>
    </row>
    <row r="387" spans="1:7" hidden="1" x14ac:dyDescent="0.3">
      <c r="A387">
        <v>717550</v>
      </c>
      <c r="B387">
        <v>737133</v>
      </c>
      <c r="C387" t="s">
        <v>466</v>
      </c>
      <c r="D387">
        <v>7175503</v>
      </c>
      <c r="E387">
        <v>1000</v>
      </c>
      <c r="F387" t="s">
        <v>2278</v>
      </c>
      <c r="G387" t="s">
        <v>1865</v>
      </c>
    </row>
    <row r="388" spans="1:7" hidden="1" x14ac:dyDescent="0.3">
      <c r="A388">
        <v>717550</v>
      </c>
      <c r="B388">
        <v>282995</v>
      </c>
      <c r="C388" t="s">
        <v>437</v>
      </c>
      <c r="D388">
        <v>7175503</v>
      </c>
      <c r="E388">
        <v>1000</v>
      </c>
      <c r="F388" t="s">
        <v>2278</v>
      </c>
      <c r="G388" t="s">
        <v>1865</v>
      </c>
    </row>
    <row r="389" spans="1:7" hidden="1" x14ac:dyDescent="0.3">
      <c r="A389">
        <v>717550</v>
      </c>
      <c r="B389">
        <v>514482</v>
      </c>
      <c r="C389" t="s">
        <v>436</v>
      </c>
      <c r="D389">
        <v>7175504</v>
      </c>
      <c r="E389">
        <v>1001</v>
      </c>
      <c r="F389" t="s">
        <v>2328</v>
      </c>
      <c r="G389" t="s">
        <v>1867</v>
      </c>
    </row>
    <row r="390" spans="1:7" hidden="1" x14ac:dyDescent="0.3">
      <c r="A390">
        <v>717550</v>
      </c>
      <c r="B390">
        <v>282995</v>
      </c>
      <c r="C390" t="s">
        <v>437</v>
      </c>
      <c r="D390">
        <v>7175504</v>
      </c>
      <c r="E390">
        <v>1001</v>
      </c>
      <c r="F390" t="s">
        <v>2328</v>
      </c>
      <c r="G390" t="s">
        <v>1867</v>
      </c>
    </row>
    <row r="391" spans="1:7" hidden="1" x14ac:dyDescent="0.3">
      <c r="A391">
        <v>705253</v>
      </c>
      <c r="B391">
        <v>768749</v>
      </c>
      <c r="C391" t="s">
        <v>2074</v>
      </c>
      <c r="D391">
        <v>7052531</v>
      </c>
      <c r="E391">
        <v>1000</v>
      </c>
      <c r="F391" t="s">
        <v>1339</v>
      </c>
      <c r="G391" t="s">
        <v>6812</v>
      </c>
    </row>
    <row r="392" spans="1:7" hidden="1" x14ac:dyDescent="0.3">
      <c r="A392">
        <v>705253</v>
      </c>
      <c r="B392">
        <v>726945</v>
      </c>
      <c r="C392" t="s">
        <v>423</v>
      </c>
      <c r="D392">
        <v>7052532</v>
      </c>
      <c r="E392">
        <v>1001</v>
      </c>
      <c r="F392" t="s">
        <v>57</v>
      </c>
      <c r="G392" t="s">
        <v>6813</v>
      </c>
    </row>
    <row r="393" spans="1:7" hidden="1" x14ac:dyDescent="0.3">
      <c r="A393">
        <v>722419</v>
      </c>
      <c r="B393">
        <v>768753</v>
      </c>
      <c r="C393" t="s">
        <v>1964</v>
      </c>
      <c r="D393">
        <v>7224191</v>
      </c>
      <c r="E393">
        <v>1000</v>
      </c>
      <c r="F393" t="s">
        <v>1705</v>
      </c>
      <c r="G393" t="s">
        <v>6838</v>
      </c>
    </row>
    <row r="394" spans="1:7" hidden="1" x14ac:dyDescent="0.3">
      <c r="A394">
        <v>482455</v>
      </c>
      <c r="B394">
        <v>768759</v>
      </c>
      <c r="C394" t="s">
        <v>2082</v>
      </c>
      <c r="D394">
        <v>4824551</v>
      </c>
      <c r="E394">
        <v>1000</v>
      </c>
      <c r="F394" t="s">
        <v>101</v>
      </c>
      <c r="G394" t="s">
        <v>6717</v>
      </c>
    </row>
    <row r="395" spans="1:7" hidden="1" x14ac:dyDescent="0.3">
      <c r="A395">
        <v>482455</v>
      </c>
      <c r="B395">
        <v>768759</v>
      </c>
      <c r="C395" t="s">
        <v>2082</v>
      </c>
      <c r="D395">
        <v>4824552</v>
      </c>
      <c r="E395">
        <v>1001</v>
      </c>
      <c r="F395" t="s">
        <v>2239</v>
      </c>
      <c r="G395" t="s">
        <v>8823</v>
      </c>
    </row>
    <row r="396" spans="1:7" hidden="1" x14ac:dyDescent="0.3">
      <c r="A396">
        <v>730089</v>
      </c>
      <c r="B396">
        <v>743483</v>
      </c>
      <c r="C396" t="s">
        <v>2072</v>
      </c>
      <c r="D396">
        <v>7300893</v>
      </c>
      <c r="E396">
        <v>1000</v>
      </c>
      <c r="F396" t="s">
        <v>1339</v>
      </c>
      <c r="G396" t="s">
        <v>6844</v>
      </c>
    </row>
    <row r="397" spans="1:7" hidden="1" x14ac:dyDescent="0.3">
      <c r="A397">
        <v>730089</v>
      </c>
      <c r="B397">
        <v>768759</v>
      </c>
      <c r="C397" t="s">
        <v>2082</v>
      </c>
      <c r="D397">
        <v>7300894</v>
      </c>
      <c r="E397">
        <v>1001</v>
      </c>
      <c r="F397" t="s">
        <v>57</v>
      </c>
      <c r="G397" t="s">
        <v>6845</v>
      </c>
    </row>
    <row r="398" spans="1:7" hidden="1" x14ac:dyDescent="0.3">
      <c r="A398">
        <v>728995</v>
      </c>
      <c r="B398">
        <v>534906</v>
      </c>
      <c r="C398" t="s">
        <v>467</v>
      </c>
      <c r="D398">
        <v>7289951</v>
      </c>
      <c r="E398">
        <v>1000</v>
      </c>
      <c r="F398" t="s">
        <v>1339</v>
      </c>
      <c r="G398" t="s">
        <v>1484</v>
      </c>
    </row>
    <row r="399" spans="1:7" hidden="1" x14ac:dyDescent="0.3">
      <c r="A399">
        <v>540584</v>
      </c>
      <c r="B399">
        <v>726945</v>
      </c>
      <c r="C399" t="s">
        <v>423</v>
      </c>
      <c r="D399">
        <v>5405842</v>
      </c>
      <c r="E399">
        <v>1000</v>
      </c>
      <c r="F399" t="s">
        <v>101</v>
      </c>
      <c r="G399" t="s">
        <v>6738</v>
      </c>
    </row>
    <row r="400" spans="1:7" hidden="1" x14ac:dyDescent="0.3">
      <c r="A400">
        <v>730132</v>
      </c>
      <c r="B400">
        <v>768757</v>
      </c>
      <c r="C400" t="s">
        <v>2069</v>
      </c>
      <c r="D400">
        <v>7301322</v>
      </c>
      <c r="E400">
        <v>1000</v>
      </c>
      <c r="F400" t="s">
        <v>1339</v>
      </c>
      <c r="G400" t="s">
        <v>6846</v>
      </c>
    </row>
    <row r="401" spans="1:7" hidden="1" x14ac:dyDescent="0.3">
      <c r="A401">
        <v>407010</v>
      </c>
      <c r="B401">
        <v>6587</v>
      </c>
      <c r="C401" t="s">
        <v>445</v>
      </c>
      <c r="D401">
        <v>4070101</v>
      </c>
      <c r="E401">
        <v>1000</v>
      </c>
      <c r="F401" t="s">
        <v>1339</v>
      </c>
      <c r="G401" t="s">
        <v>1373</v>
      </c>
    </row>
    <row r="402" spans="1:7" hidden="1" x14ac:dyDescent="0.3">
      <c r="A402">
        <v>712893</v>
      </c>
      <c r="B402">
        <v>593636</v>
      </c>
      <c r="C402" t="s">
        <v>418</v>
      </c>
      <c r="D402">
        <v>7128933</v>
      </c>
      <c r="E402">
        <v>1000</v>
      </c>
      <c r="F402" t="s">
        <v>1339</v>
      </c>
      <c r="G402" t="s">
        <v>6829</v>
      </c>
    </row>
    <row r="403" spans="1:7" hidden="1" x14ac:dyDescent="0.3">
      <c r="A403">
        <v>712893</v>
      </c>
      <c r="B403">
        <v>593636</v>
      </c>
      <c r="C403" t="s">
        <v>418</v>
      </c>
      <c r="D403">
        <v>7128934</v>
      </c>
      <c r="E403">
        <v>1001</v>
      </c>
      <c r="F403" t="s">
        <v>57</v>
      </c>
      <c r="G403" t="s">
        <v>6830</v>
      </c>
    </row>
    <row r="404" spans="1:7" hidden="1" x14ac:dyDescent="0.3">
      <c r="A404">
        <v>712908</v>
      </c>
      <c r="B404">
        <v>593636</v>
      </c>
      <c r="C404" t="s">
        <v>418</v>
      </c>
      <c r="D404">
        <v>7129082</v>
      </c>
      <c r="E404">
        <v>1000</v>
      </c>
      <c r="F404" t="s">
        <v>101</v>
      </c>
      <c r="G404" t="s">
        <v>6831</v>
      </c>
    </row>
    <row r="405" spans="1:7" hidden="1" x14ac:dyDescent="0.3">
      <c r="A405">
        <v>712913</v>
      </c>
      <c r="B405">
        <v>593636</v>
      </c>
      <c r="C405" t="s">
        <v>418</v>
      </c>
      <c r="D405">
        <v>7129132</v>
      </c>
      <c r="E405">
        <v>1000</v>
      </c>
      <c r="F405" t="s">
        <v>101</v>
      </c>
      <c r="G405" t="s">
        <v>6832</v>
      </c>
    </row>
    <row r="406" spans="1:7" hidden="1" x14ac:dyDescent="0.3">
      <c r="A406">
        <v>721707</v>
      </c>
      <c r="B406">
        <v>593636</v>
      </c>
      <c r="C406" t="s">
        <v>418</v>
      </c>
      <c r="D406">
        <v>7217072</v>
      </c>
      <c r="E406">
        <v>1000</v>
      </c>
      <c r="F406" t="s">
        <v>101</v>
      </c>
      <c r="G406" t="s">
        <v>6835</v>
      </c>
    </row>
    <row r="407" spans="1:7" hidden="1" x14ac:dyDescent="0.3">
      <c r="A407">
        <v>731570</v>
      </c>
      <c r="B407">
        <v>768759</v>
      </c>
      <c r="C407" t="s">
        <v>2082</v>
      </c>
      <c r="D407">
        <v>7315701</v>
      </c>
      <c r="E407">
        <v>1000</v>
      </c>
      <c r="F407" t="s">
        <v>101</v>
      </c>
      <c r="G407" t="s">
        <v>6847</v>
      </c>
    </row>
    <row r="408" spans="1:7" hidden="1" x14ac:dyDescent="0.3">
      <c r="A408">
        <v>525840</v>
      </c>
      <c r="B408">
        <v>5085</v>
      </c>
      <c r="C408" t="s">
        <v>425</v>
      </c>
      <c r="D408">
        <v>5258401</v>
      </c>
      <c r="E408">
        <v>1000</v>
      </c>
      <c r="F408" t="s">
        <v>1714</v>
      </c>
      <c r="G408" t="s">
        <v>2970</v>
      </c>
    </row>
    <row r="409" spans="1:7" hidden="1" x14ac:dyDescent="0.3">
      <c r="A409">
        <v>732484</v>
      </c>
      <c r="B409">
        <v>626416</v>
      </c>
      <c r="C409" t="s">
        <v>2785</v>
      </c>
      <c r="D409">
        <v>7324844</v>
      </c>
      <c r="E409">
        <v>1000</v>
      </c>
      <c r="F409" t="s">
        <v>1339</v>
      </c>
      <c r="G409" t="s">
        <v>6850</v>
      </c>
    </row>
    <row r="410" spans="1:7" hidden="1" x14ac:dyDescent="0.3">
      <c r="A410">
        <v>732484</v>
      </c>
      <c r="B410">
        <v>626416</v>
      </c>
      <c r="C410" t="s">
        <v>2785</v>
      </c>
      <c r="D410">
        <v>7324845</v>
      </c>
      <c r="E410">
        <v>1001</v>
      </c>
      <c r="F410" t="s">
        <v>57</v>
      </c>
      <c r="G410" t="s">
        <v>6851</v>
      </c>
    </row>
    <row r="411" spans="1:7" hidden="1" x14ac:dyDescent="0.3">
      <c r="A411">
        <v>731589</v>
      </c>
      <c r="B411">
        <v>71256</v>
      </c>
      <c r="C411" t="s">
        <v>439</v>
      </c>
      <c r="D411">
        <v>7315891</v>
      </c>
      <c r="E411">
        <v>1000</v>
      </c>
      <c r="F411" t="s">
        <v>2258</v>
      </c>
      <c r="G411" t="s">
        <v>1486</v>
      </c>
    </row>
    <row r="412" spans="1:7" hidden="1" x14ac:dyDescent="0.3">
      <c r="A412">
        <v>731587</v>
      </c>
      <c r="B412">
        <v>71256</v>
      </c>
      <c r="C412" t="s">
        <v>439</v>
      </c>
      <c r="D412">
        <v>7315871</v>
      </c>
      <c r="E412">
        <v>1000</v>
      </c>
      <c r="F412" t="s">
        <v>2258</v>
      </c>
      <c r="G412" t="s">
        <v>1485</v>
      </c>
    </row>
    <row r="413" spans="1:7" hidden="1" x14ac:dyDescent="0.3">
      <c r="A413">
        <v>731587</v>
      </c>
      <c r="B413">
        <v>544148</v>
      </c>
      <c r="C413" t="s">
        <v>447</v>
      </c>
      <c r="D413">
        <v>7315872</v>
      </c>
      <c r="E413">
        <v>1001</v>
      </c>
      <c r="F413" t="s">
        <v>2312</v>
      </c>
      <c r="G413" t="s">
        <v>6848</v>
      </c>
    </row>
    <row r="414" spans="1:7" hidden="1" x14ac:dyDescent="0.3">
      <c r="A414">
        <v>84672</v>
      </c>
      <c r="B414">
        <v>768753</v>
      </c>
      <c r="C414" t="s">
        <v>1964</v>
      </c>
      <c r="D414">
        <v>846721</v>
      </c>
      <c r="E414">
        <v>1001</v>
      </c>
      <c r="F414" t="s">
        <v>57</v>
      </c>
      <c r="G414" t="s">
        <v>6661</v>
      </c>
    </row>
    <row r="415" spans="1:7" hidden="1" x14ac:dyDescent="0.3">
      <c r="A415">
        <v>84672</v>
      </c>
      <c r="B415">
        <v>768753</v>
      </c>
      <c r="C415" t="s">
        <v>1964</v>
      </c>
      <c r="D415">
        <v>846722</v>
      </c>
      <c r="E415">
        <v>1000</v>
      </c>
      <c r="F415" t="s">
        <v>1339</v>
      </c>
      <c r="G415" t="s">
        <v>6660</v>
      </c>
    </row>
    <row r="416" spans="1:7" hidden="1" x14ac:dyDescent="0.3">
      <c r="A416">
        <v>732768</v>
      </c>
      <c r="B416">
        <v>510806</v>
      </c>
      <c r="C416" t="s">
        <v>2889</v>
      </c>
      <c r="D416">
        <v>7327681</v>
      </c>
      <c r="E416">
        <v>1001</v>
      </c>
      <c r="F416" t="s">
        <v>57</v>
      </c>
      <c r="G416" t="s">
        <v>2087</v>
      </c>
    </row>
    <row r="417" spans="1:7" hidden="1" x14ac:dyDescent="0.3">
      <c r="A417">
        <v>732768</v>
      </c>
      <c r="B417">
        <v>510806</v>
      </c>
      <c r="C417" t="s">
        <v>2889</v>
      </c>
      <c r="D417">
        <v>7327682</v>
      </c>
      <c r="E417">
        <v>1000</v>
      </c>
      <c r="F417" t="s">
        <v>1339</v>
      </c>
      <c r="G417" t="s">
        <v>1490</v>
      </c>
    </row>
    <row r="418" spans="1:7" hidden="1" x14ac:dyDescent="0.3">
      <c r="A418">
        <v>732761</v>
      </c>
      <c r="B418">
        <v>510806</v>
      </c>
      <c r="C418" t="s">
        <v>2889</v>
      </c>
      <c r="D418">
        <v>7327611</v>
      </c>
      <c r="E418">
        <v>1001</v>
      </c>
      <c r="F418" t="s">
        <v>57</v>
      </c>
      <c r="G418" t="s">
        <v>6852</v>
      </c>
    </row>
    <row r="419" spans="1:7" hidden="1" x14ac:dyDescent="0.3">
      <c r="A419">
        <v>732761</v>
      </c>
      <c r="B419">
        <v>510806</v>
      </c>
      <c r="C419" t="s">
        <v>2889</v>
      </c>
      <c r="D419">
        <v>7327611</v>
      </c>
      <c r="E419">
        <v>1099</v>
      </c>
      <c r="F419" t="s">
        <v>1574</v>
      </c>
      <c r="G419" t="s">
        <v>6853</v>
      </c>
    </row>
    <row r="420" spans="1:7" hidden="1" x14ac:dyDescent="0.3">
      <c r="A420">
        <v>732761</v>
      </c>
      <c r="B420">
        <v>510806</v>
      </c>
      <c r="C420" t="s">
        <v>2889</v>
      </c>
      <c r="D420">
        <v>7327612</v>
      </c>
      <c r="E420">
        <v>1000</v>
      </c>
      <c r="F420" t="s">
        <v>1339</v>
      </c>
      <c r="G420" t="s">
        <v>1487</v>
      </c>
    </row>
    <row r="421" spans="1:7" hidden="1" x14ac:dyDescent="0.3">
      <c r="A421">
        <v>732762</v>
      </c>
      <c r="B421">
        <v>510806</v>
      </c>
      <c r="C421" t="s">
        <v>2889</v>
      </c>
      <c r="D421">
        <v>7327621</v>
      </c>
      <c r="E421">
        <v>1000</v>
      </c>
      <c r="F421" t="s">
        <v>101</v>
      </c>
      <c r="G421" t="s">
        <v>1488</v>
      </c>
    </row>
    <row r="422" spans="1:7" hidden="1" x14ac:dyDescent="0.3">
      <c r="A422">
        <v>732766</v>
      </c>
      <c r="B422">
        <v>510806</v>
      </c>
      <c r="C422" t="s">
        <v>2889</v>
      </c>
      <c r="D422">
        <v>7327661</v>
      </c>
      <c r="E422">
        <v>1000</v>
      </c>
      <c r="F422" t="s">
        <v>101</v>
      </c>
      <c r="G422" t="s">
        <v>1489</v>
      </c>
    </row>
    <row r="423" spans="1:7" hidden="1" x14ac:dyDescent="0.3">
      <c r="A423">
        <v>84675</v>
      </c>
      <c r="B423">
        <v>768753</v>
      </c>
      <c r="C423" t="s">
        <v>1964</v>
      </c>
      <c r="D423">
        <v>846751</v>
      </c>
      <c r="E423">
        <v>1000</v>
      </c>
      <c r="F423" t="s">
        <v>101</v>
      </c>
      <c r="G423" t="s">
        <v>6662</v>
      </c>
    </row>
    <row r="424" spans="1:7" hidden="1" x14ac:dyDescent="0.3">
      <c r="A424">
        <v>445052</v>
      </c>
      <c r="B424">
        <v>768753</v>
      </c>
      <c r="C424" t="s">
        <v>1964</v>
      </c>
      <c r="D424">
        <v>4450521</v>
      </c>
      <c r="E424">
        <v>1000</v>
      </c>
      <c r="F424" t="s">
        <v>101</v>
      </c>
      <c r="G424" t="s">
        <v>3327</v>
      </c>
    </row>
    <row r="425" spans="1:7" hidden="1" x14ac:dyDescent="0.3">
      <c r="A425">
        <v>452082</v>
      </c>
      <c r="B425">
        <v>768753</v>
      </c>
      <c r="C425" t="s">
        <v>1964</v>
      </c>
      <c r="D425">
        <v>4520821</v>
      </c>
      <c r="E425">
        <v>1000</v>
      </c>
      <c r="F425" t="s">
        <v>101</v>
      </c>
      <c r="G425" t="s">
        <v>1376</v>
      </c>
    </row>
    <row r="426" spans="1:7" hidden="1" x14ac:dyDescent="0.3">
      <c r="A426">
        <v>511670</v>
      </c>
      <c r="B426">
        <v>401280</v>
      </c>
      <c r="C426" t="s">
        <v>453</v>
      </c>
      <c r="D426">
        <v>5116701</v>
      </c>
      <c r="E426">
        <v>1000</v>
      </c>
      <c r="F426" t="s">
        <v>101</v>
      </c>
      <c r="G426" t="s">
        <v>1383</v>
      </c>
    </row>
    <row r="427" spans="1:7" hidden="1" x14ac:dyDescent="0.3">
      <c r="A427">
        <v>511671</v>
      </c>
      <c r="B427">
        <v>401280</v>
      </c>
      <c r="C427" t="s">
        <v>453</v>
      </c>
      <c r="D427">
        <v>5116711</v>
      </c>
      <c r="E427">
        <v>1000</v>
      </c>
      <c r="F427" t="s">
        <v>101</v>
      </c>
      <c r="G427" t="s">
        <v>1384</v>
      </c>
    </row>
    <row r="428" spans="1:7" hidden="1" x14ac:dyDescent="0.3">
      <c r="A428">
        <v>511673</v>
      </c>
      <c r="B428">
        <v>401280</v>
      </c>
      <c r="C428" t="s">
        <v>453</v>
      </c>
      <c r="D428">
        <v>5116731</v>
      </c>
      <c r="E428">
        <v>1000</v>
      </c>
      <c r="F428" t="s">
        <v>101</v>
      </c>
      <c r="G428" t="s">
        <v>1385</v>
      </c>
    </row>
    <row r="429" spans="1:7" hidden="1" x14ac:dyDescent="0.3">
      <c r="A429">
        <v>403398</v>
      </c>
      <c r="B429">
        <v>768759</v>
      </c>
      <c r="C429" t="s">
        <v>2082</v>
      </c>
      <c r="D429">
        <v>4033984</v>
      </c>
      <c r="E429">
        <v>1000</v>
      </c>
      <c r="F429" t="s">
        <v>1339</v>
      </c>
      <c r="G429" t="s">
        <v>6707</v>
      </c>
    </row>
    <row r="430" spans="1:7" hidden="1" x14ac:dyDescent="0.3">
      <c r="A430">
        <v>403398</v>
      </c>
      <c r="B430">
        <v>768759</v>
      </c>
      <c r="C430" t="s">
        <v>2082</v>
      </c>
      <c r="D430">
        <v>4033985</v>
      </c>
      <c r="E430">
        <v>1001</v>
      </c>
      <c r="F430" t="s">
        <v>57</v>
      </c>
      <c r="G430" t="s">
        <v>6708</v>
      </c>
    </row>
    <row r="431" spans="1:7" hidden="1" x14ac:dyDescent="0.3">
      <c r="A431">
        <v>403398</v>
      </c>
      <c r="B431">
        <v>768759</v>
      </c>
      <c r="C431" t="s">
        <v>2082</v>
      </c>
      <c r="D431">
        <v>4033986</v>
      </c>
      <c r="E431">
        <v>1002</v>
      </c>
      <c r="F431" t="s">
        <v>2239</v>
      </c>
      <c r="G431" t="s">
        <v>7442</v>
      </c>
    </row>
    <row r="432" spans="1:7" hidden="1" x14ac:dyDescent="0.3">
      <c r="A432">
        <v>119542</v>
      </c>
      <c r="B432">
        <v>668844</v>
      </c>
      <c r="C432" t="s">
        <v>2786</v>
      </c>
      <c r="D432">
        <v>1195423</v>
      </c>
      <c r="E432">
        <v>1000</v>
      </c>
      <c r="F432" t="s">
        <v>1339</v>
      </c>
      <c r="G432" t="s">
        <v>6670</v>
      </c>
    </row>
    <row r="433" spans="1:7" hidden="1" x14ac:dyDescent="0.3">
      <c r="A433">
        <v>119542</v>
      </c>
      <c r="B433">
        <v>726945</v>
      </c>
      <c r="C433" t="s">
        <v>423</v>
      </c>
      <c r="D433">
        <v>1195424</v>
      </c>
      <c r="E433">
        <v>1001</v>
      </c>
      <c r="F433" t="s">
        <v>57</v>
      </c>
      <c r="G433" t="s">
        <v>6671</v>
      </c>
    </row>
    <row r="434" spans="1:7" hidden="1" x14ac:dyDescent="0.3">
      <c r="A434">
        <v>734398</v>
      </c>
      <c r="B434">
        <v>510806</v>
      </c>
      <c r="C434" t="s">
        <v>2889</v>
      </c>
      <c r="D434">
        <v>7343981</v>
      </c>
      <c r="E434">
        <v>1000</v>
      </c>
      <c r="F434" t="s">
        <v>101</v>
      </c>
      <c r="G434" t="s">
        <v>1491</v>
      </c>
    </row>
    <row r="435" spans="1:7" hidden="1" x14ac:dyDescent="0.3">
      <c r="A435">
        <v>275014</v>
      </c>
      <c r="B435">
        <v>71250</v>
      </c>
      <c r="C435" t="s">
        <v>431</v>
      </c>
      <c r="D435">
        <v>2750141</v>
      </c>
      <c r="E435">
        <v>1000</v>
      </c>
      <c r="F435" t="s">
        <v>4678</v>
      </c>
      <c r="G435" t="s">
        <v>1366</v>
      </c>
    </row>
    <row r="436" spans="1:7" hidden="1" x14ac:dyDescent="0.3">
      <c r="A436">
        <v>275014</v>
      </c>
      <c r="B436">
        <v>641026</v>
      </c>
      <c r="C436" t="s">
        <v>460</v>
      </c>
      <c r="D436">
        <v>2750142</v>
      </c>
      <c r="E436">
        <v>1001</v>
      </c>
      <c r="F436" t="s">
        <v>2312</v>
      </c>
      <c r="G436" t="s">
        <v>1650</v>
      </c>
    </row>
    <row r="437" spans="1:7" hidden="1" x14ac:dyDescent="0.3">
      <c r="A437">
        <v>275014</v>
      </c>
      <c r="B437">
        <v>834818</v>
      </c>
      <c r="C437" t="s">
        <v>3049</v>
      </c>
      <c r="D437">
        <v>2750145</v>
      </c>
      <c r="E437">
        <v>1012</v>
      </c>
      <c r="F437" t="s">
        <v>106</v>
      </c>
      <c r="G437" t="s">
        <v>6694</v>
      </c>
    </row>
    <row r="438" spans="1:7" hidden="1" x14ac:dyDescent="0.3">
      <c r="A438">
        <v>275014</v>
      </c>
      <c r="B438">
        <v>834818</v>
      </c>
      <c r="C438" t="s">
        <v>3049</v>
      </c>
      <c r="D438">
        <v>2750146</v>
      </c>
      <c r="E438">
        <v>1011</v>
      </c>
      <c r="F438" t="s">
        <v>1714</v>
      </c>
      <c r="G438" t="s">
        <v>6695</v>
      </c>
    </row>
    <row r="439" spans="1:7" hidden="1" x14ac:dyDescent="0.3">
      <c r="A439">
        <v>4717</v>
      </c>
      <c r="B439">
        <v>743482</v>
      </c>
      <c r="C439" t="s">
        <v>1661</v>
      </c>
      <c r="D439">
        <v>47173</v>
      </c>
      <c r="E439">
        <v>1000</v>
      </c>
      <c r="F439" t="s">
        <v>1339</v>
      </c>
      <c r="G439" t="s">
        <v>6650</v>
      </c>
    </row>
    <row r="440" spans="1:7" hidden="1" x14ac:dyDescent="0.3">
      <c r="A440">
        <v>4717</v>
      </c>
      <c r="B440">
        <v>768759</v>
      </c>
      <c r="C440" t="s">
        <v>2082</v>
      </c>
      <c r="D440">
        <v>47174</v>
      </c>
      <c r="E440">
        <v>1001</v>
      </c>
      <c r="F440" t="s">
        <v>57</v>
      </c>
      <c r="G440" t="s">
        <v>6651</v>
      </c>
    </row>
    <row r="441" spans="1:7" hidden="1" x14ac:dyDescent="0.3">
      <c r="A441">
        <v>326346</v>
      </c>
      <c r="B441">
        <v>777019</v>
      </c>
      <c r="C441" t="s">
        <v>2076</v>
      </c>
      <c r="D441">
        <v>3263461</v>
      </c>
      <c r="E441">
        <v>1001</v>
      </c>
      <c r="F441" t="s">
        <v>2239</v>
      </c>
      <c r="G441" t="s">
        <v>6705</v>
      </c>
    </row>
    <row r="442" spans="1:7" hidden="1" x14ac:dyDescent="0.3">
      <c r="A442">
        <v>326346</v>
      </c>
      <c r="B442">
        <v>777019</v>
      </c>
      <c r="C442" t="s">
        <v>2076</v>
      </c>
      <c r="D442">
        <v>3263462</v>
      </c>
      <c r="E442">
        <v>1000</v>
      </c>
      <c r="F442" t="s">
        <v>101</v>
      </c>
      <c r="G442" t="s">
        <v>6704</v>
      </c>
    </row>
    <row r="443" spans="1:7" hidden="1" x14ac:dyDescent="0.3">
      <c r="A443">
        <v>326346</v>
      </c>
      <c r="B443">
        <v>777019</v>
      </c>
      <c r="C443" t="s">
        <v>2076</v>
      </c>
      <c r="D443">
        <v>3263462</v>
      </c>
      <c r="E443">
        <v>1099</v>
      </c>
      <c r="F443" t="s">
        <v>1574</v>
      </c>
      <c r="G443" t="s">
        <v>6706</v>
      </c>
    </row>
    <row r="444" spans="1:7" hidden="1" x14ac:dyDescent="0.3">
      <c r="A444">
        <v>735688</v>
      </c>
      <c r="B444">
        <v>782129</v>
      </c>
      <c r="C444" t="s">
        <v>1874</v>
      </c>
      <c r="D444">
        <v>7356881</v>
      </c>
      <c r="E444">
        <v>1000</v>
      </c>
      <c r="F444" t="s">
        <v>1705</v>
      </c>
      <c r="G444" t="s">
        <v>6855</v>
      </c>
    </row>
    <row r="445" spans="1:7" hidden="1" x14ac:dyDescent="0.3">
      <c r="A445">
        <v>735692</v>
      </c>
      <c r="B445">
        <v>782129</v>
      </c>
      <c r="C445" t="s">
        <v>1874</v>
      </c>
      <c r="D445">
        <v>7356921</v>
      </c>
      <c r="E445">
        <v>1000</v>
      </c>
      <c r="F445" t="s">
        <v>1705</v>
      </c>
      <c r="G445" t="s">
        <v>6856</v>
      </c>
    </row>
    <row r="446" spans="1:7" hidden="1" x14ac:dyDescent="0.3">
      <c r="A446">
        <v>3567</v>
      </c>
      <c r="B446">
        <v>593636</v>
      </c>
      <c r="C446" t="s">
        <v>418</v>
      </c>
      <c r="D446">
        <v>35673</v>
      </c>
      <c r="E446">
        <v>1000</v>
      </c>
      <c r="F446" t="s">
        <v>1339</v>
      </c>
      <c r="G446" t="s">
        <v>3299</v>
      </c>
    </row>
    <row r="447" spans="1:7" hidden="1" x14ac:dyDescent="0.3">
      <c r="A447">
        <v>3567</v>
      </c>
      <c r="B447">
        <v>593636</v>
      </c>
      <c r="C447" t="s">
        <v>418</v>
      </c>
      <c r="D447">
        <v>35674</v>
      </c>
      <c r="E447">
        <v>1001</v>
      </c>
      <c r="F447" t="s">
        <v>57</v>
      </c>
      <c r="G447" t="s">
        <v>6627</v>
      </c>
    </row>
    <row r="448" spans="1:7" hidden="1" x14ac:dyDescent="0.3">
      <c r="A448">
        <v>84671</v>
      </c>
      <c r="B448">
        <v>808462</v>
      </c>
      <c r="C448" t="s">
        <v>7599</v>
      </c>
      <c r="D448">
        <v>846711</v>
      </c>
      <c r="E448">
        <v>1001</v>
      </c>
      <c r="F448" t="s">
        <v>106</v>
      </c>
      <c r="G448" t="s">
        <v>6659</v>
      </c>
    </row>
    <row r="449" spans="1:7" hidden="1" x14ac:dyDescent="0.3">
      <c r="A449">
        <v>84671</v>
      </c>
      <c r="B449">
        <v>768753</v>
      </c>
      <c r="C449" t="s">
        <v>1964</v>
      </c>
      <c r="D449">
        <v>846712</v>
      </c>
      <c r="E449">
        <v>1000</v>
      </c>
      <c r="F449" t="s">
        <v>101</v>
      </c>
      <c r="G449" t="s">
        <v>6658</v>
      </c>
    </row>
    <row r="450" spans="1:7" hidden="1" x14ac:dyDescent="0.3">
      <c r="A450">
        <v>723542</v>
      </c>
      <c r="B450">
        <v>70566</v>
      </c>
      <c r="C450" t="s">
        <v>417</v>
      </c>
      <c r="D450">
        <v>7235421</v>
      </c>
      <c r="E450">
        <v>1000</v>
      </c>
      <c r="F450" t="s">
        <v>3613</v>
      </c>
      <c r="G450" t="s">
        <v>1481</v>
      </c>
    </row>
    <row r="451" spans="1:7" hidden="1" x14ac:dyDescent="0.3">
      <c r="A451">
        <v>723542</v>
      </c>
      <c r="B451">
        <v>834789</v>
      </c>
      <c r="C451" t="s">
        <v>7589</v>
      </c>
      <c r="D451">
        <v>7235422</v>
      </c>
      <c r="E451">
        <v>1011</v>
      </c>
      <c r="F451" t="s">
        <v>101</v>
      </c>
      <c r="G451" t="s">
        <v>6839</v>
      </c>
    </row>
    <row r="452" spans="1:7" hidden="1" x14ac:dyDescent="0.3">
      <c r="A452">
        <v>4016</v>
      </c>
      <c r="B452">
        <v>6599</v>
      </c>
      <c r="C452" t="s">
        <v>412</v>
      </c>
      <c r="D452">
        <v>40161</v>
      </c>
      <c r="E452">
        <v>1000</v>
      </c>
      <c r="F452" t="s">
        <v>101</v>
      </c>
      <c r="G452" t="s">
        <v>1346</v>
      </c>
    </row>
    <row r="453" spans="1:7" hidden="1" x14ac:dyDescent="0.3">
      <c r="A453">
        <v>660807</v>
      </c>
      <c r="B453">
        <v>726945</v>
      </c>
      <c r="C453" t="s">
        <v>423</v>
      </c>
      <c r="D453">
        <v>6608071</v>
      </c>
      <c r="E453">
        <v>1000</v>
      </c>
      <c r="F453" t="s">
        <v>101</v>
      </c>
      <c r="G453" t="s">
        <v>3340</v>
      </c>
    </row>
    <row r="454" spans="1:7" hidden="1" x14ac:dyDescent="0.3">
      <c r="A454">
        <v>736106</v>
      </c>
      <c r="B454">
        <v>726941</v>
      </c>
      <c r="C454" t="s">
        <v>2079</v>
      </c>
      <c r="D454">
        <v>7361062</v>
      </c>
      <c r="E454">
        <v>1000</v>
      </c>
      <c r="F454" t="s">
        <v>1339</v>
      </c>
      <c r="G454" t="s">
        <v>6857</v>
      </c>
    </row>
    <row r="455" spans="1:7" hidden="1" x14ac:dyDescent="0.3">
      <c r="A455">
        <v>3738</v>
      </c>
      <c r="B455">
        <v>70566</v>
      </c>
      <c r="C455" t="s">
        <v>417</v>
      </c>
      <c r="D455">
        <v>37382</v>
      </c>
      <c r="E455">
        <v>1000</v>
      </c>
      <c r="F455" t="s">
        <v>4559</v>
      </c>
      <c r="G455" t="s">
        <v>1625</v>
      </c>
    </row>
    <row r="456" spans="1:7" hidden="1" x14ac:dyDescent="0.3">
      <c r="A456">
        <v>3738</v>
      </c>
      <c r="B456">
        <v>834789</v>
      </c>
      <c r="C456" t="s">
        <v>7589</v>
      </c>
      <c r="D456">
        <v>37383</v>
      </c>
      <c r="E456">
        <v>1011</v>
      </c>
      <c r="F456" t="s">
        <v>101</v>
      </c>
      <c r="G456" t="s">
        <v>6631</v>
      </c>
    </row>
    <row r="457" spans="1:7" hidden="1" x14ac:dyDescent="0.3">
      <c r="A457">
        <v>3738</v>
      </c>
      <c r="B457">
        <v>834789</v>
      </c>
      <c r="C457" t="s">
        <v>7589</v>
      </c>
      <c r="D457">
        <v>37383</v>
      </c>
      <c r="E457">
        <v>1099</v>
      </c>
      <c r="F457" t="s">
        <v>3457</v>
      </c>
      <c r="G457" t="s">
        <v>6632</v>
      </c>
    </row>
    <row r="458" spans="1:7" hidden="1" x14ac:dyDescent="0.3">
      <c r="A458">
        <v>431173</v>
      </c>
      <c r="B458">
        <v>6599</v>
      </c>
      <c r="C458" t="s">
        <v>412</v>
      </c>
      <c r="D458">
        <v>4311731</v>
      </c>
      <c r="E458">
        <v>1000</v>
      </c>
      <c r="F458" t="s">
        <v>101</v>
      </c>
      <c r="G458" t="s">
        <v>1374</v>
      </c>
    </row>
    <row r="459" spans="1:7" hidden="1" x14ac:dyDescent="0.3">
      <c r="A459">
        <v>164811</v>
      </c>
      <c r="B459">
        <v>726945</v>
      </c>
      <c r="C459" t="s">
        <v>423</v>
      </c>
      <c r="D459">
        <v>1648111</v>
      </c>
      <c r="E459">
        <v>1000</v>
      </c>
      <c r="F459" t="s">
        <v>101</v>
      </c>
      <c r="G459" t="s">
        <v>3293</v>
      </c>
    </row>
    <row r="460" spans="1:7" hidden="1" x14ac:dyDescent="0.3">
      <c r="A460">
        <v>302472</v>
      </c>
      <c r="B460">
        <v>71250</v>
      </c>
      <c r="C460" t="s">
        <v>431</v>
      </c>
      <c r="D460">
        <v>3024721</v>
      </c>
      <c r="E460">
        <v>1000</v>
      </c>
      <c r="F460" t="s">
        <v>3238</v>
      </c>
      <c r="G460" t="s">
        <v>1657</v>
      </c>
    </row>
    <row r="461" spans="1:7" hidden="1" x14ac:dyDescent="0.3">
      <c r="A461">
        <v>302472</v>
      </c>
      <c r="B461">
        <v>834818</v>
      </c>
      <c r="C461" t="s">
        <v>3049</v>
      </c>
      <c r="D461">
        <v>3024722</v>
      </c>
      <c r="E461">
        <v>1011</v>
      </c>
      <c r="F461" t="s">
        <v>1714</v>
      </c>
      <c r="G461" t="s">
        <v>6698</v>
      </c>
    </row>
    <row r="462" spans="1:7" hidden="1" x14ac:dyDescent="0.3">
      <c r="A462">
        <v>712391</v>
      </c>
      <c r="B462">
        <v>726945</v>
      </c>
      <c r="C462" t="s">
        <v>423</v>
      </c>
      <c r="D462">
        <v>7123911</v>
      </c>
      <c r="E462">
        <v>1000</v>
      </c>
      <c r="F462" t="s">
        <v>101</v>
      </c>
      <c r="G462" t="s">
        <v>3361</v>
      </c>
    </row>
    <row r="463" spans="1:7" hidden="1" x14ac:dyDescent="0.3">
      <c r="A463">
        <v>164812</v>
      </c>
      <c r="B463">
        <v>726945</v>
      </c>
      <c r="C463" t="s">
        <v>423</v>
      </c>
      <c r="D463">
        <v>1648121</v>
      </c>
      <c r="E463">
        <v>1000</v>
      </c>
      <c r="F463" t="s">
        <v>101</v>
      </c>
      <c r="G463" t="s">
        <v>3294</v>
      </c>
    </row>
    <row r="464" spans="1:7" hidden="1" x14ac:dyDescent="0.3">
      <c r="A464">
        <v>3737</v>
      </c>
      <c r="B464">
        <v>6231</v>
      </c>
      <c r="C464" t="s">
        <v>416</v>
      </c>
      <c r="D464">
        <v>37371</v>
      </c>
      <c r="E464">
        <v>1000</v>
      </c>
      <c r="F464" t="s">
        <v>4559</v>
      </c>
      <c r="G464" t="s">
        <v>1345</v>
      </c>
    </row>
    <row r="465" spans="1:7" hidden="1" x14ac:dyDescent="0.3">
      <c r="A465">
        <v>3737</v>
      </c>
      <c r="B465">
        <v>834789</v>
      </c>
      <c r="C465" t="s">
        <v>7589</v>
      </c>
      <c r="D465">
        <v>37372</v>
      </c>
      <c r="E465">
        <v>1011</v>
      </c>
      <c r="F465" t="s">
        <v>101</v>
      </c>
      <c r="G465" t="s">
        <v>6630</v>
      </c>
    </row>
    <row r="466" spans="1:7" hidden="1" x14ac:dyDescent="0.3">
      <c r="A466">
        <v>105395</v>
      </c>
      <c r="B466">
        <v>834818</v>
      </c>
      <c r="C466" t="s">
        <v>3049</v>
      </c>
      <c r="D466">
        <v>1053955</v>
      </c>
      <c r="E466">
        <v>1012</v>
      </c>
      <c r="F466" t="s">
        <v>106</v>
      </c>
      <c r="G466" t="s">
        <v>6668</v>
      </c>
    </row>
    <row r="467" spans="1:7" hidden="1" x14ac:dyDescent="0.3">
      <c r="A467">
        <v>105395</v>
      </c>
      <c r="B467">
        <v>834818</v>
      </c>
      <c r="C467" t="s">
        <v>3049</v>
      </c>
      <c r="D467">
        <v>1053956</v>
      </c>
      <c r="E467">
        <v>1011</v>
      </c>
      <c r="F467" t="s">
        <v>101</v>
      </c>
      <c r="G467" t="s">
        <v>6667</v>
      </c>
    </row>
    <row r="468" spans="1:7" hidden="1" x14ac:dyDescent="0.3">
      <c r="A468">
        <v>261354</v>
      </c>
      <c r="B468">
        <v>726945</v>
      </c>
      <c r="C468" t="s">
        <v>423</v>
      </c>
      <c r="D468">
        <v>2613541</v>
      </c>
      <c r="E468">
        <v>1000</v>
      </c>
      <c r="F468" t="s">
        <v>101</v>
      </c>
      <c r="G468" t="s">
        <v>3314</v>
      </c>
    </row>
    <row r="469" spans="1:7" hidden="1" x14ac:dyDescent="0.3">
      <c r="A469">
        <v>712576</v>
      </c>
      <c r="B469">
        <v>726945</v>
      </c>
      <c r="C469" t="s">
        <v>423</v>
      </c>
      <c r="D469">
        <v>7125761</v>
      </c>
      <c r="E469">
        <v>1000</v>
      </c>
      <c r="F469" t="s">
        <v>101</v>
      </c>
      <c r="G469" t="s">
        <v>3362</v>
      </c>
    </row>
    <row r="470" spans="1:7" hidden="1" x14ac:dyDescent="0.3">
      <c r="A470">
        <v>736501</v>
      </c>
      <c r="B470">
        <v>410190</v>
      </c>
      <c r="C470" t="s">
        <v>463</v>
      </c>
      <c r="D470">
        <v>7365011</v>
      </c>
      <c r="E470">
        <v>1000</v>
      </c>
      <c r="F470" t="s">
        <v>1714</v>
      </c>
      <c r="G470" t="s">
        <v>1763</v>
      </c>
    </row>
    <row r="471" spans="1:7" hidden="1" x14ac:dyDescent="0.3">
      <c r="A471">
        <v>736499</v>
      </c>
      <c r="B471">
        <v>410190</v>
      </c>
      <c r="C471" t="s">
        <v>463</v>
      </c>
      <c r="D471">
        <v>7364991</v>
      </c>
      <c r="E471">
        <v>1000</v>
      </c>
      <c r="F471" t="s">
        <v>1714</v>
      </c>
      <c r="G471" t="s">
        <v>1761</v>
      </c>
    </row>
    <row r="472" spans="1:7" hidden="1" x14ac:dyDescent="0.3">
      <c r="A472">
        <v>710808</v>
      </c>
      <c r="B472">
        <v>422691</v>
      </c>
      <c r="C472" t="s">
        <v>2890</v>
      </c>
      <c r="D472">
        <v>7108081</v>
      </c>
      <c r="E472">
        <v>1000</v>
      </c>
      <c r="F472" t="s">
        <v>1714</v>
      </c>
      <c r="G472" t="s">
        <v>1738</v>
      </c>
    </row>
    <row r="473" spans="1:7" hidden="1" x14ac:dyDescent="0.3">
      <c r="A473">
        <v>716708</v>
      </c>
      <c r="B473">
        <v>410190</v>
      </c>
      <c r="C473" t="s">
        <v>463</v>
      </c>
      <c r="D473">
        <v>7167081</v>
      </c>
      <c r="E473">
        <v>1000</v>
      </c>
      <c r="F473" t="s">
        <v>1714</v>
      </c>
      <c r="G473" t="s">
        <v>1740</v>
      </c>
    </row>
    <row r="474" spans="1:7" hidden="1" x14ac:dyDescent="0.3">
      <c r="A474">
        <v>716927</v>
      </c>
      <c r="B474">
        <v>422691</v>
      </c>
      <c r="C474" t="s">
        <v>2890</v>
      </c>
      <c r="D474">
        <v>7169271</v>
      </c>
      <c r="E474">
        <v>1000</v>
      </c>
      <c r="F474" t="s">
        <v>1714</v>
      </c>
      <c r="G474" t="s">
        <v>1742</v>
      </c>
    </row>
    <row r="475" spans="1:7" hidden="1" x14ac:dyDescent="0.3">
      <c r="A475">
        <v>723100</v>
      </c>
      <c r="B475">
        <v>410190</v>
      </c>
      <c r="C475" t="s">
        <v>463</v>
      </c>
      <c r="D475">
        <v>7231001</v>
      </c>
      <c r="E475">
        <v>1000</v>
      </c>
      <c r="F475" t="s">
        <v>1339</v>
      </c>
      <c r="G475" t="s">
        <v>1748</v>
      </c>
    </row>
    <row r="476" spans="1:7" hidden="1" x14ac:dyDescent="0.3">
      <c r="A476">
        <v>723100</v>
      </c>
      <c r="B476">
        <v>422691</v>
      </c>
      <c r="C476" t="s">
        <v>2890</v>
      </c>
      <c r="D476">
        <v>7231002</v>
      </c>
      <c r="E476">
        <v>1001</v>
      </c>
      <c r="F476" t="s">
        <v>57</v>
      </c>
      <c r="G476" t="s">
        <v>1480</v>
      </c>
    </row>
    <row r="477" spans="1:7" hidden="1" x14ac:dyDescent="0.3">
      <c r="A477">
        <v>675963</v>
      </c>
      <c r="B477">
        <v>726942</v>
      </c>
      <c r="C477" t="s">
        <v>419</v>
      </c>
      <c r="D477">
        <v>6759631</v>
      </c>
      <c r="E477">
        <v>1000</v>
      </c>
      <c r="F477" t="s">
        <v>101</v>
      </c>
      <c r="G477" t="s">
        <v>3342</v>
      </c>
    </row>
    <row r="478" spans="1:7" hidden="1" x14ac:dyDescent="0.3">
      <c r="A478">
        <v>709635</v>
      </c>
      <c r="B478">
        <v>768749</v>
      </c>
      <c r="C478" t="s">
        <v>2074</v>
      </c>
      <c r="D478">
        <v>7096351</v>
      </c>
      <c r="E478">
        <v>1000</v>
      </c>
      <c r="F478" t="s">
        <v>101</v>
      </c>
      <c r="G478" t="s">
        <v>6825</v>
      </c>
    </row>
    <row r="479" spans="1:7" hidden="1" x14ac:dyDescent="0.3">
      <c r="A479">
        <v>738793</v>
      </c>
      <c r="B479">
        <v>534906</v>
      </c>
      <c r="C479" t="s">
        <v>467</v>
      </c>
      <c r="D479">
        <v>7387931</v>
      </c>
      <c r="E479">
        <v>1000</v>
      </c>
      <c r="F479" t="s">
        <v>1339</v>
      </c>
      <c r="G479" t="s">
        <v>1765</v>
      </c>
    </row>
    <row r="480" spans="1:7" hidden="1" x14ac:dyDescent="0.3">
      <c r="A480">
        <v>303835</v>
      </c>
      <c r="B480">
        <v>275633</v>
      </c>
      <c r="C480" t="s">
        <v>442</v>
      </c>
      <c r="D480">
        <v>3038351</v>
      </c>
      <c r="E480">
        <v>1000</v>
      </c>
      <c r="F480" t="s">
        <v>101</v>
      </c>
      <c r="G480" t="s">
        <v>1372</v>
      </c>
    </row>
    <row r="481" spans="1:7" hidden="1" x14ac:dyDescent="0.3">
      <c r="A481">
        <v>303750</v>
      </c>
      <c r="B481">
        <v>6599</v>
      </c>
      <c r="C481" t="s">
        <v>412</v>
      </c>
      <c r="D481">
        <v>3037501</v>
      </c>
      <c r="E481">
        <v>1000</v>
      </c>
      <c r="F481" t="s">
        <v>101</v>
      </c>
      <c r="G481" t="s">
        <v>1369</v>
      </c>
    </row>
    <row r="482" spans="1:7" hidden="1" x14ac:dyDescent="0.3">
      <c r="A482">
        <v>303753</v>
      </c>
      <c r="B482">
        <v>6599</v>
      </c>
      <c r="C482" t="s">
        <v>412</v>
      </c>
      <c r="D482">
        <v>3037531</v>
      </c>
      <c r="E482">
        <v>1000</v>
      </c>
      <c r="F482" t="s">
        <v>101</v>
      </c>
      <c r="G482" t="s">
        <v>1371</v>
      </c>
    </row>
    <row r="483" spans="1:7" hidden="1" x14ac:dyDescent="0.3">
      <c r="A483">
        <v>739261</v>
      </c>
      <c r="B483">
        <v>510806</v>
      </c>
      <c r="C483" t="s">
        <v>2889</v>
      </c>
      <c r="D483">
        <v>7392611</v>
      </c>
      <c r="E483">
        <v>1000</v>
      </c>
      <c r="F483" t="s">
        <v>1339</v>
      </c>
      <c r="G483" t="s">
        <v>2946</v>
      </c>
    </row>
    <row r="484" spans="1:7" hidden="1" x14ac:dyDescent="0.3">
      <c r="A484">
        <v>739261</v>
      </c>
      <c r="B484">
        <v>422691</v>
      </c>
      <c r="C484" t="s">
        <v>2890</v>
      </c>
      <c r="D484">
        <v>7392612</v>
      </c>
      <c r="E484">
        <v>1001</v>
      </c>
      <c r="F484" t="s">
        <v>57</v>
      </c>
      <c r="G484" t="s">
        <v>2944</v>
      </c>
    </row>
    <row r="485" spans="1:7" hidden="1" x14ac:dyDescent="0.3">
      <c r="A485">
        <v>303752</v>
      </c>
      <c r="B485">
        <v>6599</v>
      </c>
      <c r="C485" t="s">
        <v>412</v>
      </c>
      <c r="D485">
        <v>3037521</v>
      </c>
      <c r="E485">
        <v>1000</v>
      </c>
      <c r="F485" t="s">
        <v>101</v>
      </c>
      <c r="G485" t="s">
        <v>1370</v>
      </c>
    </row>
    <row r="486" spans="1:7" hidden="1" x14ac:dyDescent="0.3">
      <c r="A486">
        <v>460983</v>
      </c>
      <c r="B486">
        <v>478788</v>
      </c>
      <c r="C486" t="s">
        <v>1802</v>
      </c>
      <c r="D486">
        <v>4609831</v>
      </c>
      <c r="E486">
        <v>1000</v>
      </c>
      <c r="F486" t="s">
        <v>1714</v>
      </c>
      <c r="G486" t="s">
        <v>2936</v>
      </c>
    </row>
    <row r="487" spans="1:7" hidden="1" x14ac:dyDescent="0.3">
      <c r="A487">
        <v>460983</v>
      </c>
      <c r="B487">
        <v>478788</v>
      </c>
      <c r="C487" t="s">
        <v>1802</v>
      </c>
      <c r="D487">
        <v>4609832</v>
      </c>
      <c r="E487">
        <v>1001</v>
      </c>
      <c r="F487" t="s">
        <v>57</v>
      </c>
      <c r="G487" t="s">
        <v>2938</v>
      </c>
    </row>
    <row r="488" spans="1:7" hidden="1" x14ac:dyDescent="0.3">
      <c r="A488">
        <v>746517</v>
      </c>
      <c r="B488">
        <v>641026</v>
      </c>
      <c r="C488" t="s">
        <v>460</v>
      </c>
      <c r="D488">
        <v>7465171</v>
      </c>
      <c r="E488">
        <v>1000</v>
      </c>
      <c r="F488" t="s">
        <v>2238</v>
      </c>
      <c r="G488" t="s">
        <v>1493</v>
      </c>
    </row>
    <row r="489" spans="1:7" hidden="1" x14ac:dyDescent="0.3">
      <c r="A489">
        <v>747784</v>
      </c>
      <c r="B489">
        <v>726945</v>
      </c>
      <c r="C489" t="s">
        <v>423</v>
      </c>
      <c r="D489">
        <v>7477841</v>
      </c>
      <c r="E489">
        <v>1000</v>
      </c>
      <c r="F489" t="s">
        <v>101</v>
      </c>
      <c r="G489" t="s">
        <v>3374</v>
      </c>
    </row>
    <row r="490" spans="1:7" hidden="1" x14ac:dyDescent="0.3">
      <c r="A490">
        <v>747360</v>
      </c>
      <c r="B490">
        <v>510806</v>
      </c>
      <c r="C490" t="s">
        <v>2889</v>
      </c>
      <c r="D490">
        <v>7473601</v>
      </c>
      <c r="E490">
        <v>1001</v>
      </c>
      <c r="F490" t="s">
        <v>3561</v>
      </c>
      <c r="G490" t="s">
        <v>6862</v>
      </c>
    </row>
    <row r="491" spans="1:7" hidden="1" x14ac:dyDescent="0.3">
      <c r="A491">
        <v>747360</v>
      </c>
      <c r="B491">
        <v>510806</v>
      </c>
      <c r="C491" t="s">
        <v>2889</v>
      </c>
      <c r="D491">
        <v>7473602</v>
      </c>
      <c r="E491">
        <v>1000</v>
      </c>
      <c r="F491" t="s">
        <v>3560</v>
      </c>
      <c r="G491" t="s">
        <v>6861</v>
      </c>
    </row>
    <row r="492" spans="1:7" hidden="1" x14ac:dyDescent="0.3">
      <c r="A492">
        <v>745375</v>
      </c>
      <c r="B492">
        <v>410190</v>
      </c>
      <c r="C492" t="s">
        <v>463</v>
      </c>
      <c r="D492">
        <v>7453751</v>
      </c>
      <c r="E492">
        <v>1000</v>
      </c>
      <c r="F492" t="s">
        <v>1339</v>
      </c>
      <c r="G492" t="s">
        <v>1767</v>
      </c>
    </row>
    <row r="493" spans="1:7" hidden="1" x14ac:dyDescent="0.3">
      <c r="A493">
        <v>745375</v>
      </c>
      <c r="B493">
        <v>422691</v>
      </c>
      <c r="C493" t="s">
        <v>2890</v>
      </c>
      <c r="D493">
        <v>7453752</v>
      </c>
      <c r="E493">
        <v>1001</v>
      </c>
      <c r="F493" t="s">
        <v>57</v>
      </c>
      <c r="G493" t="s">
        <v>1492</v>
      </c>
    </row>
    <row r="494" spans="1:7" hidden="1" x14ac:dyDescent="0.3">
      <c r="A494">
        <v>619410</v>
      </c>
      <c r="B494">
        <v>191908</v>
      </c>
      <c r="C494" t="s">
        <v>430</v>
      </c>
      <c r="D494">
        <v>6194101</v>
      </c>
      <c r="E494">
        <v>1000</v>
      </c>
      <c r="F494" t="s">
        <v>1339</v>
      </c>
      <c r="G494" t="s">
        <v>1428</v>
      </c>
    </row>
    <row r="495" spans="1:7" hidden="1" x14ac:dyDescent="0.3">
      <c r="A495">
        <v>565029</v>
      </c>
      <c r="B495">
        <v>4939</v>
      </c>
      <c r="C495" t="s">
        <v>413</v>
      </c>
      <c r="D495">
        <v>5650291</v>
      </c>
      <c r="E495">
        <v>1099</v>
      </c>
      <c r="F495" t="s">
        <v>1573</v>
      </c>
      <c r="G495" t="s">
        <v>1522</v>
      </c>
    </row>
    <row r="496" spans="1:7" hidden="1" x14ac:dyDescent="0.3">
      <c r="A496">
        <v>565029</v>
      </c>
      <c r="B496">
        <v>768757</v>
      </c>
      <c r="C496" t="s">
        <v>2069</v>
      </c>
      <c r="D496">
        <v>5650292</v>
      </c>
      <c r="E496">
        <v>1000</v>
      </c>
      <c r="F496" t="s">
        <v>1339</v>
      </c>
      <c r="G496" t="s">
        <v>6744</v>
      </c>
    </row>
    <row r="497" spans="1:7" hidden="1" x14ac:dyDescent="0.3">
      <c r="A497">
        <v>459120</v>
      </c>
      <c r="B497">
        <v>593636</v>
      </c>
      <c r="C497" t="s">
        <v>418</v>
      </c>
      <c r="D497">
        <v>4591201</v>
      </c>
      <c r="E497">
        <v>1000</v>
      </c>
      <c r="F497" t="s">
        <v>1339</v>
      </c>
      <c r="G497" t="s">
        <v>3329</v>
      </c>
    </row>
    <row r="498" spans="1:7" hidden="1" x14ac:dyDescent="0.3">
      <c r="A498">
        <v>4635</v>
      </c>
      <c r="B498">
        <v>593636</v>
      </c>
      <c r="C498" t="s">
        <v>418</v>
      </c>
      <c r="D498">
        <v>46351</v>
      </c>
      <c r="E498">
        <v>1000</v>
      </c>
      <c r="F498" t="s">
        <v>1339</v>
      </c>
      <c r="G498" t="s">
        <v>3306</v>
      </c>
    </row>
    <row r="499" spans="1:7" hidden="1" x14ac:dyDescent="0.3">
      <c r="A499">
        <v>4635</v>
      </c>
      <c r="B499">
        <v>593636</v>
      </c>
      <c r="C499" t="s">
        <v>418</v>
      </c>
      <c r="D499">
        <v>46351</v>
      </c>
      <c r="E499">
        <v>1099</v>
      </c>
      <c r="F499" t="s">
        <v>1880</v>
      </c>
      <c r="G499" t="s">
        <v>3052</v>
      </c>
    </row>
    <row r="500" spans="1:7" hidden="1" x14ac:dyDescent="0.3">
      <c r="A500">
        <v>4680</v>
      </c>
      <c r="B500">
        <v>743482</v>
      </c>
      <c r="C500" t="s">
        <v>1661</v>
      </c>
      <c r="D500">
        <v>46802</v>
      </c>
      <c r="E500">
        <v>1000</v>
      </c>
      <c r="F500" t="s">
        <v>1339</v>
      </c>
      <c r="G500" t="s">
        <v>6647</v>
      </c>
    </row>
    <row r="501" spans="1:7" hidden="1" x14ac:dyDescent="0.3">
      <c r="A501">
        <v>3515</v>
      </c>
      <c r="B501">
        <v>796474</v>
      </c>
      <c r="C501" t="s">
        <v>446</v>
      </c>
      <c r="D501">
        <v>35151</v>
      </c>
      <c r="E501">
        <v>1000</v>
      </c>
      <c r="F501" t="s">
        <v>1339</v>
      </c>
      <c r="G501" t="s">
        <v>1623</v>
      </c>
    </row>
    <row r="502" spans="1:7" hidden="1" x14ac:dyDescent="0.3">
      <c r="A502">
        <v>276333</v>
      </c>
      <c r="B502">
        <v>768757</v>
      </c>
      <c r="C502" t="s">
        <v>2069</v>
      </c>
      <c r="D502">
        <v>2763332</v>
      </c>
      <c r="E502">
        <v>1000</v>
      </c>
      <c r="F502" t="s">
        <v>1339</v>
      </c>
      <c r="G502" t="s">
        <v>6696</v>
      </c>
    </row>
    <row r="503" spans="1:7" hidden="1" x14ac:dyDescent="0.3">
      <c r="A503">
        <v>276333</v>
      </c>
      <c r="B503">
        <v>768757</v>
      </c>
      <c r="C503" t="s">
        <v>2069</v>
      </c>
      <c r="D503">
        <v>2763334</v>
      </c>
      <c r="E503">
        <v>1001</v>
      </c>
      <c r="F503" t="s">
        <v>2859</v>
      </c>
      <c r="G503" t="s">
        <v>6697</v>
      </c>
    </row>
    <row r="504" spans="1:7" hidden="1" x14ac:dyDescent="0.3">
      <c r="A504">
        <v>4684</v>
      </c>
      <c r="B504">
        <v>743483</v>
      </c>
      <c r="C504" t="s">
        <v>2072</v>
      </c>
      <c r="D504">
        <v>46841</v>
      </c>
      <c r="E504">
        <v>1000</v>
      </c>
      <c r="F504" t="s">
        <v>1339</v>
      </c>
      <c r="G504" t="s">
        <v>6648</v>
      </c>
    </row>
    <row r="505" spans="1:7" hidden="1" x14ac:dyDescent="0.3">
      <c r="A505">
        <v>4684</v>
      </c>
      <c r="B505">
        <v>726942</v>
      </c>
      <c r="C505" t="s">
        <v>419</v>
      </c>
      <c r="D505">
        <v>46842</v>
      </c>
      <c r="E505">
        <v>1001</v>
      </c>
      <c r="F505" t="s">
        <v>57</v>
      </c>
      <c r="G505" t="s">
        <v>6649</v>
      </c>
    </row>
    <row r="506" spans="1:7" x14ac:dyDescent="0.3">
      <c r="A506">
        <v>4184</v>
      </c>
      <c r="B506">
        <v>4946</v>
      </c>
      <c r="C506" t="s">
        <v>6623</v>
      </c>
      <c r="D506">
        <v>41841</v>
      </c>
      <c r="E506">
        <v>4000</v>
      </c>
      <c r="F506" t="s">
        <v>7556</v>
      </c>
      <c r="G506" t="s">
        <v>7570</v>
      </c>
    </row>
    <row r="507" spans="1:7" x14ac:dyDescent="0.3">
      <c r="A507">
        <v>4184</v>
      </c>
      <c r="B507">
        <v>593639</v>
      </c>
      <c r="C507" t="s">
        <v>422</v>
      </c>
      <c r="D507">
        <v>41842</v>
      </c>
      <c r="E507">
        <v>1001</v>
      </c>
      <c r="F507" t="s">
        <v>2792</v>
      </c>
      <c r="G507" t="s">
        <v>6637</v>
      </c>
    </row>
    <row r="508" spans="1:7" x14ac:dyDescent="0.3">
      <c r="A508">
        <v>4184</v>
      </c>
      <c r="B508">
        <v>768749</v>
      </c>
      <c r="C508" t="s">
        <v>2074</v>
      </c>
      <c r="D508">
        <v>41843</v>
      </c>
      <c r="E508">
        <v>1000</v>
      </c>
      <c r="F508" t="s">
        <v>2791</v>
      </c>
      <c r="G508" t="s">
        <v>6636</v>
      </c>
    </row>
    <row r="509" spans="1:7" x14ac:dyDescent="0.3">
      <c r="A509">
        <v>4184</v>
      </c>
      <c r="B509">
        <v>611678</v>
      </c>
      <c r="C509" t="s">
        <v>7580</v>
      </c>
      <c r="D509">
        <v>41844</v>
      </c>
      <c r="E509">
        <v>1002</v>
      </c>
      <c r="F509" t="s">
        <v>4393</v>
      </c>
      <c r="G509" t="s">
        <v>7537</v>
      </c>
    </row>
    <row r="510" spans="1:7" hidden="1" x14ac:dyDescent="0.3">
      <c r="A510">
        <v>116127</v>
      </c>
      <c r="B510">
        <v>593636</v>
      </c>
      <c r="C510" t="s">
        <v>418</v>
      </c>
      <c r="D510">
        <v>1161272</v>
      </c>
      <c r="E510">
        <v>1000</v>
      </c>
      <c r="F510" t="s">
        <v>1339</v>
      </c>
      <c r="G510" t="s">
        <v>3312</v>
      </c>
    </row>
    <row r="511" spans="1:7" hidden="1" x14ac:dyDescent="0.3">
      <c r="A511">
        <v>116127</v>
      </c>
      <c r="B511">
        <v>593636</v>
      </c>
      <c r="C511" t="s">
        <v>418</v>
      </c>
      <c r="D511">
        <v>1161272</v>
      </c>
      <c r="E511">
        <v>1099</v>
      </c>
      <c r="F511" t="s">
        <v>1880</v>
      </c>
      <c r="G511" t="s">
        <v>3078</v>
      </c>
    </row>
    <row r="512" spans="1:7" hidden="1" x14ac:dyDescent="0.3">
      <c r="A512">
        <v>116127</v>
      </c>
      <c r="B512">
        <v>161605</v>
      </c>
      <c r="C512" t="s">
        <v>1620</v>
      </c>
      <c r="D512">
        <v>1161273</v>
      </c>
      <c r="E512">
        <v>1001</v>
      </c>
      <c r="F512" t="s">
        <v>4393</v>
      </c>
      <c r="G512" t="s">
        <v>7538</v>
      </c>
    </row>
    <row r="513" spans="1:7" hidden="1" x14ac:dyDescent="0.3">
      <c r="A513">
        <v>116127</v>
      </c>
      <c r="B513">
        <v>593636</v>
      </c>
      <c r="C513" t="s">
        <v>418</v>
      </c>
      <c r="D513">
        <v>1161274</v>
      </c>
      <c r="E513">
        <v>1002</v>
      </c>
      <c r="F513" t="s">
        <v>57</v>
      </c>
      <c r="G513" t="s">
        <v>6669</v>
      </c>
    </row>
    <row r="514" spans="1:7" hidden="1" x14ac:dyDescent="0.3">
      <c r="A514">
        <v>3645</v>
      </c>
      <c r="B514">
        <v>768757</v>
      </c>
      <c r="C514" t="s">
        <v>2069</v>
      </c>
      <c r="D514">
        <v>36451</v>
      </c>
      <c r="E514">
        <v>1000</v>
      </c>
      <c r="F514" t="s">
        <v>1339</v>
      </c>
      <c r="G514" t="s">
        <v>6628</v>
      </c>
    </row>
    <row r="515" spans="1:7" hidden="1" x14ac:dyDescent="0.3">
      <c r="A515">
        <v>3645</v>
      </c>
      <c r="B515">
        <v>768757</v>
      </c>
      <c r="C515" t="s">
        <v>2069</v>
      </c>
      <c r="D515">
        <v>36451</v>
      </c>
      <c r="E515">
        <v>1099</v>
      </c>
      <c r="F515" t="s">
        <v>1573</v>
      </c>
      <c r="G515" t="s">
        <v>6629</v>
      </c>
    </row>
    <row r="516" spans="1:7" hidden="1" x14ac:dyDescent="0.3">
      <c r="A516">
        <v>502860</v>
      </c>
      <c r="B516">
        <v>70566</v>
      </c>
      <c r="C516" t="s">
        <v>417</v>
      </c>
      <c r="D516">
        <v>5028601</v>
      </c>
      <c r="E516">
        <v>1000</v>
      </c>
      <c r="F516" t="s">
        <v>4559</v>
      </c>
      <c r="G516" t="s">
        <v>1381</v>
      </c>
    </row>
    <row r="517" spans="1:7" hidden="1" x14ac:dyDescent="0.3">
      <c r="A517">
        <v>502860</v>
      </c>
      <c r="B517">
        <v>834789</v>
      </c>
      <c r="C517" t="s">
        <v>7589</v>
      </c>
      <c r="D517">
        <v>5028602</v>
      </c>
      <c r="E517">
        <v>1011</v>
      </c>
      <c r="F517" t="s">
        <v>101</v>
      </c>
      <c r="G517" t="s">
        <v>6725</v>
      </c>
    </row>
    <row r="518" spans="1:7" hidden="1" x14ac:dyDescent="0.3">
      <c r="A518">
        <v>728493</v>
      </c>
      <c r="B518">
        <v>726945</v>
      </c>
      <c r="C518" t="s">
        <v>423</v>
      </c>
      <c r="D518">
        <v>7284931</v>
      </c>
      <c r="E518">
        <v>1001</v>
      </c>
      <c r="F518" t="s">
        <v>57</v>
      </c>
      <c r="G518" t="s">
        <v>6842</v>
      </c>
    </row>
    <row r="519" spans="1:7" hidden="1" x14ac:dyDescent="0.3">
      <c r="A519">
        <v>728493</v>
      </c>
      <c r="B519">
        <v>726945</v>
      </c>
      <c r="C519" t="s">
        <v>423</v>
      </c>
      <c r="D519">
        <v>7284931</v>
      </c>
      <c r="E519">
        <v>1099</v>
      </c>
      <c r="F519" t="s">
        <v>1574</v>
      </c>
      <c r="G519" t="s">
        <v>6843</v>
      </c>
    </row>
    <row r="520" spans="1:7" hidden="1" x14ac:dyDescent="0.3">
      <c r="A520">
        <v>728493</v>
      </c>
      <c r="B520">
        <v>768749</v>
      </c>
      <c r="C520" t="s">
        <v>2074</v>
      </c>
      <c r="D520">
        <v>7284932</v>
      </c>
      <c r="E520">
        <v>1000</v>
      </c>
      <c r="F520" t="s">
        <v>1339</v>
      </c>
      <c r="G520" t="s">
        <v>6841</v>
      </c>
    </row>
    <row r="521" spans="1:7" hidden="1" x14ac:dyDescent="0.3">
      <c r="A521">
        <v>556235</v>
      </c>
      <c r="B521">
        <v>401280</v>
      </c>
      <c r="C521" t="s">
        <v>453</v>
      </c>
      <c r="D521">
        <v>5562351</v>
      </c>
      <c r="E521">
        <v>1000</v>
      </c>
      <c r="F521" t="s">
        <v>101</v>
      </c>
      <c r="G521" t="s">
        <v>1411</v>
      </c>
    </row>
    <row r="522" spans="1:7" hidden="1" x14ac:dyDescent="0.3">
      <c r="A522">
        <v>4672</v>
      </c>
      <c r="B522">
        <v>593636</v>
      </c>
      <c r="C522" t="s">
        <v>418</v>
      </c>
      <c r="D522">
        <v>46722</v>
      </c>
      <c r="E522">
        <v>1000</v>
      </c>
      <c r="F522" t="s">
        <v>1339</v>
      </c>
      <c r="G522" t="s">
        <v>3309</v>
      </c>
    </row>
    <row r="523" spans="1:7" hidden="1" x14ac:dyDescent="0.3">
      <c r="A523">
        <v>4672</v>
      </c>
      <c r="B523">
        <v>593636</v>
      </c>
      <c r="C523" t="s">
        <v>418</v>
      </c>
      <c r="D523">
        <v>46722</v>
      </c>
      <c r="E523">
        <v>1099</v>
      </c>
      <c r="F523" t="s">
        <v>2885</v>
      </c>
      <c r="G523" t="s">
        <v>1520</v>
      </c>
    </row>
    <row r="524" spans="1:7" hidden="1" x14ac:dyDescent="0.3">
      <c r="A524">
        <v>319553</v>
      </c>
      <c r="B524">
        <v>768762</v>
      </c>
      <c r="C524" t="s">
        <v>2075</v>
      </c>
      <c r="D524">
        <v>3195531</v>
      </c>
      <c r="E524">
        <v>1000</v>
      </c>
      <c r="F524" t="s">
        <v>1339</v>
      </c>
      <c r="G524" t="s">
        <v>6701</v>
      </c>
    </row>
    <row r="525" spans="1:7" hidden="1" x14ac:dyDescent="0.3">
      <c r="A525">
        <v>319553</v>
      </c>
      <c r="B525">
        <v>768762</v>
      </c>
      <c r="C525" t="s">
        <v>2075</v>
      </c>
      <c r="D525">
        <v>3195531</v>
      </c>
      <c r="E525">
        <v>1099</v>
      </c>
      <c r="F525" t="s">
        <v>1880</v>
      </c>
      <c r="G525" t="s">
        <v>6702</v>
      </c>
    </row>
    <row r="526" spans="1:7" hidden="1" x14ac:dyDescent="0.3">
      <c r="A526">
        <v>319553</v>
      </c>
      <c r="B526">
        <v>783621</v>
      </c>
      <c r="C526" t="s">
        <v>7557</v>
      </c>
      <c r="D526">
        <v>3195532</v>
      </c>
      <c r="E526">
        <v>1001</v>
      </c>
      <c r="F526" t="s">
        <v>4393</v>
      </c>
      <c r="G526" t="s">
        <v>7571</v>
      </c>
    </row>
    <row r="527" spans="1:7" hidden="1" x14ac:dyDescent="0.3">
      <c r="A527">
        <v>457167</v>
      </c>
      <c r="B527">
        <v>743482</v>
      </c>
      <c r="C527" t="s">
        <v>1661</v>
      </c>
      <c r="D527">
        <v>4571671</v>
      </c>
      <c r="E527">
        <v>1000</v>
      </c>
      <c r="F527" t="s">
        <v>1339</v>
      </c>
      <c r="G527" t="s">
        <v>3328</v>
      </c>
    </row>
    <row r="528" spans="1:7" hidden="1" x14ac:dyDescent="0.3">
      <c r="A528">
        <v>459135</v>
      </c>
      <c r="B528">
        <v>768762</v>
      </c>
      <c r="C528" t="s">
        <v>2075</v>
      </c>
      <c r="D528">
        <v>4591351</v>
      </c>
      <c r="E528">
        <v>1000</v>
      </c>
      <c r="F528" t="s">
        <v>1339</v>
      </c>
      <c r="G528" t="s">
        <v>6713</v>
      </c>
    </row>
    <row r="529" spans="1:7" hidden="1" x14ac:dyDescent="0.3">
      <c r="A529">
        <v>207820</v>
      </c>
      <c r="B529">
        <v>768762</v>
      </c>
      <c r="C529" t="s">
        <v>2075</v>
      </c>
      <c r="D529">
        <v>2078201</v>
      </c>
      <c r="E529">
        <v>1000</v>
      </c>
      <c r="F529" t="s">
        <v>1339</v>
      </c>
      <c r="G529" t="s">
        <v>6685</v>
      </c>
    </row>
    <row r="530" spans="1:7" hidden="1" x14ac:dyDescent="0.3">
      <c r="A530">
        <v>207820</v>
      </c>
      <c r="B530">
        <v>768762</v>
      </c>
      <c r="C530" t="s">
        <v>2075</v>
      </c>
      <c r="D530">
        <v>2078201</v>
      </c>
      <c r="E530">
        <v>1099</v>
      </c>
      <c r="F530" t="s">
        <v>1880</v>
      </c>
      <c r="G530" t="s">
        <v>6686</v>
      </c>
    </row>
    <row r="531" spans="1:7" hidden="1" x14ac:dyDescent="0.3">
      <c r="A531">
        <v>207827</v>
      </c>
      <c r="B531">
        <v>743482</v>
      </c>
      <c r="C531" t="s">
        <v>1661</v>
      </c>
      <c r="D531">
        <v>2078272</v>
      </c>
      <c r="E531">
        <v>1000</v>
      </c>
      <c r="F531" t="s">
        <v>1339</v>
      </c>
      <c r="G531" t="s">
        <v>6687</v>
      </c>
    </row>
    <row r="532" spans="1:7" hidden="1" x14ac:dyDescent="0.3">
      <c r="A532">
        <v>207827</v>
      </c>
      <c r="B532">
        <v>743482</v>
      </c>
      <c r="C532" t="s">
        <v>1661</v>
      </c>
      <c r="D532">
        <v>2078273</v>
      </c>
      <c r="E532">
        <v>1001</v>
      </c>
      <c r="F532" t="s">
        <v>57</v>
      </c>
      <c r="G532" t="s">
        <v>6688</v>
      </c>
    </row>
    <row r="533" spans="1:7" hidden="1" x14ac:dyDescent="0.3">
      <c r="A533">
        <v>425787</v>
      </c>
      <c r="B533">
        <v>593636</v>
      </c>
      <c r="C533" t="s">
        <v>418</v>
      </c>
      <c r="D533">
        <v>4257871</v>
      </c>
      <c r="E533">
        <v>1000</v>
      </c>
      <c r="F533" t="s">
        <v>1339</v>
      </c>
      <c r="G533" t="s">
        <v>6709</v>
      </c>
    </row>
    <row r="534" spans="1:7" hidden="1" x14ac:dyDescent="0.3">
      <c r="A534">
        <v>459220</v>
      </c>
      <c r="B534">
        <v>768757</v>
      </c>
      <c r="C534" t="s">
        <v>2069</v>
      </c>
      <c r="D534">
        <v>4592202</v>
      </c>
      <c r="E534">
        <v>1000</v>
      </c>
      <c r="F534" t="s">
        <v>1339</v>
      </c>
      <c r="G534" t="s">
        <v>6714</v>
      </c>
    </row>
    <row r="535" spans="1:7" hidden="1" x14ac:dyDescent="0.3">
      <c r="A535">
        <v>565032</v>
      </c>
      <c r="B535">
        <v>743483</v>
      </c>
      <c r="C535" t="s">
        <v>2072</v>
      </c>
      <c r="D535">
        <v>5650322</v>
      </c>
      <c r="E535">
        <v>1000</v>
      </c>
      <c r="F535" t="s">
        <v>1339</v>
      </c>
      <c r="G535" t="s">
        <v>6745</v>
      </c>
    </row>
    <row r="536" spans="1:7" hidden="1" x14ac:dyDescent="0.3">
      <c r="A536">
        <v>684129</v>
      </c>
      <c r="B536">
        <v>593636</v>
      </c>
      <c r="C536" t="s">
        <v>418</v>
      </c>
      <c r="D536">
        <v>6841292</v>
      </c>
      <c r="E536">
        <v>1000</v>
      </c>
      <c r="F536" t="s">
        <v>1339</v>
      </c>
      <c r="G536" t="s">
        <v>6789</v>
      </c>
    </row>
    <row r="537" spans="1:7" hidden="1" x14ac:dyDescent="0.3">
      <c r="A537">
        <v>757869</v>
      </c>
      <c r="B537">
        <v>768762</v>
      </c>
      <c r="C537" t="s">
        <v>2075</v>
      </c>
      <c r="D537">
        <v>7578691</v>
      </c>
      <c r="E537">
        <v>1000</v>
      </c>
      <c r="F537" t="s">
        <v>1339</v>
      </c>
      <c r="G537" t="s">
        <v>6868</v>
      </c>
    </row>
    <row r="538" spans="1:7" hidden="1" x14ac:dyDescent="0.3">
      <c r="A538">
        <v>758003</v>
      </c>
      <c r="B538">
        <v>768762</v>
      </c>
      <c r="C538" t="s">
        <v>2075</v>
      </c>
      <c r="D538">
        <v>7580031</v>
      </c>
      <c r="E538">
        <v>1000</v>
      </c>
      <c r="F538" t="s">
        <v>1339</v>
      </c>
      <c r="G538" t="s">
        <v>6869</v>
      </c>
    </row>
    <row r="539" spans="1:7" hidden="1" x14ac:dyDescent="0.3">
      <c r="A539">
        <v>758003</v>
      </c>
      <c r="B539">
        <v>766789</v>
      </c>
      <c r="C539" t="s">
        <v>2787</v>
      </c>
      <c r="D539">
        <v>7580032</v>
      </c>
      <c r="E539">
        <v>1001</v>
      </c>
      <c r="F539" t="s">
        <v>57</v>
      </c>
      <c r="G539" t="s">
        <v>6870</v>
      </c>
    </row>
    <row r="540" spans="1:7" hidden="1" x14ac:dyDescent="0.3">
      <c r="A540">
        <v>758008</v>
      </c>
      <c r="B540">
        <v>768762</v>
      </c>
      <c r="C540" t="s">
        <v>2075</v>
      </c>
      <c r="D540">
        <v>7580081</v>
      </c>
      <c r="E540">
        <v>1001</v>
      </c>
      <c r="F540" t="s">
        <v>106</v>
      </c>
      <c r="G540" t="s">
        <v>6872</v>
      </c>
    </row>
    <row r="541" spans="1:7" hidden="1" x14ac:dyDescent="0.3">
      <c r="A541">
        <v>758008</v>
      </c>
      <c r="B541">
        <v>726945</v>
      </c>
      <c r="C541" t="s">
        <v>423</v>
      </c>
      <c r="D541">
        <v>7580082</v>
      </c>
      <c r="E541">
        <v>1000</v>
      </c>
      <c r="F541" t="s">
        <v>101</v>
      </c>
      <c r="G541" t="s">
        <v>6871</v>
      </c>
    </row>
    <row r="542" spans="1:7" hidden="1" x14ac:dyDescent="0.3">
      <c r="A542">
        <v>748415</v>
      </c>
      <c r="B542">
        <v>593636</v>
      </c>
      <c r="C542" t="s">
        <v>418</v>
      </c>
      <c r="D542">
        <v>7484152</v>
      </c>
      <c r="E542">
        <v>1000</v>
      </c>
      <c r="F542" t="s">
        <v>1339</v>
      </c>
      <c r="G542" t="s">
        <v>6863</v>
      </c>
    </row>
    <row r="543" spans="1:7" hidden="1" x14ac:dyDescent="0.3">
      <c r="A543">
        <v>760384</v>
      </c>
      <c r="B543">
        <v>593636</v>
      </c>
      <c r="C543" t="s">
        <v>418</v>
      </c>
      <c r="D543">
        <v>7603842</v>
      </c>
      <c r="E543">
        <v>1000</v>
      </c>
      <c r="F543" t="s">
        <v>1339</v>
      </c>
      <c r="G543" t="s">
        <v>3388</v>
      </c>
    </row>
    <row r="544" spans="1:7" hidden="1" x14ac:dyDescent="0.3">
      <c r="A544">
        <v>459224</v>
      </c>
      <c r="B544">
        <v>766789</v>
      </c>
      <c r="C544" t="s">
        <v>2787</v>
      </c>
      <c r="D544">
        <v>4592242</v>
      </c>
      <c r="E544">
        <v>1000</v>
      </c>
      <c r="F544" t="s">
        <v>1339</v>
      </c>
      <c r="G544" t="s">
        <v>6715</v>
      </c>
    </row>
    <row r="545" spans="1:7" hidden="1" x14ac:dyDescent="0.3">
      <c r="A545">
        <v>758009</v>
      </c>
      <c r="B545">
        <v>726945</v>
      </c>
      <c r="C545" t="s">
        <v>423</v>
      </c>
      <c r="D545">
        <v>7580091</v>
      </c>
      <c r="E545">
        <v>1000</v>
      </c>
      <c r="F545" t="s">
        <v>101</v>
      </c>
      <c r="G545" t="s">
        <v>3386</v>
      </c>
    </row>
    <row r="546" spans="1:7" hidden="1" x14ac:dyDescent="0.3">
      <c r="A546">
        <v>758009</v>
      </c>
      <c r="B546">
        <v>726945</v>
      </c>
      <c r="C546" t="s">
        <v>423</v>
      </c>
      <c r="D546">
        <v>7580091</v>
      </c>
      <c r="E546">
        <v>1099</v>
      </c>
      <c r="F546" t="s">
        <v>1574</v>
      </c>
      <c r="G546" t="s">
        <v>1795</v>
      </c>
    </row>
    <row r="547" spans="1:7" hidden="1" x14ac:dyDescent="0.3">
      <c r="A547">
        <v>758012</v>
      </c>
      <c r="B547">
        <v>726945</v>
      </c>
      <c r="C547" t="s">
        <v>423</v>
      </c>
      <c r="D547">
        <v>7580121</v>
      </c>
      <c r="E547">
        <v>1000</v>
      </c>
      <c r="F547" t="s">
        <v>101</v>
      </c>
      <c r="G547" t="s">
        <v>3387</v>
      </c>
    </row>
    <row r="548" spans="1:7" hidden="1" x14ac:dyDescent="0.3">
      <c r="A548">
        <v>761755</v>
      </c>
      <c r="B548">
        <v>510806</v>
      </c>
      <c r="C548" t="s">
        <v>2889</v>
      </c>
      <c r="D548">
        <v>7617551</v>
      </c>
      <c r="E548">
        <v>1000</v>
      </c>
      <c r="F548" t="s">
        <v>101</v>
      </c>
      <c r="G548" t="s">
        <v>2905</v>
      </c>
    </row>
    <row r="549" spans="1:7" hidden="1" x14ac:dyDescent="0.3">
      <c r="A549">
        <v>761566</v>
      </c>
      <c r="B549">
        <v>510806</v>
      </c>
      <c r="C549" t="s">
        <v>2889</v>
      </c>
      <c r="D549">
        <v>7615661</v>
      </c>
      <c r="E549">
        <v>1000</v>
      </c>
      <c r="F549" t="s">
        <v>101</v>
      </c>
      <c r="G549" t="s">
        <v>1798</v>
      </c>
    </row>
    <row r="550" spans="1:7" hidden="1" x14ac:dyDescent="0.3">
      <c r="A550">
        <v>761566</v>
      </c>
      <c r="B550">
        <v>797765</v>
      </c>
      <c r="C550" t="s">
        <v>7558</v>
      </c>
      <c r="D550">
        <v>7615662</v>
      </c>
      <c r="E550">
        <v>1001</v>
      </c>
      <c r="F550" t="s">
        <v>4393</v>
      </c>
      <c r="G550" t="s">
        <v>7539</v>
      </c>
    </row>
    <row r="551" spans="1:7" hidden="1" x14ac:dyDescent="0.3">
      <c r="A551">
        <v>754710</v>
      </c>
      <c r="B551">
        <v>743483</v>
      </c>
      <c r="C551" t="s">
        <v>2072</v>
      </c>
      <c r="D551">
        <v>7547101</v>
      </c>
      <c r="E551">
        <v>1001</v>
      </c>
      <c r="F551" t="s">
        <v>106</v>
      </c>
      <c r="G551" t="s">
        <v>6866</v>
      </c>
    </row>
    <row r="552" spans="1:7" hidden="1" x14ac:dyDescent="0.3">
      <c r="A552">
        <v>754710</v>
      </c>
      <c r="B552">
        <v>768759</v>
      </c>
      <c r="C552" t="s">
        <v>2082</v>
      </c>
      <c r="D552">
        <v>7547102</v>
      </c>
      <c r="E552">
        <v>1000</v>
      </c>
      <c r="F552" t="s">
        <v>101</v>
      </c>
      <c r="G552" t="s">
        <v>6865</v>
      </c>
    </row>
    <row r="553" spans="1:7" hidden="1" x14ac:dyDescent="0.3">
      <c r="A553">
        <v>754720</v>
      </c>
      <c r="B553">
        <v>593636</v>
      </c>
      <c r="C553" t="s">
        <v>418</v>
      </c>
      <c r="D553">
        <v>7547201</v>
      </c>
      <c r="E553">
        <v>1001</v>
      </c>
      <c r="F553" t="s">
        <v>106</v>
      </c>
      <c r="G553" t="s">
        <v>3384</v>
      </c>
    </row>
    <row r="554" spans="1:7" hidden="1" x14ac:dyDescent="0.3">
      <c r="A554">
        <v>754720</v>
      </c>
      <c r="B554">
        <v>593636</v>
      </c>
      <c r="C554" t="s">
        <v>418</v>
      </c>
      <c r="D554">
        <v>7547202</v>
      </c>
      <c r="E554">
        <v>1000</v>
      </c>
      <c r="F554" t="s">
        <v>101</v>
      </c>
      <c r="G554" t="s">
        <v>3383</v>
      </c>
    </row>
    <row r="555" spans="1:7" hidden="1" x14ac:dyDescent="0.3">
      <c r="A555">
        <v>754707</v>
      </c>
      <c r="B555">
        <v>593636</v>
      </c>
      <c r="C555" t="s">
        <v>418</v>
      </c>
      <c r="D555">
        <v>7547071</v>
      </c>
      <c r="E555">
        <v>1001</v>
      </c>
      <c r="F555" t="s">
        <v>106</v>
      </c>
      <c r="G555" t="s">
        <v>3379</v>
      </c>
    </row>
    <row r="556" spans="1:7" hidden="1" x14ac:dyDescent="0.3">
      <c r="A556">
        <v>754707</v>
      </c>
      <c r="B556">
        <v>593636</v>
      </c>
      <c r="C556" t="s">
        <v>418</v>
      </c>
      <c r="D556">
        <v>7547072</v>
      </c>
      <c r="E556">
        <v>1000</v>
      </c>
      <c r="F556" t="s">
        <v>101</v>
      </c>
      <c r="G556" t="s">
        <v>3380</v>
      </c>
    </row>
    <row r="557" spans="1:7" hidden="1" x14ac:dyDescent="0.3">
      <c r="A557">
        <v>754707</v>
      </c>
      <c r="B557">
        <v>593636</v>
      </c>
      <c r="C557" t="s">
        <v>418</v>
      </c>
      <c r="D557">
        <v>7547072</v>
      </c>
      <c r="E557">
        <v>1099</v>
      </c>
      <c r="F557" t="s">
        <v>1574</v>
      </c>
      <c r="G557" t="s">
        <v>1782</v>
      </c>
    </row>
    <row r="558" spans="1:7" hidden="1" x14ac:dyDescent="0.3">
      <c r="A558">
        <v>754704</v>
      </c>
      <c r="B558">
        <v>593636</v>
      </c>
      <c r="C558" t="s">
        <v>418</v>
      </c>
      <c r="D558">
        <v>7547041</v>
      </c>
      <c r="E558">
        <v>1001</v>
      </c>
      <c r="F558" t="s">
        <v>106</v>
      </c>
      <c r="G558" t="s">
        <v>3377</v>
      </c>
    </row>
    <row r="559" spans="1:7" hidden="1" x14ac:dyDescent="0.3">
      <c r="A559">
        <v>754704</v>
      </c>
      <c r="B559">
        <v>593636</v>
      </c>
      <c r="C559" t="s">
        <v>418</v>
      </c>
      <c r="D559">
        <v>7547042</v>
      </c>
      <c r="E559">
        <v>1000</v>
      </c>
      <c r="F559" t="s">
        <v>101</v>
      </c>
      <c r="G559" t="s">
        <v>3378</v>
      </c>
    </row>
    <row r="560" spans="1:7" hidden="1" x14ac:dyDescent="0.3">
      <c r="A560">
        <v>754715</v>
      </c>
      <c r="B560">
        <v>593636</v>
      </c>
      <c r="C560" t="s">
        <v>418</v>
      </c>
      <c r="D560">
        <v>7547151</v>
      </c>
      <c r="E560">
        <v>1001</v>
      </c>
      <c r="F560" t="s">
        <v>106</v>
      </c>
      <c r="G560" t="s">
        <v>3381</v>
      </c>
    </row>
    <row r="561" spans="1:7" hidden="1" x14ac:dyDescent="0.3">
      <c r="A561">
        <v>754715</v>
      </c>
      <c r="B561">
        <v>593636</v>
      </c>
      <c r="C561" t="s">
        <v>418</v>
      </c>
      <c r="D561">
        <v>7547152</v>
      </c>
      <c r="E561">
        <v>1000</v>
      </c>
      <c r="F561" t="s">
        <v>101</v>
      </c>
      <c r="G561" t="s">
        <v>3382</v>
      </c>
    </row>
    <row r="562" spans="1:7" hidden="1" x14ac:dyDescent="0.3">
      <c r="A562">
        <v>754700</v>
      </c>
      <c r="B562">
        <v>593636</v>
      </c>
      <c r="C562" t="s">
        <v>418</v>
      </c>
      <c r="D562">
        <v>7547001</v>
      </c>
      <c r="E562">
        <v>1001</v>
      </c>
      <c r="F562" t="s">
        <v>106</v>
      </c>
      <c r="G562" t="s">
        <v>3375</v>
      </c>
    </row>
    <row r="563" spans="1:7" hidden="1" x14ac:dyDescent="0.3">
      <c r="A563">
        <v>754700</v>
      </c>
      <c r="B563">
        <v>593636</v>
      </c>
      <c r="C563" t="s">
        <v>418</v>
      </c>
      <c r="D563">
        <v>7547002</v>
      </c>
      <c r="E563">
        <v>1000</v>
      </c>
      <c r="F563" t="s">
        <v>101</v>
      </c>
      <c r="G563" t="s">
        <v>3376</v>
      </c>
    </row>
    <row r="564" spans="1:7" hidden="1" x14ac:dyDescent="0.3">
      <c r="A564">
        <v>754700</v>
      </c>
      <c r="B564">
        <v>593636</v>
      </c>
      <c r="C564" t="s">
        <v>418</v>
      </c>
      <c r="D564">
        <v>7547002</v>
      </c>
      <c r="E564">
        <v>1099</v>
      </c>
      <c r="F564" t="s">
        <v>1574</v>
      </c>
      <c r="G564" t="s">
        <v>1775</v>
      </c>
    </row>
    <row r="565" spans="1:7" hidden="1" x14ac:dyDescent="0.3">
      <c r="A565">
        <v>709889</v>
      </c>
      <c r="B565">
        <v>726945</v>
      </c>
      <c r="C565" t="s">
        <v>423</v>
      </c>
      <c r="D565">
        <v>7098892</v>
      </c>
      <c r="E565">
        <v>1000</v>
      </c>
      <c r="F565" t="s">
        <v>101</v>
      </c>
      <c r="G565" t="s">
        <v>6826</v>
      </c>
    </row>
    <row r="566" spans="1:7" hidden="1" x14ac:dyDescent="0.3">
      <c r="A566">
        <v>710585</v>
      </c>
      <c r="B566">
        <v>766789</v>
      </c>
      <c r="C566" t="s">
        <v>2787</v>
      </c>
      <c r="D566">
        <v>7105853</v>
      </c>
      <c r="E566">
        <v>1000</v>
      </c>
      <c r="F566" t="s">
        <v>101</v>
      </c>
      <c r="G566" t="s">
        <v>4228</v>
      </c>
    </row>
    <row r="567" spans="1:7" hidden="1" x14ac:dyDescent="0.3">
      <c r="A567">
        <v>705250</v>
      </c>
      <c r="B567">
        <v>768749</v>
      </c>
      <c r="C567" t="s">
        <v>2074</v>
      </c>
      <c r="D567">
        <v>7052501</v>
      </c>
      <c r="E567">
        <v>1000</v>
      </c>
      <c r="F567" t="s">
        <v>1339</v>
      </c>
      <c r="G567" t="s">
        <v>6807</v>
      </c>
    </row>
    <row r="568" spans="1:7" hidden="1" x14ac:dyDescent="0.3">
      <c r="A568">
        <v>705250</v>
      </c>
      <c r="B568">
        <v>768749</v>
      </c>
      <c r="C568" t="s">
        <v>2074</v>
      </c>
      <c r="D568">
        <v>7052502</v>
      </c>
      <c r="E568">
        <v>1001</v>
      </c>
      <c r="F568" t="s">
        <v>57</v>
      </c>
      <c r="G568" t="s">
        <v>6808</v>
      </c>
    </row>
    <row r="569" spans="1:7" hidden="1" x14ac:dyDescent="0.3">
      <c r="A569">
        <v>705252</v>
      </c>
      <c r="B569">
        <v>768749</v>
      </c>
      <c r="C569" t="s">
        <v>2074</v>
      </c>
      <c r="D569">
        <v>7052521</v>
      </c>
      <c r="E569">
        <v>1000</v>
      </c>
      <c r="F569" t="s">
        <v>1339</v>
      </c>
      <c r="G569" t="s">
        <v>6809</v>
      </c>
    </row>
    <row r="570" spans="1:7" hidden="1" x14ac:dyDescent="0.3">
      <c r="A570">
        <v>705252</v>
      </c>
      <c r="B570">
        <v>768749</v>
      </c>
      <c r="C570" t="s">
        <v>2074</v>
      </c>
      <c r="D570">
        <v>7052521</v>
      </c>
      <c r="E570">
        <v>1099</v>
      </c>
      <c r="F570" t="s">
        <v>1573</v>
      </c>
      <c r="G570" t="s">
        <v>6811</v>
      </c>
    </row>
    <row r="571" spans="1:7" hidden="1" x14ac:dyDescent="0.3">
      <c r="A571">
        <v>705252</v>
      </c>
      <c r="B571">
        <v>768749</v>
      </c>
      <c r="C571" t="s">
        <v>2074</v>
      </c>
      <c r="D571">
        <v>7052522</v>
      </c>
      <c r="E571">
        <v>1001</v>
      </c>
      <c r="F571" t="s">
        <v>57</v>
      </c>
      <c r="G571" t="s">
        <v>6810</v>
      </c>
    </row>
    <row r="572" spans="1:7" hidden="1" x14ac:dyDescent="0.3">
      <c r="A572">
        <v>705255</v>
      </c>
      <c r="B572">
        <v>768749</v>
      </c>
      <c r="C572" t="s">
        <v>2074</v>
      </c>
      <c r="D572">
        <v>7052551</v>
      </c>
      <c r="E572">
        <v>1000</v>
      </c>
      <c r="F572" t="s">
        <v>1339</v>
      </c>
      <c r="G572" t="s">
        <v>6816</v>
      </c>
    </row>
    <row r="573" spans="1:7" hidden="1" x14ac:dyDescent="0.3">
      <c r="A573">
        <v>705256</v>
      </c>
      <c r="B573">
        <v>768749</v>
      </c>
      <c r="C573" t="s">
        <v>2074</v>
      </c>
      <c r="D573">
        <v>7052561</v>
      </c>
      <c r="E573">
        <v>1000</v>
      </c>
      <c r="F573" t="s">
        <v>1339</v>
      </c>
      <c r="G573" t="s">
        <v>6817</v>
      </c>
    </row>
    <row r="574" spans="1:7" hidden="1" x14ac:dyDescent="0.3">
      <c r="A574">
        <v>705256</v>
      </c>
      <c r="B574">
        <v>726945</v>
      </c>
      <c r="C574" t="s">
        <v>423</v>
      </c>
      <c r="D574">
        <v>7052562</v>
      </c>
      <c r="E574">
        <v>1001</v>
      </c>
      <c r="F574" t="s">
        <v>57</v>
      </c>
      <c r="G574" t="s">
        <v>3356</v>
      </c>
    </row>
    <row r="575" spans="1:7" hidden="1" x14ac:dyDescent="0.3">
      <c r="A575">
        <v>705256</v>
      </c>
      <c r="B575">
        <v>788933</v>
      </c>
      <c r="C575" t="s">
        <v>7559</v>
      </c>
      <c r="D575">
        <v>7052563</v>
      </c>
      <c r="E575">
        <v>1002</v>
      </c>
      <c r="F575" t="s">
        <v>4393</v>
      </c>
      <c r="G575" t="s">
        <v>7572</v>
      </c>
    </row>
    <row r="576" spans="1:7" hidden="1" x14ac:dyDescent="0.3">
      <c r="A576">
        <v>705260</v>
      </c>
      <c r="B576">
        <v>726945</v>
      </c>
      <c r="C576" t="s">
        <v>423</v>
      </c>
      <c r="D576">
        <v>7052601</v>
      </c>
      <c r="E576">
        <v>1000</v>
      </c>
      <c r="F576" t="s">
        <v>101</v>
      </c>
      <c r="G576" t="s">
        <v>3358</v>
      </c>
    </row>
    <row r="577" spans="1:7" hidden="1" x14ac:dyDescent="0.3">
      <c r="A577">
        <v>709631</v>
      </c>
      <c r="B577">
        <v>768749</v>
      </c>
      <c r="C577" t="s">
        <v>2074</v>
      </c>
      <c r="D577">
        <v>7096311</v>
      </c>
      <c r="E577">
        <v>1000</v>
      </c>
      <c r="F577" t="s">
        <v>1339</v>
      </c>
      <c r="G577" t="s">
        <v>6824</v>
      </c>
    </row>
    <row r="578" spans="1:7" hidden="1" x14ac:dyDescent="0.3">
      <c r="A578">
        <v>755365</v>
      </c>
      <c r="B578">
        <v>593636</v>
      </c>
      <c r="C578" t="s">
        <v>418</v>
      </c>
      <c r="D578">
        <v>7553651</v>
      </c>
      <c r="E578">
        <v>1000</v>
      </c>
      <c r="F578" t="s">
        <v>1339</v>
      </c>
      <c r="G578" t="s">
        <v>3385</v>
      </c>
    </row>
    <row r="579" spans="1:7" hidden="1" x14ac:dyDescent="0.3">
      <c r="A579">
        <v>755365</v>
      </c>
      <c r="B579">
        <v>593636</v>
      </c>
      <c r="C579" t="s">
        <v>418</v>
      </c>
      <c r="D579">
        <v>7553651</v>
      </c>
      <c r="E579">
        <v>1099</v>
      </c>
      <c r="F579" t="s">
        <v>1573</v>
      </c>
      <c r="G579" t="s">
        <v>1791</v>
      </c>
    </row>
    <row r="580" spans="1:7" hidden="1" x14ac:dyDescent="0.3">
      <c r="A580">
        <v>719951</v>
      </c>
      <c r="B580">
        <v>685310</v>
      </c>
      <c r="C580" t="s">
        <v>2893</v>
      </c>
      <c r="D580">
        <v>7199511</v>
      </c>
      <c r="E580">
        <v>1000</v>
      </c>
      <c r="F580" t="s">
        <v>1714</v>
      </c>
      <c r="G580" t="s">
        <v>1746</v>
      </c>
    </row>
    <row r="581" spans="1:7" hidden="1" x14ac:dyDescent="0.3">
      <c r="A581">
        <v>719951</v>
      </c>
      <c r="B581">
        <v>685310</v>
      </c>
      <c r="C581" t="s">
        <v>2893</v>
      </c>
      <c r="D581">
        <v>7199511</v>
      </c>
      <c r="E581">
        <v>1099</v>
      </c>
      <c r="F581" t="s">
        <v>2320</v>
      </c>
      <c r="G581" t="s">
        <v>1744</v>
      </c>
    </row>
    <row r="582" spans="1:7" hidden="1" x14ac:dyDescent="0.3">
      <c r="A582">
        <v>746855</v>
      </c>
      <c r="B582">
        <v>593639</v>
      </c>
      <c r="C582" t="s">
        <v>422</v>
      </c>
      <c r="D582">
        <v>7468551</v>
      </c>
      <c r="E582">
        <v>1001</v>
      </c>
      <c r="F582" t="s">
        <v>106</v>
      </c>
      <c r="G582" t="s">
        <v>3372</v>
      </c>
    </row>
    <row r="583" spans="1:7" hidden="1" x14ac:dyDescent="0.3">
      <c r="A583">
        <v>746855</v>
      </c>
      <c r="B583">
        <v>726945</v>
      </c>
      <c r="C583" t="s">
        <v>423</v>
      </c>
      <c r="D583">
        <v>7468552</v>
      </c>
      <c r="E583">
        <v>1000</v>
      </c>
      <c r="F583" t="s">
        <v>101</v>
      </c>
      <c r="G583" t="s">
        <v>3371</v>
      </c>
    </row>
    <row r="584" spans="1:7" hidden="1" x14ac:dyDescent="0.3">
      <c r="A584">
        <v>746855</v>
      </c>
      <c r="B584">
        <v>788948</v>
      </c>
      <c r="C584" t="s">
        <v>7560</v>
      </c>
      <c r="D584">
        <v>7468553</v>
      </c>
      <c r="E584">
        <v>1002</v>
      </c>
      <c r="F584" t="s">
        <v>4393</v>
      </c>
      <c r="G584" t="s">
        <v>7540</v>
      </c>
    </row>
    <row r="585" spans="1:7" hidden="1" x14ac:dyDescent="0.3">
      <c r="A585">
        <v>746854</v>
      </c>
      <c r="B585">
        <v>768749</v>
      </c>
      <c r="C585" t="s">
        <v>2074</v>
      </c>
      <c r="D585">
        <v>7468541</v>
      </c>
      <c r="E585">
        <v>1001</v>
      </c>
      <c r="F585" t="s">
        <v>106</v>
      </c>
      <c r="G585" t="s">
        <v>6859</v>
      </c>
    </row>
    <row r="586" spans="1:7" hidden="1" x14ac:dyDescent="0.3">
      <c r="A586">
        <v>746854</v>
      </c>
      <c r="B586">
        <v>726945</v>
      </c>
      <c r="C586" t="s">
        <v>423</v>
      </c>
      <c r="D586">
        <v>7468542</v>
      </c>
      <c r="E586">
        <v>1000</v>
      </c>
      <c r="F586" t="s">
        <v>101</v>
      </c>
      <c r="G586" t="s">
        <v>3370</v>
      </c>
    </row>
    <row r="587" spans="1:7" hidden="1" x14ac:dyDescent="0.3">
      <c r="A587">
        <v>746856</v>
      </c>
      <c r="B587">
        <v>768749</v>
      </c>
      <c r="C587" t="s">
        <v>2074</v>
      </c>
      <c r="D587">
        <v>7468561</v>
      </c>
      <c r="E587">
        <v>1001</v>
      </c>
      <c r="F587" t="s">
        <v>106</v>
      </c>
      <c r="G587" t="s">
        <v>6860</v>
      </c>
    </row>
    <row r="588" spans="1:7" hidden="1" x14ac:dyDescent="0.3">
      <c r="A588">
        <v>746856</v>
      </c>
      <c r="B588">
        <v>726945</v>
      </c>
      <c r="C588" t="s">
        <v>423</v>
      </c>
      <c r="D588">
        <v>7468562</v>
      </c>
      <c r="E588">
        <v>1000</v>
      </c>
      <c r="F588" t="s">
        <v>101</v>
      </c>
      <c r="G588" t="s">
        <v>3373</v>
      </c>
    </row>
    <row r="589" spans="1:7" hidden="1" x14ac:dyDescent="0.3">
      <c r="A589">
        <v>746856</v>
      </c>
      <c r="B589">
        <v>788950</v>
      </c>
      <c r="C589" t="s">
        <v>7561</v>
      </c>
      <c r="D589">
        <v>7468563</v>
      </c>
      <c r="E589">
        <v>1002</v>
      </c>
      <c r="F589" t="s">
        <v>4393</v>
      </c>
      <c r="G589" t="s">
        <v>7573</v>
      </c>
    </row>
    <row r="590" spans="1:7" hidden="1" x14ac:dyDescent="0.3">
      <c r="A590">
        <v>732115</v>
      </c>
      <c r="B590">
        <v>726945</v>
      </c>
      <c r="C590" t="s">
        <v>423</v>
      </c>
      <c r="D590">
        <v>7321151</v>
      </c>
      <c r="E590">
        <v>1000</v>
      </c>
      <c r="F590" t="s">
        <v>101</v>
      </c>
      <c r="G590" t="s">
        <v>1756</v>
      </c>
    </row>
    <row r="591" spans="1:7" hidden="1" x14ac:dyDescent="0.3">
      <c r="A591">
        <v>732113</v>
      </c>
      <c r="B591">
        <v>726945</v>
      </c>
      <c r="C591" t="s">
        <v>423</v>
      </c>
      <c r="D591">
        <v>7321132</v>
      </c>
      <c r="E591">
        <v>1000</v>
      </c>
      <c r="F591" t="s">
        <v>101</v>
      </c>
      <c r="G591" t="s">
        <v>6849</v>
      </c>
    </row>
    <row r="592" spans="1:7" hidden="1" x14ac:dyDescent="0.3">
      <c r="A592">
        <v>732113</v>
      </c>
      <c r="B592">
        <v>846040</v>
      </c>
      <c r="C592" t="s">
        <v>7595</v>
      </c>
      <c r="D592">
        <v>7321133</v>
      </c>
      <c r="E592">
        <v>1001</v>
      </c>
      <c r="F592" t="s">
        <v>4393</v>
      </c>
      <c r="G592" t="s">
        <v>7541</v>
      </c>
    </row>
    <row r="593" spans="1:7" hidden="1" x14ac:dyDescent="0.3">
      <c r="A593">
        <v>762106</v>
      </c>
      <c r="B593">
        <v>726945</v>
      </c>
      <c r="C593" t="s">
        <v>423</v>
      </c>
      <c r="D593">
        <v>7621061</v>
      </c>
      <c r="E593">
        <v>1000</v>
      </c>
      <c r="F593" t="s">
        <v>101</v>
      </c>
      <c r="G593" t="s">
        <v>3389</v>
      </c>
    </row>
    <row r="594" spans="1:7" hidden="1" x14ac:dyDescent="0.3">
      <c r="A594">
        <v>762106</v>
      </c>
      <c r="B594">
        <v>726945</v>
      </c>
      <c r="C594" t="s">
        <v>423</v>
      </c>
      <c r="D594">
        <v>7621061</v>
      </c>
      <c r="E594">
        <v>1099</v>
      </c>
      <c r="F594" t="s">
        <v>1574</v>
      </c>
      <c r="G594" t="s">
        <v>1800</v>
      </c>
    </row>
    <row r="595" spans="1:7" hidden="1" x14ac:dyDescent="0.3">
      <c r="A595">
        <v>732104</v>
      </c>
      <c r="B595">
        <v>726945</v>
      </c>
      <c r="C595" t="s">
        <v>423</v>
      </c>
      <c r="D595">
        <v>7321041</v>
      </c>
      <c r="E595">
        <v>1000</v>
      </c>
      <c r="F595" t="s">
        <v>101</v>
      </c>
      <c r="G595" t="s">
        <v>3364</v>
      </c>
    </row>
    <row r="596" spans="1:7" hidden="1" x14ac:dyDescent="0.3">
      <c r="A596">
        <v>699754</v>
      </c>
      <c r="B596">
        <v>768749</v>
      </c>
      <c r="C596" t="s">
        <v>2074</v>
      </c>
      <c r="D596">
        <v>6997541</v>
      </c>
      <c r="E596">
        <v>1000</v>
      </c>
      <c r="F596" t="s">
        <v>1339</v>
      </c>
      <c r="G596" t="s">
        <v>6799</v>
      </c>
    </row>
    <row r="597" spans="1:7" hidden="1" x14ac:dyDescent="0.3">
      <c r="A597">
        <v>765417</v>
      </c>
      <c r="B597">
        <v>478788</v>
      </c>
      <c r="C597" t="s">
        <v>1802</v>
      </c>
      <c r="D597">
        <v>7654171</v>
      </c>
      <c r="E597">
        <v>1000</v>
      </c>
      <c r="F597" t="s">
        <v>101</v>
      </c>
      <c r="G597" t="s">
        <v>1804</v>
      </c>
    </row>
    <row r="598" spans="1:7" hidden="1" x14ac:dyDescent="0.3">
      <c r="A598">
        <v>765417</v>
      </c>
      <c r="B598">
        <v>788943</v>
      </c>
      <c r="C598" t="s">
        <v>7562</v>
      </c>
      <c r="D598">
        <v>7654172</v>
      </c>
      <c r="E598">
        <v>1001</v>
      </c>
      <c r="F598" t="s">
        <v>4393</v>
      </c>
      <c r="G598" t="s">
        <v>7542</v>
      </c>
    </row>
    <row r="599" spans="1:7" hidden="1" x14ac:dyDescent="0.3">
      <c r="A599">
        <v>765419</v>
      </c>
      <c r="B599">
        <v>478788</v>
      </c>
      <c r="C599" t="s">
        <v>1802</v>
      </c>
      <c r="D599">
        <v>7654191</v>
      </c>
      <c r="E599">
        <v>1000</v>
      </c>
      <c r="F599" t="s">
        <v>101</v>
      </c>
      <c r="G599" t="s">
        <v>1808</v>
      </c>
    </row>
    <row r="600" spans="1:7" hidden="1" x14ac:dyDescent="0.3">
      <c r="A600">
        <v>765419</v>
      </c>
      <c r="B600">
        <v>788945</v>
      </c>
      <c r="C600" t="s">
        <v>7563</v>
      </c>
      <c r="D600">
        <v>7654192</v>
      </c>
      <c r="E600">
        <v>1001</v>
      </c>
      <c r="F600" t="s">
        <v>4393</v>
      </c>
      <c r="G600" t="s">
        <v>7543</v>
      </c>
    </row>
    <row r="601" spans="1:7" hidden="1" x14ac:dyDescent="0.3">
      <c r="A601">
        <v>765418</v>
      </c>
      <c r="B601">
        <v>478788</v>
      </c>
      <c r="C601" t="s">
        <v>1802</v>
      </c>
      <c r="D601">
        <v>7654181</v>
      </c>
      <c r="E601">
        <v>1000</v>
      </c>
      <c r="F601" t="s">
        <v>101</v>
      </c>
      <c r="G601" t="s">
        <v>1806</v>
      </c>
    </row>
    <row r="602" spans="1:7" hidden="1" x14ac:dyDescent="0.3">
      <c r="A602">
        <v>765422</v>
      </c>
      <c r="B602">
        <v>768749</v>
      </c>
      <c r="C602" t="s">
        <v>2074</v>
      </c>
      <c r="D602">
        <v>7654221</v>
      </c>
      <c r="E602">
        <v>1000</v>
      </c>
      <c r="F602" t="s">
        <v>101</v>
      </c>
      <c r="G602" t="s">
        <v>6873</v>
      </c>
    </row>
    <row r="603" spans="1:7" hidden="1" x14ac:dyDescent="0.3">
      <c r="A603">
        <v>765422</v>
      </c>
      <c r="B603">
        <v>788938</v>
      </c>
      <c r="C603" t="s">
        <v>7564</v>
      </c>
      <c r="D603">
        <v>7654222</v>
      </c>
      <c r="E603">
        <v>1001</v>
      </c>
      <c r="F603" t="s">
        <v>4393</v>
      </c>
      <c r="G603" t="s">
        <v>7574</v>
      </c>
    </row>
    <row r="604" spans="1:7" hidden="1" x14ac:dyDescent="0.3">
      <c r="A604">
        <v>765423</v>
      </c>
      <c r="B604">
        <v>726945</v>
      </c>
      <c r="C604" t="s">
        <v>423</v>
      </c>
      <c r="D604">
        <v>7654231</v>
      </c>
      <c r="E604">
        <v>1000</v>
      </c>
      <c r="F604" t="s">
        <v>101</v>
      </c>
      <c r="G604" t="s">
        <v>6874</v>
      </c>
    </row>
    <row r="605" spans="1:7" hidden="1" x14ac:dyDescent="0.3">
      <c r="A605">
        <v>765423</v>
      </c>
      <c r="B605">
        <v>788939</v>
      </c>
      <c r="C605" t="s">
        <v>7565</v>
      </c>
      <c r="D605">
        <v>7654232</v>
      </c>
      <c r="E605">
        <v>1001</v>
      </c>
      <c r="F605" t="s">
        <v>4393</v>
      </c>
      <c r="G605" t="s">
        <v>7575</v>
      </c>
    </row>
    <row r="606" spans="1:7" hidden="1" x14ac:dyDescent="0.3">
      <c r="A606">
        <v>719941</v>
      </c>
      <c r="B606">
        <v>665485</v>
      </c>
      <c r="C606" t="s">
        <v>2892</v>
      </c>
      <c r="D606">
        <v>7199411</v>
      </c>
      <c r="E606">
        <v>1000</v>
      </c>
      <c r="F606" t="s">
        <v>1714</v>
      </c>
      <c r="G606" t="s">
        <v>6833</v>
      </c>
    </row>
    <row r="607" spans="1:7" hidden="1" x14ac:dyDescent="0.3">
      <c r="A607">
        <v>767676</v>
      </c>
      <c r="B607">
        <v>534906</v>
      </c>
      <c r="C607" t="s">
        <v>467</v>
      </c>
      <c r="D607">
        <v>7676761</v>
      </c>
      <c r="E607">
        <v>1000</v>
      </c>
      <c r="F607" t="s">
        <v>1339</v>
      </c>
      <c r="G607" t="s">
        <v>1815</v>
      </c>
    </row>
    <row r="608" spans="1:7" hidden="1" x14ac:dyDescent="0.3">
      <c r="A608">
        <v>767676</v>
      </c>
      <c r="B608">
        <v>534906</v>
      </c>
      <c r="C608" t="s">
        <v>467</v>
      </c>
      <c r="D608">
        <v>7676761</v>
      </c>
      <c r="E608">
        <v>1099</v>
      </c>
      <c r="F608" t="s">
        <v>1880</v>
      </c>
      <c r="G608" t="s">
        <v>1869</v>
      </c>
    </row>
    <row r="609" spans="1:7" hidden="1" x14ac:dyDescent="0.3">
      <c r="A609">
        <v>732763</v>
      </c>
      <c r="B609">
        <v>510806</v>
      </c>
      <c r="C609" t="s">
        <v>2889</v>
      </c>
      <c r="D609">
        <v>7327631</v>
      </c>
      <c r="E609">
        <v>1000</v>
      </c>
      <c r="F609" t="s">
        <v>101</v>
      </c>
      <c r="G609" t="s">
        <v>3041</v>
      </c>
    </row>
    <row r="610" spans="1:7" hidden="1" x14ac:dyDescent="0.3">
      <c r="A610">
        <v>719038</v>
      </c>
      <c r="B610">
        <v>665485</v>
      </c>
      <c r="C610" t="s">
        <v>2892</v>
      </c>
      <c r="D610">
        <v>7190381</v>
      </c>
      <c r="E610">
        <v>1000</v>
      </c>
      <c r="F610" t="s">
        <v>1714</v>
      </c>
      <c r="G610" t="s">
        <v>2942</v>
      </c>
    </row>
    <row r="611" spans="1:7" hidden="1" x14ac:dyDescent="0.3">
      <c r="A611">
        <v>719038</v>
      </c>
      <c r="B611">
        <v>665485</v>
      </c>
      <c r="C611" t="s">
        <v>2892</v>
      </c>
      <c r="D611">
        <v>7190381</v>
      </c>
      <c r="E611">
        <v>1099</v>
      </c>
      <c r="F611" t="s">
        <v>2320</v>
      </c>
      <c r="G611" t="s">
        <v>2940</v>
      </c>
    </row>
    <row r="612" spans="1:7" hidden="1" x14ac:dyDescent="0.3">
      <c r="A612">
        <v>720161</v>
      </c>
      <c r="B612">
        <v>685310</v>
      </c>
      <c r="C612" t="s">
        <v>2893</v>
      </c>
      <c r="D612">
        <v>7201611</v>
      </c>
      <c r="E612">
        <v>1000</v>
      </c>
      <c r="F612" t="s">
        <v>1714</v>
      </c>
      <c r="G612" t="s">
        <v>3024</v>
      </c>
    </row>
    <row r="613" spans="1:7" hidden="1" x14ac:dyDescent="0.3">
      <c r="A613">
        <v>700878</v>
      </c>
      <c r="B613">
        <v>665485</v>
      </c>
      <c r="C613" t="s">
        <v>2892</v>
      </c>
      <c r="D613">
        <v>7008781</v>
      </c>
      <c r="E613">
        <v>1000</v>
      </c>
      <c r="F613" t="s">
        <v>1714</v>
      </c>
      <c r="G613" t="s">
        <v>6800</v>
      </c>
    </row>
    <row r="614" spans="1:7" hidden="1" x14ac:dyDescent="0.3">
      <c r="A614">
        <v>700878</v>
      </c>
      <c r="B614">
        <v>665485</v>
      </c>
      <c r="C614" t="s">
        <v>2892</v>
      </c>
      <c r="D614">
        <v>7008781</v>
      </c>
      <c r="E614">
        <v>1099</v>
      </c>
      <c r="F614" t="s">
        <v>2368</v>
      </c>
      <c r="G614" t="s">
        <v>6801</v>
      </c>
    </row>
    <row r="615" spans="1:7" hidden="1" x14ac:dyDescent="0.3">
      <c r="A615">
        <v>735192</v>
      </c>
      <c r="B615">
        <v>665485</v>
      </c>
      <c r="C615" t="s">
        <v>2892</v>
      </c>
      <c r="D615">
        <v>7351921</v>
      </c>
      <c r="E615">
        <v>1000</v>
      </c>
      <c r="F615" t="s">
        <v>1714</v>
      </c>
      <c r="G615" t="s">
        <v>6854</v>
      </c>
    </row>
    <row r="616" spans="1:7" hidden="1" x14ac:dyDescent="0.3">
      <c r="A616">
        <v>768897</v>
      </c>
      <c r="B616">
        <v>410190</v>
      </c>
      <c r="C616" t="s">
        <v>463</v>
      </c>
      <c r="D616">
        <v>7688971</v>
      </c>
      <c r="E616">
        <v>1000</v>
      </c>
      <c r="F616" t="s">
        <v>1339</v>
      </c>
      <c r="G616" t="s">
        <v>1819</v>
      </c>
    </row>
    <row r="617" spans="1:7" hidden="1" x14ac:dyDescent="0.3">
      <c r="A617">
        <v>513739</v>
      </c>
      <c r="B617">
        <v>510806</v>
      </c>
      <c r="C617" t="s">
        <v>2889</v>
      </c>
      <c r="D617">
        <v>5137391</v>
      </c>
      <c r="E617">
        <v>1000</v>
      </c>
      <c r="F617" t="s">
        <v>101</v>
      </c>
      <c r="G617" t="s">
        <v>6726</v>
      </c>
    </row>
    <row r="618" spans="1:7" hidden="1" x14ac:dyDescent="0.3">
      <c r="A618">
        <v>513739</v>
      </c>
      <c r="B618">
        <v>797763</v>
      </c>
      <c r="C618" t="s">
        <v>7558</v>
      </c>
      <c r="D618">
        <v>5137392</v>
      </c>
      <c r="E618">
        <v>1002</v>
      </c>
      <c r="F618" t="s">
        <v>5395</v>
      </c>
      <c r="G618" t="s">
        <v>7576</v>
      </c>
    </row>
    <row r="619" spans="1:7" hidden="1" x14ac:dyDescent="0.3">
      <c r="A619">
        <v>540521</v>
      </c>
      <c r="B619">
        <v>6599</v>
      </c>
      <c r="C619" t="s">
        <v>412</v>
      </c>
      <c r="D619">
        <v>5405211</v>
      </c>
      <c r="E619">
        <v>1000</v>
      </c>
      <c r="F619" t="s">
        <v>101</v>
      </c>
      <c r="G619" t="s">
        <v>1672</v>
      </c>
    </row>
    <row r="620" spans="1:7" hidden="1" x14ac:dyDescent="0.3">
      <c r="A620">
        <v>759362</v>
      </c>
      <c r="B620">
        <v>510806</v>
      </c>
      <c r="C620" t="s">
        <v>2889</v>
      </c>
      <c r="D620">
        <v>7593621</v>
      </c>
      <c r="E620">
        <v>1000</v>
      </c>
      <c r="F620" t="s">
        <v>101</v>
      </c>
      <c r="G620" t="s">
        <v>8608</v>
      </c>
    </row>
    <row r="621" spans="1:7" hidden="1" x14ac:dyDescent="0.3">
      <c r="A621">
        <v>766730</v>
      </c>
      <c r="B621">
        <v>768762</v>
      </c>
      <c r="C621" t="s">
        <v>2075</v>
      </c>
      <c r="D621">
        <v>7667301</v>
      </c>
      <c r="E621">
        <v>1001</v>
      </c>
      <c r="F621" t="s">
        <v>106</v>
      </c>
      <c r="G621" t="s">
        <v>6877</v>
      </c>
    </row>
    <row r="622" spans="1:7" hidden="1" x14ac:dyDescent="0.3">
      <c r="A622">
        <v>766730</v>
      </c>
      <c r="B622">
        <v>768762</v>
      </c>
      <c r="C622" t="s">
        <v>2075</v>
      </c>
      <c r="D622">
        <v>7667301</v>
      </c>
      <c r="E622">
        <v>1099</v>
      </c>
      <c r="F622" t="s">
        <v>1573</v>
      </c>
      <c r="G622" t="s">
        <v>6878</v>
      </c>
    </row>
    <row r="623" spans="1:7" hidden="1" x14ac:dyDescent="0.3">
      <c r="A623">
        <v>766730</v>
      </c>
      <c r="B623">
        <v>726945</v>
      </c>
      <c r="C623" t="s">
        <v>423</v>
      </c>
      <c r="D623">
        <v>7667302</v>
      </c>
      <c r="E623">
        <v>1000</v>
      </c>
      <c r="F623" t="s">
        <v>101</v>
      </c>
      <c r="G623" t="s">
        <v>3391</v>
      </c>
    </row>
    <row r="624" spans="1:7" hidden="1" x14ac:dyDescent="0.3">
      <c r="A624">
        <v>766764</v>
      </c>
      <c r="B624">
        <v>768762</v>
      </c>
      <c r="C624" t="s">
        <v>2075</v>
      </c>
      <c r="D624">
        <v>7667641</v>
      </c>
      <c r="E624">
        <v>1000</v>
      </c>
      <c r="F624" t="s">
        <v>1339</v>
      </c>
      <c r="G624" t="s">
        <v>6879</v>
      </c>
    </row>
    <row r="625" spans="1:7" hidden="1" x14ac:dyDescent="0.3">
      <c r="A625">
        <v>766764</v>
      </c>
      <c r="B625">
        <v>768762</v>
      </c>
      <c r="C625" t="s">
        <v>2075</v>
      </c>
      <c r="D625">
        <v>7667641</v>
      </c>
      <c r="E625">
        <v>1099</v>
      </c>
      <c r="F625" t="s">
        <v>1573</v>
      </c>
      <c r="G625" t="s">
        <v>6880</v>
      </c>
    </row>
    <row r="626" spans="1:7" hidden="1" x14ac:dyDescent="0.3">
      <c r="A626">
        <v>766773</v>
      </c>
      <c r="B626">
        <v>768762</v>
      </c>
      <c r="C626" t="s">
        <v>2075</v>
      </c>
      <c r="D626">
        <v>7667731</v>
      </c>
      <c r="E626">
        <v>1001</v>
      </c>
      <c r="F626" t="s">
        <v>106</v>
      </c>
      <c r="G626" t="s">
        <v>6881</v>
      </c>
    </row>
    <row r="627" spans="1:7" hidden="1" x14ac:dyDescent="0.3">
      <c r="A627">
        <v>766773</v>
      </c>
      <c r="B627">
        <v>726945</v>
      </c>
      <c r="C627" t="s">
        <v>423</v>
      </c>
      <c r="D627">
        <v>7667732</v>
      </c>
      <c r="E627">
        <v>1000</v>
      </c>
      <c r="F627" t="s">
        <v>101</v>
      </c>
      <c r="G627" t="s">
        <v>3392</v>
      </c>
    </row>
    <row r="628" spans="1:7" hidden="1" x14ac:dyDescent="0.3">
      <c r="A628">
        <v>766773</v>
      </c>
      <c r="B628">
        <v>726945</v>
      </c>
      <c r="C628" t="s">
        <v>423</v>
      </c>
      <c r="D628">
        <v>7667732</v>
      </c>
      <c r="E628">
        <v>1099</v>
      </c>
      <c r="F628" t="s">
        <v>1574</v>
      </c>
      <c r="G628" t="s">
        <v>1813</v>
      </c>
    </row>
    <row r="629" spans="1:7" hidden="1" x14ac:dyDescent="0.3">
      <c r="A629">
        <v>732112</v>
      </c>
      <c r="B629">
        <v>726945</v>
      </c>
      <c r="C629" t="s">
        <v>423</v>
      </c>
      <c r="D629">
        <v>7321121</v>
      </c>
      <c r="E629">
        <v>1000</v>
      </c>
      <c r="F629" t="s">
        <v>101</v>
      </c>
      <c r="G629" t="s">
        <v>3366</v>
      </c>
    </row>
    <row r="630" spans="1:7" hidden="1" x14ac:dyDescent="0.3">
      <c r="A630">
        <v>766785</v>
      </c>
      <c r="B630">
        <v>768749</v>
      </c>
      <c r="C630" t="s">
        <v>2074</v>
      </c>
      <c r="D630">
        <v>7667851</v>
      </c>
      <c r="E630">
        <v>1000</v>
      </c>
      <c r="F630" t="s">
        <v>101</v>
      </c>
      <c r="G630" t="s">
        <v>6882</v>
      </c>
    </row>
    <row r="631" spans="1:7" hidden="1" x14ac:dyDescent="0.3">
      <c r="A631">
        <v>766785</v>
      </c>
      <c r="B631">
        <v>768749</v>
      </c>
      <c r="C631" t="s">
        <v>2074</v>
      </c>
      <c r="D631">
        <v>7667851</v>
      </c>
      <c r="E631">
        <v>1099</v>
      </c>
      <c r="F631" t="s">
        <v>1574</v>
      </c>
      <c r="G631" t="s">
        <v>6883</v>
      </c>
    </row>
    <row r="632" spans="1:7" hidden="1" x14ac:dyDescent="0.3">
      <c r="A632">
        <v>771410</v>
      </c>
      <c r="B632">
        <v>410190</v>
      </c>
      <c r="C632" t="s">
        <v>463</v>
      </c>
      <c r="D632">
        <v>7714101</v>
      </c>
      <c r="E632">
        <v>1000</v>
      </c>
      <c r="F632" t="s">
        <v>1339</v>
      </c>
      <c r="G632" t="s">
        <v>1822</v>
      </c>
    </row>
    <row r="633" spans="1:7" hidden="1" x14ac:dyDescent="0.3">
      <c r="A633">
        <v>767871</v>
      </c>
      <c r="B633">
        <v>422691</v>
      </c>
      <c r="C633" t="s">
        <v>2890</v>
      </c>
      <c r="D633">
        <v>7678711</v>
      </c>
      <c r="E633">
        <v>1000</v>
      </c>
      <c r="F633" t="s">
        <v>101</v>
      </c>
      <c r="G633" t="s">
        <v>1817</v>
      </c>
    </row>
    <row r="634" spans="1:7" hidden="1" x14ac:dyDescent="0.3">
      <c r="A634">
        <v>732116</v>
      </c>
      <c r="B634">
        <v>726945</v>
      </c>
      <c r="C634" t="s">
        <v>423</v>
      </c>
      <c r="D634">
        <v>7321161</v>
      </c>
      <c r="E634">
        <v>1000</v>
      </c>
      <c r="F634" t="s">
        <v>101</v>
      </c>
      <c r="G634" t="s">
        <v>3368</v>
      </c>
    </row>
    <row r="635" spans="1:7" hidden="1" x14ac:dyDescent="0.3">
      <c r="A635">
        <v>732111</v>
      </c>
      <c r="B635">
        <v>726945</v>
      </c>
      <c r="C635" t="s">
        <v>423</v>
      </c>
      <c r="D635">
        <v>7321111</v>
      </c>
      <c r="E635">
        <v>1000</v>
      </c>
      <c r="F635" t="s">
        <v>101</v>
      </c>
      <c r="G635" t="s">
        <v>3365</v>
      </c>
    </row>
    <row r="636" spans="1:7" hidden="1" x14ac:dyDescent="0.3">
      <c r="A636">
        <v>732114</v>
      </c>
      <c r="B636">
        <v>726945</v>
      </c>
      <c r="C636" t="s">
        <v>423</v>
      </c>
      <c r="D636">
        <v>7321141</v>
      </c>
      <c r="E636">
        <v>1000</v>
      </c>
      <c r="F636" t="s">
        <v>101</v>
      </c>
      <c r="G636" t="s">
        <v>3367</v>
      </c>
    </row>
    <row r="637" spans="1:7" hidden="1" x14ac:dyDescent="0.3">
      <c r="A637">
        <v>773150</v>
      </c>
      <c r="B637">
        <v>4931</v>
      </c>
      <c r="C637" t="s">
        <v>414</v>
      </c>
      <c r="D637">
        <v>7731501</v>
      </c>
      <c r="E637">
        <v>1000</v>
      </c>
      <c r="F637" t="s">
        <v>1339</v>
      </c>
      <c r="G637" t="s">
        <v>1828</v>
      </c>
    </row>
    <row r="638" spans="1:7" hidden="1" x14ac:dyDescent="0.3">
      <c r="A638">
        <v>772271</v>
      </c>
      <c r="B638">
        <v>726945</v>
      </c>
      <c r="C638" t="s">
        <v>423</v>
      </c>
      <c r="D638">
        <v>7722711</v>
      </c>
      <c r="E638">
        <v>1000</v>
      </c>
      <c r="F638" t="s">
        <v>101</v>
      </c>
      <c r="G638" t="s">
        <v>3393</v>
      </c>
    </row>
    <row r="639" spans="1:7" hidden="1" x14ac:dyDescent="0.3">
      <c r="A639">
        <v>772274</v>
      </c>
      <c r="B639">
        <v>726945</v>
      </c>
      <c r="C639" t="s">
        <v>423</v>
      </c>
      <c r="D639">
        <v>7722741</v>
      </c>
      <c r="E639">
        <v>1000</v>
      </c>
      <c r="F639" t="s">
        <v>101</v>
      </c>
      <c r="G639" t="s">
        <v>3394</v>
      </c>
    </row>
    <row r="640" spans="1:7" hidden="1" x14ac:dyDescent="0.3">
      <c r="A640">
        <v>772276</v>
      </c>
      <c r="B640">
        <v>726945</v>
      </c>
      <c r="C640" t="s">
        <v>423</v>
      </c>
      <c r="D640">
        <v>7722761</v>
      </c>
      <c r="E640">
        <v>1000</v>
      </c>
      <c r="F640" t="s">
        <v>101</v>
      </c>
      <c r="G640" t="s">
        <v>3395</v>
      </c>
    </row>
    <row r="641" spans="1:7" hidden="1" x14ac:dyDescent="0.3">
      <c r="A641">
        <v>772278</v>
      </c>
      <c r="B641">
        <v>726945</v>
      </c>
      <c r="C641" t="s">
        <v>423</v>
      </c>
      <c r="D641">
        <v>7722781</v>
      </c>
      <c r="E641">
        <v>1000</v>
      </c>
      <c r="F641" t="s">
        <v>101</v>
      </c>
      <c r="G641" t="s">
        <v>3396</v>
      </c>
    </row>
    <row r="642" spans="1:7" hidden="1" x14ac:dyDescent="0.3">
      <c r="A642">
        <v>771407</v>
      </c>
      <c r="B642">
        <v>510806</v>
      </c>
      <c r="C642" t="s">
        <v>2889</v>
      </c>
      <c r="D642">
        <v>7714071</v>
      </c>
      <c r="E642">
        <v>1000</v>
      </c>
      <c r="F642" t="s">
        <v>101</v>
      </c>
      <c r="G642" t="s">
        <v>3025</v>
      </c>
    </row>
    <row r="643" spans="1:7" hidden="1" x14ac:dyDescent="0.3">
      <c r="A643">
        <v>771407</v>
      </c>
      <c r="B643">
        <v>803911</v>
      </c>
      <c r="C643" t="s">
        <v>7588</v>
      </c>
      <c r="D643">
        <v>7714072</v>
      </c>
      <c r="E643">
        <v>1001</v>
      </c>
      <c r="F643" t="s">
        <v>4393</v>
      </c>
      <c r="G643" t="s">
        <v>7544</v>
      </c>
    </row>
    <row r="644" spans="1:7" hidden="1" x14ac:dyDescent="0.3">
      <c r="A644">
        <v>771571</v>
      </c>
      <c r="B644">
        <v>410190</v>
      </c>
      <c r="C644" t="s">
        <v>463</v>
      </c>
      <c r="D644">
        <v>7715711</v>
      </c>
      <c r="E644">
        <v>1000</v>
      </c>
      <c r="F644" t="s">
        <v>1714</v>
      </c>
      <c r="G644" t="s">
        <v>6888</v>
      </c>
    </row>
    <row r="645" spans="1:7" hidden="1" x14ac:dyDescent="0.3">
      <c r="A645">
        <v>771571</v>
      </c>
      <c r="B645">
        <v>410190</v>
      </c>
      <c r="C645" t="s">
        <v>463</v>
      </c>
      <c r="D645">
        <v>7715711</v>
      </c>
      <c r="E645">
        <v>1099</v>
      </c>
      <c r="F645" t="s">
        <v>2368</v>
      </c>
      <c r="G645" t="s">
        <v>6889</v>
      </c>
    </row>
    <row r="646" spans="1:7" hidden="1" x14ac:dyDescent="0.3">
      <c r="A646">
        <v>773542</v>
      </c>
      <c r="B646">
        <v>726945</v>
      </c>
      <c r="C646" t="s">
        <v>423</v>
      </c>
      <c r="D646">
        <v>7735421</v>
      </c>
      <c r="E646">
        <v>1000</v>
      </c>
      <c r="F646" t="s">
        <v>101</v>
      </c>
      <c r="G646" t="s">
        <v>6891</v>
      </c>
    </row>
    <row r="647" spans="1:7" hidden="1" x14ac:dyDescent="0.3">
      <c r="A647">
        <v>773536</v>
      </c>
      <c r="B647">
        <v>593636</v>
      </c>
      <c r="C647" t="s">
        <v>418</v>
      </c>
      <c r="D647">
        <v>7735362</v>
      </c>
      <c r="E647">
        <v>1000</v>
      </c>
      <c r="F647" t="s">
        <v>101</v>
      </c>
      <c r="G647" t="s">
        <v>6890</v>
      </c>
    </row>
    <row r="648" spans="1:7" hidden="1" x14ac:dyDescent="0.3">
      <c r="A648">
        <v>774167</v>
      </c>
      <c r="B648">
        <v>510806</v>
      </c>
      <c r="C648" t="s">
        <v>2889</v>
      </c>
      <c r="D648">
        <v>7741671</v>
      </c>
      <c r="E648">
        <v>1000</v>
      </c>
      <c r="F648" t="s">
        <v>101</v>
      </c>
      <c r="G648" t="s">
        <v>1830</v>
      </c>
    </row>
    <row r="649" spans="1:7" hidden="1" x14ac:dyDescent="0.3">
      <c r="A649">
        <v>774167</v>
      </c>
      <c r="B649">
        <v>510806</v>
      </c>
      <c r="C649" t="s">
        <v>2889</v>
      </c>
      <c r="D649">
        <v>7741671</v>
      </c>
      <c r="E649">
        <v>1099</v>
      </c>
      <c r="F649" t="s">
        <v>1574</v>
      </c>
      <c r="G649" t="s">
        <v>1832</v>
      </c>
    </row>
    <row r="650" spans="1:7" hidden="1" x14ac:dyDescent="0.3">
      <c r="A650">
        <v>735193</v>
      </c>
      <c r="B650">
        <v>685310</v>
      </c>
      <c r="C650" t="s">
        <v>2893</v>
      </c>
      <c r="D650">
        <v>7351931</v>
      </c>
      <c r="E650">
        <v>1000</v>
      </c>
      <c r="F650" t="s">
        <v>1714</v>
      </c>
      <c r="G650" t="s">
        <v>1759</v>
      </c>
    </row>
    <row r="651" spans="1:7" hidden="1" x14ac:dyDescent="0.3">
      <c r="A651">
        <v>720143</v>
      </c>
      <c r="B651">
        <v>665485</v>
      </c>
      <c r="C651" t="s">
        <v>2892</v>
      </c>
      <c r="D651">
        <v>7201431</v>
      </c>
      <c r="E651">
        <v>1000</v>
      </c>
      <c r="F651" t="s">
        <v>1714</v>
      </c>
      <c r="G651" t="s">
        <v>6834</v>
      </c>
    </row>
    <row r="652" spans="1:7" hidden="1" x14ac:dyDescent="0.3">
      <c r="A652">
        <v>766682</v>
      </c>
      <c r="B652">
        <v>593636</v>
      </c>
      <c r="C652" t="s">
        <v>418</v>
      </c>
      <c r="D652">
        <v>7666822</v>
      </c>
      <c r="E652">
        <v>1000</v>
      </c>
      <c r="F652" t="s">
        <v>1339</v>
      </c>
      <c r="G652" t="s">
        <v>6875</v>
      </c>
    </row>
    <row r="653" spans="1:7" hidden="1" x14ac:dyDescent="0.3">
      <c r="A653">
        <v>766683</v>
      </c>
      <c r="B653">
        <v>593636</v>
      </c>
      <c r="C653" t="s">
        <v>418</v>
      </c>
      <c r="D653">
        <v>7666832</v>
      </c>
      <c r="E653">
        <v>1000</v>
      </c>
      <c r="F653" t="s">
        <v>1339</v>
      </c>
      <c r="G653" t="s">
        <v>6876</v>
      </c>
    </row>
    <row r="654" spans="1:7" hidden="1" x14ac:dyDescent="0.3">
      <c r="A654">
        <v>124737</v>
      </c>
      <c r="B654">
        <v>641026</v>
      </c>
      <c r="C654" t="s">
        <v>460</v>
      </c>
      <c r="D654">
        <v>1247371</v>
      </c>
      <c r="E654">
        <v>1000</v>
      </c>
      <c r="F654" t="s">
        <v>3430</v>
      </c>
      <c r="G654" t="s">
        <v>1646</v>
      </c>
    </row>
    <row r="655" spans="1:7" hidden="1" x14ac:dyDescent="0.3">
      <c r="A655">
        <v>124737</v>
      </c>
      <c r="B655">
        <v>71250</v>
      </c>
      <c r="C655" t="s">
        <v>431</v>
      </c>
      <c r="D655">
        <v>1247372</v>
      </c>
      <c r="E655">
        <v>1001</v>
      </c>
      <c r="F655" t="s">
        <v>3427</v>
      </c>
      <c r="G655" t="s">
        <v>6672</v>
      </c>
    </row>
    <row r="656" spans="1:7" hidden="1" x14ac:dyDescent="0.3">
      <c r="A656">
        <v>124737</v>
      </c>
      <c r="B656">
        <v>834818</v>
      </c>
      <c r="C656" t="s">
        <v>3049</v>
      </c>
      <c r="D656">
        <v>1247373</v>
      </c>
      <c r="E656">
        <v>1011</v>
      </c>
      <c r="F656" t="s">
        <v>1714</v>
      </c>
      <c r="G656" t="s">
        <v>6673</v>
      </c>
    </row>
    <row r="657" spans="1:7" hidden="1" x14ac:dyDescent="0.3">
      <c r="A657">
        <v>774914</v>
      </c>
      <c r="B657">
        <v>588293</v>
      </c>
      <c r="C657" t="s">
        <v>434</v>
      </c>
      <c r="D657">
        <v>7749141</v>
      </c>
      <c r="E657">
        <v>1000</v>
      </c>
      <c r="F657" t="s">
        <v>2258</v>
      </c>
      <c r="G657" t="s">
        <v>6892</v>
      </c>
    </row>
    <row r="658" spans="1:7" hidden="1" x14ac:dyDescent="0.3">
      <c r="A658">
        <v>774920</v>
      </c>
      <c r="B658">
        <v>588293</v>
      </c>
      <c r="C658" t="s">
        <v>434</v>
      </c>
      <c r="D658">
        <v>7749201</v>
      </c>
      <c r="E658">
        <v>1000</v>
      </c>
      <c r="F658" t="s">
        <v>2258</v>
      </c>
      <c r="G658" t="s">
        <v>6893</v>
      </c>
    </row>
    <row r="659" spans="1:7" hidden="1" x14ac:dyDescent="0.3">
      <c r="A659">
        <v>709002</v>
      </c>
      <c r="B659">
        <v>4931</v>
      </c>
      <c r="C659" t="s">
        <v>414</v>
      </c>
      <c r="D659">
        <v>7090021</v>
      </c>
      <c r="E659">
        <v>1000</v>
      </c>
      <c r="F659" t="s">
        <v>1339</v>
      </c>
      <c r="G659" t="s">
        <v>1735</v>
      </c>
    </row>
    <row r="660" spans="1:7" hidden="1" x14ac:dyDescent="0.3">
      <c r="A660">
        <v>709002</v>
      </c>
      <c r="B660">
        <v>4931</v>
      </c>
      <c r="C660" t="s">
        <v>414</v>
      </c>
      <c r="D660">
        <v>7090021</v>
      </c>
      <c r="E660">
        <v>1099</v>
      </c>
      <c r="F660" t="s">
        <v>1573</v>
      </c>
      <c r="G660" t="s">
        <v>1733</v>
      </c>
    </row>
    <row r="661" spans="1:7" hidden="1" x14ac:dyDescent="0.3">
      <c r="A661">
        <v>767870</v>
      </c>
      <c r="B661">
        <v>768762</v>
      </c>
      <c r="C661" t="s">
        <v>2075</v>
      </c>
      <c r="D661">
        <v>7678701</v>
      </c>
      <c r="E661">
        <v>1001</v>
      </c>
      <c r="F661" t="s">
        <v>106</v>
      </c>
      <c r="G661" t="s">
        <v>6884</v>
      </c>
    </row>
    <row r="662" spans="1:7" hidden="1" x14ac:dyDescent="0.3">
      <c r="A662">
        <v>767870</v>
      </c>
      <c r="B662">
        <v>768762</v>
      </c>
      <c r="C662" t="s">
        <v>2075</v>
      </c>
      <c r="D662">
        <v>7678701</v>
      </c>
      <c r="E662">
        <v>1098</v>
      </c>
      <c r="F662" t="s">
        <v>1573</v>
      </c>
      <c r="G662" t="s">
        <v>6886</v>
      </c>
    </row>
    <row r="663" spans="1:7" hidden="1" x14ac:dyDescent="0.3">
      <c r="A663">
        <v>767870</v>
      </c>
      <c r="B663">
        <v>768759</v>
      </c>
      <c r="C663" t="s">
        <v>2082</v>
      </c>
      <c r="D663">
        <v>7678702</v>
      </c>
      <c r="E663">
        <v>1000</v>
      </c>
      <c r="F663" t="s">
        <v>101</v>
      </c>
      <c r="G663" t="s">
        <v>6885</v>
      </c>
    </row>
    <row r="664" spans="1:7" hidden="1" x14ac:dyDescent="0.3">
      <c r="A664">
        <v>767870</v>
      </c>
      <c r="B664">
        <v>768759</v>
      </c>
      <c r="C664" t="s">
        <v>2082</v>
      </c>
      <c r="D664">
        <v>7678702</v>
      </c>
      <c r="E664">
        <v>1099</v>
      </c>
      <c r="F664" t="s">
        <v>1879</v>
      </c>
      <c r="G664" t="s">
        <v>6887</v>
      </c>
    </row>
    <row r="665" spans="1:7" hidden="1" x14ac:dyDescent="0.3">
      <c r="A665">
        <v>776080</v>
      </c>
      <c r="B665">
        <v>422691</v>
      </c>
      <c r="C665" t="s">
        <v>2890</v>
      </c>
      <c r="D665">
        <v>7760801</v>
      </c>
      <c r="E665">
        <v>1000</v>
      </c>
      <c r="F665" t="s">
        <v>101</v>
      </c>
      <c r="G665" t="s">
        <v>1834</v>
      </c>
    </row>
    <row r="666" spans="1:7" hidden="1" x14ac:dyDescent="0.3">
      <c r="A666">
        <v>746853</v>
      </c>
      <c r="B666">
        <v>768749</v>
      </c>
      <c r="C666" t="s">
        <v>2074</v>
      </c>
      <c r="D666">
        <v>7468531</v>
      </c>
      <c r="E666">
        <v>1001</v>
      </c>
      <c r="F666" t="s">
        <v>106</v>
      </c>
      <c r="G666" t="s">
        <v>6858</v>
      </c>
    </row>
    <row r="667" spans="1:7" hidden="1" x14ac:dyDescent="0.3">
      <c r="A667">
        <v>746853</v>
      </c>
      <c r="B667">
        <v>726945</v>
      </c>
      <c r="C667" t="s">
        <v>423</v>
      </c>
      <c r="D667">
        <v>7468532</v>
      </c>
      <c r="E667">
        <v>1000</v>
      </c>
      <c r="F667" t="s">
        <v>101</v>
      </c>
      <c r="G667" t="s">
        <v>3369</v>
      </c>
    </row>
    <row r="668" spans="1:7" hidden="1" x14ac:dyDescent="0.3">
      <c r="A668">
        <v>778344</v>
      </c>
      <c r="B668">
        <v>478788</v>
      </c>
      <c r="C668" t="s">
        <v>1802</v>
      </c>
      <c r="D668">
        <v>7783441</v>
      </c>
      <c r="E668">
        <v>1000</v>
      </c>
      <c r="F668" t="s">
        <v>101</v>
      </c>
      <c r="G668" t="s">
        <v>1839</v>
      </c>
    </row>
    <row r="669" spans="1:7" hidden="1" x14ac:dyDescent="0.3">
      <c r="A669">
        <v>778295</v>
      </c>
      <c r="B669">
        <v>478788</v>
      </c>
      <c r="C669" t="s">
        <v>1802</v>
      </c>
      <c r="D669">
        <v>7782951</v>
      </c>
      <c r="E669">
        <v>1000</v>
      </c>
      <c r="F669" t="s">
        <v>101</v>
      </c>
      <c r="G669" t="s">
        <v>1837</v>
      </c>
    </row>
    <row r="670" spans="1:7" hidden="1" x14ac:dyDescent="0.3">
      <c r="A670">
        <v>778295</v>
      </c>
      <c r="B670">
        <v>788951</v>
      </c>
      <c r="C670" t="s">
        <v>7566</v>
      </c>
      <c r="D670">
        <v>7782952</v>
      </c>
      <c r="E670">
        <v>1001</v>
      </c>
      <c r="F670" t="s">
        <v>4393</v>
      </c>
      <c r="G670" t="s">
        <v>7545</v>
      </c>
    </row>
    <row r="671" spans="1:7" hidden="1" x14ac:dyDescent="0.3">
      <c r="A671">
        <v>766242</v>
      </c>
      <c r="B671">
        <v>726945</v>
      </c>
      <c r="C671" t="s">
        <v>423</v>
      </c>
      <c r="D671">
        <v>7662421</v>
      </c>
      <c r="E671">
        <v>1000</v>
      </c>
      <c r="F671" t="s">
        <v>101</v>
      </c>
      <c r="G671" t="s">
        <v>3390</v>
      </c>
    </row>
    <row r="672" spans="1:7" hidden="1" x14ac:dyDescent="0.3">
      <c r="A672">
        <v>705254</v>
      </c>
      <c r="B672">
        <v>768749</v>
      </c>
      <c r="C672" t="s">
        <v>2074</v>
      </c>
      <c r="D672">
        <v>7052541</v>
      </c>
      <c r="E672">
        <v>1001</v>
      </c>
      <c r="F672" t="s">
        <v>106</v>
      </c>
      <c r="G672" t="s">
        <v>6815</v>
      </c>
    </row>
    <row r="673" spans="1:7" hidden="1" x14ac:dyDescent="0.3">
      <c r="A673">
        <v>705254</v>
      </c>
      <c r="B673">
        <v>726945</v>
      </c>
      <c r="C673" t="s">
        <v>423</v>
      </c>
      <c r="D673">
        <v>7052543</v>
      </c>
      <c r="E673">
        <v>1000</v>
      </c>
      <c r="F673" t="s">
        <v>101</v>
      </c>
      <c r="G673" t="s">
        <v>6814</v>
      </c>
    </row>
    <row r="674" spans="1:7" hidden="1" x14ac:dyDescent="0.3">
      <c r="A674">
        <v>705257</v>
      </c>
      <c r="B674">
        <v>768749</v>
      </c>
      <c r="C674" t="s">
        <v>2074</v>
      </c>
      <c r="D674">
        <v>7052571</v>
      </c>
      <c r="E674">
        <v>1000</v>
      </c>
      <c r="F674" t="s">
        <v>1339</v>
      </c>
      <c r="G674" t="s">
        <v>6818</v>
      </c>
    </row>
    <row r="675" spans="1:7" hidden="1" x14ac:dyDescent="0.3">
      <c r="A675">
        <v>705258</v>
      </c>
      <c r="B675">
        <v>768749</v>
      </c>
      <c r="C675" t="s">
        <v>2074</v>
      </c>
      <c r="D675">
        <v>7052581</v>
      </c>
      <c r="E675">
        <v>1000</v>
      </c>
      <c r="F675" t="s">
        <v>1339</v>
      </c>
      <c r="G675" t="s">
        <v>6819</v>
      </c>
    </row>
    <row r="676" spans="1:7" hidden="1" x14ac:dyDescent="0.3">
      <c r="A676">
        <v>732093</v>
      </c>
      <c r="B676">
        <v>726945</v>
      </c>
      <c r="C676" t="s">
        <v>423</v>
      </c>
      <c r="D676">
        <v>7320931</v>
      </c>
      <c r="E676">
        <v>1000</v>
      </c>
      <c r="F676" t="s">
        <v>101</v>
      </c>
      <c r="G676" t="s">
        <v>1972</v>
      </c>
    </row>
    <row r="677" spans="1:7" hidden="1" x14ac:dyDescent="0.3">
      <c r="A677">
        <v>705259</v>
      </c>
      <c r="B677">
        <v>768749</v>
      </c>
      <c r="C677" t="s">
        <v>2074</v>
      </c>
      <c r="D677">
        <v>7052591</v>
      </c>
      <c r="E677">
        <v>1001</v>
      </c>
      <c r="F677" t="s">
        <v>106</v>
      </c>
      <c r="G677" t="s">
        <v>6820</v>
      </c>
    </row>
    <row r="678" spans="1:7" hidden="1" x14ac:dyDescent="0.3">
      <c r="A678">
        <v>705259</v>
      </c>
      <c r="B678">
        <v>726945</v>
      </c>
      <c r="C678" t="s">
        <v>423</v>
      </c>
      <c r="D678">
        <v>7052592</v>
      </c>
      <c r="E678">
        <v>1000</v>
      </c>
      <c r="F678" t="s">
        <v>101</v>
      </c>
      <c r="G678" t="s">
        <v>3357</v>
      </c>
    </row>
    <row r="679" spans="1:7" hidden="1" x14ac:dyDescent="0.3">
      <c r="A679">
        <v>709627</v>
      </c>
      <c r="B679">
        <v>726945</v>
      </c>
      <c r="C679" t="s">
        <v>423</v>
      </c>
      <c r="D679">
        <v>7096271</v>
      </c>
      <c r="E679">
        <v>1000</v>
      </c>
      <c r="F679" t="s">
        <v>1339</v>
      </c>
      <c r="G679" t="s">
        <v>3359</v>
      </c>
    </row>
    <row r="680" spans="1:7" hidden="1" x14ac:dyDescent="0.3">
      <c r="A680">
        <v>709627</v>
      </c>
      <c r="B680">
        <v>726945</v>
      </c>
      <c r="C680" t="s">
        <v>423</v>
      </c>
      <c r="D680">
        <v>7096273</v>
      </c>
      <c r="E680">
        <v>1001</v>
      </c>
      <c r="F680" t="s">
        <v>57</v>
      </c>
      <c r="G680" t="s">
        <v>3360</v>
      </c>
    </row>
    <row r="681" spans="1:7" hidden="1" x14ac:dyDescent="0.3">
      <c r="A681">
        <v>732091</v>
      </c>
      <c r="B681">
        <v>726945</v>
      </c>
      <c r="C681" t="s">
        <v>423</v>
      </c>
      <c r="D681">
        <v>7320911</v>
      </c>
      <c r="E681">
        <v>1000</v>
      </c>
      <c r="F681" t="s">
        <v>101</v>
      </c>
      <c r="G681" t="s">
        <v>3363</v>
      </c>
    </row>
    <row r="682" spans="1:7" hidden="1" x14ac:dyDescent="0.3">
      <c r="A682">
        <v>732092</v>
      </c>
      <c r="B682">
        <v>726945</v>
      </c>
      <c r="C682" t="s">
        <v>423</v>
      </c>
      <c r="D682">
        <v>7320921</v>
      </c>
      <c r="E682">
        <v>1000</v>
      </c>
      <c r="F682" t="s">
        <v>101</v>
      </c>
      <c r="G682" t="s">
        <v>1970</v>
      </c>
    </row>
    <row r="683" spans="1:7" hidden="1" x14ac:dyDescent="0.3">
      <c r="A683">
        <v>778413</v>
      </c>
      <c r="B683">
        <v>768749</v>
      </c>
      <c r="C683" t="s">
        <v>2074</v>
      </c>
      <c r="D683">
        <v>7784131</v>
      </c>
      <c r="E683">
        <v>1000</v>
      </c>
      <c r="F683" t="s">
        <v>101</v>
      </c>
      <c r="G683" t="s">
        <v>6894</v>
      </c>
    </row>
    <row r="684" spans="1:7" hidden="1" x14ac:dyDescent="0.3">
      <c r="A684">
        <v>778415</v>
      </c>
      <c r="B684">
        <v>768749</v>
      </c>
      <c r="C684" t="s">
        <v>2074</v>
      </c>
      <c r="D684">
        <v>7784151</v>
      </c>
      <c r="E684">
        <v>1000</v>
      </c>
      <c r="F684" t="s">
        <v>101</v>
      </c>
      <c r="G684" t="s">
        <v>6896</v>
      </c>
    </row>
    <row r="685" spans="1:7" hidden="1" x14ac:dyDescent="0.3">
      <c r="A685">
        <v>778414</v>
      </c>
      <c r="B685">
        <v>768749</v>
      </c>
      <c r="C685" t="s">
        <v>2074</v>
      </c>
      <c r="D685">
        <v>7784141</v>
      </c>
      <c r="E685">
        <v>1000</v>
      </c>
      <c r="F685" t="s">
        <v>101</v>
      </c>
      <c r="G685" t="s">
        <v>6895</v>
      </c>
    </row>
    <row r="686" spans="1:7" hidden="1" x14ac:dyDescent="0.3">
      <c r="A686">
        <v>778416</v>
      </c>
      <c r="B686">
        <v>768749</v>
      </c>
      <c r="C686" t="s">
        <v>2074</v>
      </c>
      <c r="D686">
        <v>7784161</v>
      </c>
      <c r="E686">
        <v>1000</v>
      </c>
      <c r="F686" t="s">
        <v>101</v>
      </c>
      <c r="G686" t="s">
        <v>6897</v>
      </c>
    </row>
    <row r="687" spans="1:7" hidden="1" x14ac:dyDescent="0.3">
      <c r="A687">
        <v>778420</v>
      </c>
      <c r="B687">
        <v>768749</v>
      </c>
      <c r="C687" t="s">
        <v>2074</v>
      </c>
      <c r="D687">
        <v>7784201</v>
      </c>
      <c r="E687">
        <v>1000</v>
      </c>
      <c r="F687" t="s">
        <v>101</v>
      </c>
      <c r="G687" t="s">
        <v>6898</v>
      </c>
    </row>
    <row r="688" spans="1:7" hidden="1" x14ac:dyDescent="0.3">
      <c r="A688">
        <v>779233</v>
      </c>
      <c r="B688">
        <v>422691</v>
      </c>
      <c r="C688" t="s">
        <v>2890</v>
      </c>
      <c r="D688">
        <v>7792331</v>
      </c>
      <c r="E688">
        <v>1000</v>
      </c>
      <c r="F688" t="s">
        <v>101</v>
      </c>
      <c r="G688" t="s">
        <v>6901</v>
      </c>
    </row>
    <row r="689" spans="1:7" hidden="1" x14ac:dyDescent="0.3">
      <c r="A689">
        <v>779233</v>
      </c>
      <c r="B689">
        <v>422691</v>
      </c>
      <c r="C689" t="s">
        <v>2890</v>
      </c>
      <c r="D689">
        <v>7792331</v>
      </c>
      <c r="E689">
        <v>1099</v>
      </c>
      <c r="F689" t="s">
        <v>1574</v>
      </c>
      <c r="G689" t="s">
        <v>6902</v>
      </c>
    </row>
    <row r="690" spans="1:7" hidden="1" x14ac:dyDescent="0.3">
      <c r="A690">
        <v>779233</v>
      </c>
      <c r="B690">
        <v>790948</v>
      </c>
      <c r="C690" t="s">
        <v>2004</v>
      </c>
      <c r="D690">
        <v>7792332</v>
      </c>
      <c r="E690">
        <v>1001</v>
      </c>
      <c r="F690" t="s">
        <v>4393</v>
      </c>
      <c r="G690" t="s">
        <v>7577</v>
      </c>
    </row>
    <row r="691" spans="1:7" hidden="1" x14ac:dyDescent="0.3">
      <c r="A691">
        <v>728491</v>
      </c>
      <c r="B691">
        <v>768749</v>
      </c>
      <c r="C691" t="s">
        <v>2074</v>
      </c>
      <c r="D691">
        <v>7284911</v>
      </c>
      <c r="E691">
        <v>1000</v>
      </c>
      <c r="F691" t="s">
        <v>1339</v>
      </c>
      <c r="G691" t="s">
        <v>6840</v>
      </c>
    </row>
    <row r="692" spans="1:7" hidden="1" x14ac:dyDescent="0.3">
      <c r="A692">
        <v>780942</v>
      </c>
      <c r="B692">
        <v>478788</v>
      </c>
      <c r="C692" t="s">
        <v>1802</v>
      </c>
      <c r="D692">
        <v>7809421</v>
      </c>
      <c r="E692">
        <v>1000</v>
      </c>
      <c r="F692" t="s">
        <v>101</v>
      </c>
      <c r="G692" t="s">
        <v>1841</v>
      </c>
    </row>
    <row r="693" spans="1:7" hidden="1" x14ac:dyDescent="0.3">
      <c r="A693">
        <v>780942</v>
      </c>
      <c r="B693">
        <v>478788</v>
      </c>
      <c r="C693" t="s">
        <v>1802</v>
      </c>
      <c r="D693">
        <v>7809421</v>
      </c>
      <c r="E693">
        <v>1099</v>
      </c>
      <c r="F693" t="s">
        <v>1879</v>
      </c>
      <c r="G693" t="s">
        <v>1873</v>
      </c>
    </row>
    <row r="694" spans="1:7" hidden="1" x14ac:dyDescent="0.3">
      <c r="A694">
        <v>645991</v>
      </c>
      <c r="B694">
        <v>665485</v>
      </c>
      <c r="C694" t="s">
        <v>2892</v>
      </c>
      <c r="D694">
        <v>6459911</v>
      </c>
      <c r="E694">
        <v>1000</v>
      </c>
      <c r="F694" t="s">
        <v>1714</v>
      </c>
      <c r="G694" t="s">
        <v>1699</v>
      </c>
    </row>
    <row r="695" spans="1:7" hidden="1" x14ac:dyDescent="0.3">
      <c r="A695">
        <v>645991</v>
      </c>
      <c r="B695">
        <v>665485</v>
      </c>
      <c r="C695" t="s">
        <v>2892</v>
      </c>
      <c r="D695">
        <v>6459911</v>
      </c>
      <c r="E695">
        <v>1099</v>
      </c>
      <c r="F695" t="s">
        <v>2368</v>
      </c>
      <c r="G695" t="s">
        <v>2189</v>
      </c>
    </row>
    <row r="696" spans="1:7" hidden="1" x14ac:dyDescent="0.3">
      <c r="A696">
        <v>781539</v>
      </c>
      <c r="B696">
        <v>782129</v>
      </c>
      <c r="C696" t="s">
        <v>1874</v>
      </c>
      <c r="D696">
        <v>7815391</v>
      </c>
      <c r="E696">
        <v>1001</v>
      </c>
      <c r="F696" t="s">
        <v>57</v>
      </c>
      <c r="G696" t="s">
        <v>3397</v>
      </c>
    </row>
    <row r="697" spans="1:7" hidden="1" x14ac:dyDescent="0.3">
      <c r="A697">
        <v>781539</v>
      </c>
      <c r="B697">
        <v>782129</v>
      </c>
      <c r="C697" t="s">
        <v>1874</v>
      </c>
      <c r="D697">
        <v>7815393</v>
      </c>
      <c r="E697">
        <v>1000</v>
      </c>
      <c r="F697" t="s">
        <v>3088</v>
      </c>
      <c r="G697" t="s">
        <v>6903</v>
      </c>
    </row>
    <row r="698" spans="1:7" hidden="1" x14ac:dyDescent="0.3">
      <c r="A698">
        <v>769932</v>
      </c>
      <c r="B698">
        <v>685310</v>
      </c>
      <c r="C698" t="s">
        <v>2893</v>
      </c>
      <c r="D698">
        <v>7699321</v>
      </c>
      <c r="E698">
        <v>1000</v>
      </c>
      <c r="F698" t="s">
        <v>1714</v>
      </c>
      <c r="G698" t="s">
        <v>1871</v>
      </c>
    </row>
    <row r="699" spans="1:7" hidden="1" x14ac:dyDescent="0.3">
      <c r="A699">
        <v>769932</v>
      </c>
      <c r="B699">
        <v>685310</v>
      </c>
      <c r="C699" t="s">
        <v>2893</v>
      </c>
      <c r="D699">
        <v>7699321</v>
      </c>
      <c r="E699">
        <v>1099</v>
      </c>
      <c r="F699" t="s">
        <v>2320</v>
      </c>
      <c r="G699" t="s">
        <v>1960</v>
      </c>
    </row>
    <row r="700" spans="1:7" hidden="1" x14ac:dyDescent="0.3">
      <c r="A700">
        <v>781895</v>
      </c>
      <c r="B700">
        <v>71256</v>
      </c>
      <c r="C700" t="s">
        <v>439</v>
      </c>
      <c r="D700">
        <v>7818951</v>
      </c>
      <c r="E700">
        <v>1000</v>
      </c>
      <c r="F700" t="s">
        <v>2275</v>
      </c>
      <c r="G700" t="s">
        <v>1877</v>
      </c>
    </row>
    <row r="701" spans="1:7" hidden="1" x14ac:dyDescent="0.3">
      <c r="A701">
        <v>781895</v>
      </c>
      <c r="B701">
        <v>71256</v>
      </c>
      <c r="C701" t="s">
        <v>439</v>
      </c>
      <c r="D701">
        <v>7818951</v>
      </c>
      <c r="E701">
        <v>1099</v>
      </c>
      <c r="F701" t="s">
        <v>2311</v>
      </c>
      <c r="G701" t="s">
        <v>1962</v>
      </c>
    </row>
    <row r="702" spans="1:7" hidden="1" x14ac:dyDescent="0.3">
      <c r="A702">
        <v>216913</v>
      </c>
      <c r="B702">
        <v>593639</v>
      </c>
      <c r="C702" t="s">
        <v>422</v>
      </c>
      <c r="D702">
        <v>2169131</v>
      </c>
      <c r="E702">
        <v>1000</v>
      </c>
      <c r="F702" t="s">
        <v>101</v>
      </c>
      <c r="G702" t="s">
        <v>3295</v>
      </c>
    </row>
    <row r="703" spans="1:7" hidden="1" x14ac:dyDescent="0.3">
      <c r="A703">
        <v>297442</v>
      </c>
      <c r="B703">
        <v>593639</v>
      </c>
      <c r="C703" t="s">
        <v>422</v>
      </c>
      <c r="D703">
        <v>2974421</v>
      </c>
      <c r="E703">
        <v>1000</v>
      </c>
      <c r="F703" t="s">
        <v>101</v>
      </c>
      <c r="G703" t="s">
        <v>3296</v>
      </c>
    </row>
    <row r="704" spans="1:7" hidden="1" x14ac:dyDescent="0.3">
      <c r="A704">
        <v>319569</v>
      </c>
      <c r="B704">
        <v>593639</v>
      </c>
      <c r="C704" t="s">
        <v>422</v>
      </c>
      <c r="D704">
        <v>3195691</v>
      </c>
      <c r="E704">
        <v>1000</v>
      </c>
      <c r="F704" t="s">
        <v>101</v>
      </c>
      <c r="G704" t="s">
        <v>3297</v>
      </c>
    </row>
    <row r="705" spans="1:7" hidden="1" x14ac:dyDescent="0.3">
      <c r="A705">
        <v>296528</v>
      </c>
      <c r="B705">
        <v>4947</v>
      </c>
      <c r="C705" t="s">
        <v>421</v>
      </c>
      <c r="D705">
        <v>2965281</v>
      </c>
      <c r="E705">
        <v>1000</v>
      </c>
      <c r="F705" t="s">
        <v>101</v>
      </c>
      <c r="G705" t="s">
        <v>1918</v>
      </c>
    </row>
    <row r="706" spans="1:7" hidden="1" x14ac:dyDescent="0.3">
      <c r="A706">
        <v>397180</v>
      </c>
      <c r="B706">
        <v>4947</v>
      </c>
      <c r="C706" t="s">
        <v>421</v>
      </c>
      <c r="D706">
        <v>3971801</v>
      </c>
      <c r="E706">
        <v>1000</v>
      </c>
      <c r="F706" t="s">
        <v>101</v>
      </c>
      <c r="G706" t="s">
        <v>1923</v>
      </c>
    </row>
    <row r="707" spans="1:7" hidden="1" x14ac:dyDescent="0.3">
      <c r="A707">
        <v>307920</v>
      </c>
      <c r="B707">
        <v>4938</v>
      </c>
      <c r="C707" t="s">
        <v>415</v>
      </c>
      <c r="D707">
        <v>3079201</v>
      </c>
      <c r="E707">
        <v>1099</v>
      </c>
      <c r="F707" t="s">
        <v>1880</v>
      </c>
      <c r="G707" t="s">
        <v>1943</v>
      </c>
    </row>
    <row r="708" spans="1:7" hidden="1" x14ac:dyDescent="0.3">
      <c r="A708">
        <v>307920</v>
      </c>
      <c r="B708">
        <v>768757</v>
      </c>
      <c r="C708" t="s">
        <v>2069</v>
      </c>
      <c r="D708">
        <v>3079202</v>
      </c>
      <c r="E708">
        <v>1000</v>
      </c>
      <c r="F708" t="s">
        <v>1339</v>
      </c>
      <c r="G708" t="s">
        <v>6699</v>
      </c>
    </row>
    <row r="709" spans="1:7" hidden="1" x14ac:dyDescent="0.3">
      <c r="A709">
        <v>784124</v>
      </c>
      <c r="B709">
        <v>726942</v>
      </c>
      <c r="C709" t="s">
        <v>419</v>
      </c>
      <c r="D709">
        <v>7841241</v>
      </c>
      <c r="E709">
        <v>1000</v>
      </c>
      <c r="F709" t="s">
        <v>101</v>
      </c>
      <c r="G709" t="s">
        <v>3398</v>
      </c>
    </row>
    <row r="710" spans="1:7" hidden="1" x14ac:dyDescent="0.3">
      <c r="A710">
        <v>301122</v>
      </c>
      <c r="B710">
        <v>6479</v>
      </c>
      <c r="C710" t="s">
        <v>451</v>
      </c>
      <c r="D710">
        <v>3011221</v>
      </c>
      <c r="E710">
        <v>1000</v>
      </c>
      <c r="F710" t="s">
        <v>101</v>
      </c>
      <c r="G710" t="s">
        <v>1953</v>
      </c>
    </row>
    <row r="711" spans="1:7" hidden="1" x14ac:dyDescent="0.3">
      <c r="A711">
        <v>103224</v>
      </c>
      <c r="B711">
        <v>768749</v>
      </c>
      <c r="C711" t="s">
        <v>2074</v>
      </c>
      <c r="D711">
        <v>1032241</v>
      </c>
      <c r="E711">
        <v>1000</v>
      </c>
      <c r="F711" t="s">
        <v>101</v>
      </c>
      <c r="G711" t="s">
        <v>6666</v>
      </c>
    </row>
    <row r="712" spans="1:7" hidden="1" x14ac:dyDescent="0.3">
      <c r="A712">
        <v>790060</v>
      </c>
      <c r="B712">
        <v>768757</v>
      </c>
      <c r="C712" t="s">
        <v>2069</v>
      </c>
      <c r="D712">
        <v>7900602</v>
      </c>
      <c r="E712">
        <v>1000</v>
      </c>
      <c r="F712" t="s">
        <v>1339</v>
      </c>
      <c r="G712" t="s">
        <v>6905</v>
      </c>
    </row>
    <row r="713" spans="1:7" hidden="1" x14ac:dyDescent="0.3">
      <c r="A713">
        <v>308684</v>
      </c>
      <c r="B713">
        <v>726945</v>
      </c>
      <c r="C713" t="s">
        <v>423</v>
      </c>
      <c r="D713">
        <v>3086841</v>
      </c>
      <c r="E713">
        <v>1000</v>
      </c>
      <c r="F713" t="s">
        <v>101</v>
      </c>
      <c r="G713" t="s">
        <v>6700</v>
      </c>
    </row>
    <row r="714" spans="1:7" hidden="1" x14ac:dyDescent="0.3">
      <c r="A714">
        <v>565045</v>
      </c>
      <c r="B714">
        <v>593636</v>
      </c>
      <c r="C714" t="s">
        <v>418</v>
      </c>
      <c r="D714">
        <v>5650452</v>
      </c>
      <c r="E714">
        <v>1000</v>
      </c>
      <c r="F714" t="s">
        <v>1339</v>
      </c>
      <c r="G714" t="s">
        <v>6746</v>
      </c>
    </row>
    <row r="715" spans="1:7" hidden="1" x14ac:dyDescent="0.3">
      <c r="A715">
        <v>319314</v>
      </c>
      <c r="B715">
        <v>573938</v>
      </c>
      <c r="C715" t="s">
        <v>2011</v>
      </c>
      <c r="D715">
        <v>3193141</v>
      </c>
      <c r="E715">
        <v>1099</v>
      </c>
      <c r="F715" t="s">
        <v>2399</v>
      </c>
      <c r="G715" t="s">
        <v>2045</v>
      </c>
    </row>
    <row r="716" spans="1:7" hidden="1" x14ac:dyDescent="0.3">
      <c r="A716">
        <v>319314</v>
      </c>
      <c r="B716">
        <v>573938</v>
      </c>
      <c r="C716" t="s">
        <v>2011</v>
      </c>
      <c r="D716">
        <v>3193142</v>
      </c>
      <c r="E716">
        <v>1000</v>
      </c>
      <c r="F716" t="s">
        <v>101</v>
      </c>
      <c r="G716" t="s">
        <v>2012</v>
      </c>
    </row>
    <row r="717" spans="1:7" hidden="1" x14ac:dyDescent="0.3">
      <c r="A717">
        <v>785791</v>
      </c>
      <c r="B717">
        <v>727937</v>
      </c>
      <c r="C717" t="s">
        <v>465</v>
      </c>
      <c r="D717">
        <v>7857911</v>
      </c>
      <c r="E717">
        <v>1000</v>
      </c>
      <c r="F717" t="s">
        <v>101</v>
      </c>
      <c r="G717" t="s">
        <v>2021</v>
      </c>
    </row>
    <row r="718" spans="1:7" hidden="1" x14ac:dyDescent="0.3">
      <c r="A718">
        <v>785791</v>
      </c>
      <c r="B718">
        <v>727937</v>
      </c>
      <c r="C718" t="s">
        <v>465</v>
      </c>
      <c r="D718">
        <v>7857911</v>
      </c>
      <c r="E718">
        <v>1099</v>
      </c>
      <c r="F718" t="s">
        <v>1879</v>
      </c>
      <c r="G718" t="s">
        <v>2040</v>
      </c>
    </row>
    <row r="719" spans="1:7" hidden="1" x14ac:dyDescent="0.3">
      <c r="A719">
        <v>786407</v>
      </c>
      <c r="B719">
        <v>727937</v>
      </c>
      <c r="C719" t="s">
        <v>465</v>
      </c>
      <c r="D719">
        <v>7864071</v>
      </c>
      <c r="E719">
        <v>1000</v>
      </c>
      <c r="F719" t="s">
        <v>101</v>
      </c>
      <c r="G719" t="s">
        <v>2023</v>
      </c>
    </row>
    <row r="720" spans="1:7" hidden="1" x14ac:dyDescent="0.3">
      <c r="A720">
        <v>786407</v>
      </c>
      <c r="B720">
        <v>727937</v>
      </c>
      <c r="C720" t="s">
        <v>465</v>
      </c>
      <c r="D720">
        <v>7864071</v>
      </c>
      <c r="E720">
        <v>1099</v>
      </c>
      <c r="F720" t="s">
        <v>1879</v>
      </c>
      <c r="G720" t="s">
        <v>2042</v>
      </c>
    </row>
    <row r="721" spans="1:7" hidden="1" x14ac:dyDescent="0.3">
      <c r="A721">
        <v>791714</v>
      </c>
      <c r="B721">
        <v>510806</v>
      </c>
      <c r="C721" t="s">
        <v>2889</v>
      </c>
      <c r="D721">
        <v>7917141</v>
      </c>
      <c r="E721">
        <v>1000</v>
      </c>
      <c r="F721" t="s">
        <v>1339</v>
      </c>
      <c r="G721" t="s">
        <v>2032</v>
      </c>
    </row>
    <row r="722" spans="1:7" hidden="1" x14ac:dyDescent="0.3">
      <c r="A722">
        <v>791714</v>
      </c>
      <c r="B722">
        <v>510806</v>
      </c>
      <c r="C722" t="s">
        <v>2889</v>
      </c>
      <c r="D722">
        <v>7917142</v>
      </c>
      <c r="E722">
        <v>1001</v>
      </c>
      <c r="F722" t="s">
        <v>57</v>
      </c>
      <c r="G722" t="s">
        <v>2030</v>
      </c>
    </row>
    <row r="723" spans="1:7" hidden="1" x14ac:dyDescent="0.3">
      <c r="A723">
        <v>151250</v>
      </c>
      <c r="B723">
        <v>70566</v>
      </c>
      <c r="C723" t="s">
        <v>417</v>
      </c>
      <c r="D723">
        <v>1512501</v>
      </c>
      <c r="E723">
        <v>1000</v>
      </c>
      <c r="F723" t="s">
        <v>3613</v>
      </c>
      <c r="G723" t="s">
        <v>2048</v>
      </c>
    </row>
    <row r="724" spans="1:7" hidden="1" x14ac:dyDescent="0.3">
      <c r="A724">
        <v>151250</v>
      </c>
      <c r="B724">
        <v>834789</v>
      </c>
      <c r="C724" t="s">
        <v>7589</v>
      </c>
      <c r="D724">
        <v>1512502</v>
      </c>
      <c r="E724">
        <v>1011</v>
      </c>
      <c r="F724" t="s">
        <v>101</v>
      </c>
      <c r="G724" t="s">
        <v>6679</v>
      </c>
    </row>
    <row r="725" spans="1:7" hidden="1" x14ac:dyDescent="0.3">
      <c r="A725">
        <v>793147</v>
      </c>
      <c r="B725">
        <v>768757</v>
      </c>
      <c r="C725" t="s">
        <v>2069</v>
      </c>
      <c r="D725">
        <v>7931472</v>
      </c>
      <c r="E725">
        <v>1000</v>
      </c>
      <c r="F725" t="s">
        <v>1714</v>
      </c>
      <c r="G725" t="s">
        <v>6906</v>
      </c>
    </row>
    <row r="726" spans="1:7" hidden="1" x14ac:dyDescent="0.3">
      <c r="A726">
        <v>789240</v>
      </c>
      <c r="B726">
        <v>665485</v>
      </c>
      <c r="C726" t="s">
        <v>2892</v>
      </c>
      <c r="D726">
        <v>7892401</v>
      </c>
      <c r="E726">
        <v>1000</v>
      </c>
      <c r="F726" t="s">
        <v>1714</v>
      </c>
      <c r="G726" t="s">
        <v>6904</v>
      </c>
    </row>
    <row r="727" spans="1:7" hidden="1" x14ac:dyDescent="0.3">
      <c r="A727">
        <v>783186</v>
      </c>
      <c r="B727">
        <v>685310</v>
      </c>
      <c r="C727" t="s">
        <v>2893</v>
      </c>
      <c r="D727">
        <v>7831861</v>
      </c>
      <c r="E727">
        <v>1000</v>
      </c>
      <c r="F727" t="s">
        <v>1714</v>
      </c>
      <c r="G727" t="s">
        <v>2066</v>
      </c>
    </row>
    <row r="728" spans="1:7" hidden="1" x14ac:dyDescent="0.3">
      <c r="A728">
        <v>783186</v>
      </c>
      <c r="B728">
        <v>685310</v>
      </c>
      <c r="C728" t="s">
        <v>2893</v>
      </c>
      <c r="D728">
        <v>7831861</v>
      </c>
      <c r="E728">
        <v>1099</v>
      </c>
      <c r="F728" t="s">
        <v>2368</v>
      </c>
      <c r="G728" t="s">
        <v>2148</v>
      </c>
    </row>
    <row r="729" spans="1:7" hidden="1" x14ac:dyDescent="0.3">
      <c r="A729">
        <v>795089</v>
      </c>
      <c r="B729">
        <v>768757</v>
      </c>
      <c r="C729" t="s">
        <v>2069</v>
      </c>
      <c r="D729">
        <v>7950892</v>
      </c>
      <c r="E729">
        <v>1000</v>
      </c>
      <c r="F729" t="s">
        <v>1714</v>
      </c>
      <c r="G729" t="s">
        <v>6918</v>
      </c>
    </row>
    <row r="730" spans="1:7" hidden="1" x14ac:dyDescent="0.3">
      <c r="A730">
        <v>793135</v>
      </c>
      <c r="B730">
        <v>422691</v>
      </c>
      <c r="C730" t="s">
        <v>2890</v>
      </c>
      <c r="D730">
        <v>7931351</v>
      </c>
      <c r="E730">
        <v>1000</v>
      </c>
      <c r="F730" t="s">
        <v>1714</v>
      </c>
      <c r="G730" t="s">
        <v>2098</v>
      </c>
    </row>
    <row r="731" spans="1:7" hidden="1" x14ac:dyDescent="0.3">
      <c r="A731">
        <v>795843</v>
      </c>
      <c r="B731">
        <v>422691</v>
      </c>
      <c r="C731" t="s">
        <v>2890</v>
      </c>
      <c r="D731">
        <v>7958431</v>
      </c>
      <c r="E731">
        <v>1000</v>
      </c>
      <c r="F731" t="s">
        <v>1714</v>
      </c>
      <c r="G731" t="s">
        <v>2116</v>
      </c>
    </row>
    <row r="732" spans="1:7" hidden="1" x14ac:dyDescent="0.3">
      <c r="A732">
        <v>793905</v>
      </c>
      <c r="B732">
        <v>510806</v>
      </c>
      <c r="C732" t="s">
        <v>2889</v>
      </c>
      <c r="D732">
        <v>7939051</v>
      </c>
      <c r="E732">
        <v>1000</v>
      </c>
      <c r="F732" t="s">
        <v>101</v>
      </c>
      <c r="G732" t="s">
        <v>2121</v>
      </c>
    </row>
    <row r="733" spans="1:7" hidden="1" x14ac:dyDescent="0.3">
      <c r="A733">
        <v>793905</v>
      </c>
      <c r="B733">
        <v>510806</v>
      </c>
      <c r="C733" t="s">
        <v>2889</v>
      </c>
      <c r="D733">
        <v>7939051</v>
      </c>
      <c r="E733">
        <v>1099</v>
      </c>
      <c r="F733" t="s">
        <v>1879</v>
      </c>
      <c r="G733" t="s">
        <v>2139</v>
      </c>
    </row>
    <row r="734" spans="1:7" hidden="1" x14ac:dyDescent="0.3">
      <c r="A734">
        <v>793912</v>
      </c>
      <c r="B734">
        <v>510806</v>
      </c>
      <c r="C734" t="s">
        <v>2889</v>
      </c>
      <c r="D734">
        <v>7939121</v>
      </c>
      <c r="E734">
        <v>1000</v>
      </c>
      <c r="F734" t="s">
        <v>101</v>
      </c>
      <c r="G734" t="s">
        <v>2123</v>
      </c>
    </row>
    <row r="735" spans="1:7" hidden="1" x14ac:dyDescent="0.3">
      <c r="A735">
        <v>793912</v>
      </c>
      <c r="B735">
        <v>510806</v>
      </c>
      <c r="C735" t="s">
        <v>2889</v>
      </c>
      <c r="D735">
        <v>7939121</v>
      </c>
      <c r="E735">
        <v>1099</v>
      </c>
      <c r="F735" t="s">
        <v>1879</v>
      </c>
      <c r="G735" t="s">
        <v>2141</v>
      </c>
    </row>
    <row r="736" spans="1:7" hidden="1" x14ac:dyDescent="0.3">
      <c r="A736">
        <v>793906</v>
      </c>
      <c r="B736">
        <v>422691</v>
      </c>
      <c r="C736" t="s">
        <v>2890</v>
      </c>
      <c r="D736">
        <v>7939061</v>
      </c>
      <c r="E736">
        <v>1000</v>
      </c>
      <c r="F736" t="s">
        <v>101</v>
      </c>
      <c r="G736" t="s">
        <v>6907</v>
      </c>
    </row>
    <row r="737" spans="1:7" hidden="1" x14ac:dyDescent="0.3">
      <c r="A737">
        <v>793906</v>
      </c>
      <c r="B737">
        <v>422691</v>
      </c>
      <c r="C737" t="s">
        <v>2890</v>
      </c>
      <c r="D737">
        <v>7939061</v>
      </c>
      <c r="E737">
        <v>1099</v>
      </c>
      <c r="F737" t="s">
        <v>1879</v>
      </c>
      <c r="G737" t="s">
        <v>6908</v>
      </c>
    </row>
    <row r="738" spans="1:7" hidden="1" x14ac:dyDescent="0.3">
      <c r="A738">
        <v>798793</v>
      </c>
      <c r="B738">
        <v>422691</v>
      </c>
      <c r="C738" t="s">
        <v>2890</v>
      </c>
      <c r="D738">
        <v>7987931</v>
      </c>
      <c r="E738">
        <v>1000</v>
      </c>
      <c r="F738" t="s">
        <v>1714</v>
      </c>
      <c r="G738" t="s">
        <v>2159</v>
      </c>
    </row>
    <row r="739" spans="1:7" hidden="1" x14ac:dyDescent="0.3">
      <c r="A739">
        <v>798443</v>
      </c>
      <c r="B739">
        <v>422691</v>
      </c>
      <c r="C739" t="s">
        <v>2890</v>
      </c>
      <c r="D739">
        <v>7984431</v>
      </c>
      <c r="E739">
        <v>1000</v>
      </c>
      <c r="F739" t="s">
        <v>1714</v>
      </c>
      <c r="G739" t="s">
        <v>2157</v>
      </c>
    </row>
    <row r="740" spans="1:7" hidden="1" x14ac:dyDescent="0.3">
      <c r="A740">
        <v>594710</v>
      </c>
      <c r="B740">
        <v>5085</v>
      </c>
      <c r="C740" t="s">
        <v>425</v>
      </c>
      <c r="D740">
        <v>5947101</v>
      </c>
      <c r="E740">
        <v>1000</v>
      </c>
      <c r="F740" t="s">
        <v>1339</v>
      </c>
      <c r="G740" t="s">
        <v>2165</v>
      </c>
    </row>
    <row r="741" spans="1:7" hidden="1" x14ac:dyDescent="0.3">
      <c r="A741">
        <v>287931</v>
      </c>
      <c r="B741">
        <v>5085</v>
      </c>
      <c r="C741" t="s">
        <v>425</v>
      </c>
      <c r="D741">
        <v>2879311</v>
      </c>
      <c r="E741">
        <v>1000</v>
      </c>
      <c r="F741" t="s">
        <v>1339</v>
      </c>
      <c r="G741" t="s">
        <v>2163</v>
      </c>
    </row>
    <row r="742" spans="1:7" hidden="1" x14ac:dyDescent="0.3">
      <c r="A742">
        <v>633571</v>
      </c>
      <c r="B742">
        <v>510806</v>
      </c>
      <c r="C742" t="s">
        <v>2889</v>
      </c>
      <c r="D742">
        <v>6335711</v>
      </c>
      <c r="E742">
        <v>1000</v>
      </c>
      <c r="F742" t="s">
        <v>1339</v>
      </c>
      <c r="G742" t="s">
        <v>2205</v>
      </c>
    </row>
    <row r="743" spans="1:7" hidden="1" x14ac:dyDescent="0.3">
      <c r="A743">
        <v>633571</v>
      </c>
      <c r="B743">
        <v>510806</v>
      </c>
      <c r="C743" t="s">
        <v>2889</v>
      </c>
      <c r="D743">
        <v>6335711</v>
      </c>
      <c r="E743">
        <v>1099</v>
      </c>
      <c r="F743" t="s">
        <v>1880</v>
      </c>
      <c r="G743" t="s">
        <v>2404</v>
      </c>
    </row>
    <row r="744" spans="1:7" hidden="1" x14ac:dyDescent="0.3">
      <c r="A744">
        <v>544177</v>
      </c>
      <c r="B744">
        <v>71250</v>
      </c>
      <c r="C744" t="s">
        <v>431</v>
      </c>
      <c r="D744">
        <v>5441771</v>
      </c>
      <c r="E744">
        <v>1000</v>
      </c>
      <c r="F744" t="s">
        <v>3422</v>
      </c>
      <c r="G744" t="s">
        <v>2203</v>
      </c>
    </row>
    <row r="745" spans="1:7" hidden="1" x14ac:dyDescent="0.3">
      <c r="A745">
        <v>544177</v>
      </c>
      <c r="B745">
        <v>71250</v>
      </c>
      <c r="C745" t="s">
        <v>431</v>
      </c>
      <c r="D745">
        <v>5441771</v>
      </c>
      <c r="E745">
        <v>1099</v>
      </c>
      <c r="F745" t="s">
        <v>1880</v>
      </c>
      <c r="G745" t="s">
        <v>2402</v>
      </c>
    </row>
    <row r="746" spans="1:7" hidden="1" x14ac:dyDescent="0.3">
      <c r="A746">
        <v>544177</v>
      </c>
      <c r="B746">
        <v>834818</v>
      </c>
      <c r="C746" t="s">
        <v>3049</v>
      </c>
      <c r="D746">
        <v>5441772</v>
      </c>
      <c r="E746">
        <v>1011</v>
      </c>
      <c r="F746" t="s">
        <v>1339</v>
      </c>
      <c r="G746" t="s">
        <v>6740</v>
      </c>
    </row>
    <row r="747" spans="1:7" hidden="1" x14ac:dyDescent="0.3">
      <c r="A747">
        <v>544177</v>
      </c>
      <c r="B747">
        <v>834818</v>
      </c>
      <c r="C747" t="s">
        <v>3049</v>
      </c>
      <c r="D747">
        <v>5441773</v>
      </c>
      <c r="E747">
        <v>1012</v>
      </c>
      <c r="F747" t="s">
        <v>57</v>
      </c>
      <c r="G747" t="s">
        <v>6741</v>
      </c>
    </row>
    <row r="748" spans="1:7" hidden="1" x14ac:dyDescent="0.3">
      <c r="A748">
        <v>721917</v>
      </c>
      <c r="B748">
        <v>510806</v>
      </c>
      <c r="C748" t="s">
        <v>2889</v>
      </c>
      <c r="D748">
        <v>7219171</v>
      </c>
      <c r="E748">
        <v>1000</v>
      </c>
      <c r="F748" t="s">
        <v>101</v>
      </c>
      <c r="G748" t="s">
        <v>6836</v>
      </c>
    </row>
    <row r="749" spans="1:7" hidden="1" x14ac:dyDescent="0.3">
      <c r="A749">
        <v>721917</v>
      </c>
      <c r="B749">
        <v>510806</v>
      </c>
      <c r="C749" t="s">
        <v>2889</v>
      </c>
      <c r="D749">
        <v>7219171</v>
      </c>
      <c r="E749">
        <v>1099</v>
      </c>
      <c r="F749" t="s">
        <v>1879</v>
      </c>
      <c r="G749" t="s">
        <v>6837</v>
      </c>
    </row>
    <row r="750" spans="1:7" hidden="1" x14ac:dyDescent="0.3">
      <c r="A750">
        <v>525836</v>
      </c>
      <c r="B750">
        <v>5085</v>
      </c>
      <c r="C750" t="s">
        <v>425</v>
      </c>
      <c r="D750">
        <v>5258361</v>
      </c>
      <c r="E750">
        <v>1000</v>
      </c>
      <c r="F750" t="s">
        <v>1339</v>
      </c>
      <c r="G750" t="s">
        <v>2211</v>
      </c>
    </row>
    <row r="751" spans="1:7" hidden="1" x14ac:dyDescent="0.3">
      <c r="A751">
        <v>800127</v>
      </c>
      <c r="B751">
        <v>768757</v>
      </c>
      <c r="C751" t="s">
        <v>2069</v>
      </c>
      <c r="D751">
        <v>8001271</v>
      </c>
      <c r="E751">
        <v>1000</v>
      </c>
      <c r="F751" t="s">
        <v>1714</v>
      </c>
      <c r="G751" t="s">
        <v>6921</v>
      </c>
    </row>
    <row r="752" spans="1:7" hidden="1" x14ac:dyDescent="0.3">
      <c r="A752">
        <v>796386</v>
      </c>
      <c r="B752">
        <v>6599</v>
      </c>
      <c r="C752" t="s">
        <v>412</v>
      </c>
      <c r="D752">
        <v>7963861</v>
      </c>
      <c r="E752">
        <v>1000</v>
      </c>
      <c r="F752" t="s">
        <v>101</v>
      </c>
      <c r="G752" t="s">
        <v>6919</v>
      </c>
    </row>
    <row r="753" spans="1:7" hidden="1" x14ac:dyDescent="0.3">
      <c r="A753">
        <v>796386</v>
      </c>
      <c r="B753">
        <v>6599</v>
      </c>
      <c r="C753" t="s">
        <v>412</v>
      </c>
      <c r="D753">
        <v>7963861</v>
      </c>
      <c r="E753">
        <v>1099</v>
      </c>
      <c r="F753" t="s">
        <v>1879</v>
      </c>
      <c r="G753" t="s">
        <v>6920</v>
      </c>
    </row>
    <row r="754" spans="1:7" hidden="1" x14ac:dyDescent="0.3">
      <c r="A754">
        <v>794702</v>
      </c>
      <c r="B754">
        <v>726942</v>
      </c>
      <c r="C754" t="s">
        <v>419</v>
      </c>
      <c r="D754">
        <v>7947021</v>
      </c>
      <c r="E754">
        <v>1000</v>
      </c>
      <c r="F754" t="s">
        <v>101</v>
      </c>
      <c r="G754" t="s">
        <v>6910</v>
      </c>
    </row>
    <row r="755" spans="1:7" hidden="1" x14ac:dyDescent="0.3">
      <c r="A755">
        <v>794702</v>
      </c>
      <c r="B755">
        <v>726942</v>
      </c>
      <c r="C755" t="s">
        <v>419</v>
      </c>
      <c r="D755">
        <v>7947021</v>
      </c>
      <c r="E755">
        <v>1099</v>
      </c>
      <c r="F755" t="s">
        <v>1879</v>
      </c>
      <c r="G755" t="s">
        <v>6911</v>
      </c>
    </row>
    <row r="756" spans="1:7" hidden="1" x14ac:dyDescent="0.3">
      <c r="A756">
        <v>794752</v>
      </c>
      <c r="B756">
        <v>768749</v>
      </c>
      <c r="C756" t="s">
        <v>2074</v>
      </c>
      <c r="D756">
        <v>7947521</v>
      </c>
      <c r="E756">
        <v>1000</v>
      </c>
      <c r="F756" t="s">
        <v>101</v>
      </c>
      <c r="G756" t="s">
        <v>6914</v>
      </c>
    </row>
    <row r="757" spans="1:7" hidden="1" x14ac:dyDescent="0.3">
      <c r="A757">
        <v>794752</v>
      </c>
      <c r="B757">
        <v>768749</v>
      </c>
      <c r="C757" t="s">
        <v>2074</v>
      </c>
      <c r="D757">
        <v>7947521</v>
      </c>
      <c r="E757">
        <v>1099</v>
      </c>
      <c r="F757" t="s">
        <v>1879</v>
      </c>
      <c r="G757" t="s">
        <v>6915</v>
      </c>
    </row>
    <row r="758" spans="1:7" hidden="1" x14ac:dyDescent="0.3">
      <c r="A758">
        <v>794770</v>
      </c>
      <c r="B758">
        <v>726945</v>
      </c>
      <c r="C758" t="s">
        <v>423</v>
      </c>
      <c r="D758">
        <v>7947701</v>
      </c>
      <c r="E758">
        <v>1000</v>
      </c>
      <c r="F758" t="s">
        <v>101</v>
      </c>
      <c r="G758" t="s">
        <v>6916</v>
      </c>
    </row>
    <row r="759" spans="1:7" hidden="1" x14ac:dyDescent="0.3">
      <c r="A759">
        <v>794770</v>
      </c>
      <c r="B759">
        <v>726945</v>
      </c>
      <c r="C759" t="s">
        <v>423</v>
      </c>
      <c r="D759">
        <v>7947701</v>
      </c>
      <c r="E759">
        <v>1099</v>
      </c>
      <c r="F759" t="s">
        <v>1879</v>
      </c>
      <c r="G759" t="s">
        <v>6917</v>
      </c>
    </row>
    <row r="760" spans="1:7" hidden="1" x14ac:dyDescent="0.3">
      <c r="A760">
        <v>793917</v>
      </c>
      <c r="B760">
        <v>422691</v>
      </c>
      <c r="C760" t="s">
        <v>2890</v>
      </c>
      <c r="D760">
        <v>7939171</v>
      </c>
      <c r="E760">
        <v>1000</v>
      </c>
      <c r="F760" t="s">
        <v>101</v>
      </c>
      <c r="G760" t="s">
        <v>6909</v>
      </c>
    </row>
    <row r="761" spans="1:7" hidden="1" x14ac:dyDescent="0.3">
      <c r="A761">
        <v>651294</v>
      </c>
      <c r="B761">
        <v>601630</v>
      </c>
      <c r="C761" t="s">
        <v>7567</v>
      </c>
      <c r="D761">
        <v>6512942</v>
      </c>
      <c r="E761">
        <v>1001</v>
      </c>
      <c r="F761" t="s">
        <v>4393</v>
      </c>
      <c r="G761" t="s">
        <v>7578</v>
      </c>
    </row>
    <row r="762" spans="1:7" hidden="1" x14ac:dyDescent="0.3">
      <c r="A762">
        <v>651294</v>
      </c>
      <c r="B762">
        <v>812648</v>
      </c>
      <c r="C762" t="s">
        <v>7598</v>
      </c>
      <c r="D762">
        <v>6512943</v>
      </c>
      <c r="E762">
        <v>1000</v>
      </c>
      <c r="F762" t="s">
        <v>2238</v>
      </c>
      <c r="G762" t="s">
        <v>6765</v>
      </c>
    </row>
    <row r="763" spans="1:7" hidden="1" x14ac:dyDescent="0.3">
      <c r="A763">
        <v>651294</v>
      </c>
      <c r="B763">
        <v>748583</v>
      </c>
      <c r="C763" t="s">
        <v>7597</v>
      </c>
      <c r="D763">
        <v>6512944</v>
      </c>
      <c r="E763">
        <v>1002</v>
      </c>
      <c r="F763" t="s">
        <v>3198</v>
      </c>
      <c r="G763" t="s">
        <v>6766</v>
      </c>
    </row>
    <row r="764" spans="1:7" hidden="1" x14ac:dyDescent="0.3">
      <c r="A764">
        <v>660816</v>
      </c>
      <c r="B764">
        <v>808462</v>
      </c>
      <c r="C764" t="s">
        <v>7599</v>
      </c>
      <c r="D764">
        <v>6608162</v>
      </c>
      <c r="E764">
        <v>1000</v>
      </c>
      <c r="F764" t="s">
        <v>101</v>
      </c>
      <c r="G764" t="s">
        <v>6779</v>
      </c>
    </row>
    <row r="765" spans="1:7" hidden="1" x14ac:dyDescent="0.3">
      <c r="A765">
        <v>794706</v>
      </c>
      <c r="B765">
        <v>593636</v>
      </c>
      <c r="C765" t="s">
        <v>418</v>
      </c>
      <c r="D765">
        <v>7947061</v>
      </c>
      <c r="E765">
        <v>1000</v>
      </c>
      <c r="F765" t="s">
        <v>101</v>
      </c>
      <c r="G765" t="s">
        <v>6912</v>
      </c>
    </row>
    <row r="766" spans="1:7" hidden="1" x14ac:dyDescent="0.3">
      <c r="A766">
        <v>794706</v>
      </c>
      <c r="B766">
        <v>593636</v>
      </c>
      <c r="C766" t="s">
        <v>418</v>
      </c>
      <c r="D766">
        <v>7947061</v>
      </c>
      <c r="E766">
        <v>1099</v>
      </c>
      <c r="F766" t="s">
        <v>1879</v>
      </c>
      <c r="G766" t="s">
        <v>6913</v>
      </c>
    </row>
    <row r="767" spans="1:7" hidden="1" x14ac:dyDescent="0.3">
      <c r="A767">
        <v>710698</v>
      </c>
      <c r="B767">
        <v>601591</v>
      </c>
      <c r="C767" t="s">
        <v>7600</v>
      </c>
      <c r="D767">
        <v>7106982</v>
      </c>
      <c r="E767">
        <v>1001</v>
      </c>
      <c r="F767" t="s">
        <v>4393</v>
      </c>
      <c r="G767" t="s">
        <v>7601</v>
      </c>
    </row>
    <row r="768" spans="1:7" hidden="1" x14ac:dyDescent="0.3">
      <c r="A768">
        <v>710698</v>
      </c>
      <c r="B768">
        <v>812648</v>
      </c>
      <c r="C768" t="s">
        <v>7598</v>
      </c>
      <c r="D768">
        <v>7106983</v>
      </c>
      <c r="E768">
        <v>1000</v>
      </c>
      <c r="F768" t="s">
        <v>2238</v>
      </c>
      <c r="G768" t="s">
        <v>6827</v>
      </c>
    </row>
    <row r="769" spans="1:7" hidden="1" x14ac:dyDescent="0.3">
      <c r="A769">
        <v>803484</v>
      </c>
      <c r="B769">
        <v>410190</v>
      </c>
      <c r="C769" t="s">
        <v>463</v>
      </c>
      <c r="D769">
        <v>8034841</v>
      </c>
      <c r="E769">
        <v>1000</v>
      </c>
      <c r="F769" t="s">
        <v>1339</v>
      </c>
      <c r="G769" t="s">
        <v>6927</v>
      </c>
    </row>
    <row r="770" spans="1:7" hidden="1" x14ac:dyDescent="0.3">
      <c r="A770">
        <v>803484</v>
      </c>
      <c r="B770">
        <v>410190</v>
      </c>
      <c r="C770" t="s">
        <v>463</v>
      </c>
      <c r="D770">
        <v>8034841</v>
      </c>
      <c r="E770">
        <v>1099</v>
      </c>
      <c r="F770" t="s">
        <v>2789</v>
      </c>
      <c r="G770" t="s">
        <v>6928</v>
      </c>
    </row>
    <row r="771" spans="1:7" hidden="1" x14ac:dyDescent="0.3">
      <c r="A771">
        <v>805363</v>
      </c>
      <c r="B771">
        <v>275878</v>
      </c>
      <c r="C771" t="s">
        <v>2891</v>
      </c>
      <c r="D771">
        <v>8053631</v>
      </c>
      <c r="E771">
        <v>1000</v>
      </c>
      <c r="F771" t="s">
        <v>1339</v>
      </c>
      <c r="G771" t="s">
        <v>6929</v>
      </c>
    </row>
    <row r="772" spans="1:7" hidden="1" x14ac:dyDescent="0.3">
      <c r="A772">
        <v>779220</v>
      </c>
      <c r="B772">
        <v>5085</v>
      </c>
      <c r="C772" t="s">
        <v>425</v>
      </c>
      <c r="D772">
        <v>7792201</v>
      </c>
      <c r="E772">
        <v>1000</v>
      </c>
      <c r="F772" t="s">
        <v>2847</v>
      </c>
      <c r="G772" t="s">
        <v>6899</v>
      </c>
    </row>
    <row r="773" spans="1:7" hidden="1" x14ac:dyDescent="0.3">
      <c r="A773">
        <v>779220</v>
      </c>
      <c r="B773">
        <v>422691</v>
      </c>
      <c r="C773" t="s">
        <v>2890</v>
      </c>
      <c r="D773">
        <v>7792202</v>
      </c>
      <c r="E773">
        <v>1001</v>
      </c>
      <c r="F773" t="s">
        <v>2848</v>
      </c>
      <c r="G773" t="s">
        <v>6900</v>
      </c>
    </row>
    <row r="774" spans="1:7" hidden="1" x14ac:dyDescent="0.3">
      <c r="A774">
        <v>805807</v>
      </c>
      <c r="B774">
        <v>5075</v>
      </c>
      <c r="C774" t="s">
        <v>7603</v>
      </c>
      <c r="D774">
        <v>8058071</v>
      </c>
      <c r="E774">
        <v>1000</v>
      </c>
      <c r="F774" t="s">
        <v>101</v>
      </c>
      <c r="G774" t="s">
        <v>6930</v>
      </c>
    </row>
    <row r="775" spans="1:7" hidden="1" x14ac:dyDescent="0.3">
      <c r="A775">
        <v>755694</v>
      </c>
      <c r="B775">
        <v>588293</v>
      </c>
      <c r="C775" t="s">
        <v>434</v>
      </c>
      <c r="D775">
        <v>7556941</v>
      </c>
      <c r="E775">
        <v>1000</v>
      </c>
      <c r="F775" t="s">
        <v>2258</v>
      </c>
      <c r="G775" t="s">
        <v>6867</v>
      </c>
    </row>
    <row r="776" spans="1:7" hidden="1" x14ac:dyDescent="0.3">
      <c r="A776">
        <v>803184</v>
      </c>
      <c r="B776">
        <v>5085</v>
      </c>
      <c r="C776" t="s">
        <v>425</v>
      </c>
      <c r="D776">
        <v>8031841</v>
      </c>
      <c r="E776">
        <v>1000</v>
      </c>
      <c r="F776" t="s">
        <v>2847</v>
      </c>
      <c r="G776" t="s">
        <v>6924</v>
      </c>
    </row>
    <row r="777" spans="1:7" hidden="1" x14ac:dyDescent="0.3">
      <c r="A777">
        <v>803184</v>
      </c>
      <c r="B777">
        <v>5085</v>
      </c>
      <c r="C777" t="s">
        <v>425</v>
      </c>
      <c r="D777">
        <v>8031841</v>
      </c>
      <c r="E777">
        <v>1099</v>
      </c>
      <c r="F777" t="s">
        <v>1573</v>
      </c>
      <c r="G777" t="s">
        <v>6926</v>
      </c>
    </row>
    <row r="778" spans="1:7" hidden="1" x14ac:dyDescent="0.3">
      <c r="A778">
        <v>803184</v>
      </c>
      <c r="B778">
        <v>422691</v>
      </c>
      <c r="C778" t="s">
        <v>2890</v>
      </c>
      <c r="D778">
        <v>8031842</v>
      </c>
      <c r="E778">
        <v>1001</v>
      </c>
      <c r="F778" t="s">
        <v>2848</v>
      </c>
      <c r="G778" t="s">
        <v>6925</v>
      </c>
    </row>
    <row r="779" spans="1:7" hidden="1" x14ac:dyDescent="0.3">
      <c r="A779">
        <v>468369</v>
      </c>
      <c r="B779">
        <v>593636</v>
      </c>
      <c r="C779" t="s">
        <v>418</v>
      </c>
      <c r="D779">
        <v>4683691</v>
      </c>
      <c r="E779">
        <v>1000</v>
      </c>
      <c r="F779" t="s">
        <v>1339</v>
      </c>
      <c r="G779" t="s">
        <v>6716</v>
      </c>
    </row>
    <row r="780" spans="1:7" hidden="1" x14ac:dyDescent="0.3">
      <c r="A780">
        <v>809281</v>
      </c>
      <c r="B780">
        <v>768749</v>
      </c>
      <c r="C780" t="s">
        <v>2074</v>
      </c>
      <c r="D780">
        <v>8092812</v>
      </c>
      <c r="E780">
        <v>1000</v>
      </c>
      <c r="F780" t="s">
        <v>1339</v>
      </c>
      <c r="G780" t="s">
        <v>6933</v>
      </c>
    </row>
    <row r="781" spans="1:7" hidden="1" x14ac:dyDescent="0.3">
      <c r="A781">
        <v>801203</v>
      </c>
      <c r="B781">
        <v>422691</v>
      </c>
      <c r="C781" t="s">
        <v>2890</v>
      </c>
      <c r="D781">
        <v>8012031</v>
      </c>
      <c r="E781">
        <v>1000</v>
      </c>
      <c r="F781" t="s">
        <v>101</v>
      </c>
      <c r="G781" t="s">
        <v>6923</v>
      </c>
    </row>
    <row r="782" spans="1:7" hidden="1" x14ac:dyDescent="0.3">
      <c r="A782">
        <v>801202</v>
      </c>
      <c r="B782">
        <v>422691</v>
      </c>
      <c r="C782" t="s">
        <v>2890</v>
      </c>
      <c r="D782">
        <v>8012021</v>
      </c>
      <c r="E782">
        <v>1000</v>
      </c>
      <c r="F782" t="s">
        <v>101</v>
      </c>
      <c r="G782" t="s">
        <v>6922</v>
      </c>
    </row>
    <row r="783" spans="1:7" hidden="1" x14ac:dyDescent="0.3">
      <c r="A783">
        <v>748878</v>
      </c>
      <c r="B783">
        <v>410190</v>
      </c>
      <c r="C783" t="s">
        <v>463</v>
      </c>
      <c r="D783">
        <v>7488781</v>
      </c>
      <c r="E783">
        <v>1000</v>
      </c>
      <c r="F783" t="s">
        <v>1714</v>
      </c>
      <c r="G783" t="s">
        <v>6864</v>
      </c>
    </row>
    <row r="784" spans="1:7" hidden="1" x14ac:dyDescent="0.3">
      <c r="A784">
        <v>811812</v>
      </c>
      <c r="B784">
        <v>685310</v>
      </c>
      <c r="C784" t="s">
        <v>2893</v>
      </c>
      <c r="D784">
        <v>8118121</v>
      </c>
      <c r="E784">
        <v>1000</v>
      </c>
      <c r="F784" t="s">
        <v>1714</v>
      </c>
      <c r="G784" t="s">
        <v>6934</v>
      </c>
    </row>
    <row r="785" spans="1:7" hidden="1" x14ac:dyDescent="0.3">
      <c r="A785">
        <v>814185</v>
      </c>
      <c r="B785">
        <v>5085</v>
      </c>
      <c r="C785" t="s">
        <v>425</v>
      </c>
      <c r="D785">
        <v>8141851</v>
      </c>
      <c r="E785">
        <v>1000</v>
      </c>
      <c r="F785" t="s">
        <v>1714</v>
      </c>
      <c r="G785" t="s">
        <v>6935</v>
      </c>
    </row>
    <row r="786" spans="1:7" hidden="1" x14ac:dyDescent="0.3">
      <c r="A786">
        <v>806570</v>
      </c>
      <c r="B786">
        <v>510806</v>
      </c>
      <c r="C786" t="s">
        <v>2889</v>
      </c>
      <c r="D786">
        <v>8065701</v>
      </c>
      <c r="E786">
        <v>1000</v>
      </c>
      <c r="F786" t="s">
        <v>101</v>
      </c>
      <c r="G786" t="s">
        <v>6931</v>
      </c>
    </row>
    <row r="787" spans="1:7" hidden="1" x14ac:dyDescent="0.3">
      <c r="A787">
        <v>806570</v>
      </c>
      <c r="B787">
        <v>510806</v>
      </c>
      <c r="C787" t="s">
        <v>2889</v>
      </c>
      <c r="D787">
        <v>8065701</v>
      </c>
      <c r="E787">
        <v>1099</v>
      </c>
      <c r="F787" t="s">
        <v>1879</v>
      </c>
      <c r="G787" t="s">
        <v>6932</v>
      </c>
    </row>
    <row r="788" spans="1:7" hidden="1" x14ac:dyDescent="0.3">
      <c r="A788">
        <v>817128</v>
      </c>
      <c r="B788">
        <v>6599</v>
      </c>
      <c r="C788" t="s">
        <v>412</v>
      </c>
      <c r="D788">
        <v>8171282</v>
      </c>
      <c r="E788">
        <v>1000</v>
      </c>
      <c r="F788" t="s">
        <v>101</v>
      </c>
      <c r="G788" t="s">
        <v>6946</v>
      </c>
    </row>
    <row r="789" spans="1:7" hidden="1" x14ac:dyDescent="0.3">
      <c r="A789">
        <v>816706</v>
      </c>
      <c r="B789">
        <v>544148</v>
      </c>
      <c r="C789" t="s">
        <v>447</v>
      </c>
      <c r="D789">
        <v>8167061</v>
      </c>
      <c r="E789">
        <v>1000</v>
      </c>
      <c r="F789" t="s">
        <v>2238</v>
      </c>
      <c r="G789" t="s">
        <v>6942</v>
      </c>
    </row>
    <row r="790" spans="1:7" hidden="1" x14ac:dyDescent="0.3">
      <c r="A790">
        <v>816706</v>
      </c>
      <c r="B790">
        <v>544148</v>
      </c>
      <c r="C790" t="s">
        <v>447</v>
      </c>
      <c r="D790">
        <v>8167061</v>
      </c>
      <c r="E790">
        <v>1099</v>
      </c>
      <c r="F790" t="s">
        <v>2907</v>
      </c>
      <c r="G790" t="s">
        <v>6945</v>
      </c>
    </row>
    <row r="791" spans="1:7" hidden="1" x14ac:dyDescent="0.3">
      <c r="A791">
        <v>816706</v>
      </c>
      <c r="B791">
        <v>6223</v>
      </c>
      <c r="C791" t="s">
        <v>428</v>
      </c>
      <c r="D791">
        <v>8167062</v>
      </c>
      <c r="E791">
        <v>1001</v>
      </c>
      <c r="F791" t="s">
        <v>2325</v>
      </c>
      <c r="G791" t="s">
        <v>6943</v>
      </c>
    </row>
    <row r="792" spans="1:7" hidden="1" x14ac:dyDescent="0.3">
      <c r="A792">
        <v>816706</v>
      </c>
      <c r="B792">
        <v>6223</v>
      </c>
      <c r="C792" t="s">
        <v>428</v>
      </c>
      <c r="D792">
        <v>8167062</v>
      </c>
      <c r="E792">
        <v>1098</v>
      </c>
      <c r="F792" t="s">
        <v>2906</v>
      </c>
      <c r="G792" t="s">
        <v>6944</v>
      </c>
    </row>
    <row r="793" spans="1:7" hidden="1" x14ac:dyDescent="0.3">
      <c r="A793">
        <v>816255</v>
      </c>
      <c r="B793">
        <v>726945</v>
      </c>
      <c r="C793" t="s">
        <v>423</v>
      </c>
      <c r="D793">
        <v>8162551</v>
      </c>
      <c r="E793">
        <v>1000</v>
      </c>
      <c r="F793" t="s">
        <v>101</v>
      </c>
      <c r="G793" t="s">
        <v>6938</v>
      </c>
    </row>
    <row r="794" spans="1:7" hidden="1" x14ac:dyDescent="0.3">
      <c r="A794">
        <v>816255</v>
      </c>
      <c r="B794">
        <v>726945</v>
      </c>
      <c r="C794" t="s">
        <v>423</v>
      </c>
      <c r="D794">
        <v>8162551</v>
      </c>
      <c r="E794">
        <v>1099</v>
      </c>
      <c r="F794" t="s">
        <v>1879</v>
      </c>
      <c r="G794" t="s">
        <v>6939</v>
      </c>
    </row>
    <row r="795" spans="1:7" hidden="1" x14ac:dyDescent="0.3">
      <c r="A795">
        <v>816256</v>
      </c>
      <c r="B795">
        <v>726945</v>
      </c>
      <c r="C795" t="s">
        <v>423</v>
      </c>
      <c r="D795">
        <v>8162561</v>
      </c>
      <c r="E795">
        <v>1000</v>
      </c>
      <c r="F795" t="s">
        <v>101</v>
      </c>
      <c r="G795" t="s">
        <v>6940</v>
      </c>
    </row>
    <row r="796" spans="1:7" hidden="1" x14ac:dyDescent="0.3">
      <c r="A796">
        <v>816256</v>
      </c>
      <c r="B796">
        <v>726945</v>
      </c>
      <c r="C796" t="s">
        <v>423</v>
      </c>
      <c r="D796">
        <v>8162561</v>
      </c>
      <c r="E796">
        <v>1099</v>
      </c>
      <c r="F796" t="s">
        <v>1879</v>
      </c>
      <c r="G796" t="s">
        <v>6941</v>
      </c>
    </row>
    <row r="797" spans="1:7" hidden="1" x14ac:dyDescent="0.3">
      <c r="A797">
        <v>447509</v>
      </c>
      <c r="B797">
        <v>726945</v>
      </c>
      <c r="C797" t="s">
        <v>423</v>
      </c>
      <c r="D797">
        <v>4475092</v>
      </c>
      <c r="E797">
        <v>1000</v>
      </c>
      <c r="F797" t="s">
        <v>101</v>
      </c>
      <c r="G797" t="s">
        <v>6711</v>
      </c>
    </row>
    <row r="798" spans="1:7" hidden="1" x14ac:dyDescent="0.3">
      <c r="A798">
        <v>824454</v>
      </c>
      <c r="B798">
        <v>593636</v>
      </c>
      <c r="C798" t="s">
        <v>418</v>
      </c>
      <c r="D798">
        <v>8244541</v>
      </c>
      <c r="E798">
        <v>1000</v>
      </c>
      <c r="F798" t="s">
        <v>1339</v>
      </c>
      <c r="G798" t="s">
        <v>6947</v>
      </c>
    </row>
    <row r="799" spans="1:7" hidden="1" x14ac:dyDescent="0.3">
      <c r="A799">
        <v>824454</v>
      </c>
      <c r="B799">
        <v>593636</v>
      </c>
      <c r="C799" t="s">
        <v>418</v>
      </c>
      <c r="D799">
        <v>8244542</v>
      </c>
      <c r="E799">
        <v>1001</v>
      </c>
      <c r="F799" t="s">
        <v>57</v>
      </c>
      <c r="G799" t="s">
        <v>6948</v>
      </c>
    </row>
    <row r="800" spans="1:7" hidden="1" x14ac:dyDescent="0.3">
      <c r="A800">
        <v>827891</v>
      </c>
      <c r="B800">
        <v>71250</v>
      </c>
      <c r="C800" t="s">
        <v>431</v>
      </c>
      <c r="D800">
        <v>8278911</v>
      </c>
      <c r="E800">
        <v>1000</v>
      </c>
      <c r="F800" t="s">
        <v>4678</v>
      </c>
      <c r="G800" t="s">
        <v>6955</v>
      </c>
    </row>
    <row r="801" spans="1:7" hidden="1" x14ac:dyDescent="0.3">
      <c r="A801">
        <v>827891</v>
      </c>
      <c r="B801">
        <v>71250</v>
      </c>
      <c r="C801" t="s">
        <v>431</v>
      </c>
      <c r="D801">
        <v>8278912</v>
      </c>
      <c r="E801">
        <v>1001</v>
      </c>
      <c r="F801" t="s">
        <v>3240</v>
      </c>
      <c r="G801" t="s">
        <v>6957</v>
      </c>
    </row>
    <row r="802" spans="1:7" hidden="1" x14ac:dyDescent="0.3">
      <c r="A802">
        <v>827891</v>
      </c>
      <c r="B802">
        <v>834818</v>
      </c>
      <c r="C802" t="s">
        <v>3049</v>
      </c>
      <c r="D802">
        <v>8278913</v>
      </c>
      <c r="E802">
        <v>1012</v>
      </c>
      <c r="F802" t="s">
        <v>106</v>
      </c>
      <c r="G802" t="s">
        <v>6956</v>
      </c>
    </row>
    <row r="803" spans="1:7" hidden="1" x14ac:dyDescent="0.3">
      <c r="A803">
        <v>827891</v>
      </c>
      <c r="B803">
        <v>834818</v>
      </c>
      <c r="C803" t="s">
        <v>3049</v>
      </c>
      <c r="D803">
        <v>8278914</v>
      </c>
      <c r="E803">
        <v>1011</v>
      </c>
      <c r="F803" t="s">
        <v>1714</v>
      </c>
      <c r="G803" t="s">
        <v>6958</v>
      </c>
    </row>
    <row r="804" spans="1:7" hidden="1" x14ac:dyDescent="0.3">
      <c r="A804">
        <v>827282</v>
      </c>
      <c r="B804">
        <v>768753</v>
      </c>
      <c r="C804" t="s">
        <v>1964</v>
      </c>
      <c r="D804">
        <v>8272821</v>
      </c>
      <c r="E804">
        <v>1000</v>
      </c>
      <c r="F804" t="s">
        <v>101</v>
      </c>
      <c r="G804" t="s">
        <v>6953</v>
      </c>
    </row>
    <row r="805" spans="1:7" hidden="1" x14ac:dyDescent="0.3">
      <c r="A805">
        <v>827282</v>
      </c>
      <c r="B805">
        <v>768753</v>
      </c>
      <c r="C805" t="s">
        <v>1964</v>
      </c>
      <c r="D805">
        <v>8272821</v>
      </c>
      <c r="E805">
        <v>1099</v>
      </c>
      <c r="F805" t="s">
        <v>1879</v>
      </c>
      <c r="G805" t="s">
        <v>6954</v>
      </c>
    </row>
    <row r="806" spans="1:7" hidden="1" x14ac:dyDescent="0.3">
      <c r="A806">
        <v>824734</v>
      </c>
      <c r="B806">
        <v>726945</v>
      </c>
      <c r="C806" t="s">
        <v>423</v>
      </c>
      <c r="D806">
        <v>8247341</v>
      </c>
      <c r="E806">
        <v>1000</v>
      </c>
      <c r="F806" t="s">
        <v>3017</v>
      </c>
      <c r="G806" t="s">
        <v>6949</v>
      </c>
    </row>
    <row r="807" spans="1:7" hidden="1" x14ac:dyDescent="0.3">
      <c r="A807">
        <v>824734</v>
      </c>
      <c r="B807">
        <v>768753</v>
      </c>
      <c r="C807" t="s">
        <v>1964</v>
      </c>
      <c r="D807">
        <v>8247342</v>
      </c>
      <c r="E807">
        <v>1001</v>
      </c>
      <c r="F807" t="s">
        <v>3018</v>
      </c>
      <c r="G807" t="s">
        <v>6950</v>
      </c>
    </row>
    <row r="808" spans="1:7" hidden="1" x14ac:dyDescent="0.3">
      <c r="A808">
        <v>592178</v>
      </c>
      <c r="B808">
        <v>410190</v>
      </c>
      <c r="C808" t="s">
        <v>463</v>
      </c>
      <c r="D808">
        <v>5921781</v>
      </c>
      <c r="E808">
        <v>1000</v>
      </c>
      <c r="F808" t="s">
        <v>1714</v>
      </c>
      <c r="G808" t="s">
        <v>6755</v>
      </c>
    </row>
    <row r="809" spans="1:7" hidden="1" x14ac:dyDescent="0.3">
      <c r="A809">
        <v>616125</v>
      </c>
      <c r="B809">
        <v>410190</v>
      </c>
      <c r="C809" t="s">
        <v>463</v>
      </c>
      <c r="D809">
        <v>6161251</v>
      </c>
      <c r="E809">
        <v>1000</v>
      </c>
      <c r="F809" t="s">
        <v>1714</v>
      </c>
      <c r="G809" t="s">
        <v>6756</v>
      </c>
    </row>
    <row r="810" spans="1:7" hidden="1" x14ac:dyDescent="0.3">
      <c r="A810">
        <v>824270</v>
      </c>
      <c r="B810">
        <v>510806</v>
      </c>
      <c r="C810" t="s">
        <v>2889</v>
      </c>
      <c r="D810">
        <v>8242701</v>
      </c>
      <c r="E810">
        <v>1000</v>
      </c>
      <c r="F810" t="s">
        <v>101</v>
      </c>
      <c r="G810" t="s">
        <v>4035</v>
      </c>
    </row>
    <row r="811" spans="1:7" hidden="1" x14ac:dyDescent="0.3">
      <c r="A811">
        <v>830983</v>
      </c>
      <c r="B811">
        <v>422691</v>
      </c>
      <c r="C811" t="s">
        <v>2890</v>
      </c>
      <c r="D811">
        <v>8309831</v>
      </c>
      <c r="E811">
        <v>1000</v>
      </c>
      <c r="F811" t="s">
        <v>101</v>
      </c>
      <c r="G811" t="s">
        <v>6959</v>
      </c>
    </row>
    <row r="812" spans="1:7" hidden="1" x14ac:dyDescent="0.3">
      <c r="A812">
        <v>137271</v>
      </c>
      <c r="B812">
        <v>6241</v>
      </c>
      <c r="C812" t="s">
        <v>424</v>
      </c>
      <c r="D812">
        <v>1372711</v>
      </c>
      <c r="E812">
        <v>1000</v>
      </c>
      <c r="F812" t="s">
        <v>101</v>
      </c>
      <c r="G812" t="s">
        <v>6674</v>
      </c>
    </row>
    <row r="813" spans="1:7" hidden="1" x14ac:dyDescent="0.3">
      <c r="A813">
        <v>137271</v>
      </c>
      <c r="B813">
        <v>864617</v>
      </c>
      <c r="C813" t="s">
        <v>7568</v>
      </c>
      <c r="D813">
        <v>1372712</v>
      </c>
      <c r="E813">
        <v>1011</v>
      </c>
      <c r="F813" t="s">
        <v>7441</v>
      </c>
      <c r="G813" t="s">
        <v>7440</v>
      </c>
    </row>
    <row r="814" spans="1:7" hidden="1" x14ac:dyDescent="0.3">
      <c r="A814">
        <v>166695</v>
      </c>
      <c r="B814">
        <v>768757</v>
      </c>
      <c r="C814" t="s">
        <v>2069</v>
      </c>
      <c r="D814">
        <v>1666951</v>
      </c>
      <c r="E814">
        <v>1000</v>
      </c>
      <c r="F814" t="s">
        <v>1339</v>
      </c>
      <c r="G814" t="s">
        <v>6680</v>
      </c>
    </row>
    <row r="815" spans="1:7" hidden="1" x14ac:dyDescent="0.3">
      <c r="A815">
        <v>834738</v>
      </c>
      <c r="B815">
        <v>768749</v>
      </c>
      <c r="C815" t="s">
        <v>2074</v>
      </c>
      <c r="D815">
        <v>8347381</v>
      </c>
      <c r="E815">
        <v>1000</v>
      </c>
      <c r="F815" t="s">
        <v>1339</v>
      </c>
      <c r="G815" t="s">
        <v>6965</v>
      </c>
    </row>
    <row r="816" spans="1:7" hidden="1" x14ac:dyDescent="0.3">
      <c r="A816">
        <v>832415</v>
      </c>
      <c r="B816">
        <v>768756</v>
      </c>
      <c r="C816" t="s">
        <v>7602</v>
      </c>
      <c r="D816">
        <v>8324151</v>
      </c>
      <c r="E816">
        <v>1000</v>
      </c>
      <c r="F816" t="s">
        <v>101</v>
      </c>
      <c r="G816" t="s">
        <v>6963</v>
      </c>
    </row>
    <row r="817" spans="1:7" hidden="1" x14ac:dyDescent="0.3">
      <c r="A817">
        <v>832415</v>
      </c>
      <c r="B817">
        <v>768756</v>
      </c>
      <c r="C817" t="s">
        <v>7602</v>
      </c>
      <c r="D817">
        <v>8324151</v>
      </c>
      <c r="E817">
        <v>1099</v>
      </c>
      <c r="F817" t="s">
        <v>1879</v>
      </c>
      <c r="G817" t="s">
        <v>6964</v>
      </c>
    </row>
    <row r="818" spans="1:7" hidden="1" x14ac:dyDescent="0.3">
      <c r="A818">
        <v>832272</v>
      </c>
      <c r="B818">
        <v>6205</v>
      </c>
      <c r="C818" t="s">
        <v>427</v>
      </c>
      <c r="D818">
        <v>8322721</v>
      </c>
      <c r="E818">
        <v>1000</v>
      </c>
      <c r="F818" t="s">
        <v>3613</v>
      </c>
      <c r="G818" t="s">
        <v>6960</v>
      </c>
    </row>
    <row r="819" spans="1:7" hidden="1" x14ac:dyDescent="0.3">
      <c r="A819">
        <v>832272</v>
      </c>
      <c r="B819">
        <v>6205</v>
      </c>
      <c r="C819" t="s">
        <v>427</v>
      </c>
      <c r="D819">
        <v>8322721</v>
      </c>
      <c r="E819">
        <v>1099</v>
      </c>
      <c r="F819" t="s">
        <v>1879</v>
      </c>
      <c r="G819" t="s">
        <v>6962</v>
      </c>
    </row>
    <row r="820" spans="1:7" hidden="1" x14ac:dyDescent="0.3">
      <c r="A820">
        <v>832272</v>
      </c>
      <c r="B820">
        <v>847141</v>
      </c>
      <c r="C820" t="s">
        <v>7548</v>
      </c>
      <c r="D820">
        <v>8322722</v>
      </c>
      <c r="E820">
        <v>1011</v>
      </c>
      <c r="F820" t="s">
        <v>101</v>
      </c>
      <c r="G820" t="s">
        <v>6961</v>
      </c>
    </row>
    <row r="821" spans="1:7" hidden="1" x14ac:dyDescent="0.3">
      <c r="A821">
        <v>835661</v>
      </c>
      <c r="B821">
        <v>665485</v>
      </c>
      <c r="C821" t="s">
        <v>2892</v>
      </c>
      <c r="D821">
        <v>8356611</v>
      </c>
      <c r="E821">
        <v>1000</v>
      </c>
      <c r="F821" t="s">
        <v>1714</v>
      </c>
      <c r="G821" t="s">
        <v>6966</v>
      </c>
    </row>
    <row r="822" spans="1:7" hidden="1" x14ac:dyDescent="0.3">
      <c r="A822">
        <v>824736</v>
      </c>
      <c r="B822">
        <v>768749</v>
      </c>
      <c r="C822" t="s">
        <v>2074</v>
      </c>
      <c r="D822">
        <v>8247361</v>
      </c>
      <c r="E822">
        <v>1000</v>
      </c>
      <c r="F822" t="s">
        <v>101</v>
      </c>
      <c r="G822" t="s">
        <v>6951</v>
      </c>
    </row>
    <row r="823" spans="1:7" hidden="1" x14ac:dyDescent="0.3">
      <c r="A823">
        <v>824736</v>
      </c>
      <c r="B823">
        <v>768749</v>
      </c>
      <c r="C823" t="s">
        <v>2074</v>
      </c>
      <c r="D823">
        <v>8247361</v>
      </c>
      <c r="E823">
        <v>1099</v>
      </c>
      <c r="F823" t="s">
        <v>1879</v>
      </c>
      <c r="G823" t="s">
        <v>6952</v>
      </c>
    </row>
    <row r="824" spans="1:7" hidden="1" x14ac:dyDescent="0.3">
      <c r="A824">
        <v>487069</v>
      </c>
      <c r="B824">
        <v>726941</v>
      </c>
      <c r="C824" t="s">
        <v>2079</v>
      </c>
      <c r="D824">
        <v>4870691</v>
      </c>
      <c r="E824">
        <v>1000</v>
      </c>
      <c r="F824" t="s">
        <v>1339</v>
      </c>
      <c r="G824" t="s">
        <v>6718</v>
      </c>
    </row>
    <row r="825" spans="1:7" hidden="1" x14ac:dyDescent="0.3">
      <c r="A825">
        <v>487069</v>
      </c>
      <c r="B825">
        <v>726941</v>
      </c>
      <c r="C825" t="s">
        <v>2079</v>
      </c>
      <c r="D825">
        <v>4870691</v>
      </c>
      <c r="E825">
        <v>1099</v>
      </c>
      <c r="F825" t="s">
        <v>1880</v>
      </c>
      <c r="G825" t="s">
        <v>6719</v>
      </c>
    </row>
    <row r="826" spans="1:7" hidden="1" x14ac:dyDescent="0.3">
      <c r="A826">
        <v>501364</v>
      </c>
      <c r="B826">
        <v>593636</v>
      </c>
      <c r="C826" t="s">
        <v>418</v>
      </c>
      <c r="D826">
        <v>5013641</v>
      </c>
      <c r="E826">
        <v>1000</v>
      </c>
      <c r="F826" t="s">
        <v>1339</v>
      </c>
      <c r="G826" t="s">
        <v>6723</v>
      </c>
    </row>
    <row r="827" spans="1:7" hidden="1" x14ac:dyDescent="0.3">
      <c r="A827">
        <v>501364</v>
      </c>
      <c r="B827">
        <v>593636</v>
      </c>
      <c r="C827" t="s">
        <v>418</v>
      </c>
      <c r="D827">
        <v>5013641</v>
      </c>
      <c r="E827">
        <v>1099</v>
      </c>
      <c r="F827" t="s">
        <v>1880</v>
      </c>
      <c r="G827" t="s">
        <v>6724</v>
      </c>
    </row>
    <row r="828" spans="1:7" hidden="1" x14ac:dyDescent="0.3">
      <c r="A828">
        <v>214331</v>
      </c>
      <c r="B828">
        <v>743483</v>
      </c>
      <c r="C828" t="s">
        <v>2072</v>
      </c>
      <c r="D828">
        <v>2143312</v>
      </c>
      <c r="E828">
        <v>1000</v>
      </c>
      <c r="F828" t="s">
        <v>101</v>
      </c>
      <c r="G828" t="s">
        <v>6689</v>
      </c>
    </row>
    <row r="829" spans="1:7" hidden="1" x14ac:dyDescent="0.3">
      <c r="A829">
        <v>214331</v>
      </c>
      <c r="B829">
        <v>743483</v>
      </c>
      <c r="C829" t="s">
        <v>2072</v>
      </c>
      <c r="D829">
        <v>2143312</v>
      </c>
      <c r="E829">
        <v>1099</v>
      </c>
      <c r="F829" t="s">
        <v>1879</v>
      </c>
      <c r="G829" t="s">
        <v>6690</v>
      </c>
    </row>
    <row r="830" spans="1:7" hidden="1" x14ac:dyDescent="0.3">
      <c r="A830">
        <v>816035</v>
      </c>
      <c r="B830">
        <v>593636</v>
      </c>
      <c r="C830" t="s">
        <v>418</v>
      </c>
      <c r="D830">
        <v>8160351</v>
      </c>
      <c r="E830">
        <v>1000</v>
      </c>
      <c r="F830" t="s">
        <v>1339</v>
      </c>
      <c r="G830" t="s">
        <v>6936</v>
      </c>
    </row>
    <row r="831" spans="1:7" hidden="1" x14ac:dyDescent="0.3">
      <c r="A831">
        <v>816035</v>
      </c>
      <c r="B831">
        <v>593636</v>
      </c>
      <c r="C831" t="s">
        <v>418</v>
      </c>
      <c r="D831">
        <v>8160351</v>
      </c>
      <c r="E831">
        <v>1099</v>
      </c>
      <c r="F831" t="s">
        <v>1880</v>
      </c>
      <c r="G831" t="s">
        <v>6937</v>
      </c>
    </row>
    <row r="832" spans="1:7" hidden="1" x14ac:dyDescent="0.3">
      <c r="A832">
        <v>837566</v>
      </c>
      <c r="B832">
        <v>410190</v>
      </c>
      <c r="C832" t="s">
        <v>463</v>
      </c>
      <c r="D832">
        <v>8375661</v>
      </c>
      <c r="E832">
        <v>1000</v>
      </c>
      <c r="F832" t="s">
        <v>1714</v>
      </c>
      <c r="G832" t="s">
        <v>6967</v>
      </c>
    </row>
    <row r="833" spans="1:7" hidden="1" x14ac:dyDescent="0.3">
      <c r="A833">
        <v>840864</v>
      </c>
      <c r="B833">
        <v>593636</v>
      </c>
      <c r="C833" t="s">
        <v>418</v>
      </c>
      <c r="D833">
        <v>8408641</v>
      </c>
      <c r="E833">
        <v>1000</v>
      </c>
      <c r="F833" t="s">
        <v>101</v>
      </c>
      <c r="G833" t="s">
        <v>6968</v>
      </c>
    </row>
    <row r="834" spans="1:7" hidden="1" x14ac:dyDescent="0.3">
      <c r="A834">
        <v>841850</v>
      </c>
      <c r="B834">
        <v>410190</v>
      </c>
      <c r="C834" t="s">
        <v>463</v>
      </c>
      <c r="D834">
        <v>8418501</v>
      </c>
      <c r="E834">
        <v>1000</v>
      </c>
      <c r="F834" t="s">
        <v>1714</v>
      </c>
      <c r="G834" t="s">
        <v>6969</v>
      </c>
    </row>
    <row r="835" spans="1:7" hidden="1" x14ac:dyDescent="0.3">
      <c r="A835">
        <v>456811</v>
      </c>
      <c r="B835">
        <v>743481</v>
      </c>
      <c r="C835" t="s">
        <v>7596</v>
      </c>
      <c r="D835">
        <v>4568111</v>
      </c>
      <c r="E835">
        <v>1000</v>
      </c>
      <c r="F835" t="s">
        <v>101</v>
      </c>
      <c r="G835" t="s">
        <v>6712</v>
      </c>
    </row>
    <row r="836" spans="1:7" hidden="1" x14ac:dyDescent="0.3">
      <c r="A836">
        <v>842196</v>
      </c>
      <c r="B836">
        <v>410190</v>
      </c>
      <c r="C836" t="s">
        <v>463</v>
      </c>
      <c r="D836">
        <v>8421961</v>
      </c>
      <c r="E836">
        <v>1000</v>
      </c>
      <c r="F836" t="s">
        <v>1714</v>
      </c>
      <c r="G836" t="s">
        <v>6975</v>
      </c>
    </row>
    <row r="837" spans="1:7" hidden="1" x14ac:dyDescent="0.3">
      <c r="A837">
        <v>841966</v>
      </c>
      <c r="B837">
        <v>6198</v>
      </c>
      <c r="C837" t="s">
        <v>426</v>
      </c>
      <c r="D837">
        <v>8419661</v>
      </c>
      <c r="E837">
        <v>1000</v>
      </c>
      <c r="F837" t="s">
        <v>4559</v>
      </c>
      <c r="G837" t="s">
        <v>6970</v>
      </c>
    </row>
    <row r="838" spans="1:7" hidden="1" x14ac:dyDescent="0.3">
      <c r="A838">
        <v>841966</v>
      </c>
      <c r="B838">
        <v>847139</v>
      </c>
      <c r="C838" t="s">
        <v>3048</v>
      </c>
      <c r="D838">
        <v>8419662</v>
      </c>
      <c r="E838">
        <v>1011</v>
      </c>
      <c r="F838" t="s">
        <v>101</v>
      </c>
      <c r="G838" t="s">
        <v>6971</v>
      </c>
    </row>
    <row r="839" spans="1:7" hidden="1" x14ac:dyDescent="0.3">
      <c r="A839">
        <v>841966</v>
      </c>
      <c r="B839">
        <v>847139</v>
      </c>
      <c r="C839" t="s">
        <v>3048</v>
      </c>
      <c r="D839">
        <v>8419662</v>
      </c>
      <c r="E839">
        <v>1099</v>
      </c>
      <c r="F839" t="s">
        <v>1879</v>
      </c>
      <c r="G839" t="s">
        <v>6972</v>
      </c>
    </row>
    <row r="840" spans="1:7" hidden="1" x14ac:dyDescent="0.3">
      <c r="A840">
        <v>841968</v>
      </c>
      <c r="B840">
        <v>768749</v>
      </c>
      <c r="C840" t="s">
        <v>2074</v>
      </c>
      <c r="D840">
        <v>8419681</v>
      </c>
      <c r="E840">
        <v>1000</v>
      </c>
      <c r="F840" t="s">
        <v>101</v>
      </c>
      <c r="G840" t="s">
        <v>6973</v>
      </c>
    </row>
    <row r="841" spans="1:7" hidden="1" x14ac:dyDescent="0.3">
      <c r="A841">
        <v>841968</v>
      </c>
      <c r="B841">
        <v>768749</v>
      </c>
      <c r="C841" t="s">
        <v>2074</v>
      </c>
      <c r="D841">
        <v>8419681</v>
      </c>
      <c r="E841">
        <v>1099</v>
      </c>
      <c r="F841" t="s">
        <v>1879</v>
      </c>
      <c r="G841" t="s">
        <v>6974</v>
      </c>
    </row>
    <row r="842" spans="1:7" hidden="1" x14ac:dyDescent="0.3">
      <c r="A842">
        <v>842275</v>
      </c>
      <c r="B842">
        <v>410190</v>
      </c>
      <c r="C842" t="s">
        <v>463</v>
      </c>
      <c r="D842">
        <v>8422751</v>
      </c>
      <c r="E842">
        <v>1000</v>
      </c>
      <c r="F842" t="s">
        <v>1714</v>
      </c>
      <c r="G842" t="s">
        <v>6976</v>
      </c>
    </row>
    <row r="843" spans="1:7" hidden="1" x14ac:dyDescent="0.3">
      <c r="A843">
        <v>844686</v>
      </c>
      <c r="B843">
        <v>665485</v>
      </c>
      <c r="C843" t="s">
        <v>2892</v>
      </c>
      <c r="D843">
        <v>8446861</v>
      </c>
      <c r="E843">
        <v>1000</v>
      </c>
      <c r="F843" t="s">
        <v>1714</v>
      </c>
      <c r="G843" t="s">
        <v>6979</v>
      </c>
    </row>
    <row r="844" spans="1:7" hidden="1" x14ac:dyDescent="0.3">
      <c r="A844">
        <v>844686</v>
      </c>
      <c r="B844">
        <v>665485</v>
      </c>
      <c r="C844" t="s">
        <v>2892</v>
      </c>
      <c r="D844">
        <v>8446861</v>
      </c>
      <c r="E844">
        <v>1099</v>
      </c>
      <c r="F844" t="s">
        <v>2368</v>
      </c>
      <c r="G844" t="s">
        <v>6980</v>
      </c>
    </row>
    <row r="845" spans="1:7" hidden="1" x14ac:dyDescent="0.3">
      <c r="A845">
        <v>851082</v>
      </c>
      <c r="B845">
        <v>422691</v>
      </c>
      <c r="C845" t="s">
        <v>2890</v>
      </c>
      <c r="D845">
        <v>8510821</v>
      </c>
      <c r="E845">
        <v>1000</v>
      </c>
      <c r="F845" t="s">
        <v>101</v>
      </c>
      <c r="G845" t="s">
        <v>6981</v>
      </c>
    </row>
    <row r="846" spans="1:7" hidden="1" x14ac:dyDescent="0.3">
      <c r="A846">
        <v>852126</v>
      </c>
      <c r="B846">
        <v>5085</v>
      </c>
      <c r="C846" t="s">
        <v>425</v>
      </c>
      <c r="D846">
        <v>8521261</v>
      </c>
      <c r="E846">
        <v>1000</v>
      </c>
      <c r="F846" t="s">
        <v>1714</v>
      </c>
      <c r="G846" t="s">
        <v>6982</v>
      </c>
    </row>
    <row r="847" spans="1:7" hidden="1" x14ac:dyDescent="0.3">
      <c r="A847">
        <v>852126</v>
      </c>
      <c r="B847">
        <v>5085</v>
      </c>
      <c r="C847" t="s">
        <v>425</v>
      </c>
      <c r="D847">
        <v>8521261</v>
      </c>
      <c r="E847">
        <v>1099</v>
      </c>
      <c r="F847" t="s">
        <v>2368</v>
      </c>
      <c r="G847" t="s">
        <v>6983</v>
      </c>
    </row>
    <row r="848" spans="1:7" hidden="1" x14ac:dyDescent="0.3">
      <c r="A848">
        <v>855399</v>
      </c>
      <c r="B848">
        <v>726941</v>
      </c>
      <c r="C848" t="s">
        <v>2079</v>
      </c>
      <c r="D848">
        <v>8553991</v>
      </c>
      <c r="E848">
        <v>1000</v>
      </c>
      <c r="F848" t="s">
        <v>101</v>
      </c>
      <c r="G848" t="s">
        <v>6985</v>
      </c>
    </row>
    <row r="849" spans="1:7" hidden="1" x14ac:dyDescent="0.3">
      <c r="A849">
        <v>855399</v>
      </c>
      <c r="B849">
        <v>726941</v>
      </c>
      <c r="C849" t="s">
        <v>2079</v>
      </c>
      <c r="D849">
        <v>8553991</v>
      </c>
      <c r="E849">
        <v>1098</v>
      </c>
      <c r="F849" t="s">
        <v>1574</v>
      </c>
      <c r="G849" t="s">
        <v>6987</v>
      </c>
    </row>
    <row r="850" spans="1:7" hidden="1" x14ac:dyDescent="0.3">
      <c r="A850">
        <v>855399</v>
      </c>
      <c r="B850">
        <v>726941</v>
      </c>
      <c r="C850" t="s">
        <v>2079</v>
      </c>
      <c r="D850">
        <v>8553992</v>
      </c>
      <c r="E850">
        <v>1001</v>
      </c>
      <c r="F850" t="s">
        <v>106</v>
      </c>
      <c r="G850" t="s">
        <v>6986</v>
      </c>
    </row>
    <row r="851" spans="1:7" hidden="1" x14ac:dyDescent="0.3">
      <c r="A851">
        <v>855399</v>
      </c>
      <c r="B851">
        <v>726941</v>
      </c>
      <c r="C851" t="s">
        <v>2079</v>
      </c>
      <c r="D851">
        <v>8553992</v>
      </c>
      <c r="E851">
        <v>1099</v>
      </c>
      <c r="F851" t="s">
        <v>1880</v>
      </c>
      <c r="G851" t="s">
        <v>6988</v>
      </c>
    </row>
    <row r="852" spans="1:7" hidden="1" x14ac:dyDescent="0.3">
      <c r="A852">
        <v>857020</v>
      </c>
      <c r="B852">
        <v>726942</v>
      </c>
      <c r="C852" t="s">
        <v>419</v>
      </c>
      <c r="D852">
        <v>8570201</v>
      </c>
      <c r="E852">
        <v>1000</v>
      </c>
      <c r="F852" t="s">
        <v>101</v>
      </c>
      <c r="G852" t="s">
        <v>6989</v>
      </c>
    </row>
    <row r="853" spans="1:7" hidden="1" x14ac:dyDescent="0.3">
      <c r="A853">
        <v>857020</v>
      </c>
      <c r="B853">
        <v>842988</v>
      </c>
      <c r="C853" t="s">
        <v>7592</v>
      </c>
      <c r="D853">
        <v>8570202</v>
      </c>
      <c r="E853">
        <v>1001</v>
      </c>
      <c r="F853" t="s">
        <v>4393</v>
      </c>
      <c r="G853" t="s">
        <v>7606</v>
      </c>
    </row>
    <row r="854" spans="1:7" hidden="1" x14ac:dyDescent="0.3">
      <c r="A854">
        <v>859393</v>
      </c>
      <c r="B854">
        <v>768749</v>
      </c>
      <c r="C854" t="s">
        <v>2074</v>
      </c>
      <c r="D854">
        <v>8593931</v>
      </c>
      <c r="E854">
        <v>1000</v>
      </c>
      <c r="F854" t="s">
        <v>1339</v>
      </c>
      <c r="G854" t="s">
        <v>7018</v>
      </c>
    </row>
    <row r="855" spans="1:7" hidden="1" x14ac:dyDescent="0.3">
      <c r="A855">
        <v>859327</v>
      </c>
      <c r="B855">
        <v>726945</v>
      </c>
      <c r="C855" t="s">
        <v>423</v>
      </c>
      <c r="D855">
        <v>8593271</v>
      </c>
      <c r="E855">
        <v>1000</v>
      </c>
      <c r="F855" t="s">
        <v>101</v>
      </c>
      <c r="G855" t="s">
        <v>6996</v>
      </c>
    </row>
    <row r="856" spans="1:7" hidden="1" x14ac:dyDescent="0.3">
      <c r="A856">
        <v>859327</v>
      </c>
      <c r="B856">
        <v>768757</v>
      </c>
      <c r="C856" t="s">
        <v>2069</v>
      </c>
      <c r="D856">
        <v>8593272</v>
      </c>
      <c r="E856">
        <v>1001</v>
      </c>
      <c r="F856" t="s">
        <v>106</v>
      </c>
      <c r="G856" t="s">
        <v>7786</v>
      </c>
    </row>
    <row r="857" spans="1:7" hidden="1" x14ac:dyDescent="0.3">
      <c r="A857">
        <v>859305</v>
      </c>
      <c r="B857">
        <v>726942</v>
      </c>
      <c r="C857" t="s">
        <v>419</v>
      </c>
      <c r="D857">
        <v>8593051</v>
      </c>
      <c r="E857">
        <v>1000</v>
      </c>
      <c r="F857" t="s">
        <v>1339</v>
      </c>
      <c r="G857" t="s">
        <v>6992</v>
      </c>
    </row>
    <row r="858" spans="1:7" hidden="1" x14ac:dyDescent="0.3">
      <c r="A858">
        <v>859305</v>
      </c>
      <c r="B858">
        <v>838824</v>
      </c>
      <c r="C858" t="s">
        <v>7557</v>
      </c>
      <c r="D858">
        <v>8593052</v>
      </c>
      <c r="E858">
        <v>1001</v>
      </c>
      <c r="F858" t="s">
        <v>4393</v>
      </c>
      <c r="G858" t="s">
        <v>7787</v>
      </c>
    </row>
    <row r="859" spans="1:7" hidden="1" x14ac:dyDescent="0.3">
      <c r="A859">
        <v>859308</v>
      </c>
      <c r="B859">
        <v>593636</v>
      </c>
      <c r="C859" t="s">
        <v>418</v>
      </c>
      <c r="D859">
        <v>8593081</v>
      </c>
      <c r="E859">
        <v>1000</v>
      </c>
      <c r="F859" t="s">
        <v>101</v>
      </c>
      <c r="G859" t="s">
        <v>6994</v>
      </c>
    </row>
    <row r="860" spans="1:7" hidden="1" x14ac:dyDescent="0.3">
      <c r="A860">
        <v>859333</v>
      </c>
      <c r="B860">
        <v>768757</v>
      </c>
      <c r="C860" t="s">
        <v>2069</v>
      </c>
      <c r="D860">
        <v>8593331</v>
      </c>
      <c r="E860">
        <v>1000</v>
      </c>
      <c r="F860" t="s">
        <v>1339</v>
      </c>
      <c r="G860" t="s">
        <v>6998</v>
      </c>
    </row>
    <row r="861" spans="1:7" hidden="1" x14ac:dyDescent="0.3">
      <c r="A861">
        <v>859333</v>
      </c>
      <c r="B861">
        <v>818767</v>
      </c>
      <c r="C861" t="s">
        <v>7569</v>
      </c>
      <c r="D861">
        <v>8593332</v>
      </c>
      <c r="E861">
        <v>1001</v>
      </c>
      <c r="F861" t="s">
        <v>4393</v>
      </c>
      <c r="G861" t="s">
        <v>7579</v>
      </c>
    </row>
    <row r="862" spans="1:7" hidden="1" x14ac:dyDescent="0.3">
      <c r="A862">
        <v>859337</v>
      </c>
      <c r="B862">
        <v>726945</v>
      </c>
      <c r="C862" t="s">
        <v>423</v>
      </c>
      <c r="D862">
        <v>8593371</v>
      </c>
      <c r="E862">
        <v>1000</v>
      </c>
      <c r="F862" t="s">
        <v>101</v>
      </c>
      <c r="G862" t="s">
        <v>6999</v>
      </c>
    </row>
    <row r="863" spans="1:7" hidden="1" x14ac:dyDescent="0.3">
      <c r="A863">
        <v>859341</v>
      </c>
      <c r="B863">
        <v>768753</v>
      </c>
      <c r="C863" t="s">
        <v>1964</v>
      </c>
      <c r="D863">
        <v>8593411</v>
      </c>
      <c r="E863">
        <v>1000</v>
      </c>
      <c r="F863" t="s">
        <v>1339</v>
      </c>
      <c r="G863" t="s">
        <v>7002</v>
      </c>
    </row>
    <row r="864" spans="1:7" hidden="1" x14ac:dyDescent="0.3">
      <c r="A864">
        <v>859345</v>
      </c>
      <c r="B864">
        <v>726945</v>
      </c>
      <c r="C864" t="s">
        <v>423</v>
      </c>
      <c r="D864">
        <v>8593451</v>
      </c>
      <c r="E864">
        <v>1000</v>
      </c>
      <c r="F864" t="s">
        <v>101</v>
      </c>
      <c r="G864" t="s">
        <v>7003</v>
      </c>
    </row>
    <row r="865" spans="1:7" hidden="1" x14ac:dyDescent="0.3">
      <c r="A865">
        <v>859350</v>
      </c>
      <c r="B865">
        <v>768759</v>
      </c>
      <c r="C865" t="s">
        <v>2082</v>
      </c>
      <c r="D865">
        <v>8593501</v>
      </c>
      <c r="E865">
        <v>1000</v>
      </c>
      <c r="F865" t="s">
        <v>101</v>
      </c>
      <c r="G865" t="s">
        <v>7004</v>
      </c>
    </row>
    <row r="866" spans="1:7" hidden="1" x14ac:dyDescent="0.3">
      <c r="A866">
        <v>859357</v>
      </c>
      <c r="B866">
        <v>768757</v>
      </c>
      <c r="C866" t="s">
        <v>2069</v>
      </c>
      <c r="D866">
        <v>8593571</v>
      </c>
      <c r="E866">
        <v>1000</v>
      </c>
      <c r="F866" t="s">
        <v>1705</v>
      </c>
      <c r="G866" t="s">
        <v>7008</v>
      </c>
    </row>
    <row r="867" spans="1:7" hidden="1" x14ac:dyDescent="0.3">
      <c r="A867">
        <v>859303</v>
      </c>
      <c r="B867">
        <v>726945</v>
      </c>
      <c r="C867" t="s">
        <v>423</v>
      </c>
      <c r="D867">
        <v>8593031</v>
      </c>
      <c r="E867">
        <v>1000</v>
      </c>
      <c r="F867" t="s">
        <v>1339</v>
      </c>
      <c r="G867" t="s">
        <v>6990</v>
      </c>
    </row>
    <row r="868" spans="1:7" hidden="1" x14ac:dyDescent="0.3">
      <c r="A868">
        <v>859307</v>
      </c>
      <c r="B868">
        <v>768759</v>
      </c>
      <c r="C868" t="s">
        <v>2082</v>
      </c>
      <c r="D868">
        <v>8593071</v>
      </c>
      <c r="E868">
        <v>1001</v>
      </c>
      <c r="F868" t="s">
        <v>106</v>
      </c>
      <c r="G868" t="s">
        <v>8824</v>
      </c>
    </row>
    <row r="869" spans="1:7" hidden="1" x14ac:dyDescent="0.3">
      <c r="A869">
        <v>859307</v>
      </c>
      <c r="B869">
        <v>768759</v>
      </c>
      <c r="C869" t="s">
        <v>2082</v>
      </c>
      <c r="D869">
        <v>8593072</v>
      </c>
      <c r="E869">
        <v>1000</v>
      </c>
      <c r="F869" t="s">
        <v>101</v>
      </c>
      <c r="G869" t="s">
        <v>6993</v>
      </c>
    </row>
    <row r="870" spans="1:7" hidden="1" x14ac:dyDescent="0.3">
      <c r="A870">
        <v>859325</v>
      </c>
      <c r="B870">
        <v>726945</v>
      </c>
      <c r="C870" t="s">
        <v>423</v>
      </c>
      <c r="D870">
        <v>8593251</v>
      </c>
      <c r="E870">
        <v>1000</v>
      </c>
      <c r="F870" t="s">
        <v>101</v>
      </c>
      <c r="G870" t="s">
        <v>6995</v>
      </c>
    </row>
    <row r="871" spans="1:7" hidden="1" x14ac:dyDescent="0.3">
      <c r="A871">
        <v>859325</v>
      </c>
      <c r="B871">
        <v>726945</v>
      </c>
      <c r="C871" t="s">
        <v>423</v>
      </c>
      <c r="D871">
        <v>8593252</v>
      </c>
      <c r="E871">
        <v>1001</v>
      </c>
      <c r="F871" t="s">
        <v>2239</v>
      </c>
      <c r="G871" t="s">
        <v>4188</v>
      </c>
    </row>
    <row r="872" spans="1:7" hidden="1" x14ac:dyDescent="0.3">
      <c r="A872">
        <v>859329</v>
      </c>
      <c r="B872">
        <v>726945</v>
      </c>
      <c r="C872" t="s">
        <v>423</v>
      </c>
      <c r="D872">
        <v>8593291</v>
      </c>
      <c r="E872">
        <v>1000</v>
      </c>
      <c r="F872" t="s">
        <v>101</v>
      </c>
      <c r="G872" t="s">
        <v>6997</v>
      </c>
    </row>
    <row r="873" spans="1:7" hidden="1" x14ac:dyDescent="0.3">
      <c r="A873">
        <v>859338</v>
      </c>
      <c r="B873">
        <v>726945</v>
      </c>
      <c r="C873" t="s">
        <v>423</v>
      </c>
      <c r="D873">
        <v>8593381</v>
      </c>
      <c r="E873">
        <v>1000</v>
      </c>
      <c r="F873" t="s">
        <v>101</v>
      </c>
      <c r="G873" t="s">
        <v>7000</v>
      </c>
    </row>
    <row r="874" spans="1:7" hidden="1" x14ac:dyDescent="0.3">
      <c r="A874">
        <v>859340</v>
      </c>
      <c r="B874">
        <v>70768</v>
      </c>
      <c r="C874" t="s">
        <v>438</v>
      </c>
      <c r="D874">
        <v>8593401</v>
      </c>
      <c r="E874">
        <v>1000</v>
      </c>
      <c r="F874" t="s">
        <v>101</v>
      </c>
      <c r="G874" t="s">
        <v>7001</v>
      </c>
    </row>
    <row r="875" spans="1:7" hidden="1" x14ac:dyDescent="0.3">
      <c r="A875">
        <v>859353</v>
      </c>
      <c r="B875">
        <v>768753</v>
      </c>
      <c r="C875" t="s">
        <v>1964</v>
      </c>
      <c r="D875">
        <v>8593531</v>
      </c>
      <c r="E875">
        <v>1000</v>
      </c>
      <c r="F875" t="s">
        <v>101</v>
      </c>
      <c r="G875" t="s">
        <v>7005</v>
      </c>
    </row>
    <row r="876" spans="1:7" hidden="1" x14ac:dyDescent="0.3">
      <c r="A876">
        <v>859354</v>
      </c>
      <c r="B876">
        <v>768759</v>
      </c>
      <c r="C876" t="s">
        <v>2082</v>
      </c>
      <c r="D876">
        <v>8593541</v>
      </c>
      <c r="E876">
        <v>1000</v>
      </c>
      <c r="F876" t="s">
        <v>1339</v>
      </c>
      <c r="G876" t="s">
        <v>7006</v>
      </c>
    </row>
    <row r="877" spans="1:7" hidden="1" x14ac:dyDescent="0.3">
      <c r="A877">
        <v>859356</v>
      </c>
      <c r="B877">
        <v>726945</v>
      </c>
      <c r="C877" t="s">
        <v>423</v>
      </c>
      <c r="D877">
        <v>8593561</v>
      </c>
      <c r="E877">
        <v>1000</v>
      </c>
      <c r="F877" t="s">
        <v>101</v>
      </c>
      <c r="G877" t="s">
        <v>7007</v>
      </c>
    </row>
    <row r="878" spans="1:7" hidden="1" x14ac:dyDescent="0.3">
      <c r="A878">
        <v>859356</v>
      </c>
      <c r="B878">
        <v>726945</v>
      </c>
      <c r="C878" t="s">
        <v>423</v>
      </c>
      <c r="D878">
        <v>8593562</v>
      </c>
      <c r="E878">
        <v>1001</v>
      </c>
      <c r="F878" t="s">
        <v>106</v>
      </c>
      <c r="G878" t="s">
        <v>7788</v>
      </c>
    </row>
    <row r="879" spans="1:7" hidden="1" x14ac:dyDescent="0.3">
      <c r="A879">
        <v>859358</v>
      </c>
      <c r="B879">
        <v>726945</v>
      </c>
      <c r="C879" t="s">
        <v>423</v>
      </c>
      <c r="D879">
        <v>8593581</v>
      </c>
      <c r="E879">
        <v>1000</v>
      </c>
      <c r="F879" t="s">
        <v>101</v>
      </c>
      <c r="G879" t="s">
        <v>7009</v>
      </c>
    </row>
    <row r="880" spans="1:7" hidden="1" x14ac:dyDescent="0.3">
      <c r="A880">
        <v>859358</v>
      </c>
      <c r="B880">
        <v>768759</v>
      </c>
      <c r="C880" t="s">
        <v>2082</v>
      </c>
      <c r="D880">
        <v>8593582</v>
      </c>
      <c r="E880">
        <v>1001</v>
      </c>
      <c r="F880" t="s">
        <v>106</v>
      </c>
      <c r="G880" t="s">
        <v>7789</v>
      </c>
    </row>
    <row r="881" spans="1:7" hidden="1" x14ac:dyDescent="0.3">
      <c r="A881">
        <v>859361</v>
      </c>
      <c r="B881">
        <v>743482</v>
      </c>
      <c r="C881" t="s">
        <v>1661</v>
      </c>
      <c r="D881">
        <v>8593611</v>
      </c>
      <c r="E881">
        <v>1000</v>
      </c>
      <c r="F881" t="s">
        <v>101</v>
      </c>
      <c r="G881" t="s">
        <v>7010</v>
      </c>
    </row>
    <row r="882" spans="1:7" hidden="1" x14ac:dyDescent="0.3">
      <c r="A882">
        <v>859362</v>
      </c>
      <c r="B882">
        <v>726945</v>
      </c>
      <c r="C882" t="s">
        <v>423</v>
      </c>
      <c r="D882">
        <v>8593621</v>
      </c>
      <c r="E882">
        <v>1000</v>
      </c>
      <c r="F882" t="s">
        <v>1339</v>
      </c>
      <c r="G882" t="s">
        <v>7011</v>
      </c>
    </row>
    <row r="883" spans="1:7" hidden="1" x14ac:dyDescent="0.3">
      <c r="A883">
        <v>859362</v>
      </c>
      <c r="B883">
        <v>726945</v>
      </c>
      <c r="C883" t="s">
        <v>423</v>
      </c>
      <c r="D883">
        <v>8593622</v>
      </c>
      <c r="E883">
        <v>1001</v>
      </c>
      <c r="F883" t="s">
        <v>57</v>
      </c>
      <c r="G883" t="s">
        <v>7790</v>
      </c>
    </row>
    <row r="884" spans="1:7" hidden="1" x14ac:dyDescent="0.3">
      <c r="A884">
        <v>859372</v>
      </c>
      <c r="B884">
        <v>726945</v>
      </c>
      <c r="C884" t="s">
        <v>423</v>
      </c>
      <c r="D884">
        <v>8593721</v>
      </c>
      <c r="E884">
        <v>1000</v>
      </c>
      <c r="F884" t="s">
        <v>101</v>
      </c>
      <c r="G884" t="s">
        <v>7012</v>
      </c>
    </row>
    <row r="885" spans="1:7" hidden="1" x14ac:dyDescent="0.3">
      <c r="A885">
        <v>859373</v>
      </c>
      <c r="B885">
        <v>768757</v>
      </c>
      <c r="C885" t="s">
        <v>2069</v>
      </c>
      <c r="D885">
        <v>8593731</v>
      </c>
      <c r="E885">
        <v>1000</v>
      </c>
      <c r="F885" t="s">
        <v>1339</v>
      </c>
      <c r="G885" t="s">
        <v>7013</v>
      </c>
    </row>
    <row r="886" spans="1:7" hidden="1" x14ac:dyDescent="0.3">
      <c r="A886">
        <v>859374</v>
      </c>
      <c r="B886">
        <v>726945</v>
      </c>
      <c r="C886" t="s">
        <v>423</v>
      </c>
      <c r="D886">
        <v>8593741</v>
      </c>
      <c r="E886">
        <v>1000</v>
      </c>
      <c r="F886" t="s">
        <v>101</v>
      </c>
      <c r="G886" t="s">
        <v>7014</v>
      </c>
    </row>
    <row r="887" spans="1:7" hidden="1" x14ac:dyDescent="0.3">
      <c r="A887">
        <v>859375</v>
      </c>
      <c r="B887">
        <v>593636</v>
      </c>
      <c r="C887" t="s">
        <v>418</v>
      </c>
      <c r="D887">
        <v>8593751</v>
      </c>
      <c r="E887">
        <v>1000</v>
      </c>
      <c r="F887" t="s">
        <v>1339</v>
      </c>
      <c r="G887" t="s">
        <v>7015</v>
      </c>
    </row>
    <row r="888" spans="1:7" hidden="1" x14ac:dyDescent="0.3">
      <c r="A888">
        <v>859379</v>
      </c>
      <c r="B888">
        <v>768759</v>
      </c>
      <c r="C888" t="s">
        <v>2082</v>
      </c>
      <c r="D888">
        <v>8593792</v>
      </c>
      <c r="E888">
        <v>1001</v>
      </c>
      <c r="F888" t="s">
        <v>57</v>
      </c>
      <c r="G888" t="s">
        <v>7791</v>
      </c>
    </row>
    <row r="889" spans="1:7" hidden="1" x14ac:dyDescent="0.3">
      <c r="A889">
        <v>859385</v>
      </c>
      <c r="B889">
        <v>726945</v>
      </c>
      <c r="C889" t="s">
        <v>423</v>
      </c>
      <c r="D889">
        <v>8593851</v>
      </c>
      <c r="E889">
        <v>1001</v>
      </c>
      <c r="F889" t="s">
        <v>57</v>
      </c>
      <c r="G889" t="s">
        <v>7016</v>
      </c>
    </row>
    <row r="890" spans="1:7" hidden="1" x14ac:dyDescent="0.3">
      <c r="A890">
        <v>859385</v>
      </c>
      <c r="B890">
        <v>726945</v>
      </c>
      <c r="C890" t="s">
        <v>423</v>
      </c>
      <c r="D890">
        <v>8593852</v>
      </c>
      <c r="E890">
        <v>1000</v>
      </c>
      <c r="F890" t="s">
        <v>3088</v>
      </c>
      <c r="G890" t="s">
        <v>4236</v>
      </c>
    </row>
    <row r="891" spans="1:7" hidden="1" x14ac:dyDescent="0.3">
      <c r="A891">
        <v>859386</v>
      </c>
      <c r="B891">
        <v>726944</v>
      </c>
      <c r="C891" t="s">
        <v>433</v>
      </c>
      <c r="D891">
        <v>8593861</v>
      </c>
      <c r="E891">
        <v>1000</v>
      </c>
      <c r="F891" t="s">
        <v>1339</v>
      </c>
      <c r="G891" t="s">
        <v>4190</v>
      </c>
    </row>
    <row r="892" spans="1:7" hidden="1" x14ac:dyDescent="0.3">
      <c r="A892">
        <v>859304</v>
      </c>
      <c r="B892">
        <v>768757</v>
      </c>
      <c r="C892" t="s">
        <v>2069</v>
      </c>
      <c r="D892">
        <v>8593041</v>
      </c>
      <c r="E892">
        <v>1000</v>
      </c>
      <c r="F892" t="s">
        <v>1339</v>
      </c>
      <c r="G892" t="s">
        <v>6991</v>
      </c>
    </row>
    <row r="893" spans="1:7" hidden="1" x14ac:dyDescent="0.3">
      <c r="A893">
        <v>859387</v>
      </c>
      <c r="B893">
        <v>726945</v>
      </c>
      <c r="C893" t="s">
        <v>423</v>
      </c>
      <c r="D893">
        <v>8593871</v>
      </c>
      <c r="E893">
        <v>1000</v>
      </c>
      <c r="F893" t="s">
        <v>101</v>
      </c>
      <c r="G893" t="s">
        <v>7017</v>
      </c>
    </row>
    <row r="894" spans="1:7" hidden="1" x14ac:dyDescent="0.3">
      <c r="A894">
        <v>859973</v>
      </c>
      <c r="B894">
        <v>768759</v>
      </c>
      <c r="C894" t="s">
        <v>2082</v>
      </c>
      <c r="D894">
        <v>8599731</v>
      </c>
      <c r="E894">
        <v>1000</v>
      </c>
      <c r="F894" t="s">
        <v>101</v>
      </c>
      <c r="G894" t="s">
        <v>7042</v>
      </c>
    </row>
    <row r="895" spans="1:7" x14ac:dyDescent="0.3">
      <c r="A895">
        <v>4184</v>
      </c>
      <c r="B895">
        <v>859393</v>
      </c>
      <c r="C895" t="s">
        <v>3482</v>
      </c>
      <c r="D895">
        <v>41841</v>
      </c>
      <c r="E895">
        <v>4000</v>
      </c>
      <c r="F895" t="s">
        <v>7556</v>
      </c>
      <c r="G895" t="s">
        <v>7570</v>
      </c>
    </row>
    <row r="896" spans="1:7" hidden="1" x14ac:dyDescent="0.3">
      <c r="A896">
        <v>860011</v>
      </c>
      <c r="B896">
        <v>510806</v>
      </c>
      <c r="C896" t="s">
        <v>2889</v>
      </c>
      <c r="D896">
        <v>8600111</v>
      </c>
      <c r="E896">
        <v>1000</v>
      </c>
      <c r="F896" t="s">
        <v>101</v>
      </c>
      <c r="G896" t="s">
        <v>7043</v>
      </c>
    </row>
    <row r="897" spans="1:7" hidden="1" x14ac:dyDescent="0.3">
      <c r="A897">
        <v>855296</v>
      </c>
      <c r="B897">
        <v>743483</v>
      </c>
      <c r="C897" t="s">
        <v>2072</v>
      </c>
      <c r="D897">
        <v>8552961</v>
      </c>
      <c r="E897">
        <v>1000</v>
      </c>
      <c r="F897" t="s">
        <v>101</v>
      </c>
      <c r="G897" t="s">
        <v>6984</v>
      </c>
    </row>
    <row r="898" spans="1:7" hidden="1" x14ac:dyDescent="0.3">
      <c r="A898">
        <v>855296</v>
      </c>
      <c r="B898">
        <v>743483</v>
      </c>
      <c r="C898" t="s">
        <v>2072</v>
      </c>
      <c r="D898">
        <v>8552961</v>
      </c>
      <c r="E898">
        <v>1099</v>
      </c>
      <c r="F898" t="s">
        <v>1879</v>
      </c>
      <c r="G898" t="s">
        <v>7449</v>
      </c>
    </row>
    <row r="899" spans="1:7" hidden="1" x14ac:dyDescent="0.3">
      <c r="A899">
        <v>859488</v>
      </c>
      <c r="B899">
        <v>768757</v>
      </c>
      <c r="C899" t="s">
        <v>2069</v>
      </c>
      <c r="D899">
        <v>8594881</v>
      </c>
      <c r="E899">
        <v>1000</v>
      </c>
      <c r="F899" t="s">
        <v>1339</v>
      </c>
      <c r="G899" t="s">
        <v>3942</v>
      </c>
    </row>
    <row r="900" spans="1:7" hidden="1" x14ac:dyDescent="0.3">
      <c r="A900">
        <v>860198</v>
      </c>
      <c r="B900">
        <v>768753</v>
      </c>
      <c r="C900" t="s">
        <v>1964</v>
      </c>
      <c r="D900">
        <v>8601981</v>
      </c>
      <c r="E900">
        <v>1000</v>
      </c>
      <c r="F900" t="s">
        <v>2238</v>
      </c>
      <c r="G900" t="s">
        <v>3611</v>
      </c>
    </row>
    <row r="901" spans="1:7" hidden="1" x14ac:dyDescent="0.3">
      <c r="A901">
        <v>859473</v>
      </c>
      <c r="B901">
        <v>840693</v>
      </c>
      <c r="C901" t="s">
        <v>7594</v>
      </c>
      <c r="D901">
        <v>8594731</v>
      </c>
      <c r="E901">
        <v>1011</v>
      </c>
      <c r="F901" t="s">
        <v>1339</v>
      </c>
      <c r="G901" t="s">
        <v>7019</v>
      </c>
    </row>
    <row r="902" spans="1:7" hidden="1" x14ac:dyDescent="0.3">
      <c r="A902">
        <v>859522</v>
      </c>
      <c r="B902">
        <v>6205</v>
      </c>
      <c r="C902" t="s">
        <v>427</v>
      </c>
      <c r="D902">
        <v>8595221</v>
      </c>
      <c r="E902">
        <v>1000</v>
      </c>
      <c r="F902" t="s">
        <v>3613</v>
      </c>
      <c r="G902" t="s">
        <v>7037</v>
      </c>
    </row>
    <row r="903" spans="1:7" hidden="1" x14ac:dyDescent="0.3">
      <c r="A903">
        <v>859522</v>
      </c>
      <c r="B903">
        <v>847141</v>
      </c>
      <c r="C903" t="s">
        <v>7548</v>
      </c>
      <c r="D903">
        <v>8595222</v>
      </c>
      <c r="E903">
        <v>1011</v>
      </c>
      <c r="F903" t="s">
        <v>101</v>
      </c>
      <c r="G903" t="s">
        <v>7038</v>
      </c>
    </row>
    <row r="904" spans="1:7" hidden="1" x14ac:dyDescent="0.3">
      <c r="A904">
        <v>859522</v>
      </c>
      <c r="B904">
        <v>847141</v>
      </c>
      <c r="C904" t="s">
        <v>7548</v>
      </c>
      <c r="D904">
        <v>8595223</v>
      </c>
      <c r="E904">
        <v>1012</v>
      </c>
      <c r="F904" t="s">
        <v>106</v>
      </c>
      <c r="G904" t="s">
        <v>7039</v>
      </c>
    </row>
    <row r="905" spans="1:7" hidden="1" x14ac:dyDescent="0.3">
      <c r="A905">
        <v>859500</v>
      </c>
      <c r="B905">
        <v>6198</v>
      </c>
      <c r="C905" t="s">
        <v>426</v>
      </c>
      <c r="D905">
        <v>8595001</v>
      </c>
      <c r="E905">
        <v>1000</v>
      </c>
      <c r="F905" t="s">
        <v>3613</v>
      </c>
      <c r="G905" t="s">
        <v>7030</v>
      </c>
    </row>
    <row r="906" spans="1:7" hidden="1" x14ac:dyDescent="0.3">
      <c r="A906">
        <v>859500</v>
      </c>
      <c r="B906">
        <v>847139</v>
      </c>
      <c r="C906" t="s">
        <v>3048</v>
      </c>
      <c r="D906">
        <v>8595002</v>
      </c>
      <c r="E906">
        <v>1011</v>
      </c>
      <c r="F906" t="s">
        <v>57</v>
      </c>
      <c r="G906" t="s">
        <v>7031</v>
      </c>
    </row>
    <row r="907" spans="1:7" hidden="1" x14ac:dyDescent="0.3">
      <c r="A907">
        <v>859493</v>
      </c>
      <c r="B907">
        <v>768757</v>
      </c>
      <c r="C907" t="s">
        <v>2069</v>
      </c>
      <c r="D907">
        <v>8594931</v>
      </c>
      <c r="E907">
        <v>1000</v>
      </c>
      <c r="F907" t="s">
        <v>1714</v>
      </c>
      <c r="G907" t="s">
        <v>7025</v>
      </c>
    </row>
    <row r="908" spans="1:7" hidden="1" x14ac:dyDescent="0.3">
      <c r="A908">
        <v>859490</v>
      </c>
      <c r="B908">
        <v>768757</v>
      </c>
      <c r="C908" t="s">
        <v>2069</v>
      </c>
      <c r="D908">
        <v>8594901</v>
      </c>
      <c r="E908">
        <v>1000</v>
      </c>
      <c r="F908" t="s">
        <v>1714</v>
      </c>
      <c r="G908" t="s">
        <v>7024</v>
      </c>
    </row>
    <row r="909" spans="1:7" hidden="1" x14ac:dyDescent="0.3">
      <c r="A909">
        <v>859487</v>
      </c>
      <c r="B909">
        <v>768757</v>
      </c>
      <c r="C909" t="s">
        <v>2069</v>
      </c>
      <c r="D909">
        <v>8594871</v>
      </c>
      <c r="E909">
        <v>1000</v>
      </c>
      <c r="F909" t="s">
        <v>1714</v>
      </c>
      <c r="G909" t="s">
        <v>7023</v>
      </c>
    </row>
    <row r="910" spans="1:7" hidden="1" x14ac:dyDescent="0.3">
      <c r="A910">
        <v>859494</v>
      </c>
      <c r="B910">
        <v>768757</v>
      </c>
      <c r="C910" t="s">
        <v>2069</v>
      </c>
      <c r="D910">
        <v>8594941</v>
      </c>
      <c r="E910">
        <v>1000</v>
      </c>
      <c r="F910" t="s">
        <v>1714</v>
      </c>
      <c r="G910" t="s">
        <v>7026</v>
      </c>
    </row>
    <row r="911" spans="1:7" hidden="1" x14ac:dyDescent="0.3">
      <c r="A911">
        <v>860202</v>
      </c>
      <c r="B911">
        <v>768759</v>
      </c>
      <c r="C911" t="s">
        <v>2082</v>
      </c>
      <c r="D911">
        <v>8602021</v>
      </c>
      <c r="E911">
        <v>1000</v>
      </c>
      <c r="F911" t="s">
        <v>1339</v>
      </c>
      <c r="G911" t="s">
        <v>7044</v>
      </c>
    </row>
    <row r="912" spans="1:7" hidden="1" x14ac:dyDescent="0.3">
      <c r="A912">
        <v>860839</v>
      </c>
      <c r="B912">
        <v>726945</v>
      </c>
      <c r="C912" t="s">
        <v>423</v>
      </c>
      <c r="D912">
        <v>8608391</v>
      </c>
      <c r="E912">
        <v>1000</v>
      </c>
      <c r="F912" t="s">
        <v>101</v>
      </c>
      <c r="G912" t="s">
        <v>7052</v>
      </c>
    </row>
    <row r="913" spans="1:7" hidden="1" x14ac:dyDescent="0.3">
      <c r="A913">
        <v>860839</v>
      </c>
      <c r="B913">
        <v>726945</v>
      </c>
      <c r="C913" t="s">
        <v>423</v>
      </c>
      <c r="D913">
        <v>8608391</v>
      </c>
      <c r="E913">
        <v>1099</v>
      </c>
      <c r="F913" t="s">
        <v>1879</v>
      </c>
      <c r="G913" t="s">
        <v>7053</v>
      </c>
    </row>
    <row r="914" spans="1:7" hidden="1" x14ac:dyDescent="0.3">
      <c r="A914">
        <v>860840</v>
      </c>
      <c r="B914">
        <v>726945</v>
      </c>
      <c r="C914" t="s">
        <v>423</v>
      </c>
      <c r="D914">
        <v>8608401</v>
      </c>
      <c r="E914">
        <v>1000</v>
      </c>
      <c r="F914" t="s">
        <v>101</v>
      </c>
      <c r="G914" t="s">
        <v>7054</v>
      </c>
    </row>
    <row r="915" spans="1:7" hidden="1" x14ac:dyDescent="0.3">
      <c r="A915">
        <v>860840</v>
      </c>
      <c r="B915">
        <v>726945</v>
      </c>
      <c r="C915" t="s">
        <v>423</v>
      </c>
      <c r="D915">
        <v>8608401</v>
      </c>
      <c r="E915">
        <v>1099</v>
      </c>
      <c r="F915" t="s">
        <v>1879</v>
      </c>
      <c r="G915" t="s">
        <v>7055</v>
      </c>
    </row>
    <row r="916" spans="1:7" hidden="1" x14ac:dyDescent="0.3">
      <c r="A916">
        <v>860563</v>
      </c>
      <c r="B916">
        <v>191908</v>
      </c>
      <c r="C916" t="s">
        <v>430</v>
      </c>
      <c r="D916">
        <v>8605631</v>
      </c>
      <c r="E916">
        <v>1000</v>
      </c>
      <c r="F916" t="s">
        <v>101</v>
      </c>
      <c r="G916" t="s">
        <v>7048</v>
      </c>
    </row>
    <row r="917" spans="1:7" hidden="1" x14ac:dyDescent="0.3">
      <c r="A917">
        <v>859486</v>
      </c>
      <c r="B917">
        <v>825527</v>
      </c>
      <c r="C917" t="s">
        <v>3011</v>
      </c>
      <c r="D917">
        <v>8594861</v>
      </c>
      <c r="E917">
        <v>1011</v>
      </c>
      <c r="F917" t="s">
        <v>101</v>
      </c>
      <c r="G917" t="s">
        <v>7022</v>
      </c>
    </row>
    <row r="918" spans="1:7" hidden="1" x14ac:dyDescent="0.3">
      <c r="A918">
        <v>859485</v>
      </c>
      <c r="B918">
        <v>777019</v>
      </c>
      <c r="C918" t="s">
        <v>2076</v>
      </c>
      <c r="D918">
        <v>8594851</v>
      </c>
      <c r="E918">
        <v>1000</v>
      </c>
      <c r="F918" t="s">
        <v>1705</v>
      </c>
      <c r="G918" t="s">
        <v>7021</v>
      </c>
    </row>
    <row r="919" spans="1:7" hidden="1" x14ac:dyDescent="0.3">
      <c r="A919">
        <v>859497</v>
      </c>
      <c r="B919">
        <v>768753</v>
      </c>
      <c r="C919" t="s">
        <v>1964</v>
      </c>
      <c r="D919">
        <v>8594971</v>
      </c>
      <c r="E919">
        <v>1000</v>
      </c>
      <c r="F919" t="s">
        <v>101</v>
      </c>
      <c r="G919" t="s">
        <v>7028</v>
      </c>
    </row>
    <row r="920" spans="1:7" hidden="1" x14ac:dyDescent="0.3">
      <c r="A920">
        <v>859513</v>
      </c>
      <c r="B920">
        <v>847141</v>
      </c>
      <c r="C920" t="s">
        <v>7548</v>
      </c>
      <c r="D920">
        <v>8595131</v>
      </c>
      <c r="E920">
        <v>1011</v>
      </c>
      <c r="F920" t="s">
        <v>1339</v>
      </c>
      <c r="G920" t="s">
        <v>7035</v>
      </c>
    </row>
    <row r="921" spans="1:7" hidden="1" x14ac:dyDescent="0.3">
      <c r="A921">
        <v>860832</v>
      </c>
      <c r="B921">
        <v>748583</v>
      </c>
      <c r="C921" t="s">
        <v>7597</v>
      </c>
      <c r="D921">
        <v>8608321</v>
      </c>
      <c r="E921">
        <v>1000</v>
      </c>
      <c r="F921" t="s">
        <v>101</v>
      </c>
      <c r="G921" t="s">
        <v>7050</v>
      </c>
    </row>
    <row r="922" spans="1:7" hidden="1" x14ac:dyDescent="0.3">
      <c r="A922">
        <v>859484</v>
      </c>
      <c r="B922">
        <v>834673</v>
      </c>
      <c r="C922" t="s">
        <v>7587</v>
      </c>
      <c r="D922">
        <v>8594841</v>
      </c>
      <c r="E922">
        <v>1011</v>
      </c>
      <c r="F922" t="s">
        <v>101</v>
      </c>
      <c r="G922" t="s">
        <v>7020</v>
      </c>
    </row>
    <row r="923" spans="1:7" hidden="1" x14ac:dyDescent="0.3">
      <c r="A923">
        <v>859519</v>
      </c>
      <c r="B923">
        <v>847139</v>
      </c>
      <c r="C923" t="s">
        <v>3048</v>
      </c>
      <c r="D923">
        <v>8595191</v>
      </c>
      <c r="E923">
        <v>1011</v>
      </c>
      <c r="F923" t="s">
        <v>101</v>
      </c>
      <c r="G923" t="s">
        <v>7036</v>
      </c>
    </row>
    <row r="924" spans="1:7" hidden="1" x14ac:dyDescent="0.3">
      <c r="A924">
        <v>859519</v>
      </c>
      <c r="B924">
        <v>847139</v>
      </c>
      <c r="C924" t="s">
        <v>3048</v>
      </c>
      <c r="D924">
        <v>8595192</v>
      </c>
      <c r="E924">
        <v>1012</v>
      </c>
      <c r="F924" t="s">
        <v>3198</v>
      </c>
      <c r="G924" t="s">
        <v>4192</v>
      </c>
    </row>
    <row r="925" spans="1:7" hidden="1" x14ac:dyDescent="0.3">
      <c r="A925">
        <v>859503</v>
      </c>
      <c r="B925">
        <v>834677</v>
      </c>
      <c r="C925" t="s">
        <v>3046</v>
      </c>
      <c r="D925">
        <v>8595031</v>
      </c>
      <c r="E925">
        <v>1011</v>
      </c>
      <c r="F925" t="s">
        <v>1339</v>
      </c>
      <c r="G925" t="s">
        <v>7032</v>
      </c>
    </row>
    <row r="926" spans="1:7" hidden="1" x14ac:dyDescent="0.3">
      <c r="A926">
        <v>859524</v>
      </c>
      <c r="B926">
        <v>834672</v>
      </c>
      <c r="C926" t="s">
        <v>7605</v>
      </c>
      <c r="D926">
        <v>8595241</v>
      </c>
      <c r="E926">
        <v>1011</v>
      </c>
      <c r="F926" t="s">
        <v>101</v>
      </c>
      <c r="G926" t="s">
        <v>7040</v>
      </c>
    </row>
    <row r="927" spans="1:7" hidden="1" x14ac:dyDescent="0.3">
      <c r="A927">
        <v>860836</v>
      </c>
      <c r="B927">
        <v>768757</v>
      </c>
      <c r="C927" t="s">
        <v>2069</v>
      </c>
      <c r="D927">
        <v>8608361</v>
      </c>
      <c r="E927">
        <v>1000</v>
      </c>
      <c r="F927" t="s">
        <v>1714</v>
      </c>
      <c r="G927" t="s">
        <v>7051</v>
      </c>
    </row>
    <row r="928" spans="1:7" hidden="1" x14ac:dyDescent="0.3">
      <c r="A928">
        <v>859537</v>
      </c>
      <c r="B928">
        <v>668865</v>
      </c>
      <c r="C928" t="s">
        <v>2081</v>
      </c>
      <c r="D928">
        <v>8595371</v>
      </c>
      <c r="E928">
        <v>1000</v>
      </c>
      <c r="F928" t="s">
        <v>101</v>
      </c>
      <c r="G928" t="s">
        <v>7041</v>
      </c>
    </row>
    <row r="929" spans="1:7" hidden="1" x14ac:dyDescent="0.3">
      <c r="A929">
        <v>860827</v>
      </c>
      <c r="B929">
        <v>768762</v>
      </c>
      <c r="C929" t="s">
        <v>2075</v>
      </c>
      <c r="D929">
        <v>8608271</v>
      </c>
      <c r="E929">
        <v>1000</v>
      </c>
      <c r="F929" t="s">
        <v>1339</v>
      </c>
      <c r="G929" t="s">
        <v>7049</v>
      </c>
    </row>
    <row r="930" spans="1:7" hidden="1" x14ac:dyDescent="0.3">
      <c r="A930">
        <v>859496</v>
      </c>
      <c r="B930">
        <v>768757</v>
      </c>
      <c r="C930" t="s">
        <v>2069</v>
      </c>
      <c r="D930">
        <v>8594961</v>
      </c>
      <c r="E930">
        <v>1000</v>
      </c>
      <c r="F930" t="s">
        <v>1714</v>
      </c>
      <c r="G930" t="s">
        <v>7027</v>
      </c>
    </row>
    <row r="931" spans="1:7" hidden="1" x14ac:dyDescent="0.3">
      <c r="A931">
        <v>859491</v>
      </c>
      <c r="B931">
        <v>768757</v>
      </c>
      <c r="C931" t="s">
        <v>2069</v>
      </c>
      <c r="D931">
        <v>8594911</v>
      </c>
      <c r="E931">
        <v>1000</v>
      </c>
      <c r="F931" t="s">
        <v>1714</v>
      </c>
      <c r="G931" t="s">
        <v>3944</v>
      </c>
    </row>
    <row r="932" spans="1:7" hidden="1" x14ac:dyDescent="0.3">
      <c r="A932">
        <v>859510</v>
      </c>
      <c r="B932">
        <v>847141</v>
      </c>
      <c r="C932" t="s">
        <v>7548</v>
      </c>
      <c r="D932">
        <v>8595101</v>
      </c>
      <c r="E932">
        <v>1011</v>
      </c>
      <c r="F932" t="s">
        <v>101</v>
      </c>
      <c r="G932" t="s">
        <v>7033</v>
      </c>
    </row>
    <row r="933" spans="1:7" hidden="1" x14ac:dyDescent="0.3">
      <c r="A933">
        <v>859511</v>
      </c>
      <c r="B933">
        <v>834677</v>
      </c>
      <c r="C933" t="s">
        <v>3046</v>
      </c>
      <c r="D933">
        <v>8595111</v>
      </c>
      <c r="E933">
        <v>1011</v>
      </c>
      <c r="F933" t="s">
        <v>101</v>
      </c>
      <c r="G933" t="s">
        <v>7034</v>
      </c>
    </row>
    <row r="934" spans="1:7" hidden="1" x14ac:dyDescent="0.3">
      <c r="A934">
        <v>859498</v>
      </c>
      <c r="B934">
        <v>825529</v>
      </c>
      <c r="C934" t="s">
        <v>7604</v>
      </c>
      <c r="D934">
        <v>8594981</v>
      </c>
      <c r="E934">
        <v>1011</v>
      </c>
      <c r="F934" t="s">
        <v>101</v>
      </c>
      <c r="G934" t="s">
        <v>7029</v>
      </c>
    </row>
    <row r="935" spans="1:7" hidden="1" x14ac:dyDescent="0.3">
      <c r="A935">
        <v>842983</v>
      </c>
      <c r="B935">
        <v>777019</v>
      </c>
      <c r="C935" t="s">
        <v>2076</v>
      </c>
      <c r="D935">
        <v>8429831</v>
      </c>
      <c r="E935">
        <v>1000</v>
      </c>
      <c r="F935" t="s">
        <v>101</v>
      </c>
      <c r="G935" t="s">
        <v>6977</v>
      </c>
    </row>
    <row r="936" spans="1:7" hidden="1" x14ac:dyDescent="0.3">
      <c r="A936">
        <v>842983</v>
      </c>
      <c r="B936">
        <v>777019</v>
      </c>
      <c r="C936" t="s">
        <v>2076</v>
      </c>
      <c r="D936">
        <v>8429831</v>
      </c>
      <c r="E936">
        <v>1099</v>
      </c>
      <c r="F936" t="s">
        <v>1879</v>
      </c>
      <c r="G936" t="s">
        <v>6978</v>
      </c>
    </row>
    <row r="937" spans="1:7" hidden="1" x14ac:dyDescent="0.3">
      <c r="A937">
        <v>861253</v>
      </c>
      <c r="B937">
        <v>726945</v>
      </c>
      <c r="C937" t="s">
        <v>423</v>
      </c>
      <c r="D937">
        <v>8612531</v>
      </c>
      <c r="E937">
        <v>1000</v>
      </c>
      <c r="F937" t="s">
        <v>1339</v>
      </c>
      <c r="G937" t="s">
        <v>7056</v>
      </c>
    </row>
    <row r="938" spans="1:7" hidden="1" x14ac:dyDescent="0.3">
      <c r="A938">
        <v>861254</v>
      </c>
      <c r="B938">
        <v>768762</v>
      </c>
      <c r="C938" t="s">
        <v>2075</v>
      </c>
      <c r="D938">
        <v>8612541</v>
      </c>
      <c r="E938">
        <v>1000</v>
      </c>
      <c r="F938" t="s">
        <v>1339</v>
      </c>
      <c r="G938" t="s">
        <v>7057</v>
      </c>
    </row>
    <row r="939" spans="1:7" hidden="1" x14ac:dyDescent="0.3">
      <c r="A939">
        <v>861256</v>
      </c>
      <c r="B939">
        <v>768757</v>
      </c>
      <c r="C939" t="s">
        <v>2069</v>
      </c>
      <c r="D939">
        <v>8612561</v>
      </c>
      <c r="E939">
        <v>1000</v>
      </c>
      <c r="F939" t="s">
        <v>1705</v>
      </c>
      <c r="G939" t="s">
        <v>7059</v>
      </c>
    </row>
    <row r="940" spans="1:7" hidden="1" x14ac:dyDescent="0.3">
      <c r="A940">
        <v>861258</v>
      </c>
      <c r="B940">
        <v>593636</v>
      </c>
      <c r="C940" t="s">
        <v>418</v>
      </c>
      <c r="D940">
        <v>8612581</v>
      </c>
      <c r="E940">
        <v>1000</v>
      </c>
      <c r="F940" t="s">
        <v>101</v>
      </c>
      <c r="G940" t="s">
        <v>7060</v>
      </c>
    </row>
    <row r="941" spans="1:7" hidden="1" x14ac:dyDescent="0.3">
      <c r="A941">
        <v>861255</v>
      </c>
      <c r="B941">
        <v>768757</v>
      </c>
      <c r="C941" t="s">
        <v>2069</v>
      </c>
      <c r="D941">
        <v>8612551</v>
      </c>
      <c r="E941">
        <v>1000</v>
      </c>
      <c r="F941" t="s">
        <v>1714</v>
      </c>
      <c r="G941" t="s">
        <v>7058</v>
      </c>
    </row>
    <row r="942" spans="1:7" hidden="1" x14ac:dyDescent="0.3">
      <c r="A942">
        <v>861259</v>
      </c>
      <c r="B942">
        <v>768757</v>
      </c>
      <c r="C942" t="s">
        <v>2069</v>
      </c>
      <c r="D942">
        <v>8612591</v>
      </c>
      <c r="E942">
        <v>1000</v>
      </c>
      <c r="F942" t="s">
        <v>1714</v>
      </c>
      <c r="G942" t="s">
        <v>7061</v>
      </c>
    </row>
    <row r="943" spans="1:7" hidden="1" x14ac:dyDescent="0.3">
      <c r="A943">
        <v>860205</v>
      </c>
      <c r="B943">
        <v>768759</v>
      </c>
      <c r="C943" t="s">
        <v>2082</v>
      </c>
      <c r="D943">
        <v>8602051</v>
      </c>
      <c r="E943">
        <v>1000</v>
      </c>
      <c r="F943" t="s">
        <v>1339</v>
      </c>
      <c r="G943" t="s">
        <v>7046</v>
      </c>
    </row>
    <row r="944" spans="1:7" hidden="1" x14ac:dyDescent="0.3">
      <c r="A944">
        <v>860221</v>
      </c>
      <c r="B944">
        <v>768749</v>
      </c>
      <c r="C944" t="s">
        <v>2074</v>
      </c>
      <c r="D944">
        <v>8602211</v>
      </c>
      <c r="E944">
        <v>1000</v>
      </c>
      <c r="F944" t="s">
        <v>101</v>
      </c>
      <c r="G944" t="s">
        <v>7047</v>
      </c>
    </row>
    <row r="945" spans="1:7" hidden="1" x14ac:dyDescent="0.3">
      <c r="A945">
        <v>860204</v>
      </c>
      <c r="B945">
        <v>743483</v>
      </c>
      <c r="C945" t="s">
        <v>2072</v>
      </c>
      <c r="D945">
        <v>8602041</v>
      </c>
      <c r="E945">
        <v>1000</v>
      </c>
      <c r="F945" t="s">
        <v>1339</v>
      </c>
      <c r="G945" t="s">
        <v>7045</v>
      </c>
    </row>
    <row r="946" spans="1:7" hidden="1" x14ac:dyDescent="0.3">
      <c r="A946">
        <v>862082</v>
      </c>
      <c r="B946">
        <v>768757</v>
      </c>
      <c r="C946" t="s">
        <v>2069</v>
      </c>
      <c r="D946">
        <v>8620821</v>
      </c>
      <c r="E946">
        <v>1000</v>
      </c>
      <c r="F946" t="s">
        <v>1714</v>
      </c>
      <c r="G946" t="s">
        <v>3899</v>
      </c>
    </row>
    <row r="947" spans="1:7" hidden="1" x14ac:dyDescent="0.3">
      <c r="A947">
        <v>862665</v>
      </c>
      <c r="B947">
        <v>726945</v>
      </c>
      <c r="C947" t="s">
        <v>423</v>
      </c>
      <c r="D947">
        <v>8626651</v>
      </c>
      <c r="E947">
        <v>1000</v>
      </c>
      <c r="F947" t="s">
        <v>101</v>
      </c>
      <c r="G947" t="s">
        <v>4022</v>
      </c>
    </row>
    <row r="948" spans="1:7" hidden="1" x14ac:dyDescent="0.3">
      <c r="A948">
        <v>862668</v>
      </c>
      <c r="B948">
        <v>768757</v>
      </c>
      <c r="C948" t="s">
        <v>2069</v>
      </c>
      <c r="D948">
        <v>8626681</v>
      </c>
      <c r="E948">
        <v>1000</v>
      </c>
      <c r="F948" t="s">
        <v>1714</v>
      </c>
      <c r="G948" t="s">
        <v>4026</v>
      </c>
    </row>
    <row r="949" spans="1:7" hidden="1" x14ac:dyDescent="0.3">
      <c r="A949">
        <v>862667</v>
      </c>
      <c r="B949">
        <v>726945</v>
      </c>
      <c r="C949" t="s">
        <v>423</v>
      </c>
      <c r="D949">
        <v>8626671</v>
      </c>
      <c r="E949">
        <v>1000</v>
      </c>
      <c r="F949" t="s">
        <v>101</v>
      </c>
      <c r="G949" t="s">
        <v>4024</v>
      </c>
    </row>
    <row r="950" spans="1:7" hidden="1" x14ac:dyDescent="0.3">
      <c r="A950">
        <v>862834</v>
      </c>
      <c r="B950">
        <v>768757</v>
      </c>
      <c r="C950" t="s">
        <v>2069</v>
      </c>
      <c r="D950">
        <v>8628341</v>
      </c>
      <c r="E950">
        <v>1000</v>
      </c>
      <c r="F950" t="s">
        <v>1714</v>
      </c>
      <c r="G950" t="s">
        <v>4054</v>
      </c>
    </row>
    <row r="951" spans="1:7" hidden="1" x14ac:dyDescent="0.3">
      <c r="A951">
        <v>862831</v>
      </c>
      <c r="B951">
        <v>768753</v>
      </c>
      <c r="C951" t="s">
        <v>1964</v>
      </c>
      <c r="D951">
        <v>8628311</v>
      </c>
      <c r="E951">
        <v>1000</v>
      </c>
      <c r="F951" t="s">
        <v>101</v>
      </c>
      <c r="G951" t="s">
        <v>4240</v>
      </c>
    </row>
    <row r="952" spans="1:7" hidden="1" x14ac:dyDescent="0.3">
      <c r="A952">
        <v>862835</v>
      </c>
      <c r="B952">
        <v>833916</v>
      </c>
      <c r="C952" t="s">
        <v>3013</v>
      </c>
      <c r="D952">
        <v>8628351</v>
      </c>
      <c r="E952">
        <v>1011</v>
      </c>
      <c r="F952" t="s">
        <v>2254</v>
      </c>
      <c r="G952" t="s">
        <v>4242</v>
      </c>
    </row>
    <row r="953" spans="1:7" hidden="1" x14ac:dyDescent="0.3">
      <c r="A953">
        <v>862836</v>
      </c>
      <c r="B953">
        <v>833916</v>
      </c>
      <c r="C953" t="s">
        <v>3013</v>
      </c>
      <c r="D953">
        <v>8628361</v>
      </c>
      <c r="E953">
        <v>1011</v>
      </c>
      <c r="F953" t="s">
        <v>2254</v>
      </c>
      <c r="G953" t="s">
        <v>4244</v>
      </c>
    </row>
    <row r="954" spans="1:7" hidden="1" x14ac:dyDescent="0.3">
      <c r="A954">
        <v>862837</v>
      </c>
      <c r="B954">
        <v>768759</v>
      </c>
      <c r="C954" t="s">
        <v>2082</v>
      </c>
      <c r="D954">
        <v>8628371</v>
      </c>
      <c r="E954">
        <v>1000</v>
      </c>
      <c r="F954" t="s">
        <v>101</v>
      </c>
      <c r="G954" t="s">
        <v>4246</v>
      </c>
    </row>
    <row r="955" spans="1:7" hidden="1" x14ac:dyDescent="0.3">
      <c r="A955">
        <v>863153</v>
      </c>
      <c r="B955">
        <v>768538</v>
      </c>
      <c r="C955" t="s">
        <v>2073</v>
      </c>
      <c r="D955">
        <v>8631531</v>
      </c>
      <c r="E955">
        <v>1000</v>
      </c>
      <c r="F955" t="s">
        <v>1339</v>
      </c>
      <c r="G955" t="s">
        <v>4063</v>
      </c>
    </row>
    <row r="956" spans="1:7" hidden="1" x14ac:dyDescent="0.3">
      <c r="A956">
        <v>863253</v>
      </c>
      <c r="B956">
        <v>847154</v>
      </c>
      <c r="C956" t="s">
        <v>3044</v>
      </c>
      <c r="D956">
        <v>8632531</v>
      </c>
      <c r="E956">
        <v>1011</v>
      </c>
      <c r="F956" t="s">
        <v>2254</v>
      </c>
      <c r="G956" t="s">
        <v>4074</v>
      </c>
    </row>
    <row r="957" spans="1:7" hidden="1" x14ac:dyDescent="0.3">
      <c r="A957">
        <v>859213</v>
      </c>
      <c r="B957">
        <v>834689</v>
      </c>
      <c r="C957" t="s">
        <v>3236</v>
      </c>
      <c r="D957">
        <v>8592131</v>
      </c>
      <c r="E957">
        <v>1011</v>
      </c>
      <c r="F957" t="s">
        <v>2238</v>
      </c>
      <c r="G957" t="s">
        <v>4085</v>
      </c>
    </row>
    <row r="958" spans="1:7" hidden="1" x14ac:dyDescent="0.3">
      <c r="A958">
        <v>142552</v>
      </c>
      <c r="B958">
        <v>534906</v>
      </c>
      <c r="C958" t="s">
        <v>467</v>
      </c>
      <c r="D958">
        <v>1425521</v>
      </c>
      <c r="E958">
        <v>1000</v>
      </c>
      <c r="F958" t="s">
        <v>101</v>
      </c>
      <c r="G958" t="s">
        <v>4176</v>
      </c>
    </row>
    <row r="959" spans="1:7" hidden="1" x14ac:dyDescent="0.3">
      <c r="A959">
        <v>142552</v>
      </c>
      <c r="B959">
        <v>534906</v>
      </c>
      <c r="C959" t="s">
        <v>467</v>
      </c>
      <c r="D959">
        <v>1425521</v>
      </c>
      <c r="E959">
        <v>1099</v>
      </c>
      <c r="F959" t="s">
        <v>1879</v>
      </c>
      <c r="G959" t="s">
        <v>4217</v>
      </c>
    </row>
    <row r="960" spans="1:7" hidden="1" x14ac:dyDescent="0.3">
      <c r="A960">
        <v>863806</v>
      </c>
      <c r="B960">
        <v>768757</v>
      </c>
      <c r="C960" t="s">
        <v>2069</v>
      </c>
      <c r="D960">
        <v>8638061</v>
      </c>
      <c r="E960">
        <v>1000</v>
      </c>
      <c r="F960" t="s">
        <v>1714</v>
      </c>
      <c r="G960" t="s">
        <v>4198</v>
      </c>
    </row>
    <row r="961" spans="1:7" hidden="1" x14ac:dyDescent="0.3">
      <c r="A961">
        <v>142554</v>
      </c>
      <c r="B961">
        <v>834785</v>
      </c>
      <c r="C961" t="s">
        <v>3139</v>
      </c>
      <c r="D961">
        <v>1425541</v>
      </c>
      <c r="E961">
        <v>1011</v>
      </c>
      <c r="F961" t="s">
        <v>101</v>
      </c>
      <c r="G961" t="s">
        <v>4178</v>
      </c>
    </row>
    <row r="962" spans="1:7" hidden="1" x14ac:dyDescent="0.3">
      <c r="A962">
        <v>142554</v>
      </c>
      <c r="B962">
        <v>834785</v>
      </c>
      <c r="C962" t="s">
        <v>3139</v>
      </c>
      <c r="D962">
        <v>1425541</v>
      </c>
      <c r="E962">
        <v>1099</v>
      </c>
      <c r="F962" t="s">
        <v>1879</v>
      </c>
      <c r="G962" t="s">
        <v>4219</v>
      </c>
    </row>
    <row r="963" spans="1:7" hidden="1" x14ac:dyDescent="0.3">
      <c r="A963">
        <v>85061</v>
      </c>
      <c r="B963">
        <v>834677</v>
      </c>
      <c r="C963" t="s">
        <v>3046</v>
      </c>
      <c r="D963">
        <v>850611</v>
      </c>
      <c r="E963">
        <v>1011</v>
      </c>
      <c r="F963" t="s">
        <v>101</v>
      </c>
      <c r="G963" t="s">
        <v>4174</v>
      </c>
    </row>
    <row r="964" spans="1:7" hidden="1" x14ac:dyDescent="0.3">
      <c r="A964">
        <v>85061</v>
      </c>
      <c r="B964">
        <v>834677</v>
      </c>
      <c r="C964" t="s">
        <v>3046</v>
      </c>
      <c r="D964">
        <v>850611</v>
      </c>
      <c r="E964">
        <v>1099</v>
      </c>
      <c r="F964" t="s">
        <v>1879</v>
      </c>
      <c r="G964" t="s">
        <v>4214</v>
      </c>
    </row>
    <row r="965" spans="1:7" hidden="1" x14ac:dyDescent="0.3">
      <c r="A965">
        <v>863307</v>
      </c>
      <c r="B965">
        <v>768762</v>
      </c>
      <c r="C965" t="s">
        <v>2075</v>
      </c>
      <c r="D965">
        <v>8633071</v>
      </c>
      <c r="E965">
        <v>1000</v>
      </c>
      <c r="F965" t="s">
        <v>101</v>
      </c>
      <c r="G965" t="s">
        <v>4207</v>
      </c>
    </row>
    <row r="966" spans="1:7" hidden="1" x14ac:dyDescent="0.3">
      <c r="A966">
        <v>863307</v>
      </c>
      <c r="B966">
        <v>768762</v>
      </c>
      <c r="C966" t="s">
        <v>2075</v>
      </c>
      <c r="D966">
        <v>8633071</v>
      </c>
      <c r="E966">
        <v>1099</v>
      </c>
      <c r="F966" t="s">
        <v>1879</v>
      </c>
      <c r="G966" t="s">
        <v>4251</v>
      </c>
    </row>
    <row r="967" spans="1:7" hidden="1" x14ac:dyDescent="0.3">
      <c r="A967">
        <v>862950</v>
      </c>
      <c r="B967">
        <v>863699</v>
      </c>
      <c r="C967" t="s">
        <v>3045</v>
      </c>
      <c r="D967">
        <v>8629501</v>
      </c>
      <c r="E967">
        <v>1011</v>
      </c>
      <c r="F967" t="s">
        <v>3088</v>
      </c>
      <c r="G967" t="s">
        <v>4194</v>
      </c>
    </row>
    <row r="968" spans="1:7" hidden="1" x14ac:dyDescent="0.3">
      <c r="A968">
        <v>862950</v>
      </c>
      <c r="B968">
        <v>863699</v>
      </c>
      <c r="C968" t="s">
        <v>3045</v>
      </c>
      <c r="D968">
        <v>8629501</v>
      </c>
      <c r="E968">
        <v>1099</v>
      </c>
      <c r="F968" t="s">
        <v>4279</v>
      </c>
      <c r="G968" t="s">
        <v>7546</v>
      </c>
    </row>
    <row r="969" spans="1:7" hidden="1" x14ac:dyDescent="0.3">
      <c r="A969">
        <v>863637</v>
      </c>
      <c r="B969">
        <v>847139</v>
      </c>
      <c r="C969" t="s">
        <v>3048</v>
      </c>
      <c r="D969">
        <v>8636371</v>
      </c>
      <c r="E969">
        <v>1011</v>
      </c>
      <c r="F969" t="s">
        <v>1714</v>
      </c>
      <c r="G969" t="s">
        <v>4196</v>
      </c>
    </row>
    <row r="970" spans="1:7" hidden="1" x14ac:dyDescent="0.3">
      <c r="A970">
        <v>863417</v>
      </c>
      <c r="B970">
        <v>768757</v>
      </c>
      <c r="C970" t="s">
        <v>2069</v>
      </c>
      <c r="D970">
        <v>8634171</v>
      </c>
      <c r="E970">
        <v>1000</v>
      </c>
      <c r="F970" t="s">
        <v>1714</v>
      </c>
      <c r="G970" t="s">
        <v>4253</v>
      </c>
    </row>
    <row r="971" spans="1:7" hidden="1" x14ac:dyDescent="0.3">
      <c r="A971">
        <v>861814</v>
      </c>
      <c r="B971">
        <v>410190</v>
      </c>
      <c r="C971" t="s">
        <v>463</v>
      </c>
      <c r="D971">
        <v>8618141</v>
      </c>
      <c r="E971">
        <v>1000</v>
      </c>
      <c r="F971" t="s">
        <v>1714</v>
      </c>
      <c r="G971" t="s">
        <v>4238</v>
      </c>
    </row>
    <row r="972" spans="1:7" hidden="1" x14ac:dyDescent="0.3">
      <c r="A972">
        <v>859378</v>
      </c>
      <c r="B972">
        <v>768749</v>
      </c>
      <c r="C972" t="s">
        <v>2074</v>
      </c>
      <c r="D972">
        <v>8593781</v>
      </c>
      <c r="E972">
        <v>1000</v>
      </c>
      <c r="F972" t="s">
        <v>1339</v>
      </c>
      <c r="G972" t="s">
        <v>4232</v>
      </c>
    </row>
    <row r="973" spans="1:7" hidden="1" x14ac:dyDescent="0.3">
      <c r="A973">
        <v>859378</v>
      </c>
      <c r="B973">
        <v>726945</v>
      </c>
      <c r="C973" t="s">
        <v>423</v>
      </c>
      <c r="D973">
        <v>8593782</v>
      </c>
      <c r="E973">
        <v>1001</v>
      </c>
      <c r="F973" t="s">
        <v>57</v>
      </c>
      <c r="G973" t="s">
        <v>4234</v>
      </c>
    </row>
    <row r="974" spans="1:7" hidden="1" x14ac:dyDescent="0.3">
      <c r="A974">
        <v>864413</v>
      </c>
      <c r="B974">
        <v>766789</v>
      </c>
      <c r="C974" t="s">
        <v>2787</v>
      </c>
      <c r="D974">
        <v>8644131</v>
      </c>
      <c r="E974">
        <v>1000</v>
      </c>
      <c r="F974" t="s">
        <v>1339</v>
      </c>
      <c r="G974" t="s">
        <v>4255</v>
      </c>
    </row>
    <row r="975" spans="1:7" hidden="1" x14ac:dyDescent="0.3">
      <c r="A975">
        <v>864414</v>
      </c>
      <c r="B975">
        <v>768757</v>
      </c>
      <c r="C975" t="s">
        <v>2069</v>
      </c>
      <c r="D975">
        <v>8644141</v>
      </c>
      <c r="E975">
        <v>1000</v>
      </c>
      <c r="F975" t="s">
        <v>1714</v>
      </c>
      <c r="G975" t="s">
        <v>4257</v>
      </c>
    </row>
    <row r="976" spans="1:7" hidden="1" x14ac:dyDescent="0.3">
      <c r="A976">
        <v>863251</v>
      </c>
      <c r="B976">
        <v>834677</v>
      </c>
      <c r="C976" t="s">
        <v>3046</v>
      </c>
      <c r="D976">
        <v>8632511</v>
      </c>
      <c r="E976">
        <v>1011</v>
      </c>
      <c r="F976" t="s">
        <v>101</v>
      </c>
      <c r="G976" t="s">
        <v>4249</v>
      </c>
    </row>
    <row r="977" spans="1:7" hidden="1" x14ac:dyDescent="0.3">
      <c r="A977">
        <v>863252</v>
      </c>
      <c r="B977">
        <v>847143</v>
      </c>
      <c r="C977" t="s">
        <v>7428</v>
      </c>
      <c r="D977">
        <v>8632521</v>
      </c>
      <c r="E977">
        <v>1011</v>
      </c>
      <c r="F977" t="s">
        <v>1714</v>
      </c>
      <c r="G977" t="s">
        <v>7452</v>
      </c>
    </row>
    <row r="978" spans="1:7" hidden="1" x14ac:dyDescent="0.3">
      <c r="A978">
        <v>863254</v>
      </c>
      <c r="B978">
        <v>847139</v>
      </c>
      <c r="C978" t="s">
        <v>3048</v>
      </c>
      <c r="D978">
        <v>8632541</v>
      </c>
      <c r="E978">
        <v>1011</v>
      </c>
      <c r="F978" t="s">
        <v>101</v>
      </c>
      <c r="G978" t="s">
        <v>7455</v>
      </c>
    </row>
    <row r="979" spans="1:7" hidden="1" x14ac:dyDescent="0.3">
      <c r="A979">
        <v>416186</v>
      </c>
      <c r="B979">
        <v>726941</v>
      </c>
      <c r="C979" t="s">
        <v>2079</v>
      </c>
      <c r="D979">
        <v>4161861</v>
      </c>
      <c r="E979">
        <v>1000</v>
      </c>
      <c r="F979" t="s">
        <v>1339</v>
      </c>
      <c r="G979" t="s">
        <v>7445</v>
      </c>
    </row>
    <row r="980" spans="1:7" hidden="1" x14ac:dyDescent="0.3">
      <c r="A980">
        <v>865038</v>
      </c>
      <c r="B980">
        <v>593636</v>
      </c>
      <c r="C980" t="s">
        <v>418</v>
      </c>
      <c r="D980">
        <v>8650381</v>
      </c>
      <c r="E980">
        <v>1000</v>
      </c>
      <c r="F980" t="s">
        <v>1339</v>
      </c>
      <c r="G980" t="s">
        <v>7457</v>
      </c>
    </row>
    <row r="981" spans="1:7" hidden="1" x14ac:dyDescent="0.3">
      <c r="A981">
        <v>865410</v>
      </c>
      <c r="B981">
        <v>768757</v>
      </c>
      <c r="C981" t="s">
        <v>2069</v>
      </c>
      <c r="D981">
        <v>8654101</v>
      </c>
      <c r="E981">
        <v>1000</v>
      </c>
      <c r="F981" t="s">
        <v>1705</v>
      </c>
      <c r="G981" t="s">
        <v>7459</v>
      </c>
    </row>
    <row r="982" spans="1:7" hidden="1" x14ac:dyDescent="0.3">
      <c r="A982">
        <v>865411</v>
      </c>
      <c r="B982">
        <v>768757</v>
      </c>
      <c r="C982" t="s">
        <v>2069</v>
      </c>
      <c r="D982">
        <v>8654111</v>
      </c>
      <c r="E982">
        <v>1000</v>
      </c>
      <c r="F982" t="s">
        <v>1714</v>
      </c>
      <c r="G982" t="s">
        <v>7462</v>
      </c>
    </row>
    <row r="983" spans="1:7" hidden="1" x14ac:dyDescent="0.3">
      <c r="A983">
        <v>865428</v>
      </c>
      <c r="B983">
        <v>825524</v>
      </c>
      <c r="C983" t="s">
        <v>7429</v>
      </c>
      <c r="D983">
        <v>8654281</v>
      </c>
      <c r="E983">
        <v>1011</v>
      </c>
      <c r="F983" t="s">
        <v>101</v>
      </c>
      <c r="G983" t="s">
        <v>7464</v>
      </c>
    </row>
    <row r="984" spans="1:7" hidden="1" x14ac:dyDescent="0.3">
      <c r="A984">
        <v>865435</v>
      </c>
      <c r="B984">
        <v>768757</v>
      </c>
      <c r="C984" t="s">
        <v>2069</v>
      </c>
      <c r="D984">
        <v>8654351</v>
      </c>
      <c r="E984">
        <v>1000</v>
      </c>
      <c r="F984" t="s">
        <v>1714</v>
      </c>
      <c r="G984" t="s">
        <v>7467</v>
      </c>
    </row>
    <row r="985" spans="1:7" hidden="1" x14ac:dyDescent="0.3">
      <c r="A985">
        <v>865437</v>
      </c>
      <c r="B985">
        <v>825517</v>
      </c>
      <c r="C985" t="s">
        <v>7430</v>
      </c>
      <c r="D985">
        <v>8654371</v>
      </c>
      <c r="E985">
        <v>1011</v>
      </c>
      <c r="F985" t="s">
        <v>101</v>
      </c>
      <c r="G985" t="s">
        <v>7469</v>
      </c>
    </row>
    <row r="986" spans="1:7" hidden="1" x14ac:dyDescent="0.3">
      <c r="A986">
        <v>865449</v>
      </c>
      <c r="B986">
        <v>768759</v>
      </c>
      <c r="C986" t="s">
        <v>2082</v>
      </c>
      <c r="D986">
        <v>8654491</v>
      </c>
      <c r="E986">
        <v>1000</v>
      </c>
      <c r="F986" t="s">
        <v>101</v>
      </c>
      <c r="G986" t="s">
        <v>7471</v>
      </c>
    </row>
    <row r="987" spans="1:7" hidden="1" x14ac:dyDescent="0.3">
      <c r="A987">
        <v>865594</v>
      </c>
      <c r="B987">
        <v>510806</v>
      </c>
      <c r="C987" t="s">
        <v>2889</v>
      </c>
      <c r="D987">
        <v>8655941</v>
      </c>
      <c r="E987">
        <v>1000</v>
      </c>
      <c r="F987" t="s">
        <v>101</v>
      </c>
      <c r="G987" t="s">
        <v>7473</v>
      </c>
    </row>
    <row r="988" spans="1:7" hidden="1" x14ac:dyDescent="0.3">
      <c r="A988">
        <v>865594</v>
      </c>
      <c r="B988">
        <v>510806</v>
      </c>
      <c r="C988" t="s">
        <v>2889</v>
      </c>
      <c r="D988">
        <v>8655941</v>
      </c>
      <c r="E988">
        <v>1099</v>
      </c>
      <c r="F988" t="s">
        <v>1879</v>
      </c>
      <c r="G988" t="s">
        <v>7474</v>
      </c>
    </row>
    <row r="989" spans="1:7" hidden="1" x14ac:dyDescent="0.3">
      <c r="A989">
        <v>866044</v>
      </c>
      <c r="B989">
        <v>768757</v>
      </c>
      <c r="C989" t="s">
        <v>2069</v>
      </c>
      <c r="D989">
        <v>8660441</v>
      </c>
      <c r="E989">
        <v>1000</v>
      </c>
      <c r="F989" t="s">
        <v>1714</v>
      </c>
      <c r="G989" t="s">
        <v>7502</v>
      </c>
    </row>
    <row r="990" spans="1:7" hidden="1" x14ac:dyDescent="0.3">
      <c r="A990">
        <v>866045</v>
      </c>
      <c r="B990">
        <v>768757</v>
      </c>
      <c r="C990" t="s">
        <v>2069</v>
      </c>
      <c r="D990">
        <v>8660451</v>
      </c>
      <c r="E990">
        <v>1000</v>
      </c>
      <c r="F990" t="s">
        <v>1714</v>
      </c>
      <c r="G990" t="s">
        <v>7505</v>
      </c>
    </row>
    <row r="991" spans="1:7" hidden="1" x14ac:dyDescent="0.3">
      <c r="A991">
        <v>866047</v>
      </c>
      <c r="B991">
        <v>768757</v>
      </c>
      <c r="C991" t="s">
        <v>2069</v>
      </c>
      <c r="D991">
        <v>8660471</v>
      </c>
      <c r="E991">
        <v>1000</v>
      </c>
      <c r="F991" t="s">
        <v>1714</v>
      </c>
      <c r="G991" t="s">
        <v>7509</v>
      </c>
    </row>
    <row r="992" spans="1:7" hidden="1" x14ac:dyDescent="0.3">
      <c r="A992">
        <v>866048</v>
      </c>
      <c r="B992">
        <v>726942</v>
      </c>
      <c r="C992" t="s">
        <v>419</v>
      </c>
      <c r="D992">
        <v>8660481</v>
      </c>
      <c r="E992">
        <v>1000</v>
      </c>
      <c r="F992" t="s">
        <v>101</v>
      </c>
      <c r="G992" t="s">
        <v>7511</v>
      </c>
    </row>
    <row r="993" spans="1:7" hidden="1" x14ac:dyDescent="0.3">
      <c r="A993">
        <v>866049</v>
      </c>
      <c r="B993">
        <v>768757</v>
      </c>
      <c r="C993" t="s">
        <v>2069</v>
      </c>
      <c r="D993">
        <v>8660491</v>
      </c>
      <c r="E993">
        <v>1000</v>
      </c>
      <c r="F993" t="s">
        <v>1714</v>
      </c>
      <c r="G993" t="s">
        <v>7513</v>
      </c>
    </row>
    <row r="994" spans="1:7" hidden="1" x14ac:dyDescent="0.3">
      <c r="A994">
        <v>866052</v>
      </c>
      <c r="B994">
        <v>768757</v>
      </c>
      <c r="C994" t="s">
        <v>2069</v>
      </c>
      <c r="D994">
        <v>8660521</v>
      </c>
      <c r="E994">
        <v>1000</v>
      </c>
      <c r="F994" t="s">
        <v>101</v>
      </c>
      <c r="G994" t="s">
        <v>7515</v>
      </c>
    </row>
    <row r="995" spans="1:7" hidden="1" x14ac:dyDescent="0.3">
      <c r="A995">
        <v>866065</v>
      </c>
      <c r="B995">
        <v>768757</v>
      </c>
      <c r="C995" t="s">
        <v>2069</v>
      </c>
      <c r="D995">
        <v>8660651</v>
      </c>
      <c r="E995">
        <v>1000</v>
      </c>
      <c r="F995" t="s">
        <v>1714</v>
      </c>
      <c r="G995" t="s">
        <v>7517</v>
      </c>
    </row>
    <row r="996" spans="1:7" hidden="1" x14ac:dyDescent="0.3">
      <c r="A996">
        <v>866046</v>
      </c>
      <c r="B996">
        <v>768757</v>
      </c>
      <c r="C996" t="s">
        <v>2069</v>
      </c>
      <c r="D996">
        <v>8660461</v>
      </c>
      <c r="E996">
        <v>1000</v>
      </c>
      <c r="F996" t="s">
        <v>1714</v>
      </c>
      <c r="G996" t="s">
        <v>7507</v>
      </c>
    </row>
    <row r="997" spans="1:7" hidden="1" x14ac:dyDescent="0.3">
      <c r="A997">
        <v>865533</v>
      </c>
      <c r="B997">
        <v>834685</v>
      </c>
      <c r="C997" t="s">
        <v>3047</v>
      </c>
      <c r="D997">
        <v>8655331</v>
      </c>
      <c r="E997">
        <v>1011</v>
      </c>
      <c r="F997" t="s">
        <v>101</v>
      </c>
      <c r="G997" t="s">
        <v>7625</v>
      </c>
    </row>
    <row r="998" spans="1:7" hidden="1" x14ac:dyDescent="0.3">
      <c r="A998">
        <v>865539</v>
      </c>
      <c r="B998">
        <v>834724</v>
      </c>
      <c r="C998" t="s">
        <v>7626</v>
      </c>
      <c r="D998">
        <v>8655391</v>
      </c>
      <c r="E998">
        <v>1011</v>
      </c>
      <c r="F998" t="s">
        <v>1339</v>
      </c>
      <c r="G998" t="s">
        <v>7627</v>
      </c>
    </row>
    <row r="999" spans="1:7" hidden="1" x14ac:dyDescent="0.3">
      <c r="A999">
        <v>865547</v>
      </c>
      <c r="B999">
        <v>834724</v>
      </c>
      <c r="C999" t="s">
        <v>7626</v>
      </c>
      <c r="D999">
        <v>8655471</v>
      </c>
      <c r="E999">
        <v>1011</v>
      </c>
      <c r="F999" t="s">
        <v>1339</v>
      </c>
      <c r="G999" t="s">
        <v>7628</v>
      </c>
    </row>
    <row r="1000" spans="1:7" hidden="1" x14ac:dyDescent="0.3">
      <c r="A1000">
        <v>865549</v>
      </c>
      <c r="B1000">
        <v>834685</v>
      </c>
      <c r="C1000" t="s">
        <v>3047</v>
      </c>
      <c r="D1000">
        <v>8655491</v>
      </c>
      <c r="E1000">
        <v>1011</v>
      </c>
      <c r="F1000" t="s">
        <v>101</v>
      </c>
      <c r="G1000" t="s">
        <v>7629</v>
      </c>
    </row>
    <row r="1001" spans="1:7" hidden="1" x14ac:dyDescent="0.3">
      <c r="A1001">
        <v>865542</v>
      </c>
      <c r="B1001">
        <v>834685</v>
      </c>
      <c r="C1001" t="s">
        <v>3047</v>
      </c>
      <c r="D1001">
        <v>8655421</v>
      </c>
      <c r="E1001">
        <v>1011</v>
      </c>
      <c r="F1001" t="s">
        <v>101</v>
      </c>
      <c r="G1001" t="s">
        <v>7630</v>
      </c>
    </row>
    <row r="1002" spans="1:7" hidden="1" x14ac:dyDescent="0.3">
      <c r="A1002">
        <v>859189</v>
      </c>
      <c r="B1002">
        <v>834689</v>
      </c>
      <c r="C1002" t="s">
        <v>3236</v>
      </c>
      <c r="D1002">
        <v>8591891</v>
      </c>
      <c r="E1002">
        <v>1011</v>
      </c>
      <c r="F1002" t="s">
        <v>2238</v>
      </c>
      <c r="G1002" t="s">
        <v>8353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0E7D8-DD16-4EB9-98C0-D1084D525F28}">
  <sheetPr codeName="Feuil8"/>
  <dimension ref="A1:S1500"/>
  <sheetViews>
    <sheetView workbookViewId="0">
      <selection activeCell="E36" sqref="E36"/>
    </sheetView>
  </sheetViews>
  <sheetFormatPr baseColWidth="10" defaultRowHeight="15.05" x14ac:dyDescent="0.3"/>
  <cols>
    <col min="1" max="1" width="11.109375" bestFit="1" customWidth="1"/>
    <col min="2" max="2" width="12.5546875" bestFit="1" customWidth="1"/>
    <col min="3" max="3" width="6.88671875" bestFit="1" customWidth="1"/>
    <col min="4" max="4" width="10.88671875" bestFit="1" customWidth="1"/>
    <col min="5" max="5" width="41.5546875" bestFit="1" customWidth="1"/>
    <col min="6" max="6" width="7" bestFit="1" customWidth="1"/>
    <col min="7" max="7" width="40" bestFit="1" customWidth="1"/>
    <col min="8" max="8" width="18.88671875" bestFit="1" customWidth="1"/>
    <col min="9" max="9" width="13" bestFit="1" customWidth="1"/>
    <col min="10" max="10" width="12.5546875" bestFit="1" customWidth="1"/>
    <col min="11" max="11" width="10.109375" bestFit="1" customWidth="1"/>
    <col min="12" max="12" width="11.88671875" bestFit="1" customWidth="1"/>
    <col min="13" max="13" width="13.88671875" bestFit="1" customWidth="1"/>
    <col min="14" max="14" width="10.109375" bestFit="1" customWidth="1"/>
    <col min="16" max="16" width="9.44140625" bestFit="1" customWidth="1"/>
    <col min="17" max="17" width="8.44140625" bestFit="1" customWidth="1"/>
    <col min="18" max="18" width="5.109375" bestFit="1" customWidth="1"/>
    <col min="19" max="20" width="14.109375" bestFit="1" customWidth="1"/>
  </cols>
  <sheetData>
    <row r="1" spans="1:19" x14ac:dyDescent="0.3">
      <c r="A1" t="s">
        <v>4353</v>
      </c>
      <c r="B1" t="s">
        <v>4364</v>
      </c>
      <c r="C1" t="s">
        <v>2105</v>
      </c>
      <c r="D1" t="s">
        <v>47</v>
      </c>
      <c r="E1" t="s">
        <v>50</v>
      </c>
      <c r="F1" t="s">
        <v>48</v>
      </c>
      <c r="G1" t="s">
        <v>4355</v>
      </c>
      <c r="H1" t="s">
        <v>4356</v>
      </c>
      <c r="I1" t="s">
        <v>4357</v>
      </c>
      <c r="J1" t="s">
        <v>4358</v>
      </c>
      <c r="K1" t="s">
        <v>4359</v>
      </c>
      <c r="L1" t="s">
        <v>4360</v>
      </c>
      <c r="M1" t="s">
        <v>4361</v>
      </c>
      <c r="N1" t="s">
        <v>4362</v>
      </c>
      <c r="O1" t="s">
        <v>4363</v>
      </c>
      <c r="P1" t="s">
        <v>4365</v>
      </c>
      <c r="Q1" t="s">
        <v>4354</v>
      </c>
      <c r="R1" t="s">
        <v>5821</v>
      </c>
      <c r="S1" t="s">
        <v>4366</v>
      </c>
    </row>
    <row r="2" spans="1:19" x14ac:dyDescent="0.3">
      <c r="A2" t="s">
        <v>0</v>
      </c>
      <c r="B2" t="s">
        <v>470</v>
      </c>
      <c r="C2" t="s">
        <v>2077</v>
      </c>
      <c r="D2" t="s">
        <v>269</v>
      </c>
      <c r="E2" t="s">
        <v>270</v>
      </c>
      <c r="F2" t="s">
        <v>4368</v>
      </c>
      <c r="G2" t="s">
        <v>1339</v>
      </c>
      <c r="H2" t="s">
        <v>0</v>
      </c>
      <c r="I2" t="s">
        <v>4369</v>
      </c>
      <c r="J2" s="85">
        <v>42731</v>
      </c>
      <c r="K2" t="s">
        <v>4370</v>
      </c>
      <c r="L2" t="s">
        <v>4371</v>
      </c>
      <c r="M2" t="s">
        <v>4372</v>
      </c>
      <c r="N2" t="s">
        <v>708</v>
      </c>
      <c r="O2" t="s">
        <v>708</v>
      </c>
      <c r="P2" t="s">
        <v>4373</v>
      </c>
      <c r="Q2" t="s">
        <v>4367</v>
      </c>
      <c r="R2" t="s">
        <v>0</v>
      </c>
      <c r="S2">
        <v>15651</v>
      </c>
    </row>
    <row r="3" spans="1:19" x14ac:dyDescent="0.3">
      <c r="A3" t="s">
        <v>0</v>
      </c>
      <c r="B3" t="s">
        <v>471</v>
      </c>
      <c r="C3" t="s">
        <v>2077</v>
      </c>
      <c r="D3" t="s">
        <v>266</v>
      </c>
      <c r="E3" t="s">
        <v>267</v>
      </c>
      <c r="F3" t="s">
        <v>4368</v>
      </c>
      <c r="G3" t="s">
        <v>1339</v>
      </c>
      <c r="H3" t="s">
        <v>0</v>
      </c>
      <c r="I3" t="s">
        <v>4369</v>
      </c>
      <c r="J3" s="85">
        <v>42731</v>
      </c>
      <c r="K3" t="s">
        <v>4370</v>
      </c>
      <c r="L3" t="s">
        <v>4371</v>
      </c>
      <c r="M3" t="s">
        <v>4372</v>
      </c>
      <c r="N3" t="s">
        <v>708</v>
      </c>
      <c r="O3" t="s">
        <v>708</v>
      </c>
      <c r="P3" t="s">
        <v>4373</v>
      </c>
      <c r="Q3" t="s">
        <v>4367</v>
      </c>
      <c r="R3" t="s">
        <v>0</v>
      </c>
      <c r="S3">
        <v>15661</v>
      </c>
    </row>
    <row r="4" spans="1:19" x14ac:dyDescent="0.3">
      <c r="A4" t="s">
        <v>0</v>
      </c>
      <c r="B4" t="s">
        <v>4799</v>
      </c>
      <c r="C4" t="s">
        <v>2077</v>
      </c>
      <c r="D4" t="s">
        <v>266</v>
      </c>
      <c r="E4" t="s">
        <v>267</v>
      </c>
      <c r="F4" t="s">
        <v>24</v>
      </c>
      <c r="G4" t="s">
        <v>4400</v>
      </c>
      <c r="H4" t="s">
        <v>0</v>
      </c>
      <c r="I4" t="s">
        <v>4798</v>
      </c>
      <c r="J4" s="85">
        <v>45428</v>
      </c>
      <c r="K4" t="s">
        <v>4375</v>
      </c>
      <c r="L4" t="s">
        <v>4371</v>
      </c>
      <c r="M4" t="s">
        <v>4372</v>
      </c>
      <c r="N4" t="s">
        <v>0</v>
      </c>
      <c r="O4" t="s">
        <v>0</v>
      </c>
      <c r="P4" t="s">
        <v>4373</v>
      </c>
      <c r="Q4" t="s">
        <v>4367</v>
      </c>
      <c r="R4" t="s">
        <v>0</v>
      </c>
      <c r="S4">
        <v>1566</v>
      </c>
    </row>
    <row r="5" spans="1:19" x14ac:dyDescent="0.3">
      <c r="A5" t="s">
        <v>0</v>
      </c>
      <c r="B5" t="s">
        <v>4539</v>
      </c>
      <c r="C5" t="s">
        <v>2077</v>
      </c>
      <c r="D5" t="s">
        <v>275</v>
      </c>
      <c r="E5" t="s">
        <v>157</v>
      </c>
      <c r="F5" t="s">
        <v>4368</v>
      </c>
      <c r="G5" t="s">
        <v>4387</v>
      </c>
      <c r="H5" t="s">
        <v>0</v>
      </c>
      <c r="I5" t="s">
        <v>4538</v>
      </c>
      <c r="J5" s="85">
        <v>46082</v>
      </c>
      <c r="K5" t="s">
        <v>4375</v>
      </c>
      <c r="L5" t="s">
        <v>4371</v>
      </c>
      <c r="M5" t="s">
        <v>4372</v>
      </c>
      <c r="N5" t="s">
        <v>1605</v>
      </c>
      <c r="O5" t="s">
        <v>708</v>
      </c>
      <c r="P5" t="s">
        <v>4373</v>
      </c>
      <c r="Q5" t="s">
        <v>4367</v>
      </c>
      <c r="R5" t="s">
        <v>0</v>
      </c>
      <c r="S5">
        <v>18593</v>
      </c>
    </row>
    <row r="6" spans="1:19" x14ac:dyDescent="0.3">
      <c r="A6" t="s">
        <v>0</v>
      </c>
      <c r="B6" t="s">
        <v>4540</v>
      </c>
      <c r="C6" t="s">
        <v>2077</v>
      </c>
      <c r="D6" t="s">
        <v>275</v>
      </c>
      <c r="E6" t="s">
        <v>157</v>
      </c>
      <c r="F6" t="s">
        <v>4384</v>
      </c>
      <c r="G6" t="s">
        <v>106</v>
      </c>
      <c r="H6" t="s">
        <v>0</v>
      </c>
      <c r="I6" t="s">
        <v>4538</v>
      </c>
      <c r="J6" s="85">
        <v>45301</v>
      </c>
      <c r="K6" t="s">
        <v>4390</v>
      </c>
      <c r="L6" t="s">
        <v>4371</v>
      </c>
      <c r="M6" t="s">
        <v>4372</v>
      </c>
      <c r="N6" t="s">
        <v>702</v>
      </c>
      <c r="O6" t="s">
        <v>708</v>
      </c>
      <c r="P6" t="s">
        <v>4373</v>
      </c>
      <c r="Q6" t="s">
        <v>4367</v>
      </c>
      <c r="R6" t="s">
        <v>0</v>
      </c>
      <c r="S6">
        <v>18592</v>
      </c>
    </row>
    <row r="7" spans="1:19" x14ac:dyDescent="0.3">
      <c r="A7" t="s">
        <v>0</v>
      </c>
      <c r="B7" t="s">
        <v>4689</v>
      </c>
      <c r="C7" t="s">
        <v>2077</v>
      </c>
      <c r="D7" t="s">
        <v>365</v>
      </c>
      <c r="E7" t="s">
        <v>157</v>
      </c>
      <c r="F7" t="s">
        <v>4368</v>
      </c>
      <c r="G7" t="s">
        <v>4387</v>
      </c>
      <c r="H7" t="s">
        <v>0</v>
      </c>
      <c r="I7" t="s">
        <v>4688</v>
      </c>
      <c r="J7" s="85">
        <v>46082</v>
      </c>
      <c r="K7" t="s">
        <v>4375</v>
      </c>
      <c r="L7" t="s">
        <v>4371</v>
      </c>
      <c r="M7" t="s">
        <v>4372</v>
      </c>
      <c r="N7" t="s">
        <v>1610</v>
      </c>
      <c r="O7" t="s">
        <v>708</v>
      </c>
      <c r="P7" t="s">
        <v>4373</v>
      </c>
      <c r="Q7" t="s">
        <v>4367</v>
      </c>
      <c r="R7" t="s">
        <v>0</v>
      </c>
      <c r="S7">
        <v>18605</v>
      </c>
    </row>
    <row r="8" spans="1:19" x14ac:dyDescent="0.3">
      <c r="A8" t="s">
        <v>0</v>
      </c>
      <c r="B8" t="s">
        <v>4690</v>
      </c>
      <c r="C8" t="s">
        <v>2077</v>
      </c>
      <c r="D8" t="s">
        <v>365</v>
      </c>
      <c r="E8" t="s">
        <v>157</v>
      </c>
      <c r="F8" t="s">
        <v>4384</v>
      </c>
      <c r="G8" t="s">
        <v>106</v>
      </c>
      <c r="H8" t="s">
        <v>0</v>
      </c>
      <c r="I8" t="s">
        <v>4688</v>
      </c>
      <c r="J8" s="85">
        <v>45334</v>
      </c>
      <c r="K8" t="s">
        <v>4390</v>
      </c>
      <c r="L8" t="s">
        <v>4371</v>
      </c>
      <c r="M8" t="s">
        <v>4372</v>
      </c>
      <c r="N8" t="s">
        <v>1605</v>
      </c>
      <c r="O8" t="s">
        <v>708</v>
      </c>
      <c r="P8" t="s">
        <v>4373</v>
      </c>
      <c r="Q8" t="s">
        <v>4367</v>
      </c>
      <c r="R8" t="s">
        <v>0</v>
      </c>
      <c r="S8">
        <v>18603</v>
      </c>
    </row>
    <row r="9" spans="1:19" x14ac:dyDescent="0.3">
      <c r="A9" t="s">
        <v>0</v>
      </c>
      <c r="B9" t="s">
        <v>4691</v>
      </c>
      <c r="C9" t="s">
        <v>2077</v>
      </c>
      <c r="D9" t="s">
        <v>365</v>
      </c>
      <c r="E9" t="s">
        <v>157</v>
      </c>
      <c r="F9" t="s">
        <v>4392</v>
      </c>
      <c r="G9" t="s">
        <v>57</v>
      </c>
      <c r="H9" t="s">
        <v>0</v>
      </c>
      <c r="I9" t="s">
        <v>4688</v>
      </c>
      <c r="J9" s="85">
        <v>45334</v>
      </c>
      <c r="K9" t="s">
        <v>4390</v>
      </c>
      <c r="L9" t="s">
        <v>4371</v>
      </c>
      <c r="M9" t="s">
        <v>4372</v>
      </c>
      <c r="N9" t="s">
        <v>768</v>
      </c>
      <c r="O9" t="s">
        <v>708</v>
      </c>
      <c r="P9" t="s">
        <v>4373</v>
      </c>
      <c r="Q9" t="s">
        <v>4367</v>
      </c>
      <c r="R9" t="s">
        <v>0</v>
      </c>
      <c r="S9">
        <v>18604</v>
      </c>
    </row>
    <row r="10" spans="1:19" x14ac:dyDescent="0.3">
      <c r="A10" t="s">
        <v>0</v>
      </c>
      <c r="B10" t="s">
        <v>4693</v>
      </c>
      <c r="C10" t="s">
        <v>2077</v>
      </c>
      <c r="D10" t="s">
        <v>365</v>
      </c>
      <c r="E10" t="s">
        <v>157</v>
      </c>
      <c r="F10" t="s">
        <v>24</v>
      </c>
      <c r="G10" t="s">
        <v>4400</v>
      </c>
      <c r="H10" t="s">
        <v>0</v>
      </c>
      <c r="I10" t="s">
        <v>4692</v>
      </c>
      <c r="J10" s="85">
        <v>45463</v>
      </c>
      <c r="K10" t="s">
        <v>4375</v>
      </c>
      <c r="L10" t="s">
        <v>4371</v>
      </c>
      <c r="M10" t="s">
        <v>4372</v>
      </c>
      <c r="N10" t="s">
        <v>0</v>
      </c>
      <c r="O10" t="s">
        <v>0</v>
      </c>
      <c r="P10" t="s">
        <v>4373</v>
      </c>
      <c r="Q10" t="s">
        <v>4367</v>
      </c>
      <c r="R10" t="s">
        <v>0</v>
      </c>
      <c r="S10">
        <v>1860</v>
      </c>
    </row>
    <row r="11" spans="1:19" x14ac:dyDescent="0.3">
      <c r="A11" t="s">
        <v>0</v>
      </c>
      <c r="B11" t="s">
        <v>4502</v>
      </c>
      <c r="C11" t="s">
        <v>2077</v>
      </c>
      <c r="D11" t="s">
        <v>277</v>
      </c>
      <c r="E11" t="s">
        <v>261</v>
      </c>
      <c r="F11" t="s">
        <v>4368</v>
      </c>
      <c r="G11" t="s">
        <v>1339</v>
      </c>
      <c r="H11" t="s">
        <v>0</v>
      </c>
      <c r="I11" t="s">
        <v>4383</v>
      </c>
      <c r="J11" s="85">
        <v>45261</v>
      </c>
      <c r="K11" t="s">
        <v>4375</v>
      </c>
      <c r="L11" t="s">
        <v>4371</v>
      </c>
      <c r="M11" t="s">
        <v>4372</v>
      </c>
      <c r="N11" t="s">
        <v>1605</v>
      </c>
      <c r="O11" t="s">
        <v>708</v>
      </c>
      <c r="P11" t="s">
        <v>4373</v>
      </c>
      <c r="Q11" t="s">
        <v>4367</v>
      </c>
      <c r="R11" t="s">
        <v>0</v>
      </c>
      <c r="S11">
        <v>20293</v>
      </c>
    </row>
    <row r="12" spans="1:19" x14ac:dyDescent="0.3">
      <c r="A12" t="s">
        <v>0</v>
      </c>
      <c r="B12" t="s">
        <v>4503</v>
      </c>
      <c r="C12" t="s">
        <v>2077</v>
      </c>
      <c r="D12" t="s">
        <v>277</v>
      </c>
      <c r="E12" t="s">
        <v>261</v>
      </c>
      <c r="F12" t="s">
        <v>4384</v>
      </c>
      <c r="G12" t="s">
        <v>1647</v>
      </c>
      <c r="H12" t="s">
        <v>0</v>
      </c>
      <c r="I12" t="s">
        <v>4383</v>
      </c>
      <c r="J12" s="85">
        <v>45261</v>
      </c>
      <c r="K12" t="s">
        <v>4375</v>
      </c>
      <c r="L12" t="s">
        <v>4371</v>
      </c>
      <c r="M12" t="s">
        <v>4372</v>
      </c>
      <c r="N12" t="s">
        <v>768</v>
      </c>
      <c r="O12" t="s">
        <v>708</v>
      </c>
      <c r="P12" t="s">
        <v>4373</v>
      </c>
      <c r="Q12" t="s">
        <v>4367</v>
      </c>
      <c r="R12" t="s">
        <v>0</v>
      </c>
      <c r="S12">
        <v>20294</v>
      </c>
    </row>
    <row r="13" spans="1:19" x14ac:dyDescent="0.3">
      <c r="A13" t="s">
        <v>0</v>
      </c>
      <c r="B13" t="s">
        <v>4504</v>
      </c>
      <c r="C13" t="s">
        <v>2077</v>
      </c>
      <c r="D13" t="s">
        <v>277</v>
      </c>
      <c r="E13" t="s">
        <v>261</v>
      </c>
      <c r="F13" t="s">
        <v>4392</v>
      </c>
      <c r="G13" t="s">
        <v>57</v>
      </c>
      <c r="H13" t="s">
        <v>0</v>
      </c>
      <c r="I13" t="s">
        <v>4383</v>
      </c>
      <c r="J13" s="85">
        <v>45887</v>
      </c>
      <c r="K13" t="s">
        <v>4375</v>
      </c>
      <c r="L13" t="s">
        <v>4371</v>
      </c>
      <c r="M13" t="s">
        <v>4372</v>
      </c>
      <c r="N13" t="s">
        <v>1610</v>
      </c>
      <c r="O13" t="s">
        <v>708</v>
      </c>
      <c r="P13" t="s">
        <v>4373</v>
      </c>
      <c r="Q13" t="s">
        <v>4367</v>
      </c>
      <c r="R13" t="s">
        <v>0</v>
      </c>
      <c r="S13">
        <v>20295</v>
      </c>
    </row>
    <row r="14" spans="1:19" x14ac:dyDescent="0.3">
      <c r="A14" t="s">
        <v>0</v>
      </c>
      <c r="B14" t="s">
        <v>4937</v>
      </c>
      <c r="C14" t="s">
        <v>2077</v>
      </c>
      <c r="D14" t="s">
        <v>366</v>
      </c>
      <c r="E14" t="s">
        <v>367</v>
      </c>
      <c r="F14" t="s">
        <v>4368</v>
      </c>
      <c r="G14" t="s">
        <v>4387</v>
      </c>
      <c r="H14" t="s">
        <v>0</v>
      </c>
      <c r="I14" t="s">
        <v>4388</v>
      </c>
      <c r="J14" s="85">
        <v>46082</v>
      </c>
      <c r="K14" t="s">
        <v>4375</v>
      </c>
      <c r="L14" t="s">
        <v>4371</v>
      </c>
      <c r="M14" t="s">
        <v>4372</v>
      </c>
      <c r="N14" t="s">
        <v>768</v>
      </c>
      <c r="O14" t="s">
        <v>708</v>
      </c>
      <c r="P14" t="s">
        <v>4373</v>
      </c>
      <c r="Q14" t="s">
        <v>4367</v>
      </c>
      <c r="R14" t="s">
        <v>0</v>
      </c>
      <c r="S14">
        <v>30384</v>
      </c>
    </row>
    <row r="15" spans="1:19" x14ac:dyDescent="0.3">
      <c r="A15" t="s">
        <v>0</v>
      </c>
      <c r="B15" t="s">
        <v>3609</v>
      </c>
      <c r="C15" t="s">
        <v>2077</v>
      </c>
      <c r="D15" t="s">
        <v>366</v>
      </c>
      <c r="E15" t="s">
        <v>367</v>
      </c>
      <c r="F15" t="s">
        <v>4384</v>
      </c>
      <c r="G15" t="s">
        <v>57</v>
      </c>
      <c r="H15" t="s">
        <v>0</v>
      </c>
      <c r="I15" t="s">
        <v>4938</v>
      </c>
      <c r="J15" s="85">
        <v>46029</v>
      </c>
      <c r="K15" t="s">
        <v>4390</v>
      </c>
      <c r="L15" t="s">
        <v>4371</v>
      </c>
      <c r="M15" t="s">
        <v>4372</v>
      </c>
      <c r="N15" t="s">
        <v>1610</v>
      </c>
      <c r="O15" t="s">
        <v>708</v>
      </c>
      <c r="P15" t="s">
        <v>4373</v>
      </c>
      <c r="Q15" t="s">
        <v>4367</v>
      </c>
      <c r="R15" t="s">
        <v>0</v>
      </c>
      <c r="S15">
        <v>30385</v>
      </c>
    </row>
    <row r="16" spans="1:19" x14ac:dyDescent="0.3">
      <c r="A16" t="s">
        <v>0</v>
      </c>
      <c r="B16" t="s">
        <v>4939</v>
      </c>
      <c r="C16" t="s">
        <v>2077</v>
      </c>
      <c r="D16" t="s">
        <v>366</v>
      </c>
      <c r="E16" t="s">
        <v>367</v>
      </c>
      <c r="F16" t="s">
        <v>4392</v>
      </c>
      <c r="G16" t="s">
        <v>2312</v>
      </c>
      <c r="H16" t="s">
        <v>0</v>
      </c>
      <c r="I16" t="s">
        <v>4938</v>
      </c>
      <c r="J16" s="85">
        <v>45294</v>
      </c>
      <c r="K16" t="s">
        <v>4390</v>
      </c>
      <c r="L16" t="s">
        <v>4371</v>
      </c>
      <c r="M16" t="s">
        <v>4372</v>
      </c>
      <c r="N16" t="s">
        <v>702</v>
      </c>
      <c r="O16" t="s">
        <v>708</v>
      </c>
      <c r="P16" t="s">
        <v>4373</v>
      </c>
      <c r="Q16" t="s">
        <v>4367</v>
      </c>
      <c r="R16" t="s">
        <v>0</v>
      </c>
      <c r="S16">
        <v>30382</v>
      </c>
    </row>
    <row r="17" spans="1:19" x14ac:dyDescent="0.3">
      <c r="A17" t="s">
        <v>0</v>
      </c>
      <c r="B17" t="s">
        <v>4941</v>
      </c>
      <c r="C17" t="s">
        <v>2077</v>
      </c>
      <c r="D17" t="s">
        <v>366</v>
      </c>
      <c r="E17" t="s">
        <v>367</v>
      </c>
      <c r="F17" t="s">
        <v>24</v>
      </c>
      <c r="G17" t="s">
        <v>4400</v>
      </c>
      <c r="H17" t="s">
        <v>0</v>
      </c>
      <c r="I17" t="s">
        <v>4940</v>
      </c>
      <c r="J17" s="85">
        <v>45553</v>
      </c>
      <c r="K17" t="s">
        <v>4375</v>
      </c>
      <c r="L17" t="s">
        <v>4371</v>
      </c>
      <c r="M17" t="s">
        <v>4372</v>
      </c>
      <c r="N17" t="s">
        <v>0</v>
      </c>
      <c r="O17" t="s">
        <v>0</v>
      </c>
      <c r="P17" t="s">
        <v>4373</v>
      </c>
      <c r="Q17" t="s">
        <v>4367</v>
      </c>
      <c r="R17" t="s">
        <v>0</v>
      </c>
      <c r="S17">
        <v>3038</v>
      </c>
    </row>
    <row r="18" spans="1:19" x14ac:dyDescent="0.3">
      <c r="A18" t="s">
        <v>0</v>
      </c>
      <c r="B18" t="s">
        <v>4942</v>
      </c>
      <c r="C18" t="s">
        <v>2077</v>
      </c>
      <c r="D18" t="s">
        <v>366</v>
      </c>
      <c r="E18" t="s">
        <v>367</v>
      </c>
      <c r="F18" t="s">
        <v>4417</v>
      </c>
      <c r="G18" t="s">
        <v>4418</v>
      </c>
      <c r="H18" t="s">
        <v>0</v>
      </c>
      <c r="I18" t="s">
        <v>4636</v>
      </c>
      <c r="J18" s="85">
        <v>45821</v>
      </c>
      <c r="K18" t="s">
        <v>4375</v>
      </c>
      <c r="L18" t="s">
        <v>4371</v>
      </c>
      <c r="M18" t="s">
        <v>4372</v>
      </c>
      <c r="N18" t="s">
        <v>0</v>
      </c>
      <c r="O18" t="s">
        <v>0</v>
      </c>
      <c r="P18" t="s">
        <v>4373</v>
      </c>
      <c r="Q18" t="s">
        <v>4367</v>
      </c>
      <c r="R18" t="s">
        <v>0</v>
      </c>
      <c r="S18">
        <v>3038</v>
      </c>
    </row>
    <row r="19" spans="1:19" x14ac:dyDescent="0.3">
      <c r="A19" t="s">
        <v>0</v>
      </c>
      <c r="B19" t="s">
        <v>4944</v>
      </c>
      <c r="C19" t="s">
        <v>2077</v>
      </c>
      <c r="D19" t="s">
        <v>366</v>
      </c>
      <c r="E19" t="s">
        <v>367</v>
      </c>
      <c r="F19" t="s">
        <v>4437</v>
      </c>
      <c r="G19" t="s">
        <v>4418</v>
      </c>
      <c r="H19" t="s">
        <v>0</v>
      </c>
      <c r="I19" t="s">
        <v>4943</v>
      </c>
      <c r="J19" s="85">
        <v>45918</v>
      </c>
      <c r="K19" t="s">
        <v>4375</v>
      </c>
      <c r="L19" t="s">
        <v>4371</v>
      </c>
      <c r="M19" t="s">
        <v>4372</v>
      </c>
      <c r="N19" t="s">
        <v>0</v>
      </c>
      <c r="O19" t="s">
        <v>0</v>
      </c>
      <c r="P19" t="s">
        <v>4373</v>
      </c>
      <c r="Q19" t="s">
        <v>4367</v>
      </c>
      <c r="R19" t="s">
        <v>0</v>
      </c>
      <c r="S19">
        <v>3038</v>
      </c>
    </row>
    <row r="20" spans="1:19" x14ac:dyDescent="0.3">
      <c r="A20" t="s">
        <v>0</v>
      </c>
      <c r="B20" t="s">
        <v>4908</v>
      </c>
      <c r="C20" t="s">
        <v>2077</v>
      </c>
      <c r="D20" t="s">
        <v>399</v>
      </c>
      <c r="E20" t="s">
        <v>175</v>
      </c>
      <c r="F20" t="s">
        <v>4368</v>
      </c>
      <c r="G20" t="s">
        <v>4387</v>
      </c>
      <c r="H20" t="s">
        <v>0</v>
      </c>
      <c r="I20" t="s">
        <v>4907</v>
      </c>
      <c r="J20" s="85">
        <v>46082</v>
      </c>
      <c r="K20" t="s">
        <v>4375</v>
      </c>
      <c r="L20" t="s">
        <v>4371</v>
      </c>
      <c r="M20" t="s">
        <v>4372</v>
      </c>
      <c r="N20" t="s">
        <v>1605</v>
      </c>
      <c r="O20" t="s">
        <v>708</v>
      </c>
      <c r="P20" t="s">
        <v>4373</v>
      </c>
      <c r="Q20" t="s">
        <v>4367</v>
      </c>
      <c r="R20" t="s">
        <v>0</v>
      </c>
      <c r="S20">
        <v>30633</v>
      </c>
    </row>
    <row r="21" spans="1:19" x14ac:dyDescent="0.3">
      <c r="A21" t="s">
        <v>0</v>
      </c>
      <c r="B21" t="s">
        <v>4909</v>
      </c>
      <c r="C21" t="s">
        <v>2077</v>
      </c>
      <c r="D21" t="s">
        <v>399</v>
      </c>
      <c r="E21" t="s">
        <v>175</v>
      </c>
      <c r="F21" t="s">
        <v>4384</v>
      </c>
      <c r="G21" t="s">
        <v>106</v>
      </c>
      <c r="H21" t="s">
        <v>0</v>
      </c>
      <c r="I21" t="s">
        <v>4907</v>
      </c>
      <c r="J21" s="85">
        <v>45261</v>
      </c>
      <c r="K21" t="s">
        <v>4390</v>
      </c>
      <c r="L21" t="s">
        <v>4371</v>
      </c>
      <c r="M21" t="s">
        <v>4372</v>
      </c>
      <c r="N21" t="s">
        <v>708</v>
      </c>
      <c r="O21" t="s">
        <v>708</v>
      </c>
      <c r="P21" t="s">
        <v>4373</v>
      </c>
      <c r="Q21" t="s">
        <v>4367</v>
      </c>
      <c r="R21" t="s">
        <v>0</v>
      </c>
      <c r="S21">
        <v>30631</v>
      </c>
    </row>
    <row r="22" spans="1:19" x14ac:dyDescent="0.3">
      <c r="A22" t="s">
        <v>0</v>
      </c>
      <c r="B22" t="s">
        <v>4910</v>
      </c>
      <c r="C22" t="s">
        <v>2077</v>
      </c>
      <c r="D22" t="s">
        <v>399</v>
      </c>
      <c r="E22" t="s">
        <v>175</v>
      </c>
      <c r="F22" t="s">
        <v>4392</v>
      </c>
      <c r="G22" t="s">
        <v>57</v>
      </c>
      <c r="H22" t="s">
        <v>0</v>
      </c>
      <c r="I22" t="s">
        <v>4907</v>
      </c>
      <c r="J22" s="85">
        <v>45261</v>
      </c>
      <c r="K22" t="s">
        <v>4390</v>
      </c>
      <c r="L22" t="s">
        <v>4371</v>
      </c>
      <c r="M22" t="s">
        <v>4372</v>
      </c>
      <c r="N22" t="s">
        <v>702</v>
      </c>
      <c r="O22" t="s">
        <v>708</v>
      </c>
      <c r="P22" t="s">
        <v>4373</v>
      </c>
      <c r="Q22" t="s">
        <v>4367</v>
      </c>
      <c r="R22" t="s">
        <v>0</v>
      </c>
      <c r="S22">
        <v>30632</v>
      </c>
    </row>
    <row r="23" spans="1:19" x14ac:dyDescent="0.3">
      <c r="A23" t="s">
        <v>0</v>
      </c>
      <c r="B23" t="s">
        <v>4912</v>
      </c>
      <c r="C23" t="s">
        <v>2077</v>
      </c>
      <c r="D23" t="s">
        <v>399</v>
      </c>
      <c r="E23" t="s">
        <v>175</v>
      </c>
      <c r="F23" t="s">
        <v>24</v>
      </c>
      <c r="G23" t="s">
        <v>4400</v>
      </c>
      <c r="H23" t="s">
        <v>0</v>
      </c>
      <c r="I23" t="s">
        <v>4911</v>
      </c>
      <c r="J23" s="85">
        <v>44292</v>
      </c>
      <c r="K23" t="s">
        <v>4375</v>
      </c>
      <c r="L23" t="s">
        <v>4371</v>
      </c>
      <c r="M23" t="s">
        <v>4372</v>
      </c>
      <c r="N23" t="s">
        <v>0</v>
      </c>
      <c r="O23" t="s">
        <v>0</v>
      </c>
      <c r="P23" t="s">
        <v>4373</v>
      </c>
      <c r="Q23" t="s">
        <v>4367</v>
      </c>
      <c r="R23" t="s">
        <v>0</v>
      </c>
      <c r="S23">
        <v>3063</v>
      </c>
    </row>
    <row r="24" spans="1:19" x14ac:dyDescent="0.3">
      <c r="A24" t="s">
        <v>0</v>
      </c>
      <c r="B24" t="s">
        <v>4914</v>
      </c>
      <c r="C24" t="s">
        <v>2077</v>
      </c>
      <c r="D24" t="s">
        <v>399</v>
      </c>
      <c r="E24" t="s">
        <v>175</v>
      </c>
      <c r="F24" t="s">
        <v>4417</v>
      </c>
      <c r="G24" t="s">
        <v>4418</v>
      </c>
      <c r="H24" t="s">
        <v>0</v>
      </c>
      <c r="I24" t="s">
        <v>4913</v>
      </c>
      <c r="J24" s="85">
        <v>44986</v>
      </c>
      <c r="K24" t="s">
        <v>4375</v>
      </c>
      <c r="L24" t="s">
        <v>4371</v>
      </c>
      <c r="M24" t="s">
        <v>4372</v>
      </c>
      <c r="N24" t="s">
        <v>0</v>
      </c>
      <c r="O24" t="s">
        <v>0</v>
      </c>
      <c r="P24" t="s">
        <v>4373</v>
      </c>
      <c r="Q24" t="s">
        <v>4367</v>
      </c>
      <c r="R24" t="s">
        <v>0</v>
      </c>
      <c r="S24">
        <v>3063</v>
      </c>
    </row>
    <row r="25" spans="1:19" x14ac:dyDescent="0.3">
      <c r="A25" t="s">
        <v>0</v>
      </c>
      <c r="B25" t="s">
        <v>1622</v>
      </c>
      <c r="C25" t="s">
        <v>2077</v>
      </c>
      <c r="D25" t="s">
        <v>736</v>
      </c>
      <c r="E25" t="s">
        <v>737</v>
      </c>
      <c r="F25" t="s">
        <v>4368</v>
      </c>
      <c r="G25" t="s">
        <v>1339</v>
      </c>
      <c r="H25" t="s">
        <v>0</v>
      </c>
      <c r="I25" t="s">
        <v>4656</v>
      </c>
      <c r="J25" s="85">
        <v>44131</v>
      </c>
      <c r="K25" t="s">
        <v>4375</v>
      </c>
      <c r="L25" t="s">
        <v>4371</v>
      </c>
      <c r="M25" t="s">
        <v>4372</v>
      </c>
      <c r="N25" t="s">
        <v>708</v>
      </c>
      <c r="O25" t="s">
        <v>708</v>
      </c>
      <c r="P25" t="s">
        <v>4373</v>
      </c>
      <c r="Q25" t="s">
        <v>4367</v>
      </c>
      <c r="R25" t="s">
        <v>0</v>
      </c>
      <c r="S25">
        <v>35151</v>
      </c>
    </row>
    <row r="26" spans="1:19" x14ac:dyDescent="0.3">
      <c r="A26" t="s">
        <v>0</v>
      </c>
      <c r="B26" t="s">
        <v>5246</v>
      </c>
      <c r="C26" t="s">
        <v>2077</v>
      </c>
      <c r="D26" t="s">
        <v>736</v>
      </c>
      <c r="E26" t="s">
        <v>737</v>
      </c>
      <c r="F26" t="s">
        <v>24</v>
      </c>
      <c r="G26" t="s">
        <v>4400</v>
      </c>
      <c r="H26" t="s">
        <v>0</v>
      </c>
      <c r="I26" t="s">
        <v>5244</v>
      </c>
      <c r="J26" s="85">
        <v>45005</v>
      </c>
      <c r="K26" t="s">
        <v>5245</v>
      </c>
      <c r="L26" t="s">
        <v>4371</v>
      </c>
      <c r="M26" t="s">
        <v>4372</v>
      </c>
      <c r="N26" t="s">
        <v>0</v>
      </c>
      <c r="O26" t="s">
        <v>0</v>
      </c>
      <c r="P26" t="s">
        <v>4373</v>
      </c>
      <c r="Q26" t="s">
        <v>4367</v>
      </c>
      <c r="R26" t="s">
        <v>0</v>
      </c>
      <c r="S26">
        <v>3515</v>
      </c>
    </row>
    <row r="27" spans="1:19" x14ac:dyDescent="0.3">
      <c r="A27" t="s">
        <v>0</v>
      </c>
      <c r="B27" t="s">
        <v>2214</v>
      </c>
      <c r="C27" t="s">
        <v>2077</v>
      </c>
      <c r="D27" t="s">
        <v>351</v>
      </c>
      <c r="E27" t="s">
        <v>256</v>
      </c>
      <c r="F27" t="s">
        <v>4368</v>
      </c>
      <c r="G27" t="s">
        <v>1339</v>
      </c>
      <c r="H27" t="s">
        <v>0</v>
      </c>
      <c r="I27" t="s">
        <v>4383</v>
      </c>
      <c r="J27" s="85">
        <v>45261</v>
      </c>
      <c r="K27" t="s">
        <v>4375</v>
      </c>
      <c r="L27" t="s">
        <v>4371</v>
      </c>
      <c r="M27" t="s">
        <v>4372</v>
      </c>
      <c r="N27" t="s">
        <v>1605</v>
      </c>
      <c r="O27" t="s">
        <v>708</v>
      </c>
      <c r="P27" t="s">
        <v>4373</v>
      </c>
      <c r="Q27" t="s">
        <v>4367</v>
      </c>
      <c r="R27" t="s">
        <v>0</v>
      </c>
      <c r="S27">
        <v>35673</v>
      </c>
    </row>
    <row r="28" spans="1:19" x14ac:dyDescent="0.3">
      <c r="A28" t="s">
        <v>0</v>
      </c>
      <c r="B28" t="s">
        <v>4517</v>
      </c>
      <c r="C28" t="s">
        <v>2077</v>
      </c>
      <c r="D28" t="s">
        <v>351</v>
      </c>
      <c r="E28" t="s">
        <v>256</v>
      </c>
      <c r="F28" t="s">
        <v>4384</v>
      </c>
      <c r="G28" t="s">
        <v>57</v>
      </c>
      <c r="H28" t="s">
        <v>0</v>
      </c>
      <c r="I28" t="s">
        <v>4383</v>
      </c>
      <c r="J28" s="85">
        <v>45261</v>
      </c>
      <c r="K28" t="s">
        <v>4375</v>
      </c>
      <c r="L28" t="s">
        <v>4371</v>
      </c>
      <c r="M28" t="s">
        <v>4372</v>
      </c>
      <c r="N28" t="s">
        <v>768</v>
      </c>
      <c r="O28" t="s">
        <v>708</v>
      </c>
      <c r="P28" t="s">
        <v>4373</v>
      </c>
      <c r="Q28" t="s">
        <v>4367</v>
      </c>
      <c r="R28" t="s">
        <v>0</v>
      </c>
      <c r="S28">
        <v>35674</v>
      </c>
    </row>
    <row r="29" spans="1:19" x14ac:dyDescent="0.3">
      <c r="A29" t="s">
        <v>0</v>
      </c>
      <c r="B29" t="s">
        <v>4519</v>
      </c>
      <c r="C29" t="s">
        <v>2077</v>
      </c>
      <c r="D29" t="s">
        <v>351</v>
      </c>
      <c r="E29" t="s">
        <v>256</v>
      </c>
      <c r="F29" t="s">
        <v>24</v>
      </c>
      <c r="G29" t="s">
        <v>4400</v>
      </c>
      <c r="H29" t="s">
        <v>0</v>
      </c>
      <c r="I29" t="s">
        <v>4518</v>
      </c>
      <c r="J29" s="85">
        <v>44967</v>
      </c>
      <c r="K29" t="s">
        <v>4375</v>
      </c>
      <c r="L29" t="s">
        <v>4371</v>
      </c>
      <c r="M29" t="s">
        <v>4372</v>
      </c>
      <c r="N29" t="s">
        <v>0</v>
      </c>
      <c r="O29" t="s">
        <v>0</v>
      </c>
      <c r="P29" t="s">
        <v>4373</v>
      </c>
      <c r="Q29" t="s">
        <v>4367</v>
      </c>
      <c r="R29" t="s">
        <v>0</v>
      </c>
      <c r="S29">
        <v>3567</v>
      </c>
    </row>
    <row r="30" spans="1:19" x14ac:dyDescent="0.3">
      <c r="A30" t="s">
        <v>0</v>
      </c>
      <c r="B30" t="s">
        <v>2215</v>
      </c>
      <c r="C30" t="s">
        <v>2077</v>
      </c>
      <c r="D30" t="s">
        <v>331</v>
      </c>
      <c r="E30" t="s">
        <v>332</v>
      </c>
      <c r="F30" t="s">
        <v>4368</v>
      </c>
      <c r="G30" t="s">
        <v>1339</v>
      </c>
      <c r="H30" t="s">
        <v>0</v>
      </c>
      <c r="I30" t="s">
        <v>4383</v>
      </c>
      <c r="J30" s="85">
        <v>45261</v>
      </c>
      <c r="K30" t="s">
        <v>4375</v>
      </c>
      <c r="L30" t="s">
        <v>4371</v>
      </c>
      <c r="M30" t="s">
        <v>4372</v>
      </c>
      <c r="N30" t="s">
        <v>702</v>
      </c>
      <c r="O30" t="s">
        <v>708</v>
      </c>
      <c r="P30" t="s">
        <v>4373</v>
      </c>
      <c r="Q30" t="s">
        <v>4367</v>
      </c>
      <c r="R30" t="s">
        <v>0</v>
      </c>
      <c r="S30">
        <v>35742</v>
      </c>
    </row>
    <row r="31" spans="1:19" x14ac:dyDescent="0.3">
      <c r="A31" t="s">
        <v>0</v>
      </c>
      <c r="B31" t="s">
        <v>4724</v>
      </c>
      <c r="C31" t="s">
        <v>2077</v>
      </c>
      <c r="D31" t="s">
        <v>331</v>
      </c>
      <c r="E31" t="s">
        <v>332</v>
      </c>
      <c r="F31" t="s">
        <v>24</v>
      </c>
      <c r="G31" t="s">
        <v>4400</v>
      </c>
      <c r="H31" t="s">
        <v>0</v>
      </c>
      <c r="I31" t="s">
        <v>4723</v>
      </c>
      <c r="J31" s="85">
        <v>44532</v>
      </c>
      <c r="K31" t="s">
        <v>4375</v>
      </c>
      <c r="L31" t="s">
        <v>4371</v>
      </c>
      <c r="M31" t="s">
        <v>4372</v>
      </c>
      <c r="N31" t="s">
        <v>0</v>
      </c>
      <c r="O31" t="s">
        <v>0</v>
      </c>
      <c r="P31" t="s">
        <v>4373</v>
      </c>
      <c r="Q31" t="s">
        <v>4367</v>
      </c>
      <c r="R31" t="s">
        <v>0</v>
      </c>
      <c r="S31">
        <v>3574</v>
      </c>
    </row>
    <row r="32" spans="1:19" x14ac:dyDescent="0.3">
      <c r="A32" t="s">
        <v>0</v>
      </c>
      <c r="B32" t="s">
        <v>4633</v>
      </c>
      <c r="C32" t="s">
        <v>2077</v>
      </c>
      <c r="D32" t="s">
        <v>306</v>
      </c>
      <c r="E32" t="s">
        <v>129</v>
      </c>
      <c r="F32" t="s">
        <v>4368</v>
      </c>
      <c r="G32" t="s">
        <v>1339</v>
      </c>
      <c r="H32" t="s">
        <v>0</v>
      </c>
      <c r="I32" t="s">
        <v>4383</v>
      </c>
      <c r="J32" s="85">
        <v>45261</v>
      </c>
      <c r="K32" t="s">
        <v>4375</v>
      </c>
      <c r="L32" t="s">
        <v>4371</v>
      </c>
      <c r="M32" t="s">
        <v>4372</v>
      </c>
      <c r="N32" t="s">
        <v>708</v>
      </c>
      <c r="O32" t="s">
        <v>708</v>
      </c>
      <c r="P32" t="s">
        <v>4373</v>
      </c>
      <c r="Q32" t="s">
        <v>4367</v>
      </c>
      <c r="R32" t="s">
        <v>0</v>
      </c>
      <c r="S32">
        <v>36451</v>
      </c>
    </row>
    <row r="33" spans="1:19" x14ac:dyDescent="0.3">
      <c r="A33" t="s">
        <v>0</v>
      </c>
      <c r="B33" t="s">
        <v>4634</v>
      </c>
      <c r="C33" t="s">
        <v>2077</v>
      </c>
      <c r="D33" t="s">
        <v>306</v>
      </c>
      <c r="E33" t="s">
        <v>129</v>
      </c>
      <c r="F33" t="s">
        <v>4378</v>
      </c>
      <c r="G33" t="s">
        <v>1573</v>
      </c>
      <c r="H33" t="s">
        <v>0</v>
      </c>
      <c r="I33" t="s">
        <v>4574</v>
      </c>
      <c r="J33" s="85">
        <v>44495</v>
      </c>
      <c r="K33" t="s">
        <v>4375</v>
      </c>
      <c r="L33" t="s">
        <v>4371</v>
      </c>
      <c r="M33" t="s">
        <v>4372</v>
      </c>
      <c r="N33" t="s">
        <v>708</v>
      </c>
      <c r="O33" t="s">
        <v>708</v>
      </c>
      <c r="P33" t="s">
        <v>4373</v>
      </c>
      <c r="Q33" t="s">
        <v>4367</v>
      </c>
      <c r="R33" t="s">
        <v>0</v>
      </c>
      <c r="S33">
        <v>36451</v>
      </c>
    </row>
    <row r="34" spans="1:19" x14ac:dyDescent="0.3">
      <c r="A34" t="s">
        <v>0</v>
      </c>
      <c r="B34" t="s">
        <v>472</v>
      </c>
      <c r="C34" t="s">
        <v>2077</v>
      </c>
      <c r="D34" t="s">
        <v>1139</v>
      </c>
      <c r="E34" t="s">
        <v>120</v>
      </c>
      <c r="F34" t="s">
        <v>4368</v>
      </c>
      <c r="G34" t="s">
        <v>4559</v>
      </c>
      <c r="H34" t="s">
        <v>0</v>
      </c>
      <c r="I34" t="s">
        <v>4577</v>
      </c>
      <c r="J34" s="85">
        <v>43714</v>
      </c>
      <c r="K34" t="s">
        <v>4577</v>
      </c>
      <c r="L34" t="s">
        <v>4371</v>
      </c>
      <c r="M34" t="s">
        <v>4372</v>
      </c>
      <c r="N34" t="s">
        <v>708</v>
      </c>
      <c r="O34" t="s">
        <v>708</v>
      </c>
      <c r="P34" t="s">
        <v>4373</v>
      </c>
      <c r="Q34" t="s">
        <v>4367</v>
      </c>
      <c r="R34" t="s">
        <v>0</v>
      </c>
      <c r="S34">
        <v>37371</v>
      </c>
    </row>
    <row r="35" spans="1:19" x14ac:dyDescent="0.3">
      <c r="A35" t="s">
        <v>0</v>
      </c>
      <c r="B35" t="s">
        <v>472</v>
      </c>
      <c r="C35" t="s">
        <v>2077</v>
      </c>
      <c r="D35" t="s">
        <v>1139</v>
      </c>
      <c r="E35" t="s">
        <v>120</v>
      </c>
      <c r="F35" t="s">
        <v>4376</v>
      </c>
      <c r="G35" t="s">
        <v>101</v>
      </c>
      <c r="H35" t="s">
        <v>0</v>
      </c>
      <c r="I35" t="s">
        <v>4577</v>
      </c>
      <c r="J35" s="85">
        <v>45917</v>
      </c>
      <c r="K35" t="s">
        <v>4375</v>
      </c>
      <c r="L35" t="s">
        <v>4371</v>
      </c>
      <c r="M35" t="s">
        <v>4372</v>
      </c>
      <c r="N35" t="s">
        <v>702</v>
      </c>
      <c r="O35" t="s">
        <v>708</v>
      </c>
      <c r="P35" t="s">
        <v>4373</v>
      </c>
      <c r="Q35" t="s">
        <v>4367</v>
      </c>
      <c r="R35" t="s">
        <v>0</v>
      </c>
      <c r="S35">
        <v>37372</v>
      </c>
    </row>
    <row r="36" spans="1:19" x14ac:dyDescent="0.3">
      <c r="A36" t="s">
        <v>0</v>
      </c>
      <c r="B36" t="s">
        <v>1624</v>
      </c>
      <c r="C36" t="s">
        <v>2077</v>
      </c>
      <c r="D36" t="s">
        <v>235</v>
      </c>
      <c r="E36" t="s">
        <v>120</v>
      </c>
      <c r="F36" t="s">
        <v>4368</v>
      </c>
      <c r="G36" t="s">
        <v>4559</v>
      </c>
      <c r="H36" t="s">
        <v>0</v>
      </c>
      <c r="I36" t="s">
        <v>5185</v>
      </c>
      <c r="J36" s="85">
        <v>44445</v>
      </c>
      <c r="K36" t="s">
        <v>5185</v>
      </c>
      <c r="L36" t="s">
        <v>4371</v>
      </c>
      <c r="M36" t="s">
        <v>4372</v>
      </c>
      <c r="N36" t="s">
        <v>702</v>
      </c>
      <c r="O36" t="s">
        <v>708</v>
      </c>
      <c r="P36" t="s">
        <v>4373</v>
      </c>
      <c r="Q36" t="s">
        <v>4367</v>
      </c>
      <c r="R36" t="s">
        <v>0</v>
      </c>
      <c r="S36">
        <v>37382</v>
      </c>
    </row>
    <row r="37" spans="1:19" x14ac:dyDescent="0.3">
      <c r="A37" t="s">
        <v>0</v>
      </c>
      <c r="B37" t="s">
        <v>1624</v>
      </c>
      <c r="C37" t="s">
        <v>2077</v>
      </c>
      <c r="D37" t="s">
        <v>235</v>
      </c>
      <c r="E37" t="s">
        <v>120</v>
      </c>
      <c r="F37" t="s">
        <v>4376</v>
      </c>
      <c r="G37" t="s">
        <v>101</v>
      </c>
      <c r="H37" t="s">
        <v>0</v>
      </c>
      <c r="I37" t="s">
        <v>5185</v>
      </c>
      <c r="J37" s="85">
        <v>46037</v>
      </c>
      <c r="K37" t="s">
        <v>4375</v>
      </c>
      <c r="L37" t="s">
        <v>4371</v>
      </c>
      <c r="M37" t="s">
        <v>4372</v>
      </c>
      <c r="N37" t="s">
        <v>1605</v>
      </c>
      <c r="O37" t="s">
        <v>708</v>
      </c>
      <c r="P37" t="s">
        <v>4373</v>
      </c>
      <c r="Q37" t="s">
        <v>4367</v>
      </c>
      <c r="R37" t="s">
        <v>0</v>
      </c>
      <c r="S37">
        <v>37383</v>
      </c>
    </row>
    <row r="38" spans="1:19" x14ac:dyDescent="0.3">
      <c r="A38" t="s">
        <v>0</v>
      </c>
      <c r="B38" t="s">
        <v>5187</v>
      </c>
      <c r="C38" t="s">
        <v>2077</v>
      </c>
      <c r="D38" t="s">
        <v>235</v>
      </c>
      <c r="E38" t="s">
        <v>120</v>
      </c>
      <c r="F38" t="s">
        <v>4378</v>
      </c>
      <c r="G38" t="s">
        <v>3457</v>
      </c>
      <c r="H38" t="s">
        <v>0</v>
      </c>
      <c r="I38" t="s">
        <v>5186</v>
      </c>
      <c r="J38" s="85">
        <v>45957</v>
      </c>
      <c r="K38" t="s">
        <v>4375</v>
      </c>
      <c r="L38" t="s">
        <v>4371</v>
      </c>
      <c r="M38" t="s">
        <v>4372</v>
      </c>
      <c r="N38" t="s">
        <v>1605</v>
      </c>
      <c r="O38" t="s">
        <v>708</v>
      </c>
      <c r="P38" t="s">
        <v>4373</v>
      </c>
      <c r="Q38" t="s">
        <v>4367</v>
      </c>
      <c r="R38" t="s">
        <v>0</v>
      </c>
      <c r="S38">
        <v>37383</v>
      </c>
    </row>
    <row r="39" spans="1:19" x14ac:dyDescent="0.3">
      <c r="A39" t="s">
        <v>0</v>
      </c>
      <c r="B39" t="s">
        <v>473</v>
      </c>
      <c r="C39" t="s">
        <v>2077</v>
      </c>
      <c r="D39" t="s">
        <v>1135</v>
      </c>
      <c r="E39" t="s">
        <v>138</v>
      </c>
      <c r="F39" t="s">
        <v>4368</v>
      </c>
      <c r="G39" t="s">
        <v>101</v>
      </c>
      <c r="H39" t="s">
        <v>0</v>
      </c>
      <c r="I39" t="s">
        <v>4524</v>
      </c>
      <c r="J39" s="85">
        <v>43704</v>
      </c>
      <c r="K39" t="s">
        <v>4375</v>
      </c>
      <c r="L39" t="s">
        <v>4371</v>
      </c>
      <c r="M39" t="s">
        <v>4372</v>
      </c>
      <c r="N39" t="s">
        <v>708</v>
      </c>
      <c r="O39" t="s">
        <v>708</v>
      </c>
      <c r="P39" t="s">
        <v>4373</v>
      </c>
      <c r="Q39" t="s">
        <v>4367</v>
      </c>
      <c r="R39" t="s">
        <v>0</v>
      </c>
      <c r="S39">
        <v>40161</v>
      </c>
    </row>
    <row r="40" spans="1:19" x14ac:dyDescent="0.3">
      <c r="A40" t="s">
        <v>0</v>
      </c>
      <c r="B40" t="s">
        <v>4526</v>
      </c>
      <c r="C40" t="s">
        <v>2077</v>
      </c>
      <c r="D40" t="s">
        <v>1135</v>
      </c>
      <c r="E40" t="s">
        <v>138</v>
      </c>
      <c r="F40" t="s">
        <v>24</v>
      </c>
      <c r="G40" t="s">
        <v>4400</v>
      </c>
      <c r="H40" t="s">
        <v>0</v>
      </c>
      <c r="I40" t="s">
        <v>4525</v>
      </c>
      <c r="J40" s="85">
        <v>45925</v>
      </c>
      <c r="K40" t="s">
        <v>4375</v>
      </c>
      <c r="L40" t="s">
        <v>4371</v>
      </c>
      <c r="M40" t="s">
        <v>4372</v>
      </c>
      <c r="N40" t="s">
        <v>0</v>
      </c>
      <c r="O40" t="s">
        <v>0</v>
      </c>
      <c r="P40" t="s">
        <v>4373</v>
      </c>
      <c r="Q40" t="s">
        <v>4367</v>
      </c>
      <c r="R40" t="s">
        <v>0</v>
      </c>
      <c r="S40">
        <v>4016</v>
      </c>
    </row>
    <row r="41" spans="1:19" x14ac:dyDescent="0.3">
      <c r="A41" t="s">
        <v>0</v>
      </c>
      <c r="B41" t="s">
        <v>4012</v>
      </c>
      <c r="C41" t="s">
        <v>2077</v>
      </c>
      <c r="D41" t="s">
        <v>153</v>
      </c>
      <c r="E41" t="s">
        <v>154</v>
      </c>
      <c r="F41" t="s">
        <v>4376</v>
      </c>
      <c r="G41" t="s">
        <v>4659</v>
      </c>
      <c r="H41" t="s">
        <v>0</v>
      </c>
      <c r="I41" t="s">
        <v>4567</v>
      </c>
      <c r="J41" s="85">
        <v>46082</v>
      </c>
      <c r="K41" t="s">
        <v>4375</v>
      </c>
      <c r="L41" t="s">
        <v>4371</v>
      </c>
      <c r="M41" t="s">
        <v>4372</v>
      </c>
      <c r="N41" t="s">
        <v>1605</v>
      </c>
      <c r="O41" t="s">
        <v>708</v>
      </c>
      <c r="P41" t="s">
        <v>4373</v>
      </c>
      <c r="Q41" t="s">
        <v>4367</v>
      </c>
      <c r="R41" t="s">
        <v>0</v>
      </c>
      <c r="S41">
        <v>40493</v>
      </c>
    </row>
    <row r="42" spans="1:19" x14ac:dyDescent="0.3">
      <c r="A42" t="s">
        <v>0</v>
      </c>
      <c r="B42" t="s">
        <v>5247</v>
      </c>
      <c r="C42" t="s">
        <v>2077</v>
      </c>
      <c r="D42" t="s">
        <v>153</v>
      </c>
      <c r="E42" t="s">
        <v>154</v>
      </c>
      <c r="F42" t="s">
        <v>4561</v>
      </c>
      <c r="G42" t="s">
        <v>106</v>
      </c>
      <c r="H42" t="s">
        <v>0</v>
      </c>
      <c r="I42" t="s">
        <v>4567</v>
      </c>
      <c r="J42" s="85">
        <v>45798</v>
      </c>
      <c r="K42" t="s">
        <v>4390</v>
      </c>
      <c r="L42" t="s">
        <v>4371</v>
      </c>
      <c r="M42" t="s">
        <v>4372</v>
      </c>
      <c r="N42" t="s">
        <v>702</v>
      </c>
      <c r="O42" t="s">
        <v>708</v>
      </c>
      <c r="P42" t="s">
        <v>4373</v>
      </c>
      <c r="Q42" t="s">
        <v>4367</v>
      </c>
      <c r="R42" t="s">
        <v>0</v>
      </c>
      <c r="S42">
        <v>40492</v>
      </c>
    </row>
    <row r="43" spans="1:19" x14ac:dyDescent="0.3">
      <c r="A43" t="s">
        <v>0</v>
      </c>
      <c r="B43" t="s">
        <v>4760</v>
      </c>
      <c r="C43" t="s">
        <v>2077</v>
      </c>
      <c r="D43" t="s">
        <v>398</v>
      </c>
      <c r="E43" t="s">
        <v>40</v>
      </c>
      <c r="F43" t="s">
        <v>4368</v>
      </c>
      <c r="G43" t="s">
        <v>1339</v>
      </c>
      <c r="H43" t="s">
        <v>0</v>
      </c>
      <c r="I43" t="s">
        <v>4383</v>
      </c>
      <c r="J43" s="85">
        <v>45355</v>
      </c>
      <c r="K43" t="s">
        <v>4375</v>
      </c>
      <c r="L43" t="s">
        <v>4371</v>
      </c>
      <c r="M43" t="s">
        <v>4372</v>
      </c>
      <c r="N43" t="s">
        <v>1605</v>
      </c>
      <c r="O43" t="s">
        <v>708</v>
      </c>
      <c r="P43" t="s">
        <v>4373</v>
      </c>
      <c r="Q43" t="s">
        <v>4367</v>
      </c>
      <c r="R43" t="s">
        <v>0</v>
      </c>
      <c r="S43">
        <v>41813</v>
      </c>
    </row>
    <row r="44" spans="1:19" x14ac:dyDescent="0.3">
      <c r="A44" t="s">
        <v>0</v>
      </c>
      <c r="B44" t="s">
        <v>4762</v>
      </c>
      <c r="C44" t="s">
        <v>2077</v>
      </c>
      <c r="D44" t="s">
        <v>398</v>
      </c>
      <c r="E44" t="s">
        <v>40</v>
      </c>
      <c r="F44" t="s">
        <v>4384</v>
      </c>
      <c r="G44" t="s">
        <v>4761</v>
      </c>
      <c r="H44" t="s">
        <v>0</v>
      </c>
      <c r="I44" t="s">
        <v>4383</v>
      </c>
      <c r="J44" s="85">
        <v>45355</v>
      </c>
      <c r="K44" t="s">
        <v>4375</v>
      </c>
      <c r="L44" t="s">
        <v>4371</v>
      </c>
      <c r="M44" t="s">
        <v>4372</v>
      </c>
      <c r="N44" t="s">
        <v>768</v>
      </c>
      <c r="O44" t="s">
        <v>708</v>
      </c>
      <c r="P44" t="s">
        <v>4373</v>
      </c>
      <c r="Q44" t="s">
        <v>4367</v>
      </c>
      <c r="R44" t="s">
        <v>0</v>
      </c>
      <c r="S44">
        <v>41814</v>
      </c>
    </row>
    <row r="45" spans="1:19" x14ac:dyDescent="0.3">
      <c r="A45" t="s">
        <v>0</v>
      </c>
      <c r="B45" t="s">
        <v>4764</v>
      </c>
      <c r="C45" t="s">
        <v>2077</v>
      </c>
      <c r="D45" t="s">
        <v>398</v>
      </c>
      <c r="E45" t="s">
        <v>40</v>
      </c>
      <c r="F45" t="s">
        <v>4392</v>
      </c>
      <c r="G45" t="s">
        <v>4393</v>
      </c>
      <c r="H45" t="s">
        <v>0</v>
      </c>
      <c r="I45" t="s">
        <v>4562</v>
      </c>
      <c r="J45" s="85">
        <v>45828</v>
      </c>
      <c r="K45" t="s">
        <v>4763</v>
      </c>
      <c r="L45" t="s">
        <v>4371</v>
      </c>
      <c r="M45" t="s">
        <v>4372</v>
      </c>
      <c r="N45" t="s">
        <v>1610</v>
      </c>
      <c r="O45" t="s">
        <v>708</v>
      </c>
      <c r="P45" t="s">
        <v>4373</v>
      </c>
      <c r="Q45" t="s">
        <v>4367</v>
      </c>
      <c r="R45" t="s">
        <v>0</v>
      </c>
      <c r="S45">
        <v>41815</v>
      </c>
    </row>
    <row r="46" spans="1:19" x14ac:dyDescent="0.3">
      <c r="A46" t="s">
        <v>0</v>
      </c>
      <c r="B46" t="s">
        <v>4765</v>
      </c>
      <c r="C46" t="s">
        <v>2077</v>
      </c>
      <c r="D46" t="s">
        <v>398</v>
      </c>
      <c r="E46" t="s">
        <v>40</v>
      </c>
      <c r="F46" t="s">
        <v>4395</v>
      </c>
      <c r="G46" t="s">
        <v>57</v>
      </c>
      <c r="H46" t="s">
        <v>0</v>
      </c>
      <c r="I46" t="s">
        <v>4383</v>
      </c>
      <c r="J46" s="85">
        <v>45834</v>
      </c>
      <c r="K46" t="s">
        <v>4375</v>
      </c>
      <c r="L46" t="s">
        <v>4371</v>
      </c>
      <c r="M46" t="s">
        <v>4372</v>
      </c>
      <c r="N46" t="s">
        <v>1612</v>
      </c>
      <c r="O46" t="s">
        <v>708</v>
      </c>
      <c r="P46" t="s">
        <v>4373</v>
      </c>
      <c r="Q46" t="s">
        <v>4367</v>
      </c>
      <c r="R46" t="s">
        <v>0</v>
      </c>
      <c r="S46">
        <v>41816</v>
      </c>
    </row>
    <row r="47" spans="1:19" x14ac:dyDescent="0.3">
      <c r="A47" t="s">
        <v>0</v>
      </c>
      <c r="B47" t="s">
        <v>4767</v>
      </c>
      <c r="C47" t="s">
        <v>2077</v>
      </c>
      <c r="D47" t="s">
        <v>398</v>
      </c>
      <c r="E47" t="s">
        <v>40</v>
      </c>
      <c r="F47" t="s">
        <v>24</v>
      </c>
      <c r="G47" t="s">
        <v>4400</v>
      </c>
      <c r="H47" t="s">
        <v>0</v>
      </c>
      <c r="I47" t="s">
        <v>4766</v>
      </c>
      <c r="J47" s="85">
        <v>43403</v>
      </c>
      <c r="K47" t="s">
        <v>4375</v>
      </c>
      <c r="L47" t="s">
        <v>4371</v>
      </c>
      <c r="M47" t="s">
        <v>4372</v>
      </c>
      <c r="N47" t="s">
        <v>0</v>
      </c>
      <c r="O47" t="s">
        <v>0</v>
      </c>
      <c r="P47" t="s">
        <v>4373</v>
      </c>
      <c r="Q47" t="s">
        <v>4367</v>
      </c>
      <c r="R47" t="s">
        <v>0</v>
      </c>
      <c r="S47">
        <v>4181</v>
      </c>
    </row>
    <row r="48" spans="1:19" x14ac:dyDescent="0.3">
      <c r="A48" t="s">
        <v>0</v>
      </c>
      <c r="B48" t="s">
        <v>4769</v>
      </c>
      <c r="C48" t="s">
        <v>2077</v>
      </c>
      <c r="D48" t="s">
        <v>398</v>
      </c>
      <c r="E48" t="s">
        <v>40</v>
      </c>
      <c r="F48" t="s">
        <v>4417</v>
      </c>
      <c r="G48" t="s">
        <v>4418</v>
      </c>
      <c r="H48" t="s">
        <v>0</v>
      </c>
      <c r="I48" t="s">
        <v>4768</v>
      </c>
      <c r="J48" s="85">
        <v>44111</v>
      </c>
      <c r="K48" t="s">
        <v>4375</v>
      </c>
      <c r="L48" t="s">
        <v>4371</v>
      </c>
      <c r="M48" t="s">
        <v>4372</v>
      </c>
      <c r="N48" t="s">
        <v>0</v>
      </c>
      <c r="O48" t="s">
        <v>0</v>
      </c>
      <c r="P48" t="s">
        <v>4373</v>
      </c>
      <c r="Q48" t="s">
        <v>4367</v>
      </c>
      <c r="R48" t="s">
        <v>0</v>
      </c>
      <c r="S48">
        <v>4181</v>
      </c>
    </row>
    <row r="49" spans="1:19" x14ac:dyDescent="0.3">
      <c r="A49" t="s">
        <v>0</v>
      </c>
      <c r="B49" t="s">
        <v>4778</v>
      </c>
      <c r="C49" t="s">
        <v>2077</v>
      </c>
      <c r="D49" t="s">
        <v>315</v>
      </c>
      <c r="E49" t="s">
        <v>40</v>
      </c>
      <c r="F49" t="s">
        <v>4368</v>
      </c>
      <c r="G49" t="s">
        <v>1339</v>
      </c>
      <c r="H49" t="s">
        <v>0</v>
      </c>
      <c r="I49" t="s">
        <v>4383</v>
      </c>
      <c r="J49" s="85">
        <v>45261</v>
      </c>
      <c r="K49" t="s">
        <v>4375</v>
      </c>
      <c r="L49" t="s">
        <v>4371</v>
      </c>
      <c r="M49" t="s">
        <v>4372</v>
      </c>
      <c r="N49" t="s">
        <v>708</v>
      </c>
      <c r="O49" t="s">
        <v>708</v>
      </c>
      <c r="P49" t="s">
        <v>4373</v>
      </c>
      <c r="Q49" t="s">
        <v>4367</v>
      </c>
      <c r="R49" t="s">
        <v>0</v>
      </c>
      <c r="S49">
        <v>41821</v>
      </c>
    </row>
    <row r="50" spans="1:19" x14ac:dyDescent="0.3">
      <c r="A50" t="s">
        <v>0</v>
      </c>
      <c r="B50" t="s">
        <v>4780</v>
      </c>
      <c r="C50" t="s">
        <v>2077</v>
      </c>
      <c r="D50" t="s">
        <v>315</v>
      </c>
      <c r="E50" t="s">
        <v>40</v>
      </c>
      <c r="F50" t="s">
        <v>24</v>
      </c>
      <c r="G50" t="s">
        <v>4400</v>
      </c>
      <c r="H50" t="s">
        <v>0</v>
      </c>
      <c r="I50" t="s">
        <v>4779</v>
      </c>
      <c r="J50" s="85">
        <v>43416</v>
      </c>
      <c r="K50" t="s">
        <v>4375</v>
      </c>
      <c r="L50" t="s">
        <v>4371</v>
      </c>
      <c r="M50" t="s">
        <v>4372</v>
      </c>
      <c r="N50" t="s">
        <v>0</v>
      </c>
      <c r="O50" t="s">
        <v>0</v>
      </c>
      <c r="P50" t="s">
        <v>4373</v>
      </c>
      <c r="Q50" t="s">
        <v>4367</v>
      </c>
      <c r="R50" t="s">
        <v>0</v>
      </c>
      <c r="S50">
        <v>4182</v>
      </c>
    </row>
    <row r="51" spans="1:19" x14ac:dyDescent="0.3">
      <c r="A51" t="s">
        <v>0</v>
      </c>
      <c r="B51" t="s">
        <v>4781</v>
      </c>
      <c r="C51" t="s">
        <v>2077</v>
      </c>
      <c r="D51" t="s">
        <v>315</v>
      </c>
      <c r="E51" t="s">
        <v>40</v>
      </c>
      <c r="F51" t="s">
        <v>4417</v>
      </c>
      <c r="G51" t="s">
        <v>4418</v>
      </c>
      <c r="H51" t="s">
        <v>0</v>
      </c>
      <c r="I51" t="s">
        <v>4629</v>
      </c>
      <c r="J51" s="85">
        <v>44326</v>
      </c>
      <c r="K51" t="s">
        <v>4375</v>
      </c>
      <c r="L51" t="s">
        <v>4371</v>
      </c>
      <c r="M51" t="s">
        <v>4372</v>
      </c>
      <c r="N51" t="s">
        <v>0</v>
      </c>
      <c r="O51" t="s">
        <v>0</v>
      </c>
      <c r="P51" t="s">
        <v>4373</v>
      </c>
      <c r="Q51" t="s">
        <v>4367</v>
      </c>
      <c r="R51" t="s">
        <v>0</v>
      </c>
      <c r="S51">
        <v>4182</v>
      </c>
    </row>
    <row r="52" spans="1:19" x14ac:dyDescent="0.3">
      <c r="A52" t="s">
        <v>0</v>
      </c>
      <c r="B52" t="s">
        <v>5266</v>
      </c>
      <c r="C52" t="s">
        <v>2077</v>
      </c>
      <c r="D52" t="s">
        <v>363</v>
      </c>
      <c r="E52" t="s">
        <v>40</v>
      </c>
      <c r="F52" t="s">
        <v>4368</v>
      </c>
      <c r="G52" t="s">
        <v>2791</v>
      </c>
      <c r="H52" t="s">
        <v>0</v>
      </c>
      <c r="I52" t="s">
        <v>4383</v>
      </c>
      <c r="J52" s="85">
        <v>45035</v>
      </c>
      <c r="K52" t="s">
        <v>4375</v>
      </c>
      <c r="L52" t="s">
        <v>4371</v>
      </c>
      <c r="M52" t="s">
        <v>4372</v>
      </c>
      <c r="N52" t="s">
        <v>1605</v>
      </c>
      <c r="O52" t="s">
        <v>708</v>
      </c>
      <c r="P52" t="s">
        <v>4373</v>
      </c>
      <c r="Q52" t="s">
        <v>4367</v>
      </c>
      <c r="R52" t="s">
        <v>0</v>
      </c>
      <c r="S52">
        <v>41843</v>
      </c>
    </row>
    <row r="53" spans="1:19" x14ac:dyDescent="0.3">
      <c r="A53" t="s">
        <v>0</v>
      </c>
      <c r="B53" t="s">
        <v>5266</v>
      </c>
      <c r="C53" t="s">
        <v>2077</v>
      </c>
      <c r="D53" t="s">
        <v>363</v>
      </c>
      <c r="E53" t="s">
        <v>40</v>
      </c>
      <c r="F53" t="s">
        <v>4384</v>
      </c>
      <c r="G53" t="s">
        <v>2792</v>
      </c>
      <c r="H53" t="s">
        <v>0</v>
      </c>
      <c r="I53" t="s">
        <v>4383</v>
      </c>
      <c r="J53" s="85">
        <v>45035</v>
      </c>
      <c r="K53" t="s">
        <v>4375</v>
      </c>
      <c r="L53" t="s">
        <v>4371</v>
      </c>
      <c r="M53" t="s">
        <v>4372</v>
      </c>
      <c r="N53" t="s">
        <v>702</v>
      </c>
      <c r="O53" t="s">
        <v>708</v>
      </c>
      <c r="P53" t="s">
        <v>4373</v>
      </c>
      <c r="Q53" t="s">
        <v>4367</v>
      </c>
      <c r="R53" t="s">
        <v>0</v>
      </c>
      <c r="S53">
        <v>41842</v>
      </c>
    </row>
    <row r="54" spans="1:19" x14ac:dyDescent="0.3">
      <c r="A54" t="s">
        <v>0</v>
      </c>
      <c r="B54" t="s">
        <v>5267</v>
      </c>
      <c r="C54" t="s">
        <v>2077</v>
      </c>
      <c r="D54" t="s">
        <v>363</v>
      </c>
      <c r="E54" t="s">
        <v>40</v>
      </c>
      <c r="F54" t="s">
        <v>4392</v>
      </c>
      <c r="G54" t="s">
        <v>4393</v>
      </c>
      <c r="H54" t="s">
        <v>0</v>
      </c>
      <c r="I54" t="s">
        <v>4383</v>
      </c>
      <c r="J54" s="85">
        <v>45828</v>
      </c>
      <c r="K54" t="s">
        <v>4375</v>
      </c>
      <c r="L54" t="s">
        <v>4371</v>
      </c>
      <c r="M54" t="s">
        <v>4372</v>
      </c>
      <c r="N54" t="s">
        <v>768</v>
      </c>
      <c r="O54" t="s">
        <v>708</v>
      </c>
      <c r="P54" t="s">
        <v>4373</v>
      </c>
      <c r="Q54" t="s">
        <v>4367</v>
      </c>
      <c r="R54" t="s">
        <v>0</v>
      </c>
      <c r="S54">
        <v>41844</v>
      </c>
    </row>
    <row r="55" spans="1:19" x14ac:dyDescent="0.3">
      <c r="A55" t="s">
        <v>0</v>
      </c>
      <c r="B55" t="s">
        <v>5269</v>
      </c>
      <c r="C55" t="s">
        <v>2077</v>
      </c>
      <c r="D55" t="s">
        <v>363</v>
      </c>
      <c r="E55" t="s">
        <v>40</v>
      </c>
      <c r="F55" t="s">
        <v>24</v>
      </c>
      <c r="G55" t="s">
        <v>4400</v>
      </c>
      <c r="H55" t="s">
        <v>0</v>
      </c>
      <c r="I55" t="s">
        <v>5268</v>
      </c>
      <c r="J55" s="85">
        <v>44425</v>
      </c>
      <c r="K55" t="s">
        <v>4375</v>
      </c>
      <c r="L55" t="s">
        <v>4371</v>
      </c>
      <c r="M55" t="s">
        <v>4372</v>
      </c>
      <c r="N55" t="s">
        <v>0</v>
      </c>
      <c r="O55" t="s">
        <v>0</v>
      </c>
      <c r="P55" t="s">
        <v>4373</v>
      </c>
      <c r="Q55" t="s">
        <v>4367</v>
      </c>
      <c r="R55" t="s">
        <v>0</v>
      </c>
      <c r="S55">
        <v>4184</v>
      </c>
    </row>
    <row r="56" spans="1:19" x14ac:dyDescent="0.3">
      <c r="A56" t="s">
        <v>0</v>
      </c>
      <c r="B56" t="s">
        <v>5271</v>
      </c>
      <c r="C56" t="s">
        <v>2077</v>
      </c>
      <c r="D56" t="s">
        <v>363</v>
      </c>
      <c r="E56" t="s">
        <v>40</v>
      </c>
      <c r="F56" t="s">
        <v>4417</v>
      </c>
      <c r="G56" t="s">
        <v>4418</v>
      </c>
      <c r="H56" t="s">
        <v>0</v>
      </c>
      <c r="I56" t="s">
        <v>5270</v>
      </c>
      <c r="J56" s="85">
        <v>44579</v>
      </c>
      <c r="K56" t="s">
        <v>4375</v>
      </c>
      <c r="L56" t="s">
        <v>4371</v>
      </c>
      <c r="M56" t="s">
        <v>4372</v>
      </c>
      <c r="N56" t="s">
        <v>0</v>
      </c>
      <c r="O56" t="s">
        <v>0</v>
      </c>
      <c r="P56" t="s">
        <v>4373</v>
      </c>
      <c r="Q56" t="s">
        <v>4367</v>
      </c>
      <c r="R56" t="s">
        <v>0</v>
      </c>
      <c r="S56">
        <v>4184</v>
      </c>
    </row>
    <row r="57" spans="1:19" x14ac:dyDescent="0.3">
      <c r="A57" t="s">
        <v>0</v>
      </c>
      <c r="B57" t="s">
        <v>5273</v>
      </c>
      <c r="C57" t="s">
        <v>2077</v>
      </c>
      <c r="D57" t="s">
        <v>363</v>
      </c>
      <c r="E57" t="s">
        <v>40</v>
      </c>
      <c r="F57" t="s">
        <v>4437</v>
      </c>
      <c r="G57" t="s">
        <v>4418</v>
      </c>
      <c r="H57" t="s">
        <v>0</v>
      </c>
      <c r="I57" t="s">
        <v>5272</v>
      </c>
      <c r="J57" s="85">
        <v>45436</v>
      </c>
      <c r="K57" t="s">
        <v>4375</v>
      </c>
      <c r="L57" t="s">
        <v>4371</v>
      </c>
      <c r="M57" t="s">
        <v>4372</v>
      </c>
      <c r="N57" t="s">
        <v>0</v>
      </c>
      <c r="O57" t="s">
        <v>0</v>
      </c>
      <c r="P57" t="s">
        <v>4373</v>
      </c>
      <c r="Q57" t="s">
        <v>4367</v>
      </c>
      <c r="R57" t="s">
        <v>0</v>
      </c>
      <c r="S57">
        <v>4184</v>
      </c>
    </row>
    <row r="58" spans="1:19" x14ac:dyDescent="0.3">
      <c r="A58" t="s">
        <v>0</v>
      </c>
      <c r="B58" t="s">
        <v>5275</v>
      </c>
      <c r="C58" t="s">
        <v>2077</v>
      </c>
      <c r="D58" t="s">
        <v>363</v>
      </c>
      <c r="E58" t="s">
        <v>40</v>
      </c>
      <c r="F58" t="s">
        <v>4466</v>
      </c>
      <c r="G58" t="s">
        <v>4418</v>
      </c>
      <c r="H58" t="s">
        <v>0</v>
      </c>
      <c r="I58" t="s">
        <v>5274</v>
      </c>
      <c r="J58" s="85">
        <v>45481</v>
      </c>
      <c r="K58" t="s">
        <v>4375</v>
      </c>
      <c r="L58" t="s">
        <v>4371</v>
      </c>
      <c r="M58" t="s">
        <v>4372</v>
      </c>
      <c r="N58" t="s">
        <v>0</v>
      </c>
      <c r="O58" t="s">
        <v>0</v>
      </c>
      <c r="P58" t="s">
        <v>4373</v>
      </c>
      <c r="Q58" t="s">
        <v>4367</v>
      </c>
      <c r="R58" t="s">
        <v>0</v>
      </c>
      <c r="S58">
        <v>4184</v>
      </c>
    </row>
    <row r="59" spans="1:19" x14ac:dyDescent="0.3">
      <c r="A59" t="s">
        <v>0</v>
      </c>
      <c r="B59" t="s">
        <v>5276</v>
      </c>
      <c r="C59" t="s">
        <v>2077</v>
      </c>
      <c r="D59" t="s">
        <v>363</v>
      </c>
      <c r="E59" t="s">
        <v>40</v>
      </c>
      <c r="F59" t="s">
        <v>5110</v>
      </c>
      <c r="G59" t="s">
        <v>4418</v>
      </c>
      <c r="H59" t="s">
        <v>0</v>
      </c>
      <c r="I59" t="s">
        <v>4757</v>
      </c>
      <c r="J59" s="85">
        <v>45735</v>
      </c>
      <c r="K59" t="s">
        <v>4375</v>
      </c>
      <c r="L59" t="s">
        <v>4371</v>
      </c>
      <c r="M59" t="s">
        <v>4372</v>
      </c>
      <c r="N59" t="s">
        <v>0</v>
      </c>
      <c r="O59" t="s">
        <v>0</v>
      </c>
      <c r="P59" t="s">
        <v>4373</v>
      </c>
      <c r="Q59" t="s">
        <v>4367</v>
      </c>
      <c r="R59" t="s">
        <v>0</v>
      </c>
      <c r="S59">
        <v>4184</v>
      </c>
    </row>
    <row r="60" spans="1:19" x14ac:dyDescent="0.3">
      <c r="A60" t="s">
        <v>0</v>
      </c>
      <c r="B60" t="s">
        <v>5279</v>
      </c>
      <c r="C60" t="s">
        <v>2077</v>
      </c>
      <c r="D60" t="s">
        <v>363</v>
      </c>
      <c r="E60" t="s">
        <v>40</v>
      </c>
      <c r="F60" t="s">
        <v>5277</v>
      </c>
      <c r="G60" t="s">
        <v>4418</v>
      </c>
      <c r="H60" t="s">
        <v>0</v>
      </c>
      <c r="I60" t="s">
        <v>5278</v>
      </c>
      <c r="J60" s="85">
        <v>45954</v>
      </c>
      <c r="K60" t="s">
        <v>4375</v>
      </c>
      <c r="L60" t="s">
        <v>4371</v>
      </c>
      <c r="M60" t="s">
        <v>4372</v>
      </c>
      <c r="N60" t="s">
        <v>0</v>
      </c>
      <c r="O60" t="s">
        <v>0</v>
      </c>
      <c r="P60" t="s">
        <v>4373</v>
      </c>
      <c r="Q60" t="s">
        <v>4367</v>
      </c>
      <c r="R60" t="s">
        <v>0</v>
      </c>
      <c r="S60">
        <v>4184</v>
      </c>
    </row>
    <row r="61" spans="1:19" x14ac:dyDescent="0.3">
      <c r="A61" t="s">
        <v>0</v>
      </c>
      <c r="B61" t="s">
        <v>4756</v>
      </c>
      <c r="C61" t="s">
        <v>2077</v>
      </c>
      <c r="D61" t="s">
        <v>1249</v>
      </c>
      <c r="E61" t="s">
        <v>36</v>
      </c>
      <c r="F61" t="s">
        <v>24</v>
      </c>
      <c r="G61" t="s">
        <v>4400</v>
      </c>
      <c r="H61" t="s">
        <v>0</v>
      </c>
      <c r="I61" t="s">
        <v>4755</v>
      </c>
      <c r="J61" s="85">
        <v>43538</v>
      </c>
      <c r="K61" t="s">
        <v>4375</v>
      </c>
      <c r="L61" t="s">
        <v>4371</v>
      </c>
      <c r="M61" t="s">
        <v>4372</v>
      </c>
      <c r="N61" t="s">
        <v>0</v>
      </c>
      <c r="O61" t="s">
        <v>0</v>
      </c>
      <c r="P61" t="s">
        <v>4373</v>
      </c>
      <c r="Q61" t="s">
        <v>4367</v>
      </c>
      <c r="R61" t="s">
        <v>0</v>
      </c>
      <c r="S61">
        <v>4225</v>
      </c>
    </row>
    <row r="62" spans="1:19" x14ac:dyDescent="0.3">
      <c r="A62" t="s">
        <v>0</v>
      </c>
      <c r="B62" t="s">
        <v>2216</v>
      </c>
      <c r="C62" t="s">
        <v>2077</v>
      </c>
      <c r="D62" t="s">
        <v>310</v>
      </c>
      <c r="E62" t="s">
        <v>36</v>
      </c>
      <c r="F62" t="s">
        <v>4368</v>
      </c>
      <c r="G62" t="s">
        <v>1339</v>
      </c>
      <c r="H62" t="s">
        <v>0</v>
      </c>
      <c r="I62" t="s">
        <v>4383</v>
      </c>
      <c r="J62" s="85">
        <v>45261</v>
      </c>
      <c r="K62" t="s">
        <v>4375</v>
      </c>
      <c r="L62" t="s">
        <v>4371</v>
      </c>
      <c r="M62" t="s">
        <v>4372</v>
      </c>
      <c r="N62" t="s">
        <v>702</v>
      </c>
      <c r="O62" t="s">
        <v>708</v>
      </c>
      <c r="P62" t="s">
        <v>4373</v>
      </c>
      <c r="Q62" t="s">
        <v>4367</v>
      </c>
      <c r="R62" t="s">
        <v>0</v>
      </c>
      <c r="S62">
        <v>42272</v>
      </c>
    </row>
    <row r="63" spans="1:19" x14ac:dyDescent="0.3">
      <c r="A63" t="s">
        <v>0</v>
      </c>
      <c r="B63" t="s">
        <v>4719</v>
      </c>
      <c r="C63" t="s">
        <v>2077</v>
      </c>
      <c r="D63" t="s">
        <v>310</v>
      </c>
      <c r="E63" t="s">
        <v>36</v>
      </c>
      <c r="F63" t="s">
        <v>4384</v>
      </c>
      <c r="G63" t="s">
        <v>57</v>
      </c>
      <c r="H63" t="s">
        <v>0</v>
      </c>
      <c r="I63" t="s">
        <v>4383</v>
      </c>
      <c r="J63" s="85">
        <v>45873</v>
      </c>
      <c r="K63" t="s">
        <v>4375</v>
      </c>
      <c r="L63" t="s">
        <v>4371</v>
      </c>
      <c r="M63" t="s">
        <v>4372</v>
      </c>
      <c r="N63" t="s">
        <v>1605</v>
      </c>
      <c r="O63" t="s">
        <v>708</v>
      </c>
      <c r="P63" t="s">
        <v>4373</v>
      </c>
      <c r="Q63" t="s">
        <v>4367</v>
      </c>
      <c r="R63" t="s">
        <v>0</v>
      </c>
      <c r="S63">
        <v>42273</v>
      </c>
    </row>
    <row r="64" spans="1:19" x14ac:dyDescent="0.3">
      <c r="A64" t="s">
        <v>0</v>
      </c>
      <c r="B64" t="s">
        <v>4721</v>
      </c>
      <c r="C64" t="s">
        <v>2077</v>
      </c>
      <c r="D64" t="s">
        <v>310</v>
      </c>
      <c r="E64" t="s">
        <v>36</v>
      </c>
      <c r="F64" t="s">
        <v>24</v>
      </c>
      <c r="G64" t="s">
        <v>4400</v>
      </c>
      <c r="H64" t="s">
        <v>0</v>
      </c>
      <c r="I64" t="s">
        <v>4720</v>
      </c>
      <c r="J64" s="85">
        <v>43406</v>
      </c>
      <c r="K64" t="s">
        <v>4375</v>
      </c>
      <c r="L64" t="s">
        <v>4371</v>
      </c>
      <c r="M64" t="s">
        <v>4372</v>
      </c>
      <c r="N64" t="s">
        <v>0</v>
      </c>
      <c r="O64" t="s">
        <v>0</v>
      </c>
      <c r="P64" t="s">
        <v>4373</v>
      </c>
      <c r="Q64" t="s">
        <v>4367</v>
      </c>
      <c r="R64" t="s">
        <v>0</v>
      </c>
      <c r="S64">
        <v>4227</v>
      </c>
    </row>
    <row r="65" spans="1:19" x14ac:dyDescent="0.3">
      <c r="A65" t="s">
        <v>0</v>
      </c>
      <c r="B65" t="s">
        <v>4722</v>
      </c>
      <c r="C65" t="s">
        <v>2077</v>
      </c>
      <c r="D65" t="s">
        <v>310</v>
      </c>
      <c r="E65" t="s">
        <v>36</v>
      </c>
      <c r="F65" t="s">
        <v>4417</v>
      </c>
      <c r="G65" t="s">
        <v>4418</v>
      </c>
      <c r="H65" t="s">
        <v>0</v>
      </c>
      <c r="I65" t="s">
        <v>4601</v>
      </c>
      <c r="J65" s="85">
        <v>45197</v>
      </c>
      <c r="K65" t="s">
        <v>4375</v>
      </c>
      <c r="L65" t="s">
        <v>4371</v>
      </c>
      <c r="M65" t="s">
        <v>4372</v>
      </c>
      <c r="N65" t="s">
        <v>0</v>
      </c>
      <c r="O65" t="s">
        <v>0</v>
      </c>
      <c r="P65" t="s">
        <v>4373</v>
      </c>
      <c r="Q65" t="s">
        <v>4367</v>
      </c>
      <c r="R65" t="s">
        <v>0</v>
      </c>
      <c r="S65">
        <v>4227</v>
      </c>
    </row>
    <row r="66" spans="1:19" x14ac:dyDescent="0.3">
      <c r="A66" t="s">
        <v>0</v>
      </c>
      <c r="B66" t="s">
        <v>474</v>
      </c>
      <c r="C66" t="s">
        <v>2077</v>
      </c>
      <c r="D66" t="s">
        <v>1189</v>
      </c>
      <c r="E66" t="s">
        <v>1190</v>
      </c>
      <c r="F66" t="s">
        <v>4368</v>
      </c>
      <c r="G66" t="s">
        <v>1339</v>
      </c>
      <c r="H66" t="s">
        <v>0</v>
      </c>
      <c r="I66" t="s">
        <v>4383</v>
      </c>
      <c r="J66" s="85">
        <v>45261</v>
      </c>
      <c r="K66" t="s">
        <v>4375</v>
      </c>
      <c r="L66" t="s">
        <v>4371</v>
      </c>
      <c r="M66" t="s">
        <v>4372</v>
      </c>
      <c r="N66" t="s">
        <v>708</v>
      </c>
      <c r="O66" t="s">
        <v>708</v>
      </c>
      <c r="P66" t="s">
        <v>4373</v>
      </c>
      <c r="Q66" t="s">
        <v>4367</v>
      </c>
      <c r="R66" t="s">
        <v>0</v>
      </c>
      <c r="S66">
        <v>42831</v>
      </c>
    </row>
    <row r="67" spans="1:19" x14ac:dyDescent="0.3">
      <c r="A67" t="s">
        <v>0</v>
      </c>
      <c r="B67" t="s">
        <v>475</v>
      </c>
      <c r="C67" t="s">
        <v>2077</v>
      </c>
      <c r="D67" t="s">
        <v>1189</v>
      </c>
      <c r="E67" t="s">
        <v>1190</v>
      </c>
      <c r="F67" t="s">
        <v>4384</v>
      </c>
      <c r="G67" t="s">
        <v>57</v>
      </c>
      <c r="H67" t="s">
        <v>0</v>
      </c>
      <c r="I67" t="s">
        <v>4383</v>
      </c>
      <c r="J67" s="85">
        <v>45261</v>
      </c>
      <c r="K67" t="s">
        <v>4375</v>
      </c>
      <c r="L67" t="s">
        <v>4371</v>
      </c>
      <c r="M67" t="s">
        <v>4372</v>
      </c>
      <c r="N67" t="s">
        <v>702</v>
      </c>
      <c r="O67" t="s">
        <v>708</v>
      </c>
      <c r="P67" t="s">
        <v>4373</v>
      </c>
      <c r="Q67" t="s">
        <v>4367</v>
      </c>
      <c r="R67" t="s">
        <v>0</v>
      </c>
      <c r="S67">
        <v>42832</v>
      </c>
    </row>
    <row r="68" spans="1:19" x14ac:dyDescent="0.3">
      <c r="A68" t="s">
        <v>0</v>
      </c>
      <c r="B68" t="s">
        <v>476</v>
      </c>
      <c r="C68" t="s">
        <v>2077</v>
      </c>
      <c r="D68" t="s">
        <v>1314</v>
      </c>
      <c r="E68" t="s">
        <v>229</v>
      </c>
      <c r="F68" t="s">
        <v>4368</v>
      </c>
      <c r="G68" t="s">
        <v>1339</v>
      </c>
      <c r="H68" t="s">
        <v>0</v>
      </c>
      <c r="I68" t="s">
        <v>4511</v>
      </c>
      <c r="J68" s="85">
        <v>45261</v>
      </c>
      <c r="K68" t="s">
        <v>4375</v>
      </c>
      <c r="L68" t="s">
        <v>4371</v>
      </c>
      <c r="M68" t="s">
        <v>4372</v>
      </c>
      <c r="N68" t="s">
        <v>708</v>
      </c>
      <c r="O68" t="s">
        <v>708</v>
      </c>
      <c r="P68" t="s">
        <v>4373</v>
      </c>
      <c r="Q68" t="s">
        <v>4367</v>
      </c>
      <c r="R68" t="s">
        <v>0</v>
      </c>
      <c r="S68">
        <v>42851</v>
      </c>
    </row>
    <row r="69" spans="1:19" x14ac:dyDescent="0.3">
      <c r="A69" t="s">
        <v>0</v>
      </c>
      <c r="B69" t="s">
        <v>478</v>
      </c>
      <c r="C69" t="s">
        <v>2077</v>
      </c>
      <c r="D69" t="s">
        <v>1315</v>
      </c>
      <c r="E69" t="s">
        <v>1316</v>
      </c>
      <c r="F69" t="s">
        <v>4368</v>
      </c>
      <c r="G69" t="s">
        <v>101</v>
      </c>
      <c r="H69" t="s">
        <v>0</v>
      </c>
      <c r="I69" t="s">
        <v>4511</v>
      </c>
      <c r="J69" s="85">
        <v>45261</v>
      </c>
      <c r="K69" t="s">
        <v>4375</v>
      </c>
      <c r="L69" t="s">
        <v>4371</v>
      </c>
      <c r="M69" t="s">
        <v>4372</v>
      </c>
      <c r="N69" t="s">
        <v>708</v>
      </c>
      <c r="O69" t="s">
        <v>708</v>
      </c>
      <c r="P69" t="s">
        <v>4373</v>
      </c>
      <c r="Q69" t="s">
        <v>4367</v>
      </c>
      <c r="R69" t="s">
        <v>0</v>
      </c>
      <c r="S69">
        <v>42861</v>
      </c>
    </row>
    <row r="70" spans="1:19" x14ac:dyDescent="0.3">
      <c r="A70" t="s">
        <v>0</v>
      </c>
      <c r="B70" t="s">
        <v>477</v>
      </c>
      <c r="C70" t="s">
        <v>2077</v>
      </c>
      <c r="D70" t="s">
        <v>1315</v>
      </c>
      <c r="E70" t="s">
        <v>1316</v>
      </c>
      <c r="F70" t="s">
        <v>4384</v>
      </c>
      <c r="G70" t="s">
        <v>106</v>
      </c>
      <c r="H70" t="s">
        <v>0</v>
      </c>
      <c r="I70" t="s">
        <v>4511</v>
      </c>
      <c r="J70" s="85">
        <v>45261</v>
      </c>
      <c r="K70" t="s">
        <v>4375</v>
      </c>
      <c r="L70" t="s">
        <v>4371</v>
      </c>
      <c r="M70" t="s">
        <v>4372</v>
      </c>
      <c r="N70" t="s">
        <v>702</v>
      </c>
      <c r="O70" t="s">
        <v>708</v>
      </c>
      <c r="P70" t="s">
        <v>4373</v>
      </c>
      <c r="Q70" t="s">
        <v>4367</v>
      </c>
      <c r="R70" t="s">
        <v>0</v>
      </c>
      <c r="S70">
        <v>42862</v>
      </c>
    </row>
    <row r="71" spans="1:19" x14ac:dyDescent="0.3">
      <c r="A71" t="s">
        <v>0</v>
      </c>
      <c r="B71" t="s">
        <v>479</v>
      </c>
      <c r="C71" t="s">
        <v>2077</v>
      </c>
      <c r="D71" t="s">
        <v>1317</v>
      </c>
      <c r="E71" t="s">
        <v>1318</v>
      </c>
      <c r="F71" t="s">
        <v>4368</v>
      </c>
      <c r="G71" t="s">
        <v>1339</v>
      </c>
      <c r="H71" t="s">
        <v>0</v>
      </c>
      <c r="I71" t="s">
        <v>4383</v>
      </c>
      <c r="J71" s="85">
        <v>45261</v>
      </c>
      <c r="K71" t="s">
        <v>4375</v>
      </c>
      <c r="L71" t="s">
        <v>4371</v>
      </c>
      <c r="M71" t="s">
        <v>4372</v>
      </c>
      <c r="N71" t="s">
        <v>708</v>
      </c>
      <c r="O71" t="s">
        <v>708</v>
      </c>
      <c r="P71" t="s">
        <v>4373</v>
      </c>
      <c r="Q71" t="s">
        <v>4367</v>
      </c>
      <c r="R71" t="s">
        <v>0</v>
      </c>
      <c r="S71">
        <v>42871</v>
      </c>
    </row>
    <row r="72" spans="1:19" x14ac:dyDescent="0.3">
      <c r="A72" t="s">
        <v>0</v>
      </c>
      <c r="B72" t="s">
        <v>4738</v>
      </c>
      <c r="C72" t="s">
        <v>2077</v>
      </c>
      <c r="D72" t="s">
        <v>1192</v>
      </c>
      <c r="E72" t="s">
        <v>974</v>
      </c>
      <c r="F72" t="s">
        <v>4368</v>
      </c>
      <c r="G72" t="s">
        <v>1339</v>
      </c>
      <c r="H72" t="s">
        <v>0</v>
      </c>
      <c r="I72" t="s">
        <v>4380</v>
      </c>
      <c r="J72" s="85">
        <v>45261</v>
      </c>
      <c r="K72" t="s">
        <v>4375</v>
      </c>
      <c r="L72" t="s">
        <v>4371</v>
      </c>
      <c r="M72" t="s">
        <v>4372</v>
      </c>
      <c r="N72" t="s">
        <v>708</v>
      </c>
      <c r="O72" t="s">
        <v>708</v>
      </c>
      <c r="P72" t="s">
        <v>4373</v>
      </c>
      <c r="Q72" t="s">
        <v>4367</v>
      </c>
      <c r="R72" t="s">
        <v>0</v>
      </c>
      <c r="S72">
        <v>42891</v>
      </c>
    </row>
    <row r="73" spans="1:19" x14ac:dyDescent="0.3">
      <c r="A73" t="s">
        <v>0</v>
      </c>
      <c r="B73" t="s">
        <v>4790</v>
      </c>
      <c r="C73" t="s">
        <v>2077</v>
      </c>
      <c r="D73" t="s">
        <v>368</v>
      </c>
      <c r="E73" t="s">
        <v>370</v>
      </c>
      <c r="F73" t="s">
        <v>4368</v>
      </c>
      <c r="G73" t="s">
        <v>1339</v>
      </c>
      <c r="H73" t="s">
        <v>0</v>
      </c>
      <c r="I73" t="s">
        <v>4380</v>
      </c>
      <c r="J73" s="85">
        <v>45261</v>
      </c>
      <c r="K73" t="s">
        <v>4375</v>
      </c>
      <c r="L73" t="s">
        <v>4371</v>
      </c>
      <c r="M73" t="s">
        <v>4372</v>
      </c>
      <c r="N73" t="s">
        <v>708</v>
      </c>
      <c r="O73" t="s">
        <v>708</v>
      </c>
      <c r="P73" t="s">
        <v>4373</v>
      </c>
      <c r="Q73" t="s">
        <v>4367</v>
      </c>
      <c r="R73" t="s">
        <v>0</v>
      </c>
      <c r="S73">
        <v>43841</v>
      </c>
    </row>
    <row r="74" spans="1:19" x14ac:dyDescent="0.3">
      <c r="A74" t="s">
        <v>0</v>
      </c>
      <c r="B74" t="s">
        <v>4792</v>
      </c>
      <c r="C74" t="s">
        <v>2077</v>
      </c>
      <c r="D74" t="s">
        <v>368</v>
      </c>
      <c r="E74" t="s">
        <v>370</v>
      </c>
      <c r="F74" t="s">
        <v>24</v>
      </c>
      <c r="G74" t="s">
        <v>4400</v>
      </c>
      <c r="H74" t="s">
        <v>0</v>
      </c>
      <c r="I74" t="s">
        <v>4791</v>
      </c>
      <c r="J74" s="85">
        <v>43599</v>
      </c>
      <c r="K74" t="s">
        <v>4375</v>
      </c>
      <c r="L74" t="s">
        <v>4371</v>
      </c>
      <c r="M74" t="s">
        <v>4372</v>
      </c>
      <c r="N74" t="s">
        <v>0</v>
      </c>
      <c r="O74" t="s">
        <v>0</v>
      </c>
      <c r="P74" t="s">
        <v>4373</v>
      </c>
      <c r="Q74" t="s">
        <v>4367</v>
      </c>
      <c r="R74" t="s">
        <v>0</v>
      </c>
      <c r="S74">
        <v>4384</v>
      </c>
    </row>
    <row r="75" spans="1:19" x14ac:dyDescent="0.3">
      <c r="A75" t="s">
        <v>0</v>
      </c>
      <c r="B75" t="s">
        <v>4794</v>
      </c>
      <c r="C75" t="s">
        <v>2077</v>
      </c>
      <c r="D75" t="s">
        <v>368</v>
      </c>
      <c r="E75" t="s">
        <v>370</v>
      </c>
      <c r="F75" t="s">
        <v>4417</v>
      </c>
      <c r="G75" t="s">
        <v>4418</v>
      </c>
      <c r="H75" t="s">
        <v>0</v>
      </c>
      <c r="I75" t="s">
        <v>4793</v>
      </c>
      <c r="J75" s="85">
        <v>44259</v>
      </c>
      <c r="K75" t="s">
        <v>4375</v>
      </c>
      <c r="L75" t="s">
        <v>4371</v>
      </c>
      <c r="M75" t="s">
        <v>4372</v>
      </c>
      <c r="N75" t="s">
        <v>0</v>
      </c>
      <c r="O75" t="s">
        <v>0</v>
      </c>
      <c r="P75" t="s">
        <v>4373</v>
      </c>
      <c r="Q75" t="s">
        <v>4367</v>
      </c>
      <c r="R75" t="s">
        <v>0</v>
      </c>
      <c r="S75">
        <v>4384</v>
      </c>
    </row>
    <row r="76" spans="1:19" x14ac:dyDescent="0.3">
      <c r="A76" t="s">
        <v>0</v>
      </c>
      <c r="B76" t="s">
        <v>1626</v>
      </c>
      <c r="C76" t="s">
        <v>2077</v>
      </c>
      <c r="D76" t="s">
        <v>254</v>
      </c>
      <c r="E76" t="s">
        <v>216</v>
      </c>
      <c r="F76" t="s">
        <v>4368</v>
      </c>
      <c r="G76" t="s">
        <v>1339</v>
      </c>
      <c r="H76" t="s">
        <v>0</v>
      </c>
      <c r="I76" t="s">
        <v>4383</v>
      </c>
      <c r="J76" s="85">
        <v>45261</v>
      </c>
      <c r="K76" t="s">
        <v>4375</v>
      </c>
      <c r="L76" t="s">
        <v>4371</v>
      </c>
      <c r="M76" t="s">
        <v>4372</v>
      </c>
      <c r="N76" t="s">
        <v>708</v>
      </c>
      <c r="O76" t="s">
        <v>708</v>
      </c>
      <c r="P76" t="s">
        <v>4373</v>
      </c>
      <c r="Q76" t="s">
        <v>4367</v>
      </c>
      <c r="R76" t="s">
        <v>0</v>
      </c>
      <c r="S76">
        <v>46341</v>
      </c>
    </row>
    <row r="77" spans="1:19" x14ac:dyDescent="0.3">
      <c r="A77" t="s">
        <v>0</v>
      </c>
      <c r="B77" t="s">
        <v>1627</v>
      </c>
      <c r="C77" t="s">
        <v>2077</v>
      </c>
      <c r="D77" t="s">
        <v>254</v>
      </c>
      <c r="E77" t="s">
        <v>216</v>
      </c>
      <c r="F77" t="s">
        <v>4378</v>
      </c>
      <c r="G77" t="s">
        <v>1573</v>
      </c>
      <c r="H77" t="s">
        <v>0</v>
      </c>
      <c r="I77" t="s">
        <v>4574</v>
      </c>
      <c r="J77" s="85">
        <v>44495</v>
      </c>
      <c r="K77" t="s">
        <v>4375</v>
      </c>
      <c r="L77" t="s">
        <v>4371</v>
      </c>
      <c r="M77" t="s">
        <v>4372</v>
      </c>
      <c r="N77" t="s">
        <v>708</v>
      </c>
      <c r="O77" t="s">
        <v>708</v>
      </c>
      <c r="P77" t="s">
        <v>4373</v>
      </c>
      <c r="Q77" t="s">
        <v>4367</v>
      </c>
      <c r="R77" t="s">
        <v>0</v>
      </c>
      <c r="S77">
        <v>46341</v>
      </c>
    </row>
    <row r="78" spans="1:19" x14ac:dyDescent="0.3">
      <c r="A78" t="s">
        <v>0</v>
      </c>
      <c r="B78" t="s">
        <v>4576</v>
      </c>
      <c r="C78" t="s">
        <v>2077</v>
      </c>
      <c r="D78" t="s">
        <v>254</v>
      </c>
      <c r="E78" t="s">
        <v>216</v>
      </c>
      <c r="F78" t="s">
        <v>24</v>
      </c>
      <c r="G78" t="s">
        <v>4400</v>
      </c>
      <c r="H78" t="s">
        <v>0</v>
      </c>
      <c r="I78" t="s">
        <v>4575</v>
      </c>
      <c r="J78" s="85">
        <v>43816</v>
      </c>
      <c r="K78" t="s">
        <v>4375</v>
      </c>
      <c r="L78" t="s">
        <v>4371</v>
      </c>
      <c r="M78" t="s">
        <v>4372</v>
      </c>
      <c r="N78" t="s">
        <v>0</v>
      </c>
      <c r="O78" t="s">
        <v>0</v>
      </c>
      <c r="P78" t="s">
        <v>4373</v>
      </c>
      <c r="Q78" t="s">
        <v>4367</v>
      </c>
      <c r="R78" t="s">
        <v>0</v>
      </c>
      <c r="S78">
        <v>4634</v>
      </c>
    </row>
    <row r="79" spans="1:19" x14ac:dyDescent="0.3">
      <c r="A79" t="s">
        <v>0</v>
      </c>
      <c r="B79" t="s">
        <v>1629</v>
      </c>
      <c r="C79" t="s">
        <v>2077</v>
      </c>
      <c r="D79" t="s">
        <v>302</v>
      </c>
      <c r="E79" t="s">
        <v>216</v>
      </c>
      <c r="F79" t="s">
        <v>4368</v>
      </c>
      <c r="G79" t="s">
        <v>1339</v>
      </c>
      <c r="H79" t="s">
        <v>0</v>
      </c>
      <c r="I79" t="s">
        <v>4383</v>
      </c>
      <c r="J79" s="85">
        <v>45261</v>
      </c>
      <c r="K79" t="s">
        <v>4375</v>
      </c>
      <c r="L79" t="s">
        <v>4371</v>
      </c>
      <c r="M79" t="s">
        <v>4372</v>
      </c>
      <c r="N79" t="s">
        <v>708</v>
      </c>
      <c r="O79" t="s">
        <v>708</v>
      </c>
      <c r="P79" t="s">
        <v>4373</v>
      </c>
      <c r="Q79" t="s">
        <v>4367</v>
      </c>
      <c r="R79" t="s">
        <v>0</v>
      </c>
      <c r="S79">
        <v>46351</v>
      </c>
    </row>
    <row r="80" spans="1:19" x14ac:dyDescent="0.3">
      <c r="A80" t="s">
        <v>0</v>
      </c>
      <c r="B80" t="s">
        <v>3051</v>
      </c>
      <c r="C80" t="s">
        <v>2077</v>
      </c>
      <c r="D80" t="s">
        <v>302</v>
      </c>
      <c r="E80" t="s">
        <v>216</v>
      </c>
      <c r="F80" t="s">
        <v>4378</v>
      </c>
      <c r="G80" t="s">
        <v>1880</v>
      </c>
      <c r="H80" t="s">
        <v>0</v>
      </c>
      <c r="I80" t="s">
        <v>4456</v>
      </c>
      <c r="J80" s="85">
        <v>45527</v>
      </c>
      <c r="K80" t="s">
        <v>4375</v>
      </c>
      <c r="L80" t="s">
        <v>4371</v>
      </c>
      <c r="M80" t="s">
        <v>4372</v>
      </c>
      <c r="N80" t="s">
        <v>708</v>
      </c>
      <c r="O80" t="s">
        <v>708</v>
      </c>
      <c r="P80" t="s">
        <v>4373</v>
      </c>
      <c r="Q80" t="s">
        <v>4367</v>
      </c>
      <c r="R80" t="s">
        <v>0</v>
      </c>
      <c r="S80">
        <v>46351</v>
      </c>
    </row>
    <row r="81" spans="1:19" x14ac:dyDescent="0.3">
      <c r="A81" t="s">
        <v>0</v>
      </c>
      <c r="B81" t="s">
        <v>5255</v>
      </c>
      <c r="C81" t="s">
        <v>2077</v>
      </c>
      <c r="D81" t="s">
        <v>302</v>
      </c>
      <c r="E81" t="s">
        <v>216</v>
      </c>
      <c r="F81" t="s">
        <v>24</v>
      </c>
      <c r="G81" t="s">
        <v>4400</v>
      </c>
      <c r="H81" t="s">
        <v>0</v>
      </c>
      <c r="I81" t="s">
        <v>5254</v>
      </c>
      <c r="J81" s="85">
        <v>44285</v>
      </c>
      <c r="K81" t="s">
        <v>4375</v>
      </c>
      <c r="L81" t="s">
        <v>4371</v>
      </c>
      <c r="M81" t="s">
        <v>4372</v>
      </c>
      <c r="N81" t="s">
        <v>0</v>
      </c>
      <c r="O81" t="s">
        <v>0</v>
      </c>
      <c r="P81" t="s">
        <v>4373</v>
      </c>
      <c r="Q81" t="s">
        <v>4367</v>
      </c>
      <c r="R81" t="s">
        <v>0</v>
      </c>
      <c r="S81">
        <v>4635</v>
      </c>
    </row>
    <row r="82" spans="1:19" x14ac:dyDescent="0.3">
      <c r="A82" t="s">
        <v>0</v>
      </c>
      <c r="B82" t="s">
        <v>5257</v>
      </c>
      <c r="C82" t="s">
        <v>2077</v>
      </c>
      <c r="D82" t="s">
        <v>302</v>
      </c>
      <c r="E82" t="s">
        <v>216</v>
      </c>
      <c r="F82" t="s">
        <v>4417</v>
      </c>
      <c r="G82" t="s">
        <v>4418</v>
      </c>
      <c r="H82" t="s">
        <v>0</v>
      </c>
      <c r="I82" t="s">
        <v>5256</v>
      </c>
      <c r="J82" s="85">
        <v>45236</v>
      </c>
      <c r="K82" t="s">
        <v>4375</v>
      </c>
      <c r="L82" t="s">
        <v>4371</v>
      </c>
      <c r="M82" t="s">
        <v>4372</v>
      </c>
      <c r="N82" t="s">
        <v>0</v>
      </c>
      <c r="O82" t="s">
        <v>0</v>
      </c>
      <c r="P82" t="s">
        <v>4373</v>
      </c>
      <c r="Q82" t="s">
        <v>4367</v>
      </c>
      <c r="R82" t="s">
        <v>0</v>
      </c>
      <c r="S82">
        <v>4635</v>
      </c>
    </row>
    <row r="83" spans="1:19" x14ac:dyDescent="0.3">
      <c r="A83" t="s">
        <v>0</v>
      </c>
      <c r="B83" t="s">
        <v>5259</v>
      </c>
      <c r="C83" t="s">
        <v>2077</v>
      </c>
      <c r="D83" t="s">
        <v>302</v>
      </c>
      <c r="E83" t="s">
        <v>216</v>
      </c>
      <c r="F83" t="s">
        <v>4437</v>
      </c>
      <c r="G83" t="s">
        <v>4418</v>
      </c>
      <c r="H83" t="s">
        <v>0</v>
      </c>
      <c r="I83" t="s">
        <v>5258</v>
      </c>
      <c r="J83" s="85">
        <v>45776</v>
      </c>
      <c r="K83" t="s">
        <v>4375</v>
      </c>
      <c r="L83" t="s">
        <v>4371</v>
      </c>
      <c r="M83" t="s">
        <v>4372</v>
      </c>
      <c r="N83" t="s">
        <v>0</v>
      </c>
      <c r="O83" t="s">
        <v>0</v>
      </c>
      <c r="P83" t="s">
        <v>4373</v>
      </c>
      <c r="Q83" t="s">
        <v>4367</v>
      </c>
      <c r="R83" t="s">
        <v>0</v>
      </c>
      <c r="S83">
        <v>4635</v>
      </c>
    </row>
    <row r="84" spans="1:19" x14ac:dyDescent="0.3">
      <c r="A84" t="s">
        <v>0</v>
      </c>
      <c r="B84" t="s">
        <v>480</v>
      </c>
      <c r="C84" t="s">
        <v>2077</v>
      </c>
      <c r="D84" t="s">
        <v>244</v>
      </c>
      <c r="E84" t="s">
        <v>216</v>
      </c>
      <c r="F84" t="s">
        <v>4368</v>
      </c>
      <c r="G84" t="s">
        <v>1339</v>
      </c>
      <c r="H84" t="s">
        <v>0</v>
      </c>
      <c r="I84" t="s">
        <v>4383</v>
      </c>
      <c r="J84" s="85">
        <v>45261</v>
      </c>
      <c r="K84" t="s">
        <v>4375</v>
      </c>
      <c r="L84" t="s">
        <v>4371</v>
      </c>
      <c r="M84" t="s">
        <v>4372</v>
      </c>
      <c r="N84" t="s">
        <v>708</v>
      </c>
      <c r="O84" t="s">
        <v>708</v>
      </c>
      <c r="P84" t="s">
        <v>4373</v>
      </c>
      <c r="Q84" t="s">
        <v>4367</v>
      </c>
      <c r="R84" t="s">
        <v>0</v>
      </c>
      <c r="S84">
        <v>46371</v>
      </c>
    </row>
    <row r="85" spans="1:19" x14ac:dyDescent="0.3">
      <c r="A85" t="s">
        <v>0</v>
      </c>
      <c r="B85" t="s">
        <v>4423</v>
      </c>
      <c r="C85" t="s">
        <v>2077</v>
      </c>
      <c r="D85" t="s">
        <v>244</v>
      </c>
      <c r="E85" t="s">
        <v>216</v>
      </c>
      <c r="F85" t="s">
        <v>4384</v>
      </c>
      <c r="G85" t="s">
        <v>4393</v>
      </c>
      <c r="H85" t="s">
        <v>0</v>
      </c>
      <c r="I85" t="s">
        <v>4383</v>
      </c>
      <c r="J85" s="85">
        <v>45835</v>
      </c>
      <c r="K85" t="s">
        <v>4375</v>
      </c>
      <c r="L85" t="s">
        <v>4371</v>
      </c>
      <c r="M85" t="s">
        <v>4372</v>
      </c>
      <c r="N85" t="s">
        <v>702</v>
      </c>
      <c r="O85" t="s">
        <v>708</v>
      </c>
      <c r="P85" t="s">
        <v>4373</v>
      </c>
      <c r="Q85" t="s">
        <v>4367</v>
      </c>
      <c r="R85" t="s">
        <v>0</v>
      </c>
      <c r="S85">
        <v>46372</v>
      </c>
    </row>
    <row r="86" spans="1:19" x14ac:dyDescent="0.3">
      <c r="A86" t="s">
        <v>0</v>
      </c>
      <c r="B86" t="s">
        <v>4424</v>
      </c>
      <c r="C86" t="s">
        <v>2077</v>
      </c>
      <c r="D86" t="s">
        <v>244</v>
      </c>
      <c r="E86" t="s">
        <v>216</v>
      </c>
      <c r="F86" t="s">
        <v>4392</v>
      </c>
      <c r="G86" t="s">
        <v>57</v>
      </c>
      <c r="H86" t="s">
        <v>0</v>
      </c>
      <c r="I86" t="s">
        <v>4383</v>
      </c>
      <c r="J86" s="85">
        <v>45842</v>
      </c>
      <c r="K86" t="s">
        <v>4375</v>
      </c>
      <c r="L86" t="s">
        <v>4371</v>
      </c>
      <c r="M86" t="s">
        <v>4372</v>
      </c>
      <c r="N86" t="s">
        <v>1605</v>
      </c>
      <c r="O86" t="s">
        <v>708</v>
      </c>
      <c r="P86" t="s">
        <v>4373</v>
      </c>
      <c r="Q86" t="s">
        <v>4367</v>
      </c>
      <c r="R86" t="s">
        <v>0</v>
      </c>
      <c r="S86">
        <v>46373</v>
      </c>
    </row>
    <row r="87" spans="1:19" x14ac:dyDescent="0.3">
      <c r="A87" t="s">
        <v>0</v>
      </c>
      <c r="B87" t="s">
        <v>4426</v>
      </c>
      <c r="C87" t="s">
        <v>2077</v>
      </c>
      <c r="D87" t="s">
        <v>244</v>
      </c>
      <c r="E87" t="s">
        <v>216</v>
      </c>
      <c r="F87" t="s">
        <v>24</v>
      </c>
      <c r="G87" t="s">
        <v>4400</v>
      </c>
      <c r="H87" t="s">
        <v>0</v>
      </c>
      <c r="I87" t="s">
        <v>4425</v>
      </c>
      <c r="J87" s="85">
        <v>44524</v>
      </c>
      <c r="K87" t="s">
        <v>4375</v>
      </c>
      <c r="L87" t="s">
        <v>4371</v>
      </c>
      <c r="M87" t="s">
        <v>4372</v>
      </c>
      <c r="N87" t="s">
        <v>0</v>
      </c>
      <c r="O87" t="s">
        <v>0</v>
      </c>
      <c r="P87" t="s">
        <v>4373</v>
      </c>
      <c r="Q87" t="s">
        <v>4367</v>
      </c>
      <c r="R87" t="s">
        <v>0</v>
      </c>
      <c r="S87">
        <v>4637</v>
      </c>
    </row>
    <row r="88" spans="1:19" x14ac:dyDescent="0.3">
      <c r="A88" t="s">
        <v>0</v>
      </c>
      <c r="B88" t="s">
        <v>2217</v>
      </c>
      <c r="C88" t="s">
        <v>2077</v>
      </c>
      <c r="D88" t="s">
        <v>373</v>
      </c>
      <c r="E88" t="s">
        <v>55</v>
      </c>
      <c r="F88" t="s">
        <v>4368</v>
      </c>
      <c r="G88" t="s">
        <v>1339</v>
      </c>
      <c r="H88" t="s">
        <v>0</v>
      </c>
      <c r="I88" t="s">
        <v>4383</v>
      </c>
      <c r="J88" s="85">
        <v>45261</v>
      </c>
      <c r="K88" t="s">
        <v>4375</v>
      </c>
      <c r="L88" t="s">
        <v>4371</v>
      </c>
      <c r="M88" t="s">
        <v>4372</v>
      </c>
      <c r="N88" t="s">
        <v>702</v>
      </c>
      <c r="O88" t="s">
        <v>708</v>
      </c>
      <c r="P88" t="s">
        <v>4373</v>
      </c>
      <c r="Q88" t="s">
        <v>4367</v>
      </c>
      <c r="R88" t="s">
        <v>0</v>
      </c>
      <c r="S88">
        <v>46702</v>
      </c>
    </row>
    <row r="89" spans="1:19" x14ac:dyDescent="0.3">
      <c r="A89" t="s">
        <v>0</v>
      </c>
      <c r="B89" t="s">
        <v>4739</v>
      </c>
      <c r="C89" t="s">
        <v>2077</v>
      </c>
      <c r="D89" t="s">
        <v>373</v>
      </c>
      <c r="E89" t="s">
        <v>55</v>
      </c>
      <c r="F89" t="s">
        <v>4384</v>
      </c>
      <c r="G89" t="s">
        <v>57</v>
      </c>
      <c r="H89" t="s">
        <v>0</v>
      </c>
      <c r="I89" t="s">
        <v>4383</v>
      </c>
      <c r="J89" s="85">
        <v>45790</v>
      </c>
      <c r="K89" t="s">
        <v>4375</v>
      </c>
      <c r="L89" t="s">
        <v>4371</v>
      </c>
      <c r="M89" t="s">
        <v>4372</v>
      </c>
      <c r="N89" t="s">
        <v>1605</v>
      </c>
      <c r="O89" t="s">
        <v>708</v>
      </c>
      <c r="P89" t="s">
        <v>4373</v>
      </c>
      <c r="Q89" t="s">
        <v>4367</v>
      </c>
      <c r="R89" t="s">
        <v>0</v>
      </c>
      <c r="S89">
        <v>46703</v>
      </c>
    </row>
    <row r="90" spans="1:19" x14ac:dyDescent="0.3">
      <c r="A90" t="s">
        <v>0</v>
      </c>
      <c r="B90" t="s">
        <v>4741</v>
      </c>
      <c r="C90" t="s">
        <v>2077</v>
      </c>
      <c r="D90" t="s">
        <v>373</v>
      </c>
      <c r="E90" t="s">
        <v>55</v>
      </c>
      <c r="F90" t="s">
        <v>24</v>
      </c>
      <c r="G90" t="s">
        <v>4400</v>
      </c>
      <c r="H90" t="s">
        <v>0</v>
      </c>
      <c r="I90" t="s">
        <v>4740</v>
      </c>
      <c r="J90" s="85">
        <v>44643</v>
      </c>
      <c r="K90" t="s">
        <v>4375</v>
      </c>
      <c r="L90" t="s">
        <v>4371</v>
      </c>
      <c r="M90" t="s">
        <v>4372</v>
      </c>
      <c r="N90" t="s">
        <v>0</v>
      </c>
      <c r="O90" t="s">
        <v>0</v>
      </c>
      <c r="P90" t="s">
        <v>4373</v>
      </c>
      <c r="Q90" t="s">
        <v>4367</v>
      </c>
      <c r="R90" t="s">
        <v>0</v>
      </c>
      <c r="S90">
        <v>4670</v>
      </c>
    </row>
    <row r="91" spans="1:19" x14ac:dyDescent="0.3">
      <c r="A91" t="s">
        <v>0</v>
      </c>
      <c r="B91" t="s">
        <v>4626</v>
      </c>
      <c r="C91" t="s">
        <v>2077</v>
      </c>
      <c r="D91" t="s">
        <v>316</v>
      </c>
      <c r="E91" t="s">
        <v>22</v>
      </c>
      <c r="F91" t="s">
        <v>4368</v>
      </c>
      <c r="G91" t="s">
        <v>1339</v>
      </c>
      <c r="H91" t="s">
        <v>0</v>
      </c>
      <c r="I91" t="s">
        <v>4383</v>
      </c>
      <c r="J91" s="85">
        <v>45261</v>
      </c>
      <c r="K91" t="s">
        <v>4375</v>
      </c>
      <c r="L91" t="s">
        <v>4371</v>
      </c>
      <c r="M91" t="s">
        <v>4372</v>
      </c>
      <c r="N91" t="s">
        <v>1605</v>
      </c>
      <c r="O91" t="s">
        <v>708</v>
      </c>
      <c r="P91" t="s">
        <v>4373</v>
      </c>
      <c r="Q91" t="s">
        <v>4367</v>
      </c>
      <c r="R91" t="s">
        <v>0</v>
      </c>
      <c r="S91">
        <v>46713</v>
      </c>
    </row>
    <row r="92" spans="1:19" x14ac:dyDescent="0.3">
      <c r="A92" t="s">
        <v>0</v>
      </c>
      <c r="B92" t="s">
        <v>4628</v>
      </c>
      <c r="C92" t="s">
        <v>2077</v>
      </c>
      <c r="D92" t="s">
        <v>316</v>
      </c>
      <c r="E92" t="s">
        <v>22</v>
      </c>
      <c r="F92" t="s">
        <v>4378</v>
      </c>
      <c r="G92" t="s">
        <v>1880</v>
      </c>
      <c r="H92" t="s">
        <v>0</v>
      </c>
      <c r="I92" t="s">
        <v>4627</v>
      </c>
      <c r="J92" s="85">
        <v>45621</v>
      </c>
      <c r="K92" t="s">
        <v>4375</v>
      </c>
      <c r="L92" t="s">
        <v>4371</v>
      </c>
      <c r="M92" t="s">
        <v>4372</v>
      </c>
      <c r="N92" t="s">
        <v>1605</v>
      </c>
      <c r="O92" t="s">
        <v>708</v>
      </c>
      <c r="P92" t="s">
        <v>4373</v>
      </c>
      <c r="Q92" t="s">
        <v>4367</v>
      </c>
      <c r="R92" t="s">
        <v>0</v>
      </c>
      <c r="S92">
        <v>46713</v>
      </c>
    </row>
    <row r="93" spans="1:19" x14ac:dyDescent="0.3">
      <c r="A93" t="s">
        <v>0</v>
      </c>
      <c r="B93" t="s">
        <v>4630</v>
      </c>
      <c r="C93" t="s">
        <v>2077</v>
      </c>
      <c r="D93" t="s">
        <v>316</v>
      </c>
      <c r="E93" t="s">
        <v>22</v>
      </c>
      <c r="F93" t="s">
        <v>24</v>
      </c>
      <c r="G93" t="s">
        <v>4400</v>
      </c>
      <c r="H93" t="s">
        <v>0</v>
      </c>
      <c r="I93" t="s">
        <v>4629</v>
      </c>
      <c r="J93" s="85">
        <v>44326</v>
      </c>
      <c r="K93" t="s">
        <v>4375</v>
      </c>
      <c r="L93" t="s">
        <v>4371</v>
      </c>
      <c r="M93" t="s">
        <v>4372</v>
      </c>
      <c r="N93" t="s">
        <v>0</v>
      </c>
      <c r="O93" t="s">
        <v>0</v>
      </c>
      <c r="P93" t="s">
        <v>4373</v>
      </c>
      <c r="Q93" t="s">
        <v>4367</v>
      </c>
      <c r="R93" t="s">
        <v>0</v>
      </c>
      <c r="S93">
        <v>4671</v>
      </c>
    </row>
    <row r="94" spans="1:19" x14ac:dyDescent="0.3">
      <c r="A94" t="s">
        <v>0</v>
      </c>
      <c r="B94" t="s">
        <v>4632</v>
      </c>
      <c r="C94" t="s">
        <v>2077</v>
      </c>
      <c r="D94" t="s">
        <v>316</v>
      </c>
      <c r="E94" t="s">
        <v>22</v>
      </c>
      <c r="F94" t="s">
        <v>4417</v>
      </c>
      <c r="G94" t="s">
        <v>4418</v>
      </c>
      <c r="H94" t="s">
        <v>0</v>
      </c>
      <c r="I94" t="s">
        <v>4631</v>
      </c>
      <c r="J94" s="85">
        <v>44498</v>
      </c>
      <c r="K94" t="s">
        <v>4375</v>
      </c>
      <c r="L94" t="s">
        <v>4371</v>
      </c>
      <c r="M94" t="s">
        <v>4372</v>
      </c>
      <c r="N94" t="s">
        <v>0</v>
      </c>
      <c r="O94" t="s">
        <v>0</v>
      </c>
      <c r="P94" t="s">
        <v>4373</v>
      </c>
      <c r="Q94" t="s">
        <v>4367</v>
      </c>
      <c r="R94" t="s">
        <v>0</v>
      </c>
      <c r="S94">
        <v>4671</v>
      </c>
    </row>
    <row r="95" spans="1:19" x14ac:dyDescent="0.3">
      <c r="A95" t="s">
        <v>0</v>
      </c>
      <c r="B95" t="s">
        <v>2218</v>
      </c>
      <c r="C95" t="s">
        <v>2077</v>
      </c>
      <c r="D95" t="s">
        <v>1068</v>
      </c>
      <c r="E95" t="s">
        <v>1069</v>
      </c>
      <c r="F95" t="s">
        <v>4368</v>
      </c>
      <c r="G95" t="s">
        <v>1339</v>
      </c>
      <c r="H95" t="s">
        <v>0</v>
      </c>
      <c r="I95" t="s">
        <v>4383</v>
      </c>
      <c r="J95" s="85">
        <v>45261</v>
      </c>
      <c r="K95" t="s">
        <v>4375</v>
      </c>
      <c r="L95" t="s">
        <v>4371</v>
      </c>
      <c r="M95" t="s">
        <v>4372</v>
      </c>
      <c r="N95" t="s">
        <v>702</v>
      </c>
      <c r="O95" t="s">
        <v>708</v>
      </c>
      <c r="P95" t="s">
        <v>4373</v>
      </c>
      <c r="Q95" t="s">
        <v>4367</v>
      </c>
      <c r="R95" t="s">
        <v>0</v>
      </c>
      <c r="S95">
        <v>46722</v>
      </c>
    </row>
    <row r="96" spans="1:19" x14ac:dyDescent="0.3">
      <c r="A96" t="s">
        <v>0</v>
      </c>
      <c r="B96" t="s">
        <v>1519</v>
      </c>
      <c r="C96" t="s">
        <v>2077</v>
      </c>
      <c r="D96" t="s">
        <v>1068</v>
      </c>
      <c r="E96" t="s">
        <v>1069</v>
      </c>
      <c r="F96" t="s">
        <v>4378</v>
      </c>
      <c r="G96" t="s">
        <v>2885</v>
      </c>
      <c r="H96" t="s">
        <v>0</v>
      </c>
      <c r="I96" t="s">
        <v>5301</v>
      </c>
      <c r="J96" s="85">
        <v>45176</v>
      </c>
      <c r="K96" t="s">
        <v>4375</v>
      </c>
      <c r="L96" t="s">
        <v>4371</v>
      </c>
      <c r="M96" t="s">
        <v>4372</v>
      </c>
      <c r="N96" t="s">
        <v>702</v>
      </c>
      <c r="O96" t="s">
        <v>708</v>
      </c>
      <c r="P96" t="s">
        <v>4373</v>
      </c>
      <c r="Q96" t="s">
        <v>4367</v>
      </c>
      <c r="R96" t="s">
        <v>0</v>
      </c>
      <c r="S96">
        <v>46722</v>
      </c>
    </row>
    <row r="97" spans="1:19" x14ac:dyDescent="0.3">
      <c r="A97" t="s">
        <v>0</v>
      </c>
      <c r="B97" t="s">
        <v>4546</v>
      </c>
      <c r="C97" t="s">
        <v>2077</v>
      </c>
      <c r="D97" t="s">
        <v>298</v>
      </c>
      <c r="E97" t="s">
        <v>35</v>
      </c>
      <c r="F97" t="s">
        <v>4368</v>
      </c>
      <c r="G97" t="s">
        <v>1339</v>
      </c>
      <c r="H97" t="s">
        <v>0</v>
      </c>
      <c r="I97" t="s">
        <v>4383</v>
      </c>
      <c r="J97" s="85">
        <v>45282</v>
      </c>
      <c r="K97" t="s">
        <v>4375</v>
      </c>
      <c r="L97" t="s">
        <v>4371</v>
      </c>
      <c r="M97" t="s">
        <v>4372</v>
      </c>
      <c r="N97" t="s">
        <v>1605</v>
      </c>
      <c r="O97" t="s">
        <v>708</v>
      </c>
      <c r="P97" t="s">
        <v>4373</v>
      </c>
      <c r="Q97" t="s">
        <v>4367</v>
      </c>
      <c r="R97" t="s">
        <v>0</v>
      </c>
      <c r="S97">
        <v>46783</v>
      </c>
    </row>
    <row r="98" spans="1:19" x14ac:dyDescent="0.3">
      <c r="A98" t="s">
        <v>0</v>
      </c>
      <c r="B98" t="s">
        <v>4414</v>
      </c>
      <c r="C98" t="s">
        <v>2077</v>
      </c>
      <c r="D98" t="s">
        <v>293</v>
      </c>
      <c r="E98" t="s">
        <v>35</v>
      </c>
      <c r="F98" t="s">
        <v>4368</v>
      </c>
      <c r="G98" t="s">
        <v>1705</v>
      </c>
      <c r="H98" t="s">
        <v>0</v>
      </c>
      <c r="I98" t="s">
        <v>4413</v>
      </c>
      <c r="J98" s="85">
        <v>45783</v>
      </c>
      <c r="K98" t="s">
        <v>4375</v>
      </c>
      <c r="L98" t="s">
        <v>4371</v>
      </c>
      <c r="M98" t="s">
        <v>4372</v>
      </c>
      <c r="N98" t="s">
        <v>1612</v>
      </c>
      <c r="O98" t="s">
        <v>708</v>
      </c>
      <c r="P98" t="s">
        <v>4373</v>
      </c>
      <c r="Q98" t="s">
        <v>4367</v>
      </c>
      <c r="R98" t="s">
        <v>0</v>
      </c>
      <c r="S98">
        <v>46796</v>
      </c>
    </row>
    <row r="99" spans="1:19" x14ac:dyDescent="0.3">
      <c r="A99" t="s">
        <v>0</v>
      </c>
      <c r="B99" t="s">
        <v>4416</v>
      </c>
      <c r="C99" t="s">
        <v>2077</v>
      </c>
      <c r="D99" t="s">
        <v>293</v>
      </c>
      <c r="E99" t="s">
        <v>35</v>
      </c>
      <c r="F99" t="s">
        <v>24</v>
      </c>
      <c r="G99" t="s">
        <v>4400</v>
      </c>
      <c r="H99" t="s">
        <v>0</v>
      </c>
      <c r="I99" t="s">
        <v>4415</v>
      </c>
      <c r="J99" s="85">
        <v>43735</v>
      </c>
      <c r="K99" t="s">
        <v>4375</v>
      </c>
      <c r="L99" t="s">
        <v>4371</v>
      </c>
      <c r="M99" t="s">
        <v>4372</v>
      </c>
      <c r="N99" t="s">
        <v>0</v>
      </c>
      <c r="O99" t="s">
        <v>0</v>
      </c>
      <c r="P99" t="s">
        <v>4373</v>
      </c>
      <c r="Q99" t="s">
        <v>4367</v>
      </c>
      <c r="R99" t="s">
        <v>0</v>
      </c>
      <c r="S99">
        <v>4679</v>
      </c>
    </row>
    <row r="100" spans="1:19" x14ac:dyDescent="0.3">
      <c r="A100" t="s">
        <v>0</v>
      </c>
      <c r="B100" t="s">
        <v>4420</v>
      </c>
      <c r="C100" t="s">
        <v>2077</v>
      </c>
      <c r="D100" t="s">
        <v>293</v>
      </c>
      <c r="E100" t="s">
        <v>35</v>
      </c>
      <c r="F100" t="s">
        <v>4417</v>
      </c>
      <c r="G100" t="s">
        <v>4418</v>
      </c>
      <c r="H100" t="s">
        <v>0</v>
      </c>
      <c r="I100" t="s">
        <v>4419</v>
      </c>
      <c r="J100" s="85">
        <v>44263</v>
      </c>
      <c r="K100" t="s">
        <v>4375</v>
      </c>
      <c r="L100" t="s">
        <v>4371</v>
      </c>
      <c r="M100" t="s">
        <v>4372</v>
      </c>
      <c r="N100" t="s">
        <v>0</v>
      </c>
      <c r="O100" t="s">
        <v>0</v>
      </c>
      <c r="P100" t="s">
        <v>4373</v>
      </c>
      <c r="Q100" t="s">
        <v>4367</v>
      </c>
      <c r="R100" t="s">
        <v>0</v>
      </c>
      <c r="S100">
        <v>4679</v>
      </c>
    </row>
    <row r="101" spans="1:19" x14ac:dyDescent="0.3">
      <c r="A101" t="s">
        <v>0</v>
      </c>
      <c r="B101" t="s">
        <v>5260</v>
      </c>
      <c r="C101" t="s">
        <v>2077</v>
      </c>
      <c r="D101" t="s">
        <v>330</v>
      </c>
      <c r="E101" t="s">
        <v>35</v>
      </c>
      <c r="F101" t="s">
        <v>4368</v>
      </c>
      <c r="G101" t="s">
        <v>1339</v>
      </c>
      <c r="H101" t="s">
        <v>0</v>
      </c>
      <c r="I101" t="s">
        <v>4383</v>
      </c>
      <c r="J101" s="85">
        <v>45261</v>
      </c>
      <c r="K101" t="s">
        <v>4375</v>
      </c>
      <c r="L101" t="s">
        <v>4371</v>
      </c>
      <c r="M101" t="s">
        <v>4372</v>
      </c>
      <c r="N101" t="s">
        <v>702</v>
      </c>
      <c r="O101" t="s">
        <v>708</v>
      </c>
      <c r="P101" t="s">
        <v>4373</v>
      </c>
      <c r="Q101" t="s">
        <v>4367</v>
      </c>
      <c r="R101" t="s">
        <v>0</v>
      </c>
      <c r="S101">
        <v>46802</v>
      </c>
    </row>
    <row r="102" spans="1:19" x14ac:dyDescent="0.3">
      <c r="A102" t="s">
        <v>0</v>
      </c>
      <c r="B102" t="s">
        <v>5261</v>
      </c>
      <c r="C102" t="s">
        <v>2077</v>
      </c>
      <c r="D102" t="s">
        <v>257</v>
      </c>
      <c r="E102" t="s">
        <v>258</v>
      </c>
      <c r="F102" t="s">
        <v>4368</v>
      </c>
      <c r="G102" t="s">
        <v>1339</v>
      </c>
      <c r="H102" t="s">
        <v>0</v>
      </c>
      <c r="I102" t="s">
        <v>4383</v>
      </c>
      <c r="J102" s="85">
        <v>45261</v>
      </c>
      <c r="K102" t="s">
        <v>4375</v>
      </c>
      <c r="L102" t="s">
        <v>4371</v>
      </c>
      <c r="M102" t="s">
        <v>4372</v>
      </c>
      <c r="N102" t="s">
        <v>708</v>
      </c>
      <c r="O102" t="s">
        <v>708</v>
      </c>
      <c r="P102" t="s">
        <v>4373</v>
      </c>
      <c r="Q102" t="s">
        <v>4367</v>
      </c>
      <c r="R102" t="s">
        <v>0</v>
      </c>
      <c r="S102">
        <v>46841</v>
      </c>
    </row>
    <row r="103" spans="1:19" x14ac:dyDescent="0.3">
      <c r="A103" t="s">
        <v>0</v>
      </c>
      <c r="B103" t="s">
        <v>5262</v>
      </c>
      <c r="C103" t="s">
        <v>2077</v>
      </c>
      <c r="D103" t="s">
        <v>257</v>
      </c>
      <c r="E103" t="s">
        <v>258</v>
      </c>
      <c r="F103" t="s">
        <v>4384</v>
      </c>
      <c r="G103" t="s">
        <v>57</v>
      </c>
      <c r="H103" t="s">
        <v>0</v>
      </c>
      <c r="I103" t="s">
        <v>4383</v>
      </c>
      <c r="J103" s="85">
        <v>45483</v>
      </c>
      <c r="K103" t="s">
        <v>4375</v>
      </c>
      <c r="L103" t="s">
        <v>4371</v>
      </c>
      <c r="M103" t="s">
        <v>4372</v>
      </c>
      <c r="N103" t="s">
        <v>702</v>
      </c>
      <c r="O103" t="s">
        <v>708</v>
      </c>
      <c r="P103" t="s">
        <v>4373</v>
      </c>
      <c r="Q103" t="s">
        <v>4367</v>
      </c>
      <c r="R103" t="s">
        <v>0</v>
      </c>
      <c r="S103">
        <v>46842</v>
      </c>
    </row>
    <row r="104" spans="1:19" x14ac:dyDescent="0.3">
      <c r="A104" t="s">
        <v>0</v>
      </c>
      <c r="B104" t="s">
        <v>5264</v>
      </c>
      <c r="C104" t="s">
        <v>2077</v>
      </c>
      <c r="D104" t="s">
        <v>257</v>
      </c>
      <c r="E104" t="s">
        <v>258</v>
      </c>
      <c r="F104" t="s">
        <v>24</v>
      </c>
      <c r="G104" t="s">
        <v>4400</v>
      </c>
      <c r="H104" t="s">
        <v>0</v>
      </c>
      <c r="I104" t="s">
        <v>5263</v>
      </c>
      <c r="J104" s="85">
        <v>44256</v>
      </c>
      <c r="K104" t="s">
        <v>4375</v>
      </c>
      <c r="L104" t="s">
        <v>4371</v>
      </c>
      <c r="M104" t="s">
        <v>4372</v>
      </c>
      <c r="N104" t="s">
        <v>0</v>
      </c>
      <c r="O104" t="s">
        <v>0</v>
      </c>
      <c r="P104" t="s">
        <v>4373</v>
      </c>
      <c r="Q104" t="s">
        <v>4367</v>
      </c>
      <c r="R104" t="s">
        <v>0</v>
      </c>
      <c r="S104">
        <v>4684</v>
      </c>
    </row>
    <row r="105" spans="1:19" x14ac:dyDescent="0.3">
      <c r="A105" t="s">
        <v>0</v>
      </c>
      <c r="B105" t="s">
        <v>5265</v>
      </c>
      <c r="C105" t="s">
        <v>2077</v>
      </c>
      <c r="D105" t="s">
        <v>257</v>
      </c>
      <c r="E105" t="s">
        <v>258</v>
      </c>
      <c r="F105" t="s">
        <v>4417</v>
      </c>
      <c r="G105" t="s">
        <v>4418</v>
      </c>
      <c r="H105" t="s">
        <v>0</v>
      </c>
      <c r="I105" t="s">
        <v>5256</v>
      </c>
      <c r="J105" s="85">
        <v>45236</v>
      </c>
      <c r="K105" t="s">
        <v>4375</v>
      </c>
      <c r="L105" t="s">
        <v>4371</v>
      </c>
      <c r="M105" t="s">
        <v>4372</v>
      </c>
      <c r="N105" t="s">
        <v>0</v>
      </c>
      <c r="O105" t="s">
        <v>0</v>
      </c>
      <c r="P105" t="s">
        <v>4373</v>
      </c>
      <c r="Q105" t="s">
        <v>4367</v>
      </c>
      <c r="R105" t="s">
        <v>0</v>
      </c>
      <c r="S105">
        <v>4684</v>
      </c>
    </row>
    <row r="106" spans="1:19" x14ac:dyDescent="0.3">
      <c r="A106" t="s">
        <v>0</v>
      </c>
      <c r="B106" t="s">
        <v>4530</v>
      </c>
      <c r="C106" t="s">
        <v>2077</v>
      </c>
      <c r="D106" t="s">
        <v>379</v>
      </c>
      <c r="E106" t="s">
        <v>296</v>
      </c>
      <c r="F106" t="s">
        <v>4368</v>
      </c>
      <c r="G106" t="s">
        <v>1339</v>
      </c>
      <c r="H106" t="s">
        <v>0</v>
      </c>
      <c r="I106" t="s">
        <v>4383</v>
      </c>
      <c r="J106" s="85">
        <v>45261</v>
      </c>
      <c r="K106" t="s">
        <v>4375</v>
      </c>
      <c r="L106" t="s">
        <v>4371</v>
      </c>
      <c r="M106" t="s">
        <v>4372</v>
      </c>
      <c r="N106" t="s">
        <v>1605</v>
      </c>
      <c r="O106" t="s">
        <v>708</v>
      </c>
      <c r="P106" t="s">
        <v>4373</v>
      </c>
      <c r="Q106" t="s">
        <v>4367</v>
      </c>
      <c r="R106" t="s">
        <v>0</v>
      </c>
      <c r="S106">
        <v>47173</v>
      </c>
    </row>
    <row r="107" spans="1:19" x14ac:dyDescent="0.3">
      <c r="A107" t="s">
        <v>0</v>
      </c>
      <c r="B107" t="s">
        <v>4531</v>
      </c>
      <c r="C107" t="s">
        <v>2077</v>
      </c>
      <c r="D107" t="s">
        <v>379</v>
      </c>
      <c r="E107" t="s">
        <v>296</v>
      </c>
      <c r="F107" t="s">
        <v>4384</v>
      </c>
      <c r="G107" t="s">
        <v>57</v>
      </c>
      <c r="H107" t="s">
        <v>0</v>
      </c>
      <c r="I107" t="s">
        <v>4383</v>
      </c>
      <c r="J107" s="85">
        <v>45261</v>
      </c>
      <c r="K107" t="s">
        <v>4375</v>
      </c>
      <c r="L107" t="s">
        <v>4371</v>
      </c>
      <c r="M107" t="s">
        <v>4372</v>
      </c>
      <c r="N107" t="s">
        <v>768</v>
      </c>
      <c r="O107" t="s">
        <v>708</v>
      </c>
      <c r="P107" t="s">
        <v>4373</v>
      </c>
      <c r="Q107" t="s">
        <v>4367</v>
      </c>
      <c r="R107" t="s">
        <v>0</v>
      </c>
      <c r="S107">
        <v>47174</v>
      </c>
    </row>
    <row r="108" spans="1:19" x14ac:dyDescent="0.3">
      <c r="A108" t="s">
        <v>0</v>
      </c>
      <c r="B108" t="s">
        <v>481</v>
      </c>
      <c r="C108" t="s">
        <v>2077</v>
      </c>
      <c r="D108" t="s">
        <v>311</v>
      </c>
      <c r="E108" t="s">
        <v>296</v>
      </c>
      <c r="F108" t="s">
        <v>4368</v>
      </c>
      <c r="G108" t="s">
        <v>1339</v>
      </c>
      <c r="H108" t="s">
        <v>0</v>
      </c>
      <c r="I108" t="s">
        <v>4383</v>
      </c>
      <c r="J108" s="85">
        <v>45261</v>
      </c>
      <c r="K108" t="s">
        <v>4375</v>
      </c>
      <c r="L108" t="s">
        <v>4371</v>
      </c>
      <c r="M108" t="s">
        <v>4372</v>
      </c>
      <c r="N108" t="s">
        <v>708</v>
      </c>
      <c r="O108" t="s">
        <v>708</v>
      </c>
      <c r="P108" t="s">
        <v>4373</v>
      </c>
      <c r="Q108" t="s">
        <v>4367</v>
      </c>
      <c r="R108" t="s">
        <v>0</v>
      </c>
      <c r="S108">
        <v>47181</v>
      </c>
    </row>
    <row r="109" spans="1:19" x14ac:dyDescent="0.3">
      <c r="A109" t="s">
        <v>0</v>
      </c>
      <c r="B109" t="s">
        <v>4782</v>
      </c>
      <c r="C109" t="s">
        <v>2077</v>
      </c>
      <c r="D109" t="s">
        <v>311</v>
      </c>
      <c r="E109" t="s">
        <v>296</v>
      </c>
      <c r="F109" t="s">
        <v>4384</v>
      </c>
      <c r="G109" t="s">
        <v>4393</v>
      </c>
      <c r="H109" t="s">
        <v>0</v>
      </c>
      <c r="I109" t="s">
        <v>4383</v>
      </c>
      <c r="J109" s="85">
        <v>45530</v>
      </c>
      <c r="K109" t="s">
        <v>4375</v>
      </c>
      <c r="L109" t="s">
        <v>4371</v>
      </c>
      <c r="M109" t="s">
        <v>4372</v>
      </c>
      <c r="N109" t="s">
        <v>702</v>
      </c>
      <c r="O109" t="s">
        <v>708</v>
      </c>
      <c r="P109" t="s">
        <v>4373</v>
      </c>
      <c r="Q109" t="s">
        <v>4367</v>
      </c>
      <c r="R109" t="s">
        <v>0</v>
      </c>
      <c r="S109">
        <v>47182</v>
      </c>
    </row>
    <row r="110" spans="1:19" x14ac:dyDescent="0.3">
      <c r="A110" t="s">
        <v>0</v>
      </c>
      <c r="B110" t="s">
        <v>1581</v>
      </c>
      <c r="C110" t="s">
        <v>2077</v>
      </c>
      <c r="D110" t="s">
        <v>311</v>
      </c>
      <c r="E110" t="s">
        <v>296</v>
      </c>
      <c r="F110" t="s">
        <v>4378</v>
      </c>
      <c r="G110" t="s">
        <v>1573</v>
      </c>
      <c r="H110" t="s">
        <v>0</v>
      </c>
      <c r="I110" t="s">
        <v>4783</v>
      </c>
      <c r="J110" s="85">
        <v>44547</v>
      </c>
      <c r="K110" t="s">
        <v>4529</v>
      </c>
      <c r="L110" t="s">
        <v>4371</v>
      </c>
      <c r="M110" t="s">
        <v>4372</v>
      </c>
      <c r="N110" t="s">
        <v>708</v>
      </c>
      <c r="O110" t="s">
        <v>708</v>
      </c>
      <c r="P110" t="s">
        <v>4373</v>
      </c>
      <c r="Q110" t="s">
        <v>4367</v>
      </c>
      <c r="R110" t="s">
        <v>0</v>
      </c>
      <c r="S110">
        <v>47181</v>
      </c>
    </row>
    <row r="111" spans="1:19" x14ac:dyDescent="0.3">
      <c r="A111" t="s">
        <v>0</v>
      </c>
      <c r="B111" t="s">
        <v>4785</v>
      </c>
      <c r="C111" t="s">
        <v>2077</v>
      </c>
      <c r="D111" t="s">
        <v>311</v>
      </c>
      <c r="E111" t="s">
        <v>296</v>
      </c>
      <c r="F111" t="s">
        <v>24</v>
      </c>
      <c r="G111" t="s">
        <v>4400</v>
      </c>
      <c r="H111" t="s">
        <v>0</v>
      </c>
      <c r="I111" t="s">
        <v>4784</v>
      </c>
      <c r="J111" s="85">
        <v>44599</v>
      </c>
      <c r="K111" t="s">
        <v>4375</v>
      </c>
      <c r="L111" t="s">
        <v>4371</v>
      </c>
      <c r="M111" t="s">
        <v>4372</v>
      </c>
      <c r="N111" t="s">
        <v>0</v>
      </c>
      <c r="O111" t="s">
        <v>0</v>
      </c>
      <c r="P111" t="s">
        <v>4373</v>
      </c>
      <c r="Q111" t="s">
        <v>4367</v>
      </c>
      <c r="R111" t="s">
        <v>0</v>
      </c>
      <c r="S111">
        <v>4718</v>
      </c>
    </row>
    <row r="112" spans="1:19" x14ac:dyDescent="0.3">
      <c r="A112" t="s">
        <v>0</v>
      </c>
      <c r="B112" t="s">
        <v>4786</v>
      </c>
      <c r="C112" t="s">
        <v>2077</v>
      </c>
      <c r="D112" t="s">
        <v>311</v>
      </c>
      <c r="E112" t="s">
        <v>296</v>
      </c>
      <c r="F112" t="s">
        <v>4417</v>
      </c>
      <c r="G112" t="s">
        <v>4418</v>
      </c>
      <c r="H112" t="s">
        <v>0</v>
      </c>
      <c r="I112" t="s">
        <v>4784</v>
      </c>
      <c r="J112" s="85">
        <v>44599</v>
      </c>
      <c r="K112" t="s">
        <v>4375</v>
      </c>
      <c r="L112" t="s">
        <v>4371</v>
      </c>
      <c r="M112" t="s">
        <v>4372</v>
      </c>
      <c r="N112" t="s">
        <v>0</v>
      </c>
      <c r="O112" t="s">
        <v>0</v>
      </c>
      <c r="P112" t="s">
        <v>4373</v>
      </c>
      <c r="Q112" t="s">
        <v>4367</v>
      </c>
      <c r="R112" t="s">
        <v>0</v>
      </c>
      <c r="S112">
        <v>4718</v>
      </c>
    </row>
    <row r="113" spans="1:19" x14ac:dyDescent="0.3">
      <c r="A113" t="s">
        <v>0</v>
      </c>
      <c r="B113" t="s">
        <v>4787</v>
      </c>
      <c r="C113" t="s">
        <v>2077</v>
      </c>
      <c r="D113" t="s">
        <v>253</v>
      </c>
      <c r="E113" t="s">
        <v>208</v>
      </c>
      <c r="F113" t="s">
        <v>4368</v>
      </c>
      <c r="G113" t="s">
        <v>1339</v>
      </c>
      <c r="H113" t="s">
        <v>0</v>
      </c>
      <c r="I113" t="s">
        <v>4383</v>
      </c>
      <c r="J113" s="85">
        <v>45261</v>
      </c>
      <c r="K113" t="s">
        <v>4375</v>
      </c>
      <c r="L113" t="s">
        <v>4371</v>
      </c>
      <c r="M113" t="s">
        <v>4372</v>
      </c>
      <c r="N113" t="s">
        <v>708</v>
      </c>
      <c r="O113" t="s">
        <v>708</v>
      </c>
      <c r="P113" t="s">
        <v>4373</v>
      </c>
      <c r="Q113" t="s">
        <v>4367</v>
      </c>
      <c r="R113" t="s">
        <v>0</v>
      </c>
      <c r="S113">
        <v>47291</v>
      </c>
    </row>
    <row r="114" spans="1:19" x14ac:dyDescent="0.3">
      <c r="A114" t="s">
        <v>0</v>
      </c>
      <c r="B114" t="s">
        <v>4642</v>
      </c>
      <c r="C114" t="s">
        <v>2077</v>
      </c>
      <c r="D114" t="s">
        <v>224</v>
      </c>
      <c r="E114" t="s">
        <v>208</v>
      </c>
      <c r="F114" t="s">
        <v>4368</v>
      </c>
      <c r="G114" t="s">
        <v>1339</v>
      </c>
      <c r="H114" t="s">
        <v>0</v>
      </c>
      <c r="I114" t="s">
        <v>4383</v>
      </c>
      <c r="J114" s="85">
        <v>45261</v>
      </c>
      <c r="K114" t="s">
        <v>4375</v>
      </c>
      <c r="L114" t="s">
        <v>4371</v>
      </c>
      <c r="M114" t="s">
        <v>4372</v>
      </c>
      <c r="N114" t="s">
        <v>708</v>
      </c>
      <c r="O114" t="s">
        <v>708</v>
      </c>
      <c r="P114" t="s">
        <v>4373</v>
      </c>
      <c r="Q114" t="s">
        <v>4367</v>
      </c>
      <c r="R114" t="s">
        <v>0</v>
      </c>
      <c r="S114">
        <v>47311</v>
      </c>
    </row>
    <row r="115" spans="1:19" x14ac:dyDescent="0.3">
      <c r="A115" t="s">
        <v>0</v>
      </c>
      <c r="B115" t="s">
        <v>4682</v>
      </c>
      <c r="C115" t="s">
        <v>2077</v>
      </c>
      <c r="D115" t="s">
        <v>356</v>
      </c>
      <c r="E115" t="s">
        <v>208</v>
      </c>
      <c r="F115" t="s">
        <v>4368</v>
      </c>
      <c r="G115" t="s">
        <v>4387</v>
      </c>
      <c r="H115" t="s">
        <v>0</v>
      </c>
      <c r="I115" t="s">
        <v>4681</v>
      </c>
      <c r="J115" s="85">
        <v>46034</v>
      </c>
      <c r="K115" t="s">
        <v>4375</v>
      </c>
      <c r="L115" t="s">
        <v>4371</v>
      </c>
      <c r="M115" t="s">
        <v>4372</v>
      </c>
      <c r="N115" t="s">
        <v>1605</v>
      </c>
      <c r="O115" t="s">
        <v>708</v>
      </c>
      <c r="P115" t="s">
        <v>4373</v>
      </c>
      <c r="Q115" t="s">
        <v>4367</v>
      </c>
      <c r="R115" t="s">
        <v>0</v>
      </c>
      <c r="S115">
        <v>47333</v>
      </c>
    </row>
    <row r="116" spans="1:19" x14ac:dyDescent="0.3">
      <c r="A116" t="s">
        <v>0</v>
      </c>
      <c r="B116" t="s">
        <v>1630</v>
      </c>
      <c r="C116" t="s">
        <v>2077</v>
      </c>
      <c r="D116" t="s">
        <v>356</v>
      </c>
      <c r="E116" t="s">
        <v>208</v>
      </c>
      <c r="F116" t="s">
        <v>4384</v>
      </c>
      <c r="G116" t="s">
        <v>106</v>
      </c>
      <c r="H116" t="s">
        <v>0</v>
      </c>
      <c r="I116" t="s">
        <v>4681</v>
      </c>
      <c r="J116" s="85">
        <v>45261</v>
      </c>
      <c r="K116" t="s">
        <v>4683</v>
      </c>
      <c r="L116" t="s">
        <v>4371</v>
      </c>
      <c r="M116" t="s">
        <v>4372</v>
      </c>
      <c r="N116" t="s">
        <v>708</v>
      </c>
      <c r="O116" t="s">
        <v>708</v>
      </c>
      <c r="P116" t="s">
        <v>4373</v>
      </c>
      <c r="Q116" t="s">
        <v>4367</v>
      </c>
      <c r="R116" t="s">
        <v>0</v>
      </c>
      <c r="S116">
        <v>47331</v>
      </c>
    </row>
    <row r="117" spans="1:19" x14ac:dyDescent="0.3">
      <c r="A117" t="s">
        <v>0</v>
      </c>
      <c r="B117" t="s">
        <v>4685</v>
      </c>
      <c r="C117" t="s">
        <v>2077</v>
      </c>
      <c r="D117" t="s">
        <v>356</v>
      </c>
      <c r="E117" t="s">
        <v>208</v>
      </c>
      <c r="F117" t="s">
        <v>24</v>
      </c>
      <c r="G117" t="s">
        <v>4400</v>
      </c>
      <c r="H117" t="s">
        <v>0</v>
      </c>
      <c r="I117" t="s">
        <v>4684</v>
      </c>
      <c r="J117" s="85">
        <v>44145</v>
      </c>
      <c r="K117" t="s">
        <v>4375</v>
      </c>
      <c r="L117" t="s">
        <v>4371</v>
      </c>
      <c r="M117" t="s">
        <v>4372</v>
      </c>
      <c r="N117" t="s">
        <v>0</v>
      </c>
      <c r="O117" t="s">
        <v>0</v>
      </c>
      <c r="P117" t="s">
        <v>4373</v>
      </c>
      <c r="Q117" t="s">
        <v>4367</v>
      </c>
      <c r="R117" t="s">
        <v>0</v>
      </c>
      <c r="S117">
        <v>4733</v>
      </c>
    </row>
    <row r="118" spans="1:19" x14ac:dyDescent="0.3">
      <c r="A118" t="s">
        <v>0</v>
      </c>
      <c r="B118" t="s">
        <v>4687</v>
      </c>
      <c r="C118" t="s">
        <v>2077</v>
      </c>
      <c r="D118" t="s">
        <v>356</v>
      </c>
      <c r="E118" t="s">
        <v>208</v>
      </c>
      <c r="F118" t="s">
        <v>4417</v>
      </c>
      <c r="G118" t="s">
        <v>4418</v>
      </c>
      <c r="H118" t="s">
        <v>0</v>
      </c>
      <c r="I118" t="s">
        <v>4686</v>
      </c>
      <c r="J118" s="85">
        <v>44860</v>
      </c>
      <c r="K118" t="s">
        <v>4375</v>
      </c>
      <c r="L118" t="s">
        <v>4371</v>
      </c>
      <c r="M118" t="s">
        <v>4372</v>
      </c>
      <c r="N118" t="s">
        <v>0</v>
      </c>
      <c r="O118" t="s">
        <v>0</v>
      </c>
      <c r="P118" t="s">
        <v>4373</v>
      </c>
      <c r="Q118" t="s">
        <v>4367</v>
      </c>
      <c r="R118" t="s">
        <v>0</v>
      </c>
      <c r="S118">
        <v>4733</v>
      </c>
    </row>
    <row r="119" spans="1:19" x14ac:dyDescent="0.3">
      <c r="A119" t="s">
        <v>0</v>
      </c>
      <c r="B119" t="s">
        <v>4695</v>
      </c>
      <c r="C119" t="s">
        <v>2077</v>
      </c>
      <c r="D119" t="s">
        <v>346</v>
      </c>
      <c r="E119" t="s">
        <v>139</v>
      </c>
      <c r="F119" t="s">
        <v>24</v>
      </c>
      <c r="G119" t="s">
        <v>4400</v>
      </c>
      <c r="H119" t="s">
        <v>0</v>
      </c>
      <c r="I119" t="s">
        <v>4694</v>
      </c>
      <c r="J119" s="85">
        <v>44847</v>
      </c>
      <c r="K119" t="s">
        <v>4375</v>
      </c>
      <c r="L119" t="s">
        <v>4371</v>
      </c>
      <c r="M119" t="s">
        <v>4372</v>
      </c>
      <c r="N119" t="s">
        <v>0</v>
      </c>
      <c r="O119" t="s">
        <v>0</v>
      </c>
      <c r="P119" t="s">
        <v>4373</v>
      </c>
      <c r="Q119" t="s">
        <v>4367</v>
      </c>
      <c r="R119" t="s">
        <v>0</v>
      </c>
      <c r="S119">
        <v>4765</v>
      </c>
    </row>
    <row r="120" spans="1:19" x14ac:dyDescent="0.3">
      <c r="A120" t="s">
        <v>0</v>
      </c>
      <c r="B120" t="s">
        <v>4871</v>
      </c>
      <c r="C120" t="s">
        <v>2077</v>
      </c>
      <c r="D120" t="s">
        <v>1287</v>
      </c>
      <c r="E120" t="s">
        <v>2142</v>
      </c>
      <c r="F120" t="s">
        <v>4368</v>
      </c>
      <c r="G120" t="s">
        <v>4387</v>
      </c>
      <c r="H120" t="s">
        <v>0</v>
      </c>
      <c r="I120" t="s">
        <v>4538</v>
      </c>
      <c r="J120" s="85">
        <v>46082</v>
      </c>
      <c r="K120" t="s">
        <v>4375</v>
      </c>
      <c r="L120" t="s">
        <v>4371</v>
      </c>
      <c r="M120" t="s">
        <v>4372</v>
      </c>
      <c r="N120" t="s">
        <v>1605</v>
      </c>
      <c r="O120" t="s">
        <v>708</v>
      </c>
      <c r="P120" t="s">
        <v>4373</v>
      </c>
      <c r="Q120" t="s">
        <v>4367</v>
      </c>
      <c r="R120" t="s">
        <v>0</v>
      </c>
      <c r="S120">
        <v>378803</v>
      </c>
    </row>
    <row r="121" spans="1:19" x14ac:dyDescent="0.3">
      <c r="A121" t="s">
        <v>0</v>
      </c>
      <c r="B121" t="s">
        <v>4872</v>
      </c>
      <c r="C121" t="s">
        <v>2077</v>
      </c>
      <c r="D121" t="s">
        <v>1287</v>
      </c>
      <c r="E121" t="s">
        <v>2142</v>
      </c>
      <c r="F121" t="s">
        <v>4384</v>
      </c>
      <c r="G121" t="s">
        <v>106</v>
      </c>
      <c r="H121" t="s">
        <v>0</v>
      </c>
      <c r="I121" t="s">
        <v>4538</v>
      </c>
      <c r="J121" s="85">
        <v>45261</v>
      </c>
      <c r="K121" t="s">
        <v>4390</v>
      </c>
      <c r="L121" t="s">
        <v>4371</v>
      </c>
      <c r="M121" t="s">
        <v>4372</v>
      </c>
      <c r="N121" t="s">
        <v>702</v>
      </c>
      <c r="O121" t="s">
        <v>708</v>
      </c>
      <c r="P121" t="s">
        <v>4373</v>
      </c>
      <c r="Q121" t="s">
        <v>4367</v>
      </c>
      <c r="R121" t="s">
        <v>0</v>
      </c>
      <c r="S121">
        <v>378802</v>
      </c>
    </row>
    <row r="122" spans="1:19" x14ac:dyDescent="0.3">
      <c r="A122" t="s">
        <v>0</v>
      </c>
      <c r="B122" t="s">
        <v>3028</v>
      </c>
      <c r="C122" t="s">
        <v>2077</v>
      </c>
      <c r="D122" t="s">
        <v>3062</v>
      </c>
      <c r="E122" t="s">
        <v>2977</v>
      </c>
      <c r="F122" t="s">
        <v>4368</v>
      </c>
      <c r="G122" t="s">
        <v>1714</v>
      </c>
      <c r="H122" t="s">
        <v>0</v>
      </c>
      <c r="I122" t="s">
        <v>4380</v>
      </c>
      <c r="J122" s="85">
        <v>42787</v>
      </c>
      <c r="K122" t="s">
        <v>4375</v>
      </c>
      <c r="L122" t="s">
        <v>4371</v>
      </c>
      <c r="M122" t="s">
        <v>4372</v>
      </c>
      <c r="N122" t="s">
        <v>708</v>
      </c>
      <c r="O122" t="s">
        <v>708</v>
      </c>
      <c r="P122" t="s">
        <v>4373</v>
      </c>
      <c r="Q122" t="s">
        <v>4367</v>
      </c>
      <c r="R122" t="s">
        <v>0</v>
      </c>
      <c r="S122">
        <v>425511</v>
      </c>
    </row>
    <row r="123" spans="1:19" x14ac:dyDescent="0.3">
      <c r="A123" t="s">
        <v>0</v>
      </c>
      <c r="B123" t="s">
        <v>1631</v>
      </c>
      <c r="C123" t="s">
        <v>2077</v>
      </c>
      <c r="D123" t="s">
        <v>1275</v>
      </c>
      <c r="E123" t="s">
        <v>176</v>
      </c>
      <c r="F123" t="s">
        <v>4368</v>
      </c>
      <c r="G123" t="s">
        <v>1339</v>
      </c>
      <c r="H123" t="s">
        <v>0</v>
      </c>
      <c r="I123" t="s">
        <v>4873</v>
      </c>
      <c r="J123" s="85">
        <v>42885</v>
      </c>
      <c r="K123" t="s">
        <v>4375</v>
      </c>
      <c r="L123" t="s">
        <v>4371</v>
      </c>
      <c r="M123" t="s">
        <v>4372</v>
      </c>
      <c r="N123" t="s">
        <v>708</v>
      </c>
      <c r="O123" t="s">
        <v>708</v>
      </c>
      <c r="P123" t="s">
        <v>4373</v>
      </c>
      <c r="Q123" t="s">
        <v>4367</v>
      </c>
      <c r="R123" t="s">
        <v>0</v>
      </c>
      <c r="S123">
        <v>427841</v>
      </c>
    </row>
    <row r="124" spans="1:19" x14ac:dyDescent="0.3">
      <c r="A124" t="s">
        <v>0</v>
      </c>
      <c r="B124" t="s">
        <v>483</v>
      </c>
      <c r="C124" t="s">
        <v>2077</v>
      </c>
      <c r="D124" t="s">
        <v>232</v>
      </c>
      <c r="E124" t="s">
        <v>234</v>
      </c>
      <c r="F124" t="s">
        <v>4368</v>
      </c>
      <c r="G124" t="s">
        <v>3422</v>
      </c>
      <c r="H124" t="s">
        <v>0</v>
      </c>
      <c r="I124" t="s">
        <v>4511</v>
      </c>
      <c r="J124" s="85">
        <v>42731</v>
      </c>
      <c r="K124" t="s">
        <v>4511</v>
      </c>
      <c r="L124" t="s">
        <v>4371</v>
      </c>
      <c r="M124" t="s">
        <v>4372</v>
      </c>
      <c r="N124" t="s">
        <v>708</v>
      </c>
      <c r="O124" t="s">
        <v>708</v>
      </c>
      <c r="P124" t="s">
        <v>4373</v>
      </c>
      <c r="Q124" t="s">
        <v>4367</v>
      </c>
      <c r="R124" t="s">
        <v>0</v>
      </c>
      <c r="S124">
        <v>665131</v>
      </c>
    </row>
    <row r="125" spans="1:19" x14ac:dyDescent="0.3">
      <c r="A125" t="s">
        <v>0</v>
      </c>
      <c r="B125" t="s">
        <v>482</v>
      </c>
      <c r="C125" t="s">
        <v>2077</v>
      </c>
      <c r="D125" t="s">
        <v>232</v>
      </c>
      <c r="E125" t="s">
        <v>234</v>
      </c>
      <c r="F125" t="s">
        <v>4384</v>
      </c>
      <c r="G125" t="s">
        <v>3231</v>
      </c>
      <c r="H125" t="s">
        <v>0</v>
      </c>
      <c r="I125" t="s">
        <v>4511</v>
      </c>
      <c r="J125" s="85">
        <v>42731</v>
      </c>
      <c r="K125" t="s">
        <v>4511</v>
      </c>
      <c r="L125" t="s">
        <v>4371</v>
      </c>
      <c r="M125" t="s">
        <v>4372</v>
      </c>
      <c r="N125" t="s">
        <v>702</v>
      </c>
      <c r="O125" t="s">
        <v>708</v>
      </c>
      <c r="P125" t="s">
        <v>4373</v>
      </c>
      <c r="Q125" t="s">
        <v>4367</v>
      </c>
      <c r="R125" t="s">
        <v>0</v>
      </c>
      <c r="S125">
        <v>665132</v>
      </c>
    </row>
    <row r="126" spans="1:19" x14ac:dyDescent="0.3">
      <c r="A126" t="s">
        <v>0</v>
      </c>
      <c r="B126" t="s">
        <v>1633</v>
      </c>
      <c r="C126" t="s">
        <v>2077</v>
      </c>
      <c r="D126" t="s">
        <v>232</v>
      </c>
      <c r="E126" t="s">
        <v>234</v>
      </c>
      <c r="F126" t="s">
        <v>4392</v>
      </c>
      <c r="G126" t="s">
        <v>3424</v>
      </c>
      <c r="H126" t="s">
        <v>0</v>
      </c>
      <c r="I126" t="s">
        <v>4511</v>
      </c>
      <c r="J126" s="85">
        <v>44448</v>
      </c>
      <c r="K126" t="s">
        <v>4511</v>
      </c>
      <c r="L126" t="s">
        <v>4371</v>
      </c>
      <c r="M126" t="s">
        <v>4372</v>
      </c>
      <c r="N126" t="s">
        <v>1605</v>
      </c>
      <c r="O126" t="s">
        <v>708</v>
      </c>
      <c r="P126" t="s">
        <v>4373</v>
      </c>
      <c r="Q126" t="s">
        <v>4367</v>
      </c>
      <c r="R126" t="s">
        <v>0</v>
      </c>
      <c r="S126">
        <v>665133</v>
      </c>
    </row>
    <row r="127" spans="1:19" x14ac:dyDescent="0.3">
      <c r="A127" t="s">
        <v>0</v>
      </c>
      <c r="B127" t="s">
        <v>482</v>
      </c>
      <c r="C127" t="s">
        <v>2077</v>
      </c>
      <c r="D127" t="s">
        <v>232</v>
      </c>
      <c r="E127" t="s">
        <v>234</v>
      </c>
      <c r="F127" t="s">
        <v>4376</v>
      </c>
      <c r="G127" t="s">
        <v>101</v>
      </c>
      <c r="H127" t="s">
        <v>0</v>
      </c>
      <c r="I127" t="s">
        <v>4533</v>
      </c>
      <c r="J127" s="85">
        <v>45989</v>
      </c>
      <c r="K127" t="s">
        <v>4375</v>
      </c>
      <c r="L127" t="s">
        <v>4371</v>
      </c>
      <c r="M127" t="s">
        <v>4372</v>
      </c>
      <c r="N127" t="s">
        <v>1610</v>
      </c>
      <c r="O127" t="s">
        <v>708</v>
      </c>
      <c r="P127" t="s">
        <v>4373</v>
      </c>
      <c r="Q127" t="s">
        <v>4367</v>
      </c>
      <c r="R127" t="s">
        <v>0</v>
      </c>
      <c r="S127">
        <v>665135</v>
      </c>
    </row>
    <row r="128" spans="1:19" x14ac:dyDescent="0.3">
      <c r="A128" t="s">
        <v>0</v>
      </c>
      <c r="B128" t="s">
        <v>4535</v>
      </c>
      <c r="C128" t="s">
        <v>2077</v>
      </c>
      <c r="D128" t="s">
        <v>232</v>
      </c>
      <c r="E128" t="s">
        <v>234</v>
      </c>
      <c r="F128" t="s">
        <v>24</v>
      </c>
      <c r="G128" t="s">
        <v>4400</v>
      </c>
      <c r="H128" t="s">
        <v>0</v>
      </c>
      <c r="I128" t="s">
        <v>4534</v>
      </c>
      <c r="J128" s="85">
        <v>43480</v>
      </c>
      <c r="K128" t="s">
        <v>4375</v>
      </c>
      <c r="L128" t="s">
        <v>4371</v>
      </c>
      <c r="M128" t="s">
        <v>4372</v>
      </c>
      <c r="N128" t="s">
        <v>0</v>
      </c>
      <c r="O128" t="s">
        <v>0</v>
      </c>
      <c r="P128" t="s">
        <v>4373</v>
      </c>
      <c r="Q128" t="s">
        <v>4367</v>
      </c>
      <c r="R128" t="s">
        <v>0</v>
      </c>
      <c r="S128">
        <v>66513</v>
      </c>
    </row>
    <row r="129" spans="1:19" x14ac:dyDescent="0.3">
      <c r="A129" t="s">
        <v>0</v>
      </c>
      <c r="B129" t="s">
        <v>4532</v>
      </c>
      <c r="C129" t="s">
        <v>2077</v>
      </c>
      <c r="D129" t="s">
        <v>1204</v>
      </c>
      <c r="E129" t="s">
        <v>1205</v>
      </c>
      <c r="F129" t="s">
        <v>4376</v>
      </c>
      <c r="G129" t="s">
        <v>101</v>
      </c>
      <c r="H129" t="s">
        <v>0</v>
      </c>
      <c r="I129" t="s">
        <v>2979</v>
      </c>
      <c r="J129" s="85">
        <v>45805</v>
      </c>
      <c r="K129" t="s">
        <v>4375</v>
      </c>
      <c r="L129" t="s">
        <v>4371</v>
      </c>
      <c r="M129" t="s">
        <v>4372</v>
      </c>
      <c r="N129" t="s">
        <v>768</v>
      </c>
      <c r="O129" t="s">
        <v>708</v>
      </c>
      <c r="P129" t="s">
        <v>4373</v>
      </c>
      <c r="Q129" t="s">
        <v>4367</v>
      </c>
      <c r="R129" t="s">
        <v>0</v>
      </c>
      <c r="S129">
        <v>665174</v>
      </c>
    </row>
    <row r="130" spans="1:19" x14ac:dyDescent="0.3">
      <c r="A130" t="s">
        <v>0</v>
      </c>
      <c r="B130" t="s">
        <v>1637</v>
      </c>
      <c r="C130" t="s">
        <v>2077</v>
      </c>
      <c r="D130" t="s">
        <v>179</v>
      </c>
      <c r="E130" t="s">
        <v>180</v>
      </c>
      <c r="F130" t="s">
        <v>4368</v>
      </c>
      <c r="G130" t="s">
        <v>3422</v>
      </c>
      <c r="H130" t="s">
        <v>0</v>
      </c>
      <c r="I130" t="s">
        <v>4567</v>
      </c>
      <c r="J130" s="85">
        <v>42731</v>
      </c>
      <c r="K130" t="s">
        <v>4398</v>
      </c>
      <c r="L130" t="s">
        <v>4371</v>
      </c>
      <c r="M130" t="s">
        <v>4372</v>
      </c>
      <c r="N130" t="s">
        <v>708</v>
      </c>
      <c r="O130" t="s">
        <v>708</v>
      </c>
      <c r="P130" t="s">
        <v>4373</v>
      </c>
      <c r="Q130" t="s">
        <v>4367</v>
      </c>
      <c r="R130" t="s">
        <v>0</v>
      </c>
      <c r="S130">
        <v>665181</v>
      </c>
    </row>
    <row r="131" spans="1:19" x14ac:dyDescent="0.3">
      <c r="A131" t="s">
        <v>0</v>
      </c>
      <c r="B131" t="s">
        <v>1635</v>
      </c>
      <c r="C131" t="s">
        <v>2077</v>
      </c>
      <c r="D131" t="s">
        <v>179</v>
      </c>
      <c r="E131" t="s">
        <v>180</v>
      </c>
      <c r="F131" t="s">
        <v>4384</v>
      </c>
      <c r="G131" t="s">
        <v>3231</v>
      </c>
      <c r="H131" t="s">
        <v>0</v>
      </c>
      <c r="I131" t="s">
        <v>2979</v>
      </c>
      <c r="J131" s="85">
        <v>44295</v>
      </c>
      <c r="K131" t="s">
        <v>4568</v>
      </c>
      <c r="L131" t="s">
        <v>4371</v>
      </c>
      <c r="M131" t="s">
        <v>4372</v>
      </c>
      <c r="N131" t="s">
        <v>702</v>
      </c>
      <c r="O131" t="s">
        <v>708</v>
      </c>
      <c r="P131" t="s">
        <v>4373</v>
      </c>
      <c r="Q131" t="s">
        <v>4367</v>
      </c>
      <c r="R131" t="s">
        <v>0</v>
      </c>
      <c r="S131">
        <v>665182</v>
      </c>
    </row>
    <row r="132" spans="1:19" x14ac:dyDescent="0.3">
      <c r="A132" t="s">
        <v>0</v>
      </c>
      <c r="B132" t="s">
        <v>1637</v>
      </c>
      <c r="C132" t="s">
        <v>2077</v>
      </c>
      <c r="D132" t="s">
        <v>179</v>
      </c>
      <c r="E132" t="s">
        <v>180</v>
      </c>
      <c r="F132" t="s">
        <v>4376</v>
      </c>
      <c r="G132" t="s">
        <v>1339</v>
      </c>
      <c r="H132" t="s">
        <v>0</v>
      </c>
      <c r="I132" t="s">
        <v>4560</v>
      </c>
      <c r="J132" s="85">
        <v>46386</v>
      </c>
      <c r="K132" t="s">
        <v>4375</v>
      </c>
      <c r="L132" t="s">
        <v>4371</v>
      </c>
      <c r="M132" t="s">
        <v>4372</v>
      </c>
      <c r="N132" t="s">
        <v>768</v>
      </c>
      <c r="O132" t="s">
        <v>708</v>
      </c>
      <c r="P132" t="s">
        <v>4373</v>
      </c>
      <c r="Q132" t="s">
        <v>4367</v>
      </c>
      <c r="R132" t="s">
        <v>0</v>
      </c>
      <c r="S132">
        <v>665184</v>
      </c>
    </row>
    <row r="133" spans="1:19" x14ac:dyDescent="0.3">
      <c r="A133" t="s">
        <v>0</v>
      </c>
      <c r="B133" t="s">
        <v>1635</v>
      </c>
      <c r="C133" t="s">
        <v>2077</v>
      </c>
      <c r="D133" t="s">
        <v>179</v>
      </c>
      <c r="E133" t="s">
        <v>180</v>
      </c>
      <c r="F133" t="s">
        <v>4561</v>
      </c>
      <c r="G133" t="s">
        <v>57</v>
      </c>
      <c r="H133" t="s">
        <v>0</v>
      </c>
      <c r="I133" t="s">
        <v>4569</v>
      </c>
      <c r="J133" s="85">
        <v>45987</v>
      </c>
      <c r="K133" t="s">
        <v>4375</v>
      </c>
      <c r="L133" t="s">
        <v>4371</v>
      </c>
      <c r="M133" t="s">
        <v>4372</v>
      </c>
      <c r="N133" t="s">
        <v>1610</v>
      </c>
      <c r="O133" t="s">
        <v>708</v>
      </c>
      <c r="P133" t="s">
        <v>4373</v>
      </c>
      <c r="Q133" t="s">
        <v>4367</v>
      </c>
      <c r="R133" t="s">
        <v>0</v>
      </c>
      <c r="S133">
        <v>665185</v>
      </c>
    </row>
    <row r="134" spans="1:19" x14ac:dyDescent="0.3">
      <c r="A134" t="s">
        <v>0</v>
      </c>
      <c r="B134" t="s">
        <v>4571</v>
      </c>
      <c r="C134" t="s">
        <v>2077</v>
      </c>
      <c r="D134" t="s">
        <v>179</v>
      </c>
      <c r="E134" t="s">
        <v>180</v>
      </c>
      <c r="F134" t="s">
        <v>24</v>
      </c>
      <c r="G134" t="s">
        <v>4400</v>
      </c>
      <c r="H134" t="s">
        <v>0</v>
      </c>
      <c r="I134" t="s">
        <v>4570</v>
      </c>
      <c r="J134" s="85">
        <v>44951</v>
      </c>
      <c r="K134" t="s">
        <v>4375</v>
      </c>
      <c r="L134" t="s">
        <v>4371</v>
      </c>
      <c r="M134" t="s">
        <v>4372</v>
      </c>
      <c r="N134" t="s">
        <v>0</v>
      </c>
      <c r="O134" t="s">
        <v>0</v>
      </c>
      <c r="P134" t="s">
        <v>4373</v>
      </c>
      <c r="Q134" t="s">
        <v>4367</v>
      </c>
      <c r="R134" t="s">
        <v>0</v>
      </c>
      <c r="S134">
        <v>66518</v>
      </c>
    </row>
    <row r="135" spans="1:19" x14ac:dyDescent="0.3">
      <c r="A135" t="s">
        <v>0</v>
      </c>
      <c r="B135" t="s">
        <v>4573</v>
      </c>
      <c r="C135" t="s">
        <v>2077</v>
      </c>
      <c r="D135" t="s">
        <v>179</v>
      </c>
      <c r="E135" t="s">
        <v>180</v>
      </c>
      <c r="F135" t="s">
        <v>4417</v>
      </c>
      <c r="G135" t="s">
        <v>4418</v>
      </c>
      <c r="H135" t="s">
        <v>0</v>
      </c>
      <c r="I135" t="s">
        <v>4572</v>
      </c>
      <c r="J135" s="85">
        <v>45973</v>
      </c>
      <c r="K135" t="s">
        <v>4375</v>
      </c>
      <c r="L135" t="s">
        <v>4371</v>
      </c>
      <c r="M135" t="s">
        <v>4372</v>
      </c>
      <c r="N135" t="s">
        <v>0</v>
      </c>
      <c r="O135" t="s">
        <v>0</v>
      </c>
      <c r="P135" t="s">
        <v>4373</v>
      </c>
      <c r="Q135" t="s">
        <v>4367</v>
      </c>
      <c r="R135" t="s">
        <v>0</v>
      </c>
      <c r="S135">
        <v>66518</v>
      </c>
    </row>
    <row r="136" spans="1:19" x14ac:dyDescent="0.3">
      <c r="A136" t="s">
        <v>0</v>
      </c>
      <c r="B136" t="s">
        <v>1640</v>
      </c>
      <c r="C136" t="s">
        <v>2077</v>
      </c>
      <c r="D136" t="s">
        <v>337</v>
      </c>
      <c r="E136" t="s">
        <v>338</v>
      </c>
      <c r="F136" t="s">
        <v>4368</v>
      </c>
      <c r="G136" t="s">
        <v>3422</v>
      </c>
      <c r="H136" t="s">
        <v>0</v>
      </c>
      <c r="I136" t="s">
        <v>4567</v>
      </c>
      <c r="J136" s="85">
        <v>44573</v>
      </c>
      <c r="K136" t="s">
        <v>4696</v>
      </c>
      <c r="L136" t="s">
        <v>4371</v>
      </c>
      <c r="M136" t="s">
        <v>4372</v>
      </c>
      <c r="N136" t="s">
        <v>702</v>
      </c>
      <c r="O136" t="s">
        <v>708</v>
      </c>
      <c r="P136" t="s">
        <v>4373</v>
      </c>
      <c r="Q136" t="s">
        <v>4367</v>
      </c>
      <c r="R136" t="s">
        <v>0</v>
      </c>
      <c r="S136">
        <v>665192</v>
      </c>
    </row>
    <row r="137" spans="1:19" x14ac:dyDescent="0.3">
      <c r="A137" t="s">
        <v>0</v>
      </c>
      <c r="B137" t="s">
        <v>1640</v>
      </c>
      <c r="C137" t="s">
        <v>2077</v>
      </c>
      <c r="D137" t="s">
        <v>337</v>
      </c>
      <c r="E137" t="s">
        <v>338</v>
      </c>
      <c r="F137" t="s">
        <v>4376</v>
      </c>
      <c r="G137" t="s">
        <v>1339</v>
      </c>
      <c r="H137" t="s">
        <v>0</v>
      </c>
      <c r="I137" t="s">
        <v>4697</v>
      </c>
      <c r="J137" s="85">
        <v>46069</v>
      </c>
      <c r="K137" t="s">
        <v>4375</v>
      </c>
      <c r="L137" t="s">
        <v>4371</v>
      </c>
      <c r="M137" t="s">
        <v>4372</v>
      </c>
      <c r="N137" t="s">
        <v>768</v>
      </c>
      <c r="O137" t="s">
        <v>708</v>
      </c>
      <c r="P137" t="s">
        <v>4373</v>
      </c>
      <c r="Q137" t="s">
        <v>4367</v>
      </c>
      <c r="R137" t="s">
        <v>0</v>
      </c>
      <c r="S137">
        <v>665194</v>
      </c>
    </row>
    <row r="138" spans="1:19" x14ac:dyDescent="0.3">
      <c r="A138" t="s">
        <v>0</v>
      </c>
      <c r="B138" t="s">
        <v>4169</v>
      </c>
      <c r="C138" t="s">
        <v>2077</v>
      </c>
      <c r="D138" t="s">
        <v>337</v>
      </c>
      <c r="E138" t="s">
        <v>338</v>
      </c>
      <c r="F138" t="s">
        <v>4561</v>
      </c>
      <c r="G138" t="s">
        <v>57</v>
      </c>
      <c r="H138" t="s">
        <v>0</v>
      </c>
      <c r="I138" t="s">
        <v>4569</v>
      </c>
      <c r="J138" s="85">
        <v>45987</v>
      </c>
      <c r="K138" t="s">
        <v>4375</v>
      </c>
      <c r="L138" t="s">
        <v>4371</v>
      </c>
      <c r="M138" t="s">
        <v>4372</v>
      </c>
      <c r="N138" t="s">
        <v>1610</v>
      </c>
      <c r="O138" t="s">
        <v>708</v>
      </c>
      <c r="P138" t="s">
        <v>4373</v>
      </c>
      <c r="Q138" t="s">
        <v>4367</v>
      </c>
      <c r="R138" t="s">
        <v>0</v>
      </c>
      <c r="S138">
        <v>665195</v>
      </c>
    </row>
    <row r="139" spans="1:19" x14ac:dyDescent="0.3">
      <c r="A139" t="s">
        <v>0</v>
      </c>
      <c r="B139" t="s">
        <v>4171</v>
      </c>
      <c r="C139" t="s">
        <v>2077</v>
      </c>
      <c r="D139" t="s">
        <v>337</v>
      </c>
      <c r="E139" t="s">
        <v>338</v>
      </c>
      <c r="F139" t="s">
        <v>4378</v>
      </c>
      <c r="G139" t="s">
        <v>4297</v>
      </c>
      <c r="H139" t="s">
        <v>0</v>
      </c>
      <c r="I139" t="s">
        <v>4697</v>
      </c>
      <c r="J139" s="85">
        <v>46069</v>
      </c>
      <c r="K139" t="s">
        <v>4375</v>
      </c>
      <c r="L139" t="s">
        <v>4371</v>
      </c>
      <c r="M139" t="s">
        <v>4372</v>
      </c>
      <c r="N139" t="s">
        <v>768</v>
      </c>
      <c r="O139" t="s">
        <v>708</v>
      </c>
      <c r="P139" t="s">
        <v>4373</v>
      </c>
      <c r="Q139" t="s">
        <v>4367</v>
      </c>
      <c r="R139" t="s">
        <v>0</v>
      </c>
      <c r="S139">
        <v>665194</v>
      </c>
    </row>
    <row r="140" spans="1:19" x14ac:dyDescent="0.3">
      <c r="A140" t="s">
        <v>0</v>
      </c>
      <c r="B140" t="s">
        <v>4699</v>
      </c>
      <c r="C140" t="s">
        <v>2077</v>
      </c>
      <c r="D140" t="s">
        <v>337</v>
      </c>
      <c r="E140" t="s">
        <v>338</v>
      </c>
      <c r="F140" t="s">
        <v>24</v>
      </c>
      <c r="G140" t="s">
        <v>4400</v>
      </c>
      <c r="H140" t="s">
        <v>0</v>
      </c>
      <c r="I140" t="s">
        <v>4698</v>
      </c>
      <c r="J140" s="85">
        <v>43796</v>
      </c>
      <c r="K140" t="s">
        <v>4375</v>
      </c>
      <c r="L140" t="s">
        <v>4371</v>
      </c>
      <c r="M140" t="s">
        <v>4372</v>
      </c>
      <c r="N140" t="s">
        <v>0</v>
      </c>
      <c r="O140" t="s">
        <v>0</v>
      </c>
      <c r="P140" t="s">
        <v>4373</v>
      </c>
      <c r="Q140" t="s">
        <v>4367</v>
      </c>
      <c r="R140" t="s">
        <v>0</v>
      </c>
      <c r="S140">
        <v>66519</v>
      </c>
    </row>
    <row r="141" spans="1:19" x14ac:dyDescent="0.3">
      <c r="A141" t="s">
        <v>0</v>
      </c>
      <c r="B141" t="s">
        <v>4701</v>
      </c>
      <c r="C141" t="s">
        <v>2077</v>
      </c>
      <c r="D141" t="s">
        <v>337</v>
      </c>
      <c r="E141" t="s">
        <v>338</v>
      </c>
      <c r="F141" t="s">
        <v>4417</v>
      </c>
      <c r="G141" t="s">
        <v>4418</v>
      </c>
      <c r="H141" t="s">
        <v>0</v>
      </c>
      <c r="I141" t="s">
        <v>4700</v>
      </c>
      <c r="J141" s="85">
        <v>44385</v>
      </c>
      <c r="K141" t="s">
        <v>4375</v>
      </c>
      <c r="L141" t="s">
        <v>4371</v>
      </c>
      <c r="M141" t="s">
        <v>4372</v>
      </c>
      <c r="N141" t="s">
        <v>0</v>
      </c>
      <c r="O141" t="s">
        <v>0</v>
      </c>
      <c r="P141" t="s">
        <v>4373</v>
      </c>
      <c r="Q141" t="s">
        <v>4367</v>
      </c>
      <c r="R141" t="s">
        <v>0</v>
      </c>
      <c r="S141">
        <v>66519</v>
      </c>
    </row>
    <row r="142" spans="1:19" x14ac:dyDescent="0.3">
      <c r="A142" t="s">
        <v>0</v>
      </c>
      <c r="B142" t="s">
        <v>484</v>
      </c>
      <c r="C142" t="s">
        <v>2077</v>
      </c>
      <c r="D142" t="s">
        <v>1198</v>
      </c>
      <c r="E142" t="s">
        <v>1199</v>
      </c>
      <c r="F142" t="s">
        <v>4368</v>
      </c>
      <c r="G142" t="s">
        <v>101</v>
      </c>
      <c r="H142" t="s">
        <v>0</v>
      </c>
      <c r="I142" t="s">
        <v>4369</v>
      </c>
      <c r="J142" s="85">
        <v>42731</v>
      </c>
      <c r="K142" t="s">
        <v>4370</v>
      </c>
      <c r="L142" t="s">
        <v>4371</v>
      </c>
      <c r="M142" t="s">
        <v>4372</v>
      </c>
      <c r="N142" t="s">
        <v>708</v>
      </c>
      <c r="O142" t="s">
        <v>708</v>
      </c>
      <c r="P142" t="s">
        <v>4373</v>
      </c>
      <c r="Q142" t="s">
        <v>4367</v>
      </c>
      <c r="R142" t="s">
        <v>0</v>
      </c>
      <c r="S142">
        <v>665521</v>
      </c>
    </row>
    <row r="143" spans="1:19" x14ac:dyDescent="0.3">
      <c r="A143" t="s">
        <v>0</v>
      </c>
      <c r="B143" t="s">
        <v>4758</v>
      </c>
      <c r="C143" t="s">
        <v>2077</v>
      </c>
      <c r="D143" t="s">
        <v>1198</v>
      </c>
      <c r="E143" t="s">
        <v>1199</v>
      </c>
      <c r="F143" t="s">
        <v>24</v>
      </c>
      <c r="G143" t="s">
        <v>4400</v>
      </c>
      <c r="H143" t="s">
        <v>0</v>
      </c>
      <c r="I143" t="s">
        <v>4757</v>
      </c>
      <c r="J143" s="85">
        <v>45735</v>
      </c>
      <c r="K143" t="s">
        <v>4375</v>
      </c>
      <c r="L143" t="s">
        <v>4371</v>
      </c>
      <c r="M143" t="s">
        <v>4372</v>
      </c>
      <c r="N143" t="s">
        <v>0</v>
      </c>
      <c r="O143" t="s">
        <v>0</v>
      </c>
      <c r="P143" t="s">
        <v>4373</v>
      </c>
      <c r="Q143" t="s">
        <v>4367</v>
      </c>
      <c r="R143" t="s">
        <v>0</v>
      </c>
      <c r="S143">
        <v>66552</v>
      </c>
    </row>
    <row r="144" spans="1:19" x14ac:dyDescent="0.3">
      <c r="A144" t="s">
        <v>0</v>
      </c>
      <c r="B144" t="s">
        <v>4541</v>
      </c>
      <c r="C144" t="s">
        <v>2077</v>
      </c>
      <c r="D144" t="s">
        <v>165</v>
      </c>
      <c r="E144" t="s">
        <v>2479</v>
      </c>
      <c r="F144" t="s">
        <v>4368</v>
      </c>
      <c r="G144" t="s">
        <v>4387</v>
      </c>
      <c r="H144" t="s">
        <v>0</v>
      </c>
      <c r="I144" t="s">
        <v>4408</v>
      </c>
      <c r="J144" s="85">
        <v>46082</v>
      </c>
      <c r="K144" t="s">
        <v>4375</v>
      </c>
      <c r="L144" t="s">
        <v>4371</v>
      </c>
      <c r="M144" t="s">
        <v>4372</v>
      </c>
      <c r="N144" t="s">
        <v>1610</v>
      </c>
      <c r="O144" t="s">
        <v>708</v>
      </c>
      <c r="P144" t="s">
        <v>4373</v>
      </c>
      <c r="Q144" t="s">
        <v>4367</v>
      </c>
      <c r="R144" t="s">
        <v>0</v>
      </c>
      <c r="S144">
        <v>846035</v>
      </c>
    </row>
    <row r="145" spans="1:19" x14ac:dyDescent="0.3">
      <c r="A145" t="s">
        <v>0</v>
      </c>
      <c r="B145" t="s">
        <v>4542</v>
      </c>
      <c r="C145" t="s">
        <v>2077</v>
      </c>
      <c r="D145" t="s">
        <v>165</v>
      </c>
      <c r="E145" t="s">
        <v>2479</v>
      </c>
      <c r="F145" t="s">
        <v>4384</v>
      </c>
      <c r="G145" t="s">
        <v>106</v>
      </c>
      <c r="H145" t="s">
        <v>0</v>
      </c>
      <c r="I145" t="s">
        <v>4408</v>
      </c>
      <c r="J145" s="85">
        <v>45304</v>
      </c>
      <c r="K145" t="s">
        <v>4390</v>
      </c>
      <c r="L145" t="s">
        <v>4371</v>
      </c>
      <c r="M145" t="s">
        <v>4372</v>
      </c>
      <c r="N145" t="s">
        <v>1605</v>
      </c>
      <c r="O145" t="s">
        <v>708</v>
      </c>
      <c r="P145" t="s">
        <v>4373</v>
      </c>
      <c r="Q145" t="s">
        <v>4367</v>
      </c>
      <c r="R145" t="s">
        <v>0</v>
      </c>
      <c r="S145">
        <v>846033</v>
      </c>
    </row>
    <row r="146" spans="1:19" x14ac:dyDescent="0.3">
      <c r="A146" t="s">
        <v>0</v>
      </c>
      <c r="B146" t="s">
        <v>4543</v>
      </c>
      <c r="C146" t="s">
        <v>2077</v>
      </c>
      <c r="D146" t="s">
        <v>165</v>
      </c>
      <c r="E146" t="s">
        <v>2479</v>
      </c>
      <c r="F146" t="s">
        <v>4392</v>
      </c>
      <c r="G146" t="s">
        <v>57</v>
      </c>
      <c r="H146" t="s">
        <v>0</v>
      </c>
      <c r="I146" t="s">
        <v>4408</v>
      </c>
      <c r="J146" s="85">
        <v>45304</v>
      </c>
      <c r="K146" t="s">
        <v>4390</v>
      </c>
      <c r="L146" t="s">
        <v>4371</v>
      </c>
      <c r="M146" t="s">
        <v>4372</v>
      </c>
      <c r="N146" t="s">
        <v>768</v>
      </c>
      <c r="O146" t="s">
        <v>708</v>
      </c>
      <c r="P146" t="s">
        <v>4373</v>
      </c>
      <c r="Q146" t="s">
        <v>4367</v>
      </c>
      <c r="R146" t="s">
        <v>0</v>
      </c>
      <c r="S146">
        <v>846034</v>
      </c>
    </row>
    <row r="147" spans="1:19" x14ac:dyDescent="0.3">
      <c r="A147" t="s">
        <v>0</v>
      </c>
      <c r="B147" t="s">
        <v>4545</v>
      </c>
      <c r="C147" t="s">
        <v>2077</v>
      </c>
      <c r="D147" t="s">
        <v>165</v>
      </c>
      <c r="E147" t="s">
        <v>2479</v>
      </c>
      <c r="F147" t="s">
        <v>24</v>
      </c>
      <c r="G147" t="s">
        <v>4400</v>
      </c>
      <c r="H147" t="s">
        <v>0</v>
      </c>
      <c r="I147" t="s">
        <v>4544</v>
      </c>
      <c r="J147" s="85">
        <v>44447</v>
      </c>
      <c r="K147" t="s">
        <v>4375</v>
      </c>
      <c r="L147" t="s">
        <v>4371</v>
      </c>
      <c r="M147" t="s">
        <v>4372</v>
      </c>
      <c r="N147" t="s">
        <v>0</v>
      </c>
      <c r="O147" t="s">
        <v>0</v>
      </c>
      <c r="P147" t="s">
        <v>4373</v>
      </c>
      <c r="Q147" t="s">
        <v>4367</v>
      </c>
      <c r="R147" t="s">
        <v>0</v>
      </c>
      <c r="S147">
        <v>84603</v>
      </c>
    </row>
    <row r="148" spans="1:19" x14ac:dyDescent="0.3">
      <c r="A148" t="s">
        <v>0</v>
      </c>
      <c r="B148" t="s">
        <v>4550</v>
      </c>
      <c r="C148" t="s">
        <v>2077</v>
      </c>
      <c r="D148" t="s">
        <v>405</v>
      </c>
      <c r="E148" t="s">
        <v>406</v>
      </c>
      <c r="F148" t="s">
        <v>4368</v>
      </c>
      <c r="G148" t="s">
        <v>101</v>
      </c>
      <c r="H148" t="s">
        <v>0</v>
      </c>
      <c r="I148" t="s">
        <v>4403</v>
      </c>
      <c r="J148" s="85">
        <v>45261</v>
      </c>
      <c r="K148" t="s">
        <v>4375</v>
      </c>
      <c r="L148" t="s">
        <v>4371</v>
      </c>
      <c r="M148" t="s">
        <v>4372</v>
      </c>
      <c r="N148" t="s">
        <v>702</v>
      </c>
      <c r="O148" t="s">
        <v>708</v>
      </c>
      <c r="P148" t="s">
        <v>4373</v>
      </c>
      <c r="Q148" t="s">
        <v>4367</v>
      </c>
      <c r="R148" t="s">
        <v>0</v>
      </c>
      <c r="S148">
        <v>846712</v>
      </c>
    </row>
    <row r="149" spans="1:19" x14ac:dyDescent="0.3">
      <c r="A149" t="s">
        <v>0</v>
      </c>
      <c r="B149" t="s">
        <v>4551</v>
      </c>
      <c r="C149" t="s">
        <v>2077</v>
      </c>
      <c r="D149" t="s">
        <v>405</v>
      </c>
      <c r="E149" t="s">
        <v>406</v>
      </c>
      <c r="F149" t="s">
        <v>4384</v>
      </c>
      <c r="G149" t="s">
        <v>106</v>
      </c>
      <c r="H149" t="s">
        <v>0</v>
      </c>
      <c r="I149" t="s">
        <v>4403</v>
      </c>
      <c r="J149" s="85">
        <v>45261</v>
      </c>
      <c r="K149" t="s">
        <v>4375</v>
      </c>
      <c r="L149" t="s">
        <v>4371</v>
      </c>
      <c r="M149" t="s">
        <v>4372</v>
      </c>
      <c r="N149" t="s">
        <v>708</v>
      </c>
      <c r="O149" t="s">
        <v>708</v>
      </c>
      <c r="P149" t="s">
        <v>4373</v>
      </c>
      <c r="Q149" t="s">
        <v>4367</v>
      </c>
      <c r="R149" t="s">
        <v>0</v>
      </c>
      <c r="S149">
        <v>846711</v>
      </c>
    </row>
    <row r="150" spans="1:19" x14ac:dyDescent="0.3">
      <c r="A150" t="s">
        <v>0</v>
      </c>
      <c r="B150" t="s">
        <v>4553</v>
      </c>
      <c r="C150" t="s">
        <v>2077</v>
      </c>
      <c r="D150" t="s">
        <v>405</v>
      </c>
      <c r="E150" t="s">
        <v>406</v>
      </c>
      <c r="F150" t="s">
        <v>24</v>
      </c>
      <c r="G150" t="s">
        <v>4400</v>
      </c>
      <c r="H150" t="s">
        <v>0</v>
      </c>
      <c r="I150" t="s">
        <v>4552</v>
      </c>
      <c r="J150" s="85">
        <v>44746</v>
      </c>
      <c r="K150" t="s">
        <v>4375</v>
      </c>
      <c r="L150" t="s">
        <v>4371</v>
      </c>
      <c r="M150" t="s">
        <v>4372</v>
      </c>
      <c r="N150" t="s">
        <v>0</v>
      </c>
      <c r="O150" t="s">
        <v>0</v>
      </c>
      <c r="P150" t="s">
        <v>4373</v>
      </c>
      <c r="Q150" t="s">
        <v>4367</v>
      </c>
      <c r="R150" t="s">
        <v>0</v>
      </c>
      <c r="S150">
        <v>84671</v>
      </c>
    </row>
    <row r="151" spans="1:19" x14ac:dyDescent="0.3">
      <c r="A151" t="s">
        <v>0</v>
      </c>
      <c r="B151" t="s">
        <v>4555</v>
      </c>
      <c r="C151" t="s">
        <v>2077</v>
      </c>
      <c r="D151" t="s">
        <v>405</v>
      </c>
      <c r="E151" t="s">
        <v>406</v>
      </c>
      <c r="F151" t="s">
        <v>4417</v>
      </c>
      <c r="G151" t="s">
        <v>4418</v>
      </c>
      <c r="H151" t="s">
        <v>0</v>
      </c>
      <c r="I151" t="s">
        <v>4554</v>
      </c>
      <c r="J151" s="85">
        <v>45033</v>
      </c>
      <c r="K151" t="s">
        <v>4375</v>
      </c>
      <c r="L151" t="s">
        <v>4371</v>
      </c>
      <c r="M151" t="s">
        <v>4372</v>
      </c>
      <c r="N151" t="s">
        <v>0</v>
      </c>
      <c r="O151" t="s">
        <v>0</v>
      </c>
      <c r="P151" t="s">
        <v>4373</v>
      </c>
      <c r="Q151" t="s">
        <v>4367</v>
      </c>
      <c r="R151" t="s">
        <v>0</v>
      </c>
      <c r="S151">
        <v>84671</v>
      </c>
    </row>
    <row r="152" spans="1:19" x14ac:dyDescent="0.3">
      <c r="A152" t="s">
        <v>0</v>
      </c>
      <c r="B152" t="s">
        <v>4589</v>
      </c>
      <c r="C152" t="s">
        <v>2077</v>
      </c>
      <c r="D152" t="s">
        <v>280</v>
      </c>
      <c r="E152" t="s">
        <v>281</v>
      </c>
      <c r="F152" t="s">
        <v>4368</v>
      </c>
      <c r="G152" t="s">
        <v>1339</v>
      </c>
      <c r="H152" t="s">
        <v>0</v>
      </c>
      <c r="I152" t="s">
        <v>4403</v>
      </c>
      <c r="J152" s="85">
        <v>45261</v>
      </c>
      <c r="K152" t="s">
        <v>4375</v>
      </c>
      <c r="L152" t="s">
        <v>4371</v>
      </c>
      <c r="M152" t="s">
        <v>4372</v>
      </c>
      <c r="N152" t="s">
        <v>702</v>
      </c>
      <c r="O152" t="s">
        <v>708</v>
      </c>
      <c r="P152" t="s">
        <v>4373</v>
      </c>
      <c r="Q152" t="s">
        <v>4367</v>
      </c>
      <c r="R152" t="s">
        <v>0</v>
      </c>
      <c r="S152">
        <v>846722</v>
      </c>
    </row>
    <row r="153" spans="1:19" x14ac:dyDescent="0.3">
      <c r="A153" t="s">
        <v>0</v>
      </c>
      <c r="B153" t="s">
        <v>4590</v>
      </c>
      <c r="C153" t="s">
        <v>2077</v>
      </c>
      <c r="D153" t="s">
        <v>280</v>
      </c>
      <c r="E153" t="s">
        <v>281</v>
      </c>
      <c r="F153" t="s">
        <v>4384</v>
      </c>
      <c r="G153" t="s">
        <v>57</v>
      </c>
      <c r="H153" t="s">
        <v>0</v>
      </c>
      <c r="I153" t="s">
        <v>4403</v>
      </c>
      <c r="J153" s="85">
        <v>45261</v>
      </c>
      <c r="K153" t="s">
        <v>4375</v>
      </c>
      <c r="L153" t="s">
        <v>4371</v>
      </c>
      <c r="M153" t="s">
        <v>4372</v>
      </c>
      <c r="N153" t="s">
        <v>708</v>
      </c>
      <c r="O153" t="s">
        <v>708</v>
      </c>
      <c r="P153" t="s">
        <v>4373</v>
      </c>
      <c r="Q153" t="s">
        <v>4367</v>
      </c>
      <c r="R153" t="s">
        <v>0</v>
      </c>
      <c r="S153">
        <v>846721</v>
      </c>
    </row>
    <row r="154" spans="1:19" x14ac:dyDescent="0.3">
      <c r="A154" t="s">
        <v>0</v>
      </c>
      <c r="B154" t="s">
        <v>4592</v>
      </c>
      <c r="C154" t="s">
        <v>2077</v>
      </c>
      <c r="D154" t="s">
        <v>280</v>
      </c>
      <c r="E154" t="s">
        <v>281</v>
      </c>
      <c r="F154" t="s">
        <v>24</v>
      </c>
      <c r="G154" t="s">
        <v>4400</v>
      </c>
      <c r="H154" t="s">
        <v>0</v>
      </c>
      <c r="I154" t="s">
        <v>4591</v>
      </c>
      <c r="J154" s="85">
        <v>44446</v>
      </c>
      <c r="K154" t="s">
        <v>4370</v>
      </c>
      <c r="L154" t="s">
        <v>4371</v>
      </c>
      <c r="M154" t="s">
        <v>4372</v>
      </c>
      <c r="N154" t="s">
        <v>0</v>
      </c>
      <c r="O154" t="s">
        <v>0</v>
      </c>
      <c r="P154" t="s">
        <v>4373</v>
      </c>
      <c r="Q154" t="s">
        <v>4367</v>
      </c>
      <c r="R154" t="s">
        <v>0</v>
      </c>
      <c r="S154">
        <v>84672</v>
      </c>
    </row>
    <row r="155" spans="1:19" x14ac:dyDescent="0.3">
      <c r="A155" t="s">
        <v>0</v>
      </c>
      <c r="B155" t="s">
        <v>4594</v>
      </c>
      <c r="C155" t="s">
        <v>2077</v>
      </c>
      <c r="D155" t="s">
        <v>280</v>
      </c>
      <c r="E155" t="s">
        <v>281</v>
      </c>
      <c r="F155" t="s">
        <v>4417</v>
      </c>
      <c r="G155" t="s">
        <v>4418</v>
      </c>
      <c r="H155" t="s">
        <v>0</v>
      </c>
      <c r="I155" t="s">
        <v>4593</v>
      </c>
      <c r="J155" s="85">
        <v>45113</v>
      </c>
      <c r="K155" t="s">
        <v>4375</v>
      </c>
      <c r="L155" t="s">
        <v>4371</v>
      </c>
      <c r="M155" t="s">
        <v>4372</v>
      </c>
      <c r="N155" t="s">
        <v>0</v>
      </c>
      <c r="O155" t="s">
        <v>0</v>
      </c>
      <c r="P155" t="s">
        <v>4373</v>
      </c>
      <c r="Q155" t="s">
        <v>4367</v>
      </c>
      <c r="R155" t="s">
        <v>0</v>
      </c>
      <c r="S155">
        <v>84672</v>
      </c>
    </row>
    <row r="156" spans="1:19" x14ac:dyDescent="0.3">
      <c r="A156" t="s">
        <v>0</v>
      </c>
      <c r="B156" t="s">
        <v>4596</v>
      </c>
      <c r="C156" t="s">
        <v>2077</v>
      </c>
      <c r="D156" t="s">
        <v>280</v>
      </c>
      <c r="E156" t="s">
        <v>281</v>
      </c>
      <c r="F156" t="s">
        <v>4437</v>
      </c>
      <c r="G156" t="s">
        <v>4418</v>
      </c>
      <c r="H156" t="s">
        <v>0</v>
      </c>
      <c r="I156" t="s">
        <v>4595</v>
      </c>
      <c r="J156" s="85">
        <v>45610</v>
      </c>
      <c r="K156" t="s">
        <v>4375</v>
      </c>
      <c r="L156" t="s">
        <v>4371</v>
      </c>
      <c r="M156" t="s">
        <v>4372</v>
      </c>
      <c r="N156" t="s">
        <v>0</v>
      </c>
      <c r="O156" t="s">
        <v>0</v>
      </c>
      <c r="P156" t="s">
        <v>4373</v>
      </c>
      <c r="Q156" t="s">
        <v>4367</v>
      </c>
      <c r="R156" t="s">
        <v>0</v>
      </c>
      <c r="S156">
        <v>84672</v>
      </c>
    </row>
    <row r="157" spans="1:19" x14ac:dyDescent="0.3">
      <c r="A157" t="s">
        <v>0</v>
      </c>
      <c r="B157" t="s">
        <v>4606</v>
      </c>
      <c r="C157" t="s">
        <v>2077</v>
      </c>
      <c r="D157" t="s">
        <v>403</v>
      </c>
      <c r="E157" t="s">
        <v>404</v>
      </c>
      <c r="F157" t="s">
        <v>4368</v>
      </c>
      <c r="G157" t="s">
        <v>101</v>
      </c>
      <c r="H157" t="s">
        <v>0</v>
      </c>
      <c r="I157" t="s">
        <v>4403</v>
      </c>
      <c r="J157" s="85">
        <v>45261</v>
      </c>
      <c r="K157" t="s">
        <v>4375</v>
      </c>
      <c r="L157" t="s">
        <v>4371</v>
      </c>
      <c r="M157" t="s">
        <v>4372</v>
      </c>
      <c r="N157" t="s">
        <v>708</v>
      </c>
      <c r="O157" t="s">
        <v>708</v>
      </c>
      <c r="P157" t="s">
        <v>4373</v>
      </c>
      <c r="Q157" t="s">
        <v>4367</v>
      </c>
      <c r="R157" t="s">
        <v>0</v>
      </c>
      <c r="S157">
        <v>846751</v>
      </c>
    </row>
    <row r="158" spans="1:19" x14ac:dyDescent="0.3">
      <c r="A158" t="s">
        <v>0</v>
      </c>
      <c r="B158" t="s">
        <v>4608</v>
      </c>
      <c r="C158" t="s">
        <v>2077</v>
      </c>
      <c r="D158" t="s">
        <v>403</v>
      </c>
      <c r="E158" t="s">
        <v>404</v>
      </c>
      <c r="F158" t="s">
        <v>24</v>
      </c>
      <c r="G158" t="s">
        <v>4400</v>
      </c>
      <c r="H158" t="s">
        <v>0</v>
      </c>
      <c r="I158" t="s">
        <v>4607</v>
      </c>
      <c r="J158" s="85">
        <v>44063</v>
      </c>
      <c r="K158" t="s">
        <v>4375</v>
      </c>
      <c r="L158" t="s">
        <v>4371</v>
      </c>
      <c r="M158" t="s">
        <v>4372</v>
      </c>
      <c r="N158" t="s">
        <v>0</v>
      </c>
      <c r="O158" t="s">
        <v>0</v>
      </c>
      <c r="P158" t="s">
        <v>4373</v>
      </c>
      <c r="Q158" t="s">
        <v>4367</v>
      </c>
      <c r="R158" t="s">
        <v>0</v>
      </c>
      <c r="S158">
        <v>84675</v>
      </c>
    </row>
    <row r="159" spans="1:19" x14ac:dyDescent="0.3">
      <c r="A159" t="s">
        <v>0</v>
      </c>
      <c r="B159" t="s">
        <v>4610</v>
      </c>
      <c r="C159" t="s">
        <v>2077</v>
      </c>
      <c r="D159" t="s">
        <v>403</v>
      </c>
      <c r="E159" t="s">
        <v>404</v>
      </c>
      <c r="F159" t="s">
        <v>4417</v>
      </c>
      <c r="G159" t="s">
        <v>4418</v>
      </c>
      <c r="H159" t="s">
        <v>0</v>
      </c>
      <c r="I159" t="s">
        <v>4609</v>
      </c>
      <c r="J159" s="85">
        <v>44362</v>
      </c>
      <c r="K159" t="s">
        <v>4375</v>
      </c>
      <c r="L159" t="s">
        <v>4371</v>
      </c>
      <c r="M159" t="s">
        <v>4372</v>
      </c>
      <c r="N159" t="s">
        <v>0</v>
      </c>
      <c r="O159" t="s">
        <v>0</v>
      </c>
      <c r="P159" t="s">
        <v>4373</v>
      </c>
      <c r="Q159" t="s">
        <v>4367</v>
      </c>
      <c r="R159" t="s">
        <v>0</v>
      </c>
      <c r="S159">
        <v>84675</v>
      </c>
    </row>
    <row r="160" spans="1:19" x14ac:dyDescent="0.3">
      <c r="A160" t="s">
        <v>0</v>
      </c>
      <c r="B160" t="s">
        <v>4611</v>
      </c>
      <c r="C160" t="s">
        <v>2077</v>
      </c>
      <c r="D160" t="s">
        <v>403</v>
      </c>
      <c r="E160" t="s">
        <v>404</v>
      </c>
      <c r="F160" t="s">
        <v>4437</v>
      </c>
      <c r="G160" t="s">
        <v>4418</v>
      </c>
      <c r="H160" t="s">
        <v>0</v>
      </c>
      <c r="I160" t="s">
        <v>4595</v>
      </c>
      <c r="J160" s="85">
        <v>45610</v>
      </c>
      <c r="K160" t="s">
        <v>4375</v>
      </c>
      <c r="L160" t="s">
        <v>4371</v>
      </c>
      <c r="M160" t="s">
        <v>4372</v>
      </c>
      <c r="N160" t="s">
        <v>0</v>
      </c>
      <c r="O160" t="s">
        <v>0</v>
      </c>
      <c r="P160" t="s">
        <v>4373</v>
      </c>
      <c r="Q160" t="s">
        <v>4367</v>
      </c>
      <c r="R160" t="s">
        <v>0</v>
      </c>
      <c r="S160">
        <v>84675</v>
      </c>
    </row>
    <row r="161" spans="1:19" x14ac:dyDescent="0.3">
      <c r="A161" t="s">
        <v>0</v>
      </c>
      <c r="B161" t="s">
        <v>485</v>
      </c>
      <c r="C161" t="s">
        <v>2077</v>
      </c>
      <c r="D161" t="s">
        <v>1298</v>
      </c>
      <c r="E161" t="s">
        <v>236</v>
      </c>
      <c r="F161" t="s">
        <v>4368</v>
      </c>
      <c r="G161" t="s">
        <v>101</v>
      </c>
      <c r="H161" t="s">
        <v>0</v>
      </c>
      <c r="I161" t="s">
        <v>4369</v>
      </c>
      <c r="J161" s="85">
        <v>42731</v>
      </c>
      <c r="K161" t="s">
        <v>4370</v>
      </c>
      <c r="L161" t="s">
        <v>4371</v>
      </c>
      <c r="M161" t="s">
        <v>4372</v>
      </c>
      <c r="N161" t="s">
        <v>708</v>
      </c>
      <c r="O161" t="s">
        <v>708</v>
      </c>
      <c r="P161" t="s">
        <v>4373</v>
      </c>
      <c r="Q161" t="s">
        <v>4367</v>
      </c>
      <c r="R161" t="s">
        <v>0</v>
      </c>
      <c r="S161">
        <v>846901</v>
      </c>
    </row>
    <row r="162" spans="1:19" x14ac:dyDescent="0.3">
      <c r="A162" t="s">
        <v>0</v>
      </c>
      <c r="B162" t="s">
        <v>5311</v>
      </c>
      <c r="C162" t="s">
        <v>2077</v>
      </c>
      <c r="D162" t="s">
        <v>1050</v>
      </c>
      <c r="E162" t="s">
        <v>35</v>
      </c>
      <c r="F162" t="s">
        <v>4368</v>
      </c>
      <c r="G162" t="s">
        <v>4387</v>
      </c>
      <c r="H162" t="s">
        <v>0</v>
      </c>
      <c r="I162" t="s">
        <v>4408</v>
      </c>
      <c r="J162" s="85">
        <v>46082</v>
      </c>
      <c r="K162" t="s">
        <v>4375</v>
      </c>
      <c r="L162" t="s">
        <v>4371</v>
      </c>
      <c r="M162" t="s">
        <v>4372</v>
      </c>
      <c r="N162" t="s">
        <v>702</v>
      </c>
      <c r="O162" t="s">
        <v>708</v>
      </c>
      <c r="P162" t="s">
        <v>4373</v>
      </c>
      <c r="Q162" t="s">
        <v>4367</v>
      </c>
      <c r="R162" t="s">
        <v>0</v>
      </c>
      <c r="S162">
        <v>847482</v>
      </c>
    </row>
    <row r="163" spans="1:19" x14ac:dyDescent="0.3">
      <c r="A163" t="s">
        <v>0</v>
      </c>
      <c r="B163" t="s">
        <v>5312</v>
      </c>
      <c r="C163" t="s">
        <v>2077</v>
      </c>
      <c r="D163" t="s">
        <v>1050</v>
      </c>
      <c r="E163" t="s">
        <v>35</v>
      </c>
      <c r="F163" t="s">
        <v>4384</v>
      </c>
      <c r="G163" t="s">
        <v>106</v>
      </c>
      <c r="H163" t="s">
        <v>0</v>
      </c>
      <c r="I163" t="s">
        <v>4408</v>
      </c>
      <c r="J163" s="85">
        <v>45261</v>
      </c>
      <c r="K163" t="s">
        <v>4390</v>
      </c>
      <c r="L163" t="s">
        <v>4371</v>
      </c>
      <c r="M163" t="s">
        <v>4372</v>
      </c>
      <c r="N163" t="s">
        <v>708</v>
      </c>
      <c r="O163" t="s">
        <v>708</v>
      </c>
      <c r="P163" t="s">
        <v>4373</v>
      </c>
      <c r="Q163" t="s">
        <v>4367</v>
      </c>
      <c r="R163" t="s">
        <v>0</v>
      </c>
      <c r="S163">
        <v>847481</v>
      </c>
    </row>
    <row r="164" spans="1:19" x14ac:dyDescent="0.3">
      <c r="A164" t="s">
        <v>0</v>
      </c>
      <c r="B164" t="s">
        <v>4173</v>
      </c>
      <c r="C164" t="s">
        <v>2077</v>
      </c>
      <c r="D164" t="s">
        <v>4268</v>
      </c>
      <c r="E164" t="s">
        <v>4269</v>
      </c>
      <c r="F164" t="s">
        <v>4376</v>
      </c>
      <c r="G164" t="s">
        <v>101</v>
      </c>
      <c r="H164" t="s">
        <v>0</v>
      </c>
      <c r="I164" t="s">
        <v>4377</v>
      </c>
      <c r="J164" s="85">
        <v>46077</v>
      </c>
      <c r="K164" t="s">
        <v>4375</v>
      </c>
      <c r="L164" t="s">
        <v>4371</v>
      </c>
      <c r="M164" t="s">
        <v>4372</v>
      </c>
      <c r="N164" t="s">
        <v>708</v>
      </c>
      <c r="O164" t="s">
        <v>708</v>
      </c>
      <c r="P164" t="s">
        <v>4373</v>
      </c>
      <c r="Q164" t="s">
        <v>4367</v>
      </c>
      <c r="R164" t="s">
        <v>0</v>
      </c>
      <c r="S164">
        <v>850611</v>
      </c>
    </row>
    <row r="165" spans="1:19" x14ac:dyDescent="0.3">
      <c r="A165" t="s">
        <v>0</v>
      </c>
      <c r="B165" t="s">
        <v>4213</v>
      </c>
      <c r="C165" t="s">
        <v>2077</v>
      </c>
      <c r="D165" t="s">
        <v>4268</v>
      </c>
      <c r="E165" t="s">
        <v>4269</v>
      </c>
      <c r="F165" t="s">
        <v>4378</v>
      </c>
      <c r="G165" t="s">
        <v>1879</v>
      </c>
      <c r="H165" t="s">
        <v>0</v>
      </c>
      <c r="I165" t="s">
        <v>4379</v>
      </c>
      <c r="J165" s="85">
        <v>46083</v>
      </c>
      <c r="K165" t="s">
        <v>4375</v>
      </c>
      <c r="L165" t="s">
        <v>4371</v>
      </c>
      <c r="M165" t="s">
        <v>4372</v>
      </c>
      <c r="N165" t="s">
        <v>708</v>
      </c>
      <c r="O165" t="s">
        <v>708</v>
      </c>
      <c r="P165" t="s">
        <v>4373</v>
      </c>
      <c r="Q165" t="s">
        <v>4367</v>
      </c>
      <c r="R165" t="s">
        <v>0</v>
      </c>
      <c r="S165">
        <v>850611</v>
      </c>
    </row>
    <row r="166" spans="1:19" x14ac:dyDescent="0.3">
      <c r="A166" t="s">
        <v>0</v>
      </c>
      <c r="B166" t="s">
        <v>486</v>
      </c>
      <c r="C166" t="s">
        <v>2077</v>
      </c>
      <c r="D166" t="s">
        <v>2326</v>
      </c>
      <c r="E166" t="s">
        <v>141</v>
      </c>
      <c r="F166" t="s">
        <v>4368</v>
      </c>
      <c r="G166" t="s">
        <v>2258</v>
      </c>
      <c r="H166" t="s">
        <v>0</v>
      </c>
      <c r="I166" t="s">
        <v>4612</v>
      </c>
      <c r="J166" s="85">
        <v>43643</v>
      </c>
      <c r="K166" t="s">
        <v>4375</v>
      </c>
      <c r="L166" t="s">
        <v>4371</v>
      </c>
      <c r="M166" t="s">
        <v>4372</v>
      </c>
      <c r="N166" t="s">
        <v>708</v>
      </c>
      <c r="O166" t="s">
        <v>708</v>
      </c>
      <c r="P166" t="s">
        <v>4373</v>
      </c>
      <c r="Q166" t="s">
        <v>4367</v>
      </c>
      <c r="R166" t="s">
        <v>0</v>
      </c>
      <c r="S166">
        <v>850701</v>
      </c>
    </row>
    <row r="167" spans="1:19" x14ac:dyDescent="0.3">
      <c r="A167" t="s">
        <v>0</v>
      </c>
      <c r="B167" t="s">
        <v>4680</v>
      </c>
      <c r="C167" t="s">
        <v>2077</v>
      </c>
      <c r="D167" t="s">
        <v>2326</v>
      </c>
      <c r="E167" t="s">
        <v>141</v>
      </c>
      <c r="F167" t="s">
        <v>24</v>
      </c>
      <c r="G167" t="s">
        <v>4400</v>
      </c>
      <c r="H167" t="s">
        <v>0</v>
      </c>
      <c r="I167" t="s">
        <v>4679</v>
      </c>
      <c r="J167" s="85">
        <v>43433</v>
      </c>
      <c r="K167" t="s">
        <v>4375</v>
      </c>
      <c r="L167" t="s">
        <v>4371</v>
      </c>
      <c r="M167" t="s">
        <v>4372</v>
      </c>
      <c r="N167" t="s">
        <v>0</v>
      </c>
      <c r="O167" t="s">
        <v>0</v>
      </c>
      <c r="P167" t="s">
        <v>4373</v>
      </c>
      <c r="Q167" t="s">
        <v>4367</v>
      </c>
      <c r="R167" t="s">
        <v>0</v>
      </c>
      <c r="S167">
        <v>85070</v>
      </c>
    </row>
    <row r="168" spans="1:19" x14ac:dyDescent="0.3">
      <c r="A168" t="s">
        <v>0</v>
      </c>
      <c r="B168" t="s">
        <v>4013</v>
      </c>
      <c r="C168" t="s">
        <v>2077</v>
      </c>
      <c r="D168" t="s">
        <v>975</v>
      </c>
      <c r="E168" t="s">
        <v>162</v>
      </c>
      <c r="F168" t="s">
        <v>4368</v>
      </c>
      <c r="G168" t="s">
        <v>4387</v>
      </c>
      <c r="H168" t="s">
        <v>0</v>
      </c>
      <c r="I168" t="s">
        <v>4565</v>
      </c>
      <c r="J168" s="85">
        <v>46082</v>
      </c>
      <c r="K168" t="s">
        <v>4375</v>
      </c>
      <c r="L168" t="s">
        <v>4371</v>
      </c>
      <c r="M168" t="s">
        <v>4372</v>
      </c>
      <c r="N168" t="s">
        <v>1605</v>
      </c>
      <c r="O168" t="s">
        <v>708</v>
      </c>
      <c r="P168" t="s">
        <v>4373</v>
      </c>
      <c r="Q168" t="s">
        <v>4367</v>
      </c>
      <c r="R168" t="s">
        <v>0</v>
      </c>
      <c r="S168">
        <v>851193</v>
      </c>
    </row>
    <row r="169" spans="1:19" x14ac:dyDescent="0.3">
      <c r="A169" t="s">
        <v>0</v>
      </c>
      <c r="B169" t="s">
        <v>4566</v>
      </c>
      <c r="C169" t="s">
        <v>2077</v>
      </c>
      <c r="D169" t="s">
        <v>975</v>
      </c>
      <c r="E169" t="s">
        <v>162</v>
      </c>
      <c r="F169" t="s">
        <v>4384</v>
      </c>
      <c r="G169" t="s">
        <v>57</v>
      </c>
      <c r="H169" t="s">
        <v>0</v>
      </c>
      <c r="I169" t="s">
        <v>4565</v>
      </c>
      <c r="J169" s="85">
        <v>45261</v>
      </c>
      <c r="K169" t="s">
        <v>4390</v>
      </c>
      <c r="L169" t="s">
        <v>4371</v>
      </c>
      <c r="M169" t="s">
        <v>4372</v>
      </c>
      <c r="N169" t="s">
        <v>702</v>
      </c>
      <c r="O169" t="s">
        <v>708</v>
      </c>
      <c r="P169" t="s">
        <v>4373</v>
      </c>
      <c r="Q169" t="s">
        <v>4367</v>
      </c>
      <c r="R169" t="s">
        <v>0</v>
      </c>
      <c r="S169">
        <v>851192</v>
      </c>
    </row>
    <row r="170" spans="1:19" x14ac:dyDescent="0.3">
      <c r="A170" t="s">
        <v>0</v>
      </c>
      <c r="B170" t="s">
        <v>1641</v>
      </c>
      <c r="C170" t="s">
        <v>2077</v>
      </c>
      <c r="D170" t="s">
        <v>877</v>
      </c>
      <c r="E170" t="s">
        <v>263</v>
      </c>
      <c r="F170" t="s">
        <v>4368</v>
      </c>
      <c r="G170" t="s">
        <v>4559</v>
      </c>
      <c r="H170" t="s">
        <v>0</v>
      </c>
      <c r="I170" t="s">
        <v>4511</v>
      </c>
      <c r="J170" s="85">
        <v>42731</v>
      </c>
      <c r="K170" t="s">
        <v>4511</v>
      </c>
      <c r="L170" t="s">
        <v>4371</v>
      </c>
      <c r="M170" t="s">
        <v>4372</v>
      </c>
      <c r="N170" t="s">
        <v>708</v>
      </c>
      <c r="O170" t="s">
        <v>708</v>
      </c>
      <c r="P170" t="s">
        <v>4373</v>
      </c>
      <c r="Q170" t="s">
        <v>4367</v>
      </c>
      <c r="R170" t="s">
        <v>0</v>
      </c>
      <c r="S170">
        <v>979501</v>
      </c>
    </row>
    <row r="171" spans="1:19" x14ac:dyDescent="0.3">
      <c r="A171" t="s">
        <v>0</v>
      </c>
      <c r="B171" t="s">
        <v>2219</v>
      </c>
      <c r="C171" t="s">
        <v>2077</v>
      </c>
      <c r="D171" t="s">
        <v>877</v>
      </c>
      <c r="E171" t="s">
        <v>263</v>
      </c>
      <c r="F171" t="s">
        <v>4384</v>
      </c>
      <c r="G171" t="s">
        <v>3428</v>
      </c>
      <c r="H171" t="s">
        <v>0</v>
      </c>
      <c r="I171" t="s">
        <v>4511</v>
      </c>
      <c r="J171" s="85">
        <v>44910</v>
      </c>
      <c r="K171" t="s">
        <v>4511</v>
      </c>
      <c r="L171" t="s">
        <v>4371</v>
      </c>
      <c r="M171" t="s">
        <v>4372</v>
      </c>
      <c r="N171" t="s">
        <v>702</v>
      </c>
      <c r="O171" t="s">
        <v>708</v>
      </c>
      <c r="P171" t="s">
        <v>4373</v>
      </c>
      <c r="Q171" t="s">
        <v>4367</v>
      </c>
      <c r="R171" t="s">
        <v>0</v>
      </c>
      <c r="S171">
        <v>979502</v>
      </c>
    </row>
    <row r="172" spans="1:19" x14ac:dyDescent="0.3">
      <c r="A172" t="s">
        <v>0</v>
      </c>
      <c r="B172" t="s">
        <v>1641</v>
      </c>
      <c r="C172" t="s">
        <v>2077</v>
      </c>
      <c r="D172" t="s">
        <v>877</v>
      </c>
      <c r="E172" t="s">
        <v>263</v>
      </c>
      <c r="F172" t="s">
        <v>4376</v>
      </c>
      <c r="G172" t="s">
        <v>101</v>
      </c>
      <c r="H172" t="s">
        <v>0</v>
      </c>
      <c r="I172" t="s">
        <v>4560</v>
      </c>
      <c r="J172" s="85">
        <v>45922</v>
      </c>
      <c r="K172" t="s">
        <v>4375</v>
      </c>
      <c r="L172" t="s">
        <v>4371</v>
      </c>
      <c r="M172" t="s">
        <v>4372</v>
      </c>
      <c r="N172" t="s">
        <v>768</v>
      </c>
      <c r="O172" t="s">
        <v>708</v>
      </c>
      <c r="P172" t="s">
        <v>4373</v>
      </c>
      <c r="Q172" t="s">
        <v>4367</v>
      </c>
      <c r="R172" t="s">
        <v>0</v>
      </c>
      <c r="S172">
        <v>979504</v>
      </c>
    </row>
    <row r="173" spans="1:19" x14ac:dyDescent="0.3">
      <c r="A173" t="s">
        <v>0</v>
      </c>
      <c r="B173" t="s">
        <v>2219</v>
      </c>
      <c r="C173" t="s">
        <v>2077</v>
      </c>
      <c r="D173" t="s">
        <v>877</v>
      </c>
      <c r="E173" t="s">
        <v>263</v>
      </c>
      <c r="F173" t="s">
        <v>4561</v>
      </c>
      <c r="G173" t="s">
        <v>106</v>
      </c>
      <c r="H173" t="s">
        <v>0</v>
      </c>
      <c r="I173" t="s">
        <v>4560</v>
      </c>
      <c r="J173" s="85">
        <v>46387</v>
      </c>
      <c r="K173" t="s">
        <v>4375</v>
      </c>
      <c r="L173" t="s">
        <v>4371</v>
      </c>
      <c r="M173" t="s">
        <v>4372</v>
      </c>
      <c r="N173" t="s">
        <v>1605</v>
      </c>
      <c r="O173" t="s">
        <v>708</v>
      </c>
      <c r="P173" t="s">
        <v>4373</v>
      </c>
      <c r="Q173" t="s">
        <v>4367</v>
      </c>
      <c r="R173" t="s">
        <v>0</v>
      </c>
      <c r="S173">
        <v>979503</v>
      </c>
    </row>
    <row r="174" spans="1:19" x14ac:dyDescent="0.3">
      <c r="A174" t="s">
        <v>0</v>
      </c>
      <c r="B174" t="s">
        <v>4563</v>
      </c>
      <c r="C174" t="s">
        <v>2077</v>
      </c>
      <c r="D174" t="s">
        <v>877</v>
      </c>
      <c r="E174" t="s">
        <v>263</v>
      </c>
      <c r="F174" t="s">
        <v>24</v>
      </c>
      <c r="G174" t="s">
        <v>4400</v>
      </c>
      <c r="H174" t="s">
        <v>0</v>
      </c>
      <c r="I174" t="s">
        <v>4562</v>
      </c>
      <c r="J174" s="85">
        <v>45985</v>
      </c>
      <c r="K174" t="s">
        <v>4375</v>
      </c>
      <c r="L174" t="s">
        <v>4371</v>
      </c>
      <c r="M174" t="s">
        <v>4372</v>
      </c>
      <c r="N174" t="s">
        <v>0</v>
      </c>
      <c r="O174" t="s">
        <v>0</v>
      </c>
      <c r="P174" t="s">
        <v>4373</v>
      </c>
      <c r="Q174" t="s">
        <v>4367</v>
      </c>
      <c r="R174" t="s">
        <v>0</v>
      </c>
      <c r="S174">
        <v>97950</v>
      </c>
    </row>
    <row r="175" spans="1:19" x14ac:dyDescent="0.3">
      <c r="A175" t="s">
        <v>0</v>
      </c>
      <c r="B175" t="s">
        <v>4215</v>
      </c>
      <c r="C175" t="s">
        <v>2077</v>
      </c>
      <c r="D175" t="s">
        <v>3423</v>
      </c>
      <c r="E175" t="s">
        <v>103</v>
      </c>
      <c r="F175" t="s">
        <v>4368</v>
      </c>
      <c r="G175" t="s">
        <v>4387</v>
      </c>
      <c r="H175" t="s">
        <v>0</v>
      </c>
      <c r="I175" t="s">
        <v>4379</v>
      </c>
      <c r="J175" s="85">
        <v>46083</v>
      </c>
      <c r="K175" t="s">
        <v>4375</v>
      </c>
      <c r="L175" t="s">
        <v>4371</v>
      </c>
      <c r="M175" t="s">
        <v>4372</v>
      </c>
      <c r="N175" t="s">
        <v>702</v>
      </c>
      <c r="O175" t="s">
        <v>708</v>
      </c>
      <c r="P175" t="s">
        <v>4373</v>
      </c>
      <c r="Q175" t="s">
        <v>4367</v>
      </c>
      <c r="R175" t="s">
        <v>0</v>
      </c>
      <c r="S175">
        <v>997032</v>
      </c>
    </row>
    <row r="176" spans="1:19" x14ac:dyDescent="0.3">
      <c r="A176" t="s">
        <v>0</v>
      </c>
      <c r="B176" t="s">
        <v>4715</v>
      </c>
      <c r="C176" t="s">
        <v>2077</v>
      </c>
      <c r="D176" t="s">
        <v>3423</v>
      </c>
      <c r="E176" t="s">
        <v>103</v>
      </c>
      <c r="F176" t="s">
        <v>4384</v>
      </c>
      <c r="G176" t="s">
        <v>57</v>
      </c>
      <c r="H176" t="s">
        <v>0</v>
      </c>
      <c r="I176" t="s">
        <v>4379</v>
      </c>
      <c r="J176" s="85">
        <v>45261</v>
      </c>
      <c r="K176" t="s">
        <v>4379</v>
      </c>
      <c r="L176" t="s">
        <v>4371</v>
      </c>
      <c r="M176" t="s">
        <v>4714</v>
      </c>
      <c r="N176" t="s">
        <v>708</v>
      </c>
      <c r="O176" t="s">
        <v>708</v>
      </c>
      <c r="P176" t="s">
        <v>4373</v>
      </c>
      <c r="Q176" t="s">
        <v>4367</v>
      </c>
      <c r="R176" t="s">
        <v>0</v>
      </c>
      <c r="S176">
        <v>997031</v>
      </c>
    </row>
    <row r="177" spans="1:19" x14ac:dyDescent="0.3">
      <c r="A177" t="s">
        <v>0</v>
      </c>
      <c r="B177" t="s">
        <v>2221</v>
      </c>
      <c r="C177" t="s">
        <v>2077</v>
      </c>
      <c r="D177" t="s">
        <v>255</v>
      </c>
      <c r="E177" t="s">
        <v>256</v>
      </c>
      <c r="F177" t="s">
        <v>4368</v>
      </c>
      <c r="G177" t="s">
        <v>1339</v>
      </c>
      <c r="H177" t="s">
        <v>0</v>
      </c>
      <c r="I177" t="s">
        <v>4383</v>
      </c>
      <c r="J177" s="85">
        <v>45261</v>
      </c>
      <c r="K177" t="s">
        <v>4375</v>
      </c>
      <c r="L177" t="s">
        <v>4371</v>
      </c>
      <c r="M177" t="s">
        <v>4372</v>
      </c>
      <c r="N177" t="s">
        <v>702</v>
      </c>
      <c r="O177" t="s">
        <v>708</v>
      </c>
      <c r="P177" t="s">
        <v>4373</v>
      </c>
      <c r="Q177" t="s">
        <v>4367</v>
      </c>
      <c r="R177" t="s">
        <v>0</v>
      </c>
      <c r="S177">
        <v>1021262</v>
      </c>
    </row>
    <row r="178" spans="1:19" x14ac:dyDescent="0.3">
      <c r="A178" t="s">
        <v>0</v>
      </c>
      <c r="B178" t="s">
        <v>4639</v>
      </c>
      <c r="C178" t="s">
        <v>2077</v>
      </c>
      <c r="D178" t="s">
        <v>255</v>
      </c>
      <c r="E178" t="s">
        <v>256</v>
      </c>
      <c r="F178" t="s">
        <v>4384</v>
      </c>
      <c r="G178" t="s">
        <v>57</v>
      </c>
      <c r="H178" t="s">
        <v>0</v>
      </c>
      <c r="I178" t="s">
        <v>4638</v>
      </c>
      <c r="J178" s="85">
        <v>45961</v>
      </c>
      <c r="K178" t="s">
        <v>4375</v>
      </c>
      <c r="L178" t="s">
        <v>4371</v>
      </c>
      <c r="M178" t="s">
        <v>4372</v>
      </c>
      <c r="N178" t="s">
        <v>1605</v>
      </c>
      <c r="O178" t="s">
        <v>708</v>
      </c>
      <c r="P178" t="s">
        <v>4373</v>
      </c>
      <c r="Q178" t="s">
        <v>4367</v>
      </c>
      <c r="R178" t="s">
        <v>0</v>
      </c>
      <c r="S178">
        <v>1021263</v>
      </c>
    </row>
    <row r="179" spans="1:19" x14ac:dyDescent="0.3">
      <c r="A179" t="s">
        <v>0</v>
      </c>
      <c r="B179" t="s">
        <v>4641</v>
      </c>
      <c r="C179" t="s">
        <v>2077</v>
      </c>
      <c r="D179" t="s">
        <v>255</v>
      </c>
      <c r="E179" t="s">
        <v>256</v>
      </c>
      <c r="F179" t="s">
        <v>24</v>
      </c>
      <c r="G179" t="s">
        <v>4400</v>
      </c>
      <c r="H179" t="s">
        <v>0</v>
      </c>
      <c r="I179" t="s">
        <v>4640</v>
      </c>
      <c r="J179" s="85">
        <v>45237</v>
      </c>
      <c r="K179" t="s">
        <v>4375</v>
      </c>
      <c r="L179" t="s">
        <v>4371</v>
      </c>
      <c r="M179" t="s">
        <v>4372</v>
      </c>
      <c r="N179" t="s">
        <v>0</v>
      </c>
      <c r="O179" t="s">
        <v>0</v>
      </c>
      <c r="P179" t="s">
        <v>4373</v>
      </c>
      <c r="Q179" t="s">
        <v>4367</v>
      </c>
      <c r="R179" t="s">
        <v>0</v>
      </c>
      <c r="S179">
        <v>102126</v>
      </c>
    </row>
    <row r="180" spans="1:19" x14ac:dyDescent="0.3">
      <c r="A180" t="s">
        <v>0</v>
      </c>
      <c r="B180" t="s">
        <v>487</v>
      </c>
      <c r="C180" t="s">
        <v>2077</v>
      </c>
      <c r="D180" t="s">
        <v>371</v>
      </c>
      <c r="E180" t="s">
        <v>273</v>
      </c>
      <c r="F180" t="s">
        <v>4368</v>
      </c>
      <c r="G180" t="s">
        <v>1339</v>
      </c>
      <c r="H180" t="s">
        <v>0</v>
      </c>
      <c r="I180" t="s">
        <v>4523</v>
      </c>
      <c r="J180" s="85">
        <v>44546</v>
      </c>
      <c r="K180" t="s">
        <v>4375</v>
      </c>
      <c r="L180" t="s">
        <v>4371</v>
      </c>
      <c r="M180" t="s">
        <v>4372</v>
      </c>
      <c r="N180" t="s">
        <v>702</v>
      </c>
      <c r="O180" t="s">
        <v>708</v>
      </c>
      <c r="P180" t="s">
        <v>4373</v>
      </c>
      <c r="Q180" t="s">
        <v>4367</v>
      </c>
      <c r="R180" t="s">
        <v>0</v>
      </c>
      <c r="S180">
        <v>1030482</v>
      </c>
    </row>
    <row r="181" spans="1:19" x14ac:dyDescent="0.3">
      <c r="A181" t="s">
        <v>0</v>
      </c>
      <c r="B181" t="s">
        <v>1643</v>
      </c>
      <c r="C181" t="s">
        <v>2077</v>
      </c>
      <c r="D181" t="s">
        <v>371</v>
      </c>
      <c r="E181" t="s">
        <v>273</v>
      </c>
      <c r="F181" t="s">
        <v>4384</v>
      </c>
      <c r="G181" t="s">
        <v>1580</v>
      </c>
      <c r="H181" t="s">
        <v>0</v>
      </c>
      <c r="I181" t="s">
        <v>4523</v>
      </c>
      <c r="J181" s="85">
        <v>44546</v>
      </c>
      <c r="K181" t="s">
        <v>4375</v>
      </c>
      <c r="L181" t="s">
        <v>4371</v>
      </c>
      <c r="M181" t="s">
        <v>4372</v>
      </c>
      <c r="N181" t="s">
        <v>708</v>
      </c>
      <c r="O181" t="s">
        <v>708</v>
      </c>
      <c r="P181" t="s">
        <v>4373</v>
      </c>
      <c r="Q181" t="s">
        <v>4367</v>
      </c>
      <c r="R181" t="s">
        <v>0</v>
      </c>
      <c r="S181">
        <v>1030481</v>
      </c>
    </row>
    <row r="182" spans="1:19" x14ac:dyDescent="0.3">
      <c r="A182" t="s">
        <v>0</v>
      </c>
      <c r="B182" t="s">
        <v>5468</v>
      </c>
      <c r="C182" t="s">
        <v>2077</v>
      </c>
      <c r="D182" t="s">
        <v>1955</v>
      </c>
      <c r="E182" t="s">
        <v>1281</v>
      </c>
      <c r="F182" t="s">
        <v>4368</v>
      </c>
      <c r="G182" t="s">
        <v>101</v>
      </c>
      <c r="H182" t="s">
        <v>0</v>
      </c>
      <c r="I182" t="s">
        <v>4511</v>
      </c>
      <c r="J182" s="85">
        <v>45261</v>
      </c>
      <c r="K182" t="s">
        <v>4375</v>
      </c>
      <c r="L182" t="s">
        <v>4371</v>
      </c>
      <c r="M182" t="s">
        <v>4372</v>
      </c>
      <c r="N182" t="s">
        <v>708</v>
      </c>
      <c r="O182" t="s">
        <v>708</v>
      </c>
      <c r="P182" t="s">
        <v>4373</v>
      </c>
      <c r="Q182" t="s">
        <v>4367</v>
      </c>
      <c r="R182" t="s">
        <v>0</v>
      </c>
      <c r="S182">
        <v>1032241</v>
      </c>
    </row>
    <row r="183" spans="1:19" x14ac:dyDescent="0.3">
      <c r="A183" t="s">
        <v>0</v>
      </c>
      <c r="B183" t="s">
        <v>5248</v>
      </c>
      <c r="C183" t="s">
        <v>2077</v>
      </c>
      <c r="D183" t="s">
        <v>1061</v>
      </c>
      <c r="E183" t="s">
        <v>118</v>
      </c>
      <c r="F183" t="s">
        <v>4368</v>
      </c>
      <c r="G183" t="s">
        <v>4387</v>
      </c>
      <c r="H183" t="s">
        <v>0</v>
      </c>
      <c r="I183" t="s">
        <v>4388</v>
      </c>
      <c r="J183" s="85">
        <v>46082</v>
      </c>
      <c r="K183" t="s">
        <v>4375</v>
      </c>
      <c r="L183" t="s">
        <v>4371</v>
      </c>
      <c r="M183" t="s">
        <v>4372</v>
      </c>
      <c r="N183" t="s">
        <v>1605</v>
      </c>
      <c r="O183" t="s">
        <v>708</v>
      </c>
      <c r="P183" t="s">
        <v>4373</v>
      </c>
      <c r="Q183" t="s">
        <v>4367</v>
      </c>
      <c r="R183" t="s">
        <v>0</v>
      </c>
      <c r="S183">
        <v>1053603</v>
      </c>
    </row>
    <row r="184" spans="1:19" x14ac:dyDescent="0.3">
      <c r="A184" t="s">
        <v>0</v>
      </c>
      <c r="B184" t="s">
        <v>4620</v>
      </c>
      <c r="C184" t="s">
        <v>2077</v>
      </c>
      <c r="D184" t="s">
        <v>284</v>
      </c>
      <c r="E184" t="s">
        <v>201</v>
      </c>
      <c r="F184" t="s">
        <v>4376</v>
      </c>
      <c r="G184" t="s">
        <v>101</v>
      </c>
      <c r="H184" t="s">
        <v>0</v>
      </c>
      <c r="I184" t="s">
        <v>4619</v>
      </c>
      <c r="J184" s="85">
        <v>45992</v>
      </c>
      <c r="K184" t="s">
        <v>4375</v>
      </c>
      <c r="L184" t="s">
        <v>4371</v>
      </c>
      <c r="M184" t="s">
        <v>4372</v>
      </c>
      <c r="N184" t="s">
        <v>1612</v>
      </c>
      <c r="O184" t="s">
        <v>708</v>
      </c>
      <c r="P184" t="s">
        <v>4373</v>
      </c>
      <c r="Q184" t="s">
        <v>4367</v>
      </c>
      <c r="R184" t="s">
        <v>0</v>
      </c>
      <c r="S184">
        <v>1053956</v>
      </c>
    </row>
    <row r="185" spans="1:19" x14ac:dyDescent="0.3">
      <c r="A185" t="s">
        <v>0</v>
      </c>
      <c r="B185" t="s">
        <v>4621</v>
      </c>
      <c r="C185" t="s">
        <v>2077</v>
      </c>
      <c r="D185" t="s">
        <v>284</v>
      </c>
      <c r="E185" t="s">
        <v>201</v>
      </c>
      <c r="F185" t="s">
        <v>4561</v>
      </c>
      <c r="G185" t="s">
        <v>106</v>
      </c>
      <c r="H185" t="s">
        <v>0</v>
      </c>
      <c r="I185" t="s">
        <v>4619</v>
      </c>
      <c r="J185" s="85">
        <v>46387</v>
      </c>
      <c r="K185" t="s">
        <v>4375</v>
      </c>
      <c r="L185" t="s">
        <v>4371</v>
      </c>
      <c r="M185" t="s">
        <v>4372</v>
      </c>
      <c r="N185" t="s">
        <v>1610</v>
      </c>
      <c r="O185" t="s">
        <v>708</v>
      </c>
      <c r="P185" t="s">
        <v>4373</v>
      </c>
      <c r="Q185" t="s">
        <v>4367</v>
      </c>
      <c r="R185" t="s">
        <v>0</v>
      </c>
      <c r="S185">
        <v>1053955</v>
      </c>
    </row>
    <row r="186" spans="1:19" x14ac:dyDescent="0.3">
      <c r="A186" t="s">
        <v>0</v>
      </c>
      <c r="B186" t="s">
        <v>5303</v>
      </c>
      <c r="C186" t="s">
        <v>2077</v>
      </c>
      <c r="D186" t="s">
        <v>1056</v>
      </c>
      <c r="E186" t="s">
        <v>1057</v>
      </c>
      <c r="F186" t="s">
        <v>4368</v>
      </c>
      <c r="G186" t="s">
        <v>3613</v>
      </c>
      <c r="H186" t="s">
        <v>0</v>
      </c>
      <c r="I186" t="s">
        <v>5137</v>
      </c>
      <c r="J186" s="85">
        <v>45981</v>
      </c>
      <c r="K186" t="s">
        <v>5302</v>
      </c>
      <c r="L186" t="s">
        <v>4371</v>
      </c>
      <c r="M186" t="s">
        <v>4372</v>
      </c>
      <c r="N186" t="s">
        <v>1605</v>
      </c>
      <c r="O186" t="s">
        <v>708</v>
      </c>
      <c r="P186" t="s">
        <v>4373</v>
      </c>
      <c r="Q186" t="s">
        <v>4367</v>
      </c>
      <c r="R186" t="s">
        <v>0</v>
      </c>
      <c r="S186">
        <v>1056343</v>
      </c>
    </row>
    <row r="187" spans="1:19" x14ac:dyDescent="0.3">
      <c r="A187" t="s">
        <v>0</v>
      </c>
      <c r="B187" t="s">
        <v>5304</v>
      </c>
      <c r="C187" t="s">
        <v>2077</v>
      </c>
      <c r="D187" t="s">
        <v>1056</v>
      </c>
      <c r="E187" t="s">
        <v>1057</v>
      </c>
      <c r="F187" t="s">
        <v>4376</v>
      </c>
      <c r="G187" t="s">
        <v>4659</v>
      </c>
      <c r="H187" t="s">
        <v>0</v>
      </c>
      <c r="I187" t="s">
        <v>4533</v>
      </c>
      <c r="J187" s="85">
        <v>46081</v>
      </c>
      <c r="K187" t="s">
        <v>4375</v>
      </c>
      <c r="L187" t="s">
        <v>4371</v>
      </c>
      <c r="M187" t="s">
        <v>4372</v>
      </c>
      <c r="N187" t="s">
        <v>1610</v>
      </c>
      <c r="O187" t="s">
        <v>708</v>
      </c>
      <c r="P187" t="s">
        <v>4373</v>
      </c>
      <c r="Q187" t="s">
        <v>4367</v>
      </c>
      <c r="R187" t="s">
        <v>0</v>
      </c>
      <c r="S187">
        <v>1056345</v>
      </c>
    </row>
    <row r="188" spans="1:19" x14ac:dyDescent="0.3">
      <c r="A188" t="s">
        <v>0</v>
      </c>
      <c r="B188" t="s">
        <v>5306</v>
      </c>
      <c r="C188" t="s">
        <v>2077</v>
      </c>
      <c r="D188" t="s">
        <v>1056</v>
      </c>
      <c r="E188" t="s">
        <v>1057</v>
      </c>
      <c r="F188" t="s">
        <v>24</v>
      </c>
      <c r="G188" t="s">
        <v>4400</v>
      </c>
      <c r="H188" t="s">
        <v>0</v>
      </c>
      <c r="I188" t="s">
        <v>5305</v>
      </c>
      <c r="J188" s="85">
        <v>45133</v>
      </c>
      <c r="K188" t="s">
        <v>4375</v>
      </c>
      <c r="L188" t="s">
        <v>4371</v>
      </c>
      <c r="M188" t="s">
        <v>4372</v>
      </c>
      <c r="N188" t="s">
        <v>0</v>
      </c>
      <c r="O188" t="s">
        <v>0</v>
      </c>
      <c r="P188" t="s">
        <v>4373</v>
      </c>
      <c r="Q188" t="s">
        <v>4367</v>
      </c>
      <c r="R188" t="s">
        <v>0</v>
      </c>
      <c r="S188">
        <v>105634</v>
      </c>
    </row>
    <row r="189" spans="1:19" x14ac:dyDescent="0.3">
      <c r="A189" t="s">
        <v>0</v>
      </c>
      <c r="B189" t="s">
        <v>2222</v>
      </c>
      <c r="C189" t="s">
        <v>2077</v>
      </c>
      <c r="D189" t="s">
        <v>390</v>
      </c>
      <c r="E189" t="s">
        <v>36</v>
      </c>
      <c r="F189" t="s">
        <v>4368</v>
      </c>
      <c r="G189" t="s">
        <v>1339</v>
      </c>
      <c r="H189" t="s">
        <v>0</v>
      </c>
      <c r="I189" t="s">
        <v>4383</v>
      </c>
      <c r="J189" s="85">
        <v>45261</v>
      </c>
      <c r="K189" t="s">
        <v>4375</v>
      </c>
      <c r="L189" t="s">
        <v>4371</v>
      </c>
      <c r="M189" t="s">
        <v>4372</v>
      </c>
      <c r="N189" t="s">
        <v>702</v>
      </c>
      <c r="O189" t="s">
        <v>708</v>
      </c>
      <c r="P189" t="s">
        <v>4373</v>
      </c>
      <c r="Q189" t="s">
        <v>4367</v>
      </c>
      <c r="R189" t="s">
        <v>0</v>
      </c>
      <c r="S189">
        <v>1161272</v>
      </c>
    </row>
    <row r="190" spans="1:19" x14ac:dyDescent="0.3">
      <c r="A190" t="s">
        <v>0</v>
      </c>
      <c r="B190" t="s">
        <v>5280</v>
      </c>
      <c r="C190" t="s">
        <v>2077</v>
      </c>
      <c r="D190" t="s">
        <v>390</v>
      </c>
      <c r="E190" t="s">
        <v>36</v>
      </c>
      <c r="F190" t="s">
        <v>4384</v>
      </c>
      <c r="G190" t="s">
        <v>4393</v>
      </c>
      <c r="H190" t="s">
        <v>0</v>
      </c>
      <c r="I190" t="s">
        <v>4383</v>
      </c>
      <c r="J190" s="85">
        <v>45425</v>
      </c>
      <c r="K190" t="s">
        <v>4375</v>
      </c>
      <c r="L190" t="s">
        <v>4371</v>
      </c>
      <c r="M190" t="s">
        <v>4372</v>
      </c>
      <c r="N190" t="s">
        <v>1605</v>
      </c>
      <c r="O190" t="s">
        <v>708</v>
      </c>
      <c r="P190" t="s">
        <v>4373</v>
      </c>
      <c r="Q190" t="s">
        <v>4367</v>
      </c>
      <c r="R190" t="s">
        <v>0</v>
      </c>
      <c r="S190">
        <v>1161273</v>
      </c>
    </row>
    <row r="191" spans="1:19" x14ac:dyDescent="0.3">
      <c r="A191" t="s">
        <v>0</v>
      </c>
      <c r="B191" t="s">
        <v>5281</v>
      </c>
      <c r="C191" t="s">
        <v>2077</v>
      </c>
      <c r="D191" t="s">
        <v>390</v>
      </c>
      <c r="E191" t="s">
        <v>36</v>
      </c>
      <c r="F191" t="s">
        <v>4392</v>
      </c>
      <c r="G191" t="s">
        <v>57</v>
      </c>
      <c r="H191" t="s">
        <v>0</v>
      </c>
      <c r="I191" t="s">
        <v>4383</v>
      </c>
      <c r="J191" s="85">
        <v>45834</v>
      </c>
      <c r="K191" t="s">
        <v>4375</v>
      </c>
      <c r="L191" t="s">
        <v>4371</v>
      </c>
      <c r="M191" t="s">
        <v>4372</v>
      </c>
      <c r="N191" t="s">
        <v>768</v>
      </c>
      <c r="O191" t="s">
        <v>708</v>
      </c>
      <c r="P191" t="s">
        <v>4373</v>
      </c>
      <c r="Q191" t="s">
        <v>4367</v>
      </c>
      <c r="R191" t="s">
        <v>0</v>
      </c>
      <c r="S191">
        <v>1161274</v>
      </c>
    </row>
    <row r="192" spans="1:19" x14ac:dyDescent="0.3">
      <c r="A192" t="s">
        <v>0</v>
      </c>
      <c r="B192" t="s">
        <v>3077</v>
      </c>
      <c r="C192" t="s">
        <v>2077</v>
      </c>
      <c r="D192" t="s">
        <v>390</v>
      </c>
      <c r="E192" t="s">
        <v>36</v>
      </c>
      <c r="F192" t="s">
        <v>4378</v>
      </c>
      <c r="G192" t="s">
        <v>1880</v>
      </c>
      <c r="H192" t="s">
        <v>0</v>
      </c>
      <c r="I192" t="s">
        <v>5282</v>
      </c>
      <c r="J192" s="85">
        <v>45558</v>
      </c>
      <c r="K192" t="s">
        <v>4375</v>
      </c>
      <c r="L192" t="s">
        <v>4371</v>
      </c>
      <c r="M192" t="s">
        <v>4372</v>
      </c>
      <c r="N192" t="s">
        <v>702</v>
      </c>
      <c r="O192" t="s">
        <v>708</v>
      </c>
      <c r="P192" t="s">
        <v>4373</v>
      </c>
      <c r="Q192" t="s">
        <v>4367</v>
      </c>
      <c r="R192" t="s">
        <v>0</v>
      </c>
      <c r="S192">
        <v>1161272</v>
      </c>
    </row>
    <row r="193" spans="1:19" x14ac:dyDescent="0.3">
      <c r="A193" t="s">
        <v>0</v>
      </c>
      <c r="B193" t="s">
        <v>5283</v>
      </c>
      <c r="C193" t="s">
        <v>2077</v>
      </c>
      <c r="D193" t="s">
        <v>390</v>
      </c>
      <c r="E193" t="s">
        <v>36</v>
      </c>
      <c r="F193" t="s">
        <v>24</v>
      </c>
      <c r="G193" t="s">
        <v>4400</v>
      </c>
      <c r="H193" t="s">
        <v>0</v>
      </c>
      <c r="I193" t="s">
        <v>4644</v>
      </c>
      <c r="J193" s="85">
        <v>44391</v>
      </c>
      <c r="K193" t="s">
        <v>4375</v>
      </c>
      <c r="L193" t="s">
        <v>4371</v>
      </c>
      <c r="M193" t="s">
        <v>4372</v>
      </c>
      <c r="N193" t="s">
        <v>0</v>
      </c>
      <c r="O193" t="s">
        <v>0</v>
      </c>
      <c r="P193" t="s">
        <v>4373</v>
      </c>
      <c r="Q193" t="s">
        <v>4367</v>
      </c>
      <c r="R193" t="s">
        <v>0</v>
      </c>
      <c r="S193">
        <v>116127</v>
      </c>
    </row>
    <row r="194" spans="1:19" x14ac:dyDescent="0.3">
      <c r="A194" t="s">
        <v>0</v>
      </c>
      <c r="B194" t="s">
        <v>5284</v>
      </c>
      <c r="C194" t="s">
        <v>2077</v>
      </c>
      <c r="D194" t="s">
        <v>390</v>
      </c>
      <c r="E194" t="s">
        <v>36</v>
      </c>
      <c r="F194" t="s">
        <v>4417</v>
      </c>
      <c r="G194" t="s">
        <v>4418</v>
      </c>
      <c r="H194" t="s">
        <v>0</v>
      </c>
      <c r="I194" t="s">
        <v>4723</v>
      </c>
      <c r="J194" s="85">
        <v>44532</v>
      </c>
      <c r="K194" t="s">
        <v>4375</v>
      </c>
      <c r="L194" t="s">
        <v>4371</v>
      </c>
      <c r="M194" t="s">
        <v>4372</v>
      </c>
      <c r="N194" t="s">
        <v>0</v>
      </c>
      <c r="O194" t="s">
        <v>0</v>
      </c>
      <c r="P194" t="s">
        <v>4373</v>
      </c>
      <c r="Q194" t="s">
        <v>4367</v>
      </c>
      <c r="R194" t="s">
        <v>0</v>
      </c>
      <c r="S194">
        <v>116127</v>
      </c>
    </row>
    <row r="195" spans="1:19" x14ac:dyDescent="0.3">
      <c r="A195" t="s">
        <v>0</v>
      </c>
      <c r="B195" t="s">
        <v>5286</v>
      </c>
      <c r="C195" t="s">
        <v>2077</v>
      </c>
      <c r="D195" t="s">
        <v>390</v>
      </c>
      <c r="E195" t="s">
        <v>36</v>
      </c>
      <c r="F195" t="s">
        <v>4437</v>
      </c>
      <c r="G195" t="s">
        <v>4418</v>
      </c>
      <c r="H195" t="s">
        <v>0</v>
      </c>
      <c r="I195" t="s">
        <v>5285</v>
      </c>
      <c r="J195" s="85">
        <v>45677</v>
      </c>
      <c r="K195" t="s">
        <v>4375</v>
      </c>
      <c r="L195" t="s">
        <v>4371</v>
      </c>
      <c r="M195" t="s">
        <v>4372</v>
      </c>
      <c r="N195" t="s">
        <v>0</v>
      </c>
      <c r="O195" t="s">
        <v>0</v>
      </c>
      <c r="P195" t="s">
        <v>4373</v>
      </c>
      <c r="Q195" t="s">
        <v>4367</v>
      </c>
      <c r="R195" t="s">
        <v>0</v>
      </c>
      <c r="S195">
        <v>116127</v>
      </c>
    </row>
    <row r="196" spans="1:19" x14ac:dyDescent="0.3">
      <c r="A196" t="s">
        <v>0</v>
      </c>
      <c r="B196" t="s">
        <v>2223</v>
      </c>
      <c r="C196" t="s">
        <v>2077</v>
      </c>
      <c r="D196" t="s">
        <v>374</v>
      </c>
      <c r="E196" t="s">
        <v>256</v>
      </c>
      <c r="F196" t="s">
        <v>4368</v>
      </c>
      <c r="G196" t="s">
        <v>1339</v>
      </c>
      <c r="H196" t="s">
        <v>0</v>
      </c>
      <c r="I196" t="s">
        <v>4383</v>
      </c>
      <c r="J196" s="85">
        <v>45261</v>
      </c>
      <c r="K196" t="s">
        <v>4375</v>
      </c>
      <c r="L196" t="s">
        <v>4371</v>
      </c>
      <c r="M196" t="s">
        <v>4372</v>
      </c>
      <c r="N196" t="s">
        <v>702</v>
      </c>
      <c r="O196" t="s">
        <v>708</v>
      </c>
      <c r="P196" t="s">
        <v>4373</v>
      </c>
      <c r="Q196" t="s">
        <v>4367</v>
      </c>
      <c r="R196" t="s">
        <v>0</v>
      </c>
      <c r="S196">
        <v>1161732</v>
      </c>
    </row>
    <row r="197" spans="1:19" x14ac:dyDescent="0.3">
      <c r="A197" t="s">
        <v>0</v>
      </c>
      <c r="B197" t="s">
        <v>4711</v>
      </c>
      <c r="C197" t="s">
        <v>2077</v>
      </c>
      <c r="D197" t="s">
        <v>374</v>
      </c>
      <c r="E197" t="s">
        <v>256</v>
      </c>
      <c r="F197" t="s">
        <v>24</v>
      </c>
      <c r="G197" t="s">
        <v>4400</v>
      </c>
      <c r="H197" t="s">
        <v>0</v>
      </c>
      <c r="I197" t="s">
        <v>4710</v>
      </c>
      <c r="J197" s="85">
        <v>44021</v>
      </c>
      <c r="K197" t="s">
        <v>4375</v>
      </c>
      <c r="L197" t="s">
        <v>4371</v>
      </c>
      <c r="M197" t="s">
        <v>4372</v>
      </c>
      <c r="N197" t="s">
        <v>0</v>
      </c>
      <c r="O197" t="s">
        <v>0</v>
      </c>
      <c r="P197" t="s">
        <v>4373</v>
      </c>
      <c r="Q197" t="s">
        <v>4367</v>
      </c>
      <c r="R197" t="s">
        <v>0</v>
      </c>
      <c r="S197">
        <v>116173</v>
      </c>
    </row>
    <row r="198" spans="1:19" x14ac:dyDescent="0.3">
      <c r="A198" t="s">
        <v>0</v>
      </c>
      <c r="B198" t="s">
        <v>4713</v>
      </c>
      <c r="C198" t="s">
        <v>2077</v>
      </c>
      <c r="D198" t="s">
        <v>374</v>
      </c>
      <c r="E198" t="s">
        <v>256</v>
      </c>
      <c r="F198" t="s">
        <v>4417</v>
      </c>
      <c r="G198" t="s">
        <v>4418</v>
      </c>
      <c r="H198" t="s">
        <v>0</v>
      </c>
      <c r="I198" t="s">
        <v>4712</v>
      </c>
      <c r="J198" s="85">
        <v>45299</v>
      </c>
      <c r="K198" t="s">
        <v>4375</v>
      </c>
      <c r="L198" t="s">
        <v>4371</v>
      </c>
      <c r="M198" t="s">
        <v>4372</v>
      </c>
      <c r="N198" t="s">
        <v>0</v>
      </c>
      <c r="O198" t="s">
        <v>0</v>
      </c>
      <c r="P198" t="s">
        <v>4373</v>
      </c>
      <c r="Q198" t="s">
        <v>4367</v>
      </c>
      <c r="R198" t="s">
        <v>0</v>
      </c>
      <c r="S198">
        <v>116173</v>
      </c>
    </row>
    <row r="199" spans="1:19" x14ac:dyDescent="0.3">
      <c r="A199" t="s">
        <v>0</v>
      </c>
      <c r="B199" t="s">
        <v>4622</v>
      </c>
      <c r="C199" t="s">
        <v>2077</v>
      </c>
      <c r="D199" t="s">
        <v>392</v>
      </c>
      <c r="E199" t="s">
        <v>34</v>
      </c>
      <c r="F199" t="s">
        <v>4368</v>
      </c>
      <c r="G199" t="s">
        <v>1339</v>
      </c>
      <c r="H199" t="s">
        <v>0</v>
      </c>
      <c r="I199" t="s">
        <v>4383</v>
      </c>
      <c r="J199" s="85">
        <v>45261</v>
      </c>
      <c r="K199" t="s">
        <v>4375</v>
      </c>
      <c r="L199" t="s">
        <v>4371</v>
      </c>
      <c r="M199" t="s">
        <v>4372</v>
      </c>
      <c r="N199" t="s">
        <v>1605</v>
      </c>
      <c r="O199" t="s">
        <v>708</v>
      </c>
      <c r="P199" t="s">
        <v>4373</v>
      </c>
      <c r="Q199" t="s">
        <v>4367</v>
      </c>
      <c r="R199" t="s">
        <v>0</v>
      </c>
      <c r="S199">
        <v>1195423</v>
      </c>
    </row>
    <row r="200" spans="1:19" x14ac:dyDescent="0.3">
      <c r="A200" t="s">
        <v>0</v>
      </c>
      <c r="B200" t="s">
        <v>4623</v>
      </c>
      <c r="C200" t="s">
        <v>2077</v>
      </c>
      <c r="D200" t="s">
        <v>392</v>
      </c>
      <c r="E200" t="s">
        <v>34</v>
      </c>
      <c r="F200" t="s">
        <v>4384</v>
      </c>
      <c r="G200" t="s">
        <v>57</v>
      </c>
      <c r="H200" t="s">
        <v>0</v>
      </c>
      <c r="I200" t="s">
        <v>4383</v>
      </c>
      <c r="J200" s="85">
        <v>45261</v>
      </c>
      <c r="K200" t="s">
        <v>4375</v>
      </c>
      <c r="L200" t="s">
        <v>4371</v>
      </c>
      <c r="M200" t="s">
        <v>4372</v>
      </c>
      <c r="N200" t="s">
        <v>768</v>
      </c>
      <c r="O200" t="s">
        <v>708</v>
      </c>
      <c r="P200" t="s">
        <v>4373</v>
      </c>
      <c r="Q200" t="s">
        <v>4367</v>
      </c>
      <c r="R200" t="s">
        <v>0</v>
      </c>
      <c r="S200">
        <v>1195424</v>
      </c>
    </row>
    <row r="201" spans="1:19" x14ac:dyDescent="0.3">
      <c r="A201" t="s">
        <v>0</v>
      </c>
      <c r="B201" t="s">
        <v>4625</v>
      </c>
      <c r="C201" t="s">
        <v>2077</v>
      </c>
      <c r="D201" t="s">
        <v>392</v>
      </c>
      <c r="E201" t="s">
        <v>34</v>
      </c>
      <c r="F201" t="s">
        <v>24</v>
      </c>
      <c r="G201" t="s">
        <v>4400</v>
      </c>
      <c r="H201" t="s">
        <v>0</v>
      </c>
      <c r="I201" t="s">
        <v>4624</v>
      </c>
      <c r="J201" s="85">
        <v>43872</v>
      </c>
      <c r="K201" t="s">
        <v>4375</v>
      </c>
      <c r="L201" t="s">
        <v>4371</v>
      </c>
      <c r="M201" t="s">
        <v>4372</v>
      </c>
      <c r="N201" t="s">
        <v>0</v>
      </c>
      <c r="O201" t="s">
        <v>0</v>
      </c>
      <c r="P201" t="s">
        <v>4373</v>
      </c>
      <c r="Q201" t="s">
        <v>4367</v>
      </c>
      <c r="R201" t="s">
        <v>0</v>
      </c>
      <c r="S201">
        <v>119542</v>
      </c>
    </row>
    <row r="202" spans="1:19" x14ac:dyDescent="0.3">
      <c r="A202" t="s">
        <v>0</v>
      </c>
      <c r="B202" t="s">
        <v>1988</v>
      </c>
      <c r="C202" t="s">
        <v>2077</v>
      </c>
      <c r="D202" t="s">
        <v>271</v>
      </c>
      <c r="E202" t="s">
        <v>272</v>
      </c>
      <c r="F202" t="s">
        <v>4368</v>
      </c>
      <c r="G202" t="s">
        <v>1339</v>
      </c>
      <c r="H202" t="s">
        <v>0</v>
      </c>
      <c r="I202" t="s">
        <v>4516</v>
      </c>
      <c r="J202" s="85">
        <v>44698</v>
      </c>
      <c r="K202" t="s">
        <v>4375</v>
      </c>
      <c r="L202" t="s">
        <v>4371</v>
      </c>
      <c r="M202" t="s">
        <v>4372</v>
      </c>
      <c r="N202" t="s">
        <v>702</v>
      </c>
      <c r="O202" t="s">
        <v>708</v>
      </c>
      <c r="P202" t="s">
        <v>4373</v>
      </c>
      <c r="Q202" t="s">
        <v>4367</v>
      </c>
      <c r="R202" t="s">
        <v>0</v>
      </c>
      <c r="S202">
        <v>1224192</v>
      </c>
    </row>
    <row r="203" spans="1:19" x14ac:dyDescent="0.3">
      <c r="A203" t="s">
        <v>0</v>
      </c>
      <c r="B203" t="s">
        <v>488</v>
      </c>
      <c r="C203" t="s">
        <v>2077</v>
      </c>
      <c r="D203" t="s">
        <v>271</v>
      </c>
      <c r="E203" t="s">
        <v>272</v>
      </c>
      <c r="F203" t="s">
        <v>4384</v>
      </c>
      <c r="G203" t="s">
        <v>57</v>
      </c>
      <c r="H203" t="s">
        <v>0</v>
      </c>
      <c r="I203" t="s">
        <v>4516</v>
      </c>
      <c r="J203" s="85">
        <v>44698</v>
      </c>
      <c r="K203" t="s">
        <v>4375</v>
      </c>
      <c r="L203" t="s">
        <v>4371</v>
      </c>
      <c r="M203" t="s">
        <v>4372</v>
      </c>
      <c r="N203" t="s">
        <v>708</v>
      </c>
      <c r="O203" t="s">
        <v>708</v>
      </c>
      <c r="P203" t="s">
        <v>4373</v>
      </c>
      <c r="Q203" t="s">
        <v>4367</v>
      </c>
      <c r="R203" t="s">
        <v>0</v>
      </c>
      <c r="S203">
        <v>1224191</v>
      </c>
    </row>
    <row r="204" spans="1:19" x14ac:dyDescent="0.3">
      <c r="A204" t="s">
        <v>0</v>
      </c>
      <c r="B204" t="s">
        <v>5055</v>
      </c>
      <c r="C204" t="s">
        <v>2077</v>
      </c>
      <c r="D204" t="s">
        <v>364</v>
      </c>
      <c r="E204" t="s">
        <v>157</v>
      </c>
      <c r="F204" t="s">
        <v>4368</v>
      </c>
      <c r="G204" t="s">
        <v>4387</v>
      </c>
      <c r="H204" t="s">
        <v>0</v>
      </c>
      <c r="I204" t="s">
        <v>4538</v>
      </c>
      <c r="J204" s="85">
        <v>46082</v>
      </c>
      <c r="K204" t="s">
        <v>4375</v>
      </c>
      <c r="L204" t="s">
        <v>4371</v>
      </c>
      <c r="M204" t="s">
        <v>4372</v>
      </c>
      <c r="N204" t="s">
        <v>768</v>
      </c>
      <c r="O204" t="s">
        <v>708</v>
      </c>
      <c r="P204" t="s">
        <v>4373</v>
      </c>
      <c r="Q204" t="s">
        <v>4367</v>
      </c>
      <c r="R204" t="s">
        <v>0</v>
      </c>
      <c r="S204">
        <v>1226884</v>
      </c>
    </row>
    <row r="205" spans="1:19" x14ac:dyDescent="0.3">
      <c r="A205" t="s">
        <v>0</v>
      </c>
      <c r="B205" t="s">
        <v>5056</v>
      </c>
      <c r="C205" t="s">
        <v>2077</v>
      </c>
      <c r="D205" t="s">
        <v>364</v>
      </c>
      <c r="E205" t="s">
        <v>157</v>
      </c>
      <c r="F205" t="s">
        <v>4384</v>
      </c>
      <c r="G205" t="s">
        <v>106</v>
      </c>
      <c r="H205" t="s">
        <v>0</v>
      </c>
      <c r="I205" t="s">
        <v>4538</v>
      </c>
      <c r="J205" s="85">
        <v>45282</v>
      </c>
      <c r="K205" t="s">
        <v>4390</v>
      </c>
      <c r="L205" t="s">
        <v>4371</v>
      </c>
      <c r="M205" t="s">
        <v>4372</v>
      </c>
      <c r="N205" t="s">
        <v>702</v>
      </c>
      <c r="O205" t="s">
        <v>708</v>
      </c>
      <c r="P205" t="s">
        <v>4373</v>
      </c>
      <c r="Q205" t="s">
        <v>4367</v>
      </c>
      <c r="R205" t="s">
        <v>0</v>
      </c>
      <c r="S205">
        <v>1226882</v>
      </c>
    </row>
    <row r="206" spans="1:19" x14ac:dyDescent="0.3">
      <c r="A206" t="s">
        <v>0</v>
      </c>
      <c r="B206" t="s">
        <v>1645</v>
      </c>
      <c r="C206" t="s">
        <v>2077</v>
      </c>
      <c r="D206" t="s">
        <v>2322</v>
      </c>
      <c r="E206" t="s">
        <v>180</v>
      </c>
      <c r="F206" t="s">
        <v>4368</v>
      </c>
      <c r="G206" t="s">
        <v>3430</v>
      </c>
      <c r="H206" t="s">
        <v>0</v>
      </c>
      <c r="I206" t="s">
        <v>4511</v>
      </c>
      <c r="J206" s="85">
        <v>44468</v>
      </c>
      <c r="K206" t="s">
        <v>4511</v>
      </c>
      <c r="L206" t="s">
        <v>4371</v>
      </c>
      <c r="M206" t="s">
        <v>4372</v>
      </c>
      <c r="N206" t="s">
        <v>708</v>
      </c>
      <c r="O206" t="s">
        <v>708</v>
      </c>
      <c r="P206" t="s">
        <v>4373</v>
      </c>
      <c r="Q206" t="s">
        <v>4367</v>
      </c>
      <c r="R206" t="s">
        <v>0</v>
      </c>
      <c r="S206">
        <v>1247371</v>
      </c>
    </row>
    <row r="207" spans="1:19" x14ac:dyDescent="0.3">
      <c r="A207" t="s">
        <v>0</v>
      </c>
      <c r="B207" t="s">
        <v>4771</v>
      </c>
      <c r="C207" t="s">
        <v>2077</v>
      </c>
      <c r="D207" t="s">
        <v>2322</v>
      </c>
      <c r="E207" t="s">
        <v>180</v>
      </c>
      <c r="F207" t="s">
        <v>4384</v>
      </c>
      <c r="G207" t="s">
        <v>3427</v>
      </c>
      <c r="H207" t="s">
        <v>0</v>
      </c>
      <c r="I207" t="s">
        <v>4511</v>
      </c>
      <c r="J207" s="85">
        <v>45686</v>
      </c>
      <c r="K207" t="s">
        <v>4511</v>
      </c>
      <c r="L207" t="s">
        <v>4371</v>
      </c>
      <c r="M207" t="s">
        <v>4372</v>
      </c>
      <c r="N207" t="s">
        <v>702</v>
      </c>
      <c r="O207" t="s">
        <v>708</v>
      </c>
      <c r="P207" t="s">
        <v>4373</v>
      </c>
      <c r="Q207" t="s">
        <v>4367</v>
      </c>
      <c r="R207" t="s">
        <v>0</v>
      </c>
      <c r="S207">
        <v>1247372</v>
      </c>
    </row>
    <row r="208" spans="1:19" x14ac:dyDescent="0.3">
      <c r="A208" t="s">
        <v>0</v>
      </c>
      <c r="B208" t="s">
        <v>4771</v>
      </c>
      <c r="C208" t="s">
        <v>2077</v>
      </c>
      <c r="D208" t="s">
        <v>2322</v>
      </c>
      <c r="E208" t="s">
        <v>180</v>
      </c>
      <c r="F208" t="s">
        <v>4376</v>
      </c>
      <c r="G208" t="s">
        <v>1714</v>
      </c>
      <c r="H208" t="s">
        <v>0</v>
      </c>
      <c r="I208" t="s">
        <v>4511</v>
      </c>
      <c r="J208" s="85">
        <v>45922</v>
      </c>
      <c r="K208" t="s">
        <v>4375</v>
      </c>
      <c r="L208" t="s">
        <v>4371</v>
      </c>
      <c r="M208" t="s">
        <v>4372</v>
      </c>
      <c r="N208" t="s">
        <v>1605</v>
      </c>
      <c r="O208" t="s">
        <v>708</v>
      </c>
      <c r="P208" t="s">
        <v>4373</v>
      </c>
      <c r="Q208" t="s">
        <v>4367</v>
      </c>
      <c r="R208" t="s">
        <v>0</v>
      </c>
      <c r="S208">
        <v>1247373</v>
      </c>
    </row>
    <row r="209" spans="1:19" x14ac:dyDescent="0.3">
      <c r="A209" t="s">
        <v>0</v>
      </c>
      <c r="B209" t="s">
        <v>4773</v>
      </c>
      <c r="C209" t="s">
        <v>2077</v>
      </c>
      <c r="D209" t="s">
        <v>2322</v>
      </c>
      <c r="E209" t="s">
        <v>180</v>
      </c>
      <c r="F209" t="s">
        <v>24</v>
      </c>
      <c r="G209" t="s">
        <v>4400</v>
      </c>
      <c r="H209" t="s">
        <v>0</v>
      </c>
      <c r="I209" t="s">
        <v>4772</v>
      </c>
      <c r="J209" s="85">
        <v>44398</v>
      </c>
      <c r="K209" t="s">
        <v>4375</v>
      </c>
      <c r="L209" t="s">
        <v>4371</v>
      </c>
      <c r="M209" t="s">
        <v>4372</v>
      </c>
      <c r="N209" t="s">
        <v>0</v>
      </c>
      <c r="O209" t="s">
        <v>0</v>
      </c>
      <c r="P209" t="s">
        <v>4373</v>
      </c>
      <c r="Q209" t="s">
        <v>4367</v>
      </c>
      <c r="R209" t="s">
        <v>0</v>
      </c>
      <c r="S209">
        <v>124737</v>
      </c>
    </row>
    <row r="210" spans="1:19" x14ac:dyDescent="0.3">
      <c r="A210" t="s">
        <v>0</v>
      </c>
      <c r="B210" t="s">
        <v>489</v>
      </c>
      <c r="C210" t="s">
        <v>2077</v>
      </c>
      <c r="D210" t="s">
        <v>1319</v>
      </c>
      <c r="E210" t="s">
        <v>1320</v>
      </c>
      <c r="F210" t="s">
        <v>4368</v>
      </c>
      <c r="G210" t="s">
        <v>1339</v>
      </c>
      <c r="H210" t="s">
        <v>0</v>
      </c>
      <c r="I210" t="s">
        <v>4369</v>
      </c>
      <c r="J210" s="85">
        <v>42731</v>
      </c>
      <c r="K210" t="s">
        <v>4370</v>
      </c>
      <c r="L210" t="s">
        <v>4371</v>
      </c>
      <c r="M210" t="s">
        <v>4372</v>
      </c>
      <c r="N210" t="s">
        <v>702</v>
      </c>
      <c r="O210" t="s">
        <v>708</v>
      </c>
      <c r="P210" t="s">
        <v>4373</v>
      </c>
      <c r="Q210" t="s">
        <v>4367</v>
      </c>
      <c r="R210" t="s">
        <v>0</v>
      </c>
      <c r="S210">
        <v>1249192</v>
      </c>
    </row>
    <row r="211" spans="1:19" x14ac:dyDescent="0.3">
      <c r="A211" t="s">
        <v>0</v>
      </c>
      <c r="B211" t="s">
        <v>4580</v>
      </c>
      <c r="C211" t="s">
        <v>2077</v>
      </c>
      <c r="D211" t="s">
        <v>174</v>
      </c>
      <c r="E211" t="s">
        <v>162</v>
      </c>
      <c r="F211" t="s">
        <v>4368</v>
      </c>
      <c r="G211" t="s">
        <v>4387</v>
      </c>
      <c r="H211" t="s">
        <v>0</v>
      </c>
      <c r="I211" t="s">
        <v>4533</v>
      </c>
      <c r="J211" s="85">
        <v>46082</v>
      </c>
      <c r="K211" t="s">
        <v>4375</v>
      </c>
      <c r="L211" t="s">
        <v>4371</v>
      </c>
      <c r="M211" t="s">
        <v>4372</v>
      </c>
      <c r="N211" t="s">
        <v>768</v>
      </c>
      <c r="O211" t="s">
        <v>708</v>
      </c>
      <c r="P211" t="s">
        <v>4373</v>
      </c>
      <c r="Q211" t="s">
        <v>4367</v>
      </c>
      <c r="R211" t="s">
        <v>0</v>
      </c>
      <c r="S211">
        <v>1341454</v>
      </c>
    </row>
    <row r="212" spans="1:19" x14ac:dyDescent="0.3">
      <c r="A212" t="s">
        <v>0</v>
      </c>
      <c r="B212" t="s">
        <v>4581</v>
      </c>
      <c r="C212" t="s">
        <v>2077</v>
      </c>
      <c r="D212" t="s">
        <v>174</v>
      </c>
      <c r="E212" t="s">
        <v>162</v>
      </c>
      <c r="F212" t="s">
        <v>4384</v>
      </c>
      <c r="G212" t="s">
        <v>57</v>
      </c>
      <c r="H212" t="s">
        <v>0</v>
      </c>
      <c r="I212" t="s">
        <v>4533</v>
      </c>
      <c r="J212" s="85">
        <v>45261</v>
      </c>
      <c r="K212" t="s">
        <v>4390</v>
      </c>
      <c r="L212" t="s">
        <v>4371</v>
      </c>
      <c r="M212" t="s">
        <v>4372</v>
      </c>
      <c r="N212" t="s">
        <v>1605</v>
      </c>
      <c r="O212" t="s">
        <v>708</v>
      </c>
      <c r="P212" t="s">
        <v>4373</v>
      </c>
      <c r="Q212" t="s">
        <v>4367</v>
      </c>
      <c r="R212" t="s">
        <v>0</v>
      </c>
      <c r="S212">
        <v>1341453</v>
      </c>
    </row>
    <row r="213" spans="1:19" x14ac:dyDescent="0.3">
      <c r="A213" t="s">
        <v>0</v>
      </c>
      <c r="B213" t="s">
        <v>4822</v>
      </c>
      <c r="C213" t="s">
        <v>2077</v>
      </c>
      <c r="D213" t="s">
        <v>2400</v>
      </c>
      <c r="E213" t="s">
        <v>2241</v>
      </c>
      <c r="F213" t="s">
        <v>24</v>
      </c>
      <c r="G213" t="s">
        <v>4400</v>
      </c>
      <c r="H213" t="s">
        <v>0</v>
      </c>
      <c r="I213" t="s">
        <v>4694</v>
      </c>
      <c r="J213" s="85">
        <v>44847</v>
      </c>
      <c r="K213" t="s">
        <v>4375</v>
      </c>
      <c r="L213" t="s">
        <v>4371</v>
      </c>
      <c r="M213" t="s">
        <v>4372</v>
      </c>
      <c r="N213" t="s">
        <v>0</v>
      </c>
      <c r="O213" t="s">
        <v>0</v>
      </c>
      <c r="P213" t="s">
        <v>4373</v>
      </c>
      <c r="Q213" t="s">
        <v>4367</v>
      </c>
      <c r="R213" t="s">
        <v>0</v>
      </c>
      <c r="S213">
        <v>134358</v>
      </c>
    </row>
    <row r="214" spans="1:19" x14ac:dyDescent="0.3">
      <c r="A214" t="s">
        <v>0</v>
      </c>
      <c r="B214" t="s">
        <v>4310</v>
      </c>
      <c r="C214" t="s">
        <v>2077</v>
      </c>
      <c r="D214" t="s">
        <v>3016</v>
      </c>
      <c r="E214" t="s">
        <v>123</v>
      </c>
      <c r="F214" t="s">
        <v>4368</v>
      </c>
      <c r="G214" t="s">
        <v>101</v>
      </c>
      <c r="H214" t="s">
        <v>0</v>
      </c>
      <c r="I214" t="s">
        <v>5365</v>
      </c>
      <c r="J214" s="85">
        <v>45477</v>
      </c>
      <c r="K214" t="s">
        <v>4375</v>
      </c>
      <c r="L214" t="s">
        <v>4371</v>
      </c>
      <c r="M214" t="s">
        <v>4372</v>
      </c>
      <c r="N214" t="s">
        <v>708</v>
      </c>
      <c r="O214" t="s">
        <v>708</v>
      </c>
      <c r="P214" t="s">
        <v>4373</v>
      </c>
      <c r="Q214" t="s">
        <v>4367</v>
      </c>
      <c r="R214" t="s">
        <v>0</v>
      </c>
      <c r="S214">
        <v>1372711</v>
      </c>
    </row>
    <row r="215" spans="1:19" x14ac:dyDescent="0.3">
      <c r="A215" t="s">
        <v>0</v>
      </c>
      <c r="B215" t="s">
        <v>4441</v>
      </c>
      <c r="C215" t="s">
        <v>2077</v>
      </c>
      <c r="D215" t="s">
        <v>1288</v>
      </c>
      <c r="E215" t="s">
        <v>40</v>
      </c>
      <c r="F215" t="s">
        <v>4368</v>
      </c>
      <c r="G215" t="s">
        <v>1339</v>
      </c>
      <c r="H215" t="s">
        <v>0</v>
      </c>
      <c r="I215" t="s">
        <v>4383</v>
      </c>
      <c r="J215" s="85">
        <v>45278</v>
      </c>
      <c r="K215" t="s">
        <v>4375</v>
      </c>
      <c r="L215" t="s">
        <v>4371</v>
      </c>
      <c r="M215" t="s">
        <v>4372</v>
      </c>
      <c r="N215" t="s">
        <v>702</v>
      </c>
      <c r="O215" t="s">
        <v>708</v>
      </c>
      <c r="P215" t="s">
        <v>4373</v>
      </c>
      <c r="Q215" t="s">
        <v>4367</v>
      </c>
      <c r="R215" t="s">
        <v>0</v>
      </c>
      <c r="S215">
        <v>1377572</v>
      </c>
    </row>
    <row r="216" spans="1:19" x14ac:dyDescent="0.3">
      <c r="A216" t="s">
        <v>0</v>
      </c>
      <c r="B216" t="s">
        <v>4442</v>
      </c>
      <c r="C216" t="s">
        <v>2077</v>
      </c>
      <c r="D216" t="s">
        <v>1288</v>
      </c>
      <c r="E216" t="s">
        <v>40</v>
      </c>
      <c r="F216" t="s">
        <v>4384</v>
      </c>
      <c r="G216" t="s">
        <v>57</v>
      </c>
      <c r="H216" t="s">
        <v>0</v>
      </c>
      <c r="I216" t="s">
        <v>4383</v>
      </c>
      <c r="J216" s="85">
        <v>45278</v>
      </c>
      <c r="K216" t="s">
        <v>4375</v>
      </c>
      <c r="L216" t="s">
        <v>4371</v>
      </c>
      <c r="M216" t="s">
        <v>4372</v>
      </c>
      <c r="N216" t="s">
        <v>1605</v>
      </c>
      <c r="O216" t="s">
        <v>708</v>
      </c>
      <c r="P216" t="s">
        <v>4373</v>
      </c>
      <c r="Q216" t="s">
        <v>4367</v>
      </c>
      <c r="R216" t="s">
        <v>0</v>
      </c>
      <c r="S216">
        <v>1377573</v>
      </c>
    </row>
    <row r="217" spans="1:19" x14ac:dyDescent="0.3">
      <c r="A217" t="s">
        <v>0</v>
      </c>
      <c r="B217" t="s">
        <v>4444</v>
      </c>
      <c r="C217" t="s">
        <v>2077</v>
      </c>
      <c r="D217" t="s">
        <v>1288</v>
      </c>
      <c r="E217" t="s">
        <v>40</v>
      </c>
      <c r="F217" t="s">
        <v>24</v>
      </c>
      <c r="G217" t="s">
        <v>4400</v>
      </c>
      <c r="H217" t="s">
        <v>0</v>
      </c>
      <c r="I217" t="s">
        <v>4443</v>
      </c>
      <c r="J217" s="85">
        <v>45905</v>
      </c>
      <c r="K217" t="s">
        <v>4375</v>
      </c>
      <c r="L217" t="s">
        <v>4371</v>
      </c>
      <c r="M217" t="s">
        <v>4372</v>
      </c>
      <c r="N217" t="s">
        <v>0</v>
      </c>
      <c r="O217" t="s">
        <v>0</v>
      </c>
      <c r="P217" t="s">
        <v>4373</v>
      </c>
      <c r="Q217" t="s">
        <v>4367</v>
      </c>
      <c r="R217" t="s">
        <v>0</v>
      </c>
      <c r="S217">
        <v>137757</v>
      </c>
    </row>
    <row r="218" spans="1:19" x14ac:dyDescent="0.3">
      <c r="A218" t="s">
        <v>0</v>
      </c>
      <c r="B218" t="s">
        <v>491</v>
      </c>
      <c r="C218" t="s">
        <v>2077</v>
      </c>
      <c r="D218" t="s">
        <v>1296</v>
      </c>
      <c r="E218" t="s">
        <v>45</v>
      </c>
      <c r="F218" t="s">
        <v>4368</v>
      </c>
      <c r="G218" t="s">
        <v>101</v>
      </c>
      <c r="H218" t="s">
        <v>0</v>
      </c>
      <c r="I218" t="s">
        <v>4369</v>
      </c>
      <c r="J218" s="85">
        <v>42731</v>
      </c>
      <c r="K218" t="s">
        <v>4375</v>
      </c>
      <c r="L218" t="s">
        <v>4371</v>
      </c>
      <c r="M218" t="s">
        <v>4372</v>
      </c>
      <c r="N218" t="s">
        <v>708</v>
      </c>
      <c r="O218" t="s">
        <v>708</v>
      </c>
      <c r="P218" t="s">
        <v>4373</v>
      </c>
      <c r="Q218" t="s">
        <v>4367</v>
      </c>
      <c r="R218" t="s">
        <v>0</v>
      </c>
      <c r="S218">
        <v>1378821</v>
      </c>
    </row>
    <row r="219" spans="1:19" x14ac:dyDescent="0.3">
      <c r="A219" t="s">
        <v>0</v>
      </c>
      <c r="B219" t="s">
        <v>490</v>
      </c>
      <c r="C219" t="s">
        <v>2077</v>
      </c>
      <c r="D219" t="s">
        <v>1296</v>
      </c>
      <c r="E219" t="s">
        <v>45</v>
      </c>
      <c r="F219" t="s">
        <v>4384</v>
      </c>
      <c r="G219" t="s">
        <v>106</v>
      </c>
      <c r="H219" t="s">
        <v>0</v>
      </c>
      <c r="I219" t="s">
        <v>4445</v>
      </c>
      <c r="J219" s="85">
        <v>42821</v>
      </c>
      <c r="K219" t="s">
        <v>4375</v>
      </c>
      <c r="L219" t="s">
        <v>4371</v>
      </c>
      <c r="M219" t="s">
        <v>4372</v>
      </c>
      <c r="N219" t="s">
        <v>708</v>
      </c>
      <c r="O219" t="s">
        <v>708</v>
      </c>
      <c r="P219" t="s">
        <v>4373</v>
      </c>
      <c r="Q219" t="s">
        <v>4367</v>
      </c>
      <c r="R219" t="s">
        <v>0</v>
      </c>
      <c r="S219">
        <v>1378821</v>
      </c>
    </row>
    <row r="220" spans="1:19" x14ac:dyDescent="0.3">
      <c r="A220" t="s">
        <v>0</v>
      </c>
      <c r="B220" t="s">
        <v>492</v>
      </c>
      <c r="C220" t="s">
        <v>2077</v>
      </c>
      <c r="D220" t="s">
        <v>1295</v>
      </c>
      <c r="E220" t="s">
        <v>36</v>
      </c>
      <c r="F220" t="s">
        <v>4368</v>
      </c>
      <c r="G220" t="s">
        <v>1339</v>
      </c>
      <c r="H220" t="s">
        <v>0</v>
      </c>
      <c r="I220" t="s">
        <v>4369</v>
      </c>
      <c r="J220" s="85">
        <v>42731</v>
      </c>
      <c r="K220" t="s">
        <v>4375</v>
      </c>
      <c r="L220" t="s">
        <v>4371</v>
      </c>
      <c r="M220" t="s">
        <v>4372</v>
      </c>
      <c r="N220" t="s">
        <v>708</v>
      </c>
      <c r="O220" t="s">
        <v>708</v>
      </c>
      <c r="P220" t="s">
        <v>4373</v>
      </c>
      <c r="Q220" t="s">
        <v>4367</v>
      </c>
      <c r="R220" t="s">
        <v>0</v>
      </c>
      <c r="S220">
        <v>1378861</v>
      </c>
    </row>
    <row r="221" spans="1:19" x14ac:dyDescent="0.3">
      <c r="A221" t="s">
        <v>0</v>
      </c>
      <c r="B221" t="s">
        <v>494</v>
      </c>
      <c r="C221" t="s">
        <v>2077</v>
      </c>
      <c r="D221" t="s">
        <v>1308</v>
      </c>
      <c r="E221" t="s">
        <v>216</v>
      </c>
      <c r="F221" t="s">
        <v>4368</v>
      </c>
      <c r="G221" t="s">
        <v>101</v>
      </c>
      <c r="H221" t="s">
        <v>0</v>
      </c>
      <c r="I221" t="s">
        <v>4369</v>
      </c>
      <c r="J221" s="85">
        <v>42731</v>
      </c>
      <c r="K221" t="s">
        <v>4375</v>
      </c>
      <c r="L221" t="s">
        <v>4371</v>
      </c>
      <c r="M221" t="s">
        <v>4372</v>
      </c>
      <c r="N221" t="s">
        <v>708</v>
      </c>
      <c r="O221" t="s">
        <v>708</v>
      </c>
      <c r="P221" t="s">
        <v>4373</v>
      </c>
      <c r="Q221" t="s">
        <v>4367</v>
      </c>
      <c r="R221" t="s">
        <v>0</v>
      </c>
      <c r="S221">
        <v>1378901</v>
      </c>
    </row>
    <row r="222" spans="1:19" x14ac:dyDescent="0.3">
      <c r="A222" t="s">
        <v>0</v>
      </c>
      <c r="B222" t="s">
        <v>493</v>
      </c>
      <c r="C222" t="s">
        <v>2077</v>
      </c>
      <c r="D222" t="s">
        <v>1308</v>
      </c>
      <c r="E222" t="s">
        <v>216</v>
      </c>
      <c r="F222" t="s">
        <v>4384</v>
      </c>
      <c r="G222" t="s">
        <v>106</v>
      </c>
      <c r="H222" t="s">
        <v>0</v>
      </c>
      <c r="I222" t="s">
        <v>4445</v>
      </c>
      <c r="J222" s="85">
        <v>42821</v>
      </c>
      <c r="K222" t="s">
        <v>4375</v>
      </c>
      <c r="L222" t="s">
        <v>4371</v>
      </c>
      <c r="M222" t="s">
        <v>4372</v>
      </c>
      <c r="N222" t="s">
        <v>708</v>
      </c>
      <c r="O222" t="s">
        <v>708</v>
      </c>
      <c r="P222" t="s">
        <v>4373</v>
      </c>
      <c r="Q222" t="s">
        <v>4367</v>
      </c>
      <c r="R222" t="s">
        <v>0</v>
      </c>
      <c r="S222">
        <v>1378901</v>
      </c>
    </row>
    <row r="223" spans="1:19" x14ac:dyDescent="0.3">
      <c r="A223" t="s">
        <v>0</v>
      </c>
      <c r="B223" t="s">
        <v>4800</v>
      </c>
      <c r="C223" t="s">
        <v>2077</v>
      </c>
      <c r="D223" t="s">
        <v>1292</v>
      </c>
      <c r="E223" t="s">
        <v>222</v>
      </c>
      <c r="F223" t="s">
        <v>4368</v>
      </c>
      <c r="G223" t="s">
        <v>101</v>
      </c>
      <c r="H223" t="s">
        <v>0</v>
      </c>
      <c r="I223" t="s">
        <v>4383</v>
      </c>
      <c r="J223" s="85">
        <v>45281</v>
      </c>
      <c r="K223" t="s">
        <v>4375</v>
      </c>
      <c r="L223" t="s">
        <v>4371</v>
      </c>
      <c r="M223" t="s">
        <v>4372</v>
      </c>
      <c r="N223" t="s">
        <v>768</v>
      </c>
      <c r="O223" t="s">
        <v>708</v>
      </c>
      <c r="P223" t="s">
        <v>4373</v>
      </c>
      <c r="Q223" t="s">
        <v>4367</v>
      </c>
      <c r="R223" t="s">
        <v>0</v>
      </c>
      <c r="S223">
        <v>1378934</v>
      </c>
    </row>
    <row r="224" spans="1:19" x14ac:dyDescent="0.3">
      <c r="A224" t="s">
        <v>0</v>
      </c>
      <c r="B224" t="s">
        <v>4801</v>
      </c>
      <c r="C224" t="s">
        <v>2077</v>
      </c>
      <c r="D224" t="s">
        <v>1292</v>
      </c>
      <c r="E224" t="s">
        <v>222</v>
      </c>
      <c r="F224" t="s">
        <v>4384</v>
      </c>
      <c r="G224" t="s">
        <v>106</v>
      </c>
      <c r="H224" t="s">
        <v>0</v>
      </c>
      <c r="I224" t="s">
        <v>4383</v>
      </c>
      <c r="J224" s="85">
        <v>45281</v>
      </c>
      <c r="K224" t="s">
        <v>4375</v>
      </c>
      <c r="L224" t="s">
        <v>4371</v>
      </c>
      <c r="M224" t="s">
        <v>4372</v>
      </c>
      <c r="N224" t="s">
        <v>1610</v>
      </c>
      <c r="O224" t="s">
        <v>708</v>
      </c>
      <c r="P224" t="s">
        <v>4373</v>
      </c>
      <c r="Q224" t="s">
        <v>4367</v>
      </c>
      <c r="R224" t="s">
        <v>0</v>
      </c>
      <c r="S224">
        <v>1378935</v>
      </c>
    </row>
    <row r="225" spans="1:19" x14ac:dyDescent="0.3">
      <c r="A225" t="s">
        <v>0</v>
      </c>
      <c r="B225" t="s">
        <v>4803</v>
      </c>
      <c r="C225" t="s">
        <v>2077</v>
      </c>
      <c r="D225" t="s">
        <v>1292</v>
      </c>
      <c r="E225" t="s">
        <v>222</v>
      </c>
      <c r="F225" t="s">
        <v>24</v>
      </c>
      <c r="G225" t="s">
        <v>4400</v>
      </c>
      <c r="H225" t="s">
        <v>0</v>
      </c>
      <c r="I225" t="s">
        <v>4802</v>
      </c>
      <c r="J225" s="85">
        <v>44271</v>
      </c>
      <c r="K225" t="s">
        <v>4375</v>
      </c>
      <c r="L225" t="s">
        <v>4371</v>
      </c>
      <c r="M225" t="s">
        <v>4372</v>
      </c>
      <c r="N225" t="s">
        <v>0</v>
      </c>
      <c r="O225" t="s">
        <v>0</v>
      </c>
      <c r="P225" t="s">
        <v>4373</v>
      </c>
      <c r="Q225" t="s">
        <v>4367</v>
      </c>
      <c r="R225" t="s">
        <v>0</v>
      </c>
      <c r="S225">
        <v>137893</v>
      </c>
    </row>
    <row r="226" spans="1:19" x14ac:dyDescent="0.3">
      <c r="A226" t="s">
        <v>0</v>
      </c>
      <c r="B226" t="s">
        <v>4805</v>
      </c>
      <c r="C226" t="s">
        <v>2077</v>
      </c>
      <c r="D226" t="s">
        <v>1292</v>
      </c>
      <c r="E226" t="s">
        <v>222</v>
      </c>
      <c r="F226" t="s">
        <v>4417</v>
      </c>
      <c r="G226" t="s">
        <v>4418</v>
      </c>
      <c r="H226" t="s">
        <v>0</v>
      </c>
      <c r="I226" t="s">
        <v>4804</v>
      </c>
      <c r="J226" s="85">
        <v>44641</v>
      </c>
      <c r="K226" t="s">
        <v>4375</v>
      </c>
      <c r="L226" t="s">
        <v>4371</v>
      </c>
      <c r="M226" t="s">
        <v>4372</v>
      </c>
      <c r="N226" t="s">
        <v>0</v>
      </c>
      <c r="O226" t="s">
        <v>0</v>
      </c>
      <c r="P226" t="s">
        <v>4373</v>
      </c>
      <c r="Q226" t="s">
        <v>4367</v>
      </c>
      <c r="R226" t="s">
        <v>0</v>
      </c>
      <c r="S226">
        <v>137893</v>
      </c>
    </row>
    <row r="227" spans="1:19" x14ac:dyDescent="0.3">
      <c r="A227" t="s">
        <v>0</v>
      </c>
      <c r="B227" t="s">
        <v>4807</v>
      </c>
      <c r="C227" t="s">
        <v>2077</v>
      </c>
      <c r="D227" t="s">
        <v>1292</v>
      </c>
      <c r="E227" t="s">
        <v>222</v>
      </c>
      <c r="F227" t="s">
        <v>4437</v>
      </c>
      <c r="G227" t="s">
        <v>4418</v>
      </c>
      <c r="H227" t="s">
        <v>0</v>
      </c>
      <c r="I227" t="s">
        <v>4806</v>
      </c>
      <c r="J227" s="85">
        <v>44644</v>
      </c>
      <c r="K227" t="s">
        <v>4375</v>
      </c>
      <c r="L227" t="s">
        <v>4371</v>
      </c>
      <c r="M227" t="s">
        <v>4372</v>
      </c>
      <c r="N227" t="s">
        <v>0</v>
      </c>
      <c r="O227" t="s">
        <v>0</v>
      </c>
      <c r="P227" t="s">
        <v>4373</v>
      </c>
      <c r="Q227" t="s">
        <v>4367</v>
      </c>
      <c r="R227" t="s">
        <v>0</v>
      </c>
      <c r="S227">
        <v>137893</v>
      </c>
    </row>
    <row r="228" spans="1:19" x14ac:dyDescent="0.3">
      <c r="A228" t="s">
        <v>0</v>
      </c>
      <c r="B228" t="s">
        <v>4175</v>
      </c>
      <c r="C228" t="s">
        <v>2077</v>
      </c>
      <c r="D228" t="s">
        <v>4288</v>
      </c>
      <c r="E228" t="s">
        <v>99</v>
      </c>
      <c r="F228" t="s">
        <v>4368</v>
      </c>
      <c r="G228" t="s">
        <v>101</v>
      </c>
      <c r="H228" t="s">
        <v>0</v>
      </c>
      <c r="I228" t="s">
        <v>5818</v>
      </c>
      <c r="J228" s="85">
        <v>46066</v>
      </c>
      <c r="K228" t="s">
        <v>4375</v>
      </c>
      <c r="L228" t="s">
        <v>4371</v>
      </c>
      <c r="M228" t="s">
        <v>4372</v>
      </c>
      <c r="N228" t="s">
        <v>708</v>
      </c>
      <c r="O228" t="s">
        <v>708</v>
      </c>
      <c r="P228" t="s">
        <v>4373</v>
      </c>
      <c r="Q228" t="s">
        <v>4367</v>
      </c>
      <c r="R228" t="s">
        <v>0</v>
      </c>
      <c r="S228">
        <v>1425521</v>
      </c>
    </row>
    <row r="229" spans="1:19" x14ac:dyDescent="0.3">
      <c r="A229" t="s">
        <v>0</v>
      </c>
      <c r="B229" t="s">
        <v>4216</v>
      </c>
      <c r="C229" t="s">
        <v>2077</v>
      </c>
      <c r="D229" t="s">
        <v>4288</v>
      </c>
      <c r="E229" t="s">
        <v>99</v>
      </c>
      <c r="F229" t="s">
        <v>4378</v>
      </c>
      <c r="G229" t="s">
        <v>1879</v>
      </c>
      <c r="H229" t="s">
        <v>0</v>
      </c>
      <c r="I229" t="s">
        <v>4379</v>
      </c>
      <c r="J229" s="85">
        <v>46083</v>
      </c>
      <c r="K229" t="s">
        <v>4375</v>
      </c>
      <c r="L229" t="s">
        <v>4371</v>
      </c>
      <c r="M229" t="s">
        <v>4372</v>
      </c>
      <c r="N229" t="s">
        <v>708</v>
      </c>
      <c r="O229" t="s">
        <v>708</v>
      </c>
      <c r="P229" t="s">
        <v>4373</v>
      </c>
      <c r="Q229" t="s">
        <v>4367</v>
      </c>
      <c r="R229" t="s">
        <v>0</v>
      </c>
      <c r="S229">
        <v>1425521</v>
      </c>
    </row>
    <row r="230" spans="1:19" x14ac:dyDescent="0.3">
      <c r="A230" t="s">
        <v>0</v>
      </c>
      <c r="B230" t="s">
        <v>4177</v>
      </c>
      <c r="C230" t="s">
        <v>2077</v>
      </c>
      <c r="D230" t="s">
        <v>4289</v>
      </c>
      <c r="E230" t="s">
        <v>120</v>
      </c>
      <c r="F230" t="s">
        <v>4376</v>
      </c>
      <c r="G230" t="s">
        <v>101</v>
      </c>
      <c r="H230" t="s">
        <v>0</v>
      </c>
      <c r="I230" t="s">
        <v>5816</v>
      </c>
      <c r="J230" s="85">
        <v>46073</v>
      </c>
      <c r="K230" t="s">
        <v>4375</v>
      </c>
      <c r="L230" t="s">
        <v>4371</v>
      </c>
      <c r="M230" t="s">
        <v>4372</v>
      </c>
      <c r="N230" t="s">
        <v>708</v>
      </c>
      <c r="O230" t="s">
        <v>708</v>
      </c>
      <c r="P230" t="s">
        <v>4373</v>
      </c>
      <c r="Q230" t="s">
        <v>4367</v>
      </c>
      <c r="R230" t="s">
        <v>0</v>
      </c>
      <c r="S230">
        <v>1425541</v>
      </c>
    </row>
    <row r="231" spans="1:19" x14ac:dyDescent="0.3">
      <c r="A231" t="s">
        <v>0</v>
      </c>
      <c r="B231" t="s">
        <v>4218</v>
      </c>
      <c r="C231" t="s">
        <v>2077</v>
      </c>
      <c r="D231" t="s">
        <v>4289</v>
      </c>
      <c r="E231" t="s">
        <v>120</v>
      </c>
      <c r="F231" t="s">
        <v>4378</v>
      </c>
      <c r="G231" t="s">
        <v>1879</v>
      </c>
      <c r="H231" t="s">
        <v>0</v>
      </c>
      <c r="I231" t="s">
        <v>4379</v>
      </c>
      <c r="J231" s="85">
        <v>46083</v>
      </c>
      <c r="K231" t="s">
        <v>4375</v>
      </c>
      <c r="L231" t="s">
        <v>4371</v>
      </c>
      <c r="M231" t="s">
        <v>4372</v>
      </c>
      <c r="N231" t="s">
        <v>708</v>
      </c>
      <c r="O231" t="s">
        <v>708</v>
      </c>
      <c r="P231" t="s">
        <v>4373</v>
      </c>
      <c r="Q231" t="s">
        <v>4367</v>
      </c>
      <c r="R231" t="s">
        <v>0</v>
      </c>
      <c r="S231">
        <v>1425541</v>
      </c>
    </row>
    <row r="232" spans="1:19" x14ac:dyDescent="0.3">
      <c r="A232" t="s">
        <v>0</v>
      </c>
      <c r="B232" t="s">
        <v>4737</v>
      </c>
      <c r="C232" t="s">
        <v>2077</v>
      </c>
      <c r="D232" t="s">
        <v>393</v>
      </c>
      <c r="E232" t="s">
        <v>394</v>
      </c>
      <c r="F232" t="s">
        <v>24</v>
      </c>
      <c r="G232" t="s">
        <v>4400</v>
      </c>
      <c r="H232" t="s">
        <v>0</v>
      </c>
      <c r="I232" t="s">
        <v>4736</v>
      </c>
      <c r="J232" s="85">
        <v>45071</v>
      </c>
      <c r="K232" t="s">
        <v>4375</v>
      </c>
      <c r="L232" t="s">
        <v>4371</v>
      </c>
      <c r="M232" t="s">
        <v>4372</v>
      </c>
      <c r="N232" t="s">
        <v>0</v>
      </c>
      <c r="O232" t="s">
        <v>0</v>
      </c>
      <c r="P232" t="s">
        <v>4373</v>
      </c>
      <c r="Q232" t="s">
        <v>4367</v>
      </c>
      <c r="R232" t="s">
        <v>0</v>
      </c>
      <c r="S232">
        <v>146279</v>
      </c>
    </row>
    <row r="233" spans="1:19" x14ac:dyDescent="0.3">
      <c r="A233" t="s">
        <v>0</v>
      </c>
      <c r="B233" t="s">
        <v>4014</v>
      </c>
      <c r="C233" t="s">
        <v>2077</v>
      </c>
      <c r="D233" t="s">
        <v>1277</v>
      </c>
      <c r="E233" t="s">
        <v>1278</v>
      </c>
      <c r="F233" t="s">
        <v>4368</v>
      </c>
      <c r="G233" t="s">
        <v>4387</v>
      </c>
      <c r="H233" t="s">
        <v>0</v>
      </c>
      <c r="I233" t="s">
        <v>4565</v>
      </c>
      <c r="J233" s="85">
        <v>46082</v>
      </c>
      <c r="K233" t="s">
        <v>4375</v>
      </c>
      <c r="L233" t="s">
        <v>4371</v>
      </c>
      <c r="M233" t="s">
        <v>4372</v>
      </c>
      <c r="N233" t="s">
        <v>702</v>
      </c>
      <c r="O233" t="s">
        <v>708</v>
      </c>
      <c r="P233" t="s">
        <v>4373</v>
      </c>
      <c r="Q233" t="s">
        <v>4367</v>
      </c>
      <c r="R233" t="s">
        <v>0</v>
      </c>
      <c r="S233">
        <v>1462812</v>
      </c>
    </row>
    <row r="234" spans="1:19" x14ac:dyDescent="0.3">
      <c r="A234" t="s">
        <v>0</v>
      </c>
      <c r="B234" t="s">
        <v>4853</v>
      </c>
      <c r="C234" t="s">
        <v>2077</v>
      </c>
      <c r="D234" t="s">
        <v>1277</v>
      </c>
      <c r="E234" t="s">
        <v>1278</v>
      </c>
      <c r="F234" t="s">
        <v>4384</v>
      </c>
      <c r="G234" t="s">
        <v>1647</v>
      </c>
      <c r="H234" t="s">
        <v>0</v>
      </c>
      <c r="I234" t="s">
        <v>4565</v>
      </c>
      <c r="J234" s="85">
        <v>42864</v>
      </c>
      <c r="K234" t="s">
        <v>4390</v>
      </c>
      <c r="L234" t="s">
        <v>4371</v>
      </c>
      <c r="M234" t="s">
        <v>4372</v>
      </c>
      <c r="N234" t="s">
        <v>708</v>
      </c>
      <c r="O234" t="s">
        <v>708</v>
      </c>
      <c r="P234" t="s">
        <v>4373</v>
      </c>
      <c r="Q234" t="s">
        <v>4367</v>
      </c>
      <c r="R234" t="s">
        <v>0</v>
      </c>
      <c r="S234">
        <v>1462811</v>
      </c>
    </row>
    <row r="235" spans="1:19" x14ac:dyDescent="0.3">
      <c r="A235" t="s">
        <v>0</v>
      </c>
      <c r="B235" t="s">
        <v>2047</v>
      </c>
      <c r="C235" t="s">
        <v>2077</v>
      </c>
      <c r="D235" t="s">
        <v>2052</v>
      </c>
      <c r="E235" t="s">
        <v>120</v>
      </c>
      <c r="F235" t="s">
        <v>4368</v>
      </c>
      <c r="G235" t="s">
        <v>3613</v>
      </c>
      <c r="H235" t="s">
        <v>0</v>
      </c>
      <c r="I235" t="s">
        <v>4577</v>
      </c>
      <c r="J235" s="85">
        <v>44770</v>
      </c>
      <c r="K235" t="s">
        <v>4577</v>
      </c>
      <c r="L235" t="s">
        <v>4371</v>
      </c>
      <c r="M235" t="s">
        <v>4372</v>
      </c>
      <c r="N235" t="s">
        <v>708</v>
      </c>
      <c r="O235" t="s">
        <v>708</v>
      </c>
      <c r="P235" t="s">
        <v>4373</v>
      </c>
      <c r="Q235" t="s">
        <v>4367</v>
      </c>
      <c r="R235" t="s">
        <v>0</v>
      </c>
      <c r="S235">
        <v>1512501</v>
      </c>
    </row>
    <row r="236" spans="1:19" x14ac:dyDescent="0.3">
      <c r="A236" t="s">
        <v>0</v>
      </c>
      <c r="B236" t="s">
        <v>2047</v>
      </c>
      <c r="C236" t="s">
        <v>2077</v>
      </c>
      <c r="D236" t="s">
        <v>2052</v>
      </c>
      <c r="E236" t="s">
        <v>120</v>
      </c>
      <c r="F236" t="s">
        <v>4376</v>
      </c>
      <c r="G236" t="s">
        <v>101</v>
      </c>
      <c r="H236" t="s">
        <v>0</v>
      </c>
      <c r="I236" t="s">
        <v>4577</v>
      </c>
      <c r="J236" s="85">
        <v>45917</v>
      </c>
      <c r="K236" t="s">
        <v>4375</v>
      </c>
      <c r="L236" t="s">
        <v>4371</v>
      </c>
      <c r="M236" t="s">
        <v>4372</v>
      </c>
      <c r="N236" t="s">
        <v>702</v>
      </c>
      <c r="O236" t="s">
        <v>708</v>
      </c>
      <c r="P236" t="s">
        <v>4373</v>
      </c>
      <c r="Q236" t="s">
        <v>4367</v>
      </c>
      <c r="R236" t="s">
        <v>0</v>
      </c>
      <c r="S236">
        <v>1512502</v>
      </c>
    </row>
    <row r="237" spans="1:19" x14ac:dyDescent="0.3">
      <c r="A237" t="s">
        <v>0</v>
      </c>
      <c r="B237" t="s">
        <v>4869</v>
      </c>
      <c r="C237" t="s">
        <v>2077</v>
      </c>
      <c r="D237" t="s">
        <v>1286</v>
      </c>
      <c r="E237" t="s">
        <v>2143</v>
      </c>
      <c r="F237" t="s">
        <v>4368</v>
      </c>
      <c r="G237" t="s">
        <v>4387</v>
      </c>
      <c r="H237" t="s">
        <v>0</v>
      </c>
      <c r="I237" t="s">
        <v>4408</v>
      </c>
      <c r="J237" s="85">
        <v>46082</v>
      </c>
      <c r="K237" t="s">
        <v>4375</v>
      </c>
      <c r="L237" t="s">
        <v>4371</v>
      </c>
      <c r="M237" t="s">
        <v>4372</v>
      </c>
      <c r="N237" t="s">
        <v>1605</v>
      </c>
      <c r="O237" t="s">
        <v>708</v>
      </c>
      <c r="P237" t="s">
        <v>4373</v>
      </c>
      <c r="Q237" t="s">
        <v>4367</v>
      </c>
      <c r="R237" t="s">
        <v>0</v>
      </c>
      <c r="S237">
        <v>1531283</v>
      </c>
    </row>
    <row r="238" spans="1:19" x14ac:dyDescent="0.3">
      <c r="A238" t="s">
        <v>0</v>
      </c>
      <c r="B238" t="s">
        <v>4870</v>
      </c>
      <c r="C238" t="s">
        <v>2077</v>
      </c>
      <c r="D238" t="s">
        <v>1286</v>
      </c>
      <c r="E238" t="s">
        <v>2143</v>
      </c>
      <c r="F238" t="s">
        <v>4384</v>
      </c>
      <c r="G238" t="s">
        <v>106</v>
      </c>
      <c r="H238" t="s">
        <v>0</v>
      </c>
      <c r="I238" t="s">
        <v>4408</v>
      </c>
      <c r="J238" s="85">
        <v>45261</v>
      </c>
      <c r="K238" t="s">
        <v>4390</v>
      </c>
      <c r="L238" t="s">
        <v>4371</v>
      </c>
      <c r="M238" t="s">
        <v>4372</v>
      </c>
      <c r="N238" t="s">
        <v>702</v>
      </c>
      <c r="O238" t="s">
        <v>708</v>
      </c>
      <c r="P238" t="s">
        <v>4373</v>
      </c>
      <c r="Q238" t="s">
        <v>4367</v>
      </c>
      <c r="R238" t="s">
        <v>0</v>
      </c>
      <c r="S238">
        <v>1531282</v>
      </c>
    </row>
    <row r="239" spans="1:19" x14ac:dyDescent="0.3">
      <c r="A239" t="s">
        <v>0</v>
      </c>
      <c r="B239" t="s">
        <v>495</v>
      </c>
      <c r="C239" t="s">
        <v>2077</v>
      </c>
      <c r="D239" t="s">
        <v>212</v>
      </c>
      <c r="E239" t="s">
        <v>213</v>
      </c>
      <c r="F239" t="s">
        <v>4368</v>
      </c>
      <c r="G239" t="s">
        <v>101</v>
      </c>
      <c r="H239" t="s">
        <v>0</v>
      </c>
      <c r="I239" t="s">
        <v>4511</v>
      </c>
      <c r="J239" s="85">
        <v>45261</v>
      </c>
      <c r="K239" t="s">
        <v>4375</v>
      </c>
      <c r="L239" t="s">
        <v>4371</v>
      </c>
      <c r="M239" t="s">
        <v>4372</v>
      </c>
      <c r="N239" t="s">
        <v>708</v>
      </c>
      <c r="O239" t="s">
        <v>708</v>
      </c>
      <c r="P239" t="s">
        <v>4373</v>
      </c>
      <c r="Q239" t="s">
        <v>4367</v>
      </c>
      <c r="R239" t="s">
        <v>0</v>
      </c>
      <c r="S239">
        <v>1648111</v>
      </c>
    </row>
    <row r="240" spans="1:19" x14ac:dyDescent="0.3">
      <c r="A240" t="s">
        <v>0</v>
      </c>
      <c r="B240" t="s">
        <v>496</v>
      </c>
      <c r="C240" t="s">
        <v>2077</v>
      </c>
      <c r="D240" t="s">
        <v>1140</v>
      </c>
      <c r="E240" t="s">
        <v>1141</v>
      </c>
      <c r="F240" t="s">
        <v>4368</v>
      </c>
      <c r="G240" t="s">
        <v>101</v>
      </c>
      <c r="H240" t="s">
        <v>0</v>
      </c>
      <c r="I240" t="s">
        <v>4511</v>
      </c>
      <c r="J240" s="85">
        <v>45261</v>
      </c>
      <c r="K240" t="s">
        <v>4375</v>
      </c>
      <c r="L240" t="s">
        <v>4371</v>
      </c>
      <c r="M240" t="s">
        <v>4372</v>
      </c>
      <c r="N240" t="s">
        <v>708</v>
      </c>
      <c r="O240" t="s">
        <v>708</v>
      </c>
      <c r="P240" t="s">
        <v>4373</v>
      </c>
      <c r="Q240" t="s">
        <v>4367</v>
      </c>
      <c r="R240" t="s">
        <v>0</v>
      </c>
      <c r="S240">
        <v>1648121</v>
      </c>
    </row>
    <row r="241" spans="1:19" x14ac:dyDescent="0.3">
      <c r="A241" t="s">
        <v>0</v>
      </c>
      <c r="B241" t="s">
        <v>497</v>
      </c>
      <c r="C241" t="s">
        <v>2077</v>
      </c>
      <c r="D241" t="s">
        <v>2250</v>
      </c>
      <c r="E241" t="s">
        <v>141</v>
      </c>
      <c r="F241" t="s">
        <v>4368</v>
      </c>
      <c r="G241" t="s">
        <v>2258</v>
      </c>
      <c r="H241" t="s">
        <v>0</v>
      </c>
      <c r="I241" t="s">
        <v>4612</v>
      </c>
      <c r="J241" s="85">
        <v>43643</v>
      </c>
      <c r="K241" t="s">
        <v>4375</v>
      </c>
      <c r="L241" t="s">
        <v>4371</v>
      </c>
      <c r="M241" t="s">
        <v>4372</v>
      </c>
      <c r="N241" t="s">
        <v>708</v>
      </c>
      <c r="O241" t="s">
        <v>708</v>
      </c>
      <c r="P241" t="s">
        <v>4373</v>
      </c>
      <c r="Q241" t="s">
        <v>4367</v>
      </c>
      <c r="R241" t="s">
        <v>0</v>
      </c>
      <c r="S241">
        <v>1649661</v>
      </c>
    </row>
    <row r="242" spans="1:19" x14ac:dyDescent="0.3">
      <c r="A242" t="s">
        <v>0</v>
      </c>
      <c r="B242" t="s">
        <v>5664</v>
      </c>
      <c r="C242" t="s">
        <v>2077</v>
      </c>
      <c r="D242" t="s">
        <v>3020</v>
      </c>
      <c r="E242" t="s">
        <v>323</v>
      </c>
      <c r="F242" t="s">
        <v>4368</v>
      </c>
      <c r="G242" t="s">
        <v>1339</v>
      </c>
      <c r="H242" t="s">
        <v>0</v>
      </c>
      <c r="I242" t="s">
        <v>5663</v>
      </c>
      <c r="J242" s="85">
        <v>45485</v>
      </c>
      <c r="K242" t="s">
        <v>4375</v>
      </c>
      <c r="L242" t="s">
        <v>4371</v>
      </c>
      <c r="M242" t="s">
        <v>4372</v>
      </c>
      <c r="N242" t="s">
        <v>708</v>
      </c>
      <c r="O242" t="s">
        <v>708</v>
      </c>
      <c r="P242" t="s">
        <v>4373</v>
      </c>
      <c r="Q242" t="s">
        <v>4367</v>
      </c>
      <c r="R242" t="s">
        <v>0</v>
      </c>
      <c r="S242">
        <v>1666951</v>
      </c>
    </row>
    <row r="243" spans="1:19" x14ac:dyDescent="0.3">
      <c r="A243" t="s">
        <v>0</v>
      </c>
      <c r="B243" t="s">
        <v>4556</v>
      </c>
      <c r="C243" t="s">
        <v>2077</v>
      </c>
      <c r="D243" t="s">
        <v>3061</v>
      </c>
      <c r="E243" t="s">
        <v>99</v>
      </c>
      <c r="F243" t="s">
        <v>4368</v>
      </c>
      <c r="G243" t="s">
        <v>101</v>
      </c>
      <c r="H243" t="s">
        <v>0</v>
      </c>
      <c r="I243" t="s">
        <v>4369</v>
      </c>
      <c r="J243" s="85">
        <v>42731</v>
      </c>
      <c r="K243" t="s">
        <v>4370</v>
      </c>
      <c r="L243" t="s">
        <v>4371</v>
      </c>
      <c r="M243" t="s">
        <v>4372</v>
      </c>
      <c r="N243" t="s">
        <v>708</v>
      </c>
      <c r="O243" t="s">
        <v>708</v>
      </c>
      <c r="P243" t="s">
        <v>4373</v>
      </c>
      <c r="Q243" t="s">
        <v>4367</v>
      </c>
      <c r="R243" t="s">
        <v>0</v>
      </c>
      <c r="S243">
        <v>1668021</v>
      </c>
    </row>
    <row r="244" spans="1:19" x14ac:dyDescent="0.3">
      <c r="A244" t="s">
        <v>0</v>
      </c>
      <c r="B244" t="s">
        <v>4558</v>
      </c>
      <c r="C244" t="s">
        <v>2077</v>
      </c>
      <c r="D244" t="s">
        <v>3061</v>
      </c>
      <c r="E244" t="s">
        <v>99</v>
      </c>
      <c r="F244" t="s">
        <v>4378</v>
      </c>
      <c r="G244" t="s">
        <v>1574</v>
      </c>
      <c r="H244" t="s">
        <v>0</v>
      </c>
      <c r="I244" t="s">
        <v>4557</v>
      </c>
      <c r="J244" s="85">
        <v>44538</v>
      </c>
      <c r="K244" t="s">
        <v>4529</v>
      </c>
      <c r="L244" t="s">
        <v>4371</v>
      </c>
      <c r="M244" t="s">
        <v>4372</v>
      </c>
      <c r="N244" t="s">
        <v>708</v>
      </c>
      <c r="O244" t="s">
        <v>708</v>
      </c>
      <c r="P244" t="s">
        <v>4373</v>
      </c>
      <c r="Q244" t="s">
        <v>4367</v>
      </c>
      <c r="R244" t="s">
        <v>0</v>
      </c>
      <c r="S244">
        <v>1668021</v>
      </c>
    </row>
    <row r="245" spans="1:19" x14ac:dyDescent="0.3">
      <c r="A245" t="s">
        <v>0</v>
      </c>
      <c r="B245" t="s">
        <v>498</v>
      </c>
      <c r="C245" t="s">
        <v>2077</v>
      </c>
      <c r="D245" t="s">
        <v>121</v>
      </c>
      <c r="E245" t="s">
        <v>123</v>
      </c>
      <c r="F245" t="s">
        <v>4368</v>
      </c>
      <c r="G245" t="s">
        <v>101</v>
      </c>
      <c r="H245" t="s">
        <v>0</v>
      </c>
      <c r="I245" t="s">
        <v>4369</v>
      </c>
      <c r="J245" s="85">
        <v>42731</v>
      </c>
      <c r="K245" t="s">
        <v>4370</v>
      </c>
      <c r="L245" t="s">
        <v>4371</v>
      </c>
      <c r="M245" t="s">
        <v>4372</v>
      </c>
      <c r="N245" t="s">
        <v>708</v>
      </c>
      <c r="O245" t="s">
        <v>708</v>
      </c>
      <c r="P245" t="s">
        <v>4373</v>
      </c>
      <c r="Q245" t="s">
        <v>4367</v>
      </c>
      <c r="R245" t="s">
        <v>0</v>
      </c>
      <c r="S245">
        <v>1702411</v>
      </c>
    </row>
    <row r="246" spans="1:19" x14ac:dyDescent="0.3">
      <c r="A246" t="s">
        <v>0</v>
      </c>
      <c r="B246" t="s">
        <v>4744</v>
      </c>
      <c r="C246" t="s">
        <v>2077</v>
      </c>
      <c r="D246" t="s">
        <v>121</v>
      </c>
      <c r="E246" t="s">
        <v>123</v>
      </c>
      <c r="F246" t="s">
        <v>24</v>
      </c>
      <c r="G246" t="s">
        <v>4400</v>
      </c>
      <c r="H246" t="s">
        <v>0</v>
      </c>
      <c r="I246" t="s">
        <v>4742</v>
      </c>
      <c r="J246" s="85">
        <v>45600</v>
      </c>
      <c r="K246" t="s">
        <v>4743</v>
      </c>
      <c r="L246" t="s">
        <v>4371</v>
      </c>
      <c r="M246" t="s">
        <v>4372</v>
      </c>
      <c r="N246" t="s">
        <v>0</v>
      </c>
      <c r="O246" t="s">
        <v>0</v>
      </c>
      <c r="P246" t="s">
        <v>4373</v>
      </c>
      <c r="Q246" t="s">
        <v>4367</v>
      </c>
      <c r="R246" t="s">
        <v>0</v>
      </c>
      <c r="S246">
        <v>170241</v>
      </c>
    </row>
    <row r="247" spans="1:19" x14ac:dyDescent="0.3">
      <c r="A247" t="s">
        <v>0</v>
      </c>
      <c r="B247" t="s">
        <v>4527</v>
      </c>
      <c r="C247" t="s">
        <v>2077</v>
      </c>
      <c r="D247" t="s">
        <v>116</v>
      </c>
      <c r="E247" t="s">
        <v>118</v>
      </c>
      <c r="F247" t="s">
        <v>4368</v>
      </c>
      <c r="G247" t="s">
        <v>101</v>
      </c>
      <c r="H247" t="s">
        <v>0</v>
      </c>
      <c r="I247" t="s">
        <v>4383</v>
      </c>
      <c r="J247" s="85">
        <v>45281</v>
      </c>
      <c r="K247" t="s">
        <v>4375</v>
      </c>
      <c r="L247" t="s">
        <v>4371</v>
      </c>
      <c r="M247" t="s">
        <v>4372</v>
      </c>
      <c r="N247" t="s">
        <v>702</v>
      </c>
      <c r="O247" t="s">
        <v>708</v>
      </c>
      <c r="P247" t="s">
        <v>4373</v>
      </c>
      <c r="Q247" t="s">
        <v>4367</v>
      </c>
      <c r="R247" t="s">
        <v>0</v>
      </c>
      <c r="S247">
        <v>1805322</v>
      </c>
    </row>
    <row r="248" spans="1:19" x14ac:dyDescent="0.3">
      <c r="A248" t="s">
        <v>0</v>
      </c>
      <c r="B248" t="s">
        <v>1523</v>
      </c>
      <c r="C248" t="s">
        <v>2077</v>
      </c>
      <c r="D248" t="s">
        <v>116</v>
      </c>
      <c r="E248" t="s">
        <v>118</v>
      </c>
      <c r="F248" t="s">
        <v>4378</v>
      </c>
      <c r="G248" t="s">
        <v>1574</v>
      </c>
      <c r="H248" t="s">
        <v>0</v>
      </c>
      <c r="I248" t="s">
        <v>4528</v>
      </c>
      <c r="J248" s="85">
        <v>44517</v>
      </c>
      <c r="K248" t="s">
        <v>4529</v>
      </c>
      <c r="L248" t="s">
        <v>4371</v>
      </c>
      <c r="M248" t="s">
        <v>4372</v>
      </c>
      <c r="N248" t="s">
        <v>708</v>
      </c>
      <c r="O248" t="s">
        <v>708</v>
      </c>
      <c r="P248" t="s">
        <v>4373</v>
      </c>
      <c r="Q248" t="s">
        <v>4367</v>
      </c>
      <c r="R248" t="s">
        <v>0</v>
      </c>
      <c r="S248">
        <v>1805321</v>
      </c>
    </row>
    <row r="249" spans="1:19" x14ac:dyDescent="0.3">
      <c r="A249" t="s">
        <v>0</v>
      </c>
      <c r="B249" t="s">
        <v>499</v>
      </c>
      <c r="C249" t="s">
        <v>2077</v>
      </c>
      <c r="D249" t="s">
        <v>2359</v>
      </c>
      <c r="E249" t="s">
        <v>2361</v>
      </c>
      <c r="F249" t="s">
        <v>4368</v>
      </c>
      <c r="G249" t="s">
        <v>2256</v>
      </c>
      <c r="H249" t="s">
        <v>0</v>
      </c>
      <c r="I249" t="s">
        <v>4369</v>
      </c>
      <c r="J249" s="85">
        <v>42731</v>
      </c>
      <c r="K249" t="s">
        <v>4370</v>
      </c>
      <c r="L249" t="s">
        <v>4371</v>
      </c>
      <c r="M249" t="s">
        <v>4372</v>
      </c>
      <c r="N249" t="s">
        <v>708</v>
      </c>
      <c r="O249" t="s">
        <v>708</v>
      </c>
      <c r="P249" t="s">
        <v>4373</v>
      </c>
      <c r="Q249" t="s">
        <v>4367</v>
      </c>
      <c r="R249" t="s">
        <v>0</v>
      </c>
      <c r="S249">
        <v>1866581</v>
      </c>
    </row>
    <row r="250" spans="1:19" x14ac:dyDescent="0.3">
      <c r="A250" t="s">
        <v>0</v>
      </c>
      <c r="B250" t="s">
        <v>4877</v>
      </c>
      <c r="C250" t="s">
        <v>2077</v>
      </c>
      <c r="D250" t="s">
        <v>2357</v>
      </c>
      <c r="E250" t="s">
        <v>2358</v>
      </c>
      <c r="F250" t="s">
        <v>4368</v>
      </c>
      <c r="G250" t="s">
        <v>3197</v>
      </c>
      <c r="H250" t="s">
        <v>0</v>
      </c>
      <c r="I250" t="s">
        <v>4876</v>
      </c>
      <c r="J250" s="85">
        <v>45755</v>
      </c>
      <c r="K250" t="s">
        <v>4375</v>
      </c>
      <c r="L250" t="s">
        <v>4371</v>
      </c>
      <c r="M250" t="s">
        <v>4372</v>
      </c>
      <c r="N250" t="s">
        <v>702</v>
      </c>
      <c r="O250" t="s">
        <v>708</v>
      </c>
      <c r="P250" t="s">
        <v>4373</v>
      </c>
      <c r="Q250" t="s">
        <v>4367</v>
      </c>
      <c r="R250" t="s">
        <v>0</v>
      </c>
      <c r="S250">
        <v>1891522</v>
      </c>
    </row>
    <row r="251" spans="1:19" x14ac:dyDescent="0.3">
      <c r="A251" t="s">
        <v>0</v>
      </c>
      <c r="B251" t="s">
        <v>3030</v>
      </c>
      <c r="C251" t="s">
        <v>2077</v>
      </c>
      <c r="D251" t="s">
        <v>2194</v>
      </c>
      <c r="E251" t="s">
        <v>2035</v>
      </c>
      <c r="F251" t="s">
        <v>4368</v>
      </c>
      <c r="G251" t="s">
        <v>1714</v>
      </c>
      <c r="H251" t="s">
        <v>0</v>
      </c>
      <c r="I251" t="s">
        <v>4854</v>
      </c>
      <c r="J251" s="85">
        <v>42816</v>
      </c>
      <c r="K251" t="s">
        <v>4375</v>
      </c>
      <c r="L251" t="s">
        <v>4371</v>
      </c>
      <c r="M251" t="s">
        <v>4372</v>
      </c>
      <c r="N251" t="s">
        <v>708</v>
      </c>
      <c r="O251" t="s">
        <v>708</v>
      </c>
      <c r="P251" t="s">
        <v>4373</v>
      </c>
      <c r="Q251" t="s">
        <v>4367</v>
      </c>
      <c r="R251" t="s">
        <v>0</v>
      </c>
      <c r="S251">
        <v>2007441</v>
      </c>
    </row>
    <row r="252" spans="1:19" x14ac:dyDescent="0.3">
      <c r="A252" t="s">
        <v>0</v>
      </c>
      <c r="B252" t="s">
        <v>3032</v>
      </c>
      <c r="C252" t="s">
        <v>2077</v>
      </c>
      <c r="D252" t="s">
        <v>2194</v>
      </c>
      <c r="E252" t="s">
        <v>2035</v>
      </c>
      <c r="F252" t="s">
        <v>4378</v>
      </c>
      <c r="G252" t="s">
        <v>2320</v>
      </c>
      <c r="H252" t="s">
        <v>0</v>
      </c>
      <c r="I252" t="s">
        <v>4855</v>
      </c>
      <c r="J252" s="85">
        <v>44466</v>
      </c>
      <c r="K252" t="s">
        <v>4375</v>
      </c>
      <c r="L252" t="s">
        <v>4371</v>
      </c>
      <c r="M252" t="s">
        <v>4372</v>
      </c>
      <c r="N252" t="s">
        <v>708</v>
      </c>
      <c r="O252" t="s">
        <v>708</v>
      </c>
      <c r="P252" t="s">
        <v>4373</v>
      </c>
      <c r="Q252" t="s">
        <v>4367</v>
      </c>
      <c r="R252" t="s">
        <v>0</v>
      </c>
      <c r="S252">
        <v>2007441</v>
      </c>
    </row>
    <row r="253" spans="1:19" x14ac:dyDescent="0.3">
      <c r="A253" t="s">
        <v>0</v>
      </c>
      <c r="B253" t="s">
        <v>5313</v>
      </c>
      <c r="C253" t="s">
        <v>2077</v>
      </c>
      <c r="D253" t="s">
        <v>1042</v>
      </c>
      <c r="E253" t="s">
        <v>40</v>
      </c>
      <c r="F253" t="s">
        <v>4368</v>
      </c>
      <c r="G253" t="s">
        <v>1339</v>
      </c>
      <c r="H253" t="s">
        <v>0</v>
      </c>
      <c r="I253" t="s">
        <v>4383</v>
      </c>
      <c r="J253" s="85">
        <v>45261</v>
      </c>
      <c r="K253" t="s">
        <v>4375</v>
      </c>
      <c r="L253" t="s">
        <v>4371</v>
      </c>
      <c r="M253" t="s">
        <v>4372</v>
      </c>
      <c r="N253" t="s">
        <v>708</v>
      </c>
      <c r="O253" t="s">
        <v>708</v>
      </c>
      <c r="P253" t="s">
        <v>4373</v>
      </c>
      <c r="Q253" t="s">
        <v>4367</v>
      </c>
      <c r="R253" t="s">
        <v>0</v>
      </c>
      <c r="S253">
        <v>2078201</v>
      </c>
    </row>
    <row r="254" spans="1:19" x14ac:dyDescent="0.3">
      <c r="A254" t="s">
        <v>0</v>
      </c>
      <c r="B254" t="s">
        <v>5315</v>
      </c>
      <c r="C254" t="s">
        <v>2077</v>
      </c>
      <c r="D254" t="s">
        <v>1042</v>
      </c>
      <c r="E254" t="s">
        <v>40</v>
      </c>
      <c r="F254" t="s">
        <v>4378</v>
      </c>
      <c r="G254" t="s">
        <v>1880</v>
      </c>
      <c r="H254" t="s">
        <v>0</v>
      </c>
      <c r="I254" t="s">
        <v>5314</v>
      </c>
      <c r="J254" s="85">
        <v>44620</v>
      </c>
      <c r="K254" t="s">
        <v>4375</v>
      </c>
      <c r="L254" t="s">
        <v>4371</v>
      </c>
      <c r="M254" t="s">
        <v>4372</v>
      </c>
      <c r="N254" t="s">
        <v>708</v>
      </c>
      <c r="O254" t="s">
        <v>708</v>
      </c>
      <c r="P254" t="s">
        <v>4373</v>
      </c>
      <c r="Q254" t="s">
        <v>4367</v>
      </c>
      <c r="R254" t="s">
        <v>0</v>
      </c>
      <c r="S254">
        <v>2078201</v>
      </c>
    </row>
    <row r="255" spans="1:19" x14ac:dyDescent="0.3">
      <c r="A255" t="s">
        <v>0</v>
      </c>
      <c r="B255" t="s">
        <v>5317</v>
      </c>
      <c r="C255" t="s">
        <v>2077</v>
      </c>
      <c r="D255" t="s">
        <v>1042</v>
      </c>
      <c r="E255" t="s">
        <v>40</v>
      </c>
      <c r="F255" t="s">
        <v>24</v>
      </c>
      <c r="G255" t="s">
        <v>4400</v>
      </c>
      <c r="H255" t="s">
        <v>0</v>
      </c>
      <c r="I255" t="s">
        <v>5316</v>
      </c>
      <c r="J255" s="85">
        <v>44980</v>
      </c>
      <c r="K255" t="s">
        <v>4375</v>
      </c>
      <c r="L255" t="s">
        <v>4371</v>
      </c>
      <c r="M255" t="s">
        <v>4372</v>
      </c>
      <c r="N255" t="s">
        <v>0</v>
      </c>
      <c r="O255" t="s">
        <v>0</v>
      </c>
      <c r="P255" t="s">
        <v>4373</v>
      </c>
      <c r="Q255" t="s">
        <v>4367</v>
      </c>
      <c r="R255" t="s">
        <v>0</v>
      </c>
      <c r="S255">
        <v>207820</v>
      </c>
    </row>
    <row r="256" spans="1:19" x14ac:dyDescent="0.3">
      <c r="A256" t="s">
        <v>0</v>
      </c>
      <c r="B256" t="s">
        <v>5319</v>
      </c>
      <c r="C256" t="s">
        <v>2077</v>
      </c>
      <c r="D256" t="s">
        <v>1042</v>
      </c>
      <c r="E256" t="s">
        <v>40</v>
      </c>
      <c r="F256" t="s">
        <v>4417</v>
      </c>
      <c r="G256" t="s">
        <v>4418</v>
      </c>
      <c r="H256" t="s">
        <v>0</v>
      </c>
      <c r="I256" t="s">
        <v>5318</v>
      </c>
      <c r="J256" s="85">
        <v>45877</v>
      </c>
      <c r="K256" t="s">
        <v>4375</v>
      </c>
      <c r="L256" t="s">
        <v>4371</v>
      </c>
      <c r="M256" t="s">
        <v>4372</v>
      </c>
      <c r="N256" t="s">
        <v>0</v>
      </c>
      <c r="O256" t="s">
        <v>0</v>
      </c>
      <c r="P256" t="s">
        <v>4373</v>
      </c>
      <c r="Q256" t="s">
        <v>4367</v>
      </c>
      <c r="R256" t="s">
        <v>0</v>
      </c>
      <c r="S256">
        <v>207820</v>
      </c>
    </row>
    <row r="257" spans="1:19" x14ac:dyDescent="0.3">
      <c r="A257" t="s">
        <v>0</v>
      </c>
      <c r="B257" t="s">
        <v>5320</v>
      </c>
      <c r="C257" t="s">
        <v>2077</v>
      </c>
      <c r="D257" t="s">
        <v>1049</v>
      </c>
      <c r="E257" t="s">
        <v>36</v>
      </c>
      <c r="F257" t="s">
        <v>4368</v>
      </c>
      <c r="G257" t="s">
        <v>1339</v>
      </c>
      <c r="H257" t="s">
        <v>0</v>
      </c>
      <c r="I257" t="s">
        <v>4383</v>
      </c>
      <c r="J257" s="85">
        <v>45261</v>
      </c>
      <c r="K257" t="s">
        <v>4375</v>
      </c>
      <c r="L257" t="s">
        <v>4371</v>
      </c>
      <c r="M257" t="s">
        <v>4372</v>
      </c>
      <c r="N257" t="s">
        <v>702</v>
      </c>
      <c r="O257" t="s">
        <v>708</v>
      </c>
      <c r="P257" t="s">
        <v>4373</v>
      </c>
      <c r="Q257" t="s">
        <v>4367</v>
      </c>
      <c r="R257" t="s">
        <v>0</v>
      </c>
      <c r="S257">
        <v>2078272</v>
      </c>
    </row>
    <row r="258" spans="1:19" x14ac:dyDescent="0.3">
      <c r="A258" t="s">
        <v>0</v>
      </c>
      <c r="B258" t="s">
        <v>5321</v>
      </c>
      <c r="C258" t="s">
        <v>2077</v>
      </c>
      <c r="D258" t="s">
        <v>1049</v>
      </c>
      <c r="E258" t="s">
        <v>36</v>
      </c>
      <c r="F258" t="s">
        <v>4384</v>
      </c>
      <c r="G258" t="s">
        <v>57</v>
      </c>
      <c r="H258" t="s">
        <v>0</v>
      </c>
      <c r="I258" t="s">
        <v>4383</v>
      </c>
      <c r="J258" s="85">
        <v>45261</v>
      </c>
      <c r="K258" t="s">
        <v>4375</v>
      </c>
      <c r="L258" t="s">
        <v>4371</v>
      </c>
      <c r="M258" t="s">
        <v>4372</v>
      </c>
      <c r="N258" t="s">
        <v>1605</v>
      </c>
      <c r="O258" t="s">
        <v>708</v>
      </c>
      <c r="P258" t="s">
        <v>4373</v>
      </c>
      <c r="Q258" t="s">
        <v>4367</v>
      </c>
      <c r="R258" t="s">
        <v>0</v>
      </c>
      <c r="S258">
        <v>2078273</v>
      </c>
    </row>
    <row r="259" spans="1:19" x14ac:dyDescent="0.3">
      <c r="A259" t="s">
        <v>0</v>
      </c>
      <c r="B259" t="s">
        <v>5323</v>
      </c>
      <c r="C259" t="s">
        <v>2077</v>
      </c>
      <c r="D259" t="s">
        <v>1049</v>
      </c>
      <c r="E259" t="s">
        <v>36</v>
      </c>
      <c r="F259" t="s">
        <v>24</v>
      </c>
      <c r="G259" t="s">
        <v>4400</v>
      </c>
      <c r="H259" t="s">
        <v>0</v>
      </c>
      <c r="I259" t="s">
        <v>5322</v>
      </c>
      <c r="J259" s="85">
        <v>45400</v>
      </c>
      <c r="K259" t="s">
        <v>4375</v>
      </c>
      <c r="L259" t="s">
        <v>4371</v>
      </c>
      <c r="M259" t="s">
        <v>4372</v>
      </c>
      <c r="N259" t="s">
        <v>0</v>
      </c>
      <c r="O259" t="s">
        <v>0</v>
      </c>
      <c r="P259" t="s">
        <v>4373</v>
      </c>
      <c r="Q259" t="s">
        <v>4367</v>
      </c>
      <c r="R259" t="s">
        <v>0</v>
      </c>
      <c r="S259">
        <v>207827</v>
      </c>
    </row>
    <row r="260" spans="1:19" x14ac:dyDescent="0.3">
      <c r="A260" t="s">
        <v>0</v>
      </c>
      <c r="B260" t="s">
        <v>5325</v>
      </c>
      <c r="C260" t="s">
        <v>2077</v>
      </c>
      <c r="D260" t="s">
        <v>1049</v>
      </c>
      <c r="E260" t="s">
        <v>36</v>
      </c>
      <c r="F260" t="s">
        <v>4417</v>
      </c>
      <c r="G260" t="s">
        <v>4418</v>
      </c>
      <c r="H260" t="s">
        <v>0</v>
      </c>
      <c r="I260" t="s">
        <v>5324</v>
      </c>
      <c r="J260" s="85">
        <v>45426</v>
      </c>
      <c r="K260" t="s">
        <v>4375</v>
      </c>
      <c r="L260" t="s">
        <v>4371</v>
      </c>
      <c r="M260" t="s">
        <v>4372</v>
      </c>
      <c r="N260" t="s">
        <v>0</v>
      </c>
      <c r="O260" t="s">
        <v>0</v>
      </c>
      <c r="P260" t="s">
        <v>4373</v>
      </c>
      <c r="Q260" t="s">
        <v>4367</v>
      </c>
      <c r="R260" t="s">
        <v>0</v>
      </c>
      <c r="S260">
        <v>207827</v>
      </c>
    </row>
    <row r="261" spans="1:19" x14ac:dyDescent="0.3">
      <c r="A261" t="s">
        <v>0</v>
      </c>
      <c r="B261" t="s">
        <v>500</v>
      </c>
      <c r="C261" t="s">
        <v>2077</v>
      </c>
      <c r="D261" t="s">
        <v>1283</v>
      </c>
      <c r="E261" t="s">
        <v>1284</v>
      </c>
      <c r="F261" t="s">
        <v>4368</v>
      </c>
      <c r="G261" t="s">
        <v>101</v>
      </c>
      <c r="H261" t="s">
        <v>0</v>
      </c>
      <c r="I261" t="s">
        <v>4369</v>
      </c>
      <c r="J261" s="85">
        <v>42731</v>
      </c>
      <c r="K261" t="s">
        <v>4370</v>
      </c>
      <c r="L261" t="s">
        <v>4371</v>
      </c>
      <c r="M261" t="s">
        <v>4372</v>
      </c>
      <c r="N261" t="s">
        <v>708</v>
      </c>
      <c r="O261" t="s">
        <v>708</v>
      </c>
      <c r="P261" t="s">
        <v>4373</v>
      </c>
      <c r="Q261" t="s">
        <v>4367</v>
      </c>
      <c r="R261" t="s">
        <v>0</v>
      </c>
      <c r="S261">
        <v>2113971</v>
      </c>
    </row>
    <row r="262" spans="1:19" x14ac:dyDescent="0.3">
      <c r="A262" t="s">
        <v>0</v>
      </c>
      <c r="B262" t="s">
        <v>5676</v>
      </c>
      <c r="C262" t="s">
        <v>2077</v>
      </c>
      <c r="D262" t="s">
        <v>3083</v>
      </c>
      <c r="E262" t="s">
        <v>3085</v>
      </c>
      <c r="F262" t="s">
        <v>4368</v>
      </c>
      <c r="G262" t="s">
        <v>101</v>
      </c>
      <c r="H262" t="s">
        <v>0</v>
      </c>
      <c r="I262" t="s">
        <v>4752</v>
      </c>
      <c r="J262" s="85">
        <v>45945</v>
      </c>
      <c r="K262" t="s">
        <v>4375</v>
      </c>
      <c r="L262" t="s">
        <v>4371</v>
      </c>
      <c r="M262" t="s">
        <v>4372</v>
      </c>
      <c r="N262" t="s">
        <v>702</v>
      </c>
      <c r="O262" t="s">
        <v>708</v>
      </c>
      <c r="P262" t="s">
        <v>4373</v>
      </c>
      <c r="Q262" t="s">
        <v>4367</v>
      </c>
      <c r="R262" t="s">
        <v>0</v>
      </c>
      <c r="S262">
        <v>2143312</v>
      </c>
    </row>
    <row r="263" spans="1:19" x14ac:dyDescent="0.3">
      <c r="A263" t="s">
        <v>0</v>
      </c>
      <c r="B263" t="s">
        <v>5677</v>
      </c>
      <c r="C263" t="s">
        <v>2077</v>
      </c>
      <c r="D263" t="s">
        <v>3083</v>
      </c>
      <c r="E263" t="s">
        <v>3085</v>
      </c>
      <c r="F263" t="s">
        <v>4378</v>
      </c>
      <c r="G263" t="s">
        <v>1879</v>
      </c>
      <c r="H263" t="s">
        <v>0</v>
      </c>
      <c r="I263" t="s">
        <v>4752</v>
      </c>
      <c r="J263" s="85">
        <v>45945</v>
      </c>
      <c r="K263" t="s">
        <v>4375</v>
      </c>
      <c r="L263" t="s">
        <v>4371</v>
      </c>
      <c r="M263" t="s">
        <v>4372</v>
      </c>
      <c r="N263" t="s">
        <v>702</v>
      </c>
      <c r="O263" t="s">
        <v>708</v>
      </c>
      <c r="P263" t="s">
        <v>4373</v>
      </c>
      <c r="Q263" t="s">
        <v>4367</v>
      </c>
      <c r="R263" t="s">
        <v>0</v>
      </c>
      <c r="S263">
        <v>2143312</v>
      </c>
    </row>
    <row r="264" spans="1:19" x14ac:dyDescent="0.3">
      <c r="A264" t="s">
        <v>0</v>
      </c>
      <c r="B264" t="s">
        <v>1916</v>
      </c>
      <c r="C264" t="s">
        <v>2077</v>
      </c>
      <c r="D264" t="s">
        <v>1933</v>
      </c>
      <c r="E264" t="s">
        <v>1115</v>
      </c>
      <c r="F264" t="s">
        <v>4368</v>
      </c>
      <c r="G264" t="s">
        <v>101</v>
      </c>
      <c r="H264" t="s">
        <v>0</v>
      </c>
      <c r="I264" t="s">
        <v>4511</v>
      </c>
      <c r="J264" s="85">
        <v>45261</v>
      </c>
      <c r="K264" t="s">
        <v>4375</v>
      </c>
      <c r="L264" t="s">
        <v>4371</v>
      </c>
      <c r="M264" t="s">
        <v>4372</v>
      </c>
      <c r="N264" t="s">
        <v>708</v>
      </c>
      <c r="O264" t="s">
        <v>708</v>
      </c>
      <c r="P264" t="s">
        <v>4373</v>
      </c>
      <c r="Q264" t="s">
        <v>4367</v>
      </c>
      <c r="R264" t="s">
        <v>0</v>
      </c>
      <c r="S264">
        <v>2169131</v>
      </c>
    </row>
    <row r="265" spans="1:19" x14ac:dyDescent="0.3">
      <c r="A265" t="s">
        <v>0</v>
      </c>
      <c r="B265" t="s">
        <v>1648</v>
      </c>
      <c r="C265" t="s">
        <v>2077</v>
      </c>
      <c r="D265" t="s">
        <v>1183</v>
      </c>
      <c r="E265" t="s">
        <v>1184</v>
      </c>
      <c r="F265" t="s">
        <v>4368</v>
      </c>
      <c r="G265" t="s">
        <v>4678</v>
      </c>
      <c r="H265" t="s">
        <v>0</v>
      </c>
      <c r="I265" t="s">
        <v>2979</v>
      </c>
      <c r="J265" s="85">
        <v>42731</v>
      </c>
      <c r="K265" t="s">
        <v>2979</v>
      </c>
      <c r="L265" t="s">
        <v>4371</v>
      </c>
      <c r="M265" t="s">
        <v>4372</v>
      </c>
      <c r="N265" t="s">
        <v>708</v>
      </c>
      <c r="O265" t="s">
        <v>708</v>
      </c>
      <c r="P265" t="s">
        <v>4373</v>
      </c>
      <c r="Q265" t="s">
        <v>4367</v>
      </c>
      <c r="R265" t="s">
        <v>0</v>
      </c>
      <c r="S265">
        <v>2200971</v>
      </c>
    </row>
    <row r="266" spans="1:19" x14ac:dyDescent="0.3">
      <c r="A266" t="s">
        <v>0</v>
      </c>
      <c r="B266" t="s">
        <v>1648</v>
      </c>
      <c r="C266" t="s">
        <v>2077</v>
      </c>
      <c r="D266" t="s">
        <v>1183</v>
      </c>
      <c r="E266" t="s">
        <v>1184</v>
      </c>
      <c r="F266" t="s">
        <v>4376</v>
      </c>
      <c r="G266" t="s">
        <v>1339</v>
      </c>
      <c r="H266" t="s">
        <v>0</v>
      </c>
      <c r="I266" t="s">
        <v>2979</v>
      </c>
      <c r="J266" s="85">
        <v>45805</v>
      </c>
      <c r="K266" t="s">
        <v>4375</v>
      </c>
      <c r="L266" t="s">
        <v>4371</v>
      </c>
      <c r="M266" t="s">
        <v>4372</v>
      </c>
      <c r="N266" t="s">
        <v>702</v>
      </c>
      <c r="O266" t="s">
        <v>708</v>
      </c>
      <c r="P266" t="s">
        <v>4373</v>
      </c>
      <c r="Q266" t="s">
        <v>4367</v>
      </c>
      <c r="R266" t="s">
        <v>0</v>
      </c>
      <c r="S266">
        <v>2200972</v>
      </c>
    </row>
    <row r="267" spans="1:19" x14ac:dyDescent="0.3">
      <c r="A267" t="s">
        <v>0</v>
      </c>
      <c r="B267" t="s">
        <v>2117</v>
      </c>
      <c r="C267" t="s">
        <v>2077</v>
      </c>
      <c r="D267" t="s">
        <v>339</v>
      </c>
      <c r="E267" t="s">
        <v>340</v>
      </c>
      <c r="F267" t="s">
        <v>4395</v>
      </c>
      <c r="G267" t="s">
        <v>4646</v>
      </c>
      <c r="H267" t="s">
        <v>0</v>
      </c>
      <c r="I267" t="s">
        <v>4647</v>
      </c>
      <c r="J267" s="85">
        <v>44848</v>
      </c>
      <c r="K267" t="s">
        <v>4648</v>
      </c>
      <c r="L267" t="s">
        <v>4371</v>
      </c>
      <c r="M267" t="s">
        <v>4372</v>
      </c>
      <c r="N267" t="s">
        <v>768</v>
      </c>
      <c r="O267" t="s">
        <v>708</v>
      </c>
      <c r="P267" t="s">
        <v>4373</v>
      </c>
      <c r="Q267" t="s">
        <v>4367</v>
      </c>
      <c r="R267" t="s">
        <v>0</v>
      </c>
      <c r="S267">
        <v>2200984</v>
      </c>
    </row>
    <row r="268" spans="1:19" x14ac:dyDescent="0.3">
      <c r="A268" t="s">
        <v>0</v>
      </c>
      <c r="B268" t="s">
        <v>4649</v>
      </c>
      <c r="C268" t="s">
        <v>2077</v>
      </c>
      <c r="D268" t="s">
        <v>339</v>
      </c>
      <c r="E268" t="s">
        <v>340</v>
      </c>
      <c r="F268" t="s">
        <v>4376</v>
      </c>
      <c r="G268" t="s">
        <v>3179</v>
      </c>
      <c r="H268" t="s">
        <v>0</v>
      </c>
      <c r="I268" t="s">
        <v>4567</v>
      </c>
      <c r="J268" s="85">
        <v>45805</v>
      </c>
      <c r="K268" t="s">
        <v>4375</v>
      </c>
      <c r="L268" t="s">
        <v>4371</v>
      </c>
      <c r="M268" t="s">
        <v>4372</v>
      </c>
      <c r="N268" t="s">
        <v>1610</v>
      </c>
      <c r="O268" t="s">
        <v>708</v>
      </c>
      <c r="P268" t="s">
        <v>4373</v>
      </c>
      <c r="Q268" t="s">
        <v>4367</v>
      </c>
      <c r="R268" t="s">
        <v>0</v>
      </c>
      <c r="S268">
        <v>2200985</v>
      </c>
    </row>
    <row r="269" spans="1:19" x14ac:dyDescent="0.3">
      <c r="A269" t="s">
        <v>0</v>
      </c>
      <c r="B269" t="s">
        <v>4850</v>
      </c>
      <c r="C269" t="s">
        <v>2077</v>
      </c>
      <c r="D269" t="s">
        <v>172</v>
      </c>
      <c r="E269" t="s">
        <v>173</v>
      </c>
      <c r="F269" t="s">
        <v>4368</v>
      </c>
      <c r="G269" t="s">
        <v>4387</v>
      </c>
      <c r="H269" t="s">
        <v>0</v>
      </c>
      <c r="I269" t="s">
        <v>4538</v>
      </c>
      <c r="J269" s="85">
        <v>46082</v>
      </c>
      <c r="K269" t="s">
        <v>4375</v>
      </c>
      <c r="L269" t="s">
        <v>4371</v>
      </c>
      <c r="M269" t="s">
        <v>4372</v>
      </c>
      <c r="N269" t="s">
        <v>1612</v>
      </c>
      <c r="O269" t="s">
        <v>708</v>
      </c>
      <c r="P269" t="s">
        <v>4373</v>
      </c>
      <c r="Q269" t="s">
        <v>4367</v>
      </c>
      <c r="R269" t="s">
        <v>0</v>
      </c>
      <c r="S269">
        <v>2531876</v>
      </c>
    </row>
    <row r="270" spans="1:19" x14ac:dyDescent="0.3">
      <c r="A270" t="s">
        <v>0</v>
      </c>
      <c r="B270" t="s">
        <v>3679</v>
      </c>
      <c r="C270" t="s">
        <v>2077</v>
      </c>
      <c r="D270" t="s">
        <v>172</v>
      </c>
      <c r="E270" t="s">
        <v>173</v>
      </c>
      <c r="F270" t="s">
        <v>4384</v>
      </c>
      <c r="G270" t="s">
        <v>2239</v>
      </c>
      <c r="H270" t="s">
        <v>0</v>
      </c>
      <c r="I270" t="s">
        <v>4851</v>
      </c>
      <c r="J270" s="85">
        <v>46031</v>
      </c>
      <c r="K270" t="s">
        <v>4390</v>
      </c>
      <c r="L270" t="s">
        <v>4371</v>
      </c>
      <c r="M270" t="s">
        <v>4372</v>
      </c>
      <c r="N270" t="s">
        <v>1609</v>
      </c>
      <c r="O270" t="s">
        <v>708</v>
      </c>
      <c r="P270" t="s">
        <v>4373</v>
      </c>
      <c r="Q270" t="s">
        <v>4367</v>
      </c>
      <c r="R270" t="s">
        <v>0</v>
      </c>
      <c r="S270">
        <v>2531877</v>
      </c>
    </row>
    <row r="271" spans="1:19" x14ac:dyDescent="0.3">
      <c r="A271" t="s">
        <v>0</v>
      </c>
      <c r="B271" t="s">
        <v>4852</v>
      </c>
      <c r="C271" t="s">
        <v>2077</v>
      </c>
      <c r="D271" t="s">
        <v>172</v>
      </c>
      <c r="E271" t="s">
        <v>173</v>
      </c>
      <c r="F271" t="s">
        <v>4392</v>
      </c>
      <c r="G271" t="s">
        <v>57</v>
      </c>
      <c r="H271" t="s">
        <v>0</v>
      </c>
      <c r="I271" t="s">
        <v>4538</v>
      </c>
      <c r="J271" s="85">
        <v>45901</v>
      </c>
      <c r="K271" t="s">
        <v>4390</v>
      </c>
      <c r="L271" t="s">
        <v>4371</v>
      </c>
      <c r="M271" t="s">
        <v>4372</v>
      </c>
      <c r="N271" t="s">
        <v>1610</v>
      </c>
      <c r="O271" t="s">
        <v>708</v>
      </c>
      <c r="P271" t="s">
        <v>4373</v>
      </c>
      <c r="Q271" t="s">
        <v>4367</v>
      </c>
      <c r="R271" t="s">
        <v>0</v>
      </c>
      <c r="S271">
        <v>2531875</v>
      </c>
    </row>
    <row r="272" spans="1:19" x14ac:dyDescent="0.3">
      <c r="A272" t="s">
        <v>0</v>
      </c>
      <c r="B272" t="s">
        <v>4049</v>
      </c>
      <c r="C272" t="s">
        <v>2077</v>
      </c>
      <c r="D272" t="s">
        <v>2975</v>
      </c>
      <c r="E272" t="s">
        <v>2347</v>
      </c>
      <c r="F272" t="s">
        <v>4368</v>
      </c>
      <c r="G272" t="s">
        <v>4387</v>
      </c>
      <c r="H272" t="s">
        <v>0</v>
      </c>
      <c r="I272" t="s">
        <v>4840</v>
      </c>
      <c r="J272" s="85">
        <v>46082</v>
      </c>
      <c r="K272" t="s">
        <v>4375</v>
      </c>
      <c r="L272" t="s">
        <v>4371</v>
      </c>
      <c r="M272" t="s">
        <v>4372</v>
      </c>
      <c r="N272" t="s">
        <v>1605</v>
      </c>
      <c r="O272" t="s">
        <v>708</v>
      </c>
      <c r="P272" t="s">
        <v>4373</v>
      </c>
      <c r="Q272" t="s">
        <v>4367</v>
      </c>
      <c r="R272" t="s">
        <v>0</v>
      </c>
      <c r="S272">
        <v>2542703</v>
      </c>
    </row>
    <row r="273" spans="1:19" x14ac:dyDescent="0.3">
      <c r="A273" t="s">
        <v>0</v>
      </c>
      <c r="B273" t="s">
        <v>4849</v>
      </c>
      <c r="C273" t="s">
        <v>2077</v>
      </c>
      <c r="D273" t="s">
        <v>2975</v>
      </c>
      <c r="E273" t="s">
        <v>2347</v>
      </c>
      <c r="F273" t="s">
        <v>4384</v>
      </c>
      <c r="G273" t="s">
        <v>1647</v>
      </c>
      <c r="H273" t="s">
        <v>0</v>
      </c>
      <c r="I273" t="s">
        <v>4840</v>
      </c>
      <c r="J273" s="85">
        <v>45261</v>
      </c>
      <c r="K273" t="s">
        <v>4390</v>
      </c>
      <c r="L273" t="s">
        <v>4371</v>
      </c>
      <c r="M273" t="s">
        <v>4372</v>
      </c>
      <c r="N273" t="s">
        <v>702</v>
      </c>
      <c r="O273" t="s">
        <v>708</v>
      </c>
      <c r="P273" t="s">
        <v>4373</v>
      </c>
      <c r="Q273" t="s">
        <v>4367</v>
      </c>
      <c r="R273" t="s">
        <v>0</v>
      </c>
      <c r="S273">
        <v>2542702</v>
      </c>
    </row>
    <row r="274" spans="1:19" x14ac:dyDescent="0.3">
      <c r="A274" t="s">
        <v>0</v>
      </c>
      <c r="B274" t="s">
        <v>4936</v>
      </c>
      <c r="C274" t="s">
        <v>2077</v>
      </c>
      <c r="D274" t="s">
        <v>1039</v>
      </c>
      <c r="E274" t="s">
        <v>1040</v>
      </c>
      <c r="F274" t="s">
        <v>4368</v>
      </c>
      <c r="G274" t="s">
        <v>1339</v>
      </c>
      <c r="H274" t="s">
        <v>0</v>
      </c>
      <c r="I274" t="s">
        <v>4383</v>
      </c>
      <c r="J274" s="85">
        <v>45261</v>
      </c>
      <c r="K274" t="s">
        <v>4375</v>
      </c>
      <c r="L274" t="s">
        <v>4371</v>
      </c>
      <c r="M274" t="s">
        <v>4372</v>
      </c>
      <c r="N274" t="s">
        <v>702</v>
      </c>
      <c r="O274" t="s">
        <v>708</v>
      </c>
      <c r="P274" t="s">
        <v>4373</v>
      </c>
      <c r="Q274" t="s">
        <v>4367</v>
      </c>
      <c r="R274" t="s">
        <v>0</v>
      </c>
      <c r="S274">
        <v>2553882</v>
      </c>
    </row>
    <row r="275" spans="1:19" x14ac:dyDescent="0.3">
      <c r="A275" t="s">
        <v>0</v>
      </c>
      <c r="B275" t="s">
        <v>501</v>
      </c>
      <c r="C275" t="s">
        <v>2077</v>
      </c>
      <c r="D275" t="s">
        <v>1156</v>
      </c>
      <c r="E275" t="s">
        <v>1157</v>
      </c>
      <c r="F275" t="s">
        <v>4368</v>
      </c>
      <c r="G275" t="s">
        <v>101</v>
      </c>
      <c r="H275" t="s">
        <v>0</v>
      </c>
      <c r="I275" t="s">
        <v>4383</v>
      </c>
      <c r="J275" s="85">
        <v>45261</v>
      </c>
      <c r="K275" t="s">
        <v>4375</v>
      </c>
      <c r="L275" t="s">
        <v>4371</v>
      </c>
      <c r="M275" t="s">
        <v>4372</v>
      </c>
      <c r="N275" t="s">
        <v>708</v>
      </c>
      <c r="O275" t="s">
        <v>708</v>
      </c>
      <c r="P275" t="s">
        <v>4373</v>
      </c>
      <c r="Q275" t="s">
        <v>4367</v>
      </c>
      <c r="R275" t="s">
        <v>0</v>
      </c>
      <c r="S275">
        <v>2613541</v>
      </c>
    </row>
    <row r="276" spans="1:19" x14ac:dyDescent="0.3">
      <c r="A276" t="s">
        <v>0</v>
      </c>
      <c r="B276" t="s">
        <v>503</v>
      </c>
      <c r="C276" t="s">
        <v>2077</v>
      </c>
      <c r="D276" t="s">
        <v>127</v>
      </c>
      <c r="E276" t="s">
        <v>129</v>
      </c>
      <c r="F276" t="s">
        <v>4368</v>
      </c>
      <c r="G276" t="s">
        <v>1339</v>
      </c>
      <c r="H276" t="s">
        <v>0</v>
      </c>
      <c r="I276" t="s">
        <v>4889</v>
      </c>
      <c r="J276" s="85">
        <v>42915</v>
      </c>
      <c r="K276" t="s">
        <v>4375</v>
      </c>
      <c r="L276" t="s">
        <v>4371</v>
      </c>
      <c r="M276" t="s">
        <v>4372</v>
      </c>
      <c r="N276" t="s">
        <v>708</v>
      </c>
      <c r="O276" t="s">
        <v>708</v>
      </c>
      <c r="P276" t="s">
        <v>4373</v>
      </c>
      <c r="Q276" t="s">
        <v>4367</v>
      </c>
      <c r="R276" t="s">
        <v>0</v>
      </c>
      <c r="S276">
        <v>2614831</v>
      </c>
    </row>
    <row r="277" spans="1:19" x14ac:dyDescent="0.3">
      <c r="A277" t="s">
        <v>0</v>
      </c>
      <c r="B277" t="s">
        <v>502</v>
      </c>
      <c r="C277" t="s">
        <v>2077</v>
      </c>
      <c r="D277" t="s">
        <v>127</v>
      </c>
      <c r="E277" t="s">
        <v>129</v>
      </c>
      <c r="F277" t="s">
        <v>4378</v>
      </c>
      <c r="G277" t="s">
        <v>1573</v>
      </c>
      <c r="H277" t="s">
        <v>0</v>
      </c>
      <c r="I277" t="s">
        <v>4890</v>
      </c>
      <c r="J277" s="85">
        <v>44356</v>
      </c>
      <c r="K277" t="s">
        <v>4375</v>
      </c>
      <c r="L277" t="s">
        <v>4371</v>
      </c>
      <c r="M277" t="s">
        <v>4372</v>
      </c>
      <c r="N277" t="s">
        <v>708</v>
      </c>
      <c r="O277" t="s">
        <v>708</v>
      </c>
      <c r="P277" t="s">
        <v>4373</v>
      </c>
      <c r="Q277" t="s">
        <v>4367</v>
      </c>
      <c r="R277" t="s">
        <v>0</v>
      </c>
      <c r="S277">
        <v>2614831</v>
      </c>
    </row>
    <row r="278" spans="1:19" x14ac:dyDescent="0.3">
      <c r="A278" t="s">
        <v>0</v>
      </c>
      <c r="B278" t="s">
        <v>4892</v>
      </c>
      <c r="C278" t="s">
        <v>2077</v>
      </c>
      <c r="D278" t="s">
        <v>127</v>
      </c>
      <c r="E278" t="s">
        <v>129</v>
      </c>
      <c r="F278" t="s">
        <v>24</v>
      </c>
      <c r="G278" t="s">
        <v>4400</v>
      </c>
      <c r="H278" t="s">
        <v>0</v>
      </c>
      <c r="I278" t="s">
        <v>4891</v>
      </c>
      <c r="J278" s="85">
        <v>44585</v>
      </c>
      <c r="K278" t="s">
        <v>4375</v>
      </c>
      <c r="L278" t="s">
        <v>4371</v>
      </c>
      <c r="M278" t="s">
        <v>4372</v>
      </c>
      <c r="N278" t="s">
        <v>0</v>
      </c>
      <c r="O278" t="s">
        <v>0</v>
      </c>
      <c r="P278" t="s">
        <v>4373</v>
      </c>
      <c r="Q278" t="s">
        <v>4367</v>
      </c>
      <c r="R278" t="s">
        <v>0</v>
      </c>
      <c r="S278">
        <v>261483</v>
      </c>
    </row>
    <row r="279" spans="1:19" x14ac:dyDescent="0.3">
      <c r="A279" t="s">
        <v>0</v>
      </c>
      <c r="B279" t="s">
        <v>1340</v>
      </c>
      <c r="C279" t="s">
        <v>2077</v>
      </c>
      <c r="D279" t="s">
        <v>279</v>
      </c>
      <c r="E279" t="s">
        <v>992</v>
      </c>
      <c r="F279" t="s">
        <v>4368</v>
      </c>
      <c r="G279" t="s">
        <v>4678</v>
      </c>
      <c r="H279" t="s">
        <v>0</v>
      </c>
      <c r="I279" t="s">
        <v>5136</v>
      </c>
      <c r="J279" s="85">
        <v>44448</v>
      </c>
      <c r="K279" t="s">
        <v>5136</v>
      </c>
      <c r="L279" t="s">
        <v>4371</v>
      </c>
      <c r="M279" t="s">
        <v>4372</v>
      </c>
      <c r="N279" t="s">
        <v>708</v>
      </c>
      <c r="O279" t="s">
        <v>708</v>
      </c>
      <c r="P279" t="s">
        <v>4373</v>
      </c>
      <c r="Q279" t="s">
        <v>4367</v>
      </c>
      <c r="R279" t="s">
        <v>0</v>
      </c>
      <c r="S279">
        <v>2750141</v>
      </c>
    </row>
    <row r="280" spans="1:19" x14ac:dyDescent="0.3">
      <c r="A280" t="s">
        <v>0</v>
      </c>
      <c r="B280" t="s">
        <v>1651</v>
      </c>
      <c r="C280" t="s">
        <v>2077</v>
      </c>
      <c r="D280" t="s">
        <v>279</v>
      </c>
      <c r="E280" t="s">
        <v>992</v>
      </c>
      <c r="F280" t="s">
        <v>4384</v>
      </c>
      <c r="G280" t="s">
        <v>2312</v>
      </c>
      <c r="H280" t="s">
        <v>0</v>
      </c>
      <c r="I280" t="s">
        <v>5136</v>
      </c>
      <c r="J280" s="85">
        <v>44798</v>
      </c>
      <c r="K280" t="s">
        <v>5136</v>
      </c>
      <c r="L280" t="s">
        <v>4371</v>
      </c>
      <c r="M280" t="s">
        <v>4372</v>
      </c>
      <c r="N280" t="s">
        <v>702</v>
      </c>
      <c r="O280" t="s">
        <v>708</v>
      </c>
      <c r="P280" t="s">
        <v>4373</v>
      </c>
      <c r="Q280" t="s">
        <v>4367</v>
      </c>
      <c r="R280" t="s">
        <v>0</v>
      </c>
      <c r="S280">
        <v>2750142</v>
      </c>
    </row>
    <row r="281" spans="1:19" x14ac:dyDescent="0.3">
      <c r="A281" t="s">
        <v>0</v>
      </c>
      <c r="B281" t="s">
        <v>5138</v>
      </c>
      <c r="C281" t="s">
        <v>2077</v>
      </c>
      <c r="D281" t="s">
        <v>279</v>
      </c>
      <c r="E281" t="s">
        <v>992</v>
      </c>
      <c r="F281" t="s">
        <v>4376</v>
      </c>
      <c r="G281" t="s">
        <v>1714</v>
      </c>
      <c r="H281" t="s">
        <v>0</v>
      </c>
      <c r="I281" t="s">
        <v>5137</v>
      </c>
      <c r="J281" s="85">
        <v>45981</v>
      </c>
      <c r="K281" t="s">
        <v>4375</v>
      </c>
      <c r="L281" t="s">
        <v>4371</v>
      </c>
      <c r="M281" t="s">
        <v>4372</v>
      </c>
      <c r="N281" t="s">
        <v>1612</v>
      </c>
      <c r="O281" t="s">
        <v>708</v>
      </c>
      <c r="P281" t="s">
        <v>4373</v>
      </c>
      <c r="Q281" t="s">
        <v>4367</v>
      </c>
      <c r="R281" t="s">
        <v>0</v>
      </c>
      <c r="S281">
        <v>2750146</v>
      </c>
    </row>
    <row r="282" spans="1:19" x14ac:dyDescent="0.3">
      <c r="A282" t="s">
        <v>0</v>
      </c>
      <c r="B282" t="s">
        <v>1340</v>
      </c>
      <c r="C282" t="s">
        <v>2077</v>
      </c>
      <c r="D282" t="s">
        <v>279</v>
      </c>
      <c r="E282" t="s">
        <v>992</v>
      </c>
      <c r="F282" t="s">
        <v>4561</v>
      </c>
      <c r="G282" t="s">
        <v>106</v>
      </c>
      <c r="H282" t="s">
        <v>0</v>
      </c>
      <c r="I282" t="s">
        <v>4619</v>
      </c>
      <c r="J282" s="85">
        <v>46387</v>
      </c>
      <c r="K282" t="s">
        <v>4375</v>
      </c>
      <c r="L282" t="s">
        <v>4371</v>
      </c>
      <c r="M282" t="s">
        <v>4372</v>
      </c>
      <c r="N282" t="s">
        <v>1610</v>
      </c>
      <c r="O282" t="s">
        <v>708</v>
      </c>
      <c r="P282" t="s">
        <v>4373</v>
      </c>
      <c r="Q282" t="s">
        <v>4367</v>
      </c>
      <c r="R282" t="s">
        <v>0</v>
      </c>
      <c r="S282">
        <v>2750145</v>
      </c>
    </row>
    <row r="283" spans="1:19" x14ac:dyDescent="0.3">
      <c r="A283" t="s">
        <v>0</v>
      </c>
      <c r="B283" t="s">
        <v>5140</v>
      </c>
      <c r="C283" t="s">
        <v>2077</v>
      </c>
      <c r="D283" t="s">
        <v>279</v>
      </c>
      <c r="E283" t="s">
        <v>992</v>
      </c>
      <c r="F283" t="s">
        <v>24</v>
      </c>
      <c r="G283" t="s">
        <v>4400</v>
      </c>
      <c r="H283" t="s">
        <v>0</v>
      </c>
      <c r="I283" t="s">
        <v>5139</v>
      </c>
      <c r="J283" s="85">
        <v>44791</v>
      </c>
      <c r="K283" t="s">
        <v>4375</v>
      </c>
      <c r="L283" t="s">
        <v>4371</v>
      </c>
      <c r="M283" t="s">
        <v>4372</v>
      </c>
      <c r="N283" t="s">
        <v>0</v>
      </c>
      <c r="O283" t="s">
        <v>0</v>
      </c>
      <c r="P283" t="s">
        <v>4373</v>
      </c>
      <c r="Q283" t="s">
        <v>4367</v>
      </c>
      <c r="R283" t="s">
        <v>0</v>
      </c>
      <c r="S283">
        <v>275014</v>
      </c>
    </row>
    <row r="284" spans="1:19" x14ac:dyDescent="0.3">
      <c r="A284" t="s">
        <v>0</v>
      </c>
      <c r="B284" t="s">
        <v>4666</v>
      </c>
      <c r="C284" t="s">
        <v>2077</v>
      </c>
      <c r="D284" t="s">
        <v>289</v>
      </c>
      <c r="E284" t="s">
        <v>290</v>
      </c>
      <c r="F284" t="s">
        <v>4368</v>
      </c>
      <c r="G284" t="s">
        <v>1339</v>
      </c>
      <c r="H284" t="s">
        <v>0</v>
      </c>
      <c r="I284" t="s">
        <v>4383</v>
      </c>
      <c r="J284" s="85">
        <v>45383</v>
      </c>
      <c r="K284" t="s">
        <v>4375</v>
      </c>
      <c r="L284" t="s">
        <v>4371</v>
      </c>
      <c r="M284" t="s">
        <v>4372</v>
      </c>
      <c r="N284" t="s">
        <v>702</v>
      </c>
      <c r="O284" t="s">
        <v>708</v>
      </c>
      <c r="P284" t="s">
        <v>4373</v>
      </c>
      <c r="Q284" t="s">
        <v>4367</v>
      </c>
      <c r="R284" t="s">
        <v>0</v>
      </c>
      <c r="S284">
        <v>2763332</v>
      </c>
    </row>
    <row r="285" spans="1:19" x14ac:dyDescent="0.3">
      <c r="A285" t="s">
        <v>0</v>
      </c>
      <c r="B285" t="s">
        <v>4667</v>
      </c>
      <c r="C285" t="s">
        <v>2077</v>
      </c>
      <c r="D285" t="s">
        <v>289</v>
      </c>
      <c r="E285" t="s">
        <v>290</v>
      </c>
      <c r="F285" t="s">
        <v>4384</v>
      </c>
      <c r="G285" t="s">
        <v>2859</v>
      </c>
      <c r="H285" t="s">
        <v>0</v>
      </c>
      <c r="I285" t="s">
        <v>4383</v>
      </c>
      <c r="J285" s="85">
        <v>45383</v>
      </c>
      <c r="K285" t="s">
        <v>4375</v>
      </c>
      <c r="L285" t="s">
        <v>4371</v>
      </c>
      <c r="M285" t="s">
        <v>4372</v>
      </c>
      <c r="N285" t="s">
        <v>768</v>
      </c>
      <c r="O285" t="s">
        <v>708</v>
      </c>
      <c r="P285" t="s">
        <v>4373</v>
      </c>
      <c r="Q285" t="s">
        <v>4367</v>
      </c>
      <c r="R285" t="s">
        <v>0</v>
      </c>
      <c r="S285">
        <v>2763334</v>
      </c>
    </row>
    <row r="286" spans="1:19" x14ac:dyDescent="0.3">
      <c r="A286" t="s">
        <v>0</v>
      </c>
      <c r="B286" t="s">
        <v>1652</v>
      </c>
      <c r="C286" t="s">
        <v>2077</v>
      </c>
      <c r="D286" t="s">
        <v>2309</v>
      </c>
      <c r="E286" t="s">
        <v>2310</v>
      </c>
      <c r="F286" t="s">
        <v>4368</v>
      </c>
      <c r="G286" t="s">
        <v>1714</v>
      </c>
      <c r="H286" t="s">
        <v>0</v>
      </c>
      <c r="I286" t="s">
        <v>4856</v>
      </c>
      <c r="J286" s="85">
        <v>42844</v>
      </c>
      <c r="K286" t="s">
        <v>4375</v>
      </c>
      <c r="L286" t="s">
        <v>4371</v>
      </c>
      <c r="M286" t="s">
        <v>4372</v>
      </c>
      <c r="N286" t="s">
        <v>708</v>
      </c>
      <c r="O286" t="s">
        <v>708</v>
      </c>
      <c r="P286" t="s">
        <v>4373</v>
      </c>
      <c r="Q286" t="s">
        <v>4367</v>
      </c>
      <c r="R286" t="s">
        <v>0</v>
      </c>
      <c r="S286">
        <v>2770961</v>
      </c>
    </row>
    <row r="287" spans="1:19" x14ac:dyDescent="0.3">
      <c r="A287" t="s">
        <v>0</v>
      </c>
      <c r="B287" t="s">
        <v>4731</v>
      </c>
      <c r="C287" t="s">
        <v>2077</v>
      </c>
      <c r="D287" t="s">
        <v>400</v>
      </c>
      <c r="E287" t="s">
        <v>401</v>
      </c>
      <c r="F287" t="s">
        <v>4368</v>
      </c>
      <c r="G287" t="s">
        <v>4659</v>
      </c>
      <c r="H287" t="s">
        <v>0</v>
      </c>
      <c r="I287" t="s">
        <v>4538</v>
      </c>
      <c r="J287" s="85">
        <v>46082</v>
      </c>
      <c r="K287" t="s">
        <v>4375</v>
      </c>
      <c r="L287" t="s">
        <v>4371</v>
      </c>
      <c r="M287" t="s">
        <v>4372</v>
      </c>
      <c r="N287" t="s">
        <v>1605</v>
      </c>
      <c r="O287" t="s">
        <v>708</v>
      </c>
      <c r="P287" t="s">
        <v>4373</v>
      </c>
      <c r="Q287" t="s">
        <v>4367</v>
      </c>
      <c r="R287" t="s">
        <v>0</v>
      </c>
      <c r="S287">
        <v>2799953</v>
      </c>
    </row>
    <row r="288" spans="1:19" x14ac:dyDescent="0.3">
      <c r="A288" t="s">
        <v>0</v>
      </c>
      <c r="B288" t="s">
        <v>4732</v>
      </c>
      <c r="C288" t="s">
        <v>2077</v>
      </c>
      <c r="D288" t="s">
        <v>400</v>
      </c>
      <c r="E288" t="s">
        <v>401</v>
      </c>
      <c r="F288" t="s">
        <v>4384</v>
      </c>
      <c r="G288" t="s">
        <v>57</v>
      </c>
      <c r="H288" t="s">
        <v>0</v>
      </c>
      <c r="I288" t="s">
        <v>4538</v>
      </c>
      <c r="J288" s="85">
        <v>45261</v>
      </c>
      <c r="K288" t="s">
        <v>4390</v>
      </c>
      <c r="L288" t="s">
        <v>4371</v>
      </c>
      <c r="M288" t="s">
        <v>4714</v>
      </c>
      <c r="N288" t="s">
        <v>702</v>
      </c>
      <c r="O288" t="s">
        <v>708</v>
      </c>
      <c r="P288" t="s">
        <v>4373</v>
      </c>
      <c r="Q288" t="s">
        <v>4367</v>
      </c>
      <c r="R288" t="s">
        <v>0</v>
      </c>
      <c r="S288">
        <v>2799952</v>
      </c>
    </row>
    <row r="289" spans="1:19" x14ac:dyDescent="0.3">
      <c r="A289" t="s">
        <v>0</v>
      </c>
      <c r="B289" t="s">
        <v>4733</v>
      </c>
      <c r="C289" t="s">
        <v>2077</v>
      </c>
      <c r="D289" t="s">
        <v>400</v>
      </c>
      <c r="E289" t="s">
        <v>401</v>
      </c>
      <c r="F289" t="s">
        <v>24</v>
      </c>
      <c r="G289" t="s">
        <v>4400</v>
      </c>
      <c r="H289" t="s">
        <v>0</v>
      </c>
      <c r="I289" t="s">
        <v>4419</v>
      </c>
      <c r="J289" s="85">
        <v>44263</v>
      </c>
      <c r="K289" t="s">
        <v>4375</v>
      </c>
      <c r="L289" t="s">
        <v>4371</v>
      </c>
      <c r="M289" t="s">
        <v>4372</v>
      </c>
      <c r="N289" t="s">
        <v>0</v>
      </c>
      <c r="O289" t="s">
        <v>0</v>
      </c>
      <c r="P289" t="s">
        <v>4373</v>
      </c>
      <c r="Q289" t="s">
        <v>4367</v>
      </c>
      <c r="R289" t="s">
        <v>0</v>
      </c>
      <c r="S289">
        <v>279995</v>
      </c>
    </row>
    <row r="290" spans="1:19" x14ac:dyDescent="0.3">
      <c r="A290" t="s">
        <v>0</v>
      </c>
      <c r="B290" t="s">
        <v>4735</v>
      </c>
      <c r="C290" t="s">
        <v>2077</v>
      </c>
      <c r="D290" t="s">
        <v>400</v>
      </c>
      <c r="E290" t="s">
        <v>401</v>
      </c>
      <c r="F290" t="s">
        <v>4417</v>
      </c>
      <c r="G290" t="s">
        <v>4418</v>
      </c>
      <c r="H290" t="s">
        <v>0</v>
      </c>
      <c r="I290" t="s">
        <v>4734</v>
      </c>
      <c r="J290" s="85">
        <v>45327</v>
      </c>
      <c r="K290" t="s">
        <v>4375</v>
      </c>
      <c r="L290" t="s">
        <v>4371</v>
      </c>
      <c r="M290" t="s">
        <v>4372</v>
      </c>
      <c r="N290" t="s">
        <v>0</v>
      </c>
      <c r="O290" t="s">
        <v>0</v>
      </c>
      <c r="P290" t="s">
        <v>4373</v>
      </c>
      <c r="Q290" t="s">
        <v>4367</v>
      </c>
      <c r="R290" t="s">
        <v>0</v>
      </c>
      <c r="S290">
        <v>279995</v>
      </c>
    </row>
    <row r="291" spans="1:19" x14ac:dyDescent="0.3">
      <c r="A291" t="s">
        <v>0</v>
      </c>
      <c r="B291" t="s">
        <v>504</v>
      </c>
      <c r="C291" t="s">
        <v>2077</v>
      </c>
      <c r="D291" t="s">
        <v>169</v>
      </c>
      <c r="E291" t="s">
        <v>171</v>
      </c>
      <c r="F291" t="s">
        <v>4368</v>
      </c>
      <c r="G291" t="s">
        <v>4559</v>
      </c>
      <c r="H291" t="s">
        <v>0</v>
      </c>
      <c r="I291" t="s">
        <v>4577</v>
      </c>
      <c r="J291" s="85">
        <v>42731</v>
      </c>
      <c r="K291" t="s">
        <v>4577</v>
      </c>
      <c r="L291" t="s">
        <v>4371</v>
      </c>
      <c r="M291" t="s">
        <v>4372</v>
      </c>
      <c r="N291" t="s">
        <v>708</v>
      </c>
      <c r="O291" t="s">
        <v>708</v>
      </c>
      <c r="P291" t="s">
        <v>4373</v>
      </c>
      <c r="Q291" t="s">
        <v>4367</v>
      </c>
      <c r="R291" t="s">
        <v>0</v>
      </c>
      <c r="S291">
        <v>2811421</v>
      </c>
    </row>
    <row r="292" spans="1:19" x14ac:dyDescent="0.3">
      <c r="A292" t="s">
        <v>0</v>
      </c>
      <c r="B292" t="s">
        <v>4579</v>
      </c>
      <c r="C292" t="s">
        <v>2077</v>
      </c>
      <c r="D292" t="s">
        <v>169</v>
      </c>
      <c r="E292" t="s">
        <v>171</v>
      </c>
      <c r="F292" t="s">
        <v>4376</v>
      </c>
      <c r="G292" t="s">
        <v>4578</v>
      </c>
      <c r="H292" t="s">
        <v>0</v>
      </c>
      <c r="I292" t="s">
        <v>4408</v>
      </c>
      <c r="J292" s="85">
        <v>46082</v>
      </c>
      <c r="K292" t="s">
        <v>4375</v>
      </c>
      <c r="L292" t="s">
        <v>4371</v>
      </c>
      <c r="M292" t="s">
        <v>4372</v>
      </c>
      <c r="N292" t="s">
        <v>1605</v>
      </c>
      <c r="O292" t="s">
        <v>708</v>
      </c>
      <c r="P292" t="s">
        <v>4373</v>
      </c>
      <c r="Q292" t="s">
        <v>4367</v>
      </c>
      <c r="R292" t="s">
        <v>0</v>
      </c>
      <c r="S292">
        <v>2811423</v>
      </c>
    </row>
    <row r="293" spans="1:19" x14ac:dyDescent="0.3">
      <c r="A293" t="s">
        <v>0</v>
      </c>
      <c r="B293" t="s">
        <v>504</v>
      </c>
      <c r="C293" t="s">
        <v>2077</v>
      </c>
      <c r="D293" t="s">
        <v>169</v>
      </c>
      <c r="E293" t="s">
        <v>171</v>
      </c>
      <c r="F293" t="s">
        <v>4561</v>
      </c>
      <c r="G293" t="s">
        <v>57</v>
      </c>
      <c r="H293" t="s">
        <v>0</v>
      </c>
      <c r="I293" t="s">
        <v>4408</v>
      </c>
      <c r="J293" s="85">
        <v>45917</v>
      </c>
      <c r="K293" t="s">
        <v>4390</v>
      </c>
      <c r="L293" t="s">
        <v>4371</v>
      </c>
      <c r="M293" t="s">
        <v>4372</v>
      </c>
      <c r="N293" t="s">
        <v>702</v>
      </c>
      <c r="O293" t="s">
        <v>708</v>
      </c>
      <c r="P293" t="s">
        <v>4373</v>
      </c>
      <c r="Q293" t="s">
        <v>4367</v>
      </c>
      <c r="R293" t="s">
        <v>0</v>
      </c>
      <c r="S293">
        <v>2811422</v>
      </c>
    </row>
    <row r="294" spans="1:19" x14ac:dyDescent="0.3">
      <c r="A294" t="s">
        <v>0</v>
      </c>
      <c r="B294" t="s">
        <v>1655</v>
      </c>
      <c r="C294" t="s">
        <v>2077</v>
      </c>
      <c r="D294" t="s">
        <v>1325</v>
      </c>
      <c r="E294" t="s">
        <v>1996</v>
      </c>
      <c r="F294" t="s">
        <v>4368</v>
      </c>
      <c r="G294" t="s">
        <v>1714</v>
      </c>
      <c r="H294" t="s">
        <v>0</v>
      </c>
      <c r="I294" t="s">
        <v>4405</v>
      </c>
      <c r="J294" s="85">
        <v>44491</v>
      </c>
      <c r="K294" t="s">
        <v>4375</v>
      </c>
      <c r="L294" t="s">
        <v>4371</v>
      </c>
      <c r="M294" t="s">
        <v>4372</v>
      </c>
      <c r="N294" t="s">
        <v>708</v>
      </c>
      <c r="O294" t="s">
        <v>708</v>
      </c>
      <c r="P294" t="s">
        <v>4373</v>
      </c>
      <c r="Q294" t="s">
        <v>4367</v>
      </c>
      <c r="R294" t="s">
        <v>0</v>
      </c>
      <c r="S294">
        <v>2817931</v>
      </c>
    </row>
    <row r="295" spans="1:19" x14ac:dyDescent="0.3">
      <c r="A295" t="s">
        <v>0</v>
      </c>
      <c r="B295" t="s">
        <v>5379</v>
      </c>
      <c r="C295" t="s">
        <v>2077</v>
      </c>
      <c r="D295" t="s">
        <v>135</v>
      </c>
      <c r="E295" t="s">
        <v>136</v>
      </c>
      <c r="F295" t="s">
        <v>4368</v>
      </c>
      <c r="G295" t="s">
        <v>3422</v>
      </c>
      <c r="H295" t="s">
        <v>0</v>
      </c>
      <c r="I295" t="s">
        <v>4577</v>
      </c>
      <c r="J295" s="85">
        <v>44621</v>
      </c>
      <c r="K295" t="s">
        <v>4577</v>
      </c>
      <c r="L295" t="s">
        <v>4371</v>
      </c>
      <c r="M295" t="s">
        <v>4372</v>
      </c>
      <c r="N295" t="s">
        <v>702</v>
      </c>
      <c r="O295" t="s">
        <v>708</v>
      </c>
      <c r="P295" t="s">
        <v>4373</v>
      </c>
      <c r="Q295" t="s">
        <v>4367</v>
      </c>
      <c r="R295" t="s">
        <v>0</v>
      </c>
      <c r="S295">
        <v>2833052</v>
      </c>
    </row>
    <row r="296" spans="1:19" x14ac:dyDescent="0.3">
      <c r="A296" t="s">
        <v>0</v>
      </c>
      <c r="B296" t="s">
        <v>4220</v>
      </c>
      <c r="C296" t="s">
        <v>2077</v>
      </c>
      <c r="D296" t="s">
        <v>135</v>
      </c>
      <c r="E296" t="s">
        <v>136</v>
      </c>
      <c r="F296" t="s">
        <v>4376</v>
      </c>
      <c r="G296" t="s">
        <v>4578</v>
      </c>
      <c r="H296" t="s">
        <v>0</v>
      </c>
      <c r="I296" t="s">
        <v>5380</v>
      </c>
      <c r="J296" s="85">
        <v>46082</v>
      </c>
      <c r="K296" t="s">
        <v>4375</v>
      </c>
      <c r="L296" t="s">
        <v>4371</v>
      </c>
      <c r="M296" t="s">
        <v>4372</v>
      </c>
      <c r="N296" t="s">
        <v>768</v>
      </c>
      <c r="O296" t="s">
        <v>708</v>
      </c>
      <c r="P296" t="s">
        <v>4373</v>
      </c>
      <c r="Q296" t="s">
        <v>4367</v>
      </c>
      <c r="R296" t="s">
        <v>0</v>
      </c>
      <c r="S296">
        <v>2833054</v>
      </c>
    </row>
    <row r="297" spans="1:19" x14ac:dyDescent="0.3">
      <c r="A297" t="s">
        <v>0</v>
      </c>
      <c r="B297" t="s">
        <v>5379</v>
      </c>
      <c r="C297" t="s">
        <v>2077</v>
      </c>
      <c r="D297" t="s">
        <v>135</v>
      </c>
      <c r="E297" t="s">
        <v>136</v>
      </c>
      <c r="F297" t="s">
        <v>4561</v>
      </c>
      <c r="G297" t="s">
        <v>106</v>
      </c>
      <c r="H297" t="s">
        <v>0</v>
      </c>
      <c r="I297" t="s">
        <v>5380</v>
      </c>
      <c r="J297" s="85">
        <v>45917</v>
      </c>
      <c r="K297" t="s">
        <v>4390</v>
      </c>
      <c r="L297" t="s">
        <v>4371</v>
      </c>
      <c r="M297" t="s">
        <v>4372</v>
      </c>
      <c r="N297" t="s">
        <v>1605</v>
      </c>
      <c r="O297" t="s">
        <v>708</v>
      </c>
      <c r="P297" t="s">
        <v>4373</v>
      </c>
      <c r="Q297" t="s">
        <v>4367</v>
      </c>
      <c r="R297" t="s">
        <v>0</v>
      </c>
      <c r="S297">
        <v>2833053</v>
      </c>
    </row>
    <row r="298" spans="1:19" x14ac:dyDescent="0.3">
      <c r="A298" t="s">
        <v>0</v>
      </c>
      <c r="B298" t="s">
        <v>5382</v>
      </c>
      <c r="C298" t="s">
        <v>2077</v>
      </c>
      <c r="D298" t="s">
        <v>135</v>
      </c>
      <c r="E298" t="s">
        <v>136</v>
      </c>
      <c r="F298" t="s">
        <v>24</v>
      </c>
      <c r="G298" t="s">
        <v>4400</v>
      </c>
      <c r="H298" t="s">
        <v>0</v>
      </c>
      <c r="I298" t="s">
        <v>5381</v>
      </c>
      <c r="J298" s="85">
        <v>45273</v>
      </c>
      <c r="K298" t="s">
        <v>4375</v>
      </c>
      <c r="L298" t="s">
        <v>4371</v>
      </c>
      <c r="M298" t="s">
        <v>4372</v>
      </c>
      <c r="N298" t="s">
        <v>0</v>
      </c>
      <c r="O298" t="s">
        <v>0</v>
      </c>
      <c r="P298" t="s">
        <v>4373</v>
      </c>
      <c r="Q298" t="s">
        <v>4367</v>
      </c>
      <c r="R298" t="s">
        <v>0</v>
      </c>
      <c r="S298">
        <v>283305</v>
      </c>
    </row>
    <row r="299" spans="1:19" x14ac:dyDescent="0.3">
      <c r="A299" t="s">
        <v>0</v>
      </c>
      <c r="B299" t="s">
        <v>4677</v>
      </c>
      <c r="C299" t="s">
        <v>2077</v>
      </c>
      <c r="D299" t="s">
        <v>2356</v>
      </c>
      <c r="E299" t="s">
        <v>2285</v>
      </c>
      <c r="F299" t="s">
        <v>24</v>
      </c>
      <c r="G299" t="s">
        <v>4400</v>
      </c>
      <c r="H299" t="s">
        <v>0</v>
      </c>
      <c r="I299" t="s">
        <v>4676</v>
      </c>
      <c r="J299" s="85">
        <v>45042</v>
      </c>
      <c r="K299" t="s">
        <v>4375</v>
      </c>
      <c r="L299" t="s">
        <v>4371</v>
      </c>
      <c r="M299" t="s">
        <v>4372</v>
      </c>
      <c r="N299" t="s">
        <v>0</v>
      </c>
      <c r="O299" t="s">
        <v>0</v>
      </c>
      <c r="P299" t="s">
        <v>4373</v>
      </c>
      <c r="Q299" t="s">
        <v>4367</v>
      </c>
      <c r="R299" t="s">
        <v>0</v>
      </c>
      <c r="S299">
        <v>286414</v>
      </c>
    </row>
    <row r="300" spans="1:19" x14ac:dyDescent="0.3">
      <c r="A300" t="s">
        <v>0</v>
      </c>
      <c r="B300" t="s">
        <v>2162</v>
      </c>
      <c r="C300" t="s">
        <v>2077</v>
      </c>
      <c r="D300" t="s">
        <v>2170</v>
      </c>
      <c r="E300" t="s">
        <v>2004</v>
      </c>
      <c r="F300" t="s">
        <v>4368</v>
      </c>
      <c r="G300" t="s">
        <v>1339</v>
      </c>
      <c r="H300" t="s">
        <v>0</v>
      </c>
      <c r="I300" t="s">
        <v>5516</v>
      </c>
      <c r="J300" s="85">
        <v>44887</v>
      </c>
      <c r="K300" t="s">
        <v>4375</v>
      </c>
      <c r="L300" t="s">
        <v>4371</v>
      </c>
      <c r="M300" t="s">
        <v>4372</v>
      </c>
      <c r="N300" t="s">
        <v>708</v>
      </c>
      <c r="O300" t="s">
        <v>708</v>
      </c>
      <c r="P300" t="s">
        <v>4373</v>
      </c>
      <c r="Q300" t="s">
        <v>4367</v>
      </c>
      <c r="R300" t="s">
        <v>0</v>
      </c>
      <c r="S300">
        <v>2879311</v>
      </c>
    </row>
    <row r="301" spans="1:19" x14ac:dyDescent="0.3">
      <c r="A301" t="s">
        <v>0</v>
      </c>
      <c r="B301" t="s">
        <v>505</v>
      </c>
      <c r="C301" t="s">
        <v>2077</v>
      </c>
      <c r="D301" t="s">
        <v>1193</v>
      </c>
      <c r="E301" t="s">
        <v>1194</v>
      </c>
      <c r="F301" t="s">
        <v>4368</v>
      </c>
      <c r="G301" t="s">
        <v>101</v>
      </c>
      <c r="H301" t="s">
        <v>0</v>
      </c>
      <c r="I301" t="s">
        <v>4369</v>
      </c>
      <c r="J301" s="85">
        <v>42731</v>
      </c>
      <c r="K301" t="s">
        <v>4370</v>
      </c>
      <c r="L301" t="s">
        <v>4371</v>
      </c>
      <c r="M301" t="s">
        <v>4372</v>
      </c>
      <c r="N301" t="s">
        <v>708</v>
      </c>
      <c r="O301" t="s">
        <v>708</v>
      </c>
      <c r="P301" t="s">
        <v>4373</v>
      </c>
      <c r="Q301" t="s">
        <v>4367</v>
      </c>
      <c r="R301" t="s">
        <v>0</v>
      </c>
      <c r="S301">
        <v>2928921</v>
      </c>
    </row>
    <row r="302" spans="1:19" x14ac:dyDescent="0.3">
      <c r="A302" t="s">
        <v>0</v>
      </c>
      <c r="B302" t="s">
        <v>506</v>
      </c>
      <c r="C302" t="s">
        <v>2077</v>
      </c>
      <c r="D302" t="s">
        <v>1195</v>
      </c>
      <c r="E302" t="s">
        <v>1194</v>
      </c>
      <c r="F302" t="s">
        <v>4368</v>
      </c>
      <c r="G302" t="s">
        <v>101</v>
      </c>
      <c r="H302" t="s">
        <v>0</v>
      </c>
      <c r="I302" t="s">
        <v>4369</v>
      </c>
      <c r="J302" s="85">
        <v>42731</v>
      </c>
      <c r="K302" t="s">
        <v>4370</v>
      </c>
      <c r="L302" t="s">
        <v>4371</v>
      </c>
      <c r="M302" t="s">
        <v>4372</v>
      </c>
      <c r="N302" t="s">
        <v>708</v>
      </c>
      <c r="O302" t="s">
        <v>708</v>
      </c>
      <c r="P302" t="s">
        <v>4373</v>
      </c>
      <c r="Q302" t="s">
        <v>4367</v>
      </c>
      <c r="R302" t="s">
        <v>0</v>
      </c>
      <c r="S302">
        <v>2928951</v>
      </c>
    </row>
    <row r="303" spans="1:19" x14ac:dyDescent="0.3">
      <c r="A303" t="s">
        <v>0</v>
      </c>
      <c r="B303" t="s">
        <v>1917</v>
      </c>
      <c r="C303" t="s">
        <v>2077</v>
      </c>
      <c r="D303" t="s">
        <v>1932</v>
      </c>
      <c r="E303" t="s">
        <v>1898</v>
      </c>
      <c r="F303" t="s">
        <v>4368</v>
      </c>
      <c r="G303" t="s">
        <v>101</v>
      </c>
      <c r="H303" t="s">
        <v>0</v>
      </c>
      <c r="I303" t="s">
        <v>5467</v>
      </c>
      <c r="J303" s="85">
        <v>44623</v>
      </c>
      <c r="K303" t="s">
        <v>4375</v>
      </c>
      <c r="L303" t="s">
        <v>4371</v>
      </c>
      <c r="M303" t="s">
        <v>4372</v>
      </c>
      <c r="N303" t="s">
        <v>708</v>
      </c>
      <c r="O303" t="s">
        <v>708</v>
      </c>
      <c r="P303" t="s">
        <v>4373</v>
      </c>
      <c r="Q303" t="s">
        <v>4367</v>
      </c>
      <c r="R303" t="s">
        <v>0</v>
      </c>
      <c r="S303">
        <v>2965281</v>
      </c>
    </row>
    <row r="304" spans="1:19" x14ac:dyDescent="0.3">
      <c r="A304" t="s">
        <v>0</v>
      </c>
      <c r="B304" t="s">
        <v>1919</v>
      </c>
      <c r="C304" t="s">
        <v>2077</v>
      </c>
      <c r="D304" t="s">
        <v>1931</v>
      </c>
      <c r="E304" t="s">
        <v>1281</v>
      </c>
      <c r="F304" t="s">
        <v>4368</v>
      </c>
      <c r="G304" t="s">
        <v>101</v>
      </c>
      <c r="H304" t="s">
        <v>0</v>
      </c>
      <c r="I304" t="s">
        <v>4511</v>
      </c>
      <c r="J304" s="85">
        <v>45261</v>
      </c>
      <c r="K304" t="s">
        <v>4375</v>
      </c>
      <c r="L304" t="s">
        <v>4371</v>
      </c>
      <c r="M304" t="s">
        <v>4372</v>
      </c>
      <c r="N304" t="s">
        <v>708</v>
      </c>
      <c r="O304" t="s">
        <v>708</v>
      </c>
      <c r="P304" t="s">
        <v>4373</v>
      </c>
      <c r="Q304" t="s">
        <v>4367</v>
      </c>
      <c r="R304" t="s">
        <v>0</v>
      </c>
      <c r="S304">
        <v>2974421</v>
      </c>
    </row>
    <row r="305" spans="1:19" x14ac:dyDescent="0.3">
      <c r="A305" t="s">
        <v>0</v>
      </c>
      <c r="B305" t="s">
        <v>5057</v>
      </c>
      <c r="C305" t="s">
        <v>2077</v>
      </c>
      <c r="D305" t="s">
        <v>278</v>
      </c>
      <c r="E305" t="s">
        <v>162</v>
      </c>
      <c r="F305" t="s">
        <v>4368</v>
      </c>
      <c r="G305" t="s">
        <v>4387</v>
      </c>
      <c r="H305" t="s">
        <v>0</v>
      </c>
      <c r="I305" t="s">
        <v>4388</v>
      </c>
      <c r="J305" s="85">
        <v>46082</v>
      </c>
      <c r="K305" t="s">
        <v>4375</v>
      </c>
      <c r="L305" t="s">
        <v>4371</v>
      </c>
      <c r="M305" t="s">
        <v>4372</v>
      </c>
      <c r="N305" t="s">
        <v>768</v>
      </c>
      <c r="O305" t="s">
        <v>708</v>
      </c>
      <c r="P305" t="s">
        <v>4373</v>
      </c>
      <c r="Q305" t="s">
        <v>4367</v>
      </c>
      <c r="R305" t="s">
        <v>0</v>
      </c>
      <c r="S305">
        <v>3010704</v>
      </c>
    </row>
    <row r="306" spans="1:19" x14ac:dyDescent="0.3">
      <c r="A306" t="s">
        <v>0</v>
      </c>
      <c r="B306" t="s">
        <v>5058</v>
      </c>
      <c r="C306" t="s">
        <v>2077</v>
      </c>
      <c r="D306" t="s">
        <v>278</v>
      </c>
      <c r="E306" t="s">
        <v>162</v>
      </c>
      <c r="F306" t="s">
        <v>4384</v>
      </c>
      <c r="G306" t="s">
        <v>57</v>
      </c>
      <c r="H306" t="s">
        <v>0</v>
      </c>
      <c r="I306" t="s">
        <v>4388</v>
      </c>
      <c r="J306" s="85">
        <v>45747</v>
      </c>
      <c r="K306" t="s">
        <v>4390</v>
      </c>
      <c r="L306" t="s">
        <v>4371</v>
      </c>
      <c r="M306" t="s">
        <v>4372</v>
      </c>
      <c r="N306" t="s">
        <v>1605</v>
      </c>
      <c r="O306" t="s">
        <v>708</v>
      </c>
      <c r="P306" t="s">
        <v>4373</v>
      </c>
      <c r="Q306" t="s">
        <v>4367</v>
      </c>
      <c r="R306" t="s">
        <v>0</v>
      </c>
      <c r="S306">
        <v>3010703</v>
      </c>
    </row>
    <row r="307" spans="1:19" x14ac:dyDescent="0.3">
      <c r="A307" t="s">
        <v>0</v>
      </c>
      <c r="B307" t="s">
        <v>5059</v>
      </c>
      <c r="C307" t="s">
        <v>2077</v>
      </c>
      <c r="D307" t="s">
        <v>278</v>
      </c>
      <c r="E307" t="s">
        <v>162</v>
      </c>
      <c r="F307" t="s">
        <v>4392</v>
      </c>
      <c r="G307" t="s">
        <v>106</v>
      </c>
      <c r="H307" t="s">
        <v>0</v>
      </c>
      <c r="I307" t="s">
        <v>4388</v>
      </c>
      <c r="J307" s="85">
        <v>45747</v>
      </c>
      <c r="K307" t="s">
        <v>4390</v>
      </c>
      <c r="L307" t="s">
        <v>4371</v>
      </c>
      <c r="M307" t="s">
        <v>4372</v>
      </c>
      <c r="N307" t="s">
        <v>702</v>
      </c>
      <c r="O307" t="s">
        <v>708</v>
      </c>
      <c r="P307" t="s">
        <v>4373</v>
      </c>
      <c r="Q307" t="s">
        <v>4367</v>
      </c>
      <c r="R307" t="s">
        <v>0</v>
      </c>
      <c r="S307">
        <v>3010702</v>
      </c>
    </row>
    <row r="308" spans="1:19" x14ac:dyDescent="0.3">
      <c r="A308" t="s">
        <v>0</v>
      </c>
      <c r="B308" t="s">
        <v>5060</v>
      </c>
      <c r="C308" t="s">
        <v>2077</v>
      </c>
      <c r="D308" t="s">
        <v>278</v>
      </c>
      <c r="E308" t="s">
        <v>162</v>
      </c>
      <c r="F308" t="s">
        <v>24</v>
      </c>
      <c r="G308" t="s">
        <v>4400</v>
      </c>
      <c r="H308" t="s">
        <v>0</v>
      </c>
      <c r="I308" t="s">
        <v>4585</v>
      </c>
      <c r="J308" s="85">
        <v>44460</v>
      </c>
      <c r="K308" t="s">
        <v>4375</v>
      </c>
      <c r="L308" t="s">
        <v>4371</v>
      </c>
      <c r="M308" t="s">
        <v>4372</v>
      </c>
      <c r="N308" t="s">
        <v>0</v>
      </c>
      <c r="O308" t="s">
        <v>0</v>
      </c>
      <c r="P308" t="s">
        <v>4373</v>
      </c>
      <c r="Q308" t="s">
        <v>4367</v>
      </c>
      <c r="R308" t="s">
        <v>0</v>
      </c>
      <c r="S308">
        <v>301070</v>
      </c>
    </row>
    <row r="309" spans="1:19" x14ac:dyDescent="0.3">
      <c r="A309" t="s">
        <v>0</v>
      </c>
      <c r="B309" t="s">
        <v>5062</v>
      </c>
      <c r="C309" t="s">
        <v>2077</v>
      </c>
      <c r="D309" t="s">
        <v>278</v>
      </c>
      <c r="E309" t="s">
        <v>162</v>
      </c>
      <c r="F309" t="s">
        <v>4417</v>
      </c>
      <c r="G309" t="s">
        <v>4418</v>
      </c>
      <c r="H309" t="s">
        <v>0</v>
      </c>
      <c r="I309" t="s">
        <v>5061</v>
      </c>
      <c r="J309" s="85">
        <v>45526</v>
      </c>
      <c r="K309" t="s">
        <v>4375</v>
      </c>
      <c r="L309" t="s">
        <v>4371</v>
      </c>
      <c r="M309" t="s">
        <v>4372</v>
      </c>
      <c r="N309" t="s">
        <v>0</v>
      </c>
      <c r="O309" t="s">
        <v>0</v>
      </c>
      <c r="P309" t="s">
        <v>4373</v>
      </c>
      <c r="Q309" t="s">
        <v>4367</v>
      </c>
      <c r="R309" t="s">
        <v>0</v>
      </c>
      <c r="S309">
        <v>301070</v>
      </c>
    </row>
    <row r="310" spans="1:19" x14ac:dyDescent="0.3">
      <c r="A310" t="s">
        <v>0</v>
      </c>
      <c r="B310" t="s">
        <v>1952</v>
      </c>
      <c r="C310" t="s">
        <v>2077</v>
      </c>
      <c r="D310" t="s">
        <v>1954</v>
      </c>
      <c r="E310" t="s">
        <v>1899</v>
      </c>
      <c r="F310" t="s">
        <v>4368</v>
      </c>
      <c r="G310" t="s">
        <v>101</v>
      </c>
      <c r="H310" t="s">
        <v>0</v>
      </c>
      <c r="I310" t="s">
        <v>5469</v>
      </c>
      <c r="J310" s="85">
        <v>44642</v>
      </c>
      <c r="K310" t="s">
        <v>4375</v>
      </c>
      <c r="L310" t="s">
        <v>4371</v>
      </c>
      <c r="M310" t="s">
        <v>4372</v>
      </c>
      <c r="N310" t="s">
        <v>708</v>
      </c>
      <c r="O310" t="s">
        <v>708</v>
      </c>
      <c r="P310" t="s">
        <v>4373</v>
      </c>
      <c r="Q310" t="s">
        <v>4367</v>
      </c>
      <c r="R310" t="s">
        <v>0</v>
      </c>
      <c r="S310">
        <v>3011221</v>
      </c>
    </row>
    <row r="311" spans="1:19" x14ac:dyDescent="0.3">
      <c r="A311" t="s">
        <v>0</v>
      </c>
      <c r="B311" t="s">
        <v>1656</v>
      </c>
      <c r="C311" t="s">
        <v>2077</v>
      </c>
      <c r="D311" t="s">
        <v>2193</v>
      </c>
      <c r="E311" t="s">
        <v>201</v>
      </c>
      <c r="F311" t="s">
        <v>4368</v>
      </c>
      <c r="G311" t="s">
        <v>3238</v>
      </c>
      <c r="H311" t="s">
        <v>0</v>
      </c>
      <c r="I311" t="s">
        <v>4917</v>
      </c>
      <c r="J311" s="85">
        <v>43713</v>
      </c>
      <c r="K311" t="s">
        <v>4917</v>
      </c>
      <c r="L311" t="s">
        <v>4371</v>
      </c>
      <c r="M311" t="s">
        <v>4372</v>
      </c>
      <c r="N311" t="s">
        <v>708</v>
      </c>
      <c r="O311" t="s">
        <v>708</v>
      </c>
      <c r="P311" t="s">
        <v>4373</v>
      </c>
      <c r="Q311" t="s">
        <v>4367</v>
      </c>
      <c r="R311" t="s">
        <v>0</v>
      </c>
      <c r="S311">
        <v>3024721</v>
      </c>
    </row>
    <row r="312" spans="1:19" x14ac:dyDescent="0.3">
      <c r="A312" t="s">
        <v>0</v>
      </c>
      <c r="B312" t="s">
        <v>1656</v>
      </c>
      <c r="C312" t="s">
        <v>2077</v>
      </c>
      <c r="D312" t="s">
        <v>2193</v>
      </c>
      <c r="E312" t="s">
        <v>201</v>
      </c>
      <c r="F312" t="s">
        <v>4376</v>
      </c>
      <c r="G312" t="s">
        <v>1714</v>
      </c>
      <c r="H312" t="s">
        <v>0</v>
      </c>
      <c r="I312" t="s">
        <v>4917</v>
      </c>
      <c r="J312" s="85">
        <v>45825</v>
      </c>
      <c r="K312" t="s">
        <v>4375</v>
      </c>
      <c r="L312" t="s">
        <v>4371</v>
      </c>
      <c r="M312" t="s">
        <v>4372</v>
      </c>
      <c r="N312" t="s">
        <v>702</v>
      </c>
      <c r="O312" t="s">
        <v>708</v>
      </c>
      <c r="P312" t="s">
        <v>4373</v>
      </c>
      <c r="Q312" t="s">
        <v>4367</v>
      </c>
      <c r="R312" t="s">
        <v>0</v>
      </c>
      <c r="S312">
        <v>3024722</v>
      </c>
    </row>
    <row r="313" spans="1:19" x14ac:dyDescent="0.3">
      <c r="A313" t="s">
        <v>0</v>
      </c>
      <c r="B313" t="s">
        <v>507</v>
      </c>
      <c r="C313" t="s">
        <v>2077</v>
      </c>
      <c r="D313" t="s">
        <v>1173</v>
      </c>
      <c r="E313" t="s">
        <v>1174</v>
      </c>
      <c r="F313" t="s">
        <v>4368</v>
      </c>
      <c r="G313" t="s">
        <v>101</v>
      </c>
      <c r="H313" t="s">
        <v>0</v>
      </c>
      <c r="I313" t="s">
        <v>5141</v>
      </c>
      <c r="J313" s="85">
        <v>43756</v>
      </c>
      <c r="K313" t="s">
        <v>4375</v>
      </c>
      <c r="L313" t="s">
        <v>4371</v>
      </c>
      <c r="M313" t="s">
        <v>4372</v>
      </c>
      <c r="N313" t="s">
        <v>708</v>
      </c>
      <c r="O313" t="s">
        <v>708</v>
      </c>
      <c r="P313" t="s">
        <v>4373</v>
      </c>
      <c r="Q313" t="s">
        <v>4367</v>
      </c>
      <c r="R313" t="s">
        <v>0</v>
      </c>
      <c r="S313">
        <v>3037501</v>
      </c>
    </row>
    <row r="314" spans="1:19" x14ac:dyDescent="0.3">
      <c r="A314" t="s">
        <v>0</v>
      </c>
      <c r="B314" t="s">
        <v>508</v>
      </c>
      <c r="C314" t="s">
        <v>2077</v>
      </c>
      <c r="D314" t="s">
        <v>1160</v>
      </c>
      <c r="E314" t="s">
        <v>1161</v>
      </c>
      <c r="F314" t="s">
        <v>4368</v>
      </c>
      <c r="G314" t="s">
        <v>101</v>
      </c>
      <c r="H314" t="s">
        <v>0</v>
      </c>
      <c r="I314" t="s">
        <v>5214</v>
      </c>
      <c r="J314" s="85">
        <v>43763</v>
      </c>
      <c r="K314" t="s">
        <v>4375</v>
      </c>
      <c r="L314" t="s">
        <v>4371</v>
      </c>
      <c r="M314" t="s">
        <v>4372</v>
      </c>
      <c r="N314" t="s">
        <v>708</v>
      </c>
      <c r="O314" t="s">
        <v>708</v>
      </c>
      <c r="P314" t="s">
        <v>4373</v>
      </c>
      <c r="Q314" t="s">
        <v>4367</v>
      </c>
      <c r="R314" t="s">
        <v>0</v>
      </c>
      <c r="S314">
        <v>3037521</v>
      </c>
    </row>
    <row r="315" spans="1:19" x14ac:dyDescent="0.3">
      <c r="A315" t="s">
        <v>0</v>
      </c>
      <c r="B315" t="s">
        <v>509</v>
      </c>
      <c r="C315" t="s">
        <v>2077</v>
      </c>
      <c r="D315" t="s">
        <v>1171</v>
      </c>
      <c r="E315" t="s">
        <v>1172</v>
      </c>
      <c r="F315" t="s">
        <v>4368</v>
      </c>
      <c r="G315" t="s">
        <v>101</v>
      </c>
      <c r="H315" t="s">
        <v>0</v>
      </c>
      <c r="I315" t="s">
        <v>5141</v>
      </c>
      <c r="J315" s="85">
        <v>43756</v>
      </c>
      <c r="K315" t="s">
        <v>4375</v>
      </c>
      <c r="L315" t="s">
        <v>4371</v>
      </c>
      <c r="M315" t="s">
        <v>4372</v>
      </c>
      <c r="N315" t="s">
        <v>708</v>
      </c>
      <c r="O315" t="s">
        <v>708</v>
      </c>
      <c r="P315" t="s">
        <v>4373</v>
      </c>
      <c r="Q315" t="s">
        <v>4367</v>
      </c>
      <c r="R315" t="s">
        <v>0</v>
      </c>
      <c r="S315">
        <v>3037531</v>
      </c>
    </row>
    <row r="316" spans="1:19" x14ac:dyDescent="0.3">
      <c r="A316" t="s">
        <v>0</v>
      </c>
      <c r="B316" t="s">
        <v>510</v>
      </c>
      <c r="C316" t="s">
        <v>2077</v>
      </c>
      <c r="D316" t="s">
        <v>1168</v>
      </c>
      <c r="E316" t="s">
        <v>1169</v>
      </c>
      <c r="F316" t="s">
        <v>4368</v>
      </c>
      <c r="G316" t="s">
        <v>101</v>
      </c>
      <c r="H316" t="s">
        <v>0</v>
      </c>
      <c r="I316" t="s">
        <v>5141</v>
      </c>
      <c r="J316" s="85">
        <v>43756</v>
      </c>
      <c r="K316" t="s">
        <v>4375</v>
      </c>
      <c r="L316" t="s">
        <v>4371</v>
      </c>
      <c r="M316" t="s">
        <v>4372</v>
      </c>
      <c r="N316" t="s">
        <v>708</v>
      </c>
      <c r="O316" t="s">
        <v>708</v>
      </c>
      <c r="P316" t="s">
        <v>4373</v>
      </c>
      <c r="Q316" t="s">
        <v>4367</v>
      </c>
      <c r="R316" t="s">
        <v>0</v>
      </c>
      <c r="S316">
        <v>3038351</v>
      </c>
    </row>
    <row r="317" spans="1:19" x14ac:dyDescent="0.3">
      <c r="A317" t="s">
        <v>0</v>
      </c>
      <c r="B317" t="s">
        <v>5470</v>
      </c>
      <c r="C317" t="s">
        <v>2077</v>
      </c>
      <c r="D317" t="s">
        <v>1930</v>
      </c>
      <c r="E317" t="s">
        <v>36</v>
      </c>
      <c r="F317" t="s">
        <v>4368</v>
      </c>
      <c r="G317" t="s">
        <v>1339</v>
      </c>
      <c r="H317" t="s">
        <v>0</v>
      </c>
      <c r="I317" t="s">
        <v>4383</v>
      </c>
      <c r="J317" s="85">
        <v>45261</v>
      </c>
      <c r="K317" t="s">
        <v>4375</v>
      </c>
      <c r="L317" t="s">
        <v>4371</v>
      </c>
      <c r="M317" t="s">
        <v>4372</v>
      </c>
      <c r="N317" t="s">
        <v>702</v>
      </c>
      <c r="O317" t="s">
        <v>708</v>
      </c>
      <c r="P317" t="s">
        <v>4373</v>
      </c>
      <c r="Q317" t="s">
        <v>4367</v>
      </c>
      <c r="R317" t="s">
        <v>0</v>
      </c>
      <c r="S317">
        <v>3079202</v>
      </c>
    </row>
    <row r="318" spans="1:19" x14ac:dyDescent="0.3">
      <c r="A318" t="s">
        <v>0</v>
      </c>
      <c r="B318" t="s">
        <v>1942</v>
      </c>
      <c r="C318" t="s">
        <v>2077</v>
      </c>
      <c r="D318" t="s">
        <v>1930</v>
      </c>
      <c r="E318" t="s">
        <v>36</v>
      </c>
      <c r="F318" t="s">
        <v>4378</v>
      </c>
      <c r="G318" t="s">
        <v>1880</v>
      </c>
      <c r="H318" t="s">
        <v>0</v>
      </c>
      <c r="I318" t="s">
        <v>5471</v>
      </c>
      <c r="J318" s="85">
        <v>44914</v>
      </c>
      <c r="K318" t="s">
        <v>4375</v>
      </c>
      <c r="L318" t="s">
        <v>4371</v>
      </c>
      <c r="M318" t="s">
        <v>4372</v>
      </c>
      <c r="N318" t="s">
        <v>708</v>
      </c>
      <c r="O318" t="s">
        <v>708</v>
      </c>
      <c r="P318" t="s">
        <v>4373</v>
      </c>
      <c r="Q318" t="s">
        <v>4367</v>
      </c>
      <c r="R318" t="s">
        <v>0</v>
      </c>
      <c r="S318">
        <v>3079201</v>
      </c>
    </row>
    <row r="319" spans="1:19" x14ac:dyDescent="0.3">
      <c r="A319" t="s">
        <v>0</v>
      </c>
      <c r="B319" t="s">
        <v>5474</v>
      </c>
      <c r="C319" t="s">
        <v>2077</v>
      </c>
      <c r="D319" t="s">
        <v>1997</v>
      </c>
      <c r="E319" t="s">
        <v>1999</v>
      </c>
      <c r="F319" t="s">
        <v>4368</v>
      </c>
      <c r="G319" t="s">
        <v>101</v>
      </c>
      <c r="H319" t="s">
        <v>0</v>
      </c>
      <c r="I319" t="s">
        <v>4383</v>
      </c>
      <c r="J319" s="85">
        <v>45261</v>
      </c>
      <c r="K319" t="s">
        <v>4375</v>
      </c>
      <c r="L319" t="s">
        <v>4371</v>
      </c>
      <c r="M319" t="s">
        <v>4372</v>
      </c>
      <c r="N319" t="s">
        <v>708</v>
      </c>
      <c r="O319" t="s">
        <v>708</v>
      </c>
      <c r="P319" t="s">
        <v>4373</v>
      </c>
      <c r="Q319" t="s">
        <v>4367</v>
      </c>
      <c r="R319" t="s">
        <v>0</v>
      </c>
      <c r="S319">
        <v>3086841</v>
      </c>
    </row>
    <row r="320" spans="1:19" x14ac:dyDescent="0.3">
      <c r="A320" t="s">
        <v>0</v>
      </c>
      <c r="B320" t="s">
        <v>2083</v>
      </c>
      <c r="C320" t="s">
        <v>2077</v>
      </c>
      <c r="D320" t="s">
        <v>2068</v>
      </c>
      <c r="E320" t="s">
        <v>2053</v>
      </c>
      <c r="F320" t="s">
        <v>4368</v>
      </c>
      <c r="G320" t="s">
        <v>101</v>
      </c>
      <c r="H320" t="s">
        <v>0</v>
      </c>
      <c r="I320" t="s">
        <v>4811</v>
      </c>
      <c r="J320" s="85">
        <v>44795</v>
      </c>
      <c r="K320" t="s">
        <v>4375</v>
      </c>
      <c r="L320" t="s">
        <v>4371</v>
      </c>
      <c r="M320" t="s">
        <v>4372</v>
      </c>
      <c r="N320" t="s">
        <v>702</v>
      </c>
      <c r="O320" t="s">
        <v>708</v>
      </c>
      <c r="P320" t="s">
        <v>4373</v>
      </c>
      <c r="Q320" t="s">
        <v>4367</v>
      </c>
      <c r="R320" t="s">
        <v>0</v>
      </c>
      <c r="S320">
        <v>3193142</v>
      </c>
    </row>
    <row r="321" spans="1:19" x14ac:dyDescent="0.3">
      <c r="A321" t="s">
        <v>0</v>
      </c>
      <c r="B321" t="s">
        <v>2044</v>
      </c>
      <c r="C321" t="s">
        <v>2077</v>
      </c>
      <c r="D321" t="s">
        <v>2068</v>
      </c>
      <c r="E321" t="s">
        <v>2053</v>
      </c>
      <c r="F321" t="s">
        <v>4378</v>
      </c>
      <c r="G321" t="s">
        <v>2399</v>
      </c>
      <c r="H321" t="s">
        <v>0</v>
      </c>
      <c r="I321" t="s">
        <v>4812</v>
      </c>
      <c r="J321" s="85">
        <v>44756</v>
      </c>
      <c r="K321" t="s">
        <v>4375</v>
      </c>
      <c r="L321" t="s">
        <v>4371</v>
      </c>
      <c r="M321" t="s">
        <v>4372</v>
      </c>
      <c r="N321" t="s">
        <v>708</v>
      </c>
      <c r="O321" t="s">
        <v>708</v>
      </c>
      <c r="P321" t="s">
        <v>4373</v>
      </c>
      <c r="Q321" t="s">
        <v>4367</v>
      </c>
      <c r="R321" t="s">
        <v>0</v>
      </c>
      <c r="S321">
        <v>3193141</v>
      </c>
    </row>
    <row r="322" spans="1:19" x14ac:dyDescent="0.3">
      <c r="A322" t="s">
        <v>0</v>
      </c>
      <c r="B322" t="s">
        <v>4597</v>
      </c>
      <c r="C322" t="s">
        <v>2077</v>
      </c>
      <c r="D322" t="s">
        <v>161</v>
      </c>
      <c r="E322" t="s">
        <v>162</v>
      </c>
      <c r="F322" t="s">
        <v>4368</v>
      </c>
      <c r="G322" t="s">
        <v>4387</v>
      </c>
      <c r="H322" t="s">
        <v>0</v>
      </c>
      <c r="I322" t="s">
        <v>4533</v>
      </c>
      <c r="J322" s="85">
        <v>46082</v>
      </c>
      <c r="K322" t="s">
        <v>4375</v>
      </c>
      <c r="L322" t="s">
        <v>4371</v>
      </c>
      <c r="M322" t="s">
        <v>4372</v>
      </c>
      <c r="N322" t="s">
        <v>1605</v>
      </c>
      <c r="O322" t="s">
        <v>708</v>
      </c>
      <c r="P322" t="s">
        <v>4373</v>
      </c>
      <c r="Q322" t="s">
        <v>4367</v>
      </c>
      <c r="R322" t="s">
        <v>0</v>
      </c>
      <c r="S322">
        <v>3195173</v>
      </c>
    </row>
    <row r="323" spans="1:19" x14ac:dyDescent="0.3">
      <c r="A323" t="s">
        <v>0</v>
      </c>
      <c r="B323" t="s">
        <v>4598</v>
      </c>
      <c r="C323" t="s">
        <v>2077</v>
      </c>
      <c r="D323" t="s">
        <v>161</v>
      </c>
      <c r="E323" t="s">
        <v>162</v>
      </c>
      <c r="F323" t="s">
        <v>4384</v>
      </c>
      <c r="G323" t="s">
        <v>57</v>
      </c>
      <c r="H323" t="s">
        <v>0</v>
      </c>
      <c r="I323" t="s">
        <v>4533</v>
      </c>
      <c r="J323" s="85">
        <v>45261</v>
      </c>
      <c r="K323" t="s">
        <v>4390</v>
      </c>
      <c r="L323" t="s">
        <v>4371</v>
      </c>
      <c r="M323" t="s">
        <v>4372</v>
      </c>
      <c r="N323" t="s">
        <v>702</v>
      </c>
      <c r="O323" t="s">
        <v>708</v>
      </c>
      <c r="P323" t="s">
        <v>4373</v>
      </c>
      <c r="Q323" t="s">
        <v>4367</v>
      </c>
      <c r="R323" t="s">
        <v>0</v>
      </c>
      <c r="S323">
        <v>3195172</v>
      </c>
    </row>
    <row r="324" spans="1:19" x14ac:dyDescent="0.3">
      <c r="A324" t="s">
        <v>0</v>
      </c>
      <c r="B324" t="s">
        <v>5307</v>
      </c>
      <c r="C324" t="s">
        <v>2077</v>
      </c>
      <c r="D324" t="s">
        <v>1062</v>
      </c>
      <c r="E324" t="s">
        <v>208</v>
      </c>
      <c r="F324" t="s">
        <v>4368</v>
      </c>
      <c r="G324" t="s">
        <v>1339</v>
      </c>
      <c r="H324" t="s">
        <v>0</v>
      </c>
      <c r="I324" t="s">
        <v>4383</v>
      </c>
      <c r="J324" s="85">
        <v>45261</v>
      </c>
      <c r="K324" t="s">
        <v>4375</v>
      </c>
      <c r="L324" t="s">
        <v>4371</v>
      </c>
      <c r="M324" t="s">
        <v>4372</v>
      </c>
      <c r="N324" t="s">
        <v>708</v>
      </c>
      <c r="O324" t="s">
        <v>708</v>
      </c>
      <c r="P324" t="s">
        <v>4373</v>
      </c>
      <c r="Q324" t="s">
        <v>4367</v>
      </c>
      <c r="R324" t="s">
        <v>0</v>
      </c>
      <c r="S324">
        <v>3195531</v>
      </c>
    </row>
    <row r="325" spans="1:19" x14ac:dyDescent="0.3">
      <c r="A325" t="s">
        <v>0</v>
      </c>
      <c r="B325" t="s">
        <v>1920</v>
      </c>
      <c r="C325" t="s">
        <v>2077</v>
      </c>
      <c r="D325" t="s">
        <v>1062</v>
      </c>
      <c r="E325" t="s">
        <v>208</v>
      </c>
      <c r="F325" t="s">
        <v>4384</v>
      </c>
      <c r="G325" t="s">
        <v>4393</v>
      </c>
      <c r="H325" t="s">
        <v>0</v>
      </c>
      <c r="I325" t="s">
        <v>4383</v>
      </c>
      <c r="J325" s="85">
        <v>45261</v>
      </c>
      <c r="K325" t="s">
        <v>4375</v>
      </c>
      <c r="L325" t="s">
        <v>4371</v>
      </c>
      <c r="M325" t="s">
        <v>4372</v>
      </c>
      <c r="N325" t="s">
        <v>702</v>
      </c>
      <c r="O325" t="s">
        <v>708</v>
      </c>
      <c r="P325" t="s">
        <v>4373</v>
      </c>
      <c r="Q325" t="s">
        <v>4367</v>
      </c>
      <c r="R325" t="s">
        <v>0</v>
      </c>
      <c r="S325">
        <v>3195532</v>
      </c>
    </row>
    <row r="326" spans="1:19" x14ac:dyDescent="0.3">
      <c r="A326" t="s">
        <v>0</v>
      </c>
      <c r="B326" t="s">
        <v>5309</v>
      </c>
      <c r="C326" t="s">
        <v>2077</v>
      </c>
      <c r="D326" t="s">
        <v>1062</v>
      </c>
      <c r="E326" t="s">
        <v>208</v>
      </c>
      <c r="F326" t="s">
        <v>4378</v>
      </c>
      <c r="G326" t="s">
        <v>1880</v>
      </c>
      <c r="H326" t="s">
        <v>0</v>
      </c>
      <c r="I326" t="s">
        <v>5308</v>
      </c>
      <c r="J326" s="85">
        <v>44677</v>
      </c>
      <c r="K326" t="s">
        <v>4375</v>
      </c>
      <c r="L326" t="s">
        <v>4371</v>
      </c>
      <c r="M326" t="s">
        <v>4372</v>
      </c>
      <c r="N326" t="s">
        <v>708</v>
      </c>
      <c r="O326" t="s">
        <v>708</v>
      </c>
      <c r="P326" t="s">
        <v>4373</v>
      </c>
      <c r="Q326" t="s">
        <v>4367</v>
      </c>
      <c r="R326" t="s">
        <v>0</v>
      </c>
      <c r="S326">
        <v>3195531</v>
      </c>
    </row>
    <row r="327" spans="1:19" x14ac:dyDescent="0.3">
      <c r="A327" t="s">
        <v>0</v>
      </c>
      <c r="B327" t="s">
        <v>1921</v>
      </c>
      <c r="C327" t="s">
        <v>2077</v>
      </c>
      <c r="D327" t="s">
        <v>1928</v>
      </c>
      <c r="E327" t="s">
        <v>1132</v>
      </c>
      <c r="F327" t="s">
        <v>4368</v>
      </c>
      <c r="G327" t="s">
        <v>101</v>
      </c>
      <c r="H327" t="s">
        <v>0</v>
      </c>
      <c r="I327" t="s">
        <v>4511</v>
      </c>
      <c r="J327" s="85">
        <v>45261</v>
      </c>
      <c r="K327" t="s">
        <v>4375</v>
      </c>
      <c r="L327" t="s">
        <v>4371</v>
      </c>
      <c r="M327" t="s">
        <v>4372</v>
      </c>
      <c r="N327" t="s">
        <v>708</v>
      </c>
      <c r="O327" t="s">
        <v>708</v>
      </c>
      <c r="P327" t="s">
        <v>4373</v>
      </c>
      <c r="Q327" t="s">
        <v>4367</v>
      </c>
      <c r="R327" t="s">
        <v>0</v>
      </c>
      <c r="S327">
        <v>3195691</v>
      </c>
    </row>
    <row r="328" spans="1:19" x14ac:dyDescent="0.3">
      <c r="A328" t="s">
        <v>0</v>
      </c>
      <c r="B328" t="s">
        <v>512</v>
      </c>
      <c r="C328" t="s">
        <v>2077</v>
      </c>
      <c r="D328" t="s">
        <v>1185</v>
      </c>
      <c r="E328" t="s">
        <v>1186</v>
      </c>
      <c r="F328" t="s">
        <v>4368</v>
      </c>
      <c r="G328" t="s">
        <v>1339</v>
      </c>
      <c r="H328" t="s">
        <v>0</v>
      </c>
      <c r="I328" t="s">
        <v>4383</v>
      </c>
      <c r="J328" s="85">
        <v>45261</v>
      </c>
      <c r="K328" t="s">
        <v>4375</v>
      </c>
      <c r="L328" t="s">
        <v>4371</v>
      </c>
      <c r="M328" t="s">
        <v>4372</v>
      </c>
      <c r="N328" t="s">
        <v>702</v>
      </c>
      <c r="O328" t="s">
        <v>708</v>
      </c>
      <c r="P328" t="s">
        <v>4373</v>
      </c>
      <c r="Q328" t="s">
        <v>4367</v>
      </c>
      <c r="R328" t="s">
        <v>0</v>
      </c>
      <c r="S328">
        <v>3241582</v>
      </c>
    </row>
    <row r="329" spans="1:19" x14ac:dyDescent="0.3">
      <c r="A329" t="s">
        <v>0</v>
      </c>
      <c r="B329" t="s">
        <v>511</v>
      </c>
      <c r="C329" t="s">
        <v>2077</v>
      </c>
      <c r="D329" t="s">
        <v>1185</v>
      </c>
      <c r="E329" t="s">
        <v>1186</v>
      </c>
      <c r="F329" t="s">
        <v>4384</v>
      </c>
      <c r="G329" t="s">
        <v>57</v>
      </c>
      <c r="H329" t="s">
        <v>0</v>
      </c>
      <c r="I329" t="s">
        <v>4383</v>
      </c>
      <c r="J329" s="85">
        <v>45261</v>
      </c>
      <c r="K329" t="s">
        <v>4375</v>
      </c>
      <c r="L329" t="s">
        <v>4371</v>
      </c>
      <c r="M329" t="s">
        <v>4372</v>
      </c>
      <c r="N329" t="s">
        <v>708</v>
      </c>
      <c r="O329" t="s">
        <v>708</v>
      </c>
      <c r="P329" t="s">
        <v>4373</v>
      </c>
      <c r="Q329" t="s">
        <v>4367</v>
      </c>
      <c r="R329" t="s">
        <v>0</v>
      </c>
      <c r="S329">
        <v>3241581</v>
      </c>
    </row>
    <row r="330" spans="1:19" x14ac:dyDescent="0.3">
      <c r="A330" t="s">
        <v>0</v>
      </c>
      <c r="B330" t="s">
        <v>1658</v>
      </c>
      <c r="C330" t="s">
        <v>2077</v>
      </c>
      <c r="D330" t="s">
        <v>299</v>
      </c>
      <c r="E330" t="s">
        <v>300</v>
      </c>
      <c r="F330" t="s">
        <v>4368</v>
      </c>
      <c r="G330" t="s">
        <v>1339</v>
      </c>
      <c r="H330" t="s">
        <v>0</v>
      </c>
      <c r="I330" t="s">
        <v>4383</v>
      </c>
      <c r="J330" s="85">
        <v>45261</v>
      </c>
      <c r="K330" t="s">
        <v>4375</v>
      </c>
      <c r="L330" t="s">
        <v>4371</v>
      </c>
      <c r="M330" t="s">
        <v>4372</v>
      </c>
      <c r="N330" t="s">
        <v>708</v>
      </c>
      <c r="O330" t="s">
        <v>708</v>
      </c>
      <c r="P330" t="s">
        <v>4373</v>
      </c>
      <c r="Q330" t="s">
        <v>4367</v>
      </c>
      <c r="R330" t="s">
        <v>0</v>
      </c>
      <c r="S330">
        <v>3241591</v>
      </c>
    </row>
    <row r="331" spans="1:19" x14ac:dyDescent="0.3">
      <c r="A331" t="s">
        <v>0</v>
      </c>
      <c r="B331" t="s">
        <v>4775</v>
      </c>
      <c r="C331" t="s">
        <v>2077</v>
      </c>
      <c r="D331" t="s">
        <v>299</v>
      </c>
      <c r="E331" t="s">
        <v>300</v>
      </c>
      <c r="F331" t="s">
        <v>24</v>
      </c>
      <c r="G331" t="s">
        <v>4400</v>
      </c>
      <c r="H331" t="s">
        <v>0</v>
      </c>
      <c r="I331" t="s">
        <v>4774</v>
      </c>
      <c r="J331" s="85">
        <v>44383</v>
      </c>
      <c r="K331" t="s">
        <v>4375</v>
      </c>
      <c r="L331" t="s">
        <v>4371</v>
      </c>
      <c r="M331" t="s">
        <v>4372</v>
      </c>
      <c r="N331" t="s">
        <v>0</v>
      </c>
      <c r="O331" t="s">
        <v>0</v>
      </c>
      <c r="P331" t="s">
        <v>4373</v>
      </c>
      <c r="Q331" t="s">
        <v>4367</v>
      </c>
      <c r="R331" t="s">
        <v>0</v>
      </c>
      <c r="S331">
        <v>324159</v>
      </c>
    </row>
    <row r="332" spans="1:19" x14ac:dyDescent="0.3">
      <c r="A332" t="s">
        <v>0</v>
      </c>
      <c r="B332" t="s">
        <v>4777</v>
      </c>
      <c r="C332" t="s">
        <v>2077</v>
      </c>
      <c r="D332" t="s">
        <v>299</v>
      </c>
      <c r="E332" t="s">
        <v>300</v>
      </c>
      <c r="F332" t="s">
        <v>4417</v>
      </c>
      <c r="G332" t="s">
        <v>4418</v>
      </c>
      <c r="H332" t="s">
        <v>0</v>
      </c>
      <c r="I332" t="s">
        <v>4776</v>
      </c>
      <c r="J332" s="85">
        <v>45035</v>
      </c>
      <c r="K332" t="s">
        <v>4375</v>
      </c>
      <c r="L332" t="s">
        <v>4371</v>
      </c>
      <c r="M332" t="s">
        <v>4372</v>
      </c>
      <c r="N332" t="s">
        <v>0</v>
      </c>
      <c r="O332" t="s">
        <v>0</v>
      </c>
      <c r="P332" t="s">
        <v>4373</v>
      </c>
      <c r="Q332" t="s">
        <v>4367</v>
      </c>
      <c r="R332" t="s">
        <v>0</v>
      </c>
      <c r="S332">
        <v>324159</v>
      </c>
    </row>
    <row r="333" spans="1:19" x14ac:dyDescent="0.3">
      <c r="A333" t="s">
        <v>0</v>
      </c>
      <c r="B333" t="s">
        <v>513</v>
      </c>
      <c r="C333" t="s">
        <v>2077</v>
      </c>
      <c r="D333" t="s">
        <v>347</v>
      </c>
      <c r="E333" t="s">
        <v>348</v>
      </c>
      <c r="F333" t="s">
        <v>4368</v>
      </c>
      <c r="G333" t="s">
        <v>1339</v>
      </c>
      <c r="H333" t="s">
        <v>0</v>
      </c>
      <c r="I333" t="s">
        <v>4383</v>
      </c>
      <c r="J333" s="85">
        <v>45261</v>
      </c>
      <c r="K333" t="s">
        <v>4375</v>
      </c>
      <c r="L333" t="s">
        <v>4371</v>
      </c>
      <c r="M333" t="s">
        <v>4372</v>
      </c>
      <c r="N333" t="s">
        <v>708</v>
      </c>
      <c r="O333" t="s">
        <v>708</v>
      </c>
      <c r="P333" t="s">
        <v>4373</v>
      </c>
      <c r="Q333" t="s">
        <v>4367</v>
      </c>
      <c r="R333" t="s">
        <v>0</v>
      </c>
      <c r="S333">
        <v>3241611</v>
      </c>
    </row>
    <row r="334" spans="1:19" x14ac:dyDescent="0.3">
      <c r="A334" t="s">
        <v>0</v>
      </c>
      <c r="B334" t="s">
        <v>1886</v>
      </c>
      <c r="C334" t="s">
        <v>2077</v>
      </c>
      <c r="D334" t="s">
        <v>347</v>
      </c>
      <c r="E334" t="s">
        <v>348</v>
      </c>
      <c r="F334" t="s">
        <v>4384</v>
      </c>
      <c r="G334" t="s">
        <v>57</v>
      </c>
      <c r="H334" t="s">
        <v>0</v>
      </c>
      <c r="I334" t="s">
        <v>4383</v>
      </c>
      <c r="J334" s="85">
        <v>45261</v>
      </c>
      <c r="K334" t="s">
        <v>4375</v>
      </c>
      <c r="L334" t="s">
        <v>4371</v>
      </c>
      <c r="M334" t="s">
        <v>4372</v>
      </c>
      <c r="N334" t="s">
        <v>702</v>
      </c>
      <c r="O334" t="s">
        <v>708</v>
      </c>
      <c r="P334" t="s">
        <v>4373</v>
      </c>
      <c r="Q334" t="s">
        <v>4367</v>
      </c>
      <c r="R334" t="s">
        <v>0</v>
      </c>
      <c r="S334">
        <v>3241612</v>
      </c>
    </row>
    <row r="335" spans="1:19" x14ac:dyDescent="0.3">
      <c r="A335" t="s">
        <v>0</v>
      </c>
      <c r="B335" t="s">
        <v>4643</v>
      </c>
      <c r="C335" t="s">
        <v>2077</v>
      </c>
      <c r="D335" t="s">
        <v>347</v>
      </c>
      <c r="E335" t="s">
        <v>348</v>
      </c>
      <c r="F335" t="s">
        <v>24</v>
      </c>
      <c r="G335" t="s">
        <v>4400</v>
      </c>
      <c r="H335" t="s">
        <v>0</v>
      </c>
      <c r="I335" t="s">
        <v>4415</v>
      </c>
      <c r="J335" s="85">
        <v>43735</v>
      </c>
      <c r="K335" t="s">
        <v>4375</v>
      </c>
      <c r="L335" t="s">
        <v>4371</v>
      </c>
      <c r="M335" t="s">
        <v>4372</v>
      </c>
      <c r="N335" t="s">
        <v>0</v>
      </c>
      <c r="O335" t="s">
        <v>0</v>
      </c>
      <c r="P335" t="s">
        <v>4373</v>
      </c>
      <c r="Q335" t="s">
        <v>4367</v>
      </c>
      <c r="R335" t="s">
        <v>0</v>
      </c>
      <c r="S335">
        <v>324161</v>
      </c>
    </row>
    <row r="336" spans="1:19" x14ac:dyDescent="0.3">
      <c r="A336" t="s">
        <v>0</v>
      </c>
      <c r="B336" t="s">
        <v>4645</v>
      </c>
      <c r="C336" t="s">
        <v>2077</v>
      </c>
      <c r="D336" t="s">
        <v>347</v>
      </c>
      <c r="E336" t="s">
        <v>348</v>
      </c>
      <c r="F336" t="s">
        <v>4417</v>
      </c>
      <c r="G336" t="s">
        <v>4418</v>
      </c>
      <c r="H336" t="s">
        <v>0</v>
      </c>
      <c r="I336" t="s">
        <v>4644</v>
      </c>
      <c r="J336" s="85">
        <v>44391</v>
      </c>
      <c r="K336" t="s">
        <v>4375</v>
      </c>
      <c r="L336" t="s">
        <v>4371</v>
      </c>
      <c r="M336" t="s">
        <v>4372</v>
      </c>
      <c r="N336" t="s">
        <v>0</v>
      </c>
      <c r="O336" t="s">
        <v>0</v>
      </c>
      <c r="P336" t="s">
        <v>4373</v>
      </c>
      <c r="Q336" t="s">
        <v>4367</v>
      </c>
      <c r="R336" t="s">
        <v>0</v>
      </c>
      <c r="S336">
        <v>324161</v>
      </c>
    </row>
    <row r="337" spans="1:19" x14ac:dyDescent="0.3">
      <c r="A337" t="s">
        <v>0</v>
      </c>
      <c r="B337" t="s">
        <v>514</v>
      </c>
      <c r="C337" t="s">
        <v>2077</v>
      </c>
      <c r="D337" t="s">
        <v>242</v>
      </c>
      <c r="E337" t="s">
        <v>243</v>
      </c>
      <c r="F337" t="s">
        <v>4368</v>
      </c>
      <c r="G337" t="s">
        <v>1339</v>
      </c>
      <c r="H337" t="s">
        <v>0</v>
      </c>
      <c r="I337" t="s">
        <v>4383</v>
      </c>
      <c r="J337" s="85">
        <v>45261</v>
      </c>
      <c r="K337" t="s">
        <v>4375</v>
      </c>
      <c r="L337" t="s">
        <v>4371</v>
      </c>
      <c r="M337" t="s">
        <v>4372</v>
      </c>
      <c r="N337" t="s">
        <v>708</v>
      </c>
      <c r="O337" t="s">
        <v>708</v>
      </c>
      <c r="P337" t="s">
        <v>4373</v>
      </c>
      <c r="Q337" t="s">
        <v>4367</v>
      </c>
      <c r="R337" t="s">
        <v>0</v>
      </c>
      <c r="S337">
        <v>3241621</v>
      </c>
    </row>
    <row r="338" spans="1:19" x14ac:dyDescent="0.3">
      <c r="A338" t="s">
        <v>0</v>
      </c>
      <c r="B338" t="s">
        <v>515</v>
      </c>
      <c r="C338" t="s">
        <v>2077</v>
      </c>
      <c r="D338" t="s">
        <v>239</v>
      </c>
      <c r="E338" t="s">
        <v>241</v>
      </c>
      <c r="F338" t="s">
        <v>4368</v>
      </c>
      <c r="G338" t="s">
        <v>1339</v>
      </c>
      <c r="H338" t="s">
        <v>0</v>
      </c>
      <c r="I338" t="s">
        <v>4383</v>
      </c>
      <c r="J338" s="85">
        <v>45261</v>
      </c>
      <c r="K338" t="s">
        <v>4375</v>
      </c>
      <c r="L338" t="s">
        <v>4371</v>
      </c>
      <c r="M338" t="s">
        <v>4372</v>
      </c>
      <c r="N338" t="s">
        <v>708</v>
      </c>
      <c r="O338" t="s">
        <v>708</v>
      </c>
      <c r="P338" t="s">
        <v>4373</v>
      </c>
      <c r="Q338" t="s">
        <v>4367</v>
      </c>
      <c r="R338" t="s">
        <v>0</v>
      </c>
      <c r="S338">
        <v>3241641</v>
      </c>
    </row>
    <row r="339" spans="1:19" x14ac:dyDescent="0.3">
      <c r="A339" t="s">
        <v>0</v>
      </c>
      <c r="B339" t="s">
        <v>4520</v>
      </c>
      <c r="C339" t="s">
        <v>2077</v>
      </c>
      <c r="D339" t="s">
        <v>239</v>
      </c>
      <c r="E339" t="s">
        <v>241</v>
      </c>
      <c r="F339" t="s">
        <v>4384</v>
      </c>
      <c r="G339" t="s">
        <v>57</v>
      </c>
      <c r="H339" t="s">
        <v>0</v>
      </c>
      <c r="I339" t="s">
        <v>4383</v>
      </c>
      <c r="J339" s="85">
        <v>45261</v>
      </c>
      <c r="K339" t="s">
        <v>4375</v>
      </c>
      <c r="L339" t="s">
        <v>4371</v>
      </c>
      <c r="M339" t="s">
        <v>4372</v>
      </c>
      <c r="N339" t="s">
        <v>702</v>
      </c>
      <c r="O339" t="s">
        <v>708</v>
      </c>
      <c r="P339" t="s">
        <v>4373</v>
      </c>
      <c r="Q339" t="s">
        <v>4367</v>
      </c>
      <c r="R339" t="s">
        <v>0</v>
      </c>
      <c r="S339">
        <v>3241642</v>
      </c>
    </row>
    <row r="340" spans="1:19" x14ac:dyDescent="0.3">
      <c r="A340" t="s">
        <v>0</v>
      </c>
      <c r="B340" t="s">
        <v>516</v>
      </c>
      <c r="C340" t="s">
        <v>2077</v>
      </c>
      <c r="D340" t="s">
        <v>335</v>
      </c>
      <c r="E340" t="s">
        <v>336</v>
      </c>
      <c r="F340" t="s">
        <v>4368</v>
      </c>
      <c r="G340" t="s">
        <v>1339</v>
      </c>
      <c r="H340" t="s">
        <v>0</v>
      </c>
      <c r="I340" t="s">
        <v>4383</v>
      </c>
      <c r="J340" s="85">
        <v>45261</v>
      </c>
      <c r="K340" t="s">
        <v>4375</v>
      </c>
      <c r="L340" t="s">
        <v>4371</v>
      </c>
      <c r="M340" t="s">
        <v>4372</v>
      </c>
      <c r="N340" t="s">
        <v>708</v>
      </c>
      <c r="O340" t="s">
        <v>708</v>
      </c>
      <c r="P340" t="s">
        <v>4373</v>
      </c>
      <c r="Q340" t="s">
        <v>4367</v>
      </c>
      <c r="R340" t="s">
        <v>0</v>
      </c>
      <c r="S340">
        <v>3241651</v>
      </c>
    </row>
    <row r="341" spans="1:19" x14ac:dyDescent="0.3">
      <c r="A341" t="s">
        <v>0</v>
      </c>
      <c r="B341" t="s">
        <v>517</v>
      </c>
      <c r="C341" t="s">
        <v>2077</v>
      </c>
      <c r="D341" t="s">
        <v>335</v>
      </c>
      <c r="E341" t="s">
        <v>336</v>
      </c>
      <c r="F341" t="s">
        <v>4384</v>
      </c>
      <c r="G341" t="s">
        <v>57</v>
      </c>
      <c r="H341" t="s">
        <v>0</v>
      </c>
      <c r="I341" t="s">
        <v>4383</v>
      </c>
      <c r="J341" s="85">
        <v>45261</v>
      </c>
      <c r="K341" t="s">
        <v>4375</v>
      </c>
      <c r="L341" t="s">
        <v>4371</v>
      </c>
      <c r="M341" t="s">
        <v>4372</v>
      </c>
      <c r="N341" t="s">
        <v>702</v>
      </c>
      <c r="O341" t="s">
        <v>708</v>
      </c>
      <c r="P341" t="s">
        <v>4373</v>
      </c>
      <c r="Q341" t="s">
        <v>4367</v>
      </c>
      <c r="R341" t="s">
        <v>0</v>
      </c>
      <c r="S341">
        <v>3241652</v>
      </c>
    </row>
    <row r="342" spans="1:19" x14ac:dyDescent="0.3">
      <c r="A342" t="s">
        <v>0</v>
      </c>
      <c r="B342" t="s">
        <v>518</v>
      </c>
      <c r="C342" t="s">
        <v>2077</v>
      </c>
      <c r="D342" t="s">
        <v>1260</v>
      </c>
      <c r="E342" t="s">
        <v>1188</v>
      </c>
      <c r="F342" t="s">
        <v>4368</v>
      </c>
      <c r="G342" t="s">
        <v>101</v>
      </c>
      <c r="H342" t="s">
        <v>0</v>
      </c>
      <c r="I342" t="s">
        <v>4383</v>
      </c>
      <c r="J342" s="85">
        <v>45261</v>
      </c>
      <c r="K342" t="s">
        <v>4375</v>
      </c>
      <c r="L342" t="s">
        <v>4371</v>
      </c>
      <c r="M342" t="s">
        <v>4372</v>
      </c>
      <c r="N342" t="s">
        <v>708</v>
      </c>
      <c r="O342" t="s">
        <v>708</v>
      </c>
      <c r="P342" t="s">
        <v>4373</v>
      </c>
      <c r="Q342" t="s">
        <v>4367</v>
      </c>
      <c r="R342" t="s">
        <v>0</v>
      </c>
      <c r="S342">
        <v>3241661</v>
      </c>
    </row>
    <row r="343" spans="1:19" x14ac:dyDescent="0.3">
      <c r="A343" t="s">
        <v>0</v>
      </c>
      <c r="B343" t="s">
        <v>5142</v>
      </c>
      <c r="C343" t="s">
        <v>2077</v>
      </c>
      <c r="D343" t="s">
        <v>184</v>
      </c>
      <c r="E343" t="s">
        <v>186</v>
      </c>
      <c r="F343" t="s">
        <v>4368</v>
      </c>
      <c r="G343" t="s">
        <v>101</v>
      </c>
      <c r="H343" t="s">
        <v>0</v>
      </c>
      <c r="I343" t="s">
        <v>4383</v>
      </c>
      <c r="J343" s="85">
        <v>45261</v>
      </c>
      <c r="K343" t="s">
        <v>4375</v>
      </c>
      <c r="L343" t="s">
        <v>4371</v>
      </c>
      <c r="M343" t="s">
        <v>4372</v>
      </c>
      <c r="N343" t="s">
        <v>702</v>
      </c>
      <c r="O343" t="s">
        <v>708</v>
      </c>
      <c r="P343" t="s">
        <v>4373</v>
      </c>
      <c r="Q343" t="s">
        <v>4367</v>
      </c>
      <c r="R343" t="s">
        <v>0</v>
      </c>
      <c r="S343">
        <v>3263462</v>
      </c>
    </row>
    <row r="344" spans="1:19" x14ac:dyDescent="0.3">
      <c r="A344" t="s">
        <v>0</v>
      </c>
      <c r="B344" t="s">
        <v>5143</v>
      </c>
      <c r="C344" t="s">
        <v>2077</v>
      </c>
      <c r="D344" t="s">
        <v>184</v>
      </c>
      <c r="E344" t="s">
        <v>186</v>
      </c>
      <c r="F344" t="s">
        <v>4384</v>
      </c>
      <c r="G344" t="s">
        <v>2239</v>
      </c>
      <c r="H344" t="s">
        <v>0</v>
      </c>
      <c r="I344" t="s">
        <v>4383</v>
      </c>
      <c r="J344" s="85">
        <v>45261</v>
      </c>
      <c r="K344" t="s">
        <v>4375</v>
      </c>
      <c r="L344" t="s">
        <v>4371</v>
      </c>
      <c r="M344" t="s">
        <v>4372</v>
      </c>
      <c r="N344" t="s">
        <v>708</v>
      </c>
      <c r="O344" t="s">
        <v>708</v>
      </c>
      <c r="P344" t="s">
        <v>4373</v>
      </c>
      <c r="Q344" t="s">
        <v>4367</v>
      </c>
      <c r="R344" t="s">
        <v>0</v>
      </c>
      <c r="S344">
        <v>3263461</v>
      </c>
    </row>
    <row r="345" spans="1:19" x14ac:dyDescent="0.3">
      <c r="A345" t="s">
        <v>0</v>
      </c>
      <c r="B345" t="s">
        <v>5145</v>
      </c>
      <c r="C345" t="s">
        <v>2077</v>
      </c>
      <c r="D345" t="s">
        <v>184</v>
      </c>
      <c r="E345" t="s">
        <v>186</v>
      </c>
      <c r="F345" t="s">
        <v>4378</v>
      </c>
      <c r="G345" t="s">
        <v>1574</v>
      </c>
      <c r="H345" t="s">
        <v>0</v>
      </c>
      <c r="I345" t="s">
        <v>5144</v>
      </c>
      <c r="J345" s="85">
        <v>44565</v>
      </c>
      <c r="K345" t="s">
        <v>4375</v>
      </c>
      <c r="L345" t="s">
        <v>4371</v>
      </c>
      <c r="M345" t="s">
        <v>4372</v>
      </c>
      <c r="N345" t="s">
        <v>702</v>
      </c>
      <c r="O345" t="s">
        <v>708</v>
      </c>
      <c r="P345" t="s">
        <v>4373</v>
      </c>
      <c r="Q345" t="s">
        <v>4367</v>
      </c>
      <c r="R345" t="s">
        <v>0</v>
      </c>
      <c r="S345">
        <v>3263462</v>
      </c>
    </row>
    <row r="346" spans="1:19" x14ac:dyDescent="0.3">
      <c r="A346" t="s">
        <v>0</v>
      </c>
      <c r="B346" t="s">
        <v>1922</v>
      </c>
      <c r="C346" t="s">
        <v>2077</v>
      </c>
      <c r="D346" t="s">
        <v>1927</v>
      </c>
      <c r="E346" t="s">
        <v>1900</v>
      </c>
      <c r="F346" t="s">
        <v>4368</v>
      </c>
      <c r="G346" t="s">
        <v>101</v>
      </c>
      <c r="H346" t="s">
        <v>0</v>
      </c>
      <c r="I346" t="s">
        <v>5467</v>
      </c>
      <c r="J346" s="85">
        <v>44623</v>
      </c>
      <c r="K346" t="s">
        <v>4375</v>
      </c>
      <c r="L346" t="s">
        <v>4371</v>
      </c>
      <c r="M346" t="s">
        <v>4372</v>
      </c>
      <c r="N346" t="s">
        <v>708</v>
      </c>
      <c r="O346" t="s">
        <v>708</v>
      </c>
      <c r="P346" t="s">
        <v>4373</v>
      </c>
      <c r="Q346" t="s">
        <v>4367</v>
      </c>
      <c r="R346" t="s">
        <v>0</v>
      </c>
      <c r="S346">
        <v>3971801</v>
      </c>
    </row>
    <row r="347" spans="1:19" x14ac:dyDescent="0.3">
      <c r="A347" t="s">
        <v>0</v>
      </c>
      <c r="B347" t="s">
        <v>5063</v>
      </c>
      <c r="C347" t="s">
        <v>2077</v>
      </c>
      <c r="D347" t="s">
        <v>358</v>
      </c>
      <c r="E347" t="s">
        <v>162</v>
      </c>
      <c r="F347" t="s">
        <v>4368</v>
      </c>
      <c r="G347" t="s">
        <v>4387</v>
      </c>
      <c r="H347" t="s">
        <v>0</v>
      </c>
      <c r="I347" t="s">
        <v>4388</v>
      </c>
      <c r="J347" s="85">
        <v>46082</v>
      </c>
      <c r="K347" t="s">
        <v>4375</v>
      </c>
      <c r="L347" t="s">
        <v>4371</v>
      </c>
      <c r="M347" t="s">
        <v>4372</v>
      </c>
      <c r="N347" t="s">
        <v>1605</v>
      </c>
      <c r="O347" t="s">
        <v>708</v>
      </c>
      <c r="P347" t="s">
        <v>4373</v>
      </c>
      <c r="Q347" t="s">
        <v>4367</v>
      </c>
      <c r="R347" t="s">
        <v>0</v>
      </c>
      <c r="S347">
        <v>3976053</v>
      </c>
    </row>
    <row r="348" spans="1:19" x14ac:dyDescent="0.3">
      <c r="A348" t="s">
        <v>0</v>
      </c>
      <c r="B348" t="s">
        <v>5064</v>
      </c>
      <c r="C348" t="s">
        <v>2077</v>
      </c>
      <c r="D348" t="s">
        <v>358</v>
      </c>
      <c r="E348" t="s">
        <v>162</v>
      </c>
      <c r="F348" t="s">
        <v>4384</v>
      </c>
      <c r="G348" t="s">
        <v>106</v>
      </c>
      <c r="H348" t="s">
        <v>0</v>
      </c>
      <c r="I348" t="s">
        <v>4388</v>
      </c>
      <c r="J348" s="85">
        <v>45261</v>
      </c>
      <c r="K348" t="s">
        <v>4390</v>
      </c>
      <c r="L348" t="s">
        <v>4371</v>
      </c>
      <c r="M348" t="s">
        <v>4372</v>
      </c>
      <c r="N348" t="s">
        <v>708</v>
      </c>
      <c r="O348" t="s">
        <v>708</v>
      </c>
      <c r="P348" t="s">
        <v>4373</v>
      </c>
      <c r="Q348" t="s">
        <v>4367</v>
      </c>
      <c r="R348" t="s">
        <v>0</v>
      </c>
      <c r="S348">
        <v>3976051</v>
      </c>
    </row>
    <row r="349" spans="1:19" x14ac:dyDescent="0.3">
      <c r="A349" t="s">
        <v>0</v>
      </c>
      <c r="B349" t="s">
        <v>5065</v>
      </c>
      <c r="C349" t="s">
        <v>2077</v>
      </c>
      <c r="D349" t="s">
        <v>358</v>
      </c>
      <c r="E349" t="s">
        <v>162</v>
      </c>
      <c r="F349" t="s">
        <v>4392</v>
      </c>
      <c r="G349" t="s">
        <v>4393</v>
      </c>
      <c r="H349" t="s">
        <v>0</v>
      </c>
      <c r="I349" t="s">
        <v>4388</v>
      </c>
      <c r="J349" s="85">
        <v>45259</v>
      </c>
      <c r="K349" t="s">
        <v>4390</v>
      </c>
      <c r="L349" t="s">
        <v>4371</v>
      </c>
      <c r="M349" t="s">
        <v>4372</v>
      </c>
      <c r="N349" t="s">
        <v>702</v>
      </c>
      <c r="O349" t="s">
        <v>708</v>
      </c>
      <c r="P349" t="s">
        <v>4373</v>
      </c>
      <c r="Q349" t="s">
        <v>4367</v>
      </c>
      <c r="R349" t="s">
        <v>0</v>
      </c>
      <c r="S349">
        <v>3976052</v>
      </c>
    </row>
    <row r="350" spans="1:19" x14ac:dyDescent="0.3">
      <c r="A350" t="s">
        <v>0</v>
      </c>
      <c r="B350" t="s">
        <v>5067</v>
      </c>
      <c r="C350" t="s">
        <v>2077</v>
      </c>
      <c r="D350" t="s">
        <v>358</v>
      </c>
      <c r="E350" t="s">
        <v>162</v>
      </c>
      <c r="F350" t="s">
        <v>24</v>
      </c>
      <c r="G350" t="s">
        <v>4400</v>
      </c>
      <c r="H350" t="s">
        <v>0</v>
      </c>
      <c r="I350" t="s">
        <v>5066</v>
      </c>
      <c r="J350" s="85">
        <v>45911</v>
      </c>
      <c r="K350" t="s">
        <v>4375</v>
      </c>
      <c r="L350" t="s">
        <v>4371</v>
      </c>
      <c r="M350" t="s">
        <v>4372</v>
      </c>
      <c r="N350" t="s">
        <v>0</v>
      </c>
      <c r="O350" t="s">
        <v>0</v>
      </c>
      <c r="P350" t="s">
        <v>4373</v>
      </c>
      <c r="Q350" t="s">
        <v>4367</v>
      </c>
      <c r="R350" t="s">
        <v>0</v>
      </c>
      <c r="S350">
        <v>397605</v>
      </c>
    </row>
    <row r="351" spans="1:19" x14ac:dyDescent="0.3">
      <c r="A351" t="s">
        <v>0</v>
      </c>
      <c r="B351" t="s">
        <v>5215</v>
      </c>
      <c r="C351" t="s">
        <v>2077</v>
      </c>
      <c r="D351" t="s">
        <v>191</v>
      </c>
      <c r="E351" t="s">
        <v>162</v>
      </c>
      <c r="F351" t="s">
        <v>4368</v>
      </c>
      <c r="G351" t="s">
        <v>4387</v>
      </c>
      <c r="H351" t="s">
        <v>0</v>
      </c>
      <c r="I351" t="s">
        <v>4388</v>
      </c>
      <c r="J351" s="85">
        <v>46082</v>
      </c>
      <c r="K351" t="s">
        <v>4375</v>
      </c>
      <c r="L351" t="s">
        <v>4371</v>
      </c>
      <c r="M351" t="s">
        <v>4372</v>
      </c>
      <c r="N351" t="s">
        <v>1610</v>
      </c>
      <c r="O351" t="s">
        <v>708</v>
      </c>
      <c r="P351" t="s">
        <v>4373</v>
      </c>
      <c r="Q351" t="s">
        <v>4367</v>
      </c>
      <c r="R351" t="s">
        <v>0</v>
      </c>
      <c r="S351">
        <v>4005815</v>
      </c>
    </row>
    <row r="352" spans="1:19" x14ac:dyDescent="0.3">
      <c r="A352" t="s">
        <v>0</v>
      </c>
      <c r="B352" t="s">
        <v>5217</v>
      </c>
      <c r="C352" t="s">
        <v>2077</v>
      </c>
      <c r="D352" t="s">
        <v>191</v>
      </c>
      <c r="E352" t="s">
        <v>162</v>
      </c>
      <c r="F352" t="s">
        <v>4384</v>
      </c>
      <c r="G352" t="s">
        <v>57</v>
      </c>
      <c r="H352" t="s">
        <v>0</v>
      </c>
      <c r="I352" t="s">
        <v>5216</v>
      </c>
      <c r="J352" s="85">
        <v>45261</v>
      </c>
      <c r="K352" t="s">
        <v>4390</v>
      </c>
      <c r="L352" t="s">
        <v>4371</v>
      </c>
      <c r="M352" t="s">
        <v>4372</v>
      </c>
      <c r="N352" t="s">
        <v>1605</v>
      </c>
      <c r="O352" t="s">
        <v>708</v>
      </c>
      <c r="P352" t="s">
        <v>4373</v>
      </c>
      <c r="Q352" t="s">
        <v>4367</v>
      </c>
      <c r="R352" t="s">
        <v>0</v>
      </c>
      <c r="S352">
        <v>4005813</v>
      </c>
    </row>
    <row r="353" spans="1:19" x14ac:dyDescent="0.3">
      <c r="A353" t="s">
        <v>0</v>
      </c>
      <c r="B353" t="s">
        <v>5218</v>
      </c>
      <c r="C353" t="s">
        <v>2077</v>
      </c>
      <c r="D353" t="s">
        <v>191</v>
      </c>
      <c r="E353" t="s">
        <v>162</v>
      </c>
      <c r="F353" t="s">
        <v>4392</v>
      </c>
      <c r="G353" t="s">
        <v>106</v>
      </c>
      <c r="H353" t="s">
        <v>0</v>
      </c>
      <c r="I353" t="s">
        <v>5216</v>
      </c>
      <c r="J353" s="85">
        <v>45261</v>
      </c>
      <c r="K353" t="s">
        <v>4390</v>
      </c>
      <c r="L353" t="s">
        <v>4371</v>
      </c>
      <c r="M353" t="s">
        <v>4372</v>
      </c>
      <c r="N353" t="s">
        <v>768</v>
      </c>
      <c r="O353" t="s">
        <v>708</v>
      </c>
      <c r="P353" t="s">
        <v>4373</v>
      </c>
      <c r="Q353" t="s">
        <v>4367</v>
      </c>
      <c r="R353" t="s">
        <v>0</v>
      </c>
      <c r="S353">
        <v>4005814</v>
      </c>
    </row>
    <row r="354" spans="1:19" x14ac:dyDescent="0.3">
      <c r="A354" t="s">
        <v>0</v>
      </c>
      <c r="B354" t="s">
        <v>5219</v>
      </c>
      <c r="C354" t="s">
        <v>2077</v>
      </c>
      <c r="D354" t="s">
        <v>191</v>
      </c>
      <c r="E354" t="s">
        <v>162</v>
      </c>
      <c r="F354" t="s">
        <v>4448</v>
      </c>
      <c r="G354" t="s">
        <v>2439</v>
      </c>
      <c r="H354" t="s">
        <v>0</v>
      </c>
      <c r="I354" t="s">
        <v>5180</v>
      </c>
      <c r="J354" s="85">
        <v>44937</v>
      </c>
      <c r="K354" t="s">
        <v>4375</v>
      </c>
      <c r="L354" t="s">
        <v>4371</v>
      </c>
      <c r="M354" t="s">
        <v>4372</v>
      </c>
      <c r="N354" t="s">
        <v>768</v>
      </c>
      <c r="O354" t="s">
        <v>708</v>
      </c>
      <c r="P354" t="s">
        <v>4373</v>
      </c>
      <c r="Q354" t="s">
        <v>4367</v>
      </c>
      <c r="R354" t="s">
        <v>0</v>
      </c>
      <c r="S354">
        <v>4005814</v>
      </c>
    </row>
    <row r="355" spans="1:19" x14ac:dyDescent="0.3">
      <c r="A355" t="s">
        <v>0</v>
      </c>
      <c r="B355" t="s">
        <v>5220</v>
      </c>
      <c r="C355" t="s">
        <v>2077</v>
      </c>
      <c r="D355" t="s">
        <v>191</v>
      </c>
      <c r="E355" t="s">
        <v>162</v>
      </c>
      <c r="F355" t="s">
        <v>4378</v>
      </c>
      <c r="G355" t="s">
        <v>2438</v>
      </c>
      <c r="H355" t="s">
        <v>0</v>
      </c>
      <c r="I355" t="s">
        <v>5180</v>
      </c>
      <c r="J355" s="85">
        <v>44937</v>
      </c>
      <c r="K355" t="s">
        <v>4375</v>
      </c>
      <c r="L355" t="s">
        <v>4371</v>
      </c>
      <c r="M355" t="s">
        <v>4372</v>
      </c>
      <c r="N355" t="s">
        <v>1605</v>
      </c>
      <c r="O355" t="s">
        <v>708</v>
      </c>
      <c r="P355" t="s">
        <v>4373</v>
      </c>
      <c r="Q355" t="s">
        <v>4367</v>
      </c>
      <c r="R355" t="s">
        <v>0</v>
      </c>
      <c r="S355">
        <v>4005813</v>
      </c>
    </row>
    <row r="356" spans="1:19" x14ac:dyDescent="0.3">
      <c r="A356" t="s">
        <v>0</v>
      </c>
      <c r="B356" t="s">
        <v>4749</v>
      </c>
      <c r="C356" t="s">
        <v>2077</v>
      </c>
      <c r="D356" t="s">
        <v>304</v>
      </c>
      <c r="E356" t="s">
        <v>305</v>
      </c>
      <c r="F356" t="s">
        <v>24</v>
      </c>
      <c r="G356" t="s">
        <v>4400</v>
      </c>
      <c r="H356" t="s">
        <v>0</v>
      </c>
      <c r="I356" t="s">
        <v>4748</v>
      </c>
      <c r="J356" s="85">
        <v>44518</v>
      </c>
      <c r="K356" t="s">
        <v>4375</v>
      </c>
      <c r="L356" t="s">
        <v>4371</v>
      </c>
      <c r="M356" t="s">
        <v>4372</v>
      </c>
      <c r="N356" t="s">
        <v>0</v>
      </c>
      <c r="O356" t="s">
        <v>0</v>
      </c>
      <c r="P356" t="s">
        <v>4373</v>
      </c>
      <c r="Q356" t="s">
        <v>4367</v>
      </c>
      <c r="R356" t="s">
        <v>0</v>
      </c>
      <c r="S356">
        <v>400583</v>
      </c>
    </row>
    <row r="357" spans="1:19" x14ac:dyDescent="0.3">
      <c r="A357" t="s">
        <v>0</v>
      </c>
      <c r="B357" t="s">
        <v>5146</v>
      </c>
      <c r="C357" t="s">
        <v>2077</v>
      </c>
      <c r="D357" t="s">
        <v>295</v>
      </c>
      <c r="E357" t="s">
        <v>296</v>
      </c>
      <c r="F357" t="s">
        <v>4368</v>
      </c>
      <c r="G357" t="s">
        <v>1339</v>
      </c>
      <c r="H357" t="s">
        <v>0</v>
      </c>
      <c r="I357" t="s">
        <v>4383</v>
      </c>
      <c r="J357" s="85">
        <v>45261</v>
      </c>
      <c r="K357" t="s">
        <v>4375</v>
      </c>
      <c r="L357" t="s">
        <v>4371</v>
      </c>
      <c r="M357" t="s">
        <v>4372</v>
      </c>
      <c r="N357" t="s">
        <v>768</v>
      </c>
      <c r="O357" t="s">
        <v>708</v>
      </c>
      <c r="P357" t="s">
        <v>4373</v>
      </c>
      <c r="Q357" t="s">
        <v>4367</v>
      </c>
      <c r="R357" t="s">
        <v>0</v>
      </c>
      <c r="S357">
        <v>4033984</v>
      </c>
    </row>
    <row r="358" spans="1:19" x14ac:dyDescent="0.3">
      <c r="A358" t="s">
        <v>0</v>
      </c>
      <c r="B358" t="s">
        <v>5147</v>
      </c>
      <c r="C358" t="s">
        <v>2077</v>
      </c>
      <c r="D358" t="s">
        <v>295</v>
      </c>
      <c r="E358" t="s">
        <v>296</v>
      </c>
      <c r="F358" t="s">
        <v>4384</v>
      </c>
      <c r="G358" t="s">
        <v>57</v>
      </c>
      <c r="H358" t="s">
        <v>0</v>
      </c>
      <c r="I358" t="s">
        <v>4383</v>
      </c>
      <c r="J358" s="85">
        <v>45261</v>
      </c>
      <c r="K358" t="s">
        <v>4375</v>
      </c>
      <c r="L358" t="s">
        <v>4371</v>
      </c>
      <c r="M358" t="s">
        <v>4372</v>
      </c>
      <c r="N358" t="s">
        <v>1610</v>
      </c>
      <c r="O358" t="s">
        <v>708</v>
      </c>
      <c r="P358" t="s">
        <v>4373</v>
      </c>
      <c r="Q358" t="s">
        <v>4367</v>
      </c>
      <c r="R358" t="s">
        <v>0</v>
      </c>
      <c r="S358">
        <v>4033985</v>
      </c>
    </row>
    <row r="359" spans="1:19" x14ac:dyDescent="0.3">
      <c r="A359" t="s">
        <v>0</v>
      </c>
      <c r="B359" t="s">
        <v>5149</v>
      </c>
      <c r="C359" t="s">
        <v>2077</v>
      </c>
      <c r="D359" t="s">
        <v>295</v>
      </c>
      <c r="E359" t="s">
        <v>296</v>
      </c>
      <c r="F359" t="s">
        <v>24</v>
      </c>
      <c r="G359" t="s">
        <v>4400</v>
      </c>
      <c r="H359" t="s">
        <v>0</v>
      </c>
      <c r="I359" t="s">
        <v>5148</v>
      </c>
      <c r="J359" s="85">
        <v>44999</v>
      </c>
      <c r="K359" t="s">
        <v>4375</v>
      </c>
      <c r="L359" t="s">
        <v>4371</v>
      </c>
      <c r="M359" t="s">
        <v>4372</v>
      </c>
      <c r="N359" t="s">
        <v>0</v>
      </c>
      <c r="O359" t="s">
        <v>0</v>
      </c>
      <c r="P359" t="s">
        <v>4373</v>
      </c>
      <c r="Q359" t="s">
        <v>4367</v>
      </c>
      <c r="R359" t="s">
        <v>0</v>
      </c>
      <c r="S359">
        <v>403398</v>
      </c>
    </row>
    <row r="360" spans="1:19" x14ac:dyDescent="0.3">
      <c r="A360" t="s">
        <v>0</v>
      </c>
      <c r="B360" t="s">
        <v>4548</v>
      </c>
      <c r="C360" t="s">
        <v>2077</v>
      </c>
      <c r="D360" t="s">
        <v>385</v>
      </c>
      <c r="E360" t="s">
        <v>386</v>
      </c>
      <c r="F360" t="s">
        <v>4368</v>
      </c>
      <c r="G360" t="s">
        <v>4387</v>
      </c>
      <c r="H360" t="s">
        <v>0</v>
      </c>
      <c r="I360" t="s">
        <v>4377</v>
      </c>
      <c r="J360" s="85">
        <v>46082</v>
      </c>
      <c r="K360" t="s">
        <v>4375</v>
      </c>
      <c r="L360" t="s">
        <v>4371</v>
      </c>
      <c r="M360" t="s">
        <v>4372</v>
      </c>
      <c r="N360" t="s">
        <v>1612</v>
      </c>
      <c r="O360" t="s">
        <v>708</v>
      </c>
      <c r="P360" t="s">
        <v>4373</v>
      </c>
      <c r="Q360" t="s">
        <v>4367</v>
      </c>
      <c r="R360" t="s">
        <v>0</v>
      </c>
      <c r="S360">
        <v>4053016</v>
      </c>
    </row>
    <row r="361" spans="1:19" x14ac:dyDescent="0.3">
      <c r="A361" t="s">
        <v>0</v>
      </c>
      <c r="B361" t="s">
        <v>4179</v>
      </c>
      <c r="C361" t="s">
        <v>2077</v>
      </c>
      <c r="D361" t="s">
        <v>385</v>
      </c>
      <c r="E361" t="s">
        <v>386</v>
      </c>
      <c r="F361" t="s">
        <v>4384</v>
      </c>
      <c r="G361" t="s">
        <v>106</v>
      </c>
      <c r="H361" t="s">
        <v>0</v>
      </c>
      <c r="I361" t="s">
        <v>4377</v>
      </c>
      <c r="J361" s="85">
        <v>46038</v>
      </c>
      <c r="K361" t="s">
        <v>4390</v>
      </c>
      <c r="L361" t="s">
        <v>4371</v>
      </c>
      <c r="M361" t="s">
        <v>4372</v>
      </c>
      <c r="N361" t="s">
        <v>768</v>
      </c>
      <c r="O361" t="s">
        <v>708</v>
      </c>
      <c r="P361" t="s">
        <v>4373</v>
      </c>
      <c r="Q361" t="s">
        <v>4367</v>
      </c>
      <c r="R361" t="s">
        <v>0</v>
      </c>
      <c r="S361">
        <v>4053014</v>
      </c>
    </row>
    <row r="362" spans="1:19" x14ac:dyDescent="0.3">
      <c r="A362" t="s">
        <v>0</v>
      </c>
      <c r="B362" t="s">
        <v>4549</v>
      </c>
      <c r="C362" t="s">
        <v>2077</v>
      </c>
      <c r="D362" t="s">
        <v>385</v>
      </c>
      <c r="E362" t="s">
        <v>386</v>
      </c>
      <c r="F362" t="s">
        <v>4392</v>
      </c>
      <c r="G362" t="s">
        <v>57</v>
      </c>
      <c r="H362" t="s">
        <v>0</v>
      </c>
      <c r="I362" t="s">
        <v>4377</v>
      </c>
      <c r="J362" s="85">
        <v>46038</v>
      </c>
      <c r="K362" t="s">
        <v>4390</v>
      </c>
      <c r="L362" t="s">
        <v>4371</v>
      </c>
      <c r="M362" t="s">
        <v>4372</v>
      </c>
      <c r="N362" t="s">
        <v>1610</v>
      </c>
      <c r="O362" t="s">
        <v>708</v>
      </c>
      <c r="P362" t="s">
        <v>4373</v>
      </c>
      <c r="Q362" t="s">
        <v>4367</v>
      </c>
      <c r="R362" t="s">
        <v>0</v>
      </c>
      <c r="S362">
        <v>4053015</v>
      </c>
    </row>
    <row r="363" spans="1:19" x14ac:dyDescent="0.3">
      <c r="A363" t="s">
        <v>0</v>
      </c>
      <c r="B363" t="s">
        <v>519</v>
      </c>
      <c r="C363" t="s">
        <v>2077</v>
      </c>
      <c r="D363" t="s">
        <v>264</v>
      </c>
      <c r="E363" t="s">
        <v>265</v>
      </c>
      <c r="F363" t="s">
        <v>4368</v>
      </c>
      <c r="G363" t="s">
        <v>1339</v>
      </c>
      <c r="H363" t="s">
        <v>0</v>
      </c>
      <c r="I363" t="s">
        <v>5126</v>
      </c>
      <c r="J363" s="85">
        <v>43619</v>
      </c>
      <c r="K363" t="s">
        <v>4375</v>
      </c>
      <c r="L363" t="s">
        <v>4371</v>
      </c>
      <c r="M363" t="s">
        <v>4372</v>
      </c>
      <c r="N363" t="s">
        <v>708</v>
      </c>
      <c r="O363" t="s">
        <v>708</v>
      </c>
      <c r="P363" t="s">
        <v>4373</v>
      </c>
      <c r="Q363" t="s">
        <v>4367</v>
      </c>
      <c r="R363" t="s">
        <v>0</v>
      </c>
      <c r="S363">
        <v>4070101</v>
      </c>
    </row>
    <row r="364" spans="1:19" x14ac:dyDescent="0.3">
      <c r="A364" t="s">
        <v>0</v>
      </c>
      <c r="B364" t="s">
        <v>521</v>
      </c>
      <c r="C364" t="s">
        <v>2077</v>
      </c>
      <c r="D364" t="s">
        <v>1187</v>
      </c>
      <c r="E364" t="s">
        <v>1188</v>
      </c>
      <c r="F364" t="s">
        <v>4368</v>
      </c>
      <c r="G364" t="s">
        <v>1339</v>
      </c>
      <c r="H364" t="s">
        <v>0</v>
      </c>
      <c r="I364" t="s">
        <v>4383</v>
      </c>
      <c r="J364" s="85">
        <v>45261</v>
      </c>
      <c r="K364" t="s">
        <v>4375</v>
      </c>
      <c r="L364" t="s">
        <v>4371</v>
      </c>
      <c r="M364" t="s">
        <v>4372</v>
      </c>
      <c r="N364" t="s">
        <v>708</v>
      </c>
      <c r="O364" t="s">
        <v>708</v>
      </c>
      <c r="P364" t="s">
        <v>4373</v>
      </c>
      <c r="Q364" t="s">
        <v>4367</v>
      </c>
      <c r="R364" t="s">
        <v>0</v>
      </c>
      <c r="S364">
        <v>4163071</v>
      </c>
    </row>
    <row r="365" spans="1:19" x14ac:dyDescent="0.3">
      <c r="A365" t="s">
        <v>0</v>
      </c>
      <c r="B365" t="s">
        <v>520</v>
      </c>
      <c r="C365" t="s">
        <v>2077</v>
      </c>
      <c r="D365" t="s">
        <v>1187</v>
      </c>
      <c r="E365" t="s">
        <v>1188</v>
      </c>
      <c r="F365" t="s">
        <v>4384</v>
      </c>
      <c r="G365" t="s">
        <v>57</v>
      </c>
      <c r="H365" t="s">
        <v>0</v>
      </c>
      <c r="I365" t="s">
        <v>4383</v>
      </c>
      <c r="J365" s="85">
        <v>45261</v>
      </c>
      <c r="K365" t="s">
        <v>4375</v>
      </c>
      <c r="L365" t="s">
        <v>4371</v>
      </c>
      <c r="M365" t="s">
        <v>4372</v>
      </c>
      <c r="N365" t="s">
        <v>708</v>
      </c>
      <c r="O365" t="s">
        <v>708</v>
      </c>
      <c r="P365" t="s">
        <v>4373</v>
      </c>
      <c r="Q365" t="s">
        <v>4367</v>
      </c>
      <c r="R365" t="s">
        <v>0</v>
      </c>
      <c r="S365">
        <v>4163071</v>
      </c>
    </row>
    <row r="366" spans="1:19" x14ac:dyDescent="0.3">
      <c r="A366" t="s">
        <v>0</v>
      </c>
      <c r="B366" t="s">
        <v>4015</v>
      </c>
      <c r="C366" t="s">
        <v>2077</v>
      </c>
      <c r="D366" t="s">
        <v>193</v>
      </c>
      <c r="E366" t="s">
        <v>162</v>
      </c>
      <c r="F366" t="s">
        <v>4368</v>
      </c>
      <c r="G366" t="s">
        <v>4387</v>
      </c>
      <c r="H366" t="s">
        <v>0</v>
      </c>
      <c r="I366" t="s">
        <v>4565</v>
      </c>
      <c r="J366" s="85">
        <v>46082</v>
      </c>
      <c r="K366" t="s">
        <v>4375</v>
      </c>
      <c r="L366" t="s">
        <v>4371</v>
      </c>
      <c r="M366" t="s">
        <v>4372</v>
      </c>
      <c r="N366" t="s">
        <v>1612</v>
      </c>
      <c r="O366" t="s">
        <v>708</v>
      </c>
      <c r="P366" t="s">
        <v>4373</v>
      </c>
      <c r="Q366" t="s">
        <v>4367</v>
      </c>
      <c r="R366" t="s">
        <v>0</v>
      </c>
      <c r="S366">
        <v>4251686</v>
      </c>
    </row>
    <row r="367" spans="1:19" x14ac:dyDescent="0.3">
      <c r="A367" t="s">
        <v>0</v>
      </c>
      <c r="B367" t="s">
        <v>4613</v>
      </c>
      <c r="C367" t="s">
        <v>2077</v>
      </c>
      <c r="D367" t="s">
        <v>193</v>
      </c>
      <c r="E367" t="s">
        <v>162</v>
      </c>
      <c r="F367" t="s">
        <v>4384</v>
      </c>
      <c r="G367" t="s">
        <v>57</v>
      </c>
      <c r="H367" t="s">
        <v>0</v>
      </c>
      <c r="I367" t="s">
        <v>4565</v>
      </c>
      <c r="J367" s="85">
        <v>45304</v>
      </c>
      <c r="K367" t="s">
        <v>4390</v>
      </c>
      <c r="L367" t="s">
        <v>4371</v>
      </c>
      <c r="M367" t="s">
        <v>4372</v>
      </c>
      <c r="N367" t="s">
        <v>768</v>
      </c>
      <c r="O367" t="s">
        <v>708</v>
      </c>
      <c r="P367" t="s">
        <v>4373</v>
      </c>
      <c r="Q367" t="s">
        <v>4367</v>
      </c>
      <c r="R367" t="s">
        <v>0</v>
      </c>
      <c r="S367">
        <v>4251684</v>
      </c>
    </row>
    <row r="368" spans="1:19" x14ac:dyDescent="0.3">
      <c r="A368" t="s">
        <v>0</v>
      </c>
      <c r="B368" t="s">
        <v>4615</v>
      </c>
      <c r="C368" t="s">
        <v>2077</v>
      </c>
      <c r="D368" t="s">
        <v>193</v>
      </c>
      <c r="E368" t="s">
        <v>162</v>
      </c>
      <c r="F368" t="s">
        <v>24</v>
      </c>
      <c r="G368" t="s">
        <v>4400</v>
      </c>
      <c r="H368" t="s">
        <v>0</v>
      </c>
      <c r="I368" t="s">
        <v>4614</v>
      </c>
      <c r="J368" s="85">
        <v>45474</v>
      </c>
      <c r="K368" t="s">
        <v>4375</v>
      </c>
      <c r="L368" t="s">
        <v>4371</v>
      </c>
      <c r="M368" t="s">
        <v>4372</v>
      </c>
      <c r="N368" t="s">
        <v>0</v>
      </c>
      <c r="O368" t="s">
        <v>0</v>
      </c>
      <c r="P368" t="s">
        <v>4373</v>
      </c>
      <c r="Q368" t="s">
        <v>4367</v>
      </c>
      <c r="R368" t="s">
        <v>0</v>
      </c>
      <c r="S368">
        <v>425168</v>
      </c>
    </row>
    <row r="369" spans="1:19" x14ac:dyDescent="0.3">
      <c r="A369" t="s">
        <v>0</v>
      </c>
      <c r="B369" t="s">
        <v>1659</v>
      </c>
      <c r="C369" t="s">
        <v>2077</v>
      </c>
      <c r="D369" t="s">
        <v>2397</v>
      </c>
      <c r="E369" t="s">
        <v>2398</v>
      </c>
      <c r="F369" t="s">
        <v>4368</v>
      </c>
      <c r="G369" t="s">
        <v>1714</v>
      </c>
      <c r="H369" t="s">
        <v>0</v>
      </c>
      <c r="I369" t="s">
        <v>4369</v>
      </c>
      <c r="J369" s="85">
        <v>42731</v>
      </c>
      <c r="K369" t="s">
        <v>4370</v>
      </c>
      <c r="L369" t="s">
        <v>4371</v>
      </c>
      <c r="M369" t="s">
        <v>4372</v>
      </c>
      <c r="N369" t="s">
        <v>1605</v>
      </c>
      <c r="O369" t="s">
        <v>708</v>
      </c>
      <c r="P369" t="s">
        <v>4373</v>
      </c>
      <c r="Q369" t="s">
        <v>4367</v>
      </c>
      <c r="R369" t="s">
        <v>0</v>
      </c>
      <c r="S369">
        <v>4252623</v>
      </c>
    </row>
    <row r="370" spans="1:19" x14ac:dyDescent="0.3">
      <c r="A370" t="s">
        <v>0</v>
      </c>
      <c r="B370" t="s">
        <v>4718</v>
      </c>
      <c r="C370" t="s">
        <v>2077</v>
      </c>
      <c r="D370" t="s">
        <v>2397</v>
      </c>
      <c r="E370" t="s">
        <v>2398</v>
      </c>
      <c r="F370" t="s">
        <v>24</v>
      </c>
      <c r="G370" t="s">
        <v>4400</v>
      </c>
      <c r="H370" t="s">
        <v>0</v>
      </c>
      <c r="I370" t="s">
        <v>4717</v>
      </c>
      <c r="J370" s="85">
        <v>43810</v>
      </c>
      <c r="K370" t="s">
        <v>4375</v>
      </c>
      <c r="L370" t="s">
        <v>4371</v>
      </c>
      <c r="M370" t="s">
        <v>4372</v>
      </c>
      <c r="N370" t="s">
        <v>0</v>
      </c>
      <c r="O370" t="s">
        <v>0</v>
      </c>
      <c r="P370" t="s">
        <v>4373</v>
      </c>
      <c r="Q370" t="s">
        <v>4367</v>
      </c>
      <c r="R370" t="s">
        <v>0</v>
      </c>
      <c r="S370">
        <v>425262</v>
      </c>
    </row>
    <row r="371" spans="1:19" x14ac:dyDescent="0.3">
      <c r="A371" t="s">
        <v>0</v>
      </c>
      <c r="B371" t="s">
        <v>5326</v>
      </c>
      <c r="C371" t="s">
        <v>2077</v>
      </c>
      <c r="D371" t="s">
        <v>1047</v>
      </c>
      <c r="E371" t="s">
        <v>22</v>
      </c>
      <c r="F371" t="s">
        <v>4368</v>
      </c>
      <c r="G371" t="s">
        <v>1339</v>
      </c>
      <c r="H371" t="s">
        <v>0</v>
      </c>
      <c r="I371" t="s">
        <v>4380</v>
      </c>
      <c r="J371" s="85">
        <v>45261</v>
      </c>
      <c r="K371" t="s">
        <v>4375</v>
      </c>
      <c r="L371" t="s">
        <v>4371</v>
      </c>
      <c r="M371" t="s">
        <v>4372</v>
      </c>
      <c r="N371" t="s">
        <v>708</v>
      </c>
      <c r="O371" t="s">
        <v>708</v>
      </c>
      <c r="P371" t="s">
        <v>4373</v>
      </c>
      <c r="Q371" t="s">
        <v>4367</v>
      </c>
      <c r="R371" t="s">
        <v>0</v>
      </c>
      <c r="S371">
        <v>4257871</v>
      </c>
    </row>
    <row r="372" spans="1:19" x14ac:dyDescent="0.3">
      <c r="A372" t="s">
        <v>0</v>
      </c>
      <c r="B372" t="s">
        <v>522</v>
      </c>
      <c r="C372" t="s">
        <v>2077</v>
      </c>
      <c r="D372" t="s">
        <v>166</v>
      </c>
      <c r="E372" t="s">
        <v>162</v>
      </c>
      <c r="F372" t="s">
        <v>4368</v>
      </c>
      <c r="G372" t="s">
        <v>101</v>
      </c>
      <c r="H372" t="s">
        <v>0</v>
      </c>
      <c r="I372" t="s">
        <v>5243</v>
      </c>
      <c r="J372" s="85">
        <v>44056</v>
      </c>
      <c r="K372" t="s">
        <v>4375</v>
      </c>
      <c r="L372" t="s">
        <v>4371</v>
      </c>
      <c r="M372" t="s">
        <v>4372</v>
      </c>
      <c r="N372" t="s">
        <v>708</v>
      </c>
      <c r="O372" t="s">
        <v>708</v>
      </c>
      <c r="P372" t="s">
        <v>4373</v>
      </c>
      <c r="Q372" t="s">
        <v>4367</v>
      </c>
      <c r="R372" t="s">
        <v>0</v>
      </c>
      <c r="S372">
        <v>4266091</v>
      </c>
    </row>
    <row r="373" spans="1:19" x14ac:dyDescent="0.3">
      <c r="A373" t="s">
        <v>0</v>
      </c>
      <c r="B373" t="s">
        <v>4582</v>
      </c>
      <c r="C373" t="s">
        <v>2077</v>
      </c>
      <c r="D373" t="s">
        <v>283</v>
      </c>
      <c r="E373" t="s">
        <v>157</v>
      </c>
      <c r="F373" t="s">
        <v>4368</v>
      </c>
      <c r="G373" t="s">
        <v>4387</v>
      </c>
      <c r="H373" t="s">
        <v>0</v>
      </c>
      <c r="I373" t="s">
        <v>4388</v>
      </c>
      <c r="J373" s="85">
        <v>46082</v>
      </c>
      <c r="K373" t="s">
        <v>4375</v>
      </c>
      <c r="L373" t="s">
        <v>4371</v>
      </c>
      <c r="M373" t="s">
        <v>4372</v>
      </c>
      <c r="N373" t="s">
        <v>1610</v>
      </c>
      <c r="O373" t="s">
        <v>708</v>
      </c>
      <c r="P373" t="s">
        <v>4373</v>
      </c>
      <c r="Q373" t="s">
        <v>4367</v>
      </c>
      <c r="R373" t="s">
        <v>0</v>
      </c>
      <c r="S373">
        <v>4278225</v>
      </c>
    </row>
    <row r="374" spans="1:19" x14ac:dyDescent="0.3">
      <c r="A374" t="s">
        <v>0</v>
      </c>
      <c r="B374" t="s">
        <v>4583</v>
      </c>
      <c r="C374" t="s">
        <v>2077</v>
      </c>
      <c r="D374" t="s">
        <v>283</v>
      </c>
      <c r="E374" t="s">
        <v>157</v>
      </c>
      <c r="F374" t="s">
        <v>4384</v>
      </c>
      <c r="G374" t="s">
        <v>106</v>
      </c>
      <c r="H374" t="s">
        <v>0</v>
      </c>
      <c r="I374" t="s">
        <v>4388</v>
      </c>
      <c r="J374" s="85">
        <v>45323</v>
      </c>
      <c r="K374" t="s">
        <v>4390</v>
      </c>
      <c r="L374" t="s">
        <v>4371</v>
      </c>
      <c r="M374" t="s">
        <v>4372</v>
      </c>
      <c r="N374" t="s">
        <v>768</v>
      </c>
      <c r="O374" t="s">
        <v>708</v>
      </c>
      <c r="P374" t="s">
        <v>4373</v>
      </c>
      <c r="Q374" t="s">
        <v>4367</v>
      </c>
      <c r="R374" t="s">
        <v>0</v>
      </c>
      <c r="S374">
        <v>4278224</v>
      </c>
    </row>
    <row r="375" spans="1:19" x14ac:dyDescent="0.3">
      <c r="A375" t="s">
        <v>0</v>
      </c>
      <c r="B375" t="s">
        <v>4584</v>
      </c>
      <c r="C375" t="s">
        <v>2077</v>
      </c>
      <c r="D375" t="s">
        <v>283</v>
      </c>
      <c r="E375" t="s">
        <v>157</v>
      </c>
      <c r="F375" t="s">
        <v>4392</v>
      </c>
      <c r="G375" t="s">
        <v>57</v>
      </c>
      <c r="H375" t="s">
        <v>0</v>
      </c>
      <c r="I375" t="s">
        <v>4388</v>
      </c>
      <c r="J375" s="85">
        <v>45323</v>
      </c>
      <c r="K375" t="s">
        <v>4390</v>
      </c>
      <c r="L375" t="s">
        <v>4371</v>
      </c>
      <c r="M375" t="s">
        <v>4372</v>
      </c>
      <c r="N375" t="s">
        <v>1605</v>
      </c>
      <c r="O375" t="s">
        <v>708</v>
      </c>
      <c r="P375" t="s">
        <v>4373</v>
      </c>
      <c r="Q375" t="s">
        <v>4367</v>
      </c>
      <c r="R375" t="s">
        <v>0</v>
      </c>
      <c r="S375">
        <v>4278223</v>
      </c>
    </row>
    <row r="376" spans="1:19" x14ac:dyDescent="0.3">
      <c r="A376" t="s">
        <v>0</v>
      </c>
      <c r="B376" t="s">
        <v>4586</v>
      </c>
      <c r="C376" t="s">
        <v>2077</v>
      </c>
      <c r="D376" t="s">
        <v>283</v>
      </c>
      <c r="E376" t="s">
        <v>157</v>
      </c>
      <c r="F376" t="s">
        <v>24</v>
      </c>
      <c r="G376" t="s">
        <v>4400</v>
      </c>
      <c r="H376" t="s">
        <v>0</v>
      </c>
      <c r="I376" t="s">
        <v>4585</v>
      </c>
      <c r="J376" s="85">
        <v>44460</v>
      </c>
      <c r="K376" t="s">
        <v>4375</v>
      </c>
      <c r="L376" t="s">
        <v>4371</v>
      </c>
      <c r="M376" t="s">
        <v>4372</v>
      </c>
      <c r="N376" t="s">
        <v>0</v>
      </c>
      <c r="O376" t="s">
        <v>0</v>
      </c>
      <c r="P376" t="s">
        <v>4373</v>
      </c>
      <c r="Q376" t="s">
        <v>4367</v>
      </c>
      <c r="R376" t="s">
        <v>0</v>
      </c>
      <c r="S376">
        <v>427822</v>
      </c>
    </row>
    <row r="377" spans="1:19" x14ac:dyDescent="0.3">
      <c r="A377" t="s">
        <v>0</v>
      </c>
      <c r="B377" t="s">
        <v>523</v>
      </c>
      <c r="C377" t="s">
        <v>2077</v>
      </c>
      <c r="D377" t="s">
        <v>1137</v>
      </c>
      <c r="E377" t="s">
        <v>138</v>
      </c>
      <c r="F377" t="s">
        <v>4368</v>
      </c>
      <c r="G377" t="s">
        <v>101</v>
      </c>
      <c r="H377" t="s">
        <v>0</v>
      </c>
      <c r="I377" t="s">
        <v>5150</v>
      </c>
      <c r="J377" s="85">
        <v>43710</v>
      </c>
      <c r="K377" t="s">
        <v>4375</v>
      </c>
      <c r="L377" t="s">
        <v>4371</v>
      </c>
      <c r="M377" t="s">
        <v>4372</v>
      </c>
      <c r="N377" t="s">
        <v>708</v>
      </c>
      <c r="O377" t="s">
        <v>708</v>
      </c>
      <c r="P377" t="s">
        <v>4373</v>
      </c>
      <c r="Q377" t="s">
        <v>4367</v>
      </c>
      <c r="R377" t="s">
        <v>0</v>
      </c>
      <c r="S377">
        <v>4311731</v>
      </c>
    </row>
    <row r="378" spans="1:19" x14ac:dyDescent="0.3">
      <c r="A378" t="s">
        <v>0</v>
      </c>
      <c r="B378" t="s">
        <v>524</v>
      </c>
      <c r="C378" t="s">
        <v>2077</v>
      </c>
      <c r="D378" t="s">
        <v>1009</v>
      </c>
      <c r="E378" t="s">
        <v>1010</v>
      </c>
      <c r="F378" t="s">
        <v>4368</v>
      </c>
      <c r="G378" t="s">
        <v>1339</v>
      </c>
      <c r="H378" t="s">
        <v>0</v>
      </c>
      <c r="I378" t="s">
        <v>4888</v>
      </c>
      <c r="J378" s="85">
        <v>42909</v>
      </c>
      <c r="K378" t="s">
        <v>4375</v>
      </c>
      <c r="L378" t="s">
        <v>4371</v>
      </c>
      <c r="M378" t="s">
        <v>4372</v>
      </c>
      <c r="N378" t="s">
        <v>708</v>
      </c>
      <c r="O378" t="s">
        <v>708</v>
      </c>
      <c r="P378" t="s">
        <v>4373</v>
      </c>
      <c r="Q378" t="s">
        <v>4367</v>
      </c>
      <c r="R378" t="s">
        <v>0</v>
      </c>
      <c r="S378">
        <v>4413471</v>
      </c>
    </row>
    <row r="379" spans="1:19" x14ac:dyDescent="0.3">
      <c r="A379" t="s">
        <v>0</v>
      </c>
      <c r="B379" t="s">
        <v>525</v>
      </c>
      <c r="C379" t="s">
        <v>2077</v>
      </c>
      <c r="D379" t="s">
        <v>1142</v>
      </c>
      <c r="E379" t="s">
        <v>1143</v>
      </c>
      <c r="F379" t="s">
        <v>4368</v>
      </c>
      <c r="G379" t="s">
        <v>101</v>
      </c>
      <c r="H379" t="s">
        <v>0</v>
      </c>
      <c r="I379" t="s">
        <v>4383</v>
      </c>
      <c r="J379" s="85">
        <v>45261</v>
      </c>
      <c r="K379" t="s">
        <v>4375</v>
      </c>
      <c r="L379" t="s">
        <v>4371</v>
      </c>
      <c r="M379" t="s">
        <v>4372</v>
      </c>
      <c r="N379" t="s">
        <v>708</v>
      </c>
      <c r="O379" t="s">
        <v>708</v>
      </c>
      <c r="P379" t="s">
        <v>4373</v>
      </c>
      <c r="Q379" t="s">
        <v>4367</v>
      </c>
      <c r="R379" t="s">
        <v>0</v>
      </c>
      <c r="S379">
        <v>4450521</v>
      </c>
    </row>
    <row r="380" spans="1:19" x14ac:dyDescent="0.3">
      <c r="A380" t="s">
        <v>0</v>
      </c>
      <c r="B380" t="s">
        <v>4965</v>
      </c>
      <c r="C380" t="s">
        <v>2077</v>
      </c>
      <c r="D380" t="s">
        <v>133</v>
      </c>
      <c r="E380" t="s">
        <v>36</v>
      </c>
      <c r="F380" t="s">
        <v>4368</v>
      </c>
      <c r="G380" t="s">
        <v>1339</v>
      </c>
      <c r="H380" t="s">
        <v>0</v>
      </c>
      <c r="I380" t="s">
        <v>4380</v>
      </c>
      <c r="J380" s="85">
        <v>45261</v>
      </c>
      <c r="K380" t="s">
        <v>4375</v>
      </c>
      <c r="L380" t="s">
        <v>4371</v>
      </c>
      <c r="M380" t="s">
        <v>4372</v>
      </c>
      <c r="N380" t="s">
        <v>702</v>
      </c>
      <c r="O380" t="s">
        <v>708</v>
      </c>
      <c r="P380" t="s">
        <v>4373</v>
      </c>
      <c r="Q380" t="s">
        <v>4367</v>
      </c>
      <c r="R380" t="s">
        <v>0</v>
      </c>
      <c r="S380">
        <v>4451802</v>
      </c>
    </row>
    <row r="381" spans="1:19" x14ac:dyDescent="0.3">
      <c r="A381" t="s">
        <v>0</v>
      </c>
      <c r="B381" t="s">
        <v>5629</v>
      </c>
      <c r="C381" t="s">
        <v>2077</v>
      </c>
      <c r="D381" t="s">
        <v>2882</v>
      </c>
      <c r="E381" t="s">
        <v>1132</v>
      </c>
      <c r="F381" t="s">
        <v>4368</v>
      </c>
      <c r="G381" t="s">
        <v>101</v>
      </c>
      <c r="H381" t="s">
        <v>0</v>
      </c>
      <c r="I381" t="s">
        <v>4688</v>
      </c>
      <c r="J381" s="85">
        <v>45994</v>
      </c>
      <c r="K381" t="s">
        <v>4375</v>
      </c>
      <c r="L381" t="s">
        <v>4371</v>
      </c>
      <c r="M381" t="s">
        <v>4372</v>
      </c>
      <c r="N381" t="s">
        <v>702</v>
      </c>
      <c r="O381" t="s">
        <v>708</v>
      </c>
      <c r="P381" t="s">
        <v>4373</v>
      </c>
      <c r="Q381" t="s">
        <v>4367</v>
      </c>
      <c r="R381" t="s">
        <v>0</v>
      </c>
      <c r="S381">
        <v>4475092</v>
      </c>
    </row>
    <row r="382" spans="1:19" x14ac:dyDescent="0.3">
      <c r="A382" t="s">
        <v>0</v>
      </c>
      <c r="B382" t="s">
        <v>4016</v>
      </c>
      <c r="C382" t="s">
        <v>2077</v>
      </c>
      <c r="D382" t="s">
        <v>969</v>
      </c>
      <c r="E382" t="s">
        <v>157</v>
      </c>
      <c r="F382" t="s">
        <v>4368</v>
      </c>
      <c r="G382" t="s">
        <v>4387</v>
      </c>
      <c r="H382" t="s">
        <v>0</v>
      </c>
      <c r="I382" t="s">
        <v>4565</v>
      </c>
      <c r="J382" s="85">
        <v>46082</v>
      </c>
      <c r="K382" t="s">
        <v>4375</v>
      </c>
      <c r="L382" t="s">
        <v>4371</v>
      </c>
      <c r="M382" t="s">
        <v>4372</v>
      </c>
      <c r="N382" t="s">
        <v>1605</v>
      </c>
      <c r="O382" t="s">
        <v>708</v>
      </c>
      <c r="P382" t="s">
        <v>4373</v>
      </c>
      <c r="Q382" t="s">
        <v>4367</v>
      </c>
      <c r="R382" t="s">
        <v>0</v>
      </c>
      <c r="S382">
        <v>4488073</v>
      </c>
    </row>
    <row r="383" spans="1:19" x14ac:dyDescent="0.3">
      <c r="A383" t="s">
        <v>0</v>
      </c>
      <c r="B383" t="s">
        <v>4587</v>
      </c>
      <c r="C383" t="s">
        <v>2077</v>
      </c>
      <c r="D383" t="s">
        <v>969</v>
      </c>
      <c r="E383" t="s">
        <v>157</v>
      </c>
      <c r="F383" t="s">
        <v>4384</v>
      </c>
      <c r="G383" t="s">
        <v>57</v>
      </c>
      <c r="H383" t="s">
        <v>0</v>
      </c>
      <c r="I383" t="s">
        <v>4565</v>
      </c>
      <c r="J383" s="85">
        <v>45261</v>
      </c>
      <c r="K383" t="s">
        <v>4390</v>
      </c>
      <c r="L383" t="s">
        <v>4371</v>
      </c>
      <c r="M383" t="s">
        <v>4372</v>
      </c>
      <c r="N383" t="s">
        <v>702</v>
      </c>
      <c r="O383" t="s">
        <v>708</v>
      </c>
      <c r="P383" t="s">
        <v>4373</v>
      </c>
      <c r="Q383" t="s">
        <v>4367</v>
      </c>
      <c r="R383" t="s">
        <v>0</v>
      </c>
      <c r="S383">
        <v>4488072</v>
      </c>
    </row>
    <row r="384" spans="1:19" x14ac:dyDescent="0.3">
      <c r="A384" t="s">
        <v>0</v>
      </c>
      <c r="B384" t="s">
        <v>526</v>
      </c>
      <c r="C384" t="s">
        <v>2077</v>
      </c>
      <c r="D384" t="s">
        <v>1145</v>
      </c>
      <c r="E384" t="s">
        <v>1146</v>
      </c>
      <c r="F384" t="s">
        <v>4368</v>
      </c>
      <c r="G384" t="s">
        <v>101</v>
      </c>
      <c r="H384" t="s">
        <v>0</v>
      </c>
      <c r="I384" t="s">
        <v>4380</v>
      </c>
      <c r="J384" s="85">
        <v>45261</v>
      </c>
      <c r="K384" t="s">
        <v>4375</v>
      </c>
      <c r="L384" t="s">
        <v>4371</v>
      </c>
      <c r="M384" t="s">
        <v>4372</v>
      </c>
      <c r="N384" t="s">
        <v>708</v>
      </c>
      <c r="O384" t="s">
        <v>708</v>
      </c>
      <c r="P384" t="s">
        <v>4373</v>
      </c>
      <c r="Q384" t="s">
        <v>4367</v>
      </c>
      <c r="R384" t="s">
        <v>0</v>
      </c>
      <c r="S384">
        <v>4520821</v>
      </c>
    </row>
    <row r="385" spans="1:19" x14ac:dyDescent="0.3">
      <c r="A385" t="s">
        <v>0</v>
      </c>
      <c r="B385" t="s">
        <v>527</v>
      </c>
      <c r="C385" t="s">
        <v>2077</v>
      </c>
      <c r="D385" t="s">
        <v>2318</v>
      </c>
      <c r="E385" t="s">
        <v>109</v>
      </c>
      <c r="F385" t="s">
        <v>4368</v>
      </c>
      <c r="G385" t="s">
        <v>2258</v>
      </c>
      <c r="H385" t="s">
        <v>0</v>
      </c>
      <c r="I385" t="s">
        <v>4369</v>
      </c>
      <c r="J385" s="85">
        <v>42731</v>
      </c>
      <c r="K385" t="s">
        <v>4370</v>
      </c>
      <c r="L385" t="s">
        <v>4371</v>
      </c>
      <c r="M385" t="s">
        <v>4372</v>
      </c>
      <c r="N385" t="s">
        <v>708</v>
      </c>
      <c r="O385" t="s">
        <v>708</v>
      </c>
      <c r="P385" t="s">
        <v>4373</v>
      </c>
      <c r="Q385" t="s">
        <v>4367</v>
      </c>
      <c r="R385" t="s">
        <v>0</v>
      </c>
      <c r="S385">
        <v>4529111</v>
      </c>
    </row>
    <row r="386" spans="1:19" x14ac:dyDescent="0.3">
      <c r="A386" t="s">
        <v>0</v>
      </c>
      <c r="B386" t="s">
        <v>4017</v>
      </c>
      <c r="C386" t="s">
        <v>2077</v>
      </c>
      <c r="D386" t="s">
        <v>1321</v>
      </c>
      <c r="E386" t="s">
        <v>309</v>
      </c>
      <c r="F386" t="s">
        <v>4368</v>
      </c>
      <c r="G386" t="s">
        <v>4387</v>
      </c>
      <c r="H386" t="s">
        <v>0</v>
      </c>
      <c r="I386" t="s">
        <v>4565</v>
      </c>
      <c r="J386" s="85">
        <v>46082</v>
      </c>
      <c r="K386" t="s">
        <v>4375</v>
      </c>
      <c r="L386" t="s">
        <v>4371</v>
      </c>
      <c r="M386" t="s">
        <v>4372</v>
      </c>
      <c r="N386" t="s">
        <v>1605</v>
      </c>
      <c r="O386" t="s">
        <v>708</v>
      </c>
      <c r="P386" t="s">
        <v>4373</v>
      </c>
      <c r="Q386" t="s">
        <v>4367</v>
      </c>
      <c r="R386" t="s">
        <v>0</v>
      </c>
      <c r="S386">
        <v>4531803</v>
      </c>
    </row>
    <row r="387" spans="1:19" x14ac:dyDescent="0.3">
      <c r="A387" t="s">
        <v>0</v>
      </c>
      <c r="B387" t="s">
        <v>4848</v>
      </c>
      <c r="C387" t="s">
        <v>2077</v>
      </c>
      <c r="D387" t="s">
        <v>1321</v>
      </c>
      <c r="E387" t="s">
        <v>309</v>
      </c>
      <c r="F387" t="s">
        <v>4384</v>
      </c>
      <c r="G387" t="s">
        <v>1647</v>
      </c>
      <c r="H387" t="s">
        <v>0</v>
      </c>
      <c r="I387" t="s">
        <v>4565</v>
      </c>
      <c r="J387" s="85">
        <v>45902</v>
      </c>
      <c r="K387" t="s">
        <v>4390</v>
      </c>
      <c r="L387" t="s">
        <v>4371</v>
      </c>
      <c r="M387" t="s">
        <v>4372</v>
      </c>
      <c r="N387" t="s">
        <v>702</v>
      </c>
      <c r="O387" t="s">
        <v>708</v>
      </c>
      <c r="P387" t="s">
        <v>4373</v>
      </c>
      <c r="Q387" t="s">
        <v>4367</v>
      </c>
      <c r="R387" t="s">
        <v>0</v>
      </c>
      <c r="S387">
        <v>4531802</v>
      </c>
    </row>
    <row r="388" spans="1:19" x14ac:dyDescent="0.3">
      <c r="A388" t="s">
        <v>0</v>
      </c>
      <c r="B388" t="s">
        <v>5695</v>
      </c>
      <c r="C388" t="s">
        <v>2077</v>
      </c>
      <c r="D388" t="s">
        <v>3145</v>
      </c>
      <c r="E388" t="s">
        <v>3146</v>
      </c>
      <c r="F388" t="s">
        <v>4368</v>
      </c>
      <c r="G388" t="s">
        <v>101</v>
      </c>
      <c r="H388" t="s">
        <v>0</v>
      </c>
      <c r="I388" t="s">
        <v>5693</v>
      </c>
      <c r="J388" s="85">
        <v>45672</v>
      </c>
      <c r="K388" t="s">
        <v>4375</v>
      </c>
      <c r="L388" t="s">
        <v>4371</v>
      </c>
      <c r="M388" t="s">
        <v>4372</v>
      </c>
      <c r="N388" t="s">
        <v>708</v>
      </c>
      <c r="O388" t="s">
        <v>708</v>
      </c>
      <c r="P388" t="s">
        <v>4373</v>
      </c>
      <c r="Q388" t="s">
        <v>4367</v>
      </c>
      <c r="R388" t="s">
        <v>0</v>
      </c>
      <c r="S388">
        <v>4568111</v>
      </c>
    </row>
    <row r="389" spans="1:19" x14ac:dyDescent="0.3">
      <c r="A389" t="s">
        <v>0</v>
      </c>
      <c r="B389" t="s">
        <v>1662</v>
      </c>
      <c r="C389" t="s">
        <v>2077</v>
      </c>
      <c r="D389" t="s">
        <v>1065</v>
      </c>
      <c r="E389" t="s">
        <v>1066</v>
      </c>
      <c r="F389" t="s">
        <v>4368</v>
      </c>
      <c r="G389" t="s">
        <v>1339</v>
      </c>
      <c r="H389" t="s">
        <v>0</v>
      </c>
      <c r="I389" t="s">
        <v>4383</v>
      </c>
      <c r="J389" s="85">
        <v>45261</v>
      </c>
      <c r="K389" t="s">
        <v>4375</v>
      </c>
      <c r="L389" t="s">
        <v>4371</v>
      </c>
      <c r="M389" t="s">
        <v>4372</v>
      </c>
      <c r="N389" t="s">
        <v>708</v>
      </c>
      <c r="O389" t="s">
        <v>708</v>
      </c>
      <c r="P389" t="s">
        <v>4373</v>
      </c>
      <c r="Q389" t="s">
        <v>4367</v>
      </c>
      <c r="R389" t="s">
        <v>0</v>
      </c>
      <c r="S389">
        <v>4571671</v>
      </c>
    </row>
    <row r="390" spans="1:19" x14ac:dyDescent="0.3">
      <c r="A390" t="s">
        <v>0</v>
      </c>
      <c r="B390" t="s">
        <v>5681</v>
      </c>
      <c r="C390" t="s">
        <v>2077</v>
      </c>
      <c r="D390" t="s">
        <v>3113</v>
      </c>
      <c r="E390" t="s">
        <v>3837</v>
      </c>
      <c r="F390" t="s">
        <v>4376</v>
      </c>
      <c r="G390" t="s">
        <v>1714</v>
      </c>
      <c r="H390" t="s">
        <v>0</v>
      </c>
      <c r="I390" t="s">
        <v>5458</v>
      </c>
      <c r="J390" s="85">
        <v>45791</v>
      </c>
      <c r="K390" t="s">
        <v>4375</v>
      </c>
      <c r="L390" t="s">
        <v>4371</v>
      </c>
      <c r="M390" t="s">
        <v>4372</v>
      </c>
      <c r="N390" t="s">
        <v>702</v>
      </c>
      <c r="O390" t="s">
        <v>708</v>
      </c>
      <c r="P390" t="s">
        <v>4373</v>
      </c>
      <c r="Q390" t="s">
        <v>4367</v>
      </c>
      <c r="R390" t="s">
        <v>0</v>
      </c>
      <c r="S390">
        <v>4572152</v>
      </c>
    </row>
    <row r="391" spans="1:19" x14ac:dyDescent="0.3">
      <c r="A391" t="s">
        <v>0</v>
      </c>
      <c r="B391" t="s">
        <v>528</v>
      </c>
      <c r="C391" t="s">
        <v>2077</v>
      </c>
      <c r="D391" t="s">
        <v>2377</v>
      </c>
      <c r="E391" t="s">
        <v>2378</v>
      </c>
      <c r="F391" t="s">
        <v>4368</v>
      </c>
      <c r="G391" t="s">
        <v>2254</v>
      </c>
      <c r="H391" t="s">
        <v>0</v>
      </c>
      <c r="I391" t="s">
        <v>4369</v>
      </c>
      <c r="J391" s="85">
        <v>42731</v>
      </c>
      <c r="K391" t="s">
        <v>4370</v>
      </c>
      <c r="L391" t="s">
        <v>4371</v>
      </c>
      <c r="M391" t="s">
        <v>4372</v>
      </c>
      <c r="N391" t="s">
        <v>708</v>
      </c>
      <c r="O391" t="s">
        <v>708</v>
      </c>
      <c r="P391" t="s">
        <v>4373</v>
      </c>
      <c r="Q391" t="s">
        <v>4367</v>
      </c>
      <c r="R391" t="s">
        <v>0</v>
      </c>
      <c r="S391">
        <v>4578341</v>
      </c>
    </row>
    <row r="392" spans="1:19" x14ac:dyDescent="0.3">
      <c r="A392" t="s">
        <v>0</v>
      </c>
      <c r="B392" t="s">
        <v>529</v>
      </c>
      <c r="C392" t="s">
        <v>2077</v>
      </c>
      <c r="D392" t="s">
        <v>1058</v>
      </c>
      <c r="E392" t="s">
        <v>118</v>
      </c>
      <c r="F392" t="s">
        <v>4368</v>
      </c>
      <c r="G392" t="s">
        <v>1339</v>
      </c>
      <c r="H392" t="s">
        <v>0</v>
      </c>
      <c r="I392" t="s">
        <v>4383</v>
      </c>
      <c r="J392" s="85">
        <v>45261</v>
      </c>
      <c r="K392" t="s">
        <v>4375</v>
      </c>
      <c r="L392" t="s">
        <v>4371</v>
      </c>
      <c r="M392" t="s">
        <v>4372</v>
      </c>
      <c r="N392" t="s">
        <v>708</v>
      </c>
      <c r="O392" t="s">
        <v>708</v>
      </c>
      <c r="P392" t="s">
        <v>4373</v>
      </c>
      <c r="Q392" t="s">
        <v>4367</v>
      </c>
      <c r="R392" t="s">
        <v>0</v>
      </c>
      <c r="S392">
        <v>4591201</v>
      </c>
    </row>
    <row r="393" spans="1:19" x14ac:dyDescent="0.3">
      <c r="A393" t="s">
        <v>0</v>
      </c>
      <c r="B393" t="s">
        <v>5310</v>
      </c>
      <c r="C393" t="s">
        <v>2077</v>
      </c>
      <c r="D393" t="s">
        <v>1071</v>
      </c>
      <c r="E393" t="s">
        <v>208</v>
      </c>
      <c r="F393" t="s">
        <v>4368</v>
      </c>
      <c r="G393" t="s">
        <v>1339</v>
      </c>
      <c r="H393" t="s">
        <v>0</v>
      </c>
      <c r="I393" t="s">
        <v>4383</v>
      </c>
      <c r="J393" s="85">
        <v>45261</v>
      </c>
      <c r="K393" t="s">
        <v>4375</v>
      </c>
      <c r="L393" t="s">
        <v>4371</v>
      </c>
      <c r="M393" t="s">
        <v>4372</v>
      </c>
      <c r="N393" t="s">
        <v>708</v>
      </c>
      <c r="O393" t="s">
        <v>708</v>
      </c>
      <c r="P393" t="s">
        <v>4373</v>
      </c>
      <c r="Q393" t="s">
        <v>4367</v>
      </c>
      <c r="R393" t="s">
        <v>0</v>
      </c>
      <c r="S393">
        <v>4591351</v>
      </c>
    </row>
    <row r="394" spans="1:19" x14ac:dyDescent="0.3">
      <c r="A394" t="s">
        <v>0</v>
      </c>
      <c r="B394" t="s">
        <v>5327</v>
      </c>
      <c r="C394" t="s">
        <v>2077</v>
      </c>
      <c r="D394" t="s">
        <v>1043</v>
      </c>
      <c r="E394" t="s">
        <v>22</v>
      </c>
      <c r="F394" t="s">
        <v>4368</v>
      </c>
      <c r="G394" t="s">
        <v>1339</v>
      </c>
      <c r="H394" t="s">
        <v>0</v>
      </c>
      <c r="I394" t="s">
        <v>4383</v>
      </c>
      <c r="J394" s="85">
        <v>45261</v>
      </c>
      <c r="K394" t="s">
        <v>4375</v>
      </c>
      <c r="L394" t="s">
        <v>4371</v>
      </c>
      <c r="M394" t="s">
        <v>4372</v>
      </c>
      <c r="N394" t="s">
        <v>702</v>
      </c>
      <c r="O394" t="s">
        <v>708</v>
      </c>
      <c r="P394" t="s">
        <v>4373</v>
      </c>
      <c r="Q394" t="s">
        <v>4367</v>
      </c>
      <c r="R394" t="s">
        <v>0</v>
      </c>
      <c r="S394">
        <v>4592202</v>
      </c>
    </row>
    <row r="395" spans="1:19" x14ac:dyDescent="0.3">
      <c r="A395" t="s">
        <v>0</v>
      </c>
      <c r="B395" t="s">
        <v>5342</v>
      </c>
      <c r="C395" t="s">
        <v>2077</v>
      </c>
      <c r="D395" t="s">
        <v>1054</v>
      </c>
      <c r="E395" t="s">
        <v>1055</v>
      </c>
      <c r="F395" t="s">
        <v>4368</v>
      </c>
      <c r="G395" t="s">
        <v>1339</v>
      </c>
      <c r="H395" t="s">
        <v>0</v>
      </c>
      <c r="I395" t="s">
        <v>4383</v>
      </c>
      <c r="J395" s="85">
        <v>45261</v>
      </c>
      <c r="K395" t="s">
        <v>4375</v>
      </c>
      <c r="L395" t="s">
        <v>4371</v>
      </c>
      <c r="M395" t="s">
        <v>4372</v>
      </c>
      <c r="N395" t="s">
        <v>702</v>
      </c>
      <c r="O395" t="s">
        <v>708</v>
      </c>
      <c r="P395" t="s">
        <v>4373</v>
      </c>
      <c r="Q395" t="s">
        <v>4367</v>
      </c>
      <c r="R395" t="s">
        <v>0</v>
      </c>
      <c r="S395">
        <v>4592242</v>
      </c>
    </row>
    <row r="396" spans="1:19" x14ac:dyDescent="0.3">
      <c r="A396" t="s">
        <v>0</v>
      </c>
      <c r="B396" t="s">
        <v>2935</v>
      </c>
      <c r="C396" t="s">
        <v>2077</v>
      </c>
      <c r="D396" t="s">
        <v>2955</v>
      </c>
      <c r="E396" t="s">
        <v>2095</v>
      </c>
      <c r="F396" t="s">
        <v>4368</v>
      </c>
      <c r="G396" t="s">
        <v>1714</v>
      </c>
      <c r="H396" t="s">
        <v>0</v>
      </c>
      <c r="I396" t="s">
        <v>5221</v>
      </c>
      <c r="J396" s="85">
        <v>43851</v>
      </c>
      <c r="K396" t="s">
        <v>4375</v>
      </c>
      <c r="L396" t="s">
        <v>4371</v>
      </c>
      <c r="M396" t="s">
        <v>4372</v>
      </c>
      <c r="N396" t="s">
        <v>708</v>
      </c>
      <c r="O396" t="s">
        <v>708</v>
      </c>
      <c r="P396" t="s">
        <v>4373</v>
      </c>
      <c r="Q396" t="s">
        <v>4367</v>
      </c>
      <c r="R396" t="s">
        <v>0</v>
      </c>
      <c r="S396">
        <v>4609831</v>
      </c>
    </row>
    <row r="397" spans="1:19" x14ac:dyDescent="0.3">
      <c r="A397" t="s">
        <v>0</v>
      </c>
      <c r="B397" t="s">
        <v>2937</v>
      </c>
      <c r="C397" t="s">
        <v>2077</v>
      </c>
      <c r="D397" t="s">
        <v>2955</v>
      </c>
      <c r="E397" t="s">
        <v>2095</v>
      </c>
      <c r="F397" t="s">
        <v>4384</v>
      </c>
      <c r="G397" t="s">
        <v>57</v>
      </c>
      <c r="H397" t="s">
        <v>0</v>
      </c>
      <c r="I397" t="s">
        <v>5222</v>
      </c>
      <c r="J397" s="85">
        <v>44812</v>
      </c>
      <c r="K397" t="s">
        <v>4375</v>
      </c>
      <c r="L397" t="s">
        <v>4371</v>
      </c>
      <c r="M397" t="s">
        <v>4372</v>
      </c>
      <c r="N397" t="s">
        <v>702</v>
      </c>
      <c r="O397" t="s">
        <v>708</v>
      </c>
      <c r="P397" t="s">
        <v>4373</v>
      </c>
      <c r="Q397" t="s">
        <v>4367</v>
      </c>
      <c r="R397" t="s">
        <v>0</v>
      </c>
      <c r="S397">
        <v>4609832</v>
      </c>
    </row>
    <row r="398" spans="1:19" x14ac:dyDescent="0.3">
      <c r="A398" t="s">
        <v>0</v>
      </c>
      <c r="B398" t="s">
        <v>1663</v>
      </c>
      <c r="C398" t="s">
        <v>2077</v>
      </c>
      <c r="D398" t="s">
        <v>2344</v>
      </c>
      <c r="E398" t="s">
        <v>2095</v>
      </c>
      <c r="F398" t="s">
        <v>4368</v>
      </c>
      <c r="G398" t="s">
        <v>1714</v>
      </c>
      <c r="H398" t="s">
        <v>0</v>
      </c>
      <c r="I398" t="s">
        <v>4369</v>
      </c>
      <c r="J398" s="85">
        <v>42731</v>
      </c>
      <c r="K398" t="s">
        <v>4370</v>
      </c>
      <c r="L398" t="s">
        <v>4371</v>
      </c>
      <c r="M398" t="s">
        <v>4372</v>
      </c>
      <c r="N398" t="s">
        <v>708</v>
      </c>
      <c r="O398" t="s">
        <v>708</v>
      </c>
      <c r="P398" t="s">
        <v>4373</v>
      </c>
      <c r="Q398" t="s">
        <v>4367</v>
      </c>
      <c r="R398" t="s">
        <v>0</v>
      </c>
      <c r="S398">
        <v>4609861</v>
      </c>
    </row>
    <row r="399" spans="1:19" x14ac:dyDescent="0.3">
      <c r="A399" t="s">
        <v>0</v>
      </c>
      <c r="B399" t="s">
        <v>530</v>
      </c>
      <c r="C399" t="s">
        <v>2077</v>
      </c>
      <c r="D399" t="s">
        <v>2370</v>
      </c>
      <c r="E399" t="s">
        <v>141</v>
      </c>
      <c r="F399" t="s">
        <v>4368</v>
      </c>
      <c r="G399" t="s">
        <v>2258</v>
      </c>
      <c r="H399" t="s">
        <v>0</v>
      </c>
      <c r="I399" t="s">
        <v>4612</v>
      </c>
      <c r="J399" s="85">
        <v>43635</v>
      </c>
      <c r="K399" t="s">
        <v>4375</v>
      </c>
      <c r="L399" t="s">
        <v>4371</v>
      </c>
      <c r="M399" t="s">
        <v>4372</v>
      </c>
      <c r="N399" t="s">
        <v>702</v>
      </c>
      <c r="O399" t="s">
        <v>708</v>
      </c>
      <c r="P399" t="s">
        <v>4373</v>
      </c>
      <c r="Q399" t="s">
        <v>4367</v>
      </c>
      <c r="R399" t="s">
        <v>0</v>
      </c>
      <c r="S399">
        <v>4646502</v>
      </c>
    </row>
    <row r="400" spans="1:19" x14ac:dyDescent="0.3">
      <c r="A400" t="s">
        <v>0</v>
      </c>
      <c r="B400" t="s">
        <v>4603</v>
      </c>
      <c r="C400" t="s">
        <v>2077</v>
      </c>
      <c r="D400" t="s">
        <v>2383</v>
      </c>
      <c r="E400" t="s">
        <v>2384</v>
      </c>
      <c r="F400" t="s">
        <v>4368</v>
      </c>
      <c r="G400" t="s">
        <v>4387</v>
      </c>
      <c r="H400" t="s">
        <v>0</v>
      </c>
      <c r="I400" t="s">
        <v>4533</v>
      </c>
      <c r="J400" s="85">
        <v>46082</v>
      </c>
      <c r="K400" t="s">
        <v>4375</v>
      </c>
      <c r="L400" t="s">
        <v>4371</v>
      </c>
      <c r="M400" t="s">
        <v>4372</v>
      </c>
      <c r="N400" t="s">
        <v>702</v>
      </c>
      <c r="O400" t="s">
        <v>708</v>
      </c>
      <c r="P400" t="s">
        <v>4373</v>
      </c>
      <c r="Q400" t="s">
        <v>4367</v>
      </c>
      <c r="R400" t="s">
        <v>0</v>
      </c>
      <c r="S400">
        <v>4666722</v>
      </c>
    </row>
    <row r="401" spans="1:19" x14ac:dyDescent="0.3">
      <c r="A401" t="s">
        <v>0</v>
      </c>
      <c r="B401" t="s">
        <v>4604</v>
      </c>
      <c r="C401" t="s">
        <v>2077</v>
      </c>
      <c r="D401" t="s">
        <v>2383</v>
      </c>
      <c r="E401" t="s">
        <v>2384</v>
      </c>
      <c r="F401" t="s">
        <v>4384</v>
      </c>
      <c r="G401" t="s">
        <v>2239</v>
      </c>
      <c r="H401" t="s">
        <v>0</v>
      </c>
      <c r="I401" t="s">
        <v>4533</v>
      </c>
      <c r="J401" s="85">
        <v>45304</v>
      </c>
      <c r="K401" t="s">
        <v>4390</v>
      </c>
      <c r="L401" t="s">
        <v>4371</v>
      </c>
      <c r="M401" t="s">
        <v>4372</v>
      </c>
      <c r="N401" t="s">
        <v>708</v>
      </c>
      <c r="O401" t="s">
        <v>708</v>
      </c>
      <c r="P401" t="s">
        <v>4373</v>
      </c>
      <c r="Q401" t="s">
        <v>4367</v>
      </c>
      <c r="R401" t="s">
        <v>0</v>
      </c>
      <c r="S401">
        <v>4666721</v>
      </c>
    </row>
    <row r="402" spans="1:19" x14ac:dyDescent="0.3">
      <c r="A402" t="s">
        <v>0</v>
      </c>
      <c r="B402" t="s">
        <v>4747</v>
      </c>
      <c r="C402" t="s">
        <v>2077</v>
      </c>
      <c r="D402" t="s">
        <v>2796</v>
      </c>
      <c r="E402" t="s">
        <v>2797</v>
      </c>
      <c r="F402" t="s">
        <v>4368</v>
      </c>
      <c r="G402" t="s">
        <v>1339</v>
      </c>
      <c r="H402" t="s">
        <v>0</v>
      </c>
      <c r="I402" t="s">
        <v>4383</v>
      </c>
      <c r="J402" s="85">
        <v>45274</v>
      </c>
      <c r="K402" t="s">
        <v>4375</v>
      </c>
      <c r="L402" t="s">
        <v>4371</v>
      </c>
      <c r="M402" t="s">
        <v>4372</v>
      </c>
      <c r="N402" t="s">
        <v>708</v>
      </c>
      <c r="O402" t="s">
        <v>708</v>
      </c>
      <c r="P402" t="s">
        <v>4373</v>
      </c>
      <c r="Q402" t="s">
        <v>4367</v>
      </c>
      <c r="R402" t="s">
        <v>0</v>
      </c>
      <c r="S402">
        <v>4683691</v>
      </c>
    </row>
    <row r="403" spans="1:19" x14ac:dyDescent="0.3">
      <c r="A403" t="s">
        <v>0</v>
      </c>
      <c r="B403" t="s">
        <v>4951</v>
      </c>
      <c r="C403" t="s">
        <v>2077</v>
      </c>
      <c r="D403" t="s">
        <v>147</v>
      </c>
      <c r="E403" t="s">
        <v>148</v>
      </c>
      <c r="F403" t="s">
        <v>4376</v>
      </c>
      <c r="G403" t="s">
        <v>4578</v>
      </c>
      <c r="H403" t="s">
        <v>0</v>
      </c>
      <c r="I403" t="s">
        <v>4408</v>
      </c>
      <c r="J403" s="85">
        <v>46082</v>
      </c>
      <c r="K403" t="s">
        <v>4375</v>
      </c>
      <c r="L403" t="s">
        <v>4371</v>
      </c>
      <c r="M403" t="s">
        <v>4372</v>
      </c>
      <c r="N403" t="s">
        <v>1612</v>
      </c>
      <c r="O403" t="s">
        <v>708</v>
      </c>
      <c r="P403" t="s">
        <v>4373</v>
      </c>
      <c r="Q403" t="s">
        <v>4367</v>
      </c>
      <c r="R403" t="s">
        <v>0</v>
      </c>
      <c r="S403">
        <v>4708586</v>
      </c>
    </row>
    <row r="404" spans="1:19" x14ac:dyDescent="0.3">
      <c r="A404" t="s">
        <v>0</v>
      </c>
      <c r="B404" t="s">
        <v>4952</v>
      </c>
      <c r="C404" t="s">
        <v>2077</v>
      </c>
      <c r="D404" t="s">
        <v>147</v>
      </c>
      <c r="E404" t="s">
        <v>148</v>
      </c>
      <c r="F404" t="s">
        <v>4561</v>
      </c>
      <c r="G404" t="s">
        <v>57</v>
      </c>
      <c r="H404" t="s">
        <v>0</v>
      </c>
      <c r="I404" t="s">
        <v>4408</v>
      </c>
      <c r="J404" s="85">
        <v>45525</v>
      </c>
      <c r="K404" t="s">
        <v>4390</v>
      </c>
      <c r="L404" t="s">
        <v>4371</v>
      </c>
      <c r="M404" t="s">
        <v>4372</v>
      </c>
      <c r="N404" t="s">
        <v>768</v>
      </c>
      <c r="O404" t="s">
        <v>708</v>
      </c>
      <c r="P404" t="s">
        <v>4373</v>
      </c>
      <c r="Q404" t="s">
        <v>4367</v>
      </c>
      <c r="R404" t="s">
        <v>0</v>
      </c>
      <c r="S404">
        <v>4708584</v>
      </c>
    </row>
    <row r="405" spans="1:19" x14ac:dyDescent="0.3">
      <c r="A405" t="s">
        <v>0</v>
      </c>
      <c r="B405" t="s">
        <v>4954</v>
      </c>
      <c r="C405" t="s">
        <v>2077</v>
      </c>
      <c r="D405" t="s">
        <v>147</v>
      </c>
      <c r="E405" t="s">
        <v>148</v>
      </c>
      <c r="F405" t="s">
        <v>4953</v>
      </c>
      <c r="G405" t="s">
        <v>106</v>
      </c>
      <c r="H405" t="s">
        <v>0</v>
      </c>
      <c r="I405" t="s">
        <v>4408</v>
      </c>
      <c r="J405" s="85">
        <v>45525</v>
      </c>
      <c r="K405" t="s">
        <v>4390</v>
      </c>
      <c r="L405" t="s">
        <v>4371</v>
      </c>
      <c r="M405" t="s">
        <v>4372</v>
      </c>
      <c r="N405" t="s">
        <v>1610</v>
      </c>
      <c r="O405" t="s">
        <v>708</v>
      </c>
      <c r="P405" t="s">
        <v>4373</v>
      </c>
      <c r="Q405" t="s">
        <v>4367</v>
      </c>
      <c r="R405" t="s">
        <v>0</v>
      </c>
      <c r="S405">
        <v>4708585</v>
      </c>
    </row>
    <row r="406" spans="1:19" x14ac:dyDescent="0.3">
      <c r="A406" t="s">
        <v>0</v>
      </c>
      <c r="B406" t="s">
        <v>2224</v>
      </c>
      <c r="C406" t="s">
        <v>2077</v>
      </c>
      <c r="D406" t="s">
        <v>1182</v>
      </c>
      <c r="E406" t="s">
        <v>296</v>
      </c>
      <c r="F406" t="s">
        <v>4368</v>
      </c>
      <c r="G406" t="s">
        <v>1339</v>
      </c>
      <c r="H406" t="s">
        <v>0</v>
      </c>
      <c r="I406" t="s">
        <v>4383</v>
      </c>
      <c r="J406" s="85">
        <v>45261</v>
      </c>
      <c r="K406" t="s">
        <v>4375</v>
      </c>
      <c r="L406" t="s">
        <v>4371</v>
      </c>
      <c r="M406" t="s">
        <v>4372</v>
      </c>
      <c r="N406" t="s">
        <v>702</v>
      </c>
      <c r="O406" t="s">
        <v>708</v>
      </c>
      <c r="P406" t="s">
        <v>4373</v>
      </c>
      <c r="Q406" t="s">
        <v>4367</v>
      </c>
      <c r="R406" t="s">
        <v>0</v>
      </c>
      <c r="S406">
        <v>4710852</v>
      </c>
    </row>
    <row r="407" spans="1:19" x14ac:dyDescent="0.3">
      <c r="A407" t="s">
        <v>0</v>
      </c>
      <c r="B407" t="s">
        <v>5040</v>
      </c>
      <c r="C407" t="s">
        <v>2077</v>
      </c>
      <c r="D407" t="s">
        <v>285</v>
      </c>
      <c r="E407" t="s">
        <v>162</v>
      </c>
      <c r="F407" t="s">
        <v>4368</v>
      </c>
      <c r="G407" t="s">
        <v>4387</v>
      </c>
      <c r="H407" t="s">
        <v>0</v>
      </c>
      <c r="I407" t="s">
        <v>4388</v>
      </c>
      <c r="J407" s="85">
        <v>46082</v>
      </c>
      <c r="K407" t="s">
        <v>4375</v>
      </c>
      <c r="L407" t="s">
        <v>4371</v>
      </c>
      <c r="M407" t="s">
        <v>4372</v>
      </c>
      <c r="N407" t="s">
        <v>1605</v>
      </c>
      <c r="O407" t="s">
        <v>708</v>
      </c>
      <c r="P407" t="s">
        <v>4373</v>
      </c>
      <c r="Q407" t="s">
        <v>4367</v>
      </c>
      <c r="R407" t="s">
        <v>0</v>
      </c>
      <c r="S407">
        <v>4715793</v>
      </c>
    </row>
    <row r="408" spans="1:19" x14ac:dyDescent="0.3">
      <c r="A408" t="s">
        <v>0</v>
      </c>
      <c r="B408" t="s">
        <v>5041</v>
      </c>
      <c r="C408" t="s">
        <v>2077</v>
      </c>
      <c r="D408" t="s">
        <v>285</v>
      </c>
      <c r="E408" t="s">
        <v>162</v>
      </c>
      <c r="F408" t="s">
        <v>4384</v>
      </c>
      <c r="G408" t="s">
        <v>57</v>
      </c>
      <c r="H408" t="s">
        <v>0</v>
      </c>
      <c r="I408" t="s">
        <v>4388</v>
      </c>
      <c r="J408" s="85">
        <v>45282</v>
      </c>
      <c r="K408" t="s">
        <v>4390</v>
      </c>
      <c r="L408" t="s">
        <v>4371</v>
      </c>
      <c r="M408" t="s">
        <v>4372</v>
      </c>
      <c r="N408" t="s">
        <v>702</v>
      </c>
      <c r="O408" t="s">
        <v>708</v>
      </c>
      <c r="P408" t="s">
        <v>4373</v>
      </c>
      <c r="Q408" t="s">
        <v>4367</v>
      </c>
      <c r="R408" t="s">
        <v>0</v>
      </c>
      <c r="S408">
        <v>4715792</v>
      </c>
    </row>
    <row r="409" spans="1:19" x14ac:dyDescent="0.3">
      <c r="A409" t="s">
        <v>0</v>
      </c>
      <c r="B409" t="s">
        <v>5043</v>
      </c>
      <c r="C409" t="s">
        <v>2077</v>
      </c>
      <c r="D409" t="s">
        <v>285</v>
      </c>
      <c r="E409" t="s">
        <v>162</v>
      </c>
      <c r="F409" t="s">
        <v>24</v>
      </c>
      <c r="G409" t="s">
        <v>4400</v>
      </c>
      <c r="H409" t="s">
        <v>0</v>
      </c>
      <c r="I409" t="s">
        <v>5042</v>
      </c>
      <c r="J409" s="85">
        <v>44628</v>
      </c>
      <c r="K409" t="s">
        <v>4375</v>
      </c>
      <c r="L409" t="s">
        <v>4371</v>
      </c>
      <c r="M409" t="s">
        <v>4372</v>
      </c>
      <c r="N409" t="s">
        <v>0</v>
      </c>
      <c r="O409" t="s">
        <v>0</v>
      </c>
      <c r="P409" t="s">
        <v>4373</v>
      </c>
      <c r="Q409" t="s">
        <v>4367</v>
      </c>
      <c r="R409" t="s">
        <v>0</v>
      </c>
      <c r="S409">
        <v>471579</v>
      </c>
    </row>
    <row r="410" spans="1:19" x14ac:dyDescent="0.3">
      <c r="A410" t="s">
        <v>0</v>
      </c>
      <c r="B410" t="s">
        <v>2049</v>
      </c>
      <c r="C410" t="s">
        <v>2077</v>
      </c>
      <c r="D410" t="s">
        <v>2394</v>
      </c>
      <c r="E410" t="s">
        <v>2395</v>
      </c>
      <c r="F410" t="s">
        <v>4368</v>
      </c>
      <c r="G410" t="s">
        <v>4164</v>
      </c>
      <c r="H410" t="s">
        <v>0</v>
      </c>
      <c r="I410" t="s">
        <v>4650</v>
      </c>
      <c r="J410" s="85">
        <v>44775</v>
      </c>
      <c r="K410" t="s">
        <v>4650</v>
      </c>
      <c r="L410" t="s">
        <v>4371</v>
      </c>
      <c r="M410" t="s">
        <v>4372</v>
      </c>
      <c r="N410" t="s">
        <v>708</v>
      </c>
      <c r="O410" t="s">
        <v>708</v>
      </c>
      <c r="P410" t="s">
        <v>4373</v>
      </c>
      <c r="Q410" t="s">
        <v>4367</v>
      </c>
      <c r="R410" t="s">
        <v>0</v>
      </c>
      <c r="S410">
        <v>4749061</v>
      </c>
    </row>
    <row r="411" spans="1:19" x14ac:dyDescent="0.3">
      <c r="A411" t="s">
        <v>0</v>
      </c>
      <c r="B411" t="s">
        <v>4061</v>
      </c>
      <c r="C411" t="s">
        <v>2077</v>
      </c>
      <c r="D411" t="s">
        <v>2394</v>
      </c>
      <c r="E411" t="s">
        <v>2395</v>
      </c>
      <c r="F411" t="s">
        <v>4376</v>
      </c>
      <c r="G411" t="s">
        <v>4659</v>
      </c>
      <c r="H411" t="s">
        <v>0</v>
      </c>
      <c r="I411" t="s">
        <v>4650</v>
      </c>
      <c r="J411" s="85">
        <v>46082</v>
      </c>
      <c r="K411" t="s">
        <v>4375</v>
      </c>
      <c r="L411" t="s">
        <v>4371</v>
      </c>
      <c r="M411" t="s">
        <v>4372</v>
      </c>
      <c r="N411" t="s">
        <v>1605</v>
      </c>
      <c r="O411" t="s">
        <v>708</v>
      </c>
      <c r="P411" t="s">
        <v>4373</v>
      </c>
      <c r="Q411" t="s">
        <v>4367</v>
      </c>
      <c r="R411" t="s">
        <v>0</v>
      </c>
      <c r="S411">
        <v>4749063</v>
      </c>
    </row>
    <row r="412" spans="1:19" x14ac:dyDescent="0.3">
      <c r="A412" t="s">
        <v>0</v>
      </c>
      <c r="B412" t="s">
        <v>2049</v>
      </c>
      <c r="C412" t="s">
        <v>2077</v>
      </c>
      <c r="D412" t="s">
        <v>2394</v>
      </c>
      <c r="E412" t="s">
        <v>2395</v>
      </c>
      <c r="F412" t="s">
        <v>4561</v>
      </c>
      <c r="G412" t="s">
        <v>4165</v>
      </c>
      <c r="H412" t="s">
        <v>0</v>
      </c>
      <c r="I412" t="s">
        <v>4650</v>
      </c>
      <c r="J412" s="85">
        <v>46059</v>
      </c>
      <c r="K412" t="s">
        <v>4390</v>
      </c>
      <c r="L412" t="s">
        <v>4371</v>
      </c>
      <c r="M412" t="s">
        <v>4372</v>
      </c>
      <c r="N412" t="s">
        <v>702</v>
      </c>
      <c r="O412" t="s">
        <v>708</v>
      </c>
      <c r="P412" t="s">
        <v>4373</v>
      </c>
      <c r="Q412" t="s">
        <v>4367</v>
      </c>
      <c r="R412" t="s">
        <v>0</v>
      </c>
      <c r="S412">
        <v>4749062</v>
      </c>
    </row>
    <row r="413" spans="1:19" x14ac:dyDescent="0.3">
      <c r="A413" t="s">
        <v>0</v>
      </c>
      <c r="B413" t="s">
        <v>4661</v>
      </c>
      <c r="C413" t="s">
        <v>2077</v>
      </c>
      <c r="D413" t="s">
        <v>2394</v>
      </c>
      <c r="E413" t="s">
        <v>2395</v>
      </c>
      <c r="F413" t="s">
        <v>24</v>
      </c>
      <c r="G413" t="s">
        <v>4400</v>
      </c>
      <c r="H413" t="s">
        <v>0</v>
      </c>
      <c r="I413" t="s">
        <v>4660</v>
      </c>
      <c r="J413" s="85">
        <v>45748</v>
      </c>
      <c r="K413" t="s">
        <v>4375</v>
      </c>
      <c r="L413" t="s">
        <v>4371</v>
      </c>
      <c r="M413" t="s">
        <v>4372</v>
      </c>
      <c r="N413" t="s">
        <v>0</v>
      </c>
      <c r="O413" t="s">
        <v>0</v>
      </c>
      <c r="P413" t="s">
        <v>4373</v>
      </c>
      <c r="Q413" t="s">
        <v>4367</v>
      </c>
      <c r="R413" t="s">
        <v>0</v>
      </c>
      <c r="S413">
        <v>474906</v>
      </c>
    </row>
    <row r="414" spans="1:19" x14ac:dyDescent="0.3">
      <c r="A414" t="s">
        <v>0</v>
      </c>
      <c r="B414" t="s">
        <v>4663</v>
      </c>
      <c r="C414" t="s">
        <v>2077</v>
      </c>
      <c r="D414" t="s">
        <v>2394</v>
      </c>
      <c r="E414" t="s">
        <v>2395</v>
      </c>
      <c r="F414" t="s">
        <v>4417</v>
      </c>
      <c r="G414" t="s">
        <v>4418</v>
      </c>
      <c r="H414" t="s">
        <v>0</v>
      </c>
      <c r="I414" t="s">
        <v>4662</v>
      </c>
      <c r="J414" s="85">
        <v>45792</v>
      </c>
      <c r="K414" t="s">
        <v>4375</v>
      </c>
      <c r="L414" t="s">
        <v>4371</v>
      </c>
      <c r="M414" t="s">
        <v>4372</v>
      </c>
      <c r="N414" t="s">
        <v>0</v>
      </c>
      <c r="O414" t="s">
        <v>0</v>
      </c>
      <c r="P414" t="s">
        <v>4373</v>
      </c>
      <c r="Q414" t="s">
        <v>4367</v>
      </c>
      <c r="R414" t="s">
        <v>0</v>
      </c>
      <c r="S414">
        <v>474906</v>
      </c>
    </row>
    <row r="415" spans="1:19" x14ac:dyDescent="0.3">
      <c r="A415" t="s">
        <v>0</v>
      </c>
      <c r="B415" t="s">
        <v>4665</v>
      </c>
      <c r="C415" t="s">
        <v>2077</v>
      </c>
      <c r="D415" t="s">
        <v>2394</v>
      </c>
      <c r="E415" t="s">
        <v>2395</v>
      </c>
      <c r="F415" t="s">
        <v>4437</v>
      </c>
      <c r="G415" t="s">
        <v>4418</v>
      </c>
      <c r="H415" t="s">
        <v>0</v>
      </c>
      <c r="I415" t="s">
        <v>4664</v>
      </c>
      <c r="J415" s="85">
        <v>45799</v>
      </c>
      <c r="K415" t="s">
        <v>4375</v>
      </c>
      <c r="L415" t="s">
        <v>4371</v>
      </c>
      <c r="M415" t="s">
        <v>4372</v>
      </c>
      <c r="N415" t="s">
        <v>0</v>
      </c>
      <c r="O415" t="s">
        <v>0</v>
      </c>
      <c r="P415" t="s">
        <v>4373</v>
      </c>
      <c r="Q415" t="s">
        <v>4367</v>
      </c>
      <c r="R415" t="s">
        <v>0</v>
      </c>
      <c r="S415">
        <v>474906</v>
      </c>
    </row>
    <row r="416" spans="1:19" x14ac:dyDescent="0.3">
      <c r="A416" t="s">
        <v>0</v>
      </c>
      <c r="B416" t="s">
        <v>4221</v>
      </c>
      <c r="C416" t="s">
        <v>2077</v>
      </c>
      <c r="D416" t="s">
        <v>2289</v>
      </c>
      <c r="E416" t="s">
        <v>2175</v>
      </c>
      <c r="F416" t="s">
        <v>4368</v>
      </c>
      <c r="G416" t="s">
        <v>4659</v>
      </c>
      <c r="H416" t="s">
        <v>0</v>
      </c>
      <c r="I416" t="s">
        <v>4379</v>
      </c>
      <c r="J416" s="85">
        <v>46083</v>
      </c>
      <c r="K416" t="s">
        <v>4375</v>
      </c>
      <c r="L416" t="s">
        <v>4371</v>
      </c>
      <c r="M416" t="s">
        <v>4372</v>
      </c>
      <c r="N416" t="s">
        <v>702</v>
      </c>
      <c r="O416" t="s">
        <v>708</v>
      </c>
      <c r="P416" t="s">
        <v>4373</v>
      </c>
      <c r="Q416" t="s">
        <v>4367</v>
      </c>
      <c r="R416" t="s">
        <v>0</v>
      </c>
      <c r="S416">
        <v>4750882</v>
      </c>
    </row>
    <row r="417" spans="1:19" x14ac:dyDescent="0.3">
      <c r="A417" t="s">
        <v>0</v>
      </c>
      <c r="B417" t="s">
        <v>5487</v>
      </c>
      <c r="C417" t="s">
        <v>2077</v>
      </c>
      <c r="D417" t="s">
        <v>2289</v>
      </c>
      <c r="E417" t="s">
        <v>2175</v>
      </c>
      <c r="F417" t="s">
        <v>4561</v>
      </c>
      <c r="G417" t="s">
        <v>4165</v>
      </c>
      <c r="H417" t="s">
        <v>0</v>
      </c>
      <c r="I417" t="s">
        <v>4379</v>
      </c>
      <c r="J417" s="85">
        <v>44796</v>
      </c>
      <c r="K417" t="s">
        <v>4379</v>
      </c>
      <c r="L417" t="s">
        <v>4371</v>
      </c>
      <c r="M417" t="s">
        <v>4372</v>
      </c>
      <c r="N417" t="s">
        <v>708</v>
      </c>
      <c r="O417" t="s">
        <v>708</v>
      </c>
      <c r="P417" t="s">
        <v>4373</v>
      </c>
      <c r="Q417" t="s">
        <v>4367</v>
      </c>
      <c r="R417" t="s">
        <v>0</v>
      </c>
      <c r="S417">
        <v>4750881</v>
      </c>
    </row>
    <row r="418" spans="1:19" x14ac:dyDescent="0.3">
      <c r="A418" t="s">
        <v>0</v>
      </c>
      <c r="B418" t="s">
        <v>531</v>
      </c>
      <c r="C418" t="s">
        <v>2077</v>
      </c>
      <c r="D418" t="s">
        <v>2369</v>
      </c>
      <c r="E418" t="s">
        <v>141</v>
      </c>
      <c r="F418" t="s">
        <v>4368</v>
      </c>
      <c r="G418" t="s">
        <v>2258</v>
      </c>
      <c r="H418" t="s">
        <v>0</v>
      </c>
      <c r="I418" t="s">
        <v>4612</v>
      </c>
      <c r="J418" s="85">
        <v>43643</v>
      </c>
      <c r="K418" t="s">
        <v>4375</v>
      </c>
      <c r="L418" t="s">
        <v>4371</v>
      </c>
      <c r="M418" t="s">
        <v>4372</v>
      </c>
      <c r="N418" t="s">
        <v>708</v>
      </c>
      <c r="O418" t="s">
        <v>708</v>
      </c>
      <c r="P418" t="s">
        <v>4373</v>
      </c>
      <c r="Q418" t="s">
        <v>4367</v>
      </c>
      <c r="R418" t="s">
        <v>0</v>
      </c>
      <c r="S418">
        <v>4754501</v>
      </c>
    </row>
    <row r="419" spans="1:19" x14ac:dyDescent="0.3">
      <c r="A419" t="s">
        <v>0</v>
      </c>
      <c r="B419" t="s">
        <v>5121</v>
      </c>
      <c r="C419" t="s">
        <v>2077</v>
      </c>
      <c r="D419" t="s">
        <v>977</v>
      </c>
      <c r="E419" t="s">
        <v>978</v>
      </c>
      <c r="F419" t="s">
        <v>4368</v>
      </c>
      <c r="G419" t="s">
        <v>101</v>
      </c>
      <c r="H419" t="s">
        <v>0</v>
      </c>
      <c r="I419" t="s">
        <v>4383</v>
      </c>
      <c r="J419" s="85">
        <v>45261</v>
      </c>
      <c r="K419" t="s">
        <v>4375</v>
      </c>
      <c r="L419" t="s">
        <v>4371</v>
      </c>
      <c r="M419" t="s">
        <v>4372</v>
      </c>
      <c r="N419" t="s">
        <v>708</v>
      </c>
      <c r="O419" t="s">
        <v>708</v>
      </c>
      <c r="P419" t="s">
        <v>4373</v>
      </c>
      <c r="Q419" t="s">
        <v>4367</v>
      </c>
      <c r="R419" t="s">
        <v>0</v>
      </c>
      <c r="S419">
        <v>4824551</v>
      </c>
    </row>
    <row r="420" spans="1:19" x14ac:dyDescent="0.3">
      <c r="A420" t="s">
        <v>0</v>
      </c>
      <c r="B420" t="s">
        <v>5674</v>
      </c>
      <c r="C420" t="s">
        <v>2077</v>
      </c>
      <c r="D420" t="s">
        <v>3080</v>
      </c>
      <c r="E420" t="s">
        <v>3081</v>
      </c>
      <c r="F420" t="s">
        <v>4368</v>
      </c>
      <c r="G420" t="s">
        <v>1339</v>
      </c>
      <c r="H420" t="s">
        <v>0</v>
      </c>
      <c r="I420" t="s">
        <v>5600</v>
      </c>
      <c r="J420" s="85">
        <v>45554</v>
      </c>
      <c r="K420" t="s">
        <v>4375</v>
      </c>
      <c r="L420" t="s">
        <v>4371</v>
      </c>
      <c r="M420" t="s">
        <v>4372</v>
      </c>
      <c r="N420" t="s">
        <v>708</v>
      </c>
      <c r="O420" t="s">
        <v>708</v>
      </c>
      <c r="P420" t="s">
        <v>4373</v>
      </c>
      <c r="Q420" t="s">
        <v>4367</v>
      </c>
      <c r="R420" t="s">
        <v>0</v>
      </c>
      <c r="S420">
        <v>4870691</v>
      </c>
    </row>
    <row r="421" spans="1:19" x14ac:dyDescent="0.3">
      <c r="A421" t="s">
        <v>0</v>
      </c>
      <c r="B421" t="s">
        <v>5675</v>
      </c>
      <c r="C421" t="s">
        <v>2077</v>
      </c>
      <c r="D421" t="s">
        <v>3080</v>
      </c>
      <c r="E421" t="s">
        <v>3081</v>
      </c>
      <c r="F421" t="s">
        <v>4378</v>
      </c>
      <c r="G421" t="s">
        <v>1880</v>
      </c>
      <c r="H421" t="s">
        <v>0</v>
      </c>
      <c r="I421" t="s">
        <v>5668</v>
      </c>
      <c r="J421" s="85">
        <v>45588</v>
      </c>
      <c r="K421" t="s">
        <v>4375</v>
      </c>
      <c r="L421" t="s">
        <v>4371</v>
      </c>
      <c r="M421" t="s">
        <v>4372</v>
      </c>
      <c r="N421" t="s">
        <v>708</v>
      </c>
      <c r="O421" t="s">
        <v>708</v>
      </c>
      <c r="P421" t="s">
        <v>4373</v>
      </c>
      <c r="Q421" t="s">
        <v>4367</v>
      </c>
      <c r="R421" t="s">
        <v>0</v>
      </c>
      <c r="S421">
        <v>4870691</v>
      </c>
    </row>
    <row r="422" spans="1:19" x14ac:dyDescent="0.3">
      <c r="A422" t="s">
        <v>0</v>
      </c>
      <c r="B422" t="s">
        <v>4716</v>
      </c>
      <c r="C422" t="s">
        <v>2077</v>
      </c>
      <c r="D422" t="s">
        <v>322</v>
      </c>
      <c r="E422" t="s">
        <v>323</v>
      </c>
      <c r="F422" t="s">
        <v>4368</v>
      </c>
      <c r="G422" t="s">
        <v>101</v>
      </c>
      <c r="H422" t="s">
        <v>0</v>
      </c>
      <c r="I422" t="s">
        <v>4383</v>
      </c>
      <c r="J422" s="85">
        <v>45304</v>
      </c>
      <c r="K422" t="s">
        <v>4375</v>
      </c>
      <c r="L422" t="s">
        <v>4371</v>
      </c>
      <c r="M422" t="s">
        <v>4372</v>
      </c>
      <c r="N422" t="s">
        <v>702</v>
      </c>
      <c r="O422" t="s">
        <v>708</v>
      </c>
      <c r="P422" t="s">
        <v>4373</v>
      </c>
      <c r="Q422" t="s">
        <v>4367</v>
      </c>
      <c r="R422" t="s">
        <v>0</v>
      </c>
      <c r="S422">
        <v>4887132</v>
      </c>
    </row>
    <row r="423" spans="1:19" x14ac:dyDescent="0.3">
      <c r="A423" t="s">
        <v>0</v>
      </c>
      <c r="B423" t="s">
        <v>532</v>
      </c>
      <c r="C423" t="s">
        <v>2077</v>
      </c>
      <c r="D423" t="s">
        <v>2253</v>
      </c>
      <c r="E423" t="s">
        <v>2255</v>
      </c>
      <c r="F423" t="s">
        <v>4368</v>
      </c>
      <c r="G423" t="s">
        <v>2254</v>
      </c>
      <c r="H423" t="s">
        <v>0</v>
      </c>
      <c r="I423" t="s">
        <v>4369</v>
      </c>
      <c r="J423" s="85">
        <v>42731</v>
      </c>
      <c r="K423" t="s">
        <v>4370</v>
      </c>
      <c r="L423" t="s">
        <v>4371</v>
      </c>
      <c r="M423" t="s">
        <v>4372</v>
      </c>
      <c r="N423" t="s">
        <v>708</v>
      </c>
      <c r="O423" t="s">
        <v>708</v>
      </c>
      <c r="P423" t="s">
        <v>4373</v>
      </c>
      <c r="Q423" t="s">
        <v>4367</v>
      </c>
      <c r="R423" t="s">
        <v>0</v>
      </c>
      <c r="S423">
        <v>4892591</v>
      </c>
    </row>
    <row r="424" spans="1:19" x14ac:dyDescent="0.3">
      <c r="A424" t="s">
        <v>0</v>
      </c>
      <c r="B424" t="s">
        <v>4651</v>
      </c>
      <c r="C424" t="s">
        <v>2077</v>
      </c>
      <c r="D424" t="s">
        <v>260</v>
      </c>
      <c r="E424" t="s">
        <v>261</v>
      </c>
      <c r="F424" t="s">
        <v>4368</v>
      </c>
      <c r="G424" t="s">
        <v>1339</v>
      </c>
      <c r="H424" t="s">
        <v>0</v>
      </c>
      <c r="I424" t="s">
        <v>4383</v>
      </c>
      <c r="J424" s="85">
        <v>45261</v>
      </c>
      <c r="K424" t="s">
        <v>4375</v>
      </c>
      <c r="L424" t="s">
        <v>4371</v>
      </c>
      <c r="M424" t="s">
        <v>4372</v>
      </c>
      <c r="N424" t="s">
        <v>708</v>
      </c>
      <c r="O424" t="s">
        <v>708</v>
      </c>
      <c r="P424" t="s">
        <v>4373</v>
      </c>
      <c r="Q424" t="s">
        <v>4367</v>
      </c>
      <c r="R424" t="s">
        <v>0</v>
      </c>
      <c r="S424">
        <v>4914291</v>
      </c>
    </row>
    <row r="425" spans="1:19" x14ac:dyDescent="0.3">
      <c r="A425" t="s">
        <v>0</v>
      </c>
      <c r="B425" t="s">
        <v>4655</v>
      </c>
      <c r="C425" t="s">
        <v>2077</v>
      </c>
      <c r="D425" t="s">
        <v>2136</v>
      </c>
      <c r="E425" t="s">
        <v>2137</v>
      </c>
      <c r="F425" t="s">
        <v>4368</v>
      </c>
      <c r="G425" t="s">
        <v>1705</v>
      </c>
      <c r="H425" t="s">
        <v>0</v>
      </c>
      <c r="I425" t="s">
        <v>4383</v>
      </c>
      <c r="J425" s="85">
        <v>45351</v>
      </c>
      <c r="K425" t="s">
        <v>4375</v>
      </c>
      <c r="L425" t="s">
        <v>4371</v>
      </c>
      <c r="M425" t="s">
        <v>4372</v>
      </c>
      <c r="N425" t="s">
        <v>1605</v>
      </c>
      <c r="O425" t="s">
        <v>708</v>
      </c>
      <c r="P425" t="s">
        <v>4373</v>
      </c>
      <c r="Q425" t="s">
        <v>4367</v>
      </c>
      <c r="R425" t="s">
        <v>0</v>
      </c>
      <c r="S425">
        <v>4959633</v>
      </c>
    </row>
    <row r="426" spans="1:19" x14ac:dyDescent="0.3">
      <c r="A426" t="s">
        <v>0</v>
      </c>
      <c r="B426" t="s">
        <v>4657</v>
      </c>
      <c r="C426" t="s">
        <v>2077</v>
      </c>
      <c r="D426" t="s">
        <v>2136</v>
      </c>
      <c r="E426" t="s">
        <v>2137</v>
      </c>
      <c r="F426" t="s">
        <v>24</v>
      </c>
      <c r="G426" t="s">
        <v>4400</v>
      </c>
      <c r="H426" t="s">
        <v>0</v>
      </c>
      <c r="I426" t="s">
        <v>4656</v>
      </c>
      <c r="J426" s="85">
        <v>44131</v>
      </c>
      <c r="K426" t="s">
        <v>4375</v>
      </c>
      <c r="L426" t="s">
        <v>4371</v>
      </c>
      <c r="M426" t="s">
        <v>4372</v>
      </c>
      <c r="N426" t="s">
        <v>0</v>
      </c>
      <c r="O426" t="s">
        <v>0</v>
      </c>
      <c r="P426" t="s">
        <v>4373</v>
      </c>
      <c r="Q426" t="s">
        <v>4367</v>
      </c>
      <c r="R426" t="s">
        <v>0</v>
      </c>
      <c r="S426">
        <v>495963</v>
      </c>
    </row>
    <row r="427" spans="1:19" x14ac:dyDescent="0.3">
      <c r="A427" t="s">
        <v>0</v>
      </c>
      <c r="B427" t="s">
        <v>4658</v>
      </c>
      <c r="C427" t="s">
        <v>2077</v>
      </c>
      <c r="D427" t="s">
        <v>2136</v>
      </c>
      <c r="E427" t="s">
        <v>2137</v>
      </c>
      <c r="F427" t="s">
        <v>4417</v>
      </c>
      <c r="G427" t="s">
        <v>4418</v>
      </c>
      <c r="H427" t="s">
        <v>0</v>
      </c>
      <c r="I427" t="s">
        <v>4383</v>
      </c>
      <c r="J427" s="85">
        <v>44397</v>
      </c>
      <c r="K427" t="s">
        <v>4375</v>
      </c>
      <c r="L427" t="s">
        <v>4371</v>
      </c>
      <c r="M427" t="s">
        <v>4372</v>
      </c>
      <c r="N427" t="s">
        <v>0</v>
      </c>
      <c r="O427" t="s">
        <v>0</v>
      </c>
      <c r="P427" t="s">
        <v>4373</v>
      </c>
      <c r="Q427" t="s">
        <v>4367</v>
      </c>
      <c r="R427" t="s">
        <v>0</v>
      </c>
      <c r="S427">
        <v>495963</v>
      </c>
    </row>
    <row r="428" spans="1:19" x14ac:dyDescent="0.3">
      <c r="A428" t="s">
        <v>0</v>
      </c>
      <c r="B428" t="s">
        <v>5679</v>
      </c>
      <c r="C428" t="s">
        <v>2077</v>
      </c>
      <c r="D428" t="s">
        <v>3086</v>
      </c>
      <c r="E428" t="s">
        <v>3087</v>
      </c>
      <c r="F428" t="s">
        <v>4368</v>
      </c>
      <c r="G428" t="s">
        <v>1339</v>
      </c>
      <c r="H428" t="s">
        <v>0</v>
      </c>
      <c r="I428" t="s">
        <v>5678</v>
      </c>
      <c r="J428" s="85">
        <v>45561</v>
      </c>
      <c r="K428" t="s">
        <v>4375</v>
      </c>
      <c r="L428" t="s">
        <v>4371</v>
      </c>
      <c r="M428" t="s">
        <v>4372</v>
      </c>
      <c r="N428" t="s">
        <v>708</v>
      </c>
      <c r="O428" t="s">
        <v>708</v>
      </c>
      <c r="P428" t="s">
        <v>4373</v>
      </c>
      <c r="Q428" t="s">
        <v>4367</v>
      </c>
      <c r="R428" t="s">
        <v>0</v>
      </c>
      <c r="S428">
        <v>5013641</v>
      </c>
    </row>
    <row r="429" spans="1:19" x14ac:dyDescent="0.3">
      <c r="A429" t="s">
        <v>0</v>
      </c>
      <c r="B429" t="s">
        <v>5680</v>
      </c>
      <c r="C429" t="s">
        <v>2077</v>
      </c>
      <c r="D429" t="s">
        <v>3086</v>
      </c>
      <c r="E429" t="s">
        <v>3087</v>
      </c>
      <c r="F429" t="s">
        <v>4378</v>
      </c>
      <c r="G429" t="s">
        <v>1880</v>
      </c>
      <c r="H429" t="s">
        <v>0</v>
      </c>
      <c r="I429" t="s">
        <v>5668</v>
      </c>
      <c r="J429" s="85">
        <v>45588</v>
      </c>
      <c r="K429" t="s">
        <v>4375</v>
      </c>
      <c r="L429" t="s">
        <v>4371</v>
      </c>
      <c r="M429" t="s">
        <v>4372</v>
      </c>
      <c r="N429" t="s">
        <v>708</v>
      </c>
      <c r="O429" t="s">
        <v>708</v>
      </c>
      <c r="P429" t="s">
        <v>4373</v>
      </c>
      <c r="Q429" t="s">
        <v>4367</v>
      </c>
      <c r="R429" t="s">
        <v>0</v>
      </c>
      <c r="S429">
        <v>5013641</v>
      </c>
    </row>
    <row r="430" spans="1:19" x14ac:dyDescent="0.3">
      <c r="A430" t="s">
        <v>0</v>
      </c>
      <c r="B430" t="s">
        <v>4409</v>
      </c>
      <c r="C430" t="s">
        <v>2077</v>
      </c>
      <c r="D430" t="s">
        <v>1246</v>
      </c>
      <c r="E430" t="s">
        <v>401</v>
      </c>
      <c r="F430" t="s">
        <v>4368</v>
      </c>
      <c r="G430" t="s">
        <v>4387</v>
      </c>
      <c r="H430" t="s">
        <v>0</v>
      </c>
      <c r="I430" t="s">
        <v>4408</v>
      </c>
      <c r="J430" s="85">
        <v>46082</v>
      </c>
      <c r="K430" t="s">
        <v>4375</v>
      </c>
      <c r="L430" t="s">
        <v>4371</v>
      </c>
      <c r="M430" t="s">
        <v>4372</v>
      </c>
      <c r="N430" t="s">
        <v>1605</v>
      </c>
      <c r="O430" t="s">
        <v>708</v>
      </c>
      <c r="P430" t="s">
        <v>4373</v>
      </c>
      <c r="Q430" t="s">
        <v>4367</v>
      </c>
      <c r="R430" t="s">
        <v>0</v>
      </c>
      <c r="S430">
        <v>5022873</v>
      </c>
    </row>
    <row r="431" spans="1:19" x14ac:dyDescent="0.3">
      <c r="A431" t="s">
        <v>0</v>
      </c>
      <c r="B431" t="s">
        <v>4410</v>
      </c>
      <c r="C431" t="s">
        <v>2077</v>
      </c>
      <c r="D431" t="s">
        <v>1246</v>
      </c>
      <c r="E431" t="s">
        <v>401</v>
      </c>
      <c r="F431" t="s">
        <v>4384</v>
      </c>
      <c r="G431" t="s">
        <v>57</v>
      </c>
      <c r="H431" t="s">
        <v>0</v>
      </c>
      <c r="I431" t="s">
        <v>4408</v>
      </c>
      <c r="J431" s="85">
        <v>45261</v>
      </c>
      <c r="K431" t="s">
        <v>4390</v>
      </c>
      <c r="L431" t="s">
        <v>4371</v>
      </c>
      <c r="M431" t="s">
        <v>4372</v>
      </c>
      <c r="N431" t="s">
        <v>708</v>
      </c>
      <c r="O431" t="s">
        <v>708</v>
      </c>
      <c r="P431" t="s">
        <v>4373</v>
      </c>
      <c r="Q431" t="s">
        <v>4367</v>
      </c>
      <c r="R431" t="s">
        <v>0</v>
      </c>
      <c r="S431">
        <v>5022871</v>
      </c>
    </row>
    <row r="432" spans="1:19" x14ac:dyDescent="0.3">
      <c r="A432" t="s">
        <v>0</v>
      </c>
      <c r="B432" t="s">
        <v>4412</v>
      </c>
      <c r="C432" t="s">
        <v>2077</v>
      </c>
      <c r="D432" t="s">
        <v>1246</v>
      </c>
      <c r="E432" t="s">
        <v>401</v>
      </c>
      <c r="F432" t="s">
        <v>24</v>
      </c>
      <c r="G432" t="s">
        <v>4400</v>
      </c>
      <c r="H432" t="s">
        <v>0</v>
      </c>
      <c r="I432" t="s">
        <v>4411</v>
      </c>
      <c r="J432" s="85">
        <v>45744</v>
      </c>
      <c r="K432" t="s">
        <v>4375</v>
      </c>
      <c r="L432" t="s">
        <v>4371</v>
      </c>
      <c r="M432" t="s">
        <v>4372</v>
      </c>
      <c r="N432" t="s">
        <v>0</v>
      </c>
      <c r="O432" t="s">
        <v>0</v>
      </c>
      <c r="P432" t="s">
        <v>4373</v>
      </c>
      <c r="Q432" t="s">
        <v>4367</v>
      </c>
      <c r="R432" t="s">
        <v>0</v>
      </c>
      <c r="S432">
        <v>502287</v>
      </c>
    </row>
    <row r="433" spans="1:19" x14ac:dyDescent="0.3">
      <c r="A433" t="s">
        <v>0</v>
      </c>
      <c r="B433" t="s">
        <v>533</v>
      </c>
      <c r="C433" t="s">
        <v>2077</v>
      </c>
      <c r="D433" t="s">
        <v>119</v>
      </c>
      <c r="E433" t="s">
        <v>120</v>
      </c>
      <c r="F433" t="s">
        <v>4368</v>
      </c>
      <c r="G433" t="s">
        <v>4559</v>
      </c>
      <c r="H433" t="s">
        <v>0</v>
      </c>
      <c r="I433" t="s">
        <v>4577</v>
      </c>
      <c r="J433" s="85">
        <v>44144</v>
      </c>
      <c r="K433" t="s">
        <v>4577</v>
      </c>
      <c r="L433" t="s">
        <v>4371</v>
      </c>
      <c r="M433" t="s">
        <v>4372</v>
      </c>
      <c r="N433" t="s">
        <v>708</v>
      </c>
      <c r="O433" t="s">
        <v>708</v>
      </c>
      <c r="P433" t="s">
        <v>4373</v>
      </c>
      <c r="Q433" t="s">
        <v>4367</v>
      </c>
      <c r="R433" t="s">
        <v>0</v>
      </c>
      <c r="S433">
        <v>5028601</v>
      </c>
    </row>
    <row r="434" spans="1:19" x14ac:dyDescent="0.3">
      <c r="A434" t="s">
        <v>0</v>
      </c>
      <c r="B434" t="s">
        <v>533</v>
      </c>
      <c r="C434" t="s">
        <v>2077</v>
      </c>
      <c r="D434" t="s">
        <v>119</v>
      </c>
      <c r="E434" t="s">
        <v>120</v>
      </c>
      <c r="F434" t="s">
        <v>4376</v>
      </c>
      <c r="G434" t="s">
        <v>101</v>
      </c>
      <c r="H434" t="s">
        <v>0</v>
      </c>
      <c r="I434" t="s">
        <v>4577</v>
      </c>
      <c r="J434" s="85">
        <v>45917</v>
      </c>
      <c r="K434" t="s">
        <v>4375</v>
      </c>
      <c r="L434" t="s">
        <v>4371</v>
      </c>
      <c r="M434" t="s">
        <v>4372</v>
      </c>
      <c r="N434" t="s">
        <v>702</v>
      </c>
      <c r="O434" t="s">
        <v>708</v>
      </c>
      <c r="P434" t="s">
        <v>4373</v>
      </c>
      <c r="Q434" t="s">
        <v>4367</v>
      </c>
      <c r="R434" t="s">
        <v>0</v>
      </c>
      <c r="S434">
        <v>5028602</v>
      </c>
    </row>
    <row r="435" spans="1:19" x14ac:dyDescent="0.3">
      <c r="A435" t="s">
        <v>0</v>
      </c>
      <c r="B435" t="s">
        <v>4745</v>
      </c>
      <c r="C435" t="s">
        <v>2077</v>
      </c>
      <c r="D435" t="s">
        <v>2342</v>
      </c>
      <c r="E435" t="s">
        <v>141</v>
      </c>
      <c r="F435" t="s">
        <v>24</v>
      </c>
      <c r="G435" t="s">
        <v>4400</v>
      </c>
      <c r="H435" t="s">
        <v>0</v>
      </c>
      <c r="I435" t="s">
        <v>4679</v>
      </c>
      <c r="J435" s="85">
        <v>43433</v>
      </c>
      <c r="K435" t="s">
        <v>4375</v>
      </c>
      <c r="L435" t="s">
        <v>4371</v>
      </c>
      <c r="M435" t="s">
        <v>4372</v>
      </c>
      <c r="N435" t="s">
        <v>0</v>
      </c>
      <c r="O435" t="s">
        <v>0</v>
      </c>
      <c r="P435" t="s">
        <v>4373</v>
      </c>
      <c r="Q435" t="s">
        <v>4367</v>
      </c>
      <c r="R435" t="s">
        <v>0</v>
      </c>
      <c r="S435">
        <v>502973</v>
      </c>
    </row>
    <row r="436" spans="1:19" x14ac:dyDescent="0.3">
      <c r="A436" t="s">
        <v>0</v>
      </c>
      <c r="B436" t="s">
        <v>534</v>
      </c>
      <c r="C436" t="s">
        <v>2077</v>
      </c>
      <c r="D436" t="s">
        <v>2343</v>
      </c>
      <c r="E436" t="s">
        <v>109</v>
      </c>
      <c r="F436" t="s">
        <v>4368</v>
      </c>
      <c r="G436" t="s">
        <v>2238</v>
      </c>
      <c r="H436" t="s">
        <v>0</v>
      </c>
      <c r="I436" t="s">
        <v>4374</v>
      </c>
      <c r="J436" s="85">
        <v>43420</v>
      </c>
      <c r="K436" t="s">
        <v>4375</v>
      </c>
      <c r="L436" t="s">
        <v>4371</v>
      </c>
      <c r="M436" t="s">
        <v>4372</v>
      </c>
      <c r="N436" t="s">
        <v>708</v>
      </c>
      <c r="O436" t="s">
        <v>708</v>
      </c>
      <c r="P436" t="s">
        <v>4373</v>
      </c>
      <c r="Q436" t="s">
        <v>4367</v>
      </c>
      <c r="R436" t="s">
        <v>0</v>
      </c>
      <c r="S436">
        <v>5031041</v>
      </c>
    </row>
    <row r="437" spans="1:19" x14ac:dyDescent="0.3">
      <c r="A437" t="s">
        <v>0</v>
      </c>
      <c r="B437" t="s">
        <v>4967</v>
      </c>
      <c r="C437" t="s">
        <v>2077</v>
      </c>
      <c r="D437" t="s">
        <v>2343</v>
      </c>
      <c r="E437" t="s">
        <v>109</v>
      </c>
      <c r="F437" t="s">
        <v>24</v>
      </c>
      <c r="G437" t="s">
        <v>4400</v>
      </c>
      <c r="H437" t="s">
        <v>0</v>
      </c>
      <c r="I437" t="s">
        <v>4966</v>
      </c>
      <c r="J437" s="85">
        <v>43656</v>
      </c>
      <c r="K437" t="s">
        <v>4375</v>
      </c>
      <c r="L437" t="s">
        <v>4371</v>
      </c>
      <c r="M437" t="s">
        <v>4372</v>
      </c>
      <c r="N437" t="s">
        <v>0</v>
      </c>
      <c r="O437" t="s">
        <v>0</v>
      </c>
      <c r="P437" t="s">
        <v>4373</v>
      </c>
      <c r="Q437" t="s">
        <v>4367</v>
      </c>
      <c r="R437" t="s">
        <v>0</v>
      </c>
      <c r="S437">
        <v>503104</v>
      </c>
    </row>
    <row r="438" spans="1:19" x14ac:dyDescent="0.3">
      <c r="A438" t="s">
        <v>0</v>
      </c>
      <c r="B438" t="s">
        <v>4222</v>
      </c>
      <c r="C438" t="s">
        <v>2077</v>
      </c>
      <c r="D438" t="s">
        <v>2174</v>
      </c>
      <c r="E438" t="s">
        <v>2175</v>
      </c>
      <c r="F438" t="s">
        <v>4368</v>
      </c>
      <c r="G438" t="s">
        <v>4659</v>
      </c>
      <c r="H438" t="s">
        <v>0</v>
      </c>
      <c r="I438" t="s">
        <v>4379</v>
      </c>
      <c r="J438" s="85">
        <v>46083</v>
      </c>
      <c r="K438" t="s">
        <v>4375</v>
      </c>
      <c r="L438" t="s">
        <v>4371</v>
      </c>
      <c r="M438" t="s">
        <v>4372</v>
      </c>
      <c r="N438" t="s">
        <v>702</v>
      </c>
      <c r="O438" t="s">
        <v>708</v>
      </c>
      <c r="P438" t="s">
        <v>4373</v>
      </c>
      <c r="Q438" t="s">
        <v>4367</v>
      </c>
      <c r="R438" t="s">
        <v>0</v>
      </c>
      <c r="S438">
        <v>5043802</v>
      </c>
    </row>
    <row r="439" spans="1:19" x14ac:dyDescent="0.3">
      <c r="A439" t="s">
        <v>0</v>
      </c>
      <c r="B439" t="s">
        <v>4668</v>
      </c>
      <c r="C439" t="s">
        <v>2077</v>
      </c>
      <c r="D439" t="s">
        <v>2174</v>
      </c>
      <c r="E439" t="s">
        <v>2175</v>
      </c>
      <c r="F439" t="s">
        <v>4561</v>
      </c>
      <c r="G439" t="s">
        <v>4165</v>
      </c>
      <c r="H439" t="s">
        <v>0</v>
      </c>
      <c r="I439" t="s">
        <v>4379</v>
      </c>
      <c r="J439" s="85">
        <v>44762</v>
      </c>
      <c r="K439" t="s">
        <v>4379</v>
      </c>
      <c r="L439" t="s">
        <v>4371</v>
      </c>
      <c r="M439" t="s">
        <v>4372</v>
      </c>
      <c r="N439" t="s">
        <v>708</v>
      </c>
      <c r="O439" t="s">
        <v>708</v>
      </c>
      <c r="P439" t="s">
        <v>4373</v>
      </c>
      <c r="Q439" t="s">
        <v>4367</v>
      </c>
      <c r="R439" t="s">
        <v>0</v>
      </c>
      <c r="S439">
        <v>5043801</v>
      </c>
    </row>
    <row r="440" spans="1:19" x14ac:dyDescent="0.3">
      <c r="A440" t="s">
        <v>0</v>
      </c>
      <c r="B440" t="s">
        <v>4670</v>
      </c>
      <c r="C440" t="s">
        <v>2077</v>
      </c>
      <c r="D440" t="s">
        <v>2174</v>
      </c>
      <c r="E440" t="s">
        <v>2175</v>
      </c>
      <c r="F440" t="s">
        <v>24</v>
      </c>
      <c r="G440" t="s">
        <v>4400</v>
      </c>
      <c r="H440" t="s">
        <v>0</v>
      </c>
      <c r="I440" t="s">
        <v>4669</v>
      </c>
      <c r="J440" s="85">
        <v>45166</v>
      </c>
      <c r="K440" t="s">
        <v>4375</v>
      </c>
      <c r="L440" t="s">
        <v>4371</v>
      </c>
      <c r="M440" t="s">
        <v>4372</v>
      </c>
      <c r="N440" t="s">
        <v>0</v>
      </c>
      <c r="O440" t="s">
        <v>0</v>
      </c>
      <c r="P440" t="s">
        <v>4373</v>
      </c>
      <c r="Q440" t="s">
        <v>4367</v>
      </c>
      <c r="R440" t="s">
        <v>0</v>
      </c>
      <c r="S440">
        <v>504380</v>
      </c>
    </row>
    <row r="441" spans="1:19" x14ac:dyDescent="0.3">
      <c r="A441" t="s">
        <v>0</v>
      </c>
      <c r="B441" t="s">
        <v>5037</v>
      </c>
      <c r="C441" t="s">
        <v>2077</v>
      </c>
      <c r="D441" t="s">
        <v>163</v>
      </c>
      <c r="E441" t="s">
        <v>157</v>
      </c>
      <c r="F441" t="s">
        <v>4368</v>
      </c>
      <c r="G441" t="s">
        <v>4387</v>
      </c>
      <c r="H441" t="s">
        <v>0</v>
      </c>
      <c r="I441" t="s">
        <v>4538</v>
      </c>
      <c r="J441" s="85">
        <v>46082</v>
      </c>
      <c r="K441" t="s">
        <v>4375</v>
      </c>
      <c r="L441" t="s">
        <v>4371</v>
      </c>
      <c r="M441" t="s">
        <v>4372</v>
      </c>
      <c r="N441" t="s">
        <v>1612</v>
      </c>
      <c r="O441" t="s">
        <v>708</v>
      </c>
      <c r="P441" t="s">
        <v>4373</v>
      </c>
      <c r="Q441" t="s">
        <v>4367</v>
      </c>
      <c r="R441" t="s">
        <v>0</v>
      </c>
      <c r="S441">
        <v>5044006</v>
      </c>
    </row>
    <row r="442" spans="1:19" x14ac:dyDescent="0.3">
      <c r="A442" t="s">
        <v>0</v>
      </c>
      <c r="B442" t="s">
        <v>5038</v>
      </c>
      <c r="C442" t="s">
        <v>2077</v>
      </c>
      <c r="D442" t="s">
        <v>163</v>
      </c>
      <c r="E442" t="s">
        <v>157</v>
      </c>
      <c r="F442" t="s">
        <v>4384</v>
      </c>
      <c r="G442" t="s">
        <v>57</v>
      </c>
      <c r="H442" t="s">
        <v>0</v>
      </c>
      <c r="I442" t="s">
        <v>4538</v>
      </c>
      <c r="J442" s="85">
        <v>45261</v>
      </c>
      <c r="K442" t="s">
        <v>4390</v>
      </c>
      <c r="L442" t="s">
        <v>4371</v>
      </c>
      <c r="M442" t="s">
        <v>4372</v>
      </c>
      <c r="N442" t="s">
        <v>768</v>
      </c>
      <c r="O442" t="s">
        <v>708</v>
      </c>
      <c r="P442" t="s">
        <v>4373</v>
      </c>
      <c r="Q442" t="s">
        <v>4367</v>
      </c>
      <c r="R442" t="s">
        <v>0</v>
      </c>
      <c r="S442">
        <v>5044004</v>
      </c>
    </row>
    <row r="443" spans="1:19" x14ac:dyDescent="0.3">
      <c r="A443" t="s">
        <v>0</v>
      </c>
      <c r="B443" t="s">
        <v>5039</v>
      </c>
      <c r="C443" t="s">
        <v>2077</v>
      </c>
      <c r="D443" t="s">
        <v>163</v>
      </c>
      <c r="E443" t="s">
        <v>157</v>
      </c>
      <c r="F443" t="s">
        <v>4392</v>
      </c>
      <c r="G443" t="s">
        <v>106</v>
      </c>
      <c r="H443" t="s">
        <v>0</v>
      </c>
      <c r="I443" t="s">
        <v>4538</v>
      </c>
      <c r="J443" s="85">
        <v>45261</v>
      </c>
      <c r="K443" t="s">
        <v>4390</v>
      </c>
      <c r="L443" t="s">
        <v>4371</v>
      </c>
      <c r="M443" t="s">
        <v>4372</v>
      </c>
      <c r="N443" t="s">
        <v>1610</v>
      </c>
      <c r="O443" t="s">
        <v>708</v>
      </c>
      <c r="P443" t="s">
        <v>4373</v>
      </c>
      <c r="Q443" t="s">
        <v>4367</v>
      </c>
      <c r="R443" t="s">
        <v>0</v>
      </c>
      <c r="S443">
        <v>5044005</v>
      </c>
    </row>
    <row r="444" spans="1:19" x14ac:dyDescent="0.3">
      <c r="A444" t="s">
        <v>0</v>
      </c>
      <c r="B444" t="s">
        <v>535</v>
      </c>
      <c r="C444" t="s">
        <v>2077</v>
      </c>
      <c r="D444" t="s">
        <v>1152</v>
      </c>
      <c r="E444" t="s">
        <v>1153</v>
      </c>
      <c r="F444" t="s">
        <v>4368</v>
      </c>
      <c r="G444" t="s">
        <v>101</v>
      </c>
      <c r="H444" t="s">
        <v>0</v>
      </c>
      <c r="I444" t="s">
        <v>5151</v>
      </c>
      <c r="J444" s="85">
        <v>43662</v>
      </c>
      <c r="K444" t="s">
        <v>4375</v>
      </c>
      <c r="L444" t="s">
        <v>4371</v>
      </c>
      <c r="M444" t="s">
        <v>4372</v>
      </c>
      <c r="N444" t="s">
        <v>708</v>
      </c>
      <c r="O444" t="s">
        <v>708</v>
      </c>
      <c r="P444" t="s">
        <v>4373</v>
      </c>
      <c r="Q444" t="s">
        <v>4367</v>
      </c>
      <c r="R444" t="s">
        <v>0</v>
      </c>
      <c r="S444">
        <v>5116701</v>
      </c>
    </row>
    <row r="445" spans="1:19" x14ac:dyDescent="0.3">
      <c r="A445" t="s">
        <v>0</v>
      </c>
      <c r="B445" t="s">
        <v>536</v>
      </c>
      <c r="C445" t="s">
        <v>2077</v>
      </c>
      <c r="D445" t="s">
        <v>1149</v>
      </c>
      <c r="E445" t="s">
        <v>1150</v>
      </c>
      <c r="F445" t="s">
        <v>4368</v>
      </c>
      <c r="G445" t="s">
        <v>101</v>
      </c>
      <c r="H445" t="s">
        <v>0</v>
      </c>
      <c r="I445" t="s">
        <v>5151</v>
      </c>
      <c r="J445" s="85">
        <v>43662</v>
      </c>
      <c r="K445" t="s">
        <v>4375</v>
      </c>
      <c r="L445" t="s">
        <v>4371</v>
      </c>
      <c r="M445" t="s">
        <v>4372</v>
      </c>
      <c r="N445" t="s">
        <v>708</v>
      </c>
      <c r="O445" t="s">
        <v>708</v>
      </c>
      <c r="P445" t="s">
        <v>4373</v>
      </c>
      <c r="Q445" t="s">
        <v>4367</v>
      </c>
      <c r="R445" t="s">
        <v>0</v>
      </c>
      <c r="S445">
        <v>5116711</v>
      </c>
    </row>
    <row r="446" spans="1:19" x14ac:dyDescent="0.3">
      <c r="A446" t="s">
        <v>0</v>
      </c>
      <c r="B446" t="s">
        <v>5152</v>
      </c>
      <c r="C446" t="s">
        <v>2077</v>
      </c>
      <c r="D446" t="s">
        <v>1149</v>
      </c>
      <c r="E446" t="s">
        <v>1150</v>
      </c>
      <c r="F446" t="s">
        <v>24</v>
      </c>
      <c r="G446" t="s">
        <v>4400</v>
      </c>
      <c r="H446" t="s">
        <v>0</v>
      </c>
      <c r="I446" t="s">
        <v>4595</v>
      </c>
      <c r="J446" s="85">
        <v>45610</v>
      </c>
      <c r="K446" t="s">
        <v>4375</v>
      </c>
      <c r="L446" t="s">
        <v>4371</v>
      </c>
      <c r="M446" t="s">
        <v>4372</v>
      </c>
      <c r="N446" t="s">
        <v>0</v>
      </c>
      <c r="O446" t="s">
        <v>0</v>
      </c>
      <c r="P446" t="s">
        <v>4373</v>
      </c>
      <c r="Q446" t="s">
        <v>4367</v>
      </c>
      <c r="R446" t="s">
        <v>0</v>
      </c>
      <c r="S446">
        <v>511671</v>
      </c>
    </row>
    <row r="447" spans="1:19" x14ac:dyDescent="0.3">
      <c r="A447" t="s">
        <v>0</v>
      </c>
      <c r="B447" t="s">
        <v>537</v>
      </c>
      <c r="C447" t="s">
        <v>2077</v>
      </c>
      <c r="D447" t="s">
        <v>1147</v>
      </c>
      <c r="E447" t="s">
        <v>213</v>
      </c>
      <c r="F447" t="s">
        <v>4368</v>
      </c>
      <c r="G447" t="s">
        <v>101</v>
      </c>
      <c r="H447" t="s">
        <v>0</v>
      </c>
      <c r="I447" t="s">
        <v>5151</v>
      </c>
      <c r="J447" s="85">
        <v>43662</v>
      </c>
      <c r="K447" t="s">
        <v>4375</v>
      </c>
      <c r="L447" t="s">
        <v>4371</v>
      </c>
      <c r="M447" t="s">
        <v>4372</v>
      </c>
      <c r="N447" t="s">
        <v>708</v>
      </c>
      <c r="O447" t="s">
        <v>708</v>
      </c>
      <c r="P447" t="s">
        <v>4373</v>
      </c>
      <c r="Q447" t="s">
        <v>4367</v>
      </c>
      <c r="R447" t="s">
        <v>0</v>
      </c>
      <c r="S447">
        <v>5116731</v>
      </c>
    </row>
    <row r="448" spans="1:19" x14ac:dyDescent="0.3">
      <c r="A448" t="s">
        <v>0</v>
      </c>
      <c r="B448" t="s">
        <v>5394</v>
      </c>
      <c r="C448" t="s">
        <v>2077</v>
      </c>
      <c r="D448" t="s">
        <v>197</v>
      </c>
      <c r="E448" t="s">
        <v>144</v>
      </c>
      <c r="F448" t="s">
        <v>4368</v>
      </c>
      <c r="G448" t="s">
        <v>101</v>
      </c>
      <c r="H448" t="s">
        <v>0</v>
      </c>
      <c r="I448" t="s">
        <v>5393</v>
      </c>
      <c r="J448" s="85">
        <v>46113</v>
      </c>
      <c r="K448" t="s">
        <v>4375</v>
      </c>
      <c r="L448" t="s">
        <v>4371</v>
      </c>
      <c r="M448" t="s">
        <v>4372</v>
      </c>
      <c r="N448" t="s">
        <v>708</v>
      </c>
      <c r="O448" t="s">
        <v>708</v>
      </c>
      <c r="P448" t="s">
        <v>4373</v>
      </c>
      <c r="Q448" t="s">
        <v>4367</v>
      </c>
      <c r="R448" t="s">
        <v>0</v>
      </c>
      <c r="S448">
        <v>5137391</v>
      </c>
    </row>
    <row r="449" spans="1:19" x14ac:dyDescent="0.3">
      <c r="A449" t="s">
        <v>0</v>
      </c>
      <c r="B449" t="s">
        <v>2481</v>
      </c>
      <c r="C449" t="s">
        <v>2077</v>
      </c>
      <c r="D449" t="s">
        <v>197</v>
      </c>
      <c r="E449" t="s">
        <v>144</v>
      </c>
      <c r="F449" t="s">
        <v>4392</v>
      </c>
      <c r="G449" t="s">
        <v>5395</v>
      </c>
      <c r="H449" t="s">
        <v>0</v>
      </c>
      <c r="I449" t="s">
        <v>5393</v>
      </c>
      <c r="J449" s="85">
        <v>44992</v>
      </c>
      <c r="K449" t="s">
        <v>4696</v>
      </c>
      <c r="L449" t="s">
        <v>4371</v>
      </c>
      <c r="M449" t="s">
        <v>4372</v>
      </c>
      <c r="N449" t="s">
        <v>702</v>
      </c>
      <c r="O449" t="s">
        <v>708</v>
      </c>
      <c r="P449" t="s">
        <v>4373</v>
      </c>
      <c r="Q449" t="s">
        <v>4367</v>
      </c>
      <c r="R449" t="s">
        <v>0</v>
      </c>
      <c r="S449">
        <v>5137392</v>
      </c>
    </row>
    <row r="450" spans="1:19" x14ac:dyDescent="0.3">
      <c r="A450" t="s">
        <v>0</v>
      </c>
      <c r="B450" t="s">
        <v>4223</v>
      </c>
      <c r="C450" t="s">
        <v>2077</v>
      </c>
      <c r="D450" t="s">
        <v>1269</v>
      </c>
      <c r="E450" t="s">
        <v>87</v>
      </c>
      <c r="F450" t="s">
        <v>4368</v>
      </c>
      <c r="G450" t="s">
        <v>4387</v>
      </c>
      <c r="H450" t="s">
        <v>0</v>
      </c>
      <c r="I450" t="s">
        <v>4379</v>
      </c>
      <c r="J450" s="85">
        <v>46083</v>
      </c>
      <c r="K450" t="s">
        <v>4375</v>
      </c>
      <c r="L450" t="s">
        <v>4371</v>
      </c>
      <c r="M450" t="s">
        <v>4372</v>
      </c>
      <c r="N450" t="s">
        <v>708</v>
      </c>
      <c r="O450" t="s">
        <v>708</v>
      </c>
      <c r="P450" t="s">
        <v>4373</v>
      </c>
      <c r="Q450" t="s">
        <v>4367</v>
      </c>
      <c r="R450" t="s">
        <v>0</v>
      </c>
      <c r="S450">
        <v>5184611</v>
      </c>
    </row>
    <row r="451" spans="1:19" x14ac:dyDescent="0.3">
      <c r="A451" t="s">
        <v>0</v>
      </c>
      <c r="B451" t="s">
        <v>4605</v>
      </c>
      <c r="C451" t="s">
        <v>2077</v>
      </c>
      <c r="D451" t="s">
        <v>1269</v>
      </c>
      <c r="E451" t="s">
        <v>87</v>
      </c>
      <c r="F451" t="s">
        <v>4384</v>
      </c>
      <c r="G451" t="s">
        <v>57</v>
      </c>
      <c r="H451" t="s">
        <v>0</v>
      </c>
      <c r="I451" t="s">
        <v>4379</v>
      </c>
      <c r="J451" s="85">
        <v>45261</v>
      </c>
      <c r="K451" t="s">
        <v>4379</v>
      </c>
      <c r="L451" t="s">
        <v>4371</v>
      </c>
      <c r="M451" t="s">
        <v>4372</v>
      </c>
      <c r="N451" t="s">
        <v>702</v>
      </c>
      <c r="O451" t="s">
        <v>708</v>
      </c>
      <c r="P451" t="s">
        <v>4373</v>
      </c>
      <c r="Q451" t="s">
        <v>4367</v>
      </c>
      <c r="R451" t="s">
        <v>0</v>
      </c>
      <c r="S451">
        <v>5184612</v>
      </c>
    </row>
    <row r="452" spans="1:19" x14ac:dyDescent="0.3">
      <c r="A452" t="s">
        <v>0</v>
      </c>
      <c r="B452" t="s">
        <v>538</v>
      </c>
      <c r="C452" t="s">
        <v>2077</v>
      </c>
      <c r="D452" t="s">
        <v>375</v>
      </c>
      <c r="E452" t="s">
        <v>129</v>
      </c>
      <c r="F452" t="s">
        <v>4368</v>
      </c>
      <c r="G452" t="s">
        <v>101</v>
      </c>
      <c r="H452" t="s">
        <v>0</v>
      </c>
      <c r="I452" t="s">
        <v>4512</v>
      </c>
      <c r="J452" s="85">
        <v>46022</v>
      </c>
      <c r="K452" t="s">
        <v>4370</v>
      </c>
      <c r="L452" t="s">
        <v>4371</v>
      </c>
      <c r="M452" t="s">
        <v>4372</v>
      </c>
      <c r="N452" t="s">
        <v>708</v>
      </c>
      <c r="O452" t="s">
        <v>708</v>
      </c>
      <c r="P452" t="s">
        <v>4373</v>
      </c>
      <c r="Q452" t="s">
        <v>4367</v>
      </c>
      <c r="R452" t="s">
        <v>0</v>
      </c>
      <c r="S452">
        <v>5209431</v>
      </c>
    </row>
    <row r="453" spans="1:19" x14ac:dyDescent="0.3">
      <c r="A453" t="s">
        <v>0</v>
      </c>
      <c r="B453" t="s">
        <v>4514</v>
      </c>
      <c r="C453" t="s">
        <v>2077</v>
      </c>
      <c r="D453" t="s">
        <v>375</v>
      </c>
      <c r="E453" t="s">
        <v>129</v>
      </c>
      <c r="F453" t="s">
        <v>4384</v>
      </c>
      <c r="G453" t="s">
        <v>4393</v>
      </c>
      <c r="H453" t="s">
        <v>0</v>
      </c>
      <c r="I453" t="s">
        <v>4512</v>
      </c>
      <c r="J453" s="85">
        <v>45722</v>
      </c>
      <c r="K453" t="s">
        <v>4513</v>
      </c>
      <c r="L453" t="s">
        <v>4371</v>
      </c>
      <c r="M453" t="s">
        <v>4372</v>
      </c>
      <c r="N453" t="s">
        <v>702</v>
      </c>
      <c r="O453" t="s">
        <v>708</v>
      </c>
      <c r="P453" t="s">
        <v>4373</v>
      </c>
      <c r="Q453" t="s">
        <v>4367</v>
      </c>
      <c r="R453" t="s">
        <v>0</v>
      </c>
      <c r="S453">
        <v>5209432</v>
      </c>
    </row>
    <row r="454" spans="1:19" x14ac:dyDescent="0.3">
      <c r="A454" t="s">
        <v>0</v>
      </c>
      <c r="B454" t="s">
        <v>4746</v>
      </c>
      <c r="C454" t="s">
        <v>2077</v>
      </c>
      <c r="D454" t="s">
        <v>100</v>
      </c>
      <c r="E454" t="s">
        <v>103</v>
      </c>
      <c r="F454" t="s">
        <v>4368</v>
      </c>
      <c r="G454" t="s">
        <v>4659</v>
      </c>
      <c r="H454" t="s">
        <v>0</v>
      </c>
      <c r="I454" t="s">
        <v>4538</v>
      </c>
      <c r="J454" s="85">
        <v>46082</v>
      </c>
      <c r="K454" t="s">
        <v>4375</v>
      </c>
      <c r="L454" t="s">
        <v>4371</v>
      </c>
      <c r="M454" t="s">
        <v>4372</v>
      </c>
      <c r="N454" t="s">
        <v>702</v>
      </c>
      <c r="O454" t="s">
        <v>708</v>
      </c>
      <c r="P454" t="s">
        <v>4373</v>
      </c>
      <c r="Q454" t="s">
        <v>4367</v>
      </c>
      <c r="R454" t="s">
        <v>0</v>
      </c>
      <c r="S454">
        <v>5228042</v>
      </c>
    </row>
    <row r="455" spans="1:19" x14ac:dyDescent="0.3">
      <c r="A455" t="s">
        <v>0</v>
      </c>
      <c r="B455" t="s">
        <v>539</v>
      </c>
      <c r="C455" t="s">
        <v>2077</v>
      </c>
      <c r="D455" t="s">
        <v>100</v>
      </c>
      <c r="E455" t="s">
        <v>103</v>
      </c>
      <c r="F455" t="s">
        <v>4384</v>
      </c>
      <c r="G455" t="s">
        <v>57</v>
      </c>
      <c r="H455" t="s">
        <v>0</v>
      </c>
      <c r="I455" t="s">
        <v>4538</v>
      </c>
      <c r="J455" s="85">
        <v>45261</v>
      </c>
      <c r="K455" t="s">
        <v>4390</v>
      </c>
      <c r="L455" t="s">
        <v>4371</v>
      </c>
      <c r="M455" t="s">
        <v>4372</v>
      </c>
      <c r="N455" t="s">
        <v>708</v>
      </c>
      <c r="O455" t="s">
        <v>708</v>
      </c>
      <c r="P455" t="s">
        <v>4373</v>
      </c>
      <c r="Q455" t="s">
        <v>4367</v>
      </c>
      <c r="R455" t="s">
        <v>0</v>
      </c>
      <c r="S455">
        <v>5228041</v>
      </c>
    </row>
    <row r="456" spans="1:19" x14ac:dyDescent="0.3">
      <c r="A456" t="s">
        <v>0</v>
      </c>
      <c r="B456" t="s">
        <v>2210</v>
      </c>
      <c r="C456" t="s">
        <v>2077</v>
      </c>
      <c r="D456" t="s">
        <v>2232</v>
      </c>
      <c r="E456" t="s">
        <v>173</v>
      </c>
      <c r="F456" t="s">
        <v>4368</v>
      </c>
      <c r="G456" t="s">
        <v>1339</v>
      </c>
      <c r="H456" t="s">
        <v>0</v>
      </c>
      <c r="I456" t="s">
        <v>5517</v>
      </c>
      <c r="J456" s="85">
        <v>44904</v>
      </c>
      <c r="K456" t="s">
        <v>4375</v>
      </c>
      <c r="L456" t="s">
        <v>4371</v>
      </c>
      <c r="M456" t="s">
        <v>4372</v>
      </c>
      <c r="N456" t="s">
        <v>708</v>
      </c>
      <c r="O456" t="s">
        <v>708</v>
      </c>
      <c r="P456" t="s">
        <v>4373</v>
      </c>
      <c r="Q456" t="s">
        <v>4367</v>
      </c>
      <c r="R456" t="s">
        <v>0</v>
      </c>
      <c r="S456">
        <v>5258361</v>
      </c>
    </row>
    <row r="457" spans="1:19" x14ac:dyDescent="0.3">
      <c r="A457" t="s">
        <v>0</v>
      </c>
      <c r="B457" t="s">
        <v>2969</v>
      </c>
      <c r="C457" t="s">
        <v>2077</v>
      </c>
      <c r="D457" t="s">
        <v>2823</v>
      </c>
      <c r="E457" t="s">
        <v>383</v>
      </c>
      <c r="F457" t="s">
        <v>4368</v>
      </c>
      <c r="G457" t="s">
        <v>1714</v>
      </c>
      <c r="H457" t="s">
        <v>0</v>
      </c>
      <c r="I457" t="s">
        <v>5132</v>
      </c>
      <c r="J457" s="85">
        <v>43641</v>
      </c>
      <c r="K457" t="s">
        <v>4375</v>
      </c>
      <c r="L457" t="s">
        <v>4371</v>
      </c>
      <c r="M457" t="s">
        <v>4372</v>
      </c>
      <c r="N457" t="s">
        <v>708</v>
      </c>
      <c r="O457" t="s">
        <v>708</v>
      </c>
      <c r="P457" t="s">
        <v>4373</v>
      </c>
      <c r="Q457" t="s">
        <v>4367</v>
      </c>
      <c r="R457" t="s">
        <v>0</v>
      </c>
      <c r="S457">
        <v>5258401</v>
      </c>
    </row>
    <row r="458" spans="1:19" x14ac:dyDescent="0.3">
      <c r="A458" t="s">
        <v>0</v>
      </c>
      <c r="B458" t="s">
        <v>5134</v>
      </c>
      <c r="C458" t="s">
        <v>2077</v>
      </c>
      <c r="D458" t="s">
        <v>2823</v>
      </c>
      <c r="E458" t="s">
        <v>383</v>
      </c>
      <c r="F458" t="s">
        <v>24</v>
      </c>
      <c r="G458" t="s">
        <v>4400</v>
      </c>
      <c r="H458" t="s">
        <v>0</v>
      </c>
      <c r="I458" t="s">
        <v>5133</v>
      </c>
      <c r="J458" s="85">
        <v>45133</v>
      </c>
      <c r="K458" t="s">
        <v>4375</v>
      </c>
      <c r="L458" t="s">
        <v>4371</v>
      </c>
      <c r="M458" t="s">
        <v>4372</v>
      </c>
      <c r="N458" t="s">
        <v>0</v>
      </c>
      <c r="O458" t="s">
        <v>0</v>
      </c>
      <c r="P458" t="s">
        <v>4373</v>
      </c>
      <c r="Q458" t="s">
        <v>4367</v>
      </c>
      <c r="R458" t="s">
        <v>0</v>
      </c>
      <c r="S458">
        <v>525840</v>
      </c>
    </row>
    <row r="459" spans="1:19" x14ac:dyDescent="0.3">
      <c r="A459" t="s">
        <v>0</v>
      </c>
      <c r="B459" t="s">
        <v>5135</v>
      </c>
      <c r="C459" t="s">
        <v>2077</v>
      </c>
      <c r="D459" t="s">
        <v>2823</v>
      </c>
      <c r="E459" t="s">
        <v>383</v>
      </c>
      <c r="F459" t="s">
        <v>4417</v>
      </c>
      <c r="G459" t="s">
        <v>4418</v>
      </c>
      <c r="H459" t="s">
        <v>0</v>
      </c>
      <c r="I459" t="s">
        <v>4652</v>
      </c>
      <c r="J459" s="85">
        <v>45386</v>
      </c>
      <c r="K459" t="s">
        <v>4375</v>
      </c>
      <c r="L459" t="s">
        <v>4371</v>
      </c>
      <c r="M459" t="s">
        <v>4372</v>
      </c>
      <c r="N459" t="s">
        <v>0</v>
      </c>
      <c r="O459" t="s">
        <v>0</v>
      </c>
      <c r="P459" t="s">
        <v>4373</v>
      </c>
      <c r="Q459" t="s">
        <v>4367</v>
      </c>
      <c r="R459" t="s">
        <v>0</v>
      </c>
      <c r="S459">
        <v>525840</v>
      </c>
    </row>
    <row r="460" spans="1:19" x14ac:dyDescent="0.3">
      <c r="A460" t="s">
        <v>0</v>
      </c>
      <c r="B460" t="s">
        <v>540</v>
      </c>
      <c r="C460" t="s">
        <v>2077</v>
      </c>
      <c r="D460" t="s">
        <v>999</v>
      </c>
      <c r="E460" t="s">
        <v>1000</v>
      </c>
      <c r="F460" t="s">
        <v>4368</v>
      </c>
      <c r="G460" t="s">
        <v>1339</v>
      </c>
      <c r="H460" t="s">
        <v>0</v>
      </c>
      <c r="I460" t="s">
        <v>4383</v>
      </c>
      <c r="J460" s="85">
        <v>45261</v>
      </c>
      <c r="K460" t="s">
        <v>4375</v>
      </c>
      <c r="L460" t="s">
        <v>4371</v>
      </c>
      <c r="M460" t="s">
        <v>4372</v>
      </c>
      <c r="N460" t="s">
        <v>702</v>
      </c>
      <c r="O460" t="s">
        <v>708</v>
      </c>
      <c r="P460" t="s">
        <v>4373</v>
      </c>
      <c r="Q460" t="s">
        <v>4367</v>
      </c>
      <c r="R460" t="s">
        <v>0</v>
      </c>
      <c r="S460">
        <v>5279042</v>
      </c>
    </row>
    <row r="461" spans="1:19" x14ac:dyDescent="0.3">
      <c r="A461" t="s">
        <v>0</v>
      </c>
      <c r="B461" t="s">
        <v>4916</v>
      </c>
      <c r="C461" t="s">
        <v>2077</v>
      </c>
      <c r="D461" t="s">
        <v>996</v>
      </c>
      <c r="E461" t="s">
        <v>209</v>
      </c>
      <c r="F461" t="s">
        <v>24</v>
      </c>
      <c r="G461" t="s">
        <v>4400</v>
      </c>
      <c r="H461" t="s">
        <v>0</v>
      </c>
      <c r="I461" t="s">
        <v>4915</v>
      </c>
      <c r="J461" s="85">
        <v>44154</v>
      </c>
      <c r="K461" t="s">
        <v>4375</v>
      </c>
      <c r="L461" t="s">
        <v>4371</v>
      </c>
      <c r="M461" t="s">
        <v>4372</v>
      </c>
      <c r="N461" t="s">
        <v>0</v>
      </c>
      <c r="O461" t="s">
        <v>0</v>
      </c>
      <c r="P461" t="s">
        <v>4373</v>
      </c>
      <c r="Q461" t="s">
        <v>4367</v>
      </c>
      <c r="R461" t="s">
        <v>0</v>
      </c>
      <c r="S461">
        <v>531999</v>
      </c>
    </row>
    <row r="462" spans="1:19" x14ac:dyDescent="0.3">
      <c r="A462" t="s">
        <v>0</v>
      </c>
      <c r="B462" t="s">
        <v>4422</v>
      </c>
      <c r="C462" t="s">
        <v>2077</v>
      </c>
      <c r="D462" t="s">
        <v>1221</v>
      </c>
      <c r="E462" t="s">
        <v>406</v>
      </c>
      <c r="F462" t="s">
        <v>24</v>
      </c>
      <c r="G462" t="s">
        <v>4400</v>
      </c>
      <c r="H462" t="s">
        <v>0</v>
      </c>
      <c r="I462" t="s">
        <v>4421</v>
      </c>
      <c r="J462" s="85">
        <v>43627</v>
      </c>
      <c r="K462" t="s">
        <v>4375</v>
      </c>
      <c r="L462" t="s">
        <v>4371</v>
      </c>
      <c r="M462" t="s">
        <v>4372</v>
      </c>
      <c r="N462" t="s">
        <v>0</v>
      </c>
      <c r="O462" t="s">
        <v>0</v>
      </c>
      <c r="P462" t="s">
        <v>4373</v>
      </c>
      <c r="Q462" t="s">
        <v>4367</v>
      </c>
      <c r="R462" t="s">
        <v>0</v>
      </c>
      <c r="S462">
        <v>536258</v>
      </c>
    </row>
    <row r="463" spans="1:19" x14ac:dyDescent="0.3">
      <c r="A463" t="s">
        <v>0</v>
      </c>
      <c r="B463" t="s">
        <v>541</v>
      </c>
      <c r="C463" t="s">
        <v>2077</v>
      </c>
      <c r="D463" t="s">
        <v>1236</v>
      </c>
      <c r="E463" t="s">
        <v>28</v>
      </c>
      <c r="F463" t="s">
        <v>4368</v>
      </c>
      <c r="G463" t="s">
        <v>1339</v>
      </c>
      <c r="H463" t="s">
        <v>0</v>
      </c>
      <c r="I463" t="s">
        <v>4369</v>
      </c>
      <c r="J463" s="85">
        <v>42731</v>
      </c>
      <c r="K463" t="s">
        <v>4370</v>
      </c>
      <c r="L463" t="s">
        <v>4371</v>
      </c>
      <c r="M463" t="s">
        <v>4372</v>
      </c>
      <c r="N463" t="s">
        <v>708</v>
      </c>
      <c r="O463" t="s">
        <v>708</v>
      </c>
      <c r="P463" t="s">
        <v>4373</v>
      </c>
      <c r="Q463" t="s">
        <v>4367</v>
      </c>
      <c r="R463" t="s">
        <v>0</v>
      </c>
      <c r="S463">
        <v>5362631</v>
      </c>
    </row>
    <row r="464" spans="1:19" x14ac:dyDescent="0.3">
      <c r="A464" t="s">
        <v>0</v>
      </c>
      <c r="B464" t="s">
        <v>542</v>
      </c>
      <c r="C464" t="s">
        <v>2077</v>
      </c>
      <c r="D464" t="s">
        <v>1236</v>
      </c>
      <c r="E464" t="s">
        <v>28</v>
      </c>
      <c r="F464" t="s">
        <v>4384</v>
      </c>
      <c r="G464" t="s">
        <v>57</v>
      </c>
      <c r="H464" t="s">
        <v>0</v>
      </c>
      <c r="I464" t="s">
        <v>4369</v>
      </c>
      <c r="J464" s="85">
        <v>42731</v>
      </c>
      <c r="K464" t="s">
        <v>4370</v>
      </c>
      <c r="L464" t="s">
        <v>4371</v>
      </c>
      <c r="M464" t="s">
        <v>4372</v>
      </c>
      <c r="N464" t="s">
        <v>708</v>
      </c>
      <c r="O464" t="s">
        <v>708</v>
      </c>
      <c r="P464" t="s">
        <v>4373</v>
      </c>
      <c r="Q464" t="s">
        <v>4367</v>
      </c>
      <c r="R464" t="s">
        <v>0</v>
      </c>
      <c r="S464">
        <v>5362631</v>
      </c>
    </row>
    <row r="465" spans="1:19" x14ac:dyDescent="0.3">
      <c r="A465" t="s">
        <v>0</v>
      </c>
      <c r="B465" t="s">
        <v>543</v>
      </c>
      <c r="C465" t="s">
        <v>2077</v>
      </c>
      <c r="D465" t="s">
        <v>1210</v>
      </c>
      <c r="E465" t="s">
        <v>1211</v>
      </c>
      <c r="F465" t="s">
        <v>4368</v>
      </c>
      <c r="G465" t="s">
        <v>101</v>
      </c>
      <c r="H465" t="s">
        <v>0</v>
      </c>
      <c r="I465" t="s">
        <v>4369</v>
      </c>
      <c r="J465" s="85">
        <v>42731</v>
      </c>
      <c r="K465" t="s">
        <v>4370</v>
      </c>
      <c r="L465" t="s">
        <v>4371</v>
      </c>
      <c r="M465" t="s">
        <v>4372</v>
      </c>
      <c r="N465" t="s">
        <v>708</v>
      </c>
      <c r="O465" t="s">
        <v>708</v>
      </c>
      <c r="P465" t="s">
        <v>4373</v>
      </c>
      <c r="Q465" t="s">
        <v>4367</v>
      </c>
      <c r="R465" t="s">
        <v>0</v>
      </c>
      <c r="S465">
        <v>5362661</v>
      </c>
    </row>
    <row r="466" spans="1:19" x14ac:dyDescent="0.3">
      <c r="A466" t="s">
        <v>0</v>
      </c>
      <c r="B466" t="s">
        <v>4381</v>
      </c>
      <c r="C466" t="s">
        <v>2077</v>
      </c>
      <c r="D466" t="s">
        <v>1219</v>
      </c>
      <c r="E466" t="s">
        <v>1220</v>
      </c>
      <c r="F466" t="s">
        <v>4368</v>
      </c>
      <c r="G466" t="s">
        <v>101</v>
      </c>
      <c r="H466" t="s">
        <v>0</v>
      </c>
      <c r="I466" t="s">
        <v>4380</v>
      </c>
      <c r="J466" s="85">
        <v>45261</v>
      </c>
      <c r="K466" t="s">
        <v>4375</v>
      </c>
      <c r="L466" t="s">
        <v>4371</v>
      </c>
      <c r="M466" t="s">
        <v>4372</v>
      </c>
      <c r="N466" t="s">
        <v>702</v>
      </c>
      <c r="O466" t="s">
        <v>708</v>
      </c>
      <c r="P466" t="s">
        <v>4373</v>
      </c>
      <c r="Q466" t="s">
        <v>4367</v>
      </c>
      <c r="R466" t="s">
        <v>0</v>
      </c>
      <c r="S466">
        <v>5362682</v>
      </c>
    </row>
    <row r="467" spans="1:19" x14ac:dyDescent="0.3">
      <c r="A467" t="s">
        <v>0</v>
      </c>
      <c r="B467" t="s">
        <v>544</v>
      </c>
      <c r="C467" t="s">
        <v>2077</v>
      </c>
      <c r="D467" t="s">
        <v>1216</v>
      </c>
      <c r="E467" t="s">
        <v>129</v>
      </c>
      <c r="F467" t="s">
        <v>4368</v>
      </c>
      <c r="G467" t="s">
        <v>1339</v>
      </c>
      <c r="H467" t="s">
        <v>0</v>
      </c>
      <c r="I467" t="s">
        <v>4369</v>
      </c>
      <c r="J467" s="85">
        <v>42731</v>
      </c>
      <c r="K467" t="s">
        <v>4370</v>
      </c>
      <c r="L467" t="s">
        <v>4371</v>
      </c>
      <c r="M467" t="s">
        <v>4372</v>
      </c>
      <c r="N467" t="s">
        <v>708</v>
      </c>
      <c r="O467" t="s">
        <v>708</v>
      </c>
      <c r="P467" t="s">
        <v>4373</v>
      </c>
      <c r="Q467" t="s">
        <v>4367</v>
      </c>
      <c r="R467" t="s">
        <v>0</v>
      </c>
      <c r="S467">
        <v>5362741</v>
      </c>
    </row>
    <row r="468" spans="1:19" x14ac:dyDescent="0.3">
      <c r="A468" t="s">
        <v>0</v>
      </c>
      <c r="B468" t="s">
        <v>545</v>
      </c>
      <c r="C468" t="s">
        <v>2077</v>
      </c>
      <c r="D468" t="s">
        <v>1229</v>
      </c>
      <c r="E468" t="s">
        <v>1230</v>
      </c>
      <c r="F468" t="s">
        <v>4368</v>
      </c>
      <c r="G468" t="s">
        <v>101</v>
      </c>
      <c r="H468" t="s">
        <v>0</v>
      </c>
      <c r="I468" t="s">
        <v>4380</v>
      </c>
      <c r="J468" s="85">
        <v>45261</v>
      </c>
      <c r="K468" t="s">
        <v>4375</v>
      </c>
      <c r="L468" t="s">
        <v>4371</v>
      </c>
      <c r="M468" t="s">
        <v>4372</v>
      </c>
      <c r="N468" t="s">
        <v>708</v>
      </c>
      <c r="O468" t="s">
        <v>708</v>
      </c>
      <c r="P468" t="s">
        <v>4373</v>
      </c>
      <c r="Q468" t="s">
        <v>4367</v>
      </c>
      <c r="R468" t="s">
        <v>0</v>
      </c>
      <c r="S468">
        <v>5362761</v>
      </c>
    </row>
    <row r="469" spans="1:19" x14ac:dyDescent="0.3">
      <c r="A469" t="s">
        <v>0</v>
      </c>
      <c r="B469" t="s">
        <v>546</v>
      </c>
      <c r="C469" t="s">
        <v>2077</v>
      </c>
      <c r="D469" t="s">
        <v>1229</v>
      </c>
      <c r="E469" t="s">
        <v>1230</v>
      </c>
      <c r="F469" t="s">
        <v>4384</v>
      </c>
      <c r="G469" t="s">
        <v>106</v>
      </c>
      <c r="H469" t="s">
        <v>0</v>
      </c>
      <c r="I469" t="s">
        <v>4380</v>
      </c>
      <c r="J469" s="85">
        <v>45261</v>
      </c>
      <c r="K469" t="s">
        <v>4375</v>
      </c>
      <c r="L469" t="s">
        <v>4371</v>
      </c>
      <c r="M469" t="s">
        <v>4372</v>
      </c>
      <c r="N469" t="s">
        <v>702</v>
      </c>
      <c r="O469" t="s">
        <v>708</v>
      </c>
      <c r="P469" t="s">
        <v>4373</v>
      </c>
      <c r="Q469" t="s">
        <v>4367</v>
      </c>
      <c r="R469" t="s">
        <v>0</v>
      </c>
      <c r="S469">
        <v>5362762</v>
      </c>
    </row>
    <row r="470" spans="1:19" x14ac:dyDescent="0.3">
      <c r="A470" t="s">
        <v>0</v>
      </c>
      <c r="B470" t="s">
        <v>547</v>
      </c>
      <c r="C470" t="s">
        <v>2077</v>
      </c>
      <c r="D470" t="s">
        <v>1242</v>
      </c>
      <c r="E470" t="s">
        <v>1902</v>
      </c>
      <c r="F470" t="s">
        <v>4368</v>
      </c>
      <c r="G470" t="s">
        <v>101</v>
      </c>
      <c r="H470" t="s">
        <v>0</v>
      </c>
      <c r="I470" t="s">
        <v>4369</v>
      </c>
      <c r="J470" s="85">
        <v>42731</v>
      </c>
      <c r="K470" t="s">
        <v>4370</v>
      </c>
      <c r="L470" t="s">
        <v>4371</v>
      </c>
      <c r="M470" t="s">
        <v>4372</v>
      </c>
      <c r="N470" t="s">
        <v>708</v>
      </c>
      <c r="O470" t="s">
        <v>708</v>
      </c>
      <c r="P470" t="s">
        <v>4373</v>
      </c>
      <c r="Q470" t="s">
        <v>4367</v>
      </c>
      <c r="R470" t="s">
        <v>0</v>
      </c>
      <c r="S470">
        <v>5362811</v>
      </c>
    </row>
    <row r="471" spans="1:19" x14ac:dyDescent="0.3">
      <c r="A471" t="s">
        <v>0</v>
      </c>
      <c r="B471" t="s">
        <v>548</v>
      </c>
      <c r="C471" t="s">
        <v>2077</v>
      </c>
      <c r="D471" t="s">
        <v>1243</v>
      </c>
      <c r="E471" t="s">
        <v>1904</v>
      </c>
      <c r="F471" t="s">
        <v>4368</v>
      </c>
      <c r="G471" t="s">
        <v>101</v>
      </c>
      <c r="H471" t="s">
        <v>0</v>
      </c>
      <c r="I471" t="s">
        <v>4369</v>
      </c>
      <c r="J471" s="85">
        <v>42731</v>
      </c>
      <c r="K471" t="s">
        <v>4370</v>
      </c>
      <c r="L471" t="s">
        <v>4371</v>
      </c>
      <c r="M471" t="s">
        <v>4372</v>
      </c>
      <c r="N471" t="s">
        <v>708</v>
      </c>
      <c r="O471" t="s">
        <v>708</v>
      </c>
      <c r="P471" t="s">
        <v>4373</v>
      </c>
      <c r="Q471" t="s">
        <v>4367</v>
      </c>
      <c r="R471" t="s">
        <v>0</v>
      </c>
      <c r="S471">
        <v>5362821</v>
      </c>
    </row>
    <row r="472" spans="1:19" x14ac:dyDescent="0.3">
      <c r="A472" t="s">
        <v>0</v>
      </c>
      <c r="B472" t="s">
        <v>1665</v>
      </c>
      <c r="C472" t="s">
        <v>2077</v>
      </c>
      <c r="D472" t="s">
        <v>1241</v>
      </c>
      <c r="E472" t="s">
        <v>216</v>
      </c>
      <c r="F472" t="s">
        <v>4368</v>
      </c>
      <c r="G472" t="s">
        <v>1339</v>
      </c>
      <c r="H472" t="s">
        <v>0</v>
      </c>
      <c r="I472" t="s">
        <v>4380</v>
      </c>
      <c r="J472" s="85">
        <v>45261</v>
      </c>
      <c r="K472" t="s">
        <v>4375</v>
      </c>
      <c r="L472" t="s">
        <v>4371</v>
      </c>
      <c r="M472" t="s">
        <v>4372</v>
      </c>
      <c r="N472" t="s">
        <v>708</v>
      </c>
      <c r="O472" t="s">
        <v>708</v>
      </c>
      <c r="P472" t="s">
        <v>4373</v>
      </c>
      <c r="Q472" t="s">
        <v>4367</v>
      </c>
      <c r="R472" t="s">
        <v>0</v>
      </c>
      <c r="S472">
        <v>5362851</v>
      </c>
    </row>
    <row r="473" spans="1:19" x14ac:dyDescent="0.3">
      <c r="A473" t="s">
        <v>0</v>
      </c>
      <c r="B473" t="s">
        <v>549</v>
      </c>
      <c r="C473" t="s">
        <v>2077</v>
      </c>
      <c r="D473" t="s">
        <v>1223</v>
      </c>
      <c r="E473" t="s">
        <v>1224</v>
      </c>
      <c r="F473" t="s">
        <v>4368</v>
      </c>
      <c r="G473" t="s">
        <v>101</v>
      </c>
      <c r="H473" t="s">
        <v>0</v>
      </c>
      <c r="I473" t="s">
        <v>4380</v>
      </c>
      <c r="J473" s="85">
        <v>45261</v>
      </c>
      <c r="K473" t="s">
        <v>4375</v>
      </c>
      <c r="L473" t="s">
        <v>4371</v>
      </c>
      <c r="M473" t="s">
        <v>4372</v>
      </c>
      <c r="N473" t="s">
        <v>708</v>
      </c>
      <c r="O473" t="s">
        <v>708</v>
      </c>
      <c r="P473" t="s">
        <v>4373</v>
      </c>
      <c r="Q473" t="s">
        <v>4367</v>
      </c>
      <c r="R473" t="s">
        <v>0</v>
      </c>
      <c r="S473">
        <v>5362861</v>
      </c>
    </row>
    <row r="474" spans="1:19" x14ac:dyDescent="0.3">
      <c r="A474" t="s">
        <v>0</v>
      </c>
      <c r="B474" t="s">
        <v>550</v>
      </c>
      <c r="C474" t="s">
        <v>2077</v>
      </c>
      <c r="D474" t="s">
        <v>1212</v>
      </c>
      <c r="E474" t="s">
        <v>3136</v>
      </c>
      <c r="F474" t="s">
        <v>4368</v>
      </c>
      <c r="G474" t="s">
        <v>101</v>
      </c>
      <c r="H474" t="s">
        <v>0</v>
      </c>
      <c r="I474" t="s">
        <v>4369</v>
      </c>
      <c r="J474" s="85">
        <v>42731</v>
      </c>
      <c r="K474" t="s">
        <v>4370</v>
      </c>
      <c r="L474" t="s">
        <v>4371</v>
      </c>
      <c r="M474" t="s">
        <v>4372</v>
      </c>
      <c r="N474" t="s">
        <v>708</v>
      </c>
      <c r="O474" t="s">
        <v>708</v>
      </c>
      <c r="P474" t="s">
        <v>4373</v>
      </c>
      <c r="Q474" t="s">
        <v>4367</v>
      </c>
      <c r="R474" t="s">
        <v>0</v>
      </c>
      <c r="S474">
        <v>5362871</v>
      </c>
    </row>
    <row r="475" spans="1:19" x14ac:dyDescent="0.3">
      <c r="A475" t="s">
        <v>0</v>
      </c>
      <c r="B475" t="s">
        <v>4588</v>
      </c>
      <c r="C475" t="s">
        <v>2077</v>
      </c>
      <c r="D475" t="s">
        <v>1239</v>
      </c>
      <c r="E475" t="s">
        <v>1240</v>
      </c>
      <c r="F475" t="s">
        <v>4368</v>
      </c>
      <c r="G475" t="s">
        <v>101</v>
      </c>
      <c r="H475" t="s">
        <v>0</v>
      </c>
      <c r="I475" t="s">
        <v>4380</v>
      </c>
      <c r="J475" s="85">
        <v>45261</v>
      </c>
      <c r="K475" t="s">
        <v>4375</v>
      </c>
      <c r="L475" t="s">
        <v>4371</v>
      </c>
      <c r="M475" t="s">
        <v>4372</v>
      </c>
      <c r="N475" t="s">
        <v>702</v>
      </c>
      <c r="O475" t="s">
        <v>708</v>
      </c>
      <c r="P475" t="s">
        <v>4373</v>
      </c>
      <c r="Q475" t="s">
        <v>4367</v>
      </c>
      <c r="R475" t="s">
        <v>0</v>
      </c>
      <c r="S475">
        <v>5362882</v>
      </c>
    </row>
    <row r="476" spans="1:19" x14ac:dyDescent="0.3">
      <c r="A476" t="s">
        <v>0</v>
      </c>
      <c r="B476" t="s">
        <v>551</v>
      </c>
      <c r="C476" t="s">
        <v>2077</v>
      </c>
      <c r="D476" t="s">
        <v>1244</v>
      </c>
      <c r="E476" t="s">
        <v>1209</v>
      </c>
      <c r="F476" t="s">
        <v>4368</v>
      </c>
      <c r="G476" t="s">
        <v>1339</v>
      </c>
      <c r="H476" t="s">
        <v>0</v>
      </c>
      <c r="I476" t="s">
        <v>4369</v>
      </c>
      <c r="J476" s="85">
        <v>42731</v>
      </c>
      <c r="K476" t="s">
        <v>4370</v>
      </c>
      <c r="L476" t="s">
        <v>4371</v>
      </c>
      <c r="M476" t="s">
        <v>4372</v>
      </c>
      <c r="N476" t="s">
        <v>708</v>
      </c>
      <c r="O476" t="s">
        <v>708</v>
      </c>
      <c r="P476" t="s">
        <v>4373</v>
      </c>
      <c r="Q476" t="s">
        <v>4367</v>
      </c>
      <c r="R476" t="s">
        <v>0</v>
      </c>
      <c r="S476">
        <v>5362991</v>
      </c>
    </row>
    <row r="477" spans="1:19" x14ac:dyDescent="0.3">
      <c r="A477" t="s">
        <v>0</v>
      </c>
      <c r="B477" t="s">
        <v>552</v>
      </c>
      <c r="C477" t="s">
        <v>2077</v>
      </c>
      <c r="D477" t="s">
        <v>1237</v>
      </c>
      <c r="E477" t="s">
        <v>189</v>
      </c>
      <c r="F477" t="s">
        <v>4368</v>
      </c>
      <c r="G477" t="s">
        <v>1339</v>
      </c>
      <c r="H477" t="s">
        <v>0</v>
      </c>
      <c r="I477" t="s">
        <v>4369</v>
      </c>
      <c r="J477" s="85">
        <v>42731</v>
      </c>
      <c r="K477" t="s">
        <v>4370</v>
      </c>
      <c r="L477" t="s">
        <v>4371</v>
      </c>
      <c r="M477" t="s">
        <v>4372</v>
      </c>
      <c r="N477" t="s">
        <v>708</v>
      </c>
      <c r="O477" t="s">
        <v>708</v>
      </c>
      <c r="P477" t="s">
        <v>4373</v>
      </c>
      <c r="Q477" t="s">
        <v>4367</v>
      </c>
      <c r="R477" t="s">
        <v>0</v>
      </c>
      <c r="S477">
        <v>5363041</v>
      </c>
    </row>
    <row r="478" spans="1:19" x14ac:dyDescent="0.3">
      <c r="A478" t="s">
        <v>0</v>
      </c>
      <c r="B478" t="s">
        <v>553</v>
      </c>
      <c r="C478" t="s">
        <v>2077</v>
      </c>
      <c r="D478" t="s">
        <v>1245</v>
      </c>
      <c r="E478" t="s">
        <v>189</v>
      </c>
      <c r="F478" t="s">
        <v>4368</v>
      </c>
      <c r="G478" t="s">
        <v>1339</v>
      </c>
      <c r="H478" t="s">
        <v>0</v>
      </c>
      <c r="I478" t="s">
        <v>4369</v>
      </c>
      <c r="J478" s="85">
        <v>42731</v>
      </c>
      <c r="K478" t="s">
        <v>4370</v>
      </c>
      <c r="L478" t="s">
        <v>4371</v>
      </c>
      <c r="M478" t="s">
        <v>4372</v>
      </c>
      <c r="N478" t="s">
        <v>708</v>
      </c>
      <c r="O478" t="s">
        <v>708</v>
      </c>
      <c r="P478" t="s">
        <v>4373</v>
      </c>
      <c r="Q478" t="s">
        <v>4367</v>
      </c>
      <c r="R478" t="s">
        <v>0</v>
      </c>
      <c r="S478">
        <v>5363051</v>
      </c>
    </row>
    <row r="479" spans="1:19" x14ac:dyDescent="0.3">
      <c r="A479" t="s">
        <v>0</v>
      </c>
      <c r="B479" t="s">
        <v>554</v>
      </c>
      <c r="C479" t="s">
        <v>2077</v>
      </c>
      <c r="D479" t="s">
        <v>1235</v>
      </c>
      <c r="E479" t="s">
        <v>272</v>
      </c>
      <c r="F479" t="s">
        <v>4368</v>
      </c>
      <c r="G479" t="s">
        <v>1339</v>
      </c>
      <c r="H479" t="s">
        <v>0</v>
      </c>
      <c r="I479" t="s">
        <v>4369</v>
      </c>
      <c r="J479" s="85">
        <v>42731</v>
      </c>
      <c r="K479" t="s">
        <v>4370</v>
      </c>
      <c r="L479" t="s">
        <v>4371</v>
      </c>
      <c r="M479" t="s">
        <v>4372</v>
      </c>
      <c r="N479" t="s">
        <v>708</v>
      </c>
      <c r="O479" t="s">
        <v>708</v>
      </c>
      <c r="P479" t="s">
        <v>4373</v>
      </c>
      <c r="Q479" t="s">
        <v>4367</v>
      </c>
      <c r="R479" t="s">
        <v>0</v>
      </c>
      <c r="S479">
        <v>5363061</v>
      </c>
    </row>
    <row r="480" spans="1:19" x14ac:dyDescent="0.3">
      <c r="A480" t="s">
        <v>0</v>
      </c>
      <c r="B480" t="s">
        <v>555</v>
      </c>
      <c r="C480" t="s">
        <v>2077</v>
      </c>
      <c r="D480" t="s">
        <v>1227</v>
      </c>
      <c r="E480" t="s">
        <v>1034</v>
      </c>
      <c r="F480" t="s">
        <v>4368</v>
      </c>
      <c r="G480" t="s">
        <v>101</v>
      </c>
      <c r="H480" t="s">
        <v>0</v>
      </c>
      <c r="I480" t="s">
        <v>4369</v>
      </c>
      <c r="J480" s="85">
        <v>42731</v>
      </c>
      <c r="K480" t="s">
        <v>4370</v>
      </c>
      <c r="L480" t="s">
        <v>4371</v>
      </c>
      <c r="M480" t="s">
        <v>4372</v>
      </c>
      <c r="N480" t="s">
        <v>708</v>
      </c>
      <c r="O480" t="s">
        <v>708</v>
      </c>
      <c r="P480" t="s">
        <v>4373</v>
      </c>
      <c r="Q480" t="s">
        <v>4367</v>
      </c>
      <c r="R480" t="s">
        <v>0</v>
      </c>
      <c r="S480">
        <v>5363081</v>
      </c>
    </row>
    <row r="481" spans="1:19" x14ac:dyDescent="0.3">
      <c r="A481" t="s">
        <v>0</v>
      </c>
      <c r="B481" t="s">
        <v>1669</v>
      </c>
      <c r="C481" t="s">
        <v>2077</v>
      </c>
      <c r="D481" t="s">
        <v>262</v>
      </c>
      <c r="E481" t="s">
        <v>263</v>
      </c>
      <c r="F481" t="s">
        <v>4368</v>
      </c>
      <c r="G481" t="s">
        <v>4678</v>
      </c>
      <c r="H481" t="s">
        <v>0</v>
      </c>
      <c r="I481" t="s">
        <v>4533</v>
      </c>
      <c r="J481" s="85">
        <v>42731</v>
      </c>
      <c r="K481" t="s">
        <v>4390</v>
      </c>
      <c r="L481" t="s">
        <v>4371</v>
      </c>
      <c r="M481" t="s">
        <v>4372</v>
      </c>
      <c r="N481" t="s">
        <v>708</v>
      </c>
      <c r="O481" t="s">
        <v>708</v>
      </c>
      <c r="P481" t="s">
        <v>4373</v>
      </c>
      <c r="Q481" t="s">
        <v>4367</v>
      </c>
      <c r="R481" t="s">
        <v>0</v>
      </c>
      <c r="S481">
        <v>5367671</v>
      </c>
    </row>
    <row r="482" spans="1:19" x14ac:dyDescent="0.3">
      <c r="A482" t="s">
        <v>0</v>
      </c>
      <c r="B482" t="s">
        <v>1667</v>
      </c>
      <c r="C482" t="s">
        <v>2077</v>
      </c>
      <c r="D482" t="s">
        <v>262</v>
      </c>
      <c r="E482" t="s">
        <v>263</v>
      </c>
      <c r="F482" t="s">
        <v>4384</v>
      </c>
      <c r="G482" t="s">
        <v>3231</v>
      </c>
      <c r="H482" t="s">
        <v>0</v>
      </c>
      <c r="I482" t="s">
        <v>2979</v>
      </c>
      <c r="J482" s="85">
        <v>43437</v>
      </c>
      <c r="K482" t="s">
        <v>2979</v>
      </c>
      <c r="L482" t="s">
        <v>4371</v>
      </c>
      <c r="M482" t="s">
        <v>4372</v>
      </c>
      <c r="N482" t="s">
        <v>702</v>
      </c>
      <c r="O482" t="s">
        <v>708</v>
      </c>
      <c r="P482" t="s">
        <v>4373</v>
      </c>
      <c r="Q482" t="s">
        <v>4367</v>
      </c>
      <c r="R482" t="s">
        <v>0</v>
      </c>
      <c r="S482">
        <v>5367672</v>
      </c>
    </row>
    <row r="483" spans="1:19" x14ac:dyDescent="0.3">
      <c r="A483" t="s">
        <v>0</v>
      </c>
      <c r="B483" t="s">
        <v>1669</v>
      </c>
      <c r="C483" t="s">
        <v>2077</v>
      </c>
      <c r="D483" t="s">
        <v>262</v>
      </c>
      <c r="E483" t="s">
        <v>263</v>
      </c>
      <c r="F483" t="s">
        <v>4376</v>
      </c>
      <c r="G483" t="s">
        <v>1339</v>
      </c>
      <c r="H483" t="s">
        <v>0</v>
      </c>
      <c r="I483" t="s">
        <v>4408</v>
      </c>
      <c r="J483" s="85">
        <v>46387</v>
      </c>
      <c r="K483" t="s">
        <v>4375</v>
      </c>
      <c r="L483" t="s">
        <v>4371</v>
      </c>
      <c r="M483" t="s">
        <v>4372</v>
      </c>
      <c r="N483" t="s">
        <v>768</v>
      </c>
      <c r="O483" t="s">
        <v>708</v>
      </c>
      <c r="P483" t="s">
        <v>4373</v>
      </c>
      <c r="Q483" t="s">
        <v>4367</v>
      </c>
      <c r="R483" t="s">
        <v>0</v>
      </c>
      <c r="S483">
        <v>5367674</v>
      </c>
    </row>
    <row r="484" spans="1:19" x14ac:dyDescent="0.3">
      <c r="A484" t="s">
        <v>0</v>
      </c>
      <c r="B484" t="s">
        <v>1667</v>
      </c>
      <c r="C484" t="s">
        <v>2077</v>
      </c>
      <c r="D484" t="s">
        <v>262</v>
      </c>
      <c r="E484" t="s">
        <v>263</v>
      </c>
      <c r="F484" t="s">
        <v>4561</v>
      </c>
      <c r="G484" t="s">
        <v>57</v>
      </c>
      <c r="H484" t="s">
        <v>0</v>
      </c>
      <c r="I484" t="s">
        <v>4408</v>
      </c>
      <c r="J484" s="85">
        <v>46082</v>
      </c>
      <c r="K484" t="s">
        <v>4375</v>
      </c>
      <c r="L484" t="s">
        <v>4371</v>
      </c>
      <c r="M484" t="s">
        <v>4372</v>
      </c>
      <c r="N484" t="s">
        <v>1610</v>
      </c>
      <c r="O484" t="s">
        <v>708</v>
      </c>
      <c r="P484" t="s">
        <v>4373</v>
      </c>
      <c r="Q484" t="s">
        <v>4367</v>
      </c>
      <c r="R484" t="s">
        <v>0</v>
      </c>
      <c r="S484">
        <v>5367675</v>
      </c>
    </row>
    <row r="485" spans="1:19" x14ac:dyDescent="0.3">
      <c r="A485" t="s">
        <v>0</v>
      </c>
      <c r="B485" t="s">
        <v>2225</v>
      </c>
      <c r="C485" t="s">
        <v>2077</v>
      </c>
      <c r="D485" t="s">
        <v>1289</v>
      </c>
      <c r="E485" t="s">
        <v>1290</v>
      </c>
      <c r="F485" t="s">
        <v>4368</v>
      </c>
      <c r="G485" t="s">
        <v>1339</v>
      </c>
      <c r="H485" t="s">
        <v>0</v>
      </c>
      <c r="I485" t="s">
        <v>4383</v>
      </c>
      <c r="J485" s="85">
        <v>45261</v>
      </c>
      <c r="K485" t="s">
        <v>4375</v>
      </c>
      <c r="L485" t="s">
        <v>4371</v>
      </c>
      <c r="M485" t="s">
        <v>4372</v>
      </c>
      <c r="N485" t="s">
        <v>1605</v>
      </c>
      <c r="O485" t="s">
        <v>708</v>
      </c>
      <c r="P485" t="s">
        <v>4373</v>
      </c>
      <c r="Q485" t="s">
        <v>4367</v>
      </c>
      <c r="R485" t="s">
        <v>0</v>
      </c>
      <c r="S485">
        <v>5393703</v>
      </c>
    </row>
    <row r="486" spans="1:19" x14ac:dyDescent="0.3">
      <c r="A486" t="s">
        <v>0</v>
      </c>
      <c r="B486" t="s">
        <v>2226</v>
      </c>
      <c r="C486" t="s">
        <v>2077</v>
      </c>
      <c r="D486" t="s">
        <v>1289</v>
      </c>
      <c r="E486" t="s">
        <v>1290</v>
      </c>
      <c r="F486" t="s">
        <v>4384</v>
      </c>
      <c r="G486" t="s">
        <v>57</v>
      </c>
      <c r="H486" t="s">
        <v>0</v>
      </c>
      <c r="I486" t="s">
        <v>4383</v>
      </c>
      <c r="J486" s="85">
        <v>45261</v>
      </c>
      <c r="K486" t="s">
        <v>4375</v>
      </c>
      <c r="L486" t="s">
        <v>4371</v>
      </c>
      <c r="M486" t="s">
        <v>4372</v>
      </c>
      <c r="N486" t="s">
        <v>768</v>
      </c>
      <c r="O486" t="s">
        <v>708</v>
      </c>
      <c r="P486" t="s">
        <v>4373</v>
      </c>
      <c r="Q486" t="s">
        <v>4367</v>
      </c>
      <c r="R486" t="s">
        <v>0</v>
      </c>
      <c r="S486">
        <v>5393704</v>
      </c>
    </row>
    <row r="487" spans="1:19" x14ac:dyDescent="0.3">
      <c r="A487" t="s">
        <v>0</v>
      </c>
      <c r="B487" t="s">
        <v>4471</v>
      </c>
      <c r="C487" t="s">
        <v>2077</v>
      </c>
      <c r="D487" t="s">
        <v>1289</v>
      </c>
      <c r="E487" t="s">
        <v>1290</v>
      </c>
      <c r="F487" t="s">
        <v>4392</v>
      </c>
      <c r="G487" t="s">
        <v>4469</v>
      </c>
      <c r="H487" t="s">
        <v>0</v>
      </c>
      <c r="I487" t="s">
        <v>4470</v>
      </c>
      <c r="J487" s="85">
        <v>45940</v>
      </c>
      <c r="K487" t="s">
        <v>4375</v>
      </c>
      <c r="L487" t="s">
        <v>4371</v>
      </c>
      <c r="M487" t="s">
        <v>4372</v>
      </c>
      <c r="N487" t="s">
        <v>1610</v>
      </c>
      <c r="O487" t="s">
        <v>708</v>
      </c>
      <c r="P487" t="s">
        <v>4373</v>
      </c>
      <c r="Q487" t="s">
        <v>4367</v>
      </c>
      <c r="R487" t="s">
        <v>0</v>
      </c>
      <c r="S487">
        <v>5393705</v>
      </c>
    </row>
    <row r="488" spans="1:19" x14ac:dyDescent="0.3">
      <c r="A488" t="s">
        <v>0</v>
      </c>
      <c r="B488" t="s">
        <v>2182</v>
      </c>
      <c r="C488" t="s">
        <v>2077</v>
      </c>
      <c r="D488" t="s">
        <v>1289</v>
      </c>
      <c r="E488" t="s">
        <v>1290</v>
      </c>
      <c r="F488" t="s">
        <v>4448</v>
      </c>
      <c r="G488" t="s">
        <v>2798</v>
      </c>
      <c r="H488" t="s">
        <v>0</v>
      </c>
      <c r="I488" t="s">
        <v>4472</v>
      </c>
      <c r="J488" s="85">
        <v>44915</v>
      </c>
      <c r="K488" t="s">
        <v>4375</v>
      </c>
      <c r="L488" t="s">
        <v>4371</v>
      </c>
      <c r="M488" t="s">
        <v>4372</v>
      </c>
      <c r="N488" t="s">
        <v>768</v>
      </c>
      <c r="O488" t="s">
        <v>708</v>
      </c>
      <c r="P488" t="s">
        <v>4373</v>
      </c>
      <c r="Q488" t="s">
        <v>4367</v>
      </c>
      <c r="R488" t="s">
        <v>0</v>
      </c>
      <c r="S488">
        <v>5393704</v>
      </c>
    </row>
    <row r="489" spans="1:19" x14ac:dyDescent="0.3">
      <c r="A489" t="s">
        <v>0</v>
      </c>
      <c r="B489" t="s">
        <v>2180</v>
      </c>
      <c r="C489" t="s">
        <v>2077</v>
      </c>
      <c r="D489" t="s">
        <v>1289</v>
      </c>
      <c r="E489" t="s">
        <v>1290</v>
      </c>
      <c r="F489" t="s">
        <v>4378</v>
      </c>
      <c r="G489" t="s">
        <v>2779</v>
      </c>
      <c r="H489" t="s">
        <v>0</v>
      </c>
      <c r="I489" t="s">
        <v>4472</v>
      </c>
      <c r="J489" s="85">
        <v>44915</v>
      </c>
      <c r="K489" t="s">
        <v>4375</v>
      </c>
      <c r="L489" t="s">
        <v>4371</v>
      </c>
      <c r="M489" t="s">
        <v>4372</v>
      </c>
      <c r="N489" t="s">
        <v>1605</v>
      </c>
      <c r="O489" t="s">
        <v>708</v>
      </c>
      <c r="P489" t="s">
        <v>4373</v>
      </c>
      <c r="Q489" t="s">
        <v>4367</v>
      </c>
      <c r="R489" t="s">
        <v>0</v>
      </c>
      <c r="S489">
        <v>5393703</v>
      </c>
    </row>
    <row r="490" spans="1:19" x14ac:dyDescent="0.3">
      <c r="A490" t="s">
        <v>0</v>
      </c>
      <c r="B490" t="s">
        <v>4474</v>
      </c>
      <c r="C490" t="s">
        <v>2077</v>
      </c>
      <c r="D490" t="s">
        <v>1289</v>
      </c>
      <c r="E490" t="s">
        <v>1290</v>
      </c>
      <c r="F490" t="s">
        <v>24</v>
      </c>
      <c r="G490" t="s">
        <v>4400</v>
      </c>
      <c r="H490" t="s">
        <v>0</v>
      </c>
      <c r="I490" t="s">
        <v>4473</v>
      </c>
      <c r="J490" s="85">
        <v>44965</v>
      </c>
      <c r="K490" t="s">
        <v>4375</v>
      </c>
      <c r="L490" t="s">
        <v>4371</v>
      </c>
      <c r="M490" t="s">
        <v>4372</v>
      </c>
      <c r="N490" t="s">
        <v>0</v>
      </c>
      <c r="O490" t="s">
        <v>0</v>
      </c>
      <c r="P490" t="s">
        <v>4373</v>
      </c>
      <c r="Q490" t="s">
        <v>4367</v>
      </c>
      <c r="R490" t="s">
        <v>0</v>
      </c>
      <c r="S490">
        <v>539370</v>
      </c>
    </row>
    <row r="491" spans="1:19" x14ac:dyDescent="0.3">
      <c r="A491" t="s">
        <v>0</v>
      </c>
      <c r="B491" t="s">
        <v>4476</v>
      </c>
      <c r="C491" t="s">
        <v>2077</v>
      </c>
      <c r="D491" t="s">
        <v>1289</v>
      </c>
      <c r="E491" t="s">
        <v>1290</v>
      </c>
      <c r="F491" t="s">
        <v>4417</v>
      </c>
      <c r="G491" t="s">
        <v>4418</v>
      </c>
      <c r="H491" t="s">
        <v>0</v>
      </c>
      <c r="I491" t="s">
        <v>4475</v>
      </c>
      <c r="J491" s="85">
        <v>45629</v>
      </c>
      <c r="K491" t="s">
        <v>4375</v>
      </c>
      <c r="L491" t="s">
        <v>4371</v>
      </c>
      <c r="M491" t="s">
        <v>4372</v>
      </c>
      <c r="N491" t="s">
        <v>0</v>
      </c>
      <c r="O491" t="s">
        <v>0</v>
      </c>
      <c r="P491" t="s">
        <v>4373</v>
      </c>
      <c r="Q491" t="s">
        <v>4367</v>
      </c>
      <c r="R491" t="s">
        <v>0</v>
      </c>
      <c r="S491">
        <v>539370</v>
      </c>
    </row>
    <row r="492" spans="1:19" x14ac:dyDescent="0.3">
      <c r="A492" t="s">
        <v>0</v>
      </c>
      <c r="B492" t="s">
        <v>4478</v>
      </c>
      <c r="C492" t="s">
        <v>2077</v>
      </c>
      <c r="D492" t="s">
        <v>1289</v>
      </c>
      <c r="E492" t="s">
        <v>1290</v>
      </c>
      <c r="F492" t="s">
        <v>4437</v>
      </c>
      <c r="G492" t="s">
        <v>4418</v>
      </c>
      <c r="H492" t="s">
        <v>0</v>
      </c>
      <c r="I492" t="s">
        <v>4477</v>
      </c>
      <c r="J492" s="85">
        <v>45736</v>
      </c>
      <c r="K492" t="s">
        <v>4375</v>
      </c>
      <c r="L492" t="s">
        <v>4371</v>
      </c>
      <c r="M492" t="s">
        <v>4372</v>
      </c>
      <c r="N492" t="s">
        <v>0</v>
      </c>
      <c r="O492" t="s">
        <v>0</v>
      </c>
      <c r="P492" t="s">
        <v>4373</v>
      </c>
      <c r="Q492" t="s">
        <v>4367</v>
      </c>
      <c r="R492" t="s">
        <v>0</v>
      </c>
      <c r="S492">
        <v>539370</v>
      </c>
    </row>
    <row r="493" spans="1:19" x14ac:dyDescent="0.3">
      <c r="A493" t="s">
        <v>0</v>
      </c>
      <c r="B493" t="s">
        <v>4446</v>
      </c>
      <c r="C493" t="s">
        <v>2077</v>
      </c>
      <c r="D493" t="s">
        <v>341</v>
      </c>
      <c r="E493" t="s">
        <v>37</v>
      </c>
      <c r="F493" t="s">
        <v>4368</v>
      </c>
      <c r="G493" t="s">
        <v>1339</v>
      </c>
      <c r="H493" t="s">
        <v>0</v>
      </c>
      <c r="I493" t="s">
        <v>4383</v>
      </c>
      <c r="J493" s="85">
        <v>45261</v>
      </c>
      <c r="K493" t="s">
        <v>4375</v>
      </c>
      <c r="L493" t="s">
        <v>4371</v>
      </c>
      <c r="M493" t="s">
        <v>4372</v>
      </c>
      <c r="N493" t="s">
        <v>1605</v>
      </c>
      <c r="O493" t="s">
        <v>708</v>
      </c>
      <c r="P493" t="s">
        <v>4373</v>
      </c>
      <c r="Q493" t="s">
        <v>4367</v>
      </c>
      <c r="R493" t="s">
        <v>0</v>
      </c>
      <c r="S493">
        <v>5395683</v>
      </c>
    </row>
    <row r="494" spans="1:19" x14ac:dyDescent="0.3">
      <c r="A494" t="s">
        <v>0</v>
      </c>
      <c r="B494" t="s">
        <v>4447</v>
      </c>
      <c r="C494" t="s">
        <v>2077</v>
      </c>
      <c r="D494" t="s">
        <v>341</v>
      </c>
      <c r="E494" t="s">
        <v>37</v>
      </c>
      <c r="F494" t="s">
        <v>4384</v>
      </c>
      <c r="G494" t="s">
        <v>57</v>
      </c>
      <c r="H494" t="s">
        <v>0</v>
      </c>
      <c r="I494" t="s">
        <v>4383</v>
      </c>
      <c r="J494" s="85">
        <v>45261</v>
      </c>
      <c r="K494" t="s">
        <v>4375</v>
      </c>
      <c r="L494" t="s">
        <v>4371</v>
      </c>
      <c r="M494" t="s">
        <v>4372</v>
      </c>
      <c r="N494" t="s">
        <v>768</v>
      </c>
      <c r="O494" t="s">
        <v>708</v>
      </c>
      <c r="P494" t="s">
        <v>4373</v>
      </c>
      <c r="Q494" t="s">
        <v>4367</v>
      </c>
      <c r="R494" t="s">
        <v>0</v>
      </c>
      <c r="S494">
        <v>5395684</v>
      </c>
    </row>
    <row r="495" spans="1:19" x14ac:dyDescent="0.3">
      <c r="A495" t="s">
        <v>0</v>
      </c>
      <c r="B495" t="s">
        <v>4450</v>
      </c>
      <c r="C495" t="s">
        <v>2077</v>
      </c>
      <c r="D495" t="s">
        <v>341</v>
      </c>
      <c r="E495" t="s">
        <v>37</v>
      </c>
      <c r="F495" t="s">
        <v>4448</v>
      </c>
      <c r="G495" t="s">
        <v>2807</v>
      </c>
      <c r="H495" t="s">
        <v>0</v>
      </c>
      <c r="I495" t="s">
        <v>4449</v>
      </c>
      <c r="J495" s="85">
        <v>45098</v>
      </c>
      <c r="K495" t="s">
        <v>4375</v>
      </c>
      <c r="L495" t="s">
        <v>4371</v>
      </c>
      <c r="M495" t="s">
        <v>4372</v>
      </c>
      <c r="N495" t="s">
        <v>768</v>
      </c>
      <c r="O495" t="s">
        <v>708</v>
      </c>
      <c r="P495" t="s">
        <v>4373</v>
      </c>
      <c r="Q495" t="s">
        <v>4367</v>
      </c>
      <c r="R495" t="s">
        <v>0</v>
      </c>
      <c r="S495">
        <v>5395684</v>
      </c>
    </row>
    <row r="496" spans="1:19" x14ac:dyDescent="0.3">
      <c r="A496" t="s">
        <v>0</v>
      </c>
      <c r="B496" t="s">
        <v>4451</v>
      </c>
      <c r="C496" t="s">
        <v>2077</v>
      </c>
      <c r="D496" t="s">
        <v>341</v>
      </c>
      <c r="E496" t="s">
        <v>37</v>
      </c>
      <c r="F496" t="s">
        <v>4378</v>
      </c>
      <c r="G496" t="s">
        <v>2808</v>
      </c>
      <c r="H496" t="s">
        <v>0</v>
      </c>
      <c r="I496" t="s">
        <v>4449</v>
      </c>
      <c r="J496" s="85">
        <v>45098</v>
      </c>
      <c r="K496" t="s">
        <v>4375</v>
      </c>
      <c r="L496" t="s">
        <v>4371</v>
      </c>
      <c r="M496" t="s">
        <v>4372</v>
      </c>
      <c r="N496" t="s">
        <v>1605</v>
      </c>
      <c r="O496" t="s">
        <v>708</v>
      </c>
      <c r="P496" t="s">
        <v>4373</v>
      </c>
      <c r="Q496" t="s">
        <v>4367</v>
      </c>
      <c r="R496" t="s">
        <v>0</v>
      </c>
      <c r="S496">
        <v>5395683</v>
      </c>
    </row>
    <row r="497" spans="1:19" x14ac:dyDescent="0.3">
      <c r="A497" t="s">
        <v>0</v>
      </c>
      <c r="B497" t="s">
        <v>556</v>
      </c>
      <c r="C497" t="s">
        <v>2077</v>
      </c>
      <c r="D497" t="s">
        <v>1238</v>
      </c>
      <c r="E497" t="s">
        <v>1234</v>
      </c>
      <c r="F497" t="s">
        <v>4368</v>
      </c>
      <c r="G497" t="s">
        <v>101</v>
      </c>
      <c r="H497" t="s">
        <v>0</v>
      </c>
      <c r="I497" t="s">
        <v>4369</v>
      </c>
      <c r="J497" s="85">
        <v>42731</v>
      </c>
      <c r="K497" t="s">
        <v>4370</v>
      </c>
      <c r="L497" t="s">
        <v>4371</v>
      </c>
      <c r="M497" t="s">
        <v>4372</v>
      </c>
      <c r="N497" t="s">
        <v>702</v>
      </c>
      <c r="O497" t="s">
        <v>708</v>
      </c>
      <c r="P497" t="s">
        <v>4373</v>
      </c>
      <c r="Q497" t="s">
        <v>4367</v>
      </c>
      <c r="R497" t="s">
        <v>0</v>
      </c>
      <c r="S497">
        <v>5398842</v>
      </c>
    </row>
    <row r="498" spans="1:19" x14ac:dyDescent="0.3">
      <c r="A498" t="s">
        <v>0</v>
      </c>
      <c r="B498" t="s">
        <v>557</v>
      </c>
      <c r="C498" t="s">
        <v>2077</v>
      </c>
      <c r="D498" t="s">
        <v>1233</v>
      </c>
      <c r="E498" t="s">
        <v>1234</v>
      </c>
      <c r="F498" t="s">
        <v>4368</v>
      </c>
      <c r="G498" t="s">
        <v>101</v>
      </c>
      <c r="H498" t="s">
        <v>0</v>
      </c>
      <c r="I498" t="s">
        <v>4369</v>
      </c>
      <c r="J498" s="85">
        <v>42731</v>
      </c>
      <c r="K498" t="s">
        <v>4370</v>
      </c>
      <c r="L498" t="s">
        <v>4371</v>
      </c>
      <c r="M498" t="s">
        <v>4372</v>
      </c>
      <c r="N498" t="s">
        <v>702</v>
      </c>
      <c r="O498" t="s">
        <v>708</v>
      </c>
      <c r="P498" t="s">
        <v>4373</v>
      </c>
      <c r="Q498" t="s">
        <v>4367</v>
      </c>
      <c r="R498" t="s">
        <v>0</v>
      </c>
      <c r="S498">
        <v>5398852</v>
      </c>
    </row>
    <row r="499" spans="1:19" x14ac:dyDescent="0.3">
      <c r="A499" t="s">
        <v>0</v>
      </c>
      <c r="B499" t="s">
        <v>558</v>
      </c>
      <c r="C499" t="s">
        <v>2077</v>
      </c>
      <c r="D499" t="s">
        <v>1247</v>
      </c>
      <c r="E499" t="s">
        <v>1234</v>
      </c>
      <c r="F499" t="s">
        <v>4368</v>
      </c>
      <c r="G499" t="s">
        <v>101</v>
      </c>
      <c r="H499" t="s">
        <v>0</v>
      </c>
      <c r="I499" t="s">
        <v>4369</v>
      </c>
      <c r="J499" s="85">
        <v>42731</v>
      </c>
      <c r="K499" t="s">
        <v>4370</v>
      </c>
      <c r="L499" t="s">
        <v>4371</v>
      </c>
      <c r="M499" t="s">
        <v>4372</v>
      </c>
      <c r="N499" t="s">
        <v>708</v>
      </c>
      <c r="O499" t="s">
        <v>708</v>
      </c>
      <c r="P499" t="s">
        <v>4373</v>
      </c>
      <c r="Q499" t="s">
        <v>4367</v>
      </c>
      <c r="R499" t="s">
        <v>0</v>
      </c>
      <c r="S499">
        <v>5398861</v>
      </c>
    </row>
    <row r="500" spans="1:19" x14ac:dyDescent="0.3">
      <c r="A500" t="s">
        <v>0</v>
      </c>
      <c r="B500" t="s">
        <v>4452</v>
      </c>
      <c r="C500" t="s">
        <v>2077</v>
      </c>
      <c r="D500" t="s">
        <v>194</v>
      </c>
      <c r="E500" t="s">
        <v>36</v>
      </c>
      <c r="F500" t="s">
        <v>4368</v>
      </c>
      <c r="G500" t="s">
        <v>1339</v>
      </c>
      <c r="H500" t="s">
        <v>0</v>
      </c>
      <c r="I500" t="s">
        <v>4383</v>
      </c>
      <c r="J500" s="85">
        <v>45351</v>
      </c>
      <c r="K500" t="s">
        <v>4375</v>
      </c>
      <c r="L500" t="s">
        <v>4371</v>
      </c>
      <c r="M500" t="s">
        <v>4372</v>
      </c>
      <c r="N500" t="s">
        <v>768</v>
      </c>
      <c r="O500" t="s">
        <v>708</v>
      </c>
      <c r="P500" t="s">
        <v>4373</v>
      </c>
      <c r="Q500" t="s">
        <v>4367</v>
      </c>
      <c r="R500" t="s">
        <v>0</v>
      </c>
      <c r="S500">
        <v>5399414</v>
      </c>
    </row>
    <row r="501" spans="1:19" x14ac:dyDescent="0.3">
      <c r="A501" t="s">
        <v>0</v>
      </c>
      <c r="B501" t="s">
        <v>4453</v>
      </c>
      <c r="C501" t="s">
        <v>2077</v>
      </c>
      <c r="D501" t="s">
        <v>194</v>
      </c>
      <c r="E501" t="s">
        <v>36</v>
      </c>
      <c r="F501" t="s">
        <v>4384</v>
      </c>
      <c r="G501" t="s">
        <v>57</v>
      </c>
      <c r="H501" t="s">
        <v>0</v>
      </c>
      <c r="I501" t="s">
        <v>4383</v>
      </c>
      <c r="J501" s="85">
        <v>45261</v>
      </c>
      <c r="K501" t="s">
        <v>4375</v>
      </c>
      <c r="L501" t="s">
        <v>4371</v>
      </c>
      <c r="M501" t="s">
        <v>4372</v>
      </c>
      <c r="N501" t="s">
        <v>1610</v>
      </c>
      <c r="O501" t="s">
        <v>708</v>
      </c>
      <c r="P501" t="s">
        <v>4373</v>
      </c>
      <c r="Q501" t="s">
        <v>4367</v>
      </c>
      <c r="R501" t="s">
        <v>0</v>
      </c>
      <c r="S501">
        <v>5399415</v>
      </c>
    </row>
    <row r="502" spans="1:19" x14ac:dyDescent="0.3">
      <c r="A502" t="s">
        <v>0</v>
      </c>
      <c r="B502" t="s">
        <v>1621</v>
      </c>
      <c r="C502" t="s">
        <v>2077</v>
      </c>
      <c r="D502" t="s">
        <v>194</v>
      </c>
      <c r="E502" t="s">
        <v>36</v>
      </c>
      <c r="F502" t="s">
        <v>4392</v>
      </c>
      <c r="G502" t="s">
        <v>4454</v>
      </c>
      <c r="H502" t="s">
        <v>0</v>
      </c>
      <c r="I502" t="s">
        <v>4383</v>
      </c>
      <c r="J502" s="85">
        <v>45261</v>
      </c>
      <c r="K502" t="s">
        <v>4375</v>
      </c>
      <c r="L502" t="s">
        <v>4371</v>
      </c>
      <c r="M502" t="s">
        <v>4372</v>
      </c>
      <c r="N502" t="s">
        <v>1605</v>
      </c>
      <c r="O502" t="s">
        <v>708</v>
      </c>
      <c r="P502" t="s">
        <v>4373</v>
      </c>
      <c r="Q502" t="s">
        <v>4367</v>
      </c>
      <c r="R502" t="s">
        <v>0</v>
      </c>
      <c r="S502">
        <v>5399413</v>
      </c>
    </row>
    <row r="503" spans="1:19" x14ac:dyDescent="0.3">
      <c r="A503" t="s">
        <v>0</v>
      </c>
      <c r="B503" t="s">
        <v>4455</v>
      </c>
      <c r="C503" t="s">
        <v>2077</v>
      </c>
      <c r="D503" t="s">
        <v>194</v>
      </c>
      <c r="E503" t="s">
        <v>36</v>
      </c>
      <c r="F503" t="s">
        <v>4395</v>
      </c>
      <c r="G503" t="s">
        <v>4393</v>
      </c>
      <c r="H503" t="s">
        <v>0</v>
      </c>
      <c r="I503" t="s">
        <v>4383</v>
      </c>
      <c r="J503" s="85">
        <v>45782</v>
      </c>
      <c r="K503" t="s">
        <v>4375</v>
      </c>
      <c r="L503" t="s">
        <v>4371</v>
      </c>
      <c r="M503" t="s">
        <v>4372</v>
      </c>
      <c r="N503" t="s">
        <v>1612</v>
      </c>
      <c r="O503" t="s">
        <v>708</v>
      </c>
      <c r="P503" t="s">
        <v>4373</v>
      </c>
      <c r="Q503" t="s">
        <v>4367</v>
      </c>
      <c r="R503" t="s">
        <v>0</v>
      </c>
      <c r="S503">
        <v>5399416</v>
      </c>
    </row>
    <row r="504" spans="1:19" x14ac:dyDescent="0.3">
      <c r="A504" t="s">
        <v>0</v>
      </c>
      <c r="B504" t="s">
        <v>4457</v>
      </c>
      <c r="C504" t="s">
        <v>2077</v>
      </c>
      <c r="D504" t="s">
        <v>194</v>
      </c>
      <c r="E504" t="s">
        <v>36</v>
      </c>
      <c r="F504" t="s">
        <v>4448</v>
      </c>
      <c r="G504" t="s">
        <v>1574</v>
      </c>
      <c r="H504" t="s">
        <v>0</v>
      </c>
      <c r="I504" t="s">
        <v>4456</v>
      </c>
      <c r="J504" s="85">
        <v>45527</v>
      </c>
      <c r="K504" t="s">
        <v>4375</v>
      </c>
      <c r="L504" t="s">
        <v>4371</v>
      </c>
      <c r="M504" t="s">
        <v>4372</v>
      </c>
      <c r="N504" t="s">
        <v>1610</v>
      </c>
      <c r="O504" t="s">
        <v>708</v>
      </c>
      <c r="P504" t="s">
        <v>4373</v>
      </c>
      <c r="Q504" t="s">
        <v>4367</v>
      </c>
      <c r="R504" t="s">
        <v>0</v>
      </c>
      <c r="S504">
        <v>5399415</v>
      </c>
    </row>
    <row r="505" spans="1:19" x14ac:dyDescent="0.3">
      <c r="A505" t="s">
        <v>0</v>
      </c>
      <c r="B505" t="s">
        <v>4459</v>
      </c>
      <c r="C505" t="s">
        <v>2077</v>
      </c>
      <c r="D505" t="s">
        <v>194</v>
      </c>
      <c r="E505" t="s">
        <v>36</v>
      </c>
      <c r="F505" t="s">
        <v>4378</v>
      </c>
      <c r="G505" t="s">
        <v>1880</v>
      </c>
      <c r="H505" t="s">
        <v>0</v>
      </c>
      <c r="I505" t="s">
        <v>4458</v>
      </c>
      <c r="J505" s="85">
        <v>45538</v>
      </c>
      <c r="K505" t="s">
        <v>4375</v>
      </c>
      <c r="L505" t="s">
        <v>4371</v>
      </c>
      <c r="M505" t="s">
        <v>4372</v>
      </c>
      <c r="N505" t="s">
        <v>768</v>
      </c>
      <c r="O505" t="s">
        <v>708</v>
      </c>
      <c r="P505" t="s">
        <v>4373</v>
      </c>
      <c r="Q505" t="s">
        <v>4367</v>
      </c>
      <c r="R505" t="s">
        <v>0</v>
      </c>
      <c r="S505">
        <v>5399414</v>
      </c>
    </row>
    <row r="506" spans="1:19" x14ac:dyDescent="0.3">
      <c r="A506" t="s">
        <v>0</v>
      </c>
      <c r="B506" t="s">
        <v>4461</v>
      </c>
      <c r="C506" t="s">
        <v>2077</v>
      </c>
      <c r="D506" t="s">
        <v>194</v>
      </c>
      <c r="E506" t="s">
        <v>36</v>
      </c>
      <c r="F506" t="s">
        <v>24</v>
      </c>
      <c r="G506" t="s">
        <v>4400</v>
      </c>
      <c r="H506" t="s">
        <v>0</v>
      </c>
      <c r="I506" t="s">
        <v>4460</v>
      </c>
      <c r="J506" s="85">
        <v>45006</v>
      </c>
      <c r="K506" t="s">
        <v>4375</v>
      </c>
      <c r="L506" t="s">
        <v>4371</v>
      </c>
      <c r="M506" t="s">
        <v>4372</v>
      </c>
      <c r="N506" t="s">
        <v>0</v>
      </c>
      <c r="O506" t="s">
        <v>0</v>
      </c>
      <c r="P506" t="s">
        <v>4373</v>
      </c>
      <c r="Q506" t="s">
        <v>4367</v>
      </c>
      <c r="R506" t="s">
        <v>0</v>
      </c>
      <c r="S506">
        <v>539941</v>
      </c>
    </row>
    <row r="507" spans="1:19" x14ac:dyDescent="0.3">
      <c r="A507" t="s">
        <v>0</v>
      </c>
      <c r="B507" t="s">
        <v>4463</v>
      </c>
      <c r="C507" t="s">
        <v>2077</v>
      </c>
      <c r="D507" t="s">
        <v>194</v>
      </c>
      <c r="E507" t="s">
        <v>36</v>
      </c>
      <c r="F507" t="s">
        <v>4417</v>
      </c>
      <c r="G507" t="s">
        <v>4418</v>
      </c>
      <c r="H507" t="s">
        <v>0</v>
      </c>
      <c r="I507" t="s">
        <v>4462</v>
      </c>
      <c r="J507" s="85">
        <v>45049</v>
      </c>
      <c r="K507" t="s">
        <v>4375</v>
      </c>
      <c r="L507" t="s">
        <v>4371</v>
      </c>
      <c r="M507" t="s">
        <v>4372</v>
      </c>
      <c r="N507" t="s">
        <v>0</v>
      </c>
      <c r="O507" t="s">
        <v>0</v>
      </c>
      <c r="P507" t="s">
        <v>4373</v>
      </c>
      <c r="Q507" t="s">
        <v>4367</v>
      </c>
      <c r="R507" t="s">
        <v>0</v>
      </c>
      <c r="S507">
        <v>539941</v>
      </c>
    </row>
    <row r="508" spans="1:19" x14ac:dyDescent="0.3">
      <c r="A508" t="s">
        <v>0</v>
      </c>
      <c r="B508" t="s">
        <v>4465</v>
      </c>
      <c r="C508" t="s">
        <v>2077</v>
      </c>
      <c r="D508" t="s">
        <v>194</v>
      </c>
      <c r="E508" t="s">
        <v>36</v>
      </c>
      <c r="F508" t="s">
        <v>4437</v>
      </c>
      <c r="G508" t="s">
        <v>4418</v>
      </c>
      <c r="H508" t="s">
        <v>0</v>
      </c>
      <c r="I508" t="s">
        <v>4464</v>
      </c>
      <c r="J508" s="85">
        <v>45974</v>
      </c>
      <c r="K508" t="s">
        <v>4375</v>
      </c>
      <c r="L508" t="s">
        <v>4371</v>
      </c>
      <c r="M508" t="s">
        <v>4372</v>
      </c>
      <c r="N508" t="s">
        <v>0</v>
      </c>
      <c r="O508" t="s">
        <v>0</v>
      </c>
      <c r="P508" t="s">
        <v>4373</v>
      </c>
      <c r="Q508" t="s">
        <v>4367</v>
      </c>
      <c r="R508" t="s">
        <v>0</v>
      </c>
      <c r="S508">
        <v>539941</v>
      </c>
    </row>
    <row r="509" spans="1:19" x14ac:dyDescent="0.3">
      <c r="A509" t="s">
        <v>0</v>
      </c>
      <c r="B509" t="s">
        <v>4468</v>
      </c>
      <c r="C509" t="s">
        <v>2077</v>
      </c>
      <c r="D509" t="s">
        <v>194</v>
      </c>
      <c r="E509" t="s">
        <v>36</v>
      </c>
      <c r="F509" t="s">
        <v>4466</v>
      </c>
      <c r="G509" t="s">
        <v>4418</v>
      </c>
      <c r="H509" t="s">
        <v>0</v>
      </c>
      <c r="I509" t="s">
        <v>4467</v>
      </c>
      <c r="J509" s="85">
        <v>45995</v>
      </c>
      <c r="K509" t="s">
        <v>4375</v>
      </c>
      <c r="L509" t="s">
        <v>4371</v>
      </c>
      <c r="M509" t="s">
        <v>4372</v>
      </c>
      <c r="N509" t="s">
        <v>0</v>
      </c>
      <c r="O509" t="s">
        <v>0</v>
      </c>
      <c r="P509" t="s">
        <v>4373</v>
      </c>
      <c r="Q509" t="s">
        <v>4367</v>
      </c>
      <c r="R509" t="s">
        <v>0</v>
      </c>
      <c r="S509">
        <v>539941</v>
      </c>
    </row>
    <row r="510" spans="1:19" x14ac:dyDescent="0.3">
      <c r="A510" t="s">
        <v>0</v>
      </c>
      <c r="B510" t="s">
        <v>1671</v>
      </c>
      <c r="C510" t="s">
        <v>2077</v>
      </c>
      <c r="D510" t="s">
        <v>142</v>
      </c>
      <c r="E510" t="s">
        <v>144</v>
      </c>
      <c r="F510" t="s">
        <v>4368</v>
      </c>
      <c r="G510" t="s">
        <v>101</v>
      </c>
      <c r="H510" t="s">
        <v>0</v>
      </c>
      <c r="I510" t="s">
        <v>5396</v>
      </c>
      <c r="J510" s="85">
        <v>44344</v>
      </c>
      <c r="K510" t="s">
        <v>4375</v>
      </c>
      <c r="L510" t="s">
        <v>4371</v>
      </c>
      <c r="M510" t="s">
        <v>4372</v>
      </c>
      <c r="N510" t="s">
        <v>708</v>
      </c>
      <c r="O510" t="s">
        <v>708</v>
      </c>
      <c r="P510" t="s">
        <v>4373</v>
      </c>
      <c r="Q510" t="s">
        <v>4367</v>
      </c>
      <c r="R510" t="s">
        <v>0</v>
      </c>
      <c r="S510">
        <v>5405211</v>
      </c>
    </row>
    <row r="511" spans="1:19" x14ac:dyDescent="0.3">
      <c r="A511" t="s">
        <v>0</v>
      </c>
      <c r="B511" t="s">
        <v>5049</v>
      </c>
      <c r="C511" t="s">
        <v>2077</v>
      </c>
      <c r="D511" t="s">
        <v>199</v>
      </c>
      <c r="E511" t="s">
        <v>162</v>
      </c>
      <c r="F511" t="s">
        <v>4368</v>
      </c>
      <c r="G511" t="s">
        <v>101</v>
      </c>
      <c r="H511" t="s">
        <v>0</v>
      </c>
      <c r="I511" t="s">
        <v>5048</v>
      </c>
      <c r="J511" s="85">
        <v>45695</v>
      </c>
      <c r="K511" t="s">
        <v>4375</v>
      </c>
      <c r="L511" t="s">
        <v>4371</v>
      </c>
      <c r="M511" t="s">
        <v>4372</v>
      </c>
      <c r="N511" t="s">
        <v>702</v>
      </c>
      <c r="O511" t="s">
        <v>708</v>
      </c>
      <c r="P511" t="s">
        <v>4373</v>
      </c>
      <c r="Q511" t="s">
        <v>4367</v>
      </c>
      <c r="R511" t="s">
        <v>0</v>
      </c>
      <c r="S511">
        <v>5405842</v>
      </c>
    </row>
    <row r="512" spans="1:19" x14ac:dyDescent="0.3">
      <c r="A512" t="s">
        <v>0</v>
      </c>
      <c r="B512" t="s">
        <v>5051</v>
      </c>
      <c r="C512" t="s">
        <v>2077</v>
      </c>
      <c r="D512" t="s">
        <v>199</v>
      </c>
      <c r="E512" t="s">
        <v>162</v>
      </c>
      <c r="F512" t="s">
        <v>24</v>
      </c>
      <c r="G512" t="s">
        <v>4400</v>
      </c>
      <c r="H512" t="s">
        <v>0</v>
      </c>
      <c r="I512" t="s">
        <v>5050</v>
      </c>
      <c r="J512" s="85">
        <v>45524</v>
      </c>
      <c r="K512" t="s">
        <v>4375</v>
      </c>
      <c r="L512" t="s">
        <v>4371</v>
      </c>
      <c r="M512" t="s">
        <v>4372</v>
      </c>
      <c r="N512" t="s">
        <v>0</v>
      </c>
      <c r="O512" t="s">
        <v>0</v>
      </c>
      <c r="P512" t="s">
        <v>4373</v>
      </c>
      <c r="Q512" t="s">
        <v>4367</v>
      </c>
      <c r="R512" t="s">
        <v>0</v>
      </c>
      <c r="S512">
        <v>540584</v>
      </c>
    </row>
    <row r="513" spans="1:19" x14ac:dyDescent="0.3">
      <c r="A513" t="s">
        <v>0</v>
      </c>
      <c r="B513" t="s">
        <v>1673</v>
      </c>
      <c r="C513" t="s">
        <v>2077</v>
      </c>
      <c r="D513" t="s">
        <v>2345</v>
      </c>
      <c r="E513" t="s">
        <v>312</v>
      </c>
      <c r="F513" t="s">
        <v>4368</v>
      </c>
      <c r="G513" t="s">
        <v>1714</v>
      </c>
      <c r="H513" t="s">
        <v>0</v>
      </c>
      <c r="I513" t="s">
        <v>4369</v>
      </c>
      <c r="J513" s="85">
        <v>42731</v>
      </c>
      <c r="K513" t="s">
        <v>4370</v>
      </c>
      <c r="L513" t="s">
        <v>4371</v>
      </c>
      <c r="M513" t="s">
        <v>4372</v>
      </c>
      <c r="N513" t="s">
        <v>708</v>
      </c>
      <c r="O513" t="s">
        <v>708</v>
      </c>
      <c r="P513" t="s">
        <v>4373</v>
      </c>
      <c r="Q513" t="s">
        <v>4367</v>
      </c>
      <c r="R513" t="s">
        <v>0</v>
      </c>
      <c r="S513">
        <v>5405851</v>
      </c>
    </row>
    <row r="514" spans="1:19" x14ac:dyDescent="0.3">
      <c r="A514" t="s">
        <v>0</v>
      </c>
      <c r="B514" t="s">
        <v>1675</v>
      </c>
      <c r="C514" t="s">
        <v>2077</v>
      </c>
      <c r="D514" t="s">
        <v>2346</v>
      </c>
      <c r="E514" t="s">
        <v>1214</v>
      </c>
      <c r="F514" t="s">
        <v>4368</v>
      </c>
      <c r="G514" t="s">
        <v>1714</v>
      </c>
      <c r="H514" t="s">
        <v>0</v>
      </c>
      <c r="I514" t="s">
        <v>4369</v>
      </c>
      <c r="J514" s="85">
        <v>42731</v>
      </c>
      <c r="K514" t="s">
        <v>4370</v>
      </c>
      <c r="L514" t="s">
        <v>4371</v>
      </c>
      <c r="M514" t="s">
        <v>4372</v>
      </c>
      <c r="N514" t="s">
        <v>702</v>
      </c>
      <c r="O514" t="s">
        <v>708</v>
      </c>
      <c r="P514" t="s">
        <v>4373</v>
      </c>
      <c r="Q514" t="s">
        <v>4367</v>
      </c>
      <c r="R514" t="s">
        <v>0</v>
      </c>
      <c r="S514">
        <v>5409962</v>
      </c>
    </row>
    <row r="515" spans="1:19" x14ac:dyDescent="0.3">
      <c r="A515" t="s">
        <v>0</v>
      </c>
      <c r="B515" t="s">
        <v>560</v>
      </c>
      <c r="C515" t="s">
        <v>2077</v>
      </c>
      <c r="D515" t="s">
        <v>1225</v>
      </c>
      <c r="E515" t="s">
        <v>1226</v>
      </c>
      <c r="F515" t="s">
        <v>4368</v>
      </c>
      <c r="G515" t="s">
        <v>101</v>
      </c>
      <c r="H515" t="s">
        <v>0</v>
      </c>
      <c r="I515" t="s">
        <v>4380</v>
      </c>
      <c r="J515" s="85">
        <v>45261</v>
      </c>
      <c r="K515" t="s">
        <v>4375</v>
      </c>
      <c r="L515" t="s">
        <v>4371</v>
      </c>
      <c r="M515" t="s">
        <v>4372</v>
      </c>
      <c r="N515" t="s">
        <v>708</v>
      </c>
      <c r="O515" t="s">
        <v>708</v>
      </c>
      <c r="P515" t="s">
        <v>4373</v>
      </c>
      <c r="Q515" t="s">
        <v>4367</v>
      </c>
      <c r="R515" t="s">
        <v>0</v>
      </c>
      <c r="S515">
        <v>5410751</v>
      </c>
    </row>
    <row r="516" spans="1:19" x14ac:dyDescent="0.3">
      <c r="A516" t="s">
        <v>0</v>
      </c>
      <c r="B516" t="s">
        <v>561</v>
      </c>
      <c r="C516" t="s">
        <v>2077</v>
      </c>
      <c r="D516" t="s">
        <v>1228</v>
      </c>
      <c r="E516" t="s">
        <v>1903</v>
      </c>
      <c r="F516" t="s">
        <v>4368</v>
      </c>
      <c r="G516" t="s">
        <v>101</v>
      </c>
      <c r="H516" t="s">
        <v>0</v>
      </c>
      <c r="I516" t="s">
        <v>4369</v>
      </c>
      <c r="J516" s="85">
        <v>42731</v>
      </c>
      <c r="K516" t="s">
        <v>4370</v>
      </c>
      <c r="L516" t="s">
        <v>4371</v>
      </c>
      <c r="M516" t="s">
        <v>4372</v>
      </c>
      <c r="N516" t="s">
        <v>708</v>
      </c>
      <c r="O516" t="s">
        <v>708</v>
      </c>
      <c r="P516" t="s">
        <v>4373</v>
      </c>
      <c r="Q516" t="s">
        <v>4367</v>
      </c>
      <c r="R516" t="s">
        <v>0</v>
      </c>
      <c r="S516">
        <v>5410771</v>
      </c>
    </row>
    <row r="517" spans="1:19" x14ac:dyDescent="0.3">
      <c r="A517" t="s">
        <v>0</v>
      </c>
      <c r="B517" t="s">
        <v>562</v>
      </c>
      <c r="C517" t="s">
        <v>2077</v>
      </c>
      <c r="D517" t="s">
        <v>1208</v>
      </c>
      <c r="E517" t="s">
        <v>1209</v>
      </c>
      <c r="F517" t="s">
        <v>4368</v>
      </c>
      <c r="G517" t="s">
        <v>101</v>
      </c>
      <c r="H517" t="s">
        <v>0</v>
      </c>
      <c r="I517" t="s">
        <v>4369</v>
      </c>
      <c r="J517" s="85">
        <v>42731</v>
      </c>
      <c r="K517" t="s">
        <v>4370</v>
      </c>
      <c r="L517" t="s">
        <v>4371</v>
      </c>
      <c r="M517" t="s">
        <v>4372</v>
      </c>
      <c r="N517" t="s">
        <v>708</v>
      </c>
      <c r="O517" t="s">
        <v>708</v>
      </c>
      <c r="P517" t="s">
        <v>4373</v>
      </c>
      <c r="Q517" t="s">
        <v>4367</v>
      </c>
      <c r="R517" t="s">
        <v>0</v>
      </c>
      <c r="S517">
        <v>5410781</v>
      </c>
    </row>
    <row r="518" spans="1:19" x14ac:dyDescent="0.3">
      <c r="A518" t="s">
        <v>0</v>
      </c>
      <c r="B518" t="s">
        <v>4969</v>
      </c>
      <c r="C518" t="s">
        <v>2077</v>
      </c>
      <c r="D518" t="s">
        <v>2248</v>
      </c>
      <c r="E518" t="s">
        <v>109</v>
      </c>
      <c r="F518" t="s">
        <v>4368</v>
      </c>
      <c r="G518" t="s">
        <v>2254</v>
      </c>
      <c r="H518" t="s">
        <v>0</v>
      </c>
      <c r="I518" t="s">
        <v>4612</v>
      </c>
      <c r="J518" s="85">
        <v>45187</v>
      </c>
      <c r="K518" t="s">
        <v>4375</v>
      </c>
      <c r="L518" t="s">
        <v>4371</v>
      </c>
      <c r="M518" t="s">
        <v>4372</v>
      </c>
      <c r="N518" t="s">
        <v>702</v>
      </c>
      <c r="O518" t="s">
        <v>708</v>
      </c>
      <c r="P518" t="s">
        <v>4373</v>
      </c>
      <c r="Q518" t="s">
        <v>4367</v>
      </c>
      <c r="R518" t="s">
        <v>0</v>
      </c>
      <c r="S518">
        <v>5415172</v>
      </c>
    </row>
    <row r="519" spans="1:19" x14ac:dyDescent="0.3">
      <c r="A519" t="s">
        <v>0</v>
      </c>
      <c r="B519" t="s">
        <v>4389</v>
      </c>
      <c r="C519" t="s">
        <v>2077</v>
      </c>
      <c r="D519" t="s">
        <v>391</v>
      </c>
      <c r="E519" t="s">
        <v>162</v>
      </c>
      <c r="F519" t="s">
        <v>4368</v>
      </c>
      <c r="G519" t="s">
        <v>4387</v>
      </c>
      <c r="H519" t="s">
        <v>0</v>
      </c>
      <c r="I519" t="s">
        <v>4388</v>
      </c>
      <c r="J519" s="85">
        <v>46082</v>
      </c>
      <c r="K519" t="s">
        <v>4375</v>
      </c>
      <c r="L519" t="s">
        <v>4371</v>
      </c>
      <c r="M519" t="s">
        <v>4372</v>
      </c>
      <c r="N519" t="s">
        <v>1594</v>
      </c>
      <c r="O519" t="s">
        <v>708</v>
      </c>
      <c r="P519" t="s">
        <v>4373</v>
      </c>
      <c r="Q519" t="s">
        <v>4367</v>
      </c>
      <c r="R519" t="s">
        <v>0</v>
      </c>
      <c r="S519">
        <v>5425649</v>
      </c>
    </row>
    <row r="520" spans="1:19" x14ac:dyDescent="0.3">
      <c r="A520" t="s">
        <v>0</v>
      </c>
      <c r="B520" t="s">
        <v>4391</v>
      </c>
      <c r="C520" t="s">
        <v>2077</v>
      </c>
      <c r="D520" t="s">
        <v>391</v>
      </c>
      <c r="E520" t="s">
        <v>162</v>
      </c>
      <c r="F520" t="s">
        <v>4384</v>
      </c>
      <c r="G520" t="s">
        <v>106</v>
      </c>
      <c r="H520" t="s">
        <v>0</v>
      </c>
      <c r="I520" t="s">
        <v>4388</v>
      </c>
      <c r="J520" s="85">
        <v>45357</v>
      </c>
      <c r="K520" t="s">
        <v>4390</v>
      </c>
      <c r="L520" t="s">
        <v>4371</v>
      </c>
      <c r="M520" t="s">
        <v>4372</v>
      </c>
      <c r="N520" t="s">
        <v>1612</v>
      </c>
      <c r="O520" t="s">
        <v>708</v>
      </c>
      <c r="P520" t="s">
        <v>4373</v>
      </c>
      <c r="Q520" t="s">
        <v>4367</v>
      </c>
      <c r="R520" t="s">
        <v>0</v>
      </c>
      <c r="S520">
        <v>5425646</v>
      </c>
    </row>
    <row r="521" spans="1:19" x14ac:dyDescent="0.3">
      <c r="A521" t="s">
        <v>0</v>
      </c>
      <c r="B521" t="s">
        <v>4394</v>
      </c>
      <c r="C521" t="s">
        <v>2077</v>
      </c>
      <c r="D521" t="s">
        <v>391</v>
      </c>
      <c r="E521" t="s">
        <v>162</v>
      </c>
      <c r="F521" t="s">
        <v>4392</v>
      </c>
      <c r="G521" t="s">
        <v>4393</v>
      </c>
      <c r="H521" t="s">
        <v>0</v>
      </c>
      <c r="I521" t="s">
        <v>4388</v>
      </c>
      <c r="J521" s="85">
        <v>45349</v>
      </c>
      <c r="K521" t="s">
        <v>4390</v>
      </c>
      <c r="L521" t="s">
        <v>4371</v>
      </c>
      <c r="M521" t="s">
        <v>4372</v>
      </c>
      <c r="N521" t="s">
        <v>1609</v>
      </c>
      <c r="O521" t="s">
        <v>708</v>
      </c>
      <c r="P521" t="s">
        <v>4373</v>
      </c>
      <c r="Q521" t="s">
        <v>4367</v>
      </c>
      <c r="R521" t="s">
        <v>0</v>
      </c>
      <c r="S521">
        <v>5425647</v>
      </c>
    </row>
    <row r="522" spans="1:19" x14ac:dyDescent="0.3">
      <c r="A522" t="s">
        <v>0</v>
      </c>
      <c r="B522" t="s">
        <v>4396</v>
      </c>
      <c r="C522" t="s">
        <v>2077</v>
      </c>
      <c r="D522" t="s">
        <v>391</v>
      </c>
      <c r="E522" t="s">
        <v>162</v>
      </c>
      <c r="F522" t="s">
        <v>4395</v>
      </c>
      <c r="G522" t="s">
        <v>57</v>
      </c>
      <c r="H522" t="s">
        <v>0</v>
      </c>
      <c r="I522" t="s">
        <v>4388</v>
      </c>
      <c r="J522" s="85">
        <v>45839</v>
      </c>
      <c r="K522" t="s">
        <v>4390</v>
      </c>
      <c r="L522" t="s">
        <v>4371</v>
      </c>
      <c r="M522" t="s">
        <v>4372</v>
      </c>
      <c r="N522" t="s">
        <v>1608</v>
      </c>
      <c r="O522" t="s">
        <v>708</v>
      </c>
      <c r="P522" t="s">
        <v>4373</v>
      </c>
      <c r="Q522" t="s">
        <v>4367</v>
      </c>
      <c r="R522" t="s">
        <v>0</v>
      </c>
      <c r="S522">
        <v>5425648</v>
      </c>
    </row>
    <row r="523" spans="1:19" x14ac:dyDescent="0.3">
      <c r="A523" t="s">
        <v>0</v>
      </c>
      <c r="B523" t="s">
        <v>4399</v>
      </c>
      <c r="C523" t="s">
        <v>2077</v>
      </c>
      <c r="D523" t="s">
        <v>391</v>
      </c>
      <c r="E523" t="s">
        <v>162</v>
      </c>
      <c r="F523" t="s">
        <v>4397</v>
      </c>
      <c r="G523" t="s">
        <v>3429</v>
      </c>
      <c r="H523" t="s">
        <v>0</v>
      </c>
      <c r="I523" t="s">
        <v>4388</v>
      </c>
      <c r="J523" s="85">
        <v>45947</v>
      </c>
      <c r="K523" t="s">
        <v>4398</v>
      </c>
      <c r="L523" t="s">
        <v>4371</v>
      </c>
      <c r="M523" t="s">
        <v>4372</v>
      </c>
      <c r="N523" t="s">
        <v>1610</v>
      </c>
      <c r="O523" t="s">
        <v>708</v>
      </c>
      <c r="P523" t="s">
        <v>4373</v>
      </c>
      <c r="Q523" t="s">
        <v>4367</v>
      </c>
      <c r="R523" t="s">
        <v>0</v>
      </c>
      <c r="S523">
        <v>5425645</v>
      </c>
    </row>
    <row r="524" spans="1:19" x14ac:dyDescent="0.3">
      <c r="A524" t="s">
        <v>0</v>
      </c>
      <c r="B524" t="s">
        <v>4402</v>
      </c>
      <c r="C524" t="s">
        <v>2077</v>
      </c>
      <c r="D524" t="s">
        <v>391</v>
      </c>
      <c r="E524" t="s">
        <v>162</v>
      </c>
      <c r="F524" t="s">
        <v>24</v>
      </c>
      <c r="G524" t="s">
        <v>4400</v>
      </c>
      <c r="H524" t="s">
        <v>0</v>
      </c>
      <c r="I524" t="s">
        <v>4401</v>
      </c>
      <c r="J524" s="85">
        <v>43529</v>
      </c>
      <c r="K524" t="s">
        <v>4375</v>
      </c>
      <c r="L524" t="s">
        <v>4371</v>
      </c>
      <c r="M524" t="s">
        <v>4372</v>
      </c>
      <c r="N524" t="s">
        <v>0</v>
      </c>
      <c r="O524" t="s">
        <v>0</v>
      </c>
      <c r="P524" t="s">
        <v>4373</v>
      </c>
      <c r="Q524" t="s">
        <v>4367</v>
      </c>
      <c r="R524" t="s">
        <v>0</v>
      </c>
      <c r="S524">
        <v>542564</v>
      </c>
    </row>
    <row r="525" spans="1:19" x14ac:dyDescent="0.3">
      <c r="A525" t="s">
        <v>0</v>
      </c>
      <c r="B525" t="s">
        <v>1677</v>
      </c>
      <c r="C525" t="s">
        <v>2077</v>
      </c>
      <c r="D525" t="s">
        <v>995</v>
      </c>
      <c r="E525" t="s">
        <v>1579</v>
      </c>
      <c r="F525" t="s">
        <v>4368</v>
      </c>
      <c r="G525" t="s">
        <v>1339</v>
      </c>
      <c r="H525" t="s">
        <v>0</v>
      </c>
      <c r="I525" t="s">
        <v>4403</v>
      </c>
      <c r="J525" s="85">
        <v>45261</v>
      </c>
      <c r="K525" t="s">
        <v>4375</v>
      </c>
      <c r="L525" t="s">
        <v>4371</v>
      </c>
      <c r="M525" t="s">
        <v>4372</v>
      </c>
      <c r="N525" t="s">
        <v>708</v>
      </c>
      <c r="O525" t="s">
        <v>708</v>
      </c>
      <c r="P525" t="s">
        <v>4373</v>
      </c>
      <c r="Q525" t="s">
        <v>4367</v>
      </c>
      <c r="R525" t="s">
        <v>0</v>
      </c>
      <c r="S525">
        <v>5429051</v>
      </c>
    </row>
    <row r="526" spans="1:19" x14ac:dyDescent="0.3">
      <c r="A526" t="s">
        <v>0</v>
      </c>
      <c r="B526" t="s">
        <v>563</v>
      </c>
      <c r="C526" t="s">
        <v>2077</v>
      </c>
      <c r="D526" t="s">
        <v>1231</v>
      </c>
      <c r="E526" t="s">
        <v>1232</v>
      </c>
      <c r="F526" t="s">
        <v>4368</v>
      </c>
      <c r="G526" t="s">
        <v>101</v>
      </c>
      <c r="H526" t="s">
        <v>0</v>
      </c>
      <c r="I526" t="s">
        <v>4380</v>
      </c>
      <c r="J526" s="85">
        <v>45261</v>
      </c>
      <c r="K526" t="s">
        <v>4375</v>
      </c>
      <c r="L526" t="s">
        <v>4371</v>
      </c>
      <c r="M526" t="s">
        <v>4372</v>
      </c>
      <c r="N526" t="s">
        <v>708</v>
      </c>
      <c r="O526" t="s">
        <v>708</v>
      </c>
      <c r="P526" t="s">
        <v>4373</v>
      </c>
      <c r="Q526" t="s">
        <v>4367</v>
      </c>
      <c r="R526" t="s">
        <v>0</v>
      </c>
      <c r="S526">
        <v>5436551</v>
      </c>
    </row>
    <row r="527" spans="1:19" x14ac:dyDescent="0.3">
      <c r="A527" t="s">
        <v>0</v>
      </c>
      <c r="B527" t="s">
        <v>2202</v>
      </c>
      <c r="C527" t="s">
        <v>2077</v>
      </c>
      <c r="D527" t="s">
        <v>2206</v>
      </c>
      <c r="E527" t="s">
        <v>2161</v>
      </c>
      <c r="F527" t="s">
        <v>4368</v>
      </c>
      <c r="G527" t="s">
        <v>3422</v>
      </c>
      <c r="H527" t="s">
        <v>0</v>
      </c>
      <c r="I527" t="s">
        <v>5520</v>
      </c>
      <c r="J527" s="85">
        <v>44897</v>
      </c>
      <c r="K527" t="s">
        <v>5521</v>
      </c>
      <c r="L527" t="s">
        <v>4371</v>
      </c>
      <c r="M527" t="s">
        <v>4372</v>
      </c>
      <c r="N527" t="s">
        <v>708</v>
      </c>
      <c r="O527" t="s">
        <v>708</v>
      </c>
      <c r="P527" t="s">
        <v>4373</v>
      </c>
      <c r="Q527" t="s">
        <v>4367</v>
      </c>
      <c r="R527" t="s">
        <v>0</v>
      </c>
      <c r="S527">
        <v>5441771</v>
      </c>
    </row>
    <row r="528" spans="1:19" x14ac:dyDescent="0.3">
      <c r="A528" t="s">
        <v>0</v>
      </c>
      <c r="B528" t="s">
        <v>2202</v>
      </c>
      <c r="C528" t="s">
        <v>2077</v>
      </c>
      <c r="D528" t="s">
        <v>2206</v>
      </c>
      <c r="E528" t="s">
        <v>2161</v>
      </c>
      <c r="F528" t="s">
        <v>4376</v>
      </c>
      <c r="G528" t="s">
        <v>1339</v>
      </c>
      <c r="H528" t="s">
        <v>0</v>
      </c>
      <c r="I528" t="s">
        <v>4560</v>
      </c>
      <c r="J528" s="85">
        <v>46387</v>
      </c>
      <c r="K528" t="s">
        <v>4375</v>
      </c>
      <c r="L528" t="s">
        <v>4371</v>
      </c>
      <c r="M528" t="s">
        <v>4372</v>
      </c>
      <c r="N528" t="s">
        <v>702</v>
      </c>
      <c r="O528" t="s">
        <v>708</v>
      </c>
      <c r="P528" t="s">
        <v>4373</v>
      </c>
      <c r="Q528" t="s">
        <v>4367</v>
      </c>
      <c r="R528" t="s">
        <v>0</v>
      </c>
      <c r="S528">
        <v>5441772</v>
      </c>
    </row>
    <row r="529" spans="1:19" x14ac:dyDescent="0.3">
      <c r="A529" t="s">
        <v>0</v>
      </c>
      <c r="B529" t="s">
        <v>5522</v>
      </c>
      <c r="C529" t="s">
        <v>2077</v>
      </c>
      <c r="D529" t="s">
        <v>2206</v>
      </c>
      <c r="E529" t="s">
        <v>2161</v>
      </c>
      <c r="F529" t="s">
        <v>4561</v>
      </c>
      <c r="G529" t="s">
        <v>57</v>
      </c>
      <c r="H529" t="s">
        <v>0</v>
      </c>
      <c r="I529" t="s">
        <v>4560</v>
      </c>
      <c r="J529" s="85">
        <v>45989</v>
      </c>
      <c r="K529" t="s">
        <v>4375</v>
      </c>
      <c r="L529" t="s">
        <v>4371</v>
      </c>
      <c r="M529" t="s">
        <v>4372</v>
      </c>
      <c r="N529" t="s">
        <v>1605</v>
      </c>
      <c r="O529" t="s">
        <v>708</v>
      </c>
      <c r="P529" t="s">
        <v>4373</v>
      </c>
      <c r="Q529" t="s">
        <v>4367</v>
      </c>
      <c r="R529" t="s">
        <v>0</v>
      </c>
      <c r="S529">
        <v>5441773</v>
      </c>
    </row>
    <row r="530" spans="1:19" x14ac:dyDescent="0.3">
      <c r="A530" t="s">
        <v>0</v>
      </c>
      <c r="B530" t="s">
        <v>2401</v>
      </c>
      <c r="C530" t="s">
        <v>2077</v>
      </c>
      <c r="D530" t="s">
        <v>2206</v>
      </c>
      <c r="E530" t="s">
        <v>2161</v>
      </c>
      <c r="F530" t="s">
        <v>4378</v>
      </c>
      <c r="G530" t="s">
        <v>1880</v>
      </c>
      <c r="H530" t="s">
        <v>0</v>
      </c>
      <c r="I530" t="s">
        <v>4472</v>
      </c>
      <c r="J530" s="85">
        <v>44915</v>
      </c>
      <c r="K530" t="s">
        <v>4375</v>
      </c>
      <c r="L530" t="s">
        <v>4371</v>
      </c>
      <c r="M530" t="s">
        <v>4372</v>
      </c>
      <c r="N530" t="s">
        <v>708</v>
      </c>
      <c r="O530" t="s">
        <v>708</v>
      </c>
      <c r="P530" t="s">
        <v>4373</v>
      </c>
      <c r="Q530" t="s">
        <v>4367</v>
      </c>
      <c r="R530" t="s">
        <v>0</v>
      </c>
      <c r="S530">
        <v>5441771</v>
      </c>
    </row>
    <row r="531" spans="1:19" x14ac:dyDescent="0.3">
      <c r="A531" t="s">
        <v>0</v>
      </c>
      <c r="B531" t="s">
        <v>5524</v>
      </c>
      <c r="C531" t="s">
        <v>2077</v>
      </c>
      <c r="D531" t="s">
        <v>2206</v>
      </c>
      <c r="E531" t="s">
        <v>2161</v>
      </c>
      <c r="F531" t="s">
        <v>24</v>
      </c>
      <c r="G531" t="s">
        <v>4400</v>
      </c>
      <c r="H531" t="s">
        <v>0</v>
      </c>
      <c r="I531" t="s">
        <v>5523</v>
      </c>
      <c r="J531" s="85">
        <v>45420</v>
      </c>
      <c r="K531" t="s">
        <v>4375</v>
      </c>
      <c r="L531" t="s">
        <v>4371</v>
      </c>
      <c r="M531" t="s">
        <v>4372</v>
      </c>
      <c r="N531" t="s">
        <v>0</v>
      </c>
      <c r="O531" t="s">
        <v>0</v>
      </c>
      <c r="P531" t="s">
        <v>4373</v>
      </c>
      <c r="Q531" t="s">
        <v>4367</v>
      </c>
      <c r="R531" t="s">
        <v>0</v>
      </c>
      <c r="S531">
        <v>544177</v>
      </c>
    </row>
    <row r="532" spans="1:19" x14ac:dyDescent="0.3">
      <c r="A532" t="s">
        <v>0</v>
      </c>
      <c r="B532" t="s">
        <v>564</v>
      </c>
      <c r="C532" t="s">
        <v>2077</v>
      </c>
      <c r="D532" t="s">
        <v>2348</v>
      </c>
      <c r="E532" t="s">
        <v>1885</v>
      </c>
      <c r="F532" t="s">
        <v>4368</v>
      </c>
      <c r="G532" t="s">
        <v>2258</v>
      </c>
      <c r="H532" t="s">
        <v>0</v>
      </c>
      <c r="I532" t="s">
        <v>4369</v>
      </c>
      <c r="J532" s="85">
        <v>42731</v>
      </c>
      <c r="K532" t="s">
        <v>4370</v>
      </c>
      <c r="L532" t="s">
        <v>4371</v>
      </c>
      <c r="M532" t="s">
        <v>4372</v>
      </c>
      <c r="N532" t="s">
        <v>708</v>
      </c>
      <c r="O532" t="s">
        <v>708</v>
      </c>
      <c r="P532" t="s">
        <v>4373</v>
      </c>
      <c r="Q532" t="s">
        <v>4367</v>
      </c>
      <c r="R532" t="s">
        <v>0</v>
      </c>
      <c r="S532">
        <v>5448251</v>
      </c>
    </row>
    <row r="533" spans="1:19" x14ac:dyDescent="0.3">
      <c r="A533" t="s">
        <v>0</v>
      </c>
      <c r="B533" t="s">
        <v>4515</v>
      </c>
      <c r="C533" t="s">
        <v>2077</v>
      </c>
      <c r="D533" t="s">
        <v>2290</v>
      </c>
      <c r="E533" t="s">
        <v>2240</v>
      </c>
      <c r="F533" t="s">
        <v>4368</v>
      </c>
      <c r="G533" t="s">
        <v>1705</v>
      </c>
      <c r="H533" t="s">
        <v>0</v>
      </c>
      <c r="I533" t="s">
        <v>4383</v>
      </c>
      <c r="J533" s="85">
        <v>45261</v>
      </c>
      <c r="K533" t="s">
        <v>4375</v>
      </c>
      <c r="L533" t="s">
        <v>4371</v>
      </c>
      <c r="M533" t="s">
        <v>4372</v>
      </c>
      <c r="N533" t="s">
        <v>702</v>
      </c>
      <c r="O533" t="s">
        <v>708</v>
      </c>
      <c r="P533" t="s">
        <v>4373</v>
      </c>
      <c r="Q533" t="s">
        <v>4367</v>
      </c>
      <c r="R533" t="s">
        <v>0</v>
      </c>
      <c r="S533">
        <v>5459942</v>
      </c>
    </row>
    <row r="534" spans="1:19" x14ac:dyDescent="0.3">
      <c r="A534" t="s">
        <v>0</v>
      </c>
      <c r="B534" t="s">
        <v>4770</v>
      </c>
      <c r="C534" t="s">
        <v>2077</v>
      </c>
      <c r="D534" t="s">
        <v>1257</v>
      </c>
      <c r="E534" t="s">
        <v>1258</v>
      </c>
      <c r="F534" t="s">
        <v>4368</v>
      </c>
      <c r="G534" t="s">
        <v>1339</v>
      </c>
      <c r="H534" t="s">
        <v>0</v>
      </c>
      <c r="I534" t="s">
        <v>4369</v>
      </c>
      <c r="J534" s="85">
        <v>42731</v>
      </c>
      <c r="K534" t="s">
        <v>4370</v>
      </c>
      <c r="L534" t="s">
        <v>4371</v>
      </c>
      <c r="M534" t="s">
        <v>4372</v>
      </c>
      <c r="N534" t="s">
        <v>708</v>
      </c>
      <c r="O534" t="s">
        <v>708</v>
      </c>
      <c r="P534" t="s">
        <v>4373</v>
      </c>
      <c r="Q534" t="s">
        <v>4367</v>
      </c>
      <c r="R534" t="s">
        <v>0</v>
      </c>
      <c r="S534">
        <v>5487831</v>
      </c>
    </row>
    <row r="535" spans="1:19" x14ac:dyDescent="0.3">
      <c r="A535" t="s">
        <v>0</v>
      </c>
      <c r="B535" t="s">
        <v>565</v>
      </c>
      <c r="C535" t="s">
        <v>2077</v>
      </c>
      <c r="D535" t="s">
        <v>1217</v>
      </c>
      <c r="E535" t="s">
        <v>1218</v>
      </c>
      <c r="F535" t="s">
        <v>4368</v>
      </c>
      <c r="G535" t="s">
        <v>101</v>
      </c>
      <c r="H535" t="s">
        <v>0</v>
      </c>
      <c r="I535" t="s">
        <v>4369</v>
      </c>
      <c r="J535" s="85">
        <v>42731</v>
      </c>
      <c r="K535" t="s">
        <v>4370</v>
      </c>
      <c r="L535" t="s">
        <v>4371</v>
      </c>
      <c r="M535" t="s">
        <v>4372</v>
      </c>
      <c r="N535" t="s">
        <v>708</v>
      </c>
      <c r="O535" t="s">
        <v>708</v>
      </c>
      <c r="P535" t="s">
        <v>4373</v>
      </c>
      <c r="Q535" t="s">
        <v>4367</v>
      </c>
      <c r="R535" t="s">
        <v>0</v>
      </c>
      <c r="S535">
        <v>5494771</v>
      </c>
    </row>
    <row r="536" spans="1:19" x14ac:dyDescent="0.3">
      <c r="A536" t="s">
        <v>0</v>
      </c>
      <c r="B536" t="s">
        <v>566</v>
      </c>
      <c r="C536" t="s">
        <v>2077</v>
      </c>
      <c r="D536" t="s">
        <v>1196</v>
      </c>
      <c r="E536" t="s">
        <v>1197</v>
      </c>
      <c r="F536" t="s">
        <v>4368</v>
      </c>
      <c r="G536" t="s">
        <v>101</v>
      </c>
      <c r="H536" t="s">
        <v>0</v>
      </c>
      <c r="I536" t="s">
        <v>4383</v>
      </c>
      <c r="J536" s="85">
        <v>45261</v>
      </c>
      <c r="K536" t="s">
        <v>4375</v>
      </c>
      <c r="L536" t="s">
        <v>4371</v>
      </c>
      <c r="M536" t="s">
        <v>4372</v>
      </c>
      <c r="N536" t="s">
        <v>708</v>
      </c>
      <c r="O536" t="s">
        <v>708</v>
      </c>
      <c r="P536" t="s">
        <v>4373</v>
      </c>
      <c r="Q536" t="s">
        <v>4367</v>
      </c>
      <c r="R536" t="s">
        <v>0</v>
      </c>
      <c r="S536">
        <v>5533971</v>
      </c>
    </row>
    <row r="537" spans="1:19" x14ac:dyDescent="0.3">
      <c r="A537" t="s">
        <v>0</v>
      </c>
      <c r="B537" t="s">
        <v>4751</v>
      </c>
      <c r="C537" t="s">
        <v>2077</v>
      </c>
      <c r="D537" t="s">
        <v>1255</v>
      </c>
      <c r="E537" t="s">
        <v>1256</v>
      </c>
      <c r="F537" t="s">
        <v>24</v>
      </c>
      <c r="G537" t="s">
        <v>4400</v>
      </c>
      <c r="H537" t="s">
        <v>0</v>
      </c>
      <c r="I537" t="s">
        <v>4750</v>
      </c>
      <c r="J537" s="85">
        <v>45910</v>
      </c>
      <c r="K537" t="s">
        <v>4375</v>
      </c>
      <c r="L537" t="s">
        <v>4371</v>
      </c>
      <c r="M537" t="s">
        <v>4372</v>
      </c>
      <c r="N537" t="s">
        <v>0</v>
      </c>
      <c r="O537" t="s">
        <v>0</v>
      </c>
      <c r="P537" t="s">
        <v>4373</v>
      </c>
      <c r="Q537" t="s">
        <v>4367</v>
      </c>
      <c r="R537" t="s">
        <v>0</v>
      </c>
      <c r="S537">
        <v>553398</v>
      </c>
    </row>
    <row r="538" spans="1:19" x14ac:dyDescent="0.3">
      <c r="A538" t="s">
        <v>0</v>
      </c>
      <c r="B538" t="s">
        <v>4753</v>
      </c>
      <c r="C538" t="s">
        <v>2077</v>
      </c>
      <c r="D538" t="s">
        <v>1255</v>
      </c>
      <c r="E538" t="s">
        <v>1256</v>
      </c>
      <c r="F538" t="s">
        <v>4417</v>
      </c>
      <c r="G538" t="s">
        <v>4418</v>
      </c>
      <c r="H538" t="s">
        <v>0</v>
      </c>
      <c r="I538" t="s">
        <v>4752</v>
      </c>
      <c r="J538" s="85">
        <v>45945</v>
      </c>
      <c r="K538" t="s">
        <v>4375</v>
      </c>
      <c r="L538" t="s">
        <v>4371</v>
      </c>
      <c r="M538" t="s">
        <v>4372</v>
      </c>
      <c r="N538" t="s">
        <v>0</v>
      </c>
      <c r="O538" t="s">
        <v>0</v>
      </c>
      <c r="P538" t="s">
        <v>4373</v>
      </c>
      <c r="Q538" t="s">
        <v>4367</v>
      </c>
      <c r="R538" t="s">
        <v>0</v>
      </c>
      <c r="S538">
        <v>553398</v>
      </c>
    </row>
    <row r="539" spans="1:19" x14ac:dyDescent="0.3">
      <c r="A539" t="s">
        <v>0</v>
      </c>
      <c r="B539" t="s">
        <v>567</v>
      </c>
      <c r="C539" t="s">
        <v>2077</v>
      </c>
      <c r="D539" t="s">
        <v>1063</v>
      </c>
      <c r="E539" t="s">
        <v>1064</v>
      </c>
      <c r="F539" t="s">
        <v>4368</v>
      </c>
      <c r="G539" t="s">
        <v>101</v>
      </c>
      <c r="H539" t="s">
        <v>0</v>
      </c>
      <c r="I539" t="s">
        <v>5153</v>
      </c>
      <c r="J539" s="85">
        <v>44146</v>
      </c>
      <c r="K539" t="s">
        <v>4375</v>
      </c>
      <c r="L539" t="s">
        <v>4371</v>
      </c>
      <c r="M539" t="s">
        <v>4372</v>
      </c>
      <c r="N539" t="s">
        <v>708</v>
      </c>
      <c r="O539" t="s">
        <v>708</v>
      </c>
      <c r="P539" t="s">
        <v>4373</v>
      </c>
      <c r="Q539" t="s">
        <v>4367</v>
      </c>
      <c r="R539" t="s">
        <v>0</v>
      </c>
      <c r="S539">
        <v>5562351</v>
      </c>
    </row>
    <row r="540" spans="1:19" x14ac:dyDescent="0.3">
      <c r="A540" t="s">
        <v>0</v>
      </c>
      <c r="B540" t="s">
        <v>568</v>
      </c>
      <c r="C540" t="s">
        <v>2077</v>
      </c>
      <c r="D540" t="s">
        <v>1213</v>
      </c>
      <c r="E540" t="s">
        <v>1214</v>
      </c>
      <c r="F540" t="s">
        <v>4368</v>
      </c>
      <c r="G540" t="s">
        <v>101</v>
      </c>
      <c r="H540" t="s">
        <v>0</v>
      </c>
      <c r="I540" t="s">
        <v>4369</v>
      </c>
      <c r="J540" s="85">
        <v>42731</v>
      </c>
      <c r="K540" t="s">
        <v>4370</v>
      </c>
      <c r="L540" t="s">
        <v>4371</v>
      </c>
      <c r="M540" t="s">
        <v>4372</v>
      </c>
      <c r="N540" t="s">
        <v>708</v>
      </c>
      <c r="O540" t="s">
        <v>708</v>
      </c>
      <c r="P540" t="s">
        <v>4373</v>
      </c>
      <c r="Q540" t="s">
        <v>4367</v>
      </c>
      <c r="R540" t="s">
        <v>0</v>
      </c>
      <c r="S540">
        <v>5589961</v>
      </c>
    </row>
    <row r="541" spans="1:19" x14ac:dyDescent="0.3">
      <c r="A541" t="s">
        <v>0</v>
      </c>
      <c r="B541" t="s">
        <v>569</v>
      </c>
      <c r="C541" t="s">
        <v>2077</v>
      </c>
      <c r="D541" t="s">
        <v>1259</v>
      </c>
      <c r="E541" t="s">
        <v>1214</v>
      </c>
      <c r="F541" t="s">
        <v>4368</v>
      </c>
      <c r="G541" t="s">
        <v>101</v>
      </c>
      <c r="H541" t="s">
        <v>0</v>
      </c>
      <c r="I541" t="s">
        <v>4369</v>
      </c>
      <c r="J541" s="85">
        <v>42731</v>
      </c>
      <c r="K541" t="s">
        <v>4370</v>
      </c>
      <c r="L541" t="s">
        <v>4371</v>
      </c>
      <c r="M541" t="s">
        <v>4372</v>
      </c>
      <c r="N541" t="s">
        <v>702</v>
      </c>
      <c r="O541" t="s">
        <v>708</v>
      </c>
      <c r="P541" t="s">
        <v>4373</v>
      </c>
      <c r="Q541" t="s">
        <v>4367</v>
      </c>
      <c r="R541" t="s">
        <v>0</v>
      </c>
      <c r="S541">
        <v>5594042</v>
      </c>
    </row>
    <row r="542" spans="1:19" x14ac:dyDescent="0.3">
      <c r="A542" t="s">
        <v>0</v>
      </c>
      <c r="B542" t="s">
        <v>570</v>
      </c>
      <c r="C542" t="s">
        <v>2077</v>
      </c>
      <c r="D542" t="s">
        <v>2349</v>
      </c>
      <c r="E542" t="s">
        <v>2291</v>
      </c>
      <c r="F542" t="s">
        <v>4368</v>
      </c>
      <c r="G542" t="s">
        <v>2254</v>
      </c>
      <c r="H542" t="s">
        <v>0</v>
      </c>
      <c r="I542" t="s">
        <v>4369</v>
      </c>
      <c r="J542" s="85">
        <v>42731</v>
      </c>
      <c r="K542" t="s">
        <v>4370</v>
      </c>
      <c r="L542" t="s">
        <v>4371</v>
      </c>
      <c r="M542" t="s">
        <v>4372</v>
      </c>
      <c r="N542" t="s">
        <v>708</v>
      </c>
      <c r="O542" t="s">
        <v>708</v>
      </c>
      <c r="P542" t="s">
        <v>4373</v>
      </c>
      <c r="Q542" t="s">
        <v>4367</v>
      </c>
      <c r="R542" t="s">
        <v>0</v>
      </c>
      <c r="S542">
        <v>5601921</v>
      </c>
    </row>
    <row r="543" spans="1:19" x14ac:dyDescent="0.3">
      <c r="A543" t="s">
        <v>0</v>
      </c>
      <c r="B543" t="s">
        <v>571</v>
      </c>
      <c r="C543" t="s">
        <v>2077</v>
      </c>
      <c r="D543" t="s">
        <v>2382</v>
      </c>
      <c r="E543" t="s">
        <v>2378</v>
      </c>
      <c r="F543" t="s">
        <v>4368</v>
      </c>
      <c r="G543" t="s">
        <v>2256</v>
      </c>
      <c r="H543" t="s">
        <v>0</v>
      </c>
      <c r="I543" t="s">
        <v>4547</v>
      </c>
      <c r="J543" s="85">
        <v>43125</v>
      </c>
      <c r="K543" t="s">
        <v>4375</v>
      </c>
      <c r="L543" t="s">
        <v>4371</v>
      </c>
      <c r="M543" t="s">
        <v>4372</v>
      </c>
      <c r="N543" t="s">
        <v>1605</v>
      </c>
      <c r="O543" t="s">
        <v>708</v>
      </c>
      <c r="P543" t="s">
        <v>4373</v>
      </c>
      <c r="Q543" t="s">
        <v>4367</v>
      </c>
      <c r="R543" t="s">
        <v>0</v>
      </c>
      <c r="S543">
        <v>5623113</v>
      </c>
    </row>
    <row r="544" spans="1:19" x14ac:dyDescent="0.3">
      <c r="A544" t="s">
        <v>0</v>
      </c>
      <c r="B544" t="s">
        <v>1678</v>
      </c>
      <c r="C544" t="s">
        <v>2077</v>
      </c>
      <c r="D544" t="s">
        <v>2293</v>
      </c>
      <c r="E544" t="s">
        <v>2294</v>
      </c>
      <c r="F544" t="s">
        <v>4368</v>
      </c>
      <c r="G544" t="s">
        <v>1714</v>
      </c>
      <c r="H544" t="s">
        <v>0</v>
      </c>
      <c r="I544" t="s">
        <v>4369</v>
      </c>
      <c r="J544" s="85">
        <v>42731</v>
      </c>
      <c r="K544" t="s">
        <v>4370</v>
      </c>
      <c r="L544" t="s">
        <v>4371</v>
      </c>
      <c r="M544" t="s">
        <v>4372</v>
      </c>
      <c r="N544" t="s">
        <v>708</v>
      </c>
      <c r="O544" t="s">
        <v>708</v>
      </c>
      <c r="P544" t="s">
        <v>4373</v>
      </c>
      <c r="Q544" t="s">
        <v>4367</v>
      </c>
      <c r="R544" t="s">
        <v>0</v>
      </c>
      <c r="S544">
        <v>5641261</v>
      </c>
    </row>
    <row r="545" spans="1:19" x14ac:dyDescent="0.3">
      <c r="A545" t="s">
        <v>0</v>
      </c>
      <c r="B545" t="s">
        <v>5249</v>
      </c>
      <c r="C545" t="s">
        <v>2077</v>
      </c>
      <c r="D545" t="s">
        <v>1059</v>
      </c>
      <c r="E545" t="s">
        <v>1060</v>
      </c>
      <c r="F545" t="s">
        <v>4368</v>
      </c>
      <c r="G545" t="s">
        <v>1339</v>
      </c>
      <c r="H545" t="s">
        <v>0</v>
      </c>
      <c r="I545" t="s">
        <v>4383</v>
      </c>
      <c r="J545" s="85">
        <v>45282</v>
      </c>
      <c r="K545" t="s">
        <v>4375</v>
      </c>
      <c r="L545" t="s">
        <v>4371</v>
      </c>
      <c r="M545" t="s">
        <v>4372</v>
      </c>
      <c r="N545" t="s">
        <v>702</v>
      </c>
      <c r="O545" t="s">
        <v>708</v>
      </c>
      <c r="P545" t="s">
        <v>4373</v>
      </c>
      <c r="Q545" t="s">
        <v>4367</v>
      </c>
      <c r="R545" t="s">
        <v>0</v>
      </c>
      <c r="S545">
        <v>5650292</v>
      </c>
    </row>
    <row r="546" spans="1:19" x14ac:dyDescent="0.3">
      <c r="A546" t="s">
        <v>0</v>
      </c>
      <c r="B546" t="s">
        <v>1521</v>
      </c>
      <c r="C546" t="s">
        <v>2077</v>
      </c>
      <c r="D546" t="s">
        <v>1059</v>
      </c>
      <c r="E546" t="s">
        <v>1060</v>
      </c>
      <c r="F546" t="s">
        <v>4378</v>
      </c>
      <c r="G546" t="s">
        <v>1573</v>
      </c>
      <c r="H546" t="s">
        <v>0</v>
      </c>
      <c r="I546" t="s">
        <v>5015</v>
      </c>
      <c r="J546" s="85">
        <v>44503</v>
      </c>
      <c r="K546" t="s">
        <v>4375</v>
      </c>
      <c r="L546" t="s">
        <v>4371</v>
      </c>
      <c r="M546" t="s">
        <v>4372</v>
      </c>
      <c r="N546" t="s">
        <v>708</v>
      </c>
      <c r="O546" t="s">
        <v>708</v>
      </c>
      <c r="P546" t="s">
        <v>4373</v>
      </c>
      <c r="Q546" t="s">
        <v>4367</v>
      </c>
      <c r="R546" t="s">
        <v>0</v>
      </c>
      <c r="S546">
        <v>5650291</v>
      </c>
    </row>
    <row r="547" spans="1:19" x14ac:dyDescent="0.3">
      <c r="A547" t="s">
        <v>0</v>
      </c>
      <c r="B547" t="s">
        <v>5251</v>
      </c>
      <c r="C547" t="s">
        <v>2077</v>
      </c>
      <c r="D547" t="s">
        <v>1059</v>
      </c>
      <c r="E547" t="s">
        <v>1060</v>
      </c>
      <c r="F547" t="s">
        <v>24</v>
      </c>
      <c r="G547" t="s">
        <v>4400</v>
      </c>
      <c r="H547" t="s">
        <v>0</v>
      </c>
      <c r="I547" t="s">
        <v>5250</v>
      </c>
      <c r="J547" s="85">
        <v>44908</v>
      </c>
      <c r="K547" t="s">
        <v>4375</v>
      </c>
      <c r="L547" t="s">
        <v>4371</v>
      </c>
      <c r="M547" t="s">
        <v>4372</v>
      </c>
      <c r="N547" t="s">
        <v>0</v>
      </c>
      <c r="O547" t="s">
        <v>0</v>
      </c>
      <c r="P547" t="s">
        <v>4373</v>
      </c>
      <c r="Q547" t="s">
        <v>4367</v>
      </c>
      <c r="R547" t="s">
        <v>0</v>
      </c>
      <c r="S547">
        <v>565029</v>
      </c>
    </row>
    <row r="548" spans="1:19" x14ac:dyDescent="0.3">
      <c r="A548" t="s">
        <v>0</v>
      </c>
      <c r="B548" t="s">
        <v>5253</v>
      </c>
      <c r="C548" t="s">
        <v>2077</v>
      </c>
      <c r="D548" t="s">
        <v>1059</v>
      </c>
      <c r="E548" t="s">
        <v>1060</v>
      </c>
      <c r="F548" t="s">
        <v>4417</v>
      </c>
      <c r="G548" t="s">
        <v>4418</v>
      </c>
      <c r="H548" t="s">
        <v>0</v>
      </c>
      <c r="I548" t="s">
        <v>5252</v>
      </c>
      <c r="J548" s="85">
        <v>45835</v>
      </c>
      <c r="K548" t="s">
        <v>4375</v>
      </c>
      <c r="L548" t="s">
        <v>4371</v>
      </c>
      <c r="M548" t="s">
        <v>4372</v>
      </c>
      <c r="N548" t="s">
        <v>0</v>
      </c>
      <c r="O548" t="s">
        <v>0</v>
      </c>
      <c r="P548" t="s">
        <v>4373</v>
      </c>
      <c r="Q548" t="s">
        <v>4367</v>
      </c>
      <c r="R548" t="s">
        <v>0</v>
      </c>
      <c r="S548">
        <v>565029</v>
      </c>
    </row>
    <row r="549" spans="1:19" x14ac:dyDescent="0.3">
      <c r="A549" t="s">
        <v>0</v>
      </c>
      <c r="B549" t="s">
        <v>5328</v>
      </c>
      <c r="C549" t="s">
        <v>2077</v>
      </c>
      <c r="D549" t="s">
        <v>1044</v>
      </c>
      <c r="E549" t="s">
        <v>22</v>
      </c>
      <c r="F549" t="s">
        <v>4368</v>
      </c>
      <c r="G549" t="s">
        <v>1339</v>
      </c>
      <c r="H549" t="s">
        <v>0</v>
      </c>
      <c r="I549" t="s">
        <v>4383</v>
      </c>
      <c r="J549" s="85">
        <v>45282</v>
      </c>
      <c r="K549" t="s">
        <v>4375</v>
      </c>
      <c r="L549" t="s">
        <v>4371</v>
      </c>
      <c r="M549" t="s">
        <v>4372</v>
      </c>
      <c r="N549" t="s">
        <v>702</v>
      </c>
      <c r="O549" t="s">
        <v>708</v>
      </c>
      <c r="P549" t="s">
        <v>4373</v>
      </c>
      <c r="Q549" t="s">
        <v>4367</v>
      </c>
      <c r="R549" t="s">
        <v>0</v>
      </c>
      <c r="S549">
        <v>5650322</v>
      </c>
    </row>
    <row r="550" spans="1:19" x14ac:dyDescent="0.3">
      <c r="A550" t="s">
        <v>0</v>
      </c>
      <c r="B550" t="s">
        <v>5478</v>
      </c>
      <c r="C550" t="s">
        <v>2077</v>
      </c>
      <c r="D550" t="s">
        <v>2017</v>
      </c>
      <c r="E550" t="s">
        <v>332</v>
      </c>
      <c r="F550" t="s">
        <v>4368</v>
      </c>
      <c r="G550" t="s">
        <v>1339</v>
      </c>
      <c r="H550" t="s">
        <v>0</v>
      </c>
      <c r="I550" t="s">
        <v>4383</v>
      </c>
      <c r="J550" s="85">
        <v>45348</v>
      </c>
      <c r="K550" t="s">
        <v>4375</v>
      </c>
      <c r="L550" t="s">
        <v>4371</v>
      </c>
      <c r="M550" t="s">
        <v>4372</v>
      </c>
      <c r="N550" t="s">
        <v>702</v>
      </c>
      <c r="O550" t="s">
        <v>708</v>
      </c>
      <c r="P550" t="s">
        <v>4373</v>
      </c>
      <c r="Q550" t="s">
        <v>4367</v>
      </c>
      <c r="R550" t="s">
        <v>0</v>
      </c>
      <c r="S550">
        <v>5650452</v>
      </c>
    </row>
    <row r="551" spans="1:19" x14ac:dyDescent="0.3">
      <c r="A551" t="s">
        <v>0</v>
      </c>
      <c r="B551" t="s">
        <v>4479</v>
      </c>
      <c r="C551" t="s">
        <v>2077</v>
      </c>
      <c r="D551" t="s">
        <v>871</v>
      </c>
      <c r="E551" t="s">
        <v>34</v>
      </c>
      <c r="F551" t="s">
        <v>4368</v>
      </c>
      <c r="G551" t="s">
        <v>101</v>
      </c>
      <c r="H551" t="s">
        <v>0</v>
      </c>
      <c r="I551" t="s">
        <v>4383</v>
      </c>
      <c r="J551" s="85">
        <v>45261</v>
      </c>
      <c r="K551" t="s">
        <v>4375</v>
      </c>
      <c r="L551" t="s">
        <v>4371</v>
      </c>
      <c r="M551" t="s">
        <v>4372</v>
      </c>
      <c r="N551" t="s">
        <v>702</v>
      </c>
      <c r="O551" t="s">
        <v>708</v>
      </c>
      <c r="P551" t="s">
        <v>4373</v>
      </c>
      <c r="Q551" t="s">
        <v>4367</v>
      </c>
      <c r="R551" t="s">
        <v>0</v>
      </c>
      <c r="S551">
        <v>5659122</v>
      </c>
    </row>
    <row r="552" spans="1:19" x14ac:dyDescent="0.3">
      <c r="A552" t="s">
        <v>0</v>
      </c>
      <c r="B552" t="s">
        <v>4480</v>
      </c>
      <c r="C552" t="s">
        <v>2077</v>
      </c>
      <c r="D552" t="s">
        <v>871</v>
      </c>
      <c r="E552" t="s">
        <v>34</v>
      </c>
      <c r="F552" t="s">
        <v>4384</v>
      </c>
      <c r="G552" t="s">
        <v>4393</v>
      </c>
      <c r="H552" t="s">
        <v>0</v>
      </c>
      <c r="I552" t="s">
        <v>4383</v>
      </c>
      <c r="J552" s="85">
        <v>45352</v>
      </c>
      <c r="K552" t="s">
        <v>4375</v>
      </c>
      <c r="L552" t="s">
        <v>4371</v>
      </c>
      <c r="M552" t="s">
        <v>4372</v>
      </c>
      <c r="N552" t="s">
        <v>1605</v>
      </c>
      <c r="O552" t="s">
        <v>708</v>
      </c>
      <c r="P552" t="s">
        <v>4373</v>
      </c>
      <c r="Q552" t="s">
        <v>4367</v>
      </c>
      <c r="R552" t="s">
        <v>0</v>
      </c>
      <c r="S552">
        <v>5659123</v>
      </c>
    </row>
    <row r="553" spans="1:19" x14ac:dyDescent="0.3">
      <c r="A553" t="s">
        <v>0</v>
      </c>
      <c r="B553" t="s">
        <v>4481</v>
      </c>
      <c r="C553" t="s">
        <v>2077</v>
      </c>
      <c r="D553" t="s">
        <v>871</v>
      </c>
      <c r="E553" t="s">
        <v>34</v>
      </c>
      <c r="F553" t="s">
        <v>4392</v>
      </c>
      <c r="G553" t="s">
        <v>4469</v>
      </c>
      <c r="H553" t="s">
        <v>0</v>
      </c>
      <c r="I553" t="s">
        <v>4470</v>
      </c>
      <c r="J553" s="85">
        <v>45940</v>
      </c>
      <c r="K553" t="s">
        <v>4375</v>
      </c>
      <c r="L553" t="s">
        <v>4371</v>
      </c>
      <c r="M553" t="s">
        <v>4372</v>
      </c>
      <c r="N553" t="s">
        <v>768</v>
      </c>
      <c r="O553" t="s">
        <v>708</v>
      </c>
      <c r="P553" t="s">
        <v>4373</v>
      </c>
      <c r="Q553" t="s">
        <v>4367</v>
      </c>
      <c r="R553" t="s">
        <v>0</v>
      </c>
      <c r="S553">
        <v>5659124</v>
      </c>
    </row>
    <row r="554" spans="1:19" x14ac:dyDescent="0.3">
      <c r="A554" t="s">
        <v>0</v>
      </c>
      <c r="B554" t="s">
        <v>4483</v>
      </c>
      <c r="C554" t="s">
        <v>2077</v>
      </c>
      <c r="D554" t="s">
        <v>871</v>
      </c>
      <c r="E554" t="s">
        <v>34</v>
      </c>
      <c r="F554" t="s">
        <v>4378</v>
      </c>
      <c r="G554" t="s">
        <v>2806</v>
      </c>
      <c r="H554" t="s">
        <v>0</v>
      </c>
      <c r="I554" t="s">
        <v>4482</v>
      </c>
      <c r="J554" s="85">
        <v>45098</v>
      </c>
      <c r="K554" t="s">
        <v>4375</v>
      </c>
      <c r="L554" t="s">
        <v>4371</v>
      </c>
      <c r="M554" t="s">
        <v>4372</v>
      </c>
      <c r="N554" t="s">
        <v>702</v>
      </c>
      <c r="O554" t="s">
        <v>708</v>
      </c>
      <c r="P554" t="s">
        <v>4373</v>
      </c>
      <c r="Q554" t="s">
        <v>4367</v>
      </c>
      <c r="R554" t="s">
        <v>0</v>
      </c>
      <c r="S554">
        <v>5659122</v>
      </c>
    </row>
    <row r="555" spans="1:19" x14ac:dyDescent="0.3">
      <c r="A555" t="s">
        <v>0</v>
      </c>
      <c r="B555" t="s">
        <v>4485</v>
      </c>
      <c r="C555" t="s">
        <v>2077</v>
      </c>
      <c r="D555" t="s">
        <v>871</v>
      </c>
      <c r="E555" t="s">
        <v>34</v>
      </c>
      <c r="F555" t="s">
        <v>24</v>
      </c>
      <c r="G555" t="s">
        <v>4400</v>
      </c>
      <c r="H555" t="s">
        <v>0</v>
      </c>
      <c r="I555" t="s">
        <v>4484</v>
      </c>
      <c r="J555" s="85">
        <v>43873</v>
      </c>
      <c r="K555" t="s">
        <v>4375</v>
      </c>
      <c r="L555" t="s">
        <v>4371</v>
      </c>
      <c r="M555" t="s">
        <v>4372</v>
      </c>
      <c r="N555" t="s">
        <v>0</v>
      </c>
      <c r="O555" t="s">
        <v>0</v>
      </c>
      <c r="P555" t="s">
        <v>4373</v>
      </c>
      <c r="Q555" t="s">
        <v>4367</v>
      </c>
      <c r="R555" t="s">
        <v>0</v>
      </c>
      <c r="S555">
        <v>565912</v>
      </c>
    </row>
    <row r="556" spans="1:19" x14ac:dyDescent="0.3">
      <c r="A556" t="s">
        <v>0</v>
      </c>
      <c r="B556" t="s">
        <v>4487</v>
      </c>
      <c r="C556" t="s">
        <v>2077</v>
      </c>
      <c r="D556" t="s">
        <v>871</v>
      </c>
      <c r="E556" t="s">
        <v>34</v>
      </c>
      <c r="F556" t="s">
        <v>4417</v>
      </c>
      <c r="G556" t="s">
        <v>4418</v>
      </c>
      <c r="H556" t="s">
        <v>0</v>
      </c>
      <c r="I556" t="s">
        <v>4486</v>
      </c>
      <c r="J556" s="85">
        <v>45302</v>
      </c>
      <c r="K556" t="s">
        <v>4375</v>
      </c>
      <c r="L556" t="s">
        <v>4371</v>
      </c>
      <c r="M556" t="s">
        <v>4372</v>
      </c>
      <c r="N556" t="s">
        <v>0</v>
      </c>
      <c r="O556" t="s">
        <v>0</v>
      </c>
      <c r="P556" t="s">
        <v>4373</v>
      </c>
      <c r="Q556" t="s">
        <v>4367</v>
      </c>
      <c r="R556" t="s">
        <v>0</v>
      </c>
      <c r="S556">
        <v>565912</v>
      </c>
    </row>
    <row r="557" spans="1:19" x14ac:dyDescent="0.3">
      <c r="A557" t="s">
        <v>0</v>
      </c>
      <c r="B557" t="s">
        <v>4489</v>
      </c>
      <c r="C557" t="s">
        <v>2077</v>
      </c>
      <c r="D557" t="s">
        <v>871</v>
      </c>
      <c r="E557" t="s">
        <v>34</v>
      </c>
      <c r="F557" t="s">
        <v>4437</v>
      </c>
      <c r="G557" t="s">
        <v>4418</v>
      </c>
      <c r="H557" t="s">
        <v>0</v>
      </c>
      <c r="I557" t="s">
        <v>4488</v>
      </c>
      <c r="J557" s="85">
        <v>45330</v>
      </c>
      <c r="K557" t="s">
        <v>4375</v>
      </c>
      <c r="L557" t="s">
        <v>4371</v>
      </c>
      <c r="M557" t="s">
        <v>4372</v>
      </c>
      <c r="N557" t="s">
        <v>0</v>
      </c>
      <c r="O557" t="s">
        <v>0</v>
      </c>
      <c r="P557" t="s">
        <v>4373</v>
      </c>
      <c r="Q557" t="s">
        <v>4367</v>
      </c>
      <c r="R557" t="s">
        <v>0</v>
      </c>
      <c r="S557">
        <v>565912</v>
      </c>
    </row>
    <row r="558" spans="1:19" x14ac:dyDescent="0.3">
      <c r="A558" t="s">
        <v>0</v>
      </c>
      <c r="B558" t="s">
        <v>1680</v>
      </c>
      <c r="C558" t="s">
        <v>2077</v>
      </c>
      <c r="D558" t="s">
        <v>2350</v>
      </c>
      <c r="E558" t="s">
        <v>1234</v>
      </c>
      <c r="F558" t="s">
        <v>4368</v>
      </c>
      <c r="G558" t="s">
        <v>1714</v>
      </c>
      <c r="H558" t="s">
        <v>0</v>
      </c>
      <c r="I558" t="s">
        <v>4369</v>
      </c>
      <c r="J558" s="85">
        <v>42731</v>
      </c>
      <c r="K558" t="s">
        <v>4370</v>
      </c>
      <c r="L558" t="s">
        <v>4371</v>
      </c>
      <c r="M558" t="s">
        <v>4372</v>
      </c>
      <c r="N558" t="s">
        <v>708</v>
      </c>
      <c r="O558" t="s">
        <v>708</v>
      </c>
      <c r="P558" t="s">
        <v>4373</v>
      </c>
      <c r="Q558" t="s">
        <v>4367</v>
      </c>
      <c r="R558" t="s">
        <v>0</v>
      </c>
      <c r="S558">
        <v>5689391</v>
      </c>
    </row>
    <row r="559" spans="1:19" x14ac:dyDescent="0.3">
      <c r="A559" t="s">
        <v>0</v>
      </c>
      <c r="B559" t="s">
        <v>5073</v>
      </c>
      <c r="C559" t="s">
        <v>2077</v>
      </c>
      <c r="D559" t="s">
        <v>156</v>
      </c>
      <c r="E559" t="s">
        <v>157</v>
      </c>
      <c r="F559" t="s">
        <v>4368</v>
      </c>
      <c r="G559" t="s">
        <v>4387</v>
      </c>
      <c r="H559" t="s">
        <v>0</v>
      </c>
      <c r="I559" t="s">
        <v>4408</v>
      </c>
      <c r="J559" s="85">
        <v>46082</v>
      </c>
      <c r="K559" t="s">
        <v>4375</v>
      </c>
      <c r="L559" t="s">
        <v>4371</v>
      </c>
      <c r="M559" t="s">
        <v>4372</v>
      </c>
      <c r="N559" t="s">
        <v>768</v>
      </c>
      <c r="O559" t="s">
        <v>708</v>
      </c>
      <c r="P559" t="s">
        <v>4373</v>
      </c>
      <c r="Q559" t="s">
        <v>4367</v>
      </c>
      <c r="R559" t="s">
        <v>0</v>
      </c>
      <c r="S559">
        <v>5695424</v>
      </c>
    </row>
    <row r="560" spans="1:19" x14ac:dyDescent="0.3">
      <c r="A560" t="s">
        <v>0</v>
      </c>
      <c r="B560" t="s">
        <v>5074</v>
      </c>
      <c r="C560" t="s">
        <v>2077</v>
      </c>
      <c r="D560" t="s">
        <v>156</v>
      </c>
      <c r="E560" t="s">
        <v>157</v>
      </c>
      <c r="F560" t="s">
        <v>4384</v>
      </c>
      <c r="G560" t="s">
        <v>57</v>
      </c>
      <c r="H560" t="s">
        <v>0</v>
      </c>
      <c r="I560" t="s">
        <v>4408</v>
      </c>
      <c r="J560" s="85">
        <v>45714</v>
      </c>
      <c r="K560" t="s">
        <v>4390</v>
      </c>
      <c r="L560" t="s">
        <v>4371</v>
      </c>
      <c r="M560" t="s">
        <v>4372</v>
      </c>
      <c r="N560" t="s">
        <v>1605</v>
      </c>
      <c r="O560" t="s">
        <v>708</v>
      </c>
      <c r="P560" t="s">
        <v>4373</v>
      </c>
      <c r="Q560" t="s">
        <v>4367</v>
      </c>
      <c r="R560" t="s">
        <v>0</v>
      </c>
      <c r="S560">
        <v>5695423</v>
      </c>
    </row>
    <row r="561" spans="1:19" x14ac:dyDescent="0.3">
      <c r="A561" t="s">
        <v>0</v>
      </c>
      <c r="B561" t="s">
        <v>5075</v>
      </c>
      <c r="C561" t="s">
        <v>2077</v>
      </c>
      <c r="D561" t="s">
        <v>156</v>
      </c>
      <c r="E561" t="s">
        <v>157</v>
      </c>
      <c r="F561" t="s">
        <v>4392</v>
      </c>
      <c r="G561" t="s">
        <v>106</v>
      </c>
      <c r="H561" t="s">
        <v>0</v>
      </c>
      <c r="I561" t="s">
        <v>4408</v>
      </c>
      <c r="J561" s="85">
        <v>45714</v>
      </c>
      <c r="K561" t="s">
        <v>4390</v>
      </c>
      <c r="L561" t="s">
        <v>4371</v>
      </c>
      <c r="M561" t="s">
        <v>4372</v>
      </c>
      <c r="N561" t="s">
        <v>702</v>
      </c>
      <c r="O561" t="s">
        <v>708</v>
      </c>
      <c r="P561" t="s">
        <v>4373</v>
      </c>
      <c r="Q561" t="s">
        <v>4367</v>
      </c>
      <c r="R561" t="s">
        <v>0</v>
      </c>
      <c r="S561">
        <v>5695422</v>
      </c>
    </row>
    <row r="562" spans="1:19" x14ac:dyDescent="0.3">
      <c r="A562" t="s">
        <v>0</v>
      </c>
      <c r="B562" t="s">
        <v>5076</v>
      </c>
      <c r="C562" t="s">
        <v>2077</v>
      </c>
      <c r="D562" t="s">
        <v>156</v>
      </c>
      <c r="E562" t="s">
        <v>157</v>
      </c>
      <c r="F562" t="s">
        <v>24</v>
      </c>
      <c r="G562" t="s">
        <v>4400</v>
      </c>
      <c r="H562" t="s">
        <v>0</v>
      </c>
      <c r="I562" t="s">
        <v>4686</v>
      </c>
      <c r="J562" s="85">
        <v>44860</v>
      </c>
      <c r="K562" t="s">
        <v>4375</v>
      </c>
      <c r="L562" t="s">
        <v>4371</v>
      </c>
      <c r="M562" t="s">
        <v>4372</v>
      </c>
      <c r="N562" t="s">
        <v>0</v>
      </c>
      <c r="O562" t="s">
        <v>0</v>
      </c>
      <c r="P562" t="s">
        <v>4373</v>
      </c>
      <c r="Q562" t="s">
        <v>4367</v>
      </c>
      <c r="R562" t="s">
        <v>0</v>
      </c>
      <c r="S562">
        <v>569542</v>
      </c>
    </row>
    <row r="563" spans="1:19" x14ac:dyDescent="0.3">
      <c r="A563" t="s">
        <v>0</v>
      </c>
      <c r="B563" t="s">
        <v>5077</v>
      </c>
      <c r="C563" t="s">
        <v>2077</v>
      </c>
      <c r="D563" t="s">
        <v>156</v>
      </c>
      <c r="E563" t="s">
        <v>157</v>
      </c>
      <c r="F563" t="s">
        <v>4417</v>
      </c>
      <c r="G563" t="s">
        <v>4418</v>
      </c>
      <c r="H563" t="s">
        <v>0</v>
      </c>
      <c r="I563" t="s">
        <v>4895</v>
      </c>
      <c r="J563" s="85">
        <v>44862</v>
      </c>
      <c r="K563" t="s">
        <v>4375</v>
      </c>
      <c r="L563" t="s">
        <v>4371</v>
      </c>
      <c r="M563" t="s">
        <v>4372</v>
      </c>
      <c r="N563" t="s">
        <v>0</v>
      </c>
      <c r="O563" t="s">
        <v>0</v>
      </c>
      <c r="P563" t="s">
        <v>4373</v>
      </c>
      <c r="Q563" t="s">
        <v>4367</v>
      </c>
      <c r="R563" t="s">
        <v>0</v>
      </c>
      <c r="S563">
        <v>569542</v>
      </c>
    </row>
    <row r="564" spans="1:19" x14ac:dyDescent="0.3">
      <c r="A564" t="s">
        <v>0</v>
      </c>
      <c r="B564" t="s">
        <v>572</v>
      </c>
      <c r="C564" t="s">
        <v>2077</v>
      </c>
      <c r="D564" t="s">
        <v>2297</v>
      </c>
      <c r="E564" t="s">
        <v>109</v>
      </c>
      <c r="F564" t="s">
        <v>4368</v>
      </c>
      <c r="G564" t="s">
        <v>2258</v>
      </c>
      <c r="H564" t="s">
        <v>0</v>
      </c>
      <c r="I564" t="s">
        <v>4968</v>
      </c>
      <c r="J564" s="85">
        <v>43431</v>
      </c>
      <c r="K564" t="s">
        <v>4375</v>
      </c>
      <c r="L564" t="s">
        <v>4371</v>
      </c>
      <c r="M564" t="s">
        <v>4372</v>
      </c>
      <c r="N564" t="s">
        <v>708</v>
      </c>
      <c r="O564" t="s">
        <v>708</v>
      </c>
      <c r="P564" t="s">
        <v>4373</v>
      </c>
      <c r="Q564" t="s">
        <v>4367</v>
      </c>
      <c r="R564" t="s">
        <v>0</v>
      </c>
      <c r="S564">
        <v>5710281</v>
      </c>
    </row>
    <row r="565" spans="1:19" x14ac:dyDescent="0.3">
      <c r="A565" t="s">
        <v>0</v>
      </c>
      <c r="B565" t="s">
        <v>1682</v>
      </c>
      <c r="C565" t="s">
        <v>2077</v>
      </c>
      <c r="D565" t="s">
        <v>188</v>
      </c>
      <c r="E565" t="s">
        <v>189</v>
      </c>
      <c r="F565" t="s">
        <v>4368</v>
      </c>
      <c r="G565" t="s">
        <v>3422</v>
      </c>
      <c r="H565" t="s">
        <v>0</v>
      </c>
      <c r="I565" t="s">
        <v>4505</v>
      </c>
      <c r="J565" s="85">
        <v>44551</v>
      </c>
      <c r="K565" t="s">
        <v>4505</v>
      </c>
      <c r="L565" t="s">
        <v>4371</v>
      </c>
      <c r="M565" t="s">
        <v>4372</v>
      </c>
      <c r="N565" t="s">
        <v>708</v>
      </c>
      <c r="O565" t="s">
        <v>708</v>
      </c>
      <c r="P565" t="s">
        <v>4373</v>
      </c>
      <c r="Q565" t="s">
        <v>4367</v>
      </c>
      <c r="R565" t="s">
        <v>0</v>
      </c>
      <c r="S565">
        <v>5727091</v>
      </c>
    </row>
    <row r="566" spans="1:19" x14ac:dyDescent="0.3">
      <c r="A566" t="s">
        <v>0</v>
      </c>
      <c r="B566" t="s">
        <v>1682</v>
      </c>
      <c r="C566" t="s">
        <v>2077</v>
      </c>
      <c r="D566" t="s">
        <v>188</v>
      </c>
      <c r="E566" t="s">
        <v>189</v>
      </c>
      <c r="F566" t="s">
        <v>4376</v>
      </c>
      <c r="G566" t="s">
        <v>1339</v>
      </c>
      <c r="H566" t="s">
        <v>0</v>
      </c>
      <c r="I566" t="s">
        <v>4505</v>
      </c>
      <c r="J566" s="85">
        <v>45980</v>
      </c>
      <c r="K566" t="s">
        <v>4375</v>
      </c>
      <c r="L566" t="s">
        <v>4371</v>
      </c>
      <c r="M566" t="s">
        <v>4372</v>
      </c>
      <c r="N566" t="s">
        <v>1605</v>
      </c>
      <c r="O566" t="s">
        <v>708</v>
      </c>
      <c r="P566" t="s">
        <v>4373</v>
      </c>
      <c r="Q566" t="s">
        <v>4367</v>
      </c>
      <c r="R566" t="s">
        <v>0</v>
      </c>
      <c r="S566">
        <v>5727093</v>
      </c>
    </row>
    <row r="567" spans="1:19" x14ac:dyDescent="0.3">
      <c r="A567" t="s">
        <v>0</v>
      </c>
      <c r="B567" t="s">
        <v>4507</v>
      </c>
      <c r="C567" t="s">
        <v>2077</v>
      </c>
      <c r="D567" t="s">
        <v>188</v>
      </c>
      <c r="E567" t="s">
        <v>189</v>
      </c>
      <c r="F567" t="s">
        <v>4378</v>
      </c>
      <c r="G567" t="s">
        <v>1880</v>
      </c>
      <c r="H567" t="s">
        <v>0</v>
      </c>
      <c r="I567" t="s">
        <v>4506</v>
      </c>
      <c r="J567" s="85">
        <v>45988</v>
      </c>
      <c r="K567" t="s">
        <v>4375</v>
      </c>
      <c r="L567" t="s">
        <v>4371</v>
      </c>
      <c r="M567" t="s">
        <v>4372</v>
      </c>
      <c r="N567" t="s">
        <v>1605</v>
      </c>
      <c r="O567" t="s">
        <v>708</v>
      </c>
      <c r="P567" t="s">
        <v>4373</v>
      </c>
      <c r="Q567" t="s">
        <v>4367</v>
      </c>
      <c r="R567" t="s">
        <v>0</v>
      </c>
      <c r="S567">
        <v>5727093</v>
      </c>
    </row>
    <row r="568" spans="1:19" x14ac:dyDescent="0.3">
      <c r="A568" t="s">
        <v>0</v>
      </c>
      <c r="B568" t="s">
        <v>4509</v>
      </c>
      <c r="C568" t="s">
        <v>2077</v>
      </c>
      <c r="D568" t="s">
        <v>188</v>
      </c>
      <c r="E568" t="s">
        <v>189</v>
      </c>
      <c r="F568" t="s">
        <v>24</v>
      </c>
      <c r="G568" t="s">
        <v>4400</v>
      </c>
      <c r="H568" t="s">
        <v>0</v>
      </c>
      <c r="I568" t="s">
        <v>4508</v>
      </c>
      <c r="J568" s="85">
        <v>44949</v>
      </c>
      <c r="K568" t="s">
        <v>4375</v>
      </c>
      <c r="L568" t="s">
        <v>4371</v>
      </c>
      <c r="M568" t="s">
        <v>4372</v>
      </c>
      <c r="N568" t="s">
        <v>0</v>
      </c>
      <c r="O568" t="s">
        <v>0</v>
      </c>
      <c r="P568" t="s">
        <v>4373</v>
      </c>
      <c r="Q568" t="s">
        <v>4367</v>
      </c>
      <c r="R568" t="s">
        <v>0</v>
      </c>
      <c r="S568">
        <v>572709</v>
      </c>
    </row>
    <row r="569" spans="1:19" x14ac:dyDescent="0.3">
      <c r="A569" t="s">
        <v>0</v>
      </c>
      <c r="B569" t="s">
        <v>573</v>
      </c>
      <c r="C569" t="s">
        <v>2077</v>
      </c>
      <c r="D569" t="s">
        <v>1254</v>
      </c>
      <c r="E569" t="s">
        <v>1253</v>
      </c>
      <c r="F569" t="s">
        <v>4368</v>
      </c>
      <c r="G569" t="s">
        <v>101</v>
      </c>
      <c r="H569" t="s">
        <v>0</v>
      </c>
      <c r="I569" t="s">
        <v>4369</v>
      </c>
      <c r="J569" s="85">
        <v>42731</v>
      </c>
      <c r="K569" t="s">
        <v>4370</v>
      </c>
      <c r="L569" t="s">
        <v>4371</v>
      </c>
      <c r="M569" t="s">
        <v>4372</v>
      </c>
      <c r="N569" t="s">
        <v>708</v>
      </c>
      <c r="O569" t="s">
        <v>708</v>
      </c>
      <c r="P569" t="s">
        <v>4373</v>
      </c>
      <c r="Q569" t="s">
        <v>4367</v>
      </c>
      <c r="R569" t="s">
        <v>0</v>
      </c>
      <c r="S569">
        <v>5728741</v>
      </c>
    </row>
    <row r="570" spans="1:19" x14ac:dyDescent="0.3">
      <c r="A570" t="s">
        <v>0</v>
      </c>
      <c r="B570" t="s">
        <v>574</v>
      </c>
      <c r="C570" t="s">
        <v>2077</v>
      </c>
      <c r="D570" t="s">
        <v>1264</v>
      </c>
      <c r="E570" t="s">
        <v>1265</v>
      </c>
      <c r="F570" t="s">
        <v>4368</v>
      </c>
      <c r="G570" t="s">
        <v>101</v>
      </c>
      <c r="H570" t="s">
        <v>0</v>
      </c>
      <c r="I570" t="s">
        <v>4380</v>
      </c>
      <c r="J570" s="85">
        <v>45261</v>
      </c>
      <c r="K570" t="s">
        <v>4375</v>
      </c>
      <c r="L570" t="s">
        <v>4371</v>
      </c>
      <c r="M570" t="s">
        <v>4372</v>
      </c>
      <c r="N570" t="s">
        <v>708</v>
      </c>
      <c r="O570" t="s">
        <v>708</v>
      </c>
      <c r="P570" t="s">
        <v>4373</v>
      </c>
      <c r="Q570" t="s">
        <v>4367</v>
      </c>
      <c r="R570" t="s">
        <v>0</v>
      </c>
      <c r="S570">
        <v>5822451</v>
      </c>
    </row>
    <row r="571" spans="1:19" x14ac:dyDescent="0.3">
      <c r="A571" t="s">
        <v>0</v>
      </c>
      <c r="B571" t="s">
        <v>575</v>
      </c>
      <c r="C571" t="s">
        <v>2077</v>
      </c>
      <c r="D571" t="s">
        <v>1266</v>
      </c>
      <c r="E571" t="s">
        <v>3135</v>
      </c>
      <c r="F571" t="s">
        <v>4368</v>
      </c>
      <c r="G571" t="s">
        <v>101</v>
      </c>
      <c r="H571" t="s">
        <v>0</v>
      </c>
      <c r="I571" t="s">
        <v>4369</v>
      </c>
      <c r="J571" s="85">
        <v>42731</v>
      </c>
      <c r="K571" t="s">
        <v>4370</v>
      </c>
      <c r="L571" t="s">
        <v>4371</v>
      </c>
      <c r="M571" t="s">
        <v>4372</v>
      </c>
      <c r="N571" t="s">
        <v>708</v>
      </c>
      <c r="O571" t="s">
        <v>708</v>
      </c>
      <c r="P571" t="s">
        <v>4373</v>
      </c>
      <c r="Q571" t="s">
        <v>4367</v>
      </c>
      <c r="R571" t="s">
        <v>0</v>
      </c>
      <c r="S571">
        <v>5822471</v>
      </c>
    </row>
    <row r="572" spans="1:19" x14ac:dyDescent="0.3">
      <c r="A572" t="s">
        <v>0</v>
      </c>
      <c r="B572" t="s">
        <v>576</v>
      </c>
      <c r="C572" t="s">
        <v>2077</v>
      </c>
      <c r="D572" t="s">
        <v>1252</v>
      </c>
      <c r="E572" t="s">
        <v>1253</v>
      </c>
      <c r="F572" t="s">
        <v>4368</v>
      </c>
      <c r="G572" t="s">
        <v>101</v>
      </c>
      <c r="H572" t="s">
        <v>0</v>
      </c>
      <c r="I572" t="s">
        <v>4369</v>
      </c>
      <c r="J572" s="85">
        <v>42731</v>
      </c>
      <c r="K572" t="s">
        <v>4370</v>
      </c>
      <c r="L572" t="s">
        <v>4371</v>
      </c>
      <c r="M572" t="s">
        <v>4372</v>
      </c>
      <c r="N572" t="s">
        <v>708</v>
      </c>
      <c r="O572" t="s">
        <v>708</v>
      </c>
      <c r="P572" t="s">
        <v>4373</v>
      </c>
      <c r="Q572" t="s">
        <v>4367</v>
      </c>
      <c r="R572" t="s">
        <v>0</v>
      </c>
      <c r="S572">
        <v>5836401</v>
      </c>
    </row>
    <row r="573" spans="1:19" x14ac:dyDescent="0.3">
      <c r="A573" t="s">
        <v>0</v>
      </c>
      <c r="B573" t="s">
        <v>577</v>
      </c>
      <c r="C573" t="s">
        <v>2077</v>
      </c>
      <c r="D573" t="s">
        <v>2298</v>
      </c>
      <c r="E573" t="s">
        <v>2300</v>
      </c>
      <c r="F573" t="s">
        <v>4368</v>
      </c>
      <c r="G573" t="s">
        <v>1714</v>
      </c>
      <c r="H573" t="s">
        <v>0</v>
      </c>
      <c r="I573" t="s">
        <v>4369</v>
      </c>
      <c r="J573" s="85">
        <v>42731</v>
      </c>
      <c r="K573" t="s">
        <v>4370</v>
      </c>
      <c r="L573" t="s">
        <v>4371</v>
      </c>
      <c r="M573" t="s">
        <v>4372</v>
      </c>
      <c r="N573" t="s">
        <v>708</v>
      </c>
      <c r="O573" t="s">
        <v>708</v>
      </c>
      <c r="P573" t="s">
        <v>4373</v>
      </c>
      <c r="Q573" t="s">
        <v>4367</v>
      </c>
      <c r="R573" t="s">
        <v>0</v>
      </c>
      <c r="S573">
        <v>5872801</v>
      </c>
    </row>
    <row r="574" spans="1:19" x14ac:dyDescent="0.3">
      <c r="A574" t="s">
        <v>0</v>
      </c>
      <c r="B574" t="s">
        <v>578</v>
      </c>
      <c r="C574" t="s">
        <v>2077</v>
      </c>
      <c r="D574" t="s">
        <v>1267</v>
      </c>
      <c r="E574" t="s">
        <v>1248</v>
      </c>
      <c r="F574" t="s">
        <v>4368</v>
      </c>
      <c r="G574" t="s">
        <v>101</v>
      </c>
      <c r="H574" t="s">
        <v>0</v>
      </c>
      <c r="I574" t="s">
        <v>4369</v>
      </c>
      <c r="J574" s="85">
        <v>42731</v>
      </c>
      <c r="K574" t="s">
        <v>4370</v>
      </c>
      <c r="L574" t="s">
        <v>4371</v>
      </c>
      <c r="M574" t="s">
        <v>4372</v>
      </c>
      <c r="N574" t="s">
        <v>708</v>
      </c>
      <c r="O574" t="s">
        <v>708</v>
      </c>
      <c r="P574" t="s">
        <v>4373</v>
      </c>
      <c r="Q574" t="s">
        <v>4367</v>
      </c>
      <c r="R574" t="s">
        <v>0</v>
      </c>
      <c r="S574">
        <v>5873371</v>
      </c>
    </row>
    <row r="575" spans="1:19" x14ac:dyDescent="0.3">
      <c r="A575" t="s">
        <v>0</v>
      </c>
      <c r="B575" t="s">
        <v>5154</v>
      </c>
      <c r="C575" t="s">
        <v>2077</v>
      </c>
      <c r="D575" t="s">
        <v>1992</v>
      </c>
      <c r="E575" t="s">
        <v>1993</v>
      </c>
      <c r="F575" t="s">
        <v>4368</v>
      </c>
      <c r="G575" t="s">
        <v>4387</v>
      </c>
      <c r="H575" t="s">
        <v>0</v>
      </c>
      <c r="I575" t="s">
        <v>4388</v>
      </c>
      <c r="J575" s="85">
        <v>46082</v>
      </c>
      <c r="K575" t="s">
        <v>4375</v>
      </c>
      <c r="L575" t="s">
        <v>4371</v>
      </c>
      <c r="M575" t="s">
        <v>4372</v>
      </c>
      <c r="N575" t="s">
        <v>1605</v>
      </c>
      <c r="O575" t="s">
        <v>708</v>
      </c>
      <c r="P575" t="s">
        <v>4373</v>
      </c>
      <c r="Q575" t="s">
        <v>4367</v>
      </c>
      <c r="R575" t="s">
        <v>0</v>
      </c>
      <c r="S575">
        <v>5875623</v>
      </c>
    </row>
    <row r="576" spans="1:19" x14ac:dyDescent="0.3">
      <c r="A576" t="s">
        <v>0</v>
      </c>
      <c r="B576" t="s">
        <v>5155</v>
      </c>
      <c r="C576" t="s">
        <v>2077</v>
      </c>
      <c r="D576" t="s">
        <v>1992</v>
      </c>
      <c r="E576" t="s">
        <v>1993</v>
      </c>
      <c r="F576" t="s">
        <v>4384</v>
      </c>
      <c r="G576" t="s">
        <v>2239</v>
      </c>
      <c r="H576" t="s">
        <v>0</v>
      </c>
      <c r="I576" t="s">
        <v>4388</v>
      </c>
      <c r="J576" s="85">
        <v>45327</v>
      </c>
      <c r="K576" t="s">
        <v>4390</v>
      </c>
      <c r="L576" t="s">
        <v>4371</v>
      </c>
      <c r="M576" t="s">
        <v>4372</v>
      </c>
      <c r="N576" t="s">
        <v>702</v>
      </c>
      <c r="O576" t="s">
        <v>708</v>
      </c>
      <c r="P576" t="s">
        <v>4373</v>
      </c>
      <c r="Q576" t="s">
        <v>4367</v>
      </c>
      <c r="R576" t="s">
        <v>0</v>
      </c>
      <c r="S576">
        <v>5875622</v>
      </c>
    </row>
    <row r="577" spans="1:19" x14ac:dyDescent="0.3">
      <c r="A577" t="s">
        <v>0</v>
      </c>
      <c r="B577" t="s">
        <v>4789</v>
      </c>
      <c r="C577" t="s">
        <v>2077</v>
      </c>
      <c r="D577" t="s">
        <v>2301</v>
      </c>
      <c r="E577" t="s">
        <v>2285</v>
      </c>
      <c r="F577" t="s">
        <v>24</v>
      </c>
      <c r="G577" t="s">
        <v>4400</v>
      </c>
      <c r="H577" t="s">
        <v>0</v>
      </c>
      <c r="I577" t="s">
        <v>4788</v>
      </c>
      <c r="J577" s="85">
        <v>43585</v>
      </c>
      <c r="K577" t="s">
        <v>4375</v>
      </c>
      <c r="L577" t="s">
        <v>4371</v>
      </c>
      <c r="M577" t="s">
        <v>4372</v>
      </c>
      <c r="N577" t="s">
        <v>0</v>
      </c>
      <c r="O577" t="s">
        <v>0</v>
      </c>
      <c r="P577" t="s">
        <v>4373</v>
      </c>
      <c r="Q577" t="s">
        <v>4367</v>
      </c>
      <c r="R577" t="s">
        <v>0</v>
      </c>
      <c r="S577">
        <v>588413</v>
      </c>
    </row>
    <row r="578" spans="1:19" x14ac:dyDescent="0.3">
      <c r="A578" t="s">
        <v>0</v>
      </c>
      <c r="B578" t="s">
        <v>5822</v>
      </c>
      <c r="C578" t="s">
        <v>2077</v>
      </c>
      <c r="D578" t="s">
        <v>1262</v>
      </c>
      <c r="E578" t="s">
        <v>349</v>
      </c>
      <c r="F578" t="s">
        <v>4368</v>
      </c>
      <c r="G578" t="s">
        <v>101</v>
      </c>
      <c r="H578" t="s">
        <v>0</v>
      </c>
      <c r="I578" t="s">
        <v>4369</v>
      </c>
      <c r="J578" s="85">
        <v>42731</v>
      </c>
      <c r="K578" t="s">
        <v>4370</v>
      </c>
      <c r="L578" t="s">
        <v>4371</v>
      </c>
      <c r="M578" t="s">
        <v>4372</v>
      </c>
      <c r="N578" t="s">
        <v>708</v>
      </c>
      <c r="O578" t="s">
        <v>708</v>
      </c>
      <c r="P578" t="s">
        <v>4373</v>
      </c>
      <c r="Q578" t="s">
        <v>4367</v>
      </c>
      <c r="R578" t="s">
        <v>0</v>
      </c>
      <c r="S578">
        <v>5892061</v>
      </c>
    </row>
    <row r="579" spans="1:19" x14ac:dyDescent="0.3">
      <c r="A579" t="s">
        <v>0</v>
      </c>
      <c r="B579" t="s">
        <v>579</v>
      </c>
      <c r="C579" t="s">
        <v>2077</v>
      </c>
      <c r="D579" t="s">
        <v>1263</v>
      </c>
      <c r="E579" t="s">
        <v>1248</v>
      </c>
      <c r="F579" t="s">
        <v>4368</v>
      </c>
      <c r="G579" t="s">
        <v>101</v>
      </c>
      <c r="H579" t="s">
        <v>0</v>
      </c>
      <c r="I579" t="s">
        <v>4369</v>
      </c>
      <c r="J579" s="85">
        <v>42731</v>
      </c>
      <c r="K579" t="s">
        <v>4370</v>
      </c>
      <c r="L579" t="s">
        <v>4371</v>
      </c>
      <c r="M579" t="s">
        <v>4372</v>
      </c>
      <c r="N579" t="s">
        <v>708</v>
      </c>
      <c r="O579" t="s">
        <v>708</v>
      </c>
      <c r="P579" t="s">
        <v>4373</v>
      </c>
      <c r="Q579" t="s">
        <v>4367</v>
      </c>
      <c r="R579" t="s">
        <v>0</v>
      </c>
      <c r="S579">
        <v>5894361</v>
      </c>
    </row>
    <row r="580" spans="1:19" x14ac:dyDescent="0.3">
      <c r="A580" t="s">
        <v>0</v>
      </c>
      <c r="B580" t="s">
        <v>580</v>
      </c>
      <c r="C580" t="s">
        <v>2077</v>
      </c>
      <c r="D580" t="s">
        <v>1268</v>
      </c>
      <c r="E580" t="s">
        <v>1248</v>
      </c>
      <c r="F580" t="s">
        <v>4368</v>
      </c>
      <c r="G580" t="s">
        <v>101</v>
      </c>
      <c r="H580" t="s">
        <v>0</v>
      </c>
      <c r="I580" t="s">
        <v>4369</v>
      </c>
      <c r="J580" s="85">
        <v>42731</v>
      </c>
      <c r="K580" t="s">
        <v>4370</v>
      </c>
      <c r="L580" t="s">
        <v>4371</v>
      </c>
      <c r="M580" t="s">
        <v>4372</v>
      </c>
      <c r="N580" t="s">
        <v>708</v>
      </c>
      <c r="O580" t="s">
        <v>708</v>
      </c>
      <c r="P580" t="s">
        <v>4373</v>
      </c>
      <c r="Q580" t="s">
        <v>4367</v>
      </c>
      <c r="R580" t="s">
        <v>0</v>
      </c>
      <c r="S580">
        <v>5894381</v>
      </c>
    </row>
    <row r="581" spans="1:19" x14ac:dyDescent="0.3">
      <c r="A581" t="s">
        <v>0</v>
      </c>
      <c r="B581" t="s">
        <v>581</v>
      </c>
      <c r="C581" t="s">
        <v>2077</v>
      </c>
      <c r="D581" t="s">
        <v>196</v>
      </c>
      <c r="E581" t="s">
        <v>40</v>
      </c>
      <c r="F581" t="s">
        <v>4368</v>
      </c>
      <c r="G581" t="s">
        <v>1339</v>
      </c>
      <c r="H581" t="s">
        <v>0</v>
      </c>
      <c r="I581" t="s">
        <v>4383</v>
      </c>
      <c r="J581" s="85">
        <v>45261</v>
      </c>
      <c r="K581" t="s">
        <v>4375</v>
      </c>
      <c r="L581" t="s">
        <v>4371</v>
      </c>
      <c r="M581" t="s">
        <v>4372</v>
      </c>
      <c r="N581" t="s">
        <v>702</v>
      </c>
      <c r="O581" t="s">
        <v>708</v>
      </c>
      <c r="P581" t="s">
        <v>4373</v>
      </c>
      <c r="Q581" t="s">
        <v>4367</v>
      </c>
      <c r="R581" t="s">
        <v>0</v>
      </c>
      <c r="S581">
        <v>5910962</v>
      </c>
    </row>
    <row r="582" spans="1:19" x14ac:dyDescent="0.3">
      <c r="A582" t="s">
        <v>0</v>
      </c>
      <c r="B582" t="s">
        <v>582</v>
      </c>
      <c r="C582" t="s">
        <v>2077</v>
      </c>
      <c r="D582" t="s">
        <v>196</v>
      </c>
      <c r="E582" t="s">
        <v>40</v>
      </c>
      <c r="F582" t="s">
        <v>4384</v>
      </c>
      <c r="G582" t="s">
        <v>57</v>
      </c>
      <c r="H582" t="s">
        <v>0</v>
      </c>
      <c r="I582" t="s">
        <v>4383</v>
      </c>
      <c r="J582" s="85">
        <v>45261</v>
      </c>
      <c r="K582" t="s">
        <v>4375</v>
      </c>
      <c r="L582" t="s">
        <v>4371</v>
      </c>
      <c r="M582" t="s">
        <v>4372</v>
      </c>
      <c r="N582" t="s">
        <v>708</v>
      </c>
      <c r="O582" t="s">
        <v>708</v>
      </c>
      <c r="P582" t="s">
        <v>4373</v>
      </c>
      <c r="Q582" t="s">
        <v>4367</v>
      </c>
      <c r="R582" t="s">
        <v>0</v>
      </c>
      <c r="S582">
        <v>5910961</v>
      </c>
    </row>
    <row r="583" spans="1:19" x14ac:dyDescent="0.3">
      <c r="A583" t="s">
        <v>0</v>
      </c>
      <c r="B583" t="s">
        <v>2184</v>
      </c>
      <c r="C583" t="s">
        <v>2077</v>
      </c>
      <c r="D583" t="s">
        <v>196</v>
      </c>
      <c r="E583" t="s">
        <v>40</v>
      </c>
      <c r="F583" t="s">
        <v>4448</v>
      </c>
      <c r="G583" t="s">
        <v>1574</v>
      </c>
      <c r="H583" t="s">
        <v>0</v>
      </c>
      <c r="I583" t="s">
        <v>4497</v>
      </c>
      <c r="J583" s="85">
        <v>44895</v>
      </c>
      <c r="K583" t="s">
        <v>4375</v>
      </c>
      <c r="L583" t="s">
        <v>4371</v>
      </c>
      <c r="M583" t="s">
        <v>4372</v>
      </c>
      <c r="N583" t="s">
        <v>708</v>
      </c>
      <c r="O583" t="s">
        <v>708</v>
      </c>
      <c r="P583" t="s">
        <v>4373</v>
      </c>
      <c r="Q583" t="s">
        <v>4367</v>
      </c>
      <c r="R583" t="s">
        <v>0</v>
      </c>
      <c r="S583">
        <v>5910961</v>
      </c>
    </row>
    <row r="584" spans="1:19" x14ac:dyDescent="0.3">
      <c r="A584" t="s">
        <v>0</v>
      </c>
      <c r="B584" t="s">
        <v>2186</v>
      </c>
      <c r="C584" t="s">
        <v>2077</v>
      </c>
      <c r="D584" t="s">
        <v>196</v>
      </c>
      <c r="E584" t="s">
        <v>40</v>
      </c>
      <c r="F584" t="s">
        <v>4378</v>
      </c>
      <c r="G584" t="s">
        <v>1880</v>
      </c>
      <c r="H584" t="s">
        <v>0</v>
      </c>
      <c r="I584" t="s">
        <v>4497</v>
      </c>
      <c r="J584" s="85">
        <v>44895</v>
      </c>
      <c r="K584" t="s">
        <v>4375</v>
      </c>
      <c r="L584" t="s">
        <v>4371</v>
      </c>
      <c r="M584" t="s">
        <v>4372</v>
      </c>
      <c r="N584" t="s">
        <v>702</v>
      </c>
      <c r="O584" t="s">
        <v>708</v>
      </c>
      <c r="P584" t="s">
        <v>4373</v>
      </c>
      <c r="Q584" t="s">
        <v>4367</v>
      </c>
      <c r="R584" t="s">
        <v>0</v>
      </c>
      <c r="S584">
        <v>5910962</v>
      </c>
    </row>
    <row r="585" spans="1:19" x14ac:dyDescent="0.3">
      <c r="A585" t="s">
        <v>0</v>
      </c>
      <c r="B585" t="s">
        <v>4499</v>
      </c>
      <c r="C585" t="s">
        <v>2077</v>
      </c>
      <c r="D585" t="s">
        <v>196</v>
      </c>
      <c r="E585" t="s">
        <v>40</v>
      </c>
      <c r="F585" t="s">
        <v>24</v>
      </c>
      <c r="G585" t="s">
        <v>4400</v>
      </c>
      <c r="H585" t="s">
        <v>0</v>
      </c>
      <c r="I585" t="s">
        <v>4498</v>
      </c>
      <c r="J585" s="85">
        <v>43487</v>
      </c>
      <c r="K585" t="s">
        <v>4375</v>
      </c>
      <c r="L585" t="s">
        <v>4371</v>
      </c>
      <c r="M585" t="s">
        <v>4372</v>
      </c>
      <c r="N585" t="s">
        <v>0</v>
      </c>
      <c r="O585" t="s">
        <v>0</v>
      </c>
      <c r="P585" t="s">
        <v>4373</v>
      </c>
      <c r="Q585" t="s">
        <v>4367</v>
      </c>
      <c r="R585" t="s">
        <v>0</v>
      </c>
      <c r="S585">
        <v>591096</v>
      </c>
    </row>
    <row r="586" spans="1:19" x14ac:dyDescent="0.3">
      <c r="A586" t="s">
        <v>0</v>
      </c>
      <c r="B586" t="s">
        <v>4501</v>
      </c>
      <c r="C586" t="s">
        <v>2077</v>
      </c>
      <c r="D586" t="s">
        <v>196</v>
      </c>
      <c r="E586" t="s">
        <v>40</v>
      </c>
      <c r="F586" t="s">
        <v>4417</v>
      </c>
      <c r="G586" t="s">
        <v>4418</v>
      </c>
      <c r="H586" t="s">
        <v>0</v>
      </c>
      <c r="I586" t="s">
        <v>4500</v>
      </c>
      <c r="J586" s="85">
        <v>46000</v>
      </c>
      <c r="K586" t="s">
        <v>4375</v>
      </c>
      <c r="L586" t="s">
        <v>4371</v>
      </c>
      <c r="M586" t="s">
        <v>4372</v>
      </c>
      <c r="N586" t="s">
        <v>0</v>
      </c>
      <c r="O586" t="s">
        <v>0</v>
      </c>
      <c r="P586" t="s">
        <v>4373</v>
      </c>
      <c r="Q586" t="s">
        <v>4367</v>
      </c>
      <c r="R586" t="s">
        <v>0</v>
      </c>
      <c r="S586">
        <v>591096</v>
      </c>
    </row>
    <row r="587" spans="1:19" x14ac:dyDescent="0.3">
      <c r="A587" t="s">
        <v>0</v>
      </c>
      <c r="B587" t="s">
        <v>4490</v>
      </c>
      <c r="C587" t="s">
        <v>2077</v>
      </c>
      <c r="D587" t="s">
        <v>1291</v>
      </c>
      <c r="E587" t="s">
        <v>1055</v>
      </c>
      <c r="F587" t="s">
        <v>4368</v>
      </c>
      <c r="G587" t="s">
        <v>1339</v>
      </c>
      <c r="H587" t="s">
        <v>0</v>
      </c>
      <c r="I587" t="s">
        <v>4383</v>
      </c>
      <c r="J587" s="85">
        <v>45261</v>
      </c>
      <c r="K587" t="s">
        <v>4375</v>
      </c>
      <c r="L587" t="s">
        <v>4371</v>
      </c>
      <c r="M587" t="s">
        <v>4372</v>
      </c>
      <c r="N587" t="s">
        <v>1605</v>
      </c>
      <c r="O587" t="s">
        <v>708</v>
      </c>
      <c r="P587" t="s">
        <v>4373</v>
      </c>
      <c r="Q587" t="s">
        <v>4367</v>
      </c>
      <c r="R587" t="s">
        <v>0</v>
      </c>
      <c r="S587">
        <v>5911033</v>
      </c>
    </row>
    <row r="588" spans="1:19" x14ac:dyDescent="0.3">
      <c r="A588" t="s">
        <v>0</v>
      </c>
      <c r="B588" t="s">
        <v>4491</v>
      </c>
      <c r="C588" t="s">
        <v>2077</v>
      </c>
      <c r="D588" t="s">
        <v>1291</v>
      </c>
      <c r="E588" t="s">
        <v>1055</v>
      </c>
      <c r="F588" t="s">
        <v>4384</v>
      </c>
      <c r="G588" t="s">
        <v>57</v>
      </c>
      <c r="H588" t="s">
        <v>0</v>
      </c>
      <c r="I588" t="s">
        <v>4383</v>
      </c>
      <c r="J588" s="85">
        <v>45261</v>
      </c>
      <c r="K588" t="s">
        <v>4375</v>
      </c>
      <c r="L588" t="s">
        <v>4371</v>
      </c>
      <c r="M588" t="s">
        <v>4372</v>
      </c>
      <c r="N588" t="s">
        <v>768</v>
      </c>
      <c r="O588" t="s">
        <v>708</v>
      </c>
      <c r="P588" t="s">
        <v>4373</v>
      </c>
      <c r="Q588" t="s">
        <v>4367</v>
      </c>
      <c r="R588" t="s">
        <v>0</v>
      </c>
      <c r="S588">
        <v>5911034</v>
      </c>
    </row>
    <row r="589" spans="1:19" x14ac:dyDescent="0.3">
      <c r="A589" t="s">
        <v>0</v>
      </c>
      <c r="B589" t="s">
        <v>4492</v>
      </c>
      <c r="C589" t="s">
        <v>2077</v>
      </c>
      <c r="D589" t="s">
        <v>1291</v>
      </c>
      <c r="E589" t="s">
        <v>1055</v>
      </c>
      <c r="F589" t="s">
        <v>4448</v>
      </c>
      <c r="G589" t="s">
        <v>2807</v>
      </c>
      <c r="H589" t="s">
        <v>0</v>
      </c>
      <c r="I589" t="s">
        <v>4482</v>
      </c>
      <c r="J589" s="85">
        <v>45098</v>
      </c>
      <c r="K589" t="s">
        <v>4375</v>
      </c>
      <c r="L589" t="s">
        <v>4371</v>
      </c>
      <c r="M589" t="s">
        <v>4372</v>
      </c>
      <c r="N589" t="s">
        <v>768</v>
      </c>
      <c r="O589" t="s">
        <v>708</v>
      </c>
      <c r="P589" t="s">
        <v>4373</v>
      </c>
      <c r="Q589" t="s">
        <v>4367</v>
      </c>
      <c r="R589" t="s">
        <v>0</v>
      </c>
      <c r="S589">
        <v>5911034</v>
      </c>
    </row>
    <row r="590" spans="1:19" x14ac:dyDescent="0.3">
      <c r="A590" t="s">
        <v>0</v>
      </c>
      <c r="B590" t="s">
        <v>4493</v>
      </c>
      <c r="C590" t="s">
        <v>2077</v>
      </c>
      <c r="D590" t="s">
        <v>1291</v>
      </c>
      <c r="E590" t="s">
        <v>1055</v>
      </c>
      <c r="F590" t="s">
        <v>4378</v>
      </c>
      <c r="G590" t="s">
        <v>2808</v>
      </c>
      <c r="H590" t="s">
        <v>0</v>
      </c>
      <c r="I590" t="s">
        <v>4482</v>
      </c>
      <c r="J590" s="85">
        <v>45098</v>
      </c>
      <c r="K590" t="s">
        <v>4375</v>
      </c>
      <c r="L590" t="s">
        <v>4371</v>
      </c>
      <c r="M590" t="s">
        <v>4372</v>
      </c>
      <c r="N590" t="s">
        <v>1605</v>
      </c>
      <c r="O590" t="s">
        <v>708</v>
      </c>
      <c r="P590" t="s">
        <v>4373</v>
      </c>
      <c r="Q590" t="s">
        <v>4367</v>
      </c>
      <c r="R590" t="s">
        <v>0</v>
      </c>
      <c r="S590">
        <v>5911033</v>
      </c>
    </row>
    <row r="591" spans="1:19" x14ac:dyDescent="0.3">
      <c r="A591" t="s">
        <v>0</v>
      </c>
      <c r="B591" t="s">
        <v>4495</v>
      </c>
      <c r="C591" t="s">
        <v>2077</v>
      </c>
      <c r="D591" t="s">
        <v>1291</v>
      </c>
      <c r="E591" t="s">
        <v>1055</v>
      </c>
      <c r="F591" t="s">
        <v>24</v>
      </c>
      <c r="G591" t="s">
        <v>4400</v>
      </c>
      <c r="H591" t="s">
        <v>0</v>
      </c>
      <c r="I591" t="s">
        <v>4494</v>
      </c>
      <c r="J591" s="85">
        <v>44973</v>
      </c>
      <c r="K591" t="s">
        <v>4375</v>
      </c>
      <c r="L591" t="s">
        <v>4371</v>
      </c>
      <c r="M591" t="s">
        <v>4372</v>
      </c>
      <c r="N591" t="s">
        <v>0</v>
      </c>
      <c r="O591" t="s">
        <v>0</v>
      </c>
      <c r="P591" t="s">
        <v>4373</v>
      </c>
      <c r="Q591" t="s">
        <v>4367</v>
      </c>
      <c r="R591" t="s">
        <v>0</v>
      </c>
      <c r="S591">
        <v>591103</v>
      </c>
    </row>
    <row r="592" spans="1:19" x14ac:dyDescent="0.3">
      <c r="A592" t="s">
        <v>0</v>
      </c>
      <c r="B592" t="s">
        <v>5645</v>
      </c>
      <c r="C592" t="s">
        <v>2077</v>
      </c>
      <c r="D592" t="s">
        <v>2951</v>
      </c>
      <c r="E592" t="s">
        <v>383</v>
      </c>
      <c r="F592" t="s">
        <v>4368</v>
      </c>
      <c r="G592" t="s">
        <v>1714</v>
      </c>
      <c r="H592" t="s">
        <v>0</v>
      </c>
      <c r="I592" t="s">
        <v>5644</v>
      </c>
      <c r="J592" s="85">
        <v>45398</v>
      </c>
      <c r="K592" t="s">
        <v>4375</v>
      </c>
      <c r="L592" t="s">
        <v>4371</v>
      </c>
      <c r="M592" t="s">
        <v>4372</v>
      </c>
      <c r="N592" t="s">
        <v>708</v>
      </c>
      <c r="O592" t="s">
        <v>708</v>
      </c>
      <c r="P592" t="s">
        <v>4373</v>
      </c>
      <c r="Q592" t="s">
        <v>4367</v>
      </c>
      <c r="R592" t="s">
        <v>0</v>
      </c>
      <c r="S592">
        <v>5921781</v>
      </c>
    </row>
    <row r="593" spans="1:19" x14ac:dyDescent="0.3">
      <c r="A593" t="s">
        <v>0</v>
      </c>
      <c r="B593" t="s">
        <v>583</v>
      </c>
      <c r="C593" t="s">
        <v>2077</v>
      </c>
      <c r="D593" t="s">
        <v>1261</v>
      </c>
      <c r="E593" t="s">
        <v>1191</v>
      </c>
      <c r="F593" t="s">
        <v>4368</v>
      </c>
      <c r="G593" t="s">
        <v>101</v>
      </c>
      <c r="H593" t="s">
        <v>0</v>
      </c>
      <c r="I593" t="s">
        <v>4369</v>
      </c>
      <c r="J593" s="85">
        <v>42731</v>
      </c>
      <c r="K593" t="s">
        <v>4370</v>
      </c>
      <c r="L593" t="s">
        <v>4371</v>
      </c>
      <c r="M593" t="s">
        <v>4372</v>
      </c>
      <c r="N593" t="s">
        <v>708</v>
      </c>
      <c r="O593" t="s">
        <v>708</v>
      </c>
      <c r="P593" t="s">
        <v>4373</v>
      </c>
      <c r="Q593" t="s">
        <v>4367</v>
      </c>
      <c r="R593" t="s">
        <v>0</v>
      </c>
      <c r="S593">
        <v>5922191</v>
      </c>
    </row>
    <row r="594" spans="1:19" x14ac:dyDescent="0.3">
      <c r="A594" t="s">
        <v>0</v>
      </c>
      <c r="B594" t="s">
        <v>2164</v>
      </c>
      <c r="C594" t="s">
        <v>2077</v>
      </c>
      <c r="D594" t="s">
        <v>2172</v>
      </c>
      <c r="E594" t="s">
        <v>2474</v>
      </c>
      <c r="F594" t="s">
        <v>4368</v>
      </c>
      <c r="G594" t="s">
        <v>1339</v>
      </c>
      <c r="H594" t="s">
        <v>0</v>
      </c>
      <c r="I594" t="s">
        <v>5515</v>
      </c>
      <c r="J594" s="85">
        <v>44886</v>
      </c>
      <c r="K594" t="s">
        <v>4375</v>
      </c>
      <c r="L594" t="s">
        <v>4371</v>
      </c>
      <c r="M594" t="s">
        <v>4372</v>
      </c>
      <c r="N594" t="s">
        <v>708</v>
      </c>
      <c r="O594" t="s">
        <v>708</v>
      </c>
      <c r="P594" t="s">
        <v>4373</v>
      </c>
      <c r="Q594" t="s">
        <v>4367</v>
      </c>
      <c r="R594" t="s">
        <v>0</v>
      </c>
      <c r="S594">
        <v>5947101</v>
      </c>
    </row>
    <row r="595" spans="1:19" x14ac:dyDescent="0.3">
      <c r="A595" t="s">
        <v>0</v>
      </c>
      <c r="B595" t="s">
        <v>584</v>
      </c>
      <c r="C595" t="s">
        <v>2077</v>
      </c>
      <c r="D595" t="s">
        <v>2381</v>
      </c>
      <c r="E595" t="s">
        <v>141</v>
      </c>
      <c r="F595" t="s">
        <v>4368</v>
      </c>
      <c r="G595" t="s">
        <v>2238</v>
      </c>
      <c r="H595" t="s">
        <v>0</v>
      </c>
      <c r="I595" t="s">
        <v>4754</v>
      </c>
      <c r="J595" s="85">
        <v>43642</v>
      </c>
      <c r="K595" t="s">
        <v>4375</v>
      </c>
      <c r="L595" t="s">
        <v>4371</v>
      </c>
      <c r="M595" t="s">
        <v>4372</v>
      </c>
      <c r="N595" t="s">
        <v>702</v>
      </c>
      <c r="O595" t="s">
        <v>708</v>
      </c>
      <c r="P595" t="s">
        <v>4373</v>
      </c>
      <c r="Q595" t="s">
        <v>4367</v>
      </c>
      <c r="R595" t="s">
        <v>0</v>
      </c>
      <c r="S595">
        <v>5947182</v>
      </c>
    </row>
    <row r="596" spans="1:19" x14ac:dyDescent="0.3">
      <c r="A596" t="s">
        <v>0</v>
      </c>
      <c r="B596" t="s">
        <v>4522</v>
      </c>
      <c r="C596" t="s">
        <v>2077</v>
      </c>
      <c r="D596" t="s">
        <v>2302</v>
      </c>
      <c r="E596" t="s">
        <v>2285</v>
      </c>
      <c r="F596" t="s">
        <v>24</v>
      </c>
      <c r="G596" t="s">
        <v>4400</v>
      </c>
      <c r="H596" t="s">
        <v>0</v>
      </c>
      <c r="I596" t="s">
        <v>4521</v>
      </c>
      <c r="J596" s="85">
        <v>43559</v>
      </c>
      <c r="K596" t="s">
        <v>4375</v>
      </c>
      <c r="L596" t="s">
        <v>4371</v>
      </c>
      <c r="M596" t="s">
        <v>4372</v>
      </c>
      <c r="N596" t="s">
        <v>0</v>
      </c>
      <c r="O596" t="s">
        <v>0</v>
      </c>
      <c r="P596" t="s">
        <v>4373</v>
      </c>
      <c r="Q596" t="s">
        <v>4367</v>
      </c>
      <c r="R596" t="s">
        <v>0</v>
      </c>
      <c r="S596">
        <v>594727</v>
      </c>
    </row>
    <row r="597" spans="1:19" x14ac:dyDescent="0.3">
      <c r="A597" t="s">
        <v>0</v>
      </c>
      <c r="B597" t="s">
        <v>585</v>
      </c>
      <c r="C597" t="s">
        <v>2077</v>
      </c>
      <c r="D597" t="s">
        <v>2060</v>
      </c>
      <c r="E597" t="s">
        <v>2061</v>
      </c>
      <c r="F597" t="s">
        <v>4368</v>
      </c>
      <c r="G597" t="s">
        <v>2254</v>
      </c>
      <c r="H597" t="s">
        <v>0</v>
      </c>
      <c r="I597" t="s">
        <v>4369</v>
      </c>
      <c r="J597" s="85">
        <v>42731</v>
      </c>
      <c r="K597" t="s">
        <v>4370</v>
      </c>
      <c r="L597" t="s">
        <v>4371</v>
      </c>
      <c r="M597" t="s">
        <v>4372</v>
      </c>
      <c r="N597" t="s">
        <v>708</v>
      </c>
      <c r="O597" t="s">
        <v>708</v>
      </c>
      <c r="P597" t="s">
        <v>4373</v>
      </c>
      <c r="Q597" t="s">
        <v>4367</v>
      </c>
      <c r="R597" t="s">
        <v>0</v>
      </c>
      <c r="S597">
        <v>5994851</v>
      </c>
    </row>
    <row r="598" spans="1:19" x14ac:dyDescent="0.3">
      <c r="A598" t="s">
        <v>0</v>
      </c>
      <c r="B598" t="s">
        <v>585</v>
      </c>
      <c r="C598" t="s">
        <v>2077</v>
      </c>
      <c r="D598" t="s">
        <v>2060</v>
      </c>
      <c r="E598" t="s">
        <v>2061</v>
      </c>
      <c r="F598" t="s">
        <v>4384</v>
      </c>
      <c r="G598" t="s">
        <v>2364</v>
      </c>
      <c r="H598" t="s">
        <v>0</v>
      </c>
      <c r="I598" t="s">
        <v>4702</v>
      </c>
      <c r="J598" s="85">
        <v>44798</v>
      </c>
      <c r="K598" t="s">
        <v>4375</v>
      </c>
      <c r="L598" t="s">
        <v>4371</v>
      </c>
      <c r="M598" t="s">
        <v>4372</v>
      </c>
      <c r="N598" t="s">
        <v>702</v>
      </c>
      <c r="O598" t="s">
        <v>708</v>
      </c>
      <c r="P598" t="s">
        <v>4373</v>
      </c>
      <c r="Q598" t="s">
        <v>4367</v>
      </c>
      <c r="R598" t="s">
        <v>0</v>
      </c>
      <c r="S598">
        <v>5994852</v>
      </c>
    </row>
    <row r="599" spans="1:19" x14ac:dyDescent="0.3">
      <c r="A599" t="s">
        <v>0</v>
      </c>
      <c r="B599" t="s">
        <v>4703</v>
      </c>
      <c r="C599" t="s">
        <v>2077</v>
      </c>
      <c r="D599" t="s">
        <v>2060</v>
      </c>
      <c r="E599" t="s">
        <v>2061</v>
      </c>
      <c r="F599" t="s">
        <v>24</v>
      </c>
      <c r="G599" t="s">
        <v>4400</v>
      </c>
      <c r="H599" t="s">
        <v>0</v>
      </c>
      <c r="I599" t="s">
        <v>4679</v>
      </c>
      <c r="J599" s="85">
        <v>43433</v>
      </c>
      <c r="K599" t="s">
        <v>4375</v>
      </c>
      <c r="L599" t="s">
        <v>4371</v>
      </c>
      <c r="M599" t="s">
        <v>4372</v>
      </c>
      <c r="N599" t="s">
        <v>0</v>
      </c>
      <c r="O599" t="s">
        <v>0</v>
      </c>
      <c r="P599" t="s">
        <v>4373</v>
      </c>
      <c r="Q599" t="s">
        <v>4367</v>
      </c>
      <c r="R599" t="s">
        <v>0</v>
      </c>
      <c r="S599">
        <v>599485</v>
      </c>
    </row>
    <row r="600" spans="1:19" x14ac:dyDescent="0.3">
      <c r="A600" t="s">
        <v>0</v>
      </c>
      <c r="B600" t="s">
        <v>4705</v>
      </c>
      <c r="C600" t="s">
        <v>2077</v>
      </c>
      <c r="D600" t="s">
        <v>2060</v>
      </c>
      <c r="E600" t="s">
        <v>2061</v>
      </c>
      <c r="F600" t="s">
        <v>4417</v>
      </c>
      <c r="G600" t="s">
        <v>4418</v>
      </c>
      <c r="H600" t="s">
        <v>0</v>
      </c>
      <c r="I600" t="s">
        <v>4704</v>
      </c>
      <c r="J600" s="85">
        <v>44760</v>
      </c>
      <c r="K600" t="s">
        <v>4375</v>
      </c>
      <c r="L600" t="s">
        <v>4371</v>
      </c>
      <c r="M600" t="s">
        <v>4372</v>
      </c>
      <c r="N600" t="s">
        <v>0</v>
      </c>
      <c r="O600" t="s">
        <v>0</v>
      </c>
      <c r="P600" t="s">
        <v>4373</v>
      </c>
      <c r="Q600" t="s">
        <v>4367</v>
      </c>
      <c r="R600" t="s">
        <v>0</v>
      </c>
      <c r="S600">
        <v>599485</v>
      </c>
    </row>
    <row r="601" spans="1:19" x14ac:dyDescent="0.3">
      <c r="A601" t="s">
        <v>0</v>
      </c>
      <c r="B601" t="s">
        <v>1684</v>
      </c>
      <c r="C601" t="s">
        <v>2077</v>
      </c>
      <c r="D601" t="s">
        <v>2351</v>
      </c>
      <c r="E601" t="s">
        <v>1248</v>
      </c>
      <c r="F601" t="s">
        <v>4368</v>
      </c>
      <c r="G601" t="s">
        <v>1714</v>
      </c>
      <c r="H601" t="s">
        <v>0</v>
      </c>
      <c r="I601" t="s">
        <v>4369</v>
      </c>
      <c r="J601" s="85">
        <v>42731</v>
      </c>
      <c r="K601" t="s">
        <v>4370</v>
      </c>
      <c r="L601" t="s">
        <v>4371</v>
      </c>
      <c r="M601" t="s">
        <v>4372</v>
      </c>
      <c r="N601" t="s">
        <v>708</v>
      </c>
      <c r="O601" t="s">
        <v>708</v>
      </c>
      <c r="P601" t="s">
        <v>4373</v>
      </c>
      <c r="Q601" t="s">
        <v>4367</v>
      </c>
      <c r="R601" t="s">
        <v>0</v>
      </c>
      <c r="S601">
        <v>6016701</v>
      </c>
    </row>
    <row r="602" spans="1:19" x14ac:dyDescent="0.3">
      <c r="A602" t="s">
        <v>0</v>
      </c>
      <c r="B602" t="s">
        <v>1686</v>
      </c>
      <c r="C602" t="s">
        <v>2077</v>
      </c>
      <c r="D602" t="s">
        <v>2352</v>
      </c>
      <c r="E602" t="s">
        <v>1248</v>
      </c>
      <c r="F602" t="s">
        <v>4368</v>
      </c>
      <c r="G602" t="s">
        <v>1714</v>
      </c>
      <c r="H602" t="s">
        <v>0</v>
      </c>
      <c r="I602" t="s">
        <v>4385</v>
      </c>
      <c r="J602" s="85">
        <v>42731</v>
      </c>
      <c r="K602" t="s">
        <v>4370</v>
      </c>
      <c r="L602" t="s">
        <v>4371</v>
      </c>
      <c r="M602" t="s">
        <v>4372</v>
      </c>
      <c r="N602" t="s">
        <v>708</v>
      </c>
      <c r="O602" t="s">
        <v>708</v>
      </c>
      <c r="P602" t="s">
        <v>4373</v>
      </c>
      <c r="Q602" t="s">
        <v>4367</v>
      </c>
      <c r="R602" t="s">
        <v>0</v>
      </c>
      <c r="S602">
        <v>6016711</v>
      </c>
    </row>
    <row r="603" spans="1:19" x14ac:dyDescent="0.3">
      <c r="A603" t="s">
        <v>0</v>
      </c>
      <c r="B603" t="s">
        <v>1688</v>
      </c>
      <c r="C603" t="s">
        <v>2077</v>
      </c>
      <c r="D603" t="s">
        <v>2353</v>
      </c>
      <c r="E603" t="s">
        <v>1234</v>
      </c>
      <c r="F603" t="s">
        <v>4368</v>
      </c>
      <c r="G603" t="s">
        <v>1714</v>
      </c>
      <c r="H603" t="s">
        <v>0</v>
      </c>
      <c r="I603" t="s">
        <v>4369</v>
      </c>
      <c r="J603" s="85">
        <v>42731</v>
      </c>
      <c r="K603" t="s">
        <v>4370</v>
      </c>
      <c r="L603" t="s">
        <v>4371</v>
      </c>
      <c r="M603" t="s">
        <v>4372</v>
      </c>
      <c r="N603" t="s">
        <v>708</v>
      </c>
      <c r="O603" t="s">
        <v>708</v>
      </c>
      <c r="P603" t="s">
        <v>4373</v>
      </c>
      <c r="Q603" t="s">
        <v>4367</v>
      </c>
      <c r="R603" t="s">
        <v>0</v>
      </c>
      <c r="S603">
        <v>6085831</v>
      </c>
    </row>
    <row r="604" spans="1:19" x14ac:dyDescent="0.3">
      <c r="A604" t="s">
        <v>0</v>
      </c>
      <c r="B604" t="s">
        <v>1690</v>
      </c>
      <c r="C604" t="s">
        <v>2077</v>
      </c>
      <c r="D604" t="s">
        <v>2304</v>
      </c>
      <c r="E604" t="s">
        <v>2306</v>
      </c>
      <c r="F604" t="s">
        <v>4368</v>
      </c>
      <c r="G604" t="s">
        <v>1714</v>
      </c>
      <c r="H604" t="s">
        <v>0</v>
      </c>
      <c r="I604" t="s">
        <v>4369</v>
      </c>
      <c r="J604" s="85">
        <v>42731</v>
      </c>
      <c r="K604" t="s">
        <v>4370</v>
      </c>
      <c r="L604" t="s">
        <v>4371</v>
      </c>
      <c r="M604" t="s">
        <v>4372</v>
      </c>
      <c r="N604" t="s">
        <v>708</v>
      </c>
      <c r="O604" t="s">
        <v>708</v>
      </c>
      <c r="P604" t="s">
        <v>4373</v>
      </c>
      <c r="Q604" t="s">
        <v>4367</v>
      </c>
      <c r="R604" t="s">
        <v>0</v>
      </c>
      <c r="S604">
        <v>6101191</v>
      </c>
    </row>
    <row r="605" spans="1:19" x14ac:dyDescent="0.3">
      <c r="A605" t="s">
        <v>0</v>
      </c>
      <c r="B605" t="s">
        <v>5646</v>
      </c>
      <c r="C605" t="s">
        <v>2077</v>
      </c>
      <c r="D605" t="s">
        <v>2952</v>
      </c>
      <c r="E605" t="s">
        <v>383</v>
      </c>
      <c r="F605" t="s">
        <v>4368</v>
      </c>
      <c r="G605" t="s">
        <v>1714</v>
      </c>
      <c r="H605" t="s">
        <v>0</v>
      </c>
      <c r="I605" t="s">
        <v>5644</v>
      </c>
      <c r="J605" s="85">
        <v>45398</v>
      </c>
      <c r="K605" t="s">
        <v>4375</v>
      </c>
      <c r="L605" t="s">
        <v>4371</v>
      </c>
      <c r="M605" t="s">
        <v>4372</v>
      </c>
      <c r="N605" t="s">
        <v>708</v>
      </c>
      <c r="O605" t="s">
        <v>708</v>
      </c>
      <c r="P605" t="s">
        <v>4373</v>
      </c>
      <c r="Q605" t="s">
        <v>4367</v>
      </c>
      <c r="R605" t="s">
        <v>0</v>
      </c>
      <c r="S605">
        <v>6161251</v>
      </c>
    </row>
    <row r="606" spans="1:19" x14ac:dyDescent="0.3">
      <c r="A606" t="s">
        <v>0</v>
      </c>
      <c r="B606" t="s">
        <v>586</v>
      </c>
      <c r="C606" t="s">
        <v>2077</v>
      </c>
      <c r="D606" t="s">
        <v>361</v>
      </c>
      <c r="E606" t="s">
        <v>292</v>
      </c>
      <c r="F606" t="s">
        <v>4368</v>
      </c>
      <c r="G606" t="s">
        <v>1339</v>
      </c>
      <c r="H606" t="s">
        <v>0</v>
      </c>
      <c r="I606" t="s">
        <v>4874</v>
      </c>
      <c r="J606" s="85">
        <v>43896</v>
      </c>
      <c r="K606" t="s">
        <v>4375</v>
      </c>
      <c r="L606" t="s">
        <v>4371</v>
      </c>
      <c r="M606" t="s">
        <v>4372</v>
      </c>
      <c r="N606" t="s">
        <v>708</v>
      </c>
      <c r="O606" t="s">
        <v>708</v>
      </c>
      <c r="P606" t="s">
        <v>4373</v>
      </c>
      <c r="Q606" t="s">
        <v>4367</v>
      </c>
      <c r="R606" t="s">
        <v>0</v>
      </c>
      <c r="S606">
        <v>6194101</v>
      </c>
    </row>
    <row r="607" spans="1:19" x14ac:dyDescent="0.3">
      <c r="A607" t="s">
        <v>0</v>
      </c>
      <c r="B607" t="s">
        <v>4875</v>
      </c>
      <c r="C607" t="s">
        <v>2077</v>
      </c>
      <c r="D607" t="s">
        <v>361</v>
      </c>
      <c r="E607" t="s">
        <v>292</v>
      </c>
      <c r="F607" t="s">
        <v>24</v>
      </c>
      <c r="G607" t="s">
        <v>4400</v>
      </c>
      <c r="H607" t="s">
        <v>0</v>
      </c>
      <c r="I607" t="s">
        <v>4511</v>
      </c>
      <c r="J607" s="85">
        <v>45922</v>
      </c>
      <c r="K607" t="s">
        <v>4375</v>
      </c>
      <c r="L607" t="s">
        <v>4371</v>
      </c>
      <c r="M607" t="s">
        <v>4372</v>
      </c>
      <c r="N607" t="s">
        <v>0</v>
      </c>
      <c r="O607" t="s">
        <v>0</v>
      </c>
      <c r="P607" t="s">
        <v>4373</v>
      </c>
      <c r="Q607" t="s">
        <v>4367</v>
      </c>
      <c r="R607" t="s">
        <v>0</v>
      </c>
      <c r="S607">
        <v>619410</v>
      </c>
    </row>
    <row r="608" spans="1:19" x14ac:dyDescent="0.3">
      <c r="A608" t="s">
        <v>0</v>
      </c>
      <c r="B608" t="s">
        <v>587</v>
      </c>
      <c r="C608" t="s">
        <v>2077</v>
      </c>
      <c r="D608" t="s">
        <v>1179</v>
      </c>
      <c r="E608" t="s">
        <v>1180</v>
      </c>
      <c r="F608" t="s">
        <v>4368</v>
      </c>
      <c r="G608" t="s">
        <v>3613</v>
      </c>
      <c r="H608" t="s">
        <v>0</v>
      </c>
      <c r="I608" t="s">
        <v>4406</v>
      </c>
      <c r="J608" s="85">
        <v>42731</v>
      </c>
      <c r="K608" t="s">
        <v>4406</v>
      </c>
      <c r="L608" t="s">
        <v>4371</v>
      </c>
      <c r="M608" t="s">
        <v>4372</v>
      </c>
      <c r="N608" t="s">
        <v>708</v>
      </c>
      <c r="O608" t="s">
        <v>708</v>
      </c>
      <c r="P608" t="s">
        <v>4373</v>
      </c>
      <c r="Q608" t="s">
        <v>4367</v>
      </c>
      <c r="R608" t="s">
        <v>0</v>
      </c>
      <c r="S608">
        <v>6245031</v>
      </c>
    </row>
    <row r="609" spans="1:19" x14ac:dyDescent="0.3">
      <c r="A609" t="s">
        <v>0</v>
      </c>
      <c r="B609" t="s">
        <v>587</v>
      </c>
      <c r="C609" t="s">
        <v>2077</v>
      </c>
      <c r="D609" t="s">
        <v>1179</v>
      </c>
      <c r="E609" t="s">
        <v>1180</v>
      </c>
      <c r="F609" t="s">
        <v>4376</v>
      </c>
      <c r="G609" t="s">
        <v>101</v>
      </c>
      <c r="H609" t="s">
        <v>0</v>
      </c>
      <c r="I609" t="s">
        <v>4406</v>
      </c>
      <c r="J609" s="85">
        <v>45972</v>
      </c>
      <c r="K609" t="s">
        <v>4375</v>
      </c>
      <c r="L609" t="s">
        <v>4371</v>
      </c>
      <c r="M609" t="s">
        <v>4372</v>
      </c>
      <c r="N609" t="s">
        <v>702</v>
      </c>
      <c r="O609" t="s">
        <v>708</v>
      </c>
      <c r="P609" t="s">
        <v>4373</v>
      </c>
      <c r="Q609" t="s">
        <v>4367</v>
      </c>
      <c r="R609" t="s">
        <v>0</v>
      </c>
      <c r="S609">
        <v>6245032</v>
      </c>
    </row>
    <row r="610" spans="1:19" x14ac:dyDescent="0.3">
      <c r="A610" t="s">
        <v>0</v>
      </c>
      <c r="B610" t="s">
        <v>4823</v>
      </c>
      <c r="C610" t="s">
        <v>2077</v>
      </c>
      <c r="D610" t="s">
        <v>903</v>
      </c>
      <c r="E610" t="s">
        <v>2440</v>
      </c>
      <c r="F610" t="s">
        <v>4368</v>
      </c>
      <c r="G610" t="s">
        <v>1339</v>
      </c>
      <c r="H610" t="s">
        <v>708</v>
      </c>
      <c r="I610" t="s">
        <v>4383</v>
      </c>
      <c r="J610" s="85">
        <v>45261</v>
      </c>
      <c r="K610" t="s">
        <v>4375</v>
      </c>
      <c r="L610" t="s">
        <v>4371</v>
      </c>
      <c r="M610" t="s">
        <v>4372</v>
      </c>
      <c r="N610" t="s">
        <v>768</v>
      </c>
      <c r="O610" t="s">
        <v>708</v>
      </c>
      <c r="P610" t="s">
        <v>4373</v>
      </c>
      <c r="Q610" t="s">
        <v>4367</v>
      </c>
      <c r="R610" t="s">
        <v>0</v>
      </c>
      <c r="S610">
        <v>6280334</v>
      </c>
    </row>
    <row r="611" spans="1:19" x14ac:dyDescent="0.3">
      <c r="A611" t="s">
        <v>0</v>
      </c>
      <c r="B611" t="s">
        <v>4824</v>
      </c>
      <c r="C611" t="s">
        <v>2077</v>
      </c>
      <c r="D611" t="s">
        <v>903</v>
      </c>
      <c r="E611" t="s">
        <v>2440</v>
      </c>
      <c r="F611" t="s">
        <v>4384</v>
      </c>
      <c r="G611" t="s">
        <v>57</v>
      </c>
      <c r="H611" t="s">
        <v>0</v>
      </c>
      <c r="I611" t="s">
        <v>4383</v>
      </c>
      <c r="J611" s="85">
        <v>45261</v>
      </c>
      <c r="K611" t="s">
        <v>4375</v>
      </c>
      <c r="L611" t="s">
        <v>4371</v>
      </c>
      <c r="M611" t="s">
        <v>4372</v>
      </c>
      <c r="N611" t="s">
        <v>1610</v>
      </c>
      <c r="O611" t="s">
        <v>708</v>
      </c>
      <c r="P611" t="s">
        <v>4373</v>
      </c>
      <c r="Q611" t="s">
        <v>4367</v>
      </c>
      <c r="R611" t="s">
        <v>0</v>
      </c>
      <c r="S611">
        <v>6280335</v>
      </c>
    </row>
    <row r="612" spans="1:19" x14ac:dyDescent="0.3">
      <c r="A612" t="s">
        <v>0</v>
      </c>
      <c r="B612" t="s">
        <v>2227</v>
      </c>
      <c r="C612" t="s">
        <v>2077</v>
      </c>
      <c r="D612" t="s">
        <v>903</v>
      </c>
      <c r="E612" t="s">
        <v>2440</v>
      </c>
      <c r="F612" t="s">
        <v>4392</v>
      </c>
      <c r="G612" t="s">
        <v>4393</v>
      </c>
      <c r="H612" t="s">
        <v>0</v>
      </c>
      <c r="I612" t="s">
        <v>4383</v>
      </c>
      <c r="J612" s="85">
        <v>45291</v>
      </c>
      <c r="K612" t="s">
        <v>4375</v>
      </c>
      <c r="L612" t="s">
        <v>4371</v>
      </c>
      <c r="M612" t="s">
        <v>4372</v>
      </c>
      <c r="N612" t="s">
        <v>1605</v>
      </c>
      <c r="O612" t="s">
        <v>708</v>
      </c>
      <c r="P612" t="s">
        <v>4373</v>
      </c>
      <c r="Q612" t="s">
        <v>4367</v>
      </c>
      <c r="R612" t="s">
        <v>0</v>
      </c>
      <c r="S612">
        <v>6280333</v>
      </c>
    </row>
    <row r="613" spans="1:19" x14ac:dyDescent="0.3">
      <c r="A613" t="s">
        <v>0</v>
      </c>
      <c r="B613" t="s">
        <v>4825</v>
      </c>
      <c r="C613" t="s">
        <v>2077</v>
      </c>
      <c r="D613" t="s">
        <v>903</v>
      </c>
      <c r="E613" t="s">
        <v>2440</v>
      </c>
      <c r="F613" t="s">
        <v>4448</v>
      </c>
      <c r="G613" t="s">
        <v>2798</v>
      </c>
      <c r="H613" t="s">
        <v>0</v>
      </c>
      <c r="I613" t="s">
        <v>4472</v>
      </c>
      <c r="J613" s="85">
        <v>44915</v>
      </c>
      <c r="K613" t="s">
        <v>4375</v>
      </c>
      <c r="L613" t="s">
        <v>4371</v>
      </c>
      <c r="M613" t="s">
        <v>4372</v>
      </c>
      <c r="N613" t="s">
        <v>1610</v>
      </c>
      <c r="O613" t="s">
        <v>708</v>
      </c>
      <c r="P613" t="s">
        <v>4373</v>
      </c>
      <c r="Q613" t="s">
        <v>4367</v>
      </c>
      <c r="R613" t="s">
        <v>0</v>
      </c>
      <c r="S613">
        <v>6280335</v>
      </c>
    </row>
    <row r="614" spans="1:19" x14ac:dyDescent="0.3">
      <c r="A614" t="s">
        <v>0</v>
      </c>
      <c r="B614" t="s">
        <v>4826</v>
      </c>
      <c r="C614" t="s">
        <v>2077</v>
      </c>
      <c r="D614" t="s">
        <v>903</v>
      </c>
      <c r="E614" t="s">
        <v>2440</v>
      </c>
      <c r="F614" t="s">
        <v>4378</v>
      </c>
      <c r="G614" t="s">
        <v>2779</v>
      </c>
      <c r="H614" t="s">
        <v>0</v>
      </c>
      <c r="I614" t="s">
        <v>4472</v>
      </c>
      <c r="J614" s="85">
        <v>44915</v>
      </c>
      <c r="K614" t="s">
        <v>4375</v>
      </c>
      <c r="L614" t="s">
        <v>4371</v>
      </c>
      <c r="M614" t="s">
        <v>4372</v>
      </c>
      <c r="N614" t="s">
        <v>768</v>
      </c>
      <c r="O614" t="s">
        <v>708</v>
      </c>
      <c r="P614" t="s">
        <v>4373</v>
      </c>
      <c r="Q614" t="s">
        <v>4367</v>
      </c>
      <c r="R614" t="s">
        <v>0</v>
      </c>
      <c r="S614">
        <v>6280334</v>
      </c>
    </row>
    <row r="615" spans="1:19" x14ac:dyDescent="0.3">
      <c r="A615" t="s">
        <v>0</v>
      </c>
      <c r="B615" t="s">
        <v>1692</v>
      </c>
      <c r="C615" t="s">
        <v>2077</v>
      </c>
      <c r="D615" t="s">
        <v>291</v>
      </c>
      <c r="E615" t="s">
        <v>292</v>
      </c>
      <c r="F615" t="s">
        <v>4368</v>
      </c>
      <c r="G615" t="s">
        <v>1339</v>
      </c>
      <c r="H615" t="s">
        <v>0</v>
      </c>
      <c r="I615" t="s">
        <v>4861</v>
      </c>
      <c r="J615" s="85">
        <v>44300</v>
      </c>
      <c r="K615" t="s">
        <v>4375</v>
      </c>
      <c r="L615" t="s">
        <v>4371</v>
      </c>
      <c r="M615" t="s">
        <v>4372</v>
      </c>
      <c r="N615" t="s">
        <v>702</v>
      </c>
      <c r="O615" t="s">
        <v>708</v>
      </c>
      <c r="P615" t="s">
        <v>4373</v>
      </c>
      <c r="Q615" t="s">
        <v>4367</v>
      </c>
      <c r="R615" t="s">
        <v>0</v>
      </c>
      <c r="S615">
        <v>6285582</v>
      </c>
    </row>
    <row r="616" spans="1:19" x14ac:dyDescent="0.3">
      <c r="A616" t="s">
        <v>0</v>
      </c>
      <c r="B616" t="s">
        <v>1694</v>
      </c>
      <c r="C616" t="s">
        <v>2077</v>
      </c>
      <c r="D616" t="s">
        <v>291</v>
      </c>
      <c r="E616" t="s">
        <v>292</v>
      </c>
      <c r="F616" t="s">
        <v>4384</v>
      </c>
      <c r="G616" t="s">
        <v>57</v>
      </c>
      <c r="H616" t="s">
        <v>0</v>
      </c>
      <c r="I616" t="s">
        <v>4861</v>
      </c>
      <c r="J616" s="85">
        <v>44300</v>
      </c>
      <c r="K616" t="s">
        <v>4375</v>
      </c>
      <c r="L616" t="s">
        <v>4371</v>
      </c>
      <c r="M616" t="s">
        <v>4372</v>
      </c>
      <c r="N616" t="s">
        <v>708</v>
      </c>
      <c r="O616" t="s">
        <v>708</v>
      </c>
      <c r="P616" t="s">
        <v>4373</v>
      </c>
      <c r="Q616" t="s">
        <v>4367</v>
      </c>
      <c r="R616" t="s">
        <v>0</v>
      </c>
      <c r="S616">
        <v>6285581</v>
      </c>
    </row>
    <row r="617" spans="1:19" x14ac:dyDescent="0.3">
      <c r="A617" t="s">
        <v>0</v>
      </c>
      <c r="B617" t="s">
        <v>1696</v>
      </c>
      <c r="C617" t="s">
        <v>2077</v>
      </c>
      <c r="D617" t="s">
        <v>919</v>
      </c>
      <c r="E617" t="s">
        <v>1270</v>
      </c>
      <c r="F617" t="s">
        <v>4368</v>
      </c>
      <c r="G617" t="s">
        <v>1714</v>
      </c>
      <c r="H617" t="s">
        <v>0</v>
      </c>
      <c r="I617" t="s">
        <v>4840</v>
      </c>
      <c r="J617" s="85">
        <v>42843</v>
      </c>
      <c r="K617" t="s">
        <v>4840</v>
      </c>
      <c r="L617" t="s">
        <v>4371</v>
      </c>
      <c r="M617" t="s">
        <v>4372</v>
      </c>
      <c r="N617" t="s">
        <v>708</v>
      </c>
      <c r="O617" t="s">
        <v>708</v>
      </c>
      <c r="P617" t="s">
        <v>4373</v>
      </c>
      <c r="Q617" t="s">
        <v>4367</v>
      </c>
      <c r="R617" t="s">
        <v>0</v>
      </c>
      <c r="S617">
        <v>6303631</v>
      </c>
    </row>
    <row r="618" spans="1:19" x14ac:dyDescent="0.3">
      <c r="A618" t="s">
        <v>0</v>
      </c>
      <c r="B618" t="s">
        <v>1696</v>
      </c>
      <c r="C618" t="s">
        <v>2077</v>
      </c>
      <c r="D618" t="s">
        <v>919</v>
      </c>
      <c r="E618" t="s">
        <v>1270</v>
      </c>
      <c r="F618" t="s">
        <v>4376</v>
      </c>
      <c r="G618" t="s">
        <v>1714</v>
      </c>
      <c r="H618" t="s">
        <v>0</v>
      </c>
      <c r="I618" t="s">
        <v>4840</v>
      </c>
      <c r="J618" s="85">
        <v>46058</v>
      </c>
      <c r="K618" t="s">
        <v>4375</v>
      </c>
      <c r="L618" t="s">
        <v>4371</v>
      </c>
      <c r="M618" t="s">
        <v>4372</v>
      </c>
      <c r="N618" t="s">
        <v>1610</v>
      </c>
      <c r="O618" t="s">
        <v>708</v>
      </c>
      <c r="P618" t="s">
        <v>4373</v>
      </c>
      <c r="Q618" t="s">
        <v>4367</v>
      </c>
      <c r="R618" t="s">
        <v>0</v>
      </c>
      <c r="S618">
        <v>6303635</v>
      </c>
    </row>
    <row r="619" spans="1:19" x14ac:dyDescent="0.3">
      <c r="A619" t="s">
        <v>0</v>
      </c>
      <c r="B619" t="s">
        <v>588</v>
      </c>
      <c r="C619" t="s">
        <v>2077</v>
      </c>
      <c r="D619" t="s">
        <v>2195</v>
      </c>
      <c r="E619" t="s">
        <v>141</v>
      </c>
      <c r="F619" t="s">
        <v>4384</v>
      </c>
      <c r="G619" t="s">
        <v>2325</v>
      </c>
      <c r="H619" t="s">
        <v>0</v>
      </c>
      <c r="I619" t="s">
        <v>4759</v>
      </c>
      <c r="J619" s="85">
        <v>43643</v>
      </c>
      <c r="K619" t="s">
        <v>4375</v>
      </c>
      <c r="L619" t="s">
        <v>4371</v>
      </c>
      <c r="M619" t="s">
        <v>4372</v>
      </c>
      <c r="N619" t="s">
        <v>708</v>
      </c>
      <c r="O619" t="s">
        <v>708</v>
      </c>
      <c r="P619" t="s">
        <v>4373</v>
      </c>
      <c r="Q619" t="s">
        <v>4367</v>
      </c>
      <c r="R619" t="s">
        <v>0</v>
      </c>
      <c r="S619">
        <v>6328461</v>
      </c>
    </row>
    <row r="620" spans="1:19" x14ac:dyDescent="0.3">
      <c r="A620" t="s">
        <v>0</v>
      </c>
      <c r="B620" t="s">
        <v>589</v>
      </c>
      <c r="C620" t="s">
        <v>2077</v>
      </c>
      <c r="D620" t="s">
        <v>2365</v>
      </c>
      <c r="E620" t="s">
        <v>141</v>
      </c>
      <c r="F620" t="s">
        <v>4368</v>
      </c>
      <c r="G620" t="s">
        <v>2238</v>
      </c>
      <c r="H620" t="s">
        <v>0</v>
      </c>
      <c r="I620" t="s">
        <v>4440</v>
      </c>
      <c r="J620" s="85">
        <v>45709</v>
      </c>
      <c r="K620" t="s">
        <v>4375</v>
      </c>
      <c r="L620" t="s">
        <v>4371</v>
      </c>
      <c r="M620" t="s">
        <v>4372</v>
      </c>
      <c r="N620" t="s">
        <v>702</v>
      </c>
      <c r="O620" t="s">
        <v>708</v>
      </c>
      <c r="P620" t="s">
        <v>4373</v>
      </c>
      <c r="Q620" t="s">
        <v>4367</v>
      </c>
      <c r="R620" t="s">
        <v>0</v>
      </c>
      <c r="S620">
        <v>6328832</v>
      </c>
    </row>
    <row r="621" spans="1:19" x14ac:dyDescent="0.3">
      <c r="A621" t="s">
        <v>0</v>
      </c>
      <c r="B621" t="s">
        <v>590</v>
      </c>
      <c r="C621" t="s">
        <v>2077</v>
      </c>
      <c r="D621" t="s">
        <v>2365</v>
      </c>
      <c r="E621" t="s">
        <v>141</v>
      </c>
      <c r="F621" t="s">
        <v>4384</v>
      </c>
      <c r="G621" t="s">
        <v>2325</v>
      </c>
      <c r="H621" t="s">
        <v>0</v>
      </c>
      <c r="I621" t="s">
        <v>4440</v>
      </c>
      <c r="J621" s="85">
        <v>45709</v>
      </c>
      <c r="K621" t="s">
        <v>4375</v>
      </c>
      <c r="L621" t="s">
        <v>4371</v>
      </c>
      <c r="M621" t="s">
        <v>4372</v>
      </c>
      <c r="N621" t="s">
        <v>708</v>
      </c>
      <c r="O621" t="s">
        <v>708</v>
      </c>
      <c r="P621" t="s">
        <v>4373</v>
      </c>
      <c r="Q621" t="s">
        <v>4367</v>
      </c>
      <c r="R621" t="s">
        <v>0</v>
      </c>
      <c r="S621">
        <v>6328831</v>
      </c>
    </row>
    <row r="622" spans="1:19" x14ac:dyDescent="0.3">
      <c r="A622" t="s">
        <v>0</v>
      </c>
      <c r="B622" t="s">
        <v>2204</v>
      </c>
      <c r="C622" t="s">
        <v>2077</v>
      </c>
      <c r="D622" t="s">
        <v>2207</v>
      </c>
      <c r="E622" t="s">
        <v>87</v>
      </c>
      <c r="F622" t="s">
        <v>4368</v>
      </c>
      <c r="G622" t="s">
        <v>1339</v>
      </c>
      <c r="H622" t="s">
        <v>0</v>
      </c>
      <c r="I622" t="s">
        <v>5525</v>
      </c>
      <c r="J622" s="85">
        <v>44897</v>
      </c>
      <c r="K622" t="s">
        <v>4375</v>
      </c>
      <c r="L622" t="s">
        <v>4371</v>
      </c>
      <c r="M622" t="s">
        <v>4372</v>
      </c>
      <c r="N622" t="s">
        <v>708</v>
      </c>
      <c r="O622" t="s">
        <v>708</v>
      </c>
      <c r="P622" t="s">
        <v>4373</v>
      </c>
      <c r="Q622" t="s">
        <v>4367</v>
      </c>
      <c r="R622" t="s">
        <v>0</v>
      </c>
      <c r="S622">
        <v>6335711</v>
      </c>
    </row>
    <row r="623" spans="1:19" x14ac:dyDescent="0.3">
      <c r="A623" t="s">
        <v>0</v>
      </c>
      <c r="B623" t="s">
        <v>2403</v>
      </c>
      <c r="C623" t="s">
        <v>2077</v>
      </c>
      <c r="D623" t="s">
        <v>2207</v>
      </c>
      <c r="E623" t="s">
        <v>87</v>
      </c>
      <c r="F623" t="s">
        <v>4378</v>
      </c>
      <c r="G623" t="s">
        <v>1880</v>
      </c>
      <c r="H623" t="s">
        <v>0</v>
      </c>
      <c r="I623" t="s">
        <v>4472</v>
      </c>
      <c r="J623" s="85">
        <v>44915</v>
      </c>
      <c r="K623" t="s">
        <v>4375</v>
      </c>
      <c r="L623" t="s">
        <v>4371</v>
      </c>
      <c r="M623" t="s">
        <v>4372</v>
      </c>
      <c r="N623" t="s">
        <v>708</v>
      </c>
      <c r="O623" t="s">
        <v>708</v>
      </c>
      <c r="P623" t="s">
        <v>4373</v>
      </c>
      <c r="Q623" t="s">
        <v>4367</v>
      </c>
      <c r="R623" t="s">
        <v>0</v>
      </c>
      <c r="S623">
        <v>6335711</v>
      </c>
    </row>
    <row r="624" spans="1:19" x14ac:dyDescent="0.3">
      <c r="A624" t="s">
        <v>0</v>
      </c>
      <c r="B624" t="s">
        <v>5526</v>
      </c>
      <c r="C624" t="s">
        <v>2077</v>
      </c>
      <c r="D624" t="s">
        <v>2207</v>
      </c>
      <c r="E624" t="s">
        <v>87</v>
      </c>
      <c r="F624" t="s">
        <v>24</v>
      </c>
      <c r="G624" t="s">
        <v>4400</v>
      </c>
      <c r="H624" t="s">
        <v>0</v>
      </c>
      <c r="I624" t="s">
        <v>2974</v>
      </c>
      <c r="J624" s="85">
        <v>45685</v>
      </c>
      <c r="K624" t="s">
        <v>4375</v>
      </c>
      <c r="L624" t="s">
        <v>4371</v>
      </c>
      <c r="M624" t="s">
        <v>4372</v>
      </c>
      <c r="N624" t="s">
        <v>0</v>
      </c>
      <c r="O624" t="s">
        <v>0</v>
      </c>
      <c r="P624" t="s">
        <v>4373</v>
      </c>
      <c r="Q624" t="s">
        <v>4367</v>
      </c>
      <c r="R624" t="s">
        <v>0</v>
      </c>
      <c r="S624">
        <v>633571</v>
      </c>
    </row>
    <row r="625" spans="1:19" x14ac:dyDescent="0.3">
      <c r="A625" t="s">
        <v>0</v>
      </c>
      <c r="B625" t="s">
        <v>5528</v>
      </c>
      <c r="C625" t="s">
        <v>2077</v>
      </c>
      <c r="D625" t="s">
        <v>2207</v>
      </c>
      <c r="E625" t="s">
        <v>87</v>
      </c>
      <c r="F625" t="s">
        <v>4417</v>
      </c>
      <c r="G625" t="s">
        <v>4418</v>
      </c>
      <c r="H625" t="s">
        <v>0</v>
      </c>
      <c r="I625" t="s">
        <v>5527</v>
      </c>
      <c r="J625" s="85">
        <v>45909</v>
      </c>
      <c r="K625" t="s">
        <v>4375</v>
      </c>
      <c r="L625" t="s">
        <v>4371</v>
      </c>
      <c r="M625" t="s">
        <v>4372</v>
      </c>
      <c r="N625" t="s">
        <v>0</v>
      </c>
      <c r="O625" t="s">
        <v>0</v>
      </c>
      <c r="P625" t="s">
        <v>4373</v>
      </c>
      <c r="Q625" t="s">
        <v>4367</v>
      </c>
      <c r="R625" t="s">
        <v>0</v>
      </c>
      <c r="S625">
        <v>633571</v>
      </c>
    </row>
    <row r="626" spans="1:19" x14ac:dyDescent="0.3">
      <c r="A626" t="s">
        <v>0</v>
      </c>
      <c r="B626" t="s">
        <v>5696</v>
      </c>
      <c r="C626" t="s">
        <v>2077</v>
      </c>
      <c r="D626" t="s">
        <v>3152</v>
      </c>
      <c r="E626" t="s">
        <v>3137</v>
      </c>
      <c r="F626" t="s">
        <v>4368</v>
      </c>
      <c r="G626" t="s">
        <v>3422</v>
      </c>
      <c r="H626" t="s">
        <v>0</v>
      </c>
      <c r="I626" t="s">
        <v>4577</v>
      </c>
      <c r="J626" s="85">
        <v>45680</v>
      </c>
      <c r="K626" t="s">
        <v>4577</v>
      </c>
      <c r="L626" t="s">
        <v>4371</v>
      </c>
      <c r="M626" t="s">
        <v>4372</v>
      </c>
      <c r="N626" t="s">
        <v>708</v>
      </c>
      <c r="O626" t="s">
        <v>708</v>
      </c>
      <c r="P626" t="s">
        <v>4373</v>
      </c>
      <c r="Q626" t="s">
        <v>4367</v>
      </c>
      <c r="R626" t="s">
        <v>0</v>
      </c>
      <c r="S626">
        <v>6352951</v>
      </c>
    </row>
    <row r="627" spans="1:19" x14ac:dyDescent="0.3">
      <c r="A627" t="s">
        <v>0</v>
      </c>
      <c r="B627" t="s">
        <v>5697</v>
      </c>
      <c r="C627" t="s">
        <v>2077</v>
      </c>
      <c r="D627" t="s">
        <v>3152</v>
      </c>
      <c r="E627" t="s">
        <v>3137</v>
      </c>
      <c r="F627" t="s">
        <v>4376</v>
      </c>
      <c r="G627" t="s">
        <v>4578</v>
      </c>
      <c r="H627" t="s">
        <v>0</v>
      </c>
      <c r="I627" t="s">
        <v>4408</v>
      </c>
      <c r="J627" s="85">
        <v>46082</v>
      </c>
      <c r="K627" t="s">
        <v>4375</v>
      </c>
      <c r="L627" t="s">
        <v>4371</v>
      </c>
      <c r="M627" t="s">
        <v>4372</v>
      </c>
      <c r="N627" t="s">
        <v>1605</v>
      </c>
      <c r="O627" t="s">
        <v>708</v>
      </c>
      <c r="P627" t="s">
        <v>4373</v>
      </c>
      <c r="Q627" t="s">
        <v>4367</v>
      </c>
      <c r="R627" t="s">
        <v>0</v>
      </c>
      <c r="S627">
        <v>6352953</v>
      </c>
    </row>
    <row r="628" spans="1:19" x14ac:dyDescent="0.3">
      <c r="A628" t="s">
        <v>0</v>
      </c>
      <c r="B628" t="s">
        <v>5696</v>
      </c>
      <c r="C628" t="s">
        <v>2077</v>
      </c>
      <c r="D628" t="s">
        <v>3152</v>
      </c>
      <c r="E628" t="s">
        <v>3137</v>
      </c>
      <c r="F628" t="s">
        <v>4561</v>
      </c>
      <c r="G628" t="s">
        <v>106</v>
      </c>
      <c r="H628" t="s">
        <v>0</v>
      </c>
      <c r="I628" t="s">
        <v>4408</v>
      </c>
      <c r="J628" s="85">
        <v>45917</v>
      </c>
      <c r="K628" t="s">
        <v>4390</v>
      </c>
      <c r="L628" t="s">
        <v>4371</v>
      </c>
      <c r="M628" t="s">
        <v>4372</v>
      </c>
      <c r="N628" t="s">
        <v>702</v>
      </c>
      <c r="O628" t="s">
        <v>708</v>
      </c>
      <c r="P628" t="s">
        <v>4373</v>
      </c>
      <c r="Q628" t="s">
        <v>4367</v>
      </c>
      <c r="R628" t="s">
        <v>0</v>
      </c>
      <c r="S628">
        <v>6352952</v>
      </c>
    </row>
    <row r="629" spans="1:19" x14ac:dyDescent="0.3">
      <c r="A629" t="s">
        <v>0</v>
      </c>
      <c r="B629" t="s">
        <v>5698</v>
      </c>
      <c r="C629" t="s">
        <v>2077</v>
      </c>
      <c r="D629" t="s">
        <v>3152</v>
      </c>
      <c r="E629" t="s">
        <v>3137</v>
      </c>
      <c r="F629" t="s">
        <v>4378</v>
      </c>
      <c r="G629" t="s">
        <v>1880</v>
      </c>
      <c r="H629" t="s">
        <v>0</v>
      </c>
      <c r="I629" t="s">
        <v>4408</v>
      </c>
      <c r="J629" s="85">
        <v>45736</v>
      </c>
      <c r="K629" t="s">
        <v>4390</v>
      </c>
      <c r="L629" t="s">
        <v>4371</v>
      </c>
      <c r="M629" t="s">
        <v>4372</v>
      </c>
      <c r="N629" t="s">
        <v>702</v>
      </c>
      <c r="O629" t="s">
        <v>708</v>
      </c>
      <c r="P629" t="s">
        <v>4373</v>
      </c>
      <c r="Q629" t="s">
        <v>4367</v>
      </c>
      <c r="R629" t="s">
        <v>0</v>
      </c>
      <c r="S629">
        <v>6352952</v>
      </c>
    </row>
    <row r="630" spans="1:19" x14ac:dyDescent="0.3">
      <c r="A630" t="s">
        <v>0</v>
      </c>
      <c r="B630" t="s">
        <v>591</v>
      </c>
      <c r="C630" t="s">
        <v>2077</v>
      </c>
      <c r="D630" t="s">
        <v>1202</v>
      </c>
      <c r="E630" t="s">
        <v>1203</v>
      </c>
      <c r="F630" t="s">
        <v>4368</v>
      </c>
      <c r="G630" t="s">
        <v>3613</v>
      </c>
      <c r="H630" t="s">
        <v>0</v>
      </c>
      <c r="I630" t="s">
        <v>2979</v>
      </c>
      <c r="J630" s="85">
        <v>42731</v>
      </c>
      <c r="K630" t="s">
        <v>2979</v>
      </c>
      <c r="L630" t="s">
        <v>4371</v>
      </c>
      <c r="M630" t="s">
        <v>4372</v>
      </c>
      <c r="N630" t="s">
        <v>708</v>
      </c>
      <c r="O630" t="s">
        <v>708</v>
      </c>
      <c r="P630" t="s">
        <v>4373</v>
      </c>
      <c r="Q630" t="s">
        <v>4367</v>
      </c>
      <c r="R630" t="s">
        <v>0</v>
      </c>
      <c r="S630">
        <v>6360051</v>
      </c>
    </row>
    <row r="631" spans="1:19" x14ac:dyDescent="0.3">
      <c r="A631" t="s">
        <v>0</v>
      </c>
      <c r="B631" t="s">
        <v>591</v>
      </c>
      <c r="C631" t="s">
        <v>2077</v>
      </c>
      <c r="D631" t="s">
        <v>1202</v>
      </c>
      <c r="E631" t="s">
        <v>1203</v>
      </c>
      <c r="F631" t="s">
        <v>4376</v>
      </c>
      <c r="G631" t="s">
        <v>101</v>
      </c>
      <c r="H631" t="s">
        <v>0</v>
      </c>
      <c r="I631" t="s">
        <v>2979</v>
      </c>
      <c r="J631" s="85">
        <v>45805</v>
      </c>
      <c r="K631" t="s">
        <v>4375</v>
      </c>
      <c r="L631" t="s">
        <v>4371</v>
      </c>
      <c r="M631" t="s">
        <v>4372</v>
      </c>
      <c r="N631" t="s">
        <v>702</v>
      </c>
      <c r="O631" t="s">
        <v>708</v>
      </c>
      <c r="P631" t="s">
        <v>4373</v>
      </c>
      <c r="Q631" t="s">
        <v>4367</v>
      </c>
      <c r="R631" t="s">
        <v>0</v>
      </c>
      <c r="S631">
        <v>6360052</v>
      </c>
    </row>
    <row r="632" spans="1:19" x14ac:dyDescent="0.3">
      <c r="A632" t="s">
        <v>0</v>
      </c>
      <c r="B632" t="s">
        <v>592</v>
      </c>
      <c r="C632" t="s">
        <v>2077</v>
      </c>
      <c r="D632" t="s">
        <v>1206</v>
      </c>
      <c r="E632" t="s">
        <v>1207</v>
      </c>
      <c r="F632" t="s">
        <v>4368</v>
      </c>
      <c r="G632" t="s">
        <v>101</v>
      </c>
      <c r="H632" t="s">
        <v>0</v>
      </c>
      <c r="I632" t="s">
        <v>4380</v>
      </c>
      <c r="J632" s="85">
        <v>45261</v>
      </c>
      <c r="K632" t="s">
        <v>4375</v>
      </c>
      <c r="L632" t="s">
        <v>4371</v>
      </c>
      <c r="M632" t="s">
        <v>4372</v>
      </c>
      <c r="N632" t="s">
        <v>708</v>
      </c>
      <c r="O632" t="s">
        <v>708</v>
      </c>
      <c r="P632" t="s">
        <v>4373</v>
      </c>
      <c r="Q632" t="s">
        <v>4367</v>
      </c>
      <c r="R632" t="s">
        <v>0</v>
      </c>
      <c r="S632">
        <v>6414241</v>
      </c>
    </row>
    <row r="633" spans="1:19" x14ac:dyDescent="0.3">
      <c r="A633" t="s">
        <v>0</v>
      </c>
      <c r="B633" t="s">
        <v>593</v>
      </c>
      <c r="C633" t="s">
        <v>2077</v>
      </c>
      <c r="D633" t="s">
        <v>1200</v>
      </c>
      <c r="E633" t="s">
        <v>1201</v>
      </c>
      <c r="F633" t="s">
        <v>4368</v>
      </c>
      <c r="G633" t="s">
        <v>101</v>
      </c>
      <c r="H633" t="s">
        <v>0</v>
      </c>
      <c r="I633" t="s">
        <v>4369</v>
      </c>
      <c r="J633" s="85">
        <v>42731</v>
      </c>
      <c r="K633" t="s">
        <v>4370</v>
      </c>
      <c r="L633" t="s">
        <v>4371</v>
      </c>
      <c r="M633" t="s">
        <v>4372</v>
      </c>
      <c r="N633" t="s">
        <v>708</v>
      </c>
      <c r="O633" t="s">
        <v>708</v>
      </c>
      <c r="P633" t="s">
        <v>4373</v>
      </c>
      <c r="Q633" t="s">
        <v>4367</v>
      </c>
      <c r="R633" t="s">
        <v>0</v>
      </c>
      <c r="S633">
        <v>6414281</v>
      </c>
    </row>
    <row r="634" spans="1:19" x14ac:dyDescent="0.3">
      <c r="A634" t="s">
        <v>0</v>
      </c>
      <c r="B634" t="s">
        <v>4180</v>
      </c>
      <c r="C634" t="s">
        <v>2077</v>
      </c>
      <c r="D634" t="s">
        <v>190</v>
      </c>
      <c r="E634" t="s">
        <v>189</v>
      </c>
      <c r="F634" t="s">
        <v>4368</v>
      </c>
      <c r="G634" t="s">
        <v>101</v>
      </c>
      <c r="H634" t="s">
        <v>0</v>
      </c>
      <c r="I634" t="s">
        <v>4383</v>
      </c>
      <c r="J634" s="85">
        <v>45261</v>
      </c>
      <c r="K634" t="s">
        <v>4375</v>
      </c>
      <c r="L634" t="s">
        <v>4371</v>
      </c>
      <c r="M634" t="s">
        <v>4372</v>
      </c>
      <c r="N634" t="s">
        <v>708</v>
      </c>
      <c r="O634" t="s">
        <v>708</v>
      </c>
      <c r="P634" t="s">
        <v>4373</v>
      </c>
      <c r="Q634" t="s">
        <v>4367</v>
      </c>
      <c r="R634" t="s">
        <v>0</v>
      </c>
      <c r="S634">
        <v>6451961</v>
      </c>
    </row>
    <row r="635" spans="1:19" x14ac:dyDescent="0.3">
      <c r="A635" t="s">
        <v>0</v>
      </c>
      <c r="B635" t="s">
        <v>4841</v>
      </c>
      <c r="C635" t="s">
        <v>2077</v>
      </c>
      <c r="D635" t="s">
        <v>3425</v>
      </c>
      <c r="E635" t="s">
        <v>87</v>
      </c>
      <c r="F635" t="s">
        <v>4368</v>
      </c>
      <c r="G635" t="s">
        <v>101</v>
      </c>
      <c r="H635" t="s">
        <v>0</v>
      </c>
      <c r="I635" t="s">
        <v>4383</v>
      </c>
      <c r="J635" s="85">
        <v>45261</v>
      </c>
      <c r="K635" t="s">
        <v>4375</v>
      </c>
      <c r="L635" t="s">
        <v>4371</v>
      </c>
      <c r="M635" t="s">
        <v>4372</v>
      </c>
      <c r="N635" t="s">
        <v>708</v>
      </c>
      <c r="O635" t="s">
        <v>708</v>
      </c>
      <c r="P635" t="s">
        <v>4373</v>
      </c>
      <c r="Q635" t="s">
        <v>4367</v>
      </c>
      <c r="R635" t="s">
        <v>0</v>
      </c>
      <c r="S635">
        <v>6451991</v>
      </c>
    </row>
    <row r="636" spans="1:19" x14ac:dyDescent="0.3">
      <c r="A636" t="s">
        <v>0</v>
      </c>
      <c r="B636" t="s">
        <v>1698</v>
      </c>
      <c r="C636" t="s">
        <v>2077</v>
      </c>
      <c r="D636" t="s">
        <v>2153</v>
      </c>
      <c r="E636" t="s">
        <v>2154</v>
      </c>
      <c r="F636" t="s">
        <v>4368</v>
      </c>
      <c r="G636" t="s">
        <v>1714</v>
      </c>
      <c r="H636" t="s">
        <v>0</v>
      </c>
      <c r="I636" t="s">
        <v>5448</v>
      </c>
      <c r="J636" s="85">
        <v>44553</v>
      </c>
      <c r="K636" t="s">
        <v>4375</v>
      </c>
      <c r="L636" t="s">
        <v>4371</v>
      </c>
      <c r="M636" t="s">
        <v>4372</v>
      </c>
      <c r="N636" t="s">
        <v>708</v>
      </c>
      <c r="O636" t="s">
        <v>708</v>
      </c>
      <c r="P636" t="s">
        <v>4373</v>
      </c>
      <c r="Q636" t="s">
        <v>4367</v>
      </c>
      <c r="R636" t="s">
        <v>0</v>
      </c>
      <c r="S636">
        <v>6459911</v>
      </c>
    </row>
    <row r="637" spans="1:19" x14ac:dyDescent="0.3">
      <c r="A637" t="s">
        <v>0</v>
      </c>
      <c r="B637" t="s">
        <v>2188</v>
      </c>
      <c r="C637" t="s">
        <v>2077</v>
      </c>
      <c r="D637" t="s">
        <v>2153</v>
      </c>
      <c r="E637" t="s">
        <v>2154</v>
      </c>
      <c r="F637" t="s">
        <v>4378</v>
      </c>
      <c r="G637" t="s">
        <v>2368</v>
      </c>
      <c r="H637" t="s">
        <v>0</v>
      </c>
      <c r="I637" t="s">
        <v>4497</v>
      </c>
      <c r="J637" s="85">
        <v>44895</v>
      </c>
      <c r="K637" t="s">
        <v>4375</v>
      </c>
      <c r="L637" t="s">
        <v>4371</v>
      </c>
      <c r="M637" t="s">
        <v>4372</v>
      </c>
      <c r="N637" t="s">
        <v>708</v>
      </c>
      <c r="O637" t="s">
        <v>708</v>
      </c>
      <c r="P637" t="s">
        <v>4373</v>
      </c>
      <c r="Q637" t="s">
        <v>4367</v>
      </c>
      <c r="R637" t="s">
        <v>0</v>
      </c>
      <c r="S637">
        <v>6459911</v>
      </c>
    </row>
    <row r="638" spans="1:19" x14ac:dyDescent="0.3">
      <c r="A638" t="s">
        <v>0</v>
      </c>
      <c r="B638" t="s">
        <v>1700</v>
      </c>
      <c r="C638" t="s">
        <v>2077</v>
      </c>
      <c r="D638" t="s">
        <v>2354</v>
      </c>
      <c r="E638" t="s">
        <v>2095</v>
      </c>
      <c r="F638" t="s">
        <v>4368</v>
      </c>
      <c r="G638" t="s">
        <v>1714</v>
      </c>
      <c r="H638" t="s">
        <v>0</v>
      </c>
      <c r="I638" t="s">
        <v>4369</v>
      </c>
      <c r="J638" s="85">
        <v>42731</v>
      </c>
      <c r="K638" t="s">
        <v>4370</v>
      </c>
      <c r="L638" t="s">
        <v>4371</v>
      </c>
      <c r="M638" t="s">
        <v>4372</v>
      </c>
      <c r="N638" t="s">
        <v>708</v>
      </c>
      <c r="O638" t="s">
        <v>708</v>
      </c>
      <c r="P638" t="s">
        <v>4373</v>
      </c>
      <c r="Q638" t="s">
        <v>4367</v>
      </c>
      <c r="R638" t="s">
        <v>0</v>
      </c>
      <c r="S638">
        <v>6460551</v>
      </c>
    </row>
    <row r="639" spans="1:19" x14ac:dyDescent="0.3">
      <c r="A639" t="s">
        <v>0</v>
      </c>
      <c r="B639" t="s">
        <v>594</v>
      </c>
      <c r="C639" t="s">
        <v>2077</v>
      </c>
      <c r="D639" t="s">
        <v>372</v>
      </c>
      <c r="E639" t="s">
        <v>120</v>
      </c>
      <c r="F639" t="s">
        <v>4368</v>
      </c>
      <c r="G639" t="s">
        <v>3613</v>
      </c>
      <c r="H639" t="s">
        <v>0</v>
      </c>
      <c r="I639" t="s">
        <v>4533</v>
      </c>
      <c r="J639" s="85">
        <v>42797</v>
      </c>
      <c r="K639" t="s">
        <v>4533</v>
      </c>
      <c r="L639" t="s">
        <v>4371</v>
      </c>
      <c r="M639" t="s">
        <v>4372</v>
      </c>
      <c r="N639" t="s">
        <v>708</v>
      </c>
      <c r="O639" t="s">
        <v>708</v>
      </c>
      <c r="P639" t="s">
        <v>4373</v>
      </c>
      <c r="Q639" t="s">
        <v>4367</v>
      </c>
      <c r="R639" t="s">
        <v>0</v>
      </c>
      <c r="S639">
        <v>6485521</v>
      </c>
    </row>
    <row r="640" spans="1:19" x14ac:dyDescent="0.3">
      <c r="A640" t="s">
        <v>0</v>
      </c>
      <c r="B640" t="s">
        <v>594</v>
      </c>
      <c r="C640" t="s">
        <v>2077</v>
      </c>
      <c r="D640" t="s">
        <v>372</v>
      </c>
      <c r="E640" t="s">
        <v>120</v>
      </c>
      <c r="F640" t="s">
        <v>4376</v>
      </c>
      <c r="G640" t="s">
        <v>101</v>
      </c>
      <c r="H640" t="s">
        <v>0</v>
      </c>
      <c r="I640" t="s">
        <v>4533</v>
      </c>
      <c r="J640" s="85">
        <v>46007</v>
      </c>
      <c r="K640" t="s">
        <v>4375</v>
      </c>
      <c r="L640" t="s">
        <v>4371</v>
      </c>
      <c r="M640" t="s">
        <v>4372</v>
      </c>
      <c r="N640" t="s">
        <v>702</v>
      </c>
      <c r="O640" t="s">
        <v>708</v>
      </c>
      <c r="P640" t="s">
        <v>4373</v>
      </c>
      <c r="Q640" t="s">
        <v>4367</v>
      </c>
      <c r="R640" t="s">
        <v>0</v>
      </c>
      <c r="S640">
        <v>6485522</v>
      </c>
    </row>
    <row r="641" spans="1:19" x14ac:dyDescent="0.3">
      <c r="A641" t="s">
        <v>0</v>
      </c>
      <c r="B641" t="s">
        <v>4814</v>
      </c>
      <c r="C641" t="s">
        <v>2077</v>
      </c>
      <c r="D641" t="s">
        <v>372</v>
      </c>
      <c r="E641" t="s">
        <v>120</v>
      </c>
      <c r="F641" t="s">
        <v>24</v>
      </c>
      <c r="G641" t="s">
        <v>4400</v>
      </c>
      <c r="H641" t="s">
        <v>0</v>
      </c>
      <c r="I641" t="s">
        <v>4467</v>
      </c>
      <c r="J641" s="85">
        <v>45995</v>
      </c>
      <c r="K641" t="s">
        <v>4375</v>
      </c>
      <c r="L641" t="s">
        <v>4371</v>
      </c>
      <c r="M641" t="s">
        <v>4372</v>
      </c>
      <c r="N641" t="s">
        <v>0</v>
      </c>
      <c r="O641" t="s">
        <v>0</v>
      </c>
      <c r="P641" t="s">
        <v>4373</v>
      </c>
      <c r="Q641" t="s">
        <v>4367</v>
      </c>
      <c r="R641" t="s">
        <v>0</v>
      </c>
      <c r="S641">
        <v>648552</v>
      </c>
    </row>
    <row r="642" spans="1:19" x14ac:dyDescent="0.3">
      <c r="A642" t="s">
        <v>0</v>
      </c>
      <c r="B642" t="s">
        <v>5572</v>
      </c>
      <c r="C642" t="s">
        <v>2077</v>
      </c>
      <c r="D642" t="s">
        <v>2452</v>
      </c>
      <c r="E642" t="s">
        <v>2454</v>
      </c>
      <c r="F642" t="s">
        <v>4368</v>
      </c>
      <c r="G642" t="s">
        <v>2238</v>
      </c>
      <c r="H642" t="s">
        <v>0</v>
      </c>
      <c r="I642" t="s">
        <v>4383</v>
      </c>
      <c r="J642" s="85">
        <v>45536</v>
      </c>
      <c r="K642" t="s">
        <v>4375</v>
      </c>
      <c r="L642" t="s">
        <v>4371</v>
      </c>
      <c r="M642" t="s">
        <v>4372</v>
      </c>
      <c r="N642" t="s">
        <v>1605</v>
      </c>
      <c r="O642" t="s">
        <v>708</v>
      </c>
      <c r="P642" t="s">
        <v>4373</v>
      </c>
      <c r="Q642" t="s">
        <v>4367</v>
      </c>
      <c r="R642" t="s">
        <v>0</v>
      </c>
      <c r="S642">
        <v>6512943</v>
      </c>
    </row>
    <row r="643" spans="1:19" x14ac:dyDescent="0.3">
      <c r="A643" t="s">
        <v>0</v>
      </c>
      <c r="B643" t="s">
        <v>2451</v>
      </c>
      <c r="C643" t="s">
        <v>2077</v>
      </c>
      <c r="D643" t="s">
        <v>2452</v>
      </c>
      <c r="E643" t="s">
        <v>2454</v>
      </c>
      <c r="F643" t="s">
        <v>4384</v>
      </c>
      <c r="G643" t="s">
        <v>4393</v>
      </c>
      <c r="H643" t="s">
        <v>0</v>
      </c>
      <c r="I643" t="s">
        <v>4383</v>
      </c>
      <c r="J643" s="85">
        <v>45261</v>
      </c>
      <c r="K643" t="s">
        <v>4375</v>
      </c>
      <c r="L643" t="s">
        <v>4371</v>
      </c>
      <c r="M643" t="s">
        <v>4372</v>
      </c>
      <c r="N643" t="s">
        <v>702</v>
      </c>
      <c r="O643" t="s">
        <v>708</v>
      </c>
      <c r="P643" t="s">
        <v>4373</v>
      </c>
      <c r="Q643" t="s">
        <v>4367</v>
      </c>
      <c r="R643" t="s">
        <v>0</v>
      </c>
      <c r="S643">
        <v>6512942</v>
      </c>
    </row>
    <row r="644" spans="1:19" x14ac:dyDescent="0.3">
      <c r="A644" t="s">
        <v>0</v>
      </c>
      <c r="B644" t="s">
        <v>5574</v>
      </c>
      <c r="C644" t="s">
        <v>2077</v>
      </c>
      <c r="D644" t="s">
        <v>2452</v>
      </c>
      <c r="E644" t="s">
        <v>2454</v>
      </c>
      <c r="F644" t="s">
        <v>4392</v>
      </c>
      <c r="G644" t="s">
        <v>3198</v>
      </c>
      <c r="H644" t="s">
        <v>0</v>
      </c>
      <c r="I644" t="s">
        <v>5573</v>
      </c>
      <c r="J644" s="85">
        <v>45950</v>
      </c>
      <c r="K644" t="s">
        <v>4375</v>
      </c>
      <c r="L644" t="s">
        <v>4371</v>
      </c>
      <c r="M644" t="s">
        <v>4372</v>
      </c>
      <c r="N644" t="s">
        <v>768</v>
      </c>
      <c r="O644" t="s">
        <v>708</v>
      </c>
      <c r="P644" t="s">
        <v>4373</v>
      </c>
      <c r="Q644" t="s">
        <v>4367</v>
      </c>
      <c r="R644" t="s">
        <v>0</v>
      </c>
      <c r="S644">
        <v>6512944</v>
      </c>
    </row>
    <row r="645" spans="1:19" x14ac:dyDescent="0.3">
      <c r="A645" t="s">
        <v>0</v>
      </c>
      <c r="B645" t="s">
        <v>5576</v>
      </c>
      <c r="C645" t="s">
        <v>2077</v>
      </c>
      <c r="D645" t="s">
        <v>2452</v>
      </c>
      <c r="E645" t="s">
        <v>2454</v>
      </c>
      <c r="F645" t="s">
        <v>24</v>
      </c>
      <c r="G645" t="s">
        <v>4400</v>
      </c>
      <c r="H645" t="s">
        <v>0</v>
      </c>
      <c r="I645" t="s">
        <v>5575</v>
      </c>
      <c r="J645" s="85">
        <v>45350</v>
      </c>
      <c r="K645" t="s">
        <v>4375</v>
      </c>
      <c r="L645" t="s">
        <v>4371</v>
      </c>
      <c r="M645" t="s">
        <v>4372</v>
      </c>
      <c r="N645" t="s">
        <v>0</v>
      </c>
      <c r="O645" t="s">
        <v>0</v>
      </c>
      <c r="P645" t="s">
        <v>4373</v>
      </c>
      <c r="Q645" t="s">
        <v>4367</v>
      </c>
      <c r="R645" t="s">
        <v>0</v>
      </c>
      <c r="S645">
        <v>651294</v>
      </c>
    </row>
    <row r="646" spans="1:19" x14ac:dyDescent="0.3">
      <c r="A646" t="s">
        <v>0</v>
      </c>
      <c r="B646" t="s">
        <v>5577</v>
      </c>
      <c r="C646" t="s">
        <v>2077</v>
      </c>
      <c r="D646" t="s">
        <v>2452</v>
      </c>
      <c r="E646" t="s">
        <v>2454</v>
      </c>
      <c r="F646" t="s">
        <v>4417</v>
      </c>
      <c r="G646" t="s">
        <v>4418</v>
      </c>
      <c r="H646" t="s">
        <v>0</v>
      </c>
      <c r="I646" t="s">
        <v>5362</v>
      </c>
      <c r="J646" s="85">
        <v>45628</v>
      </c>
      <c r="K646" t="s">
        <v>4375</v>
      </c>
      <c r="L646" t="s">
        <v>4371</v>
      </c>
      <c r="M646" t="s">
        <v>4372</v>
      </c>
      <c r="N646" t="s">
        <v>0</v>
      </c>
      <c r="O646" t="s">
        <v>0</v>
      </c>
      <c r="P646" t="s">
        <v>4373</v>
      </c>
      <c r="Q646" t="s">
        <v>4367</v>
      </c>
      <c r="R646" t="s">
        <v>0</v>
      </c>
      <c r="S646">
        <v>651294</v>
      </c>
    </row>
    <row r="647" spans="1:19" x14ac:dyDescent="0.3">
      <c r="A647" t="s">
        <v>0</v>
      </c>
      <c r="B647" t="s">
        <v>4537</v>
      </c>
      <c r="C647" t="s">
        <v>2077</v>
      </c>
      <c r="D647" t="s">
        <v>207</v>
      </c>
      <c r="E647" t="s">
        <v>208</v>
      </c>
      <c r="F647" t="s">
        <v>4368</v>
      </c>
      <c r="G647" t="s">
        <v>101</v>
      </c>
      <c r="H647" t="s">
        <v>0</v>
      </c>
      <c r="I647" t="s">
        <v>4383</v>
      </c>
      <c r="J647" s="85">
        <v>45261</v>
      </c>
      <c r="K647" t="s">
        <v>4375</v>
      </c>
      <c r="L647" t="s">
        <v>4371</v>
      </c>
      <c r="M647" t="s">
        <v>4372</v>
      </c>
      <c r="N647" t="s">
        <v>708</v>
      </c>
      <c r="O647" t="s">
        <v>708</v>
      </c>
      <c r="P647" t="s">
        <v>4373</v>
      </c>
      <c r="Q647" t="s">
        <v>4367</v>
      </c>
      <c r="R647" t="s">
        <v>0</v>
      </c>
      <c r="S647">
        <v>6534031</v>
      </c>
    </row>
    <row r="648" spans="1:19" x14ac:dyDescent="0.3">
      <c r="A648" t="s">
        <v>0</v>
      </c>
      <c r="B648" t="s">
        <v>4795</v>
      </c>
      <c r="C648" t="s">
        <v>2077</v>
      </c>
      <c r="D648" t="s">
        <v>205</v>
      </c>
      <c r="E648" t="s">
        <v>206</v>
      </c>
      <c r="F648" t="s">
        <v>4368</v>
      </c>
      <c r="G648" t="s">
        <v>101</v>
      </c>
      <c r="H648" t="s">
        <v>0</v>
      </c>
      <c r="I648" t="s">
        <v>4383</v>
      </c>
      <c r="J648" s="85">
        <v>45809</v>
      </c>
      <c r="K648" t="s">
        <v>4375</v>
      </c>
      <c r="L648" t="s">
        <v>4371</v>
      </c>
      <c r="M648" t="s">
        <v>4372</v>
      </c>
      <c r="N648" t="s">
        <v>1605</v>
      </c>
      <c r="O648" t="s">
        <v>708</v>
      </c>
      <c r="P648" t="s">
        <v>4373</v>
      </c>
      <c r="Q648" t="s">
        <v>4367</v>
      </c>
      <c r="R648" t="s">
        <v>0</v>
      </c>
      <c r="S648">
        <v>6534233</v>
      </c>
    </row>
    <row r="649" spans="1:19" x14ac:dyDescent="0.3">
      <c r="A649" t="s">
        <v>0</v>
      </c>
      <c r="B649" t="s">
        <v>4428</v>
      </c>
      <c r="C649" t="s">
        <v>2077</v>
      </c>
      <c r="D649" t="s">
        <v>151</v>
      </c>
      <c r="E649" t="s">
        <v>129</v>
      </c>
      <c r="F649" t="s">
        <v>4368</v>
      </c>
      <c r="G649" t="s">
        <v>4427</v>
      </c>
      <c r="H649" t="s">
        <v>0</v>
      </c>
      <c r="I649" t="s">
        <v>4383</v>
      </c>
      <c r="J649" s="85">
        <v>45261</v>
      </c>
      <c r="K649" t="s">
        <v>5823</v>
      </c>
      <c r="L649" t="s">
        <v>4371</v>
      </c>
      <c r="M649" t="s">
        <v>4372</v>
      </c>
      <c r="N649" t="s">
        <v>702</v>
      </c>
      <c r="O649" t="s">
        <v>708</v>
      </c>
      <c r="P649" t="s">
        <v>4373</v>
      </c>
      <c r="Q649" t="s">
        <v>4367</v>
      </c>
      <c r="R649" t="s">
        <v>0</v>
      </c>
      <c r="S649">
        <v>6534262</v>
      </c>
    </row>
    <row r="650" spans="1:19" x14ac:dyDescent="0.3">
      <c r="A650" t="s">
        <v>0</v>
      </c>
      <c r="B650" t="s">
        <v>4429</v>
      </c>
      <c r="C650" t="s">
        <v>2077</v>
      </c>
      <c r="D650" t="s">
        <v>151</v>
      </c>
      <c r="E650" t="s">
        <v>129</v>
      </c>
      <c r="F650" t="s">
        <v>4384</v>
      </c>
      <c r="G650" t="s">
        <v>57</v>
      </c>
      <c r="H650" t="s">
        <v>0</v>
      </c>
      <c r="I650" t="s">
        <v>4383</v>
      </c>
      <c r="J650" s="85">
        <v>46508</v>
      </c>
      <c r="K650" t="s">
        <v>4375</v>
      </c>
      <c r="L650" t="s">
        <v>4371</v>
      </c>
      <c r="M650" t="s">
        <v>4372</v>
      </c>
      <c r="N650" t="s">
        <v>1605</v>
      </c>
      <c r="O650" t="s">
        <v>708</v>
      </c>
      <c r="P650" t="s">
        <v>4373</v>
      </c>
      <c r="Q650" t="s">
        <v>4367</v>
      </c>
      <c r="R650" t="s">
        <v>0</v>
      </c>
      <c r="S650">
        <v>6534263</v>
      </c>
    </row>
    <row r="651" spans="1:19" x14ac:dyDescent="0.3">
      <c r="A651" t="s">
        <v>0</v>
      </c>
      <c r="B651" t="s">
        <v>4726</v>
      </c>
      <c r="C651" t="s">
        <v>2077</v>
      </c>
      <c r="D651" t="s">
        <v>3071</v>
      </c>
      <c r="E651" t="s">
        <v>1313</v>
      </c>
      <c r="F651" t="s">
        <v>4368</v>
      </c>
      <c r="G651" t="s">
        <v>101</v>
      </c>
      <c r="H651" t="s">
        <v>0</v>
      </c>
      <c r="I651" t="s">
        <v>4380</v>
      </c>
      <c r="J651" s="85">
        <v>45261</v>
      </c>
      <c r="K651" t="s">
        <v>4375</v>
      </c>
      <c r="L651" t="s">
        <v>4371</v>
      </c>
      <c r="M651" t="s">
        <v>4372</v>
      </c>
      <c r="N651" t="s">
        <v>702</v>
      </c>
      <c r="O651" t="s">
        <v>708</v>
      </c>
      <c r="P651" t="s">
        <v>4373</v>
      </c>
      <c r="Q651" t="s">
        <v>4367</v>
      </c>
      <c r="R651" t="s">
        <v>0</v>
      </c>
      <c r="S651">
        <v>6534292</v>
      </c>
    </row>
    <row r="652" spans="1:19" x14ac:dyDescent="0.3">
      <c r="A652" t="s">
        <v>0</v>
      </c>
      <c r="B652" t="s">
        <v>4182</v>
      </c>
      <c r="C652" t="s">
        <v>2077</v>
      </c>
      <c r="D652" t="s">
        <v>3071</v>
      </c>
      <c r="E652" t="s">
        <v>1313</v>
      </c>
      <c r="F652" t="s">
        <v>4384</v>
      </c>
      <c r="G652" t="s">
        <v>2239</v>
      </c>
      <c r="H652" t="s">
        <v>0</v>
      </c>
      <c r="I652" t="s">
        <v>4697</v>
      </c>
      <c r="J652" s="85">
        <v>46069</v>
      </c>
      <c r="K652" t="s">
        <v>4375</v>
      </c>
      <c r="L652" t="s">
        <v>4371</v>
      </c>
      <c r="M652" t="s">
        <v>4372</v>
      </c>
      <c r="N652" t="s">
        <v>1605</v>
      </c>
      <c r="O652" t="s">
        <v>708</v>
      </c>
      <c r="P652" t="s">
        <v>4373</v>
      </c>
      <c r="Q652" t="s">
        <v>4367</v>
      </c>
      <c r="R652" t="s">
        <v>0</v>
      </c>
      <c r="S652">
        <v>6534293</v>
      </c>
    </row>
    <row r="653" spans="1:19" x14ac:dyDescent="0.3">
      <c r="A653" t="s">
        <v>0</v>
      </c>
      <c r="B653" t="s">
        <v>4728</v>
      </c>
      <c r="C653" t="s">
        <v>2077</v>
      </c>
      <c r="D653" t="s">
        <v>3071</v>
      </c>
      <c r="E653" t="s">
        <v>1313</v>
      </c>
      <c r="F653" t="s">
        <v>24</v>
      </c>
      <c r="G653" t="s">
        <v>4400</v>
      </c>
      <c r="H653" t="s">
        <v>0</v>
      </c>
      <c r="I653" t="s">
        <v>4727</v>
      </c>
      <c r="J653" s="85">
        <v>44138</v>
      </c>
      <c r="K653" t="s">
        <v>4375</v>
      </c>
      <c r="L653" t="s">
        <v>4371</v>
      </c>
      <c r="M653" t="s">
        <v>4372</v>
      </c>
      <c r="N653" t="s">
        <v>0</v>
      </c>
      <c r="O653" t="s">
        <v>0</v>
      </c>
      <c r="P653" t="s">
        <v>4373</v>
      </c>
      <c r="Q653" t="s">
        <v>4367</v>
      </c>
      <c r="R653" t="s">
        <v>0</v>
      </c>
      <c r="S653">
        <v>653429</v>
      </c>
    </row>
    <row r="654" spans="1:19" x14ac:dyDescent="0.3">
      <c r="A654" t="s">
        <v>0</v>
      </c>
      <c r="B654" t="s">
        <v>4730</v>
      </c>
      <c r="C654" t="s">
        <v>2077</v>
      </c>
      <c r="D654" t="s">
        <v>3071</v>
      </c>
      <c r="E654" t="s">
        <v>1313</v>
      </c>
      <c r="F654" t="s">
        <v>4417</v>
      </c>
      <c r="G654" t="s">
        <v>4418</v>
      </c>
      <c r="H654" t="s">
        <v>0</v>
      </c>
      <c r="I654" t="s">
        <v>4729</v>
      </c>
      <c r="J654" s="85">
        <v>45001</v>
      </c>
      <c r="K654" t="s">
        <v>4375</v>
      </c>
      <c r="L654" t="s">
        <v>4371</v>
      </c>
      <c r="M654" t="s">
        <v>4372</v>
      </c>
      <c r="N654" t="s">
        <v>0</v>
      </c>
      <c r="O654" t="s">
        <v>0</v>
      </c>
      <c r="P654" t="s">
        <v>4373</v>
      </c>
      <c r="Q654" t="s">
        <v>4367</v>
      </c>
      <c r="R654" t="s">
        <v>0</v>
      </c>
      <c r="S654">
        <v>653429</v>
      </c>
    </row>
    <row r="655" spans="1:19" x14ac:dyDescent="0.3">
      <c r="A655" t="s">
        <v>0</v>
      </c>
      <c r="B655" t="s">
        <v>4536</v>
      </c>
      <c r="C655" t="s">
        <v>2077</v>
      </c>
      <c r="D655" t="s">
        <v>3060</v>
      </c>
      <c r="E655" t="s">
        <v>1274</v>
      </c>
      <c r="F655" t="s">
        <v>4368</v>
      </c>
      <c r="G655" t="s">
        <v>101</v>
      </c>
      <c r="H655" t="s">
        <v>0</v>
      </c>
      <c r="I655" t="s">
        <v>4380</v>
      </c>
      <c r="J655" s="85">
        <v>45274</v>
      </c>
      <c r="K655" t="s">
        <v>4375</v>
      </c>
      <c r="L655" t="s">
        <v>4371</v>
      </c>
      <c r="M655" t="s">
        <v>4372</v>
      </c>
      <c r="N655" t="s">
        <v>702</v>
      </c>
      <c r="O655" t="s">
        <v>708</v>
      </c>
      <c r="P655" t="s">
        <v>4373</v>
      </c>
      <c r="Q655" t="s">
        <v>4367</v>
      </c>
      <c r="R655" t="s">
        <v>0</v>
      </c>
      <c r="S655">
        <v>6534342</v>
      </c>
    </row>
    <row r="656" spans="1:19" x14ac:dyDescent="0.3">
      <c r="A656" t="s">
        <v>0</v>
      </c>
      <c r="B656" t="s">
        <v>4796</v>
      </c>
      <c r="C656" t="s">
        <v>2077</v>
      </c>
      <c r="D656" t="s">
        <v>1300</v>
      </c>
      <c r="E656" t="s">
        <v>1301</v>
      </c>
      <c r="F656" t="s">
        <v>4368</v>
      </c>
      <c r="G656" t="s">
        <v>101</v>
      </c>
      <c r="H656" t="s">
        <v>0</v>
      </c>
      <c r="I656" t="s">
        <v>4383</v>
      </c>
      <c r="J656" s="85">
        <v>45261</v>
      </c>
      <c r="K656" t="s">
        <v>4375</v>
      </c>
      <c r="L656" t="s">
        <v>4371</v>
      </c>
      <c r="M656" t="s">
        <v>4372</v>
      </c>
      <c r="N656" t="s">
        <v>708</v>
      </c>
      <c r="O656" t="s">
        <v>708</v>
      </c>
      <c r="P656" t="s">
        <v>4373</v>
      </c>
      <c r="Q656" t="s">
        <v>4367</v>
      </c>
      <c r="R656" t="s">
        <v>0</v>
      </c>
      <c r="S656">
        <v>6534701</v>
      </c>
    </row>
    <row r="657" spans="1:19" x14ac:dyDescent="0.3">
      <c r="A657" t="s">
        <v>0</v>
      </c>
      <c r="B657" t="s">
        <v>4707</v>
      </c>
      <c r="C657" t="s">
        <v>2077</v>
      </c>
      <c r="D657" t="s">
        <v>1293</v>
      </c>
      <c r="E657" t="s">
        <v>1294</v>
      </c>
      <c r="F657" t="s">
        <v>24</v>
      </c>
      <c r="G657" t="s">
        <v>4400</v>
      </c>
      <c r="H657" t="s">
        <v>0</v>
      </c>
      <c r="I657" t="s">
        <v>4706</v>
      </c>
      <c r="J657" s="85">
        <v>43782</v>
      </c>
      <c r="K657" t="s">
        <v>4375</v>
      </c>
      <c r="L657" t="s">
        <v>4371</v>
      </c>
      <c r="M657" t="s">
        <v>4372</v>
      </c>
      <c r="N657" t="s">
        <v>0</v>
      </c>
      <c r="O657" t="s">
        <v>0</v>
      </c>
      <c r="P657" t="s">
        <v>4373</v>
      </c>
      <c r="Q657" t="s">
        <v>4367</v>
      </c>
      <c r="R657" t="s">
        <v>0</v>
      </c>
      <c r="S657">
        <v>653523</v>
      </c>
    </row>
    <row r="658" spans="1:19" x14ac:dyDescent="0.3">
      <c r="A658" t="s">
        <v>0</v>
      </c>
      <c r="B658" t="s">
        <v>1702</v>
      </c>
      <c r="C658" t="s">
        <v>2077</v>
      </c>
      <c r="D658" t="s">
        <v>1297</v>
      </c>
      <c r="E658" t="s">
        <v>208</v>
      </c>
      <c r="F658" t="s">
        <v>4368</v>
      </c>
      <c r="G658" t="s">
        <v>101</v>
      </c>
      <c r="H658" t="s">
        <v>0</v>
      </c>
      <c r="I658" t="s">
        <v>4383</v>
      </c>
      <c r="J658" s="85">
        <v>45261</v>
      </c>
      <c r="K658" t="s">
        <v>4375</v>
      </c>
      <c r="L658" t="s">
        <v>4371</v>
      </c>
      <c r="M658" t="s">
        <v>4372</v>
      </c>
      <c r="N658" t="s">
        <v>708</v>
      </c>
      <c r="O658" t="s">
        <v>708</v>
      </c>
      <c r="P658" t="s">
        <v>4373</v>
      </c>
      <c r="Q658" t="s">
        <v>4367</v>
      </c>
      <c r="R658" t="s">
        <v>0</v>
      </c>
      <c r="S658">
        <v>6536941</v>
      </c>
    </row>
    <row r="659" spans="1:19" x14ac:dyDescent="0.3">
      <c r="A659" t="s">
        <v>0</v>
      </c>
      <c r="B659" t="s">
        <v>4635</v>
      </c>
      <c r="C659" t="s">
        <v>2077</v>
      </c>
      <c r="D659" t="s">
        <v>1305</v>
      </c>
      <c r="E659" t="s">
        <v>1306</v>
      </c>
      <c r="F659" t="s">
        <v>4368</v>
      </c>
      <c r="G659" t="s">
        <v>101</v>
      </c>
      <c r="H659" t="s">
        <v>0</v>
      </c>
      <c r="I659" t="s">
        <v>4383</v>
      </c>
      <c r="J659" s="85">
        <v>45261</v>
      </c>
      <c r="K659" t="s">
        <v>4375</v>
      </c>
      <c r="L659" t="s">
        <v>4371</v>
      </c>
      <c r="M659" t="s">
        <v>4372</v>
      </c>
      <c r="N659" t="s">
        <v>702</v>
      </c>
      <c r="O659" t="s">
        <v>708</v>
      </c>
      <c r="P659" t="s">
        <v>4373</v>
      </c>
      <c r="Q659" t="s">
        <v>4367</v>
      </c>
      <c r="R659" t="s">
        <v>0</v>
      </c>
      <c r="S659">
        <v>6537692</v>
      </c>
    </row>
    <row r="660" spans="1:19" x14ac:dyDescent="0.3">
      <c r="A660" t="s">
        <v>0</v>
      </c>
      <c r="B660" t="s">
        <v>4637</v>
      </c>
      <c r="C660" t="s">
        <v>2077</v>
      </c>
      <c r="D660" t="s">
        <v>1305</v>
      </c>
      <c r="E660" t="s">
        <v>1306</v>
      </c>
      <c r="F660" t="s">
        <v>24</v>
      </c>
      <c r="G660" t="s">
        <v>4400</v>
      </c>
      <c r="H660" t="s">
        <v>0</v>
      </c>
      <c r="I660" t="s">
        <v>4636</v>
      </c>
      <c r="J660" s="85">
        <v>45821</v>
      </c>
      <c r="K660" t="s">
        <v>4375</v>
      </c>
      <c r="L660" t="s">
        <v>4371</v>
      </c>
      <c r="M660" t="s">
        <v>4372</v>
      </c>
      <c r="N660" t="s">
        <v>0</v>
      </c>
      <c r="O660" t="s">
        <v>0</v>
      </c>
      <c r="P660" t="s">
        <v>4373</v>
      </c>
      <c r="Q660" t="s">
        <v>4367</v>
      </c>
      <c r="R660" t="s">
        <v>0</v>
      </c>
      <c r="S660">
        <v>653769</v>
      </c>
    </row>
    <row r="661" spans="1:19" x14ac:dyDescent="0.3">
      <c r="A661" t="s">
        <v>0</v>
      </c>
      <c r="B661" t="s">
        <v>4709</v>
      </c>
      <c r="C661" t="s">
        <v>2077</v>
      </c>
      <c r="D661" t="s">
        <v>1309</v>
      </c>
      <c r="E661" t="s">
        <v>1310</v>
      </c>
      <c r="F661" t="s">
        <v>4368</v>
      </c>
      <c r="G661" t="s">
        <v>101</v>
      </c>
      <c r="H661" t="s">
        <v>0</v>
      </c>
      <c r="I661" t="s">
        <v>4383</v>
      </c>
      <c r="J661" s="85">
        <v>45261</v>
      </c>
      <c r="K661" t="s">
        <v>4375</v>
      </c>
      <c r="L661" t="s">
        <v>4371</v>
      </c>
      <c r="M661" t="s">
        <v>4372</v>
      </c>
      <c r="N661" t="s">
        <v>702</v>
      </c>
      <c r="O661" t="s">
        <v>708</v>
      </c>
      <c r="P661" t="s">
        <v>4373</v>
      </c>
      <c r="Q661" t="s">
        <v>4367</v>
      </c>
      <c r="R661" t="s">
        <v>0</v>
      </c>
      <c r="S661">
        <v>6537752</v>
      </c>
    </row>
    <row r="662" spans="1:19" x14ac:dyDescent="0.3">
      <c r="A662" t="s">
        <v>0</v>
      </c>
      <c r="B662" t="s">
        <v>4725</v>
      </c>
      <c r="C662" t="s">
        <v>2077</v>
      </c>
      <c r="D662" t="s">
        <v>1307</v>
      </c>
      <c r="E662" t="s">
        <v>222</v>
      </c>
      <c r="F662" t="s">
        <v>4368</v>
      </c>
      <c r="G662" t="s">
        <v>101</v>
      </c>
      <c r="H662" t="s">
        <v>0</v>
      </c>
      <c r="I662" t="s">
        <v>4383</v>
      </c>
      <c r="J662" s="85">
        <v>45261</v>
      </c>
      <c r="K662" t="s">
        <v>4375</v>
      </c>
      <c r="L662" t="s">
        <v>4371</v>
      </c>
      <c r="M662" t="s">
        <v>4372</v>
      </c>
      <c r="N662" t="s">
        <v>702</v>
      </c>
      <c r="O662" t="s">
        <v>708</v>
      </c>
      <c r="P662" t="s">
        <v>4373</v>
      </c>
      <c r="Q662" t="s">
        <v>4367</v>
      </c>
      <c r="R662" t="s">
        <v>0</v>
      </c>
      <c r="S662">
        <v>6537842</v>
      </c>
    </row>
    <row r="663" spans="1:19" x14ac:dyDescent="0.3">
      <c r="A663" t="s">
        <v>0</v>
      </c>
      <c r="B663" t="s">
        <v>595</v>
      </c>
      <c r="C663" t="s">
        <v>2077</v>
      </c>
      <c r="D663" t="s">
        <v>1299</v>
      </c>
      <c r="E663" t="s">
        <v>2059</v>
      </c>
      <c r="F663" t="s">
        <v>4368</v>
      </c>
      <c r="G663" t="s">
        <v>101</v>
      </c>
      <c r="H663" t="s">
        <v>0</v>
      </c>
      <c r="I663" t="s">
        <v>4383</v>
      </c>
      <c r="J663" s="85">
        <v>45261</v>
      </c>
      <c r="K663" t="s">
        <v>4375</v>
      </c>
      <c r="L663" t="s">
        <v>4371</v>
      </c>
      <c r="M663" t="s">
        <v>4372</v>
      </c>
      <c r="N663" t="s">
        <v>708</v>
      </c>
      <c r="O663" t="s">
        <v>708</v>
      </c>
      <c r="P663" t="s">
        <v>4373</v>
      </c>
      <c r="Q663" t="s">
        <v>4367</v>
      </c>
      <c r="R663" t="s">
        <v>0</v>
      </c>
      <c r="S663">
        <v>6537881</v>
      </c>
    </row>
    <row r="664" spans="1:19" x14ac:dyDescent="0.3">
      <c r="A664" t="s">
        <v>0</v>
      </c>
      <c r="B664" t="s">
        <v>4797</v>
      </c>
      <c r="C664" t="s">
        <v>2077</v>
      </c>
      <c r="D664" t="s">
        <v>1311</v>
      </c>
      <c r="E664" t="s">
        <v>1312</v>
      </c>
      <c r="F664" t="s">
        <v>4368</v>
      </c>
      <c r="G664" t="s">
        <v>101</v>
      </c>
      <c r="H664" t="s">
        <v>0</v>
      </c>
      <c r="I664" t="s">
        <v>4383</v>
      </c>
      <c r="J664" s="85">
        <v>45261</v>
      </c>
      <c r="K664" t="s">
        <v>4375</v>
      </c>
      <c r="L664" t="s">
        <v>4371</v>
      </c>
      <c r="M664" t="s">
        <v>4372</v>
      </c>
      <c r="N664" t="s">
        <v>702</v>
      </c>
      <c r="O664" t="s">
        <v>708</v>
      </c>
      <c r="P664" t="s">
        <v>4373</v>
      </c>
      <c r="Q664" t="s">
        <v>4367</v>
      </c>
      <c r="R664" t="s">
        <v>0</v>
      </c>
      <c r="S664">
        <v>6538312</v>
      </c>
    </row>
    <row r="665" spans="1:19" x14ac:dyDescent="0.3">
      <c r="A665" t="s">
        <v>0</v>
      </c>
      <c r="B665" t="s">
        <v>4672</v>
      </c>
      <c r="C665" t="s">
        <v>2077</v>
      </c>
      <c r="D665" t="s">
        <v>1304</v>
      </c>
      <c r="E665" t="s">
        <v>99</v>
      </c>
      <c r="F665" t="s">
        <v>24</v>
      </c>
      <c r="G665" t="s">
        <v>4400</v>
      </c>
      <c r="H665" t="s">
        <v>0</v>
      </c>
      <c r="I665" t="s">
        <v>4671</v>
      </c>
      <c r="J665" s="85">
        <v>43622</v>
      </c>
      <c r="K665" t="s">
        <v>4375</v>
      </c>
      <c r="L665" t="s">
        <v>4371</v>
      </c>
      <c r="M665" t="s">
        <v>4372</v>
      </c>
      <c r="N665" t="s">
        <v>0</v>
      </c>
      <c r="O665" t="s">
        <v>0</v>
      </c>
      <c r="P665" t="s">
        <v>4373</v>
      </c>
      <c r="Q665" t="s">
        <v>4367</v>
      </c>
      <c r="R665" t="s">
        <v>0</v>
      </c>
      <c r="S665">
        <v>653949</v>
      </c>
    </row>
    <row r="666" spans="1:19" x14ac:dyDescent="0.3">
      <c r="A666" t="s">
        <v>0</v>
      </c>
      <c r="B666" t="s">
        <v>1703</v>
      </c>
      <c r="C666" t="s">
        <v>2077</v>
      </c>
      <c r="D666" t="s">
        <v>1302</v>
      </c>
      <c r="E666" t="s">
        <v>1303</v>
      </c>
      <c r="F666" t="s">
        <v>4368</v>
      </c>
      <c r="G666" t="s">
        <v>3613</v>
      </c>
      <c r="H666" t="s">
        <v>0</v>
      </c>
      <c r="I666" t="s">
        <v>2979</v>
      </c>
      <c r="J666" s="85">
        <v>42731</v>
      </c>
      <c r="K666" t="s">
        <v>2979</v>
      </c>
      <c r="L666" t="s">
        <v>4371</v>
      </c>
      <c r="M666" t="s">
        <v>4372</v>
      </c>
      <c r="N666" t="s">
        <v>708</v>
      </c>
      <c r="O666" t="s">
        <v>708</v>
      </c>
      <c r="P666" t="s">
        <v>4373</v>
      </c>
      <c r="Q666" t="s">
        <v>4367</v>
      </c>
      <c r="R666" t="s">
        <v>0</v>
      </c>
      <c r="S666">
        <v>6552641</v>
      </c>
    </row>
    <row r="667" spans="1:19" x14ac:dyDescent="0.3">
      <c r="A667" t="s">
        <v>0</v>
      </c>
      <c r="B667" t="s">
        <v>1703</v>
      </c>
      <c r="C667" t="s">
        <v>2077</v>
      </c>
      <c r="D667" t="s">
        <v>1302</v>
      </c>
      <c r="E667" t="s">
        <v>1303</v>
      </c>
      <c r="F667" t="s">
        <v>4376</v>
      </c>
      <c r="G667" t="s">
        <v>101</v>
      </c>
      <c r="H667" t="s">
        <v>0</v>
      </c>
      <c r="I667" t="s">
        <v>2979</v>
      </c>
      <c r="J667" s="85">
        <v>45805</v>
      </c>
      <c r="K667" t="s">
        <v>4375</v>
      </c>
      <c r="L667" t="s">
        <v>4371</v>
      </c>
      <c r="M667" t="s">
        <v>4372</v>
      </c>
      <c r="N667" t="s">
        <v>702</v>
      </c>
      <c r="O667" t="s">
        <v>708</v>
      </c>
      <c r="P667" t="s">
        <v>4373</v>
      </c>
      <c r="Q667" t="s">
        <v>4367</v>
      </c>
      <c r="R667" t="s">
        <v>0</v>
      </c>
      <c r="S667">
        <v>6552642</v>
      </c>
    </row>
    <row r="668" spans="1:19" x14ac:dyDescent="0.3">
      <c r="A668" t="s">
        <v>0</v>
      </c>
      <c r="B668" t="s">
        <v>5068</v>
      </c>
      <c r="C668" t="s">
        <v>2077</v>
      </c>
      <c r="D668" t="s">
        <v>223</v>
      </c>
      <c r="E668" t="s">
        <v>162</v>
      </c>
      <c r="F668" t="s">
        <v>4368</v>
      </c>
      <c r="G668" t="s">
        <v>4387</v>
      </c>
      <c r="H668" t="s">
        <v>0</v>
      </c>
      <c r="I668" t="s">
        <v>4388</v>
      </c>
      <c r="J668" s="85">
        <v>46082</v>
      </c>
      <c r="K668" t="s">
        <v>4375</v>
      </c>
      <c r="L668" t="s">
        <v>4371</v>
      </c>
      <c r="M668" t="s">
        <v>4372</v>
      </c>
      <c r="N668" t="s">
        <v>1610</v>
      </c>
      <c r="O668" t="s">
        <v>708</v>
      </c>
      <c r="P668" t="s">
        <v>4373</v>
      </c>
      <c r="Q668" t="s">
        <v>4367</v>
      </c>
      <c r="R668" t="s">
        <v>0</v>
      </c>
      <c r="S668">
        <v>6553235</v>
      </c>
    </row>
    <row r="669" spans="1:19" x14ac:dyDescent="0.3">
      <c r="A669" t="s">
        <v>0</v>
      </c>
      <c r="B669" t="s">
        <v>5069</v>
      </c>
      <c r="C669" t="s">
        <v>2077</v>
      </c>
      <c r="D669" t="s">
        <v>223</v>
      </c>
      <c r="E669" t="s">
        <v>162</v>
      </c>
      <c r="F669" t="s">
        <v>4384</v>
      </c>
      <c r="G669" t="s">
        <v>57</v>
      </c>
      <c r="H669" t="s">
        <v>0</v>
      </c>
      <c r="I669" t="s">
        <v>4388</v>
      </c>
      <c r="J669" s="85">
        <v>45741</v>
      </c>
      <c r="K669" t="s">
        <v>4390</v>
      </c>
      <c r="L669" t="s">
        <v>4371</v>
      </c>
      <c r="M669" t="s">
        <v>4372</v>
      </c>
      <c r="N669" t="s">
        <v>768</v>
      </c>
      <c r="O669" t="s">
        <v>708</v>
      </c>
      <c r="P669" t="s">
        <v>4373</v>
      </c>
      <c r="Q669" t="s">
        <v>4367</v>
      </c>
      <c r="R669" t="s">
        <v>0</v>
      </c>
      <c r="S669">
        <v>6553234</v>
      </c>
    </row>
    <row r="670" spans="1:19" x14ac:dyDescent="0.3">
      <c r="A670" t="s">
        <v>0</v>
      </c>
      <c r="B670" t="s">
        <v>5070</v>
      </c>
      <c r="C670" t="s">
        <v>2077</v>
      </c>
      <c r="D670" t="s">
        <v>223</v>
      </c>
      <c r="E670" t="s">
        <v>162</v>
      </c>
      <c r="F670" t="s">
        <v>4392</v>
      </c>
      <c r="G670" t="s">
        <v>106</v>
      </c>
      <c r="H670" t="s">
        <v>0</v>
      </c>
      <c r="I670" t="s">
        <v>4388</v>
      </c>
      <c r="J670" s="85">
        <v>45741</v>
      </c>
      <c r="K670" t="s">
        <v>4390</v>
      </c>
      <c r="L670" t="s">
        <v>4371</v>
      </c>
      <c r="M670" t="s">
        <v>4372</v>
      </c>
      <c r="N670" t="s">
        <v>1605</v>
      </c>
      <c r="O670" t="s">
        <v>708</v>
      </c>
      <c r="P670" t="s">
        <v>4373</v>
      </c>
      <c r="Q670" t="s">
        <v>4367</v>
      </c>
      <c r="R670" t="s">
        <v>0</v>
      </c>
      <c r="S670">
        <v>6553233</v>
      </c>
    </row>
    <row r="671" spans="1:19" x14ac:dyDescent="0.3">
      <c r="A671" t="s">
        <v>0</v>
      </c>
      <c r="B671" t="s">
        <v>5072</v>
      </c>
      <c r="C671" t="s">
        <v>2077</v>
      </c>
      <c r="D671" t="s">
        <v>223</v>
      </c>
      <c r="E671" t="s">
        <v>162</v>
      </c>
      <c r="F671" t="s">
        <v>24</v>
      </c>
      <c r="G671" t="s">
        <v>4400</v>
      </c>
      <c r="H671" t="s">
        <v>0</v>
      </c>
      <c r="I671" t="s">
        <v>5071</v>
      </c>
      <c r="J671" s="85">
        <v>44977</v>
      </c>
      <c r="K671" t="s">
        <v>4375</v>
      </c>
      <c r="L671" t="s">
        <v>4371</v>
      </c>
      <c r="M671" t="s">
        <v>4372</v>
      </c>
      <c r="N671" t="s">
        <v>0</v>
      </c>
      <c r="O671" t="s">
        <v>0</v>
      </c>
      <c r="P671" t="s">
        <v>4373</v>
      </c>
      <c r="Q671" t="s">
        <v>4367</v>
      </c>
      <c r="R671" t="s">
        <v>0</v>
      </c>
      <c r="S671">
        <v>655323</v>
      </c>
    </row>
    <row r="672" spans="1:19" x14ac:dyDescent="0.3">
      <c r="A672" t="s">
        <v>0</v>
      </c>
      <c r="B672" t="s">
        <v>596</v>
      </c>
      <c r="C672" t="s">
        <v>2077</v>
      </c>
      <c r="D672" t="s">
        <v>2063</v>
      </c>
      <c r="E672" t="s">
        <v>141</v>
      </c>
      <c r="F672" t="s">
        <v>4368</v>
      </c>
      <c r="G672" t="s">
        <v>2238</v>
      </c>
      <c r="H672" t="s">
        <v>0</v>
      </c>
      <c r="I672" t="s">
        <v>4440</v>
      </c>
      <c r="J672" s="85">
        <v>45709</v>
      </c>
      <c r="K672" t="s">
        <v>4370</v>
      </c>
      <c r="L672" t="s">
        <v>4371</v>
      </c>
      <c r="M672" t="s">
        <v>4372</v>
      </c>
      <c r="N672" t="s">
        <v>702</v>
      </c>
      <c r="O672" t="s">
        <v>708</v>
      </c>
      <c r="P672" t="s">
        <v>4373</v>
      </c>
      <c r="Q672" t="s">
        <v>4367</v>
      </c>
      <c r="R672" t="s">
        <v>0</v>
      </c>
      <c r="S672">
        <v>6586072</v>
      </c>
    </row>
    <row r="673" spans="1:19" x14ac:dyDescent="0.3">
      <c r="A673" t="s">
        <v>0</v>
      </c>
      <c r="B673" t="s">
        <v>4708</v>
      </c>
      <c r="C673" t="s">
        <v>2077</v>
      </c>
      <c r="D673" t="s">
        <v>2063</v>
      </c>
      <c r="E673" t="s">
        <v>141</v>
      </c>
      <c r="F673" t="s">
        <v>4384</v>
      </c>
      <c r="G673" t="s">
        <v>2325</v>
      </c>
      <c r="H673" t="s">
        <v>0</v>
      </c>
      <c r="I673" t="s">
        <v>4433</v>
      </c>
      <c r="J673" s="85">
        <v>45842</v>
      </c>
      <c r="K673" t="s">
        <v>4375</v>
      </c>
      <c r="L673" t="s">
        <v>4371</v>
      </c>
      <c r="M673" t="s">
        <v>4372</v>
      </c>
      <c r="N673" t="s">
        <v>1605</v>
      </c>
      <c r="O673" t="s">
        <v>708</v>
      </c>
      <c r="P673" t="s">
        <v>4373</v>
      </c>
      <c r="Q673" t="s">
        <v>4367</v>
      </c>
      <c r="R673" t="s">
        <v>0</v>
      </c>
      <c r="S673">
        <v>6586073</v>
      </c>
    </row>
    <row r="674" spans="1:19" x14ac:dyDescent="0.3">
      <c r="A674" t="s">
        <v>0</v>
      </c>
      <c r="B674" t="s">
        <v>4868</v>
      </c>
      <c r="C674" t="s">
        <v>2077</v>
      </c>
      <c r="D674" t="s">
        <v>2314</v>
      </c>
      <c r="E674" t="s">
        <v>2315</v>
      </c>
      <c r="F674" t="s">
        <v>24</v>
      </c>
      <c r="G674" t="s">
        <v>4400</v>
      </c>
      <c r="H674" t="s">
        <v>0</v>
      </c>
      <c r="I674" t="s">
        <v>4867</v>
      </c>
      <c r="J674" s="85">
        <v>44462</v>
      </c>
      <c r="K674" t="s">
        <v>4375</v>
      </c>
      <c r="L674" t="s">
        <v>4371</v>
      </c>
      <c r="M674" t="s">
        <v>4372</v>
      </c>
      <c r="N674" t="s">
        <v>0</v>
      </c>
      <c r="O674" t="s">
        <v>0</v>
      </c>
      <c r="P674" t="s">
        <v>4373</v>
      </c>
      <c r="Q674" t="s">
        <v>4367</v>
      </c>
      <c r="R674" t="s">
        <v>0</v>
      </c>
      <c r="S674">
        <v>658930</v>
      </c>
    </row>
    <row r="675" spans="1:19" x14ac:dyDescent="0.3">
      <c r="A675" t="s">
        <v>0</v>
      </c>
      <c r="B675" t="s">
        <v>597</v>
      </c>
      <c r="C675" t="s">
        <v>2077</v>
      </c>
      <c r="D675" t="s">
        <v>113</v>
      </c>
      <c r="E675" t="s">
        <v>115</v>
      </c>
      <c r="F675" t="s">
        <v>4368</v>
      </c>
      <c r="G675" t="s">
        <v>101</v>
      </c>
      <c r="H675" t="s">
        <v>0</v>
      </c>
      <c r="I675" t="s">
        <v>4383</v>
      </c>
      <c r="J675" s="85">
        <v>45261</v>
      </c>
      <c r="K675" t="s">
        <v>4375</v>
      </c>
      <c r="L675" t="s">
        <v>4371</v>
      </c>
      <c r="M675" t="s">
        <v>4372</v>
      </c>
      <c r="N675" t="s">
        <v>708</v>
      </c>
      <c r="O675" t="s">
        <v>708</v>
      </c>
      <c r="P675" t="s">
        <v>4373</v>
      </c>
      <c r="Q675" t="s">
        <v>4367</v>
      </c>
      <c r="R675" t="s">
        <v>0</v>
      </c>
      <c r="S675">
        <v>6608071</v>
      </c>
    </row>
    <row r="676" spans="1:19" x14ac:dyDescent="0.3">
      <c r="A676" t="s">
        <v>0</v>
      </c>
      <c r="B676" t="s">
        <v>5156</v>
      </c>
      <c r="C676" t="s">
        <v>2077</v>
      </c>
      <c r="D676" t="s">
        <v>113</v>
      </c>
      <c r="E676" t="s">
        <v>115</v>
      </c>
      <c r="F676" t="s">
        <v>24</v>
      </c>
      <c r="G676" t="s">
        <v>4400</v>
      </c>
      <c r="H676" t="s">
        <v>0</v>
      </c>
      <c r="I676" t="s">
        <v>4595</v>
      </c>
      <c r="J676" s="85">
        <v>45610</v>
      </c>
      <c r="K676" t="s">
        <v>4375</v>
      </c>
      <c r="L676" t="s">
        <v>4371</v>
      </c>
      <c r="M676" t="s">
        <v>4372</v>
      </c>
      <c r="N676" t="s">
        <v>0</v>
      </c>
      <c r="O676" t="s">
        <v>0</v>
      </c>
      <c r="P676" t="s">
        <v>4373</v>
      </c>
      <c r="Q676" t="s">
        <v>4367</v>
      </c>
      <c r="R676" t="s">
        <v>0</v>
      </c>
      <c r="S676">
        <v>660807</v>
      </c>
    </row>
    <row r="677" spans="1:19" x14ac:dyDescent="0.3">
      <c r="A677" t="s">
        <v>0</v>
      </c>
      <c r="B677" t="s">
        <v>5210</v>
      </c>
      <c r="C677" t="s">
        <v>2077</v>
      </c>
      <c r="D677" t="s">
        <v>2463</v>
      </c>
      <c r="E677" t="s">
        <v>2464</v>
      </c>
      <c r="F677" t="s">
        <v>4368</v>
      </c>
      <c r="G677" t="s">
        <v>101</v>
      </c>
      <c r="H677" t="s">
        <v>0</v>
      </c>
      <c r="I677" t="s">
        <v>4383</v>
      </c>
      <c r="J677" s="85">
        <v>45261</v>
      </c>
      <c r="K677" t="s">
        <v>4375</v>
      </c>
      <c r="L677" t="s">
        <v>4371</v>
      </c>
      <c r="M677" t="s">
        <v>4372</v>
      </c>
      <c r="N677" t="s">
        <v>702</v>
      </c>
      <c r="O677" t="s">
        <v>708</v>
      </c>
      <c r="P677" t="s">
        <v>4373</v>
      </c>
      <c r="Q677" t="s">
        <v>4367</v>
      </c>
      <c r="R677" t="s">
        <v>0</v>
      </c>
      <c r="S677">
        <v>6608162</v>
      </c>
    </row>
    <row r="678" spans="1:19" x14ac:dyDescent="0.3">
      <c r="A678" t="s">
        <v>0</v>
      </c>
      <c r="B678" t="s">
        <v>5212</v>
      </c>
      <c r="C678" t="s">
        <v>2077</v>
      </c>
      <c r="D678" t="s">
        <v>2463</v>
      </c>
      <c r="E678" t="s">
        <v>2464</v>
      </c>
      <c r="F678" t="s">
        <v>24</v>
      </c>
      <c r="G678" t="s">
        <v>4400</v>
      </c>
      <c r="H678" t="s">
        <v>0</v>
      </c>
      <c r="I678" t="s">
        <v>5211</v>
      </c>
      <c r="J678" s="85">
        <v>44481</v>
      </c>
      <c r="K678" t="s">
        <v>4375</v>
      </c>
      <c r="L678" t="s">
        <v>4371</v>
      </c>
      <c r="M678" t="s">
        <v>4372</v>
      </c>
      <c r="N678" t="s">
        <v>0</v>
      </c>
      <c r="O678" t="s">
        <v>0</v>
      </c>
      <c r="P678" t="s">
        <v>4373</v>
      </c>
      <c r="Q678" t="s">
        <v>4367</v>
      </c>
      <c r="R678" t="s">
        <v>0</v>
      </c>
      <c r="S678">
        <v>660816</v>
      </c>
    </row>
    <row r="679" spans="1:19" x14ac:dyDescent="0.3">
      <c r="A679" t="s">
        <v>0</v>
      </c>
      <c r="B679" t="s">
        <v>5824</v>
      </c>
      <c r="C679" t="s">
        <v>2077</v>
      </c>
      <c r="D679" t="s">
        <v>2396</v>
      </c>
      <c r="E679" t="s">
        <v>1993</v>
      </c>
      <c r="F679" t="s">
        <v>4368</v>
      </c>
      <c r="G679" t="s">
        <v>1705</v>
      </c>
      <c r="H679" t="s">
        <v>0</v>
      </c>
      <c r="I679" t="s">
        <v>4383</v>
      </c>
      <c r="J679" s="85">
        <v>45282</v>
      </c>
      <c r="K679" t="s">
        <v>4375</v>
      </c>
      <c r="L679" t="s">
        <v>4371</v>
      </c>
      <c r="M679" t="s">
        <v>4372</v>
      </c>
      <c r="N679" t="s">
        <v>702</v>
      </c>
      <c r="O679" t="s">
        <v>708</v>
      </c>
      <c r="P679" t="s">
        <v>4373</v>
      </c>
      <c r="Q679" t="s">
        <v>4367</v>
      </c>
      <c r="R679" t="s">
        <v>0</v>
      </c>
      <c r="S679">
        <v>6617252</v>
      </c>
    </row>
    <row r="680" spans="1:19" x14ac:dyDescent="0.3">
      <c r="A680" t="s">
        <v>0</v>
      </c>
      <c r="B680" t="s">
        <v>1706</v>
      </c>
      <c r="C680" t="s">
        <v>2077</v>
      </c>
      <c r="D680" t="s">
        <v>168</v>
      </c>
      <c r="E680" t="s">
        <v>112</v>
      </c>
      <c r="F680" t="s">
        <v>4368</v>
      </c>
      <c r="G680" t="s">
        <v>1339</v>
      </c>
      <c r="H680" t="s">
        <v>0</v>
      </c>
      <c r="I680" t="s">
        <v>4878</v>
      </c>
      <c r="J680" s="85">
        <v>44412</v>
      </c>
      <c r="K680" t="s">
        <v>4375</v>
      </c>
      <c r="L680" t="s">
        <v>4371</v>
      </c>
      <c r="M680" t="s">
        <v>4372</v>
      </c>
      <c r="N680" t="s">
        <v>702</v>
      </c>
      <c r="O680" t="s">
        <v>708</v>
      </c>
      <c r="P680" t="s">
        <v>4373</v>
      </c>
      <c r="Q680" t="s">
        <v>4367</v>
      </c>
      <c r="R680" t="s">
        <v>0</v>
      </c>
      <c r="S680">
        <v>6658692</v>
      </c>
    </row>
    <row r="681" spans="1:19" x14ac:dyDescent="0.3">
      <c r="A681" t="s">
        <v>0</v>
      </c>
      <c r="B681" t="s">
        <v>598</v>
      </c>
      <c r="C681" t="s">
        <v>2077</v>
      </c>
      <c r="D681" t="s">
        <v>168</v>
      </c>
      <c r="E681" t="s">
        <v>112</v>
      </c>
      <c r="F681" t="s">
        <v>4384</v>
      </c>
      <c r="G681" t="s">
        <v>57</v>
      </c>
      <c r="H681" t="s">
        <v>0</v>
      </c>
      <c r="I681" t="s">
        <v>4878</v>
      </c>
      <c r="J681" s="85">
        <v>44412</v>
      </c>
      <c r="K681" t="s">
        <v>4375</v>
      </c>
      <c r="L681" t="s">
        <v>4371</v>
      </c>
      <c r="M681" t="s">
        <v>4372</v>
      </c>
      <c r="N681" t="s">
        <v>708</v>
      </c>
      <c r="O681" t="s">
        <v>708</v>
      </c>
      <c r="P681" t="s">
        <v>4373</v>
      </c>
      <c r="Q681" t="s">
        <v>4367</v>
      </c>
      <c r="R681" t="s">
        <v>0</v>
      </c>
      <c r="S681">
        <v>6658691</v>
      </c>
    </row>
    <row r="682" spans="1:19" x14ac:dyDescent="0.3">
      <c r="A682" t="s">
        <v>0</v>
      </c>
      <c r="B682" t="s">
        <v>599</v>
      </c>
      <c r="C682" t="s">
        <v>2077</v>
      </c>
      <c r="D682" t="s">
        <v>1323</v>
      </c>
      <c r="E682" t="s">
        <v>1324</v>
      </c>
      <c r="F682" t="s">
        <v>4368</v>
      </c>
      <c r="G682" t="s">
        <v>101</v>
      </c>
      <c r="H682" t="s">
        <v>0</v>
      </c>
      <c r="I682" t="s">
        <v>4383</v>
      </c>
      <c r="J682" s="85">
        <v>45261</v>
      </c>
      <c r="K682" t="s">
        <v>4375</v>
      </c>
      <c r="L682" t="s">
        <v>4371</v>
      </c>
      <c r="M682" t="s">
        <v>4372</v>
      </c>
      <c r="N682" t="s">
        <v>708</v>
      </c>
      <c r="O682" t="s">
        <v>708</v>
      </c>
      <c r="P682" t="s">
        <v>4373</v>
      </c>
      <c r="Q682" t="s">
        <v>4367</v>
      </c>
      <c r="R682" t="s">
        <v>0</v>
      </c>
      <c r="S682">
        <v>6673051</v>
      </c>
    </row>
    <row r="683" spans="1:19" x14ac:dyDescent="0.3">
      <c r="A683" t="s">
        <v>0</v>
      </c>
      <c r="B683" t="s">
        <v>4809</v>
      </c>
      <c r="C683" t="s">
        <v>2077</v>
      </c>
      <c r="D683" t="s">
        <v>1323</v>
      </c>
      <c r="E683" t="s">
        <v>1324</v>
      </c>
      <c r="F683" t="s">
        <v>4384</v>
      </c>
      <c r="G683" t="s">
        <v>4393</v>
      </c>
      <c r="H683" t="s">
        <v>0</v>
      </c>
      <c r="I683" t="s">
        <v>4383</v>
      </c>
      <c r="J683" s="85">
        <v>45685</v>
      </c>
      <c r="K683" t="s">
        <v>4375</v>
      </c>
      <c r="L683" t="s">
        <v>4371</v>
      </c>
      <c r="M683" t="s">
        <v>4372</v>
      </c>
      <c r="N683" t="s">
        <v>702</v>
      </c>
      <c r="O683" t="s">
        <v>708</v>
      </c>
      <c r="P683" t="s">
        <v>4373</v>
      </c>
      <c r="Q683" t="s">
        <v>4367</v>
      </c>
      <c r="R683" t="s">
        <v>0</v>
      </c>
      <c r="S683">
        <v>6673052</v>
      </c>
    </row>
    <row r="684" spans="1:19" x14ac:dyDescent="0.3">
      <c r="A684" t="s">
        <v>0</v>
      </c>
      <c r="B684" t="s">
        <v>1341</v>
      </c>
      <c r="C684" t="s">
        <v>2077</v>
      </c>
      <c r="D684" t="s">
        <v>1323</v>
      </c>
      <c r="E684" t="s">
        <v>1324</v>
      </c>
      <c r="F684" t="s">
        <v>4378</v>
      </c>
      <c r="G684" t="s">
        <v>1574</v>
      </c>
      <c r="H684" t="s">
        <v>0</v>
      </c>
      <c r="I684" t="s">
        <v>4810</v>
      </c>
      <c r="J684" s="85">
        <v>44475</v>
      </c>
      <c r="K684" t="s">
        <v>4375</v>
      </c>
      <c r="L684" t="s">
        <v>4371</v>
      </c>
      <c r="M684" t="s">
        <v>4372</v>
      </c>
      <c r="N684" t="s">
        <v>708</v>
      </c>
      <c r="O684" t="s">
        <v>708</v>
      </c>
      <c r="P684" t="s">
        <v>4373</v>
      </c>
      <c r="Q684" t="s">
        <v>4367</v>
      </c>
      <c r="R684" t="s">
        <v>0</v>
      </c>
      <c r="S684">
        <v>6673051</v>
      </c>
    </row>
    <row r="685" spans="1:19" x14ac:dyDescent="0.3">
      <c r="A685" t="s">
        <v>0</v>
      </c>
      <c r="B685" t="s">
        <v>3034</v>
      </c>
      <c r="C685" t="s">
        <v>2077</v>
      </c>
      <c r="D685" t="s">
        <v>3070</v>
      </c>
      <c r="E685" t="s">
        <v>273</v>
      </c>
      <c r="F685" t="s">
        <v>4368</v>
      </c>
      <c r="G685" t="s">
        <v>1339</v>
      </c>
      <c r="H685" t="s">
        <v>0</v>
      </c>
      <c r="I685" t="s">
        <v>4879</v>
      </c>
      <c r="J685" s="85">
        <v>44490</v>
      </c>
      <c r="K685" t="s">
        <v>4375</v>
      </c>
      <c r="L685" t="s">
        <v>4371</v>
      </c>
      <c r="M685" t="s">
        <v>4372</v>
      </c>
      <c r="N685" t="s">
        <v>702</v>
      </c>
      <c r="O685" t="s">
        <v>708</v>
      </c>
      <c r="P685" t="s">
        <v>4373</v>
      </c>
      <c r="Q685" t="s">
        <v>4367</v>
      </c>
      <c r="R685" t="s">
        <v>0</v>
      </c>
      <c r="S685">
        <v>6712902</v>
      </c>
    </row>
    <row r="686" spans="1:19" x14ac:dyDescent="0.3">
      <c r="A686" t="s">
        <v>0</v>
      </c>
      <c r="B686" t="s">
        <v>3036</v>
      </c>
      <c r="C686" t="s">
        <v>2077</v>
      </c>
      <c r="D686" t="s">
        <v>3070</v>
      </c>
      <c r="E686" t="s">
        <v>273</v>
      </c>
      <c r="F686" t="s">
        <v>4384</v>
      </c>
      <c r="G686" t="s">
        <v>57</v>
      </c>
      <c r="H686" t="s">
        <v>0</v>
      </c>
      <c r="I686" t="s">
        <v>4879</v>
      </c>
      <c r="J686" s="85">
        <v>44490</v>
      </c>
      <c r="K686" t="s">
        <v>4375</v>
      </c>
      <c r="L686" t="s">
        <v>4371</v>
      </c>
      <c r="M686" t="s">
        <v>4372</v>
      </c>
      <c r="N686" t="s">
        <v>708</v>
      </c>
      <c r="O686" t="s">
        <v>708</v>
      </c>
      <c r="P686" t="s">
        <v>4373</v>
      </c>
      <c r="Q686" t="s">
        <v>4367</v>
      </c>
      <c r="R686" t="s">
        <v>0</v>
      </c>
      <c r="S686">
        <v>6712901</v>
      </c>
    </row>
    <row r="687" spans="1:19" x14ac:dyDescent="0.3">
      <c r="A687" t="s">
        <v>0</v>
      </c>
      <c r="B687" t="s">
        <v>600</v>
      </c>
      <c r="C687" t="s">
        <v>2077</v>
      </c>
      <c r="D687" t="s">
        <v>1014</v>
      </c>
      <c r="E687" t="s">
        <v>87</v>
      </c>
      <c r="F687" t="s">
        <v>4368</v>
      </c>
      <c r="G687" t="s">
        <v>1339</v>
      </c>
      <c r="H687" t="s">
        <v>0</v>
      </c>
      <c r="I687" t="s">
        <v>4510</v>
      </c>
      <c r="J687" s="85">
        <v>42984</v>
      </c>
      <c r="K687" t="s">
        <v>4375</v>
      </c>
      <c r="L687" t="s">
        <v>4371</v>
      </c>
      <c r="M687" t="s">
        <v>4372</v>
      </c>
      <c r="N687" t="s">
        <v>708</v>
      </c>
      <c r="O687" t="s">
        <v>708</v>
      </c>
      <c r="P687" t="s">
        <v>4373</v>
      </c>
      <c r="Q687" t="s">
        <v>4367</v>
      </c>
      <c r="R687" t="s">
        <v>0</v>
      </c>
      <c r="S687">
        <v>6715141</v>
      </c>
    </row>
    <row r="688" spans="1:19" x14ac:dyDescent="0.3">
      <c r="A688" t="s">
        <v>0</v>
      </c>
      <c r="B688" t="s">
        <v>601</v>
      </c>
      <c r="C688" t="s">
        <v>2077</v>
      </c>
      <c r="D688" t="s">
        <v>1011</v>
      </c>
      <c r="E688" t="s">
        <v>349</v>
      </c>
      <c r="F688" t="s">
        <v>4368</v>
      </c>
      <c r="G688" t="s">
        <v>101</v>
      </c>
      <c r="H688" t="s">
        <v>0</v>
      </c>
      <c r="I688" t="s">
        <v>4808</v>
      </c>
      <c r="J688" s="85">
        <v>42907</v>
      </c>
      <c r="K688" t="s">
        <v>4375</v>
      </c>
      <c r="L688" t="s">
        <v>4371</v>
      </c>
      <c r="M688" t="s">
        <v>4372</v>
      </c>
      <c r="N688" t="s">
        <v>708</v>
      </c>
      <c r="O688" t="s">
        <v>708</v>
      </c>
      <c r="P688" t="s">
        <v>4373</v>
      </c>
      <c r="Q688" t="s">
        <v>4367</v>
      </c>
      <c r="R688" t="s">
        <v>0</v>
      </c>
      <c r="S688">
        <v>6715621</v>
      </c>
    </row>
    <row r="689" spans="1:19" x14ac:dyDescent="0.3">
      <c r="A689" t="s">
        <v>0</v>
      </c>
      <c r="B689" t="s">
        <v>1708</v>
      </c>
      <c r="C689" t="s">
        <v>2077</v>
      </c>
      <c r="D689" t="s">
        <v>1271</v>
      </c>
      <c r="E689" t="s">
        <v>1272</v>
      </c>
      <c r="F689" t="s">
        <v>4368</v>
      </c>
      <c r="G689" t="s">
        <v>3613</v>
      </c>
      <c r="H689" t="s">
        <v>0</v>
      </c>
      <c r="I689" t="s">
        <v>2979</v>
      </c>
      <c r="J689" s="85">
        <v>42837</v>
      </c>
      <c r="K689" t="s">
        <v>2979</v>
      </c>
      <c r="L689" t="s">
        <v>4371</v>
      </c>
      <c r="M689" t="s">
        <v>4372</v>
      </c>
      <c r="N689" t="s">
        <v>708</v>
      </c>
      <c r="O689" t="s">
        <v>708</v>
      </c>
      <c r="P689" t="s">
        <v>4373</v>
      </c>
      <c r="Q689" t="s">
        <v>4367</v>
      </c>
      <c r="R689" t="s">
        <v>0</v>
      </c>
      <c r="S689">
        <v>6721991</v>
      </c>
    </row>
    <row r="690" spans="1:19" x14ac:dyDescent="0.3">
      <c r="A690" t="s">
        <v>0</v>
      </c>
      <c r="B690" t="s">
        <v>1708</v>
      </c>
      <c r="C690" t="s">
        <v>2077</v>
      </c>
      <c r="D690" t="s">
        <v>1271</v>
      </c>
      <c r="E690" t="s">
        <v>1272</v>
      </c>
      <c r="F690" t="s">
        <v>4376</v>
      </c>
      <c r="G690" t="s">
        <v>101</v>
      </c>
      <c r="H690" t="s">
        <v>0</v>
      </c>
      <c r="I690" t="s">
        <v>2979</v>
      </c>
      <c r="J690" s="85">
        <v>45805</v>
      </c>
      <c r="K690" t="s">
        <v>4375</v>
      </c>
      <c r="L690" t="s">
        <v>4371</v>
      </c>
      <c r="M690" t="s">
        <v>4372</v>
      </c>
      <c r="N690" t="s">
        <v>1605</v>
      </c>
      <c r="O690" t="s">
        <v>708</v>
      </c>
      <c r="P690" t="s">
        <v>4373</v>
      </c>
      <c r="Q690" t="s">
        <v>4367</v>
      </c>
      <c r="R690" t="s">
        <v>0</v>
      </c>
      <c r="S690">
        <v>6721993</v>
      </c>
    </row>
    <row r="691" spans="1:19" x14ac:dyDescent="0.3">
      <c r="A691" t="s">
        <v>0</v>
      </c>
      <c r="B691" t="s">
        <v>4945</v>
      </c>
      <c r="C691" t="s">
        <v>2077</v>
      </c>
      <c r="D691" t="s">
        <v>1036</v>
      </c>
      <c r="E691" t="s">
        <v>1037</v>
      </c>
      <c r="F691" t="s">
        <v>4368</v>
      </c>
      <c r="G691" t="s">
        <v>4387</v>
      </c>
      <c r="H691" t="s">
        <v>0</v>
      </c>
      <c r="I691" t="s">
        <v>4408</v>
      </c>
      <c r="J691" s="85">
        <v>46082</v>
      </c>
      <c r="K691" t="s">
        <v>4375</v>
      </c>
      <c r="L691" t="s">
        <v>4371</v>
      </c>
      <c r="M691" t="s">
        <v>4372</v>
      </c>
      <c r="N691" t="s">
        <v>702</v>
      </c>
      <c r="O691" t="s">
        <v>708</v>
      </c>
      <c r="P691" t="s">
        <v>4373</v>
      </c>
      <c r="Q691" t="s">
        <v>4367</v>
      </c>
      <c r="R691" t="s">
        <v>0</v>
      </c>
      <c r="S691">
        <v>6733772</v>
      </c>
    </row>
    <row r="692" spans="1:19" x14ac:dyDescent="0.3">
      <c r="A692" t="s">
        <v>0</v>
      </c>
      <c r="B692" t="s">
        <v>602</v>
      </c>
      <c r="C692" t="s">
        <v>2077</v>
      </c>
      <c r="D692" t="s">
        <v>1036</v>
      </c>
      <c r="E692" t="s">
        <v>1037</v>
      </c>
      <c r="F692" t="s">
        <v>4384</v>
      </c>
      <c r="G692" t="s">
        <v>106</v>
      </c>
      <c r="H692" t="s">
        <v>0</v>
      </c>
      <c r="I692" t="s">
        <v>4408</v>
      </c>
      <c r="J692" s="85">
        <v>43251</v>
      </c>
      <c r="K692" t="s">
        <v>4390</v>
      </c>
      <c r="L692" t="s">
        <v>4371</v>
      </c>
      <c r="M692" t="s">
        <v>4372</v>
      </c>
      <c r="N692" t="s">
        <v>708</v>
      </c>
      <c r="O692" t="s">
        <v>708</v>
      </c>
      <c r="P692" t="s">
        <v>4373</v>
      </c>
      <c r="Q692" t="s">
        <v>4367</v>
      </c>
      <c r="R692" t="s">
        <v>0</v>
      </c>
      <c r="S692">
        <v>6733771</v>
      </c>
    </row>
    <row r="693" spans="1:19" x14ac:dyDescent="0.3">
      <c r="A693" t="s">
        <v>0</v>
      </c>
      <c r="B693" t="s">
        <v>5825</v>
      </c>
      <c r="C693" t="s">
        <v>2077</v>
      </c>
      <c r="D693" t="s">
        <v>2010</v>
      </c>
      <c r="E693" t="s">
        <v>236</v>
      </c>
      <c r="F693" t="s">
        <v>4368</v>
      </c>
      <c r="G693" t="s">
        <v>1714</v>
      </c>
      <c r="H693" t="s">
        <v>0</v>
      </c>
      <c r="I693" t="s">
        <v>4383</v>
      </c>
      <c r="J693" s="85">
        <v>45922</v>
      </c>
      <c r="K693" t="s">
        <v>4375</v>
      </c>
      <c r="L693" t="s">
        <v>4371</v>
      </c>
      <c r="M693" t="s">
        <v>4372</v>
      </c>
      <c r="N693" t="s">
        <v>1605</v>
      </c>
      <c r="O693" t="s">
        <v>708</v>
      </c>
      <c r="P693" t="s">
        <v>4373</v>
      </c>
      <c r="Q693" t="s">
        <v>4367</v>
      </c>
      <c r="R693" t="s">
        <v>0</v>
      </c>
      <c r="S693">
        <v>6754363</v>
      </c>
    </row>
    <row r="694" spans="1:19" x14ac:dyDescent="0.3">
      <c r="A694" t="s">
        <v>0</v>
      </c>
      <c r="B694" t="s">
        <v>4839</v>
      </c>
      <c r="C694" t="s">
        <v>2077</v>
      </c>
      <c r="D694" t="s">
        <v>2010</v>
      </c>
      <c r="E694" t="s">
        <v>236</v>
      </c>
      <c r="F694" t="s">
        <v>24</v>
      </c>
      <c r="G694" t="s">
        <v>4400</v>
      </c>
      <c r="H694" t="s">
        <v>0</v>
      </c>
      <c r="I694" t="s">
        <v>4838</v>
      </c>
      <c r="J694" s="85">
        <v>43447</v>
      </c>
      <c r="K694" t="s">
        <v>4375</v>
      </c>
      <c r="L694" t="s">
        <v>4371</v>
      </c>
      <c r="M694" t="s">
        <v>4372</v>
      </c>
      <c r="N694" t="s">
        <v>0</v>
      </c>
      <c r="O694" t="s">
        <v>0</v>
      </c>
      <c r="P694" t="s">
        <v>4373</v>
      </c>
      <c r="Q694" t="s">
        <v>4367</v>
      </c>
      <c r="R694" t="s">
        <v>0</v>
      </c>
      <c r="S694">
        <v>675436</v>
      </c>
    </row>
    <row r="695" spans="1:19" x14ac:dyDescent="0.3">
      <c r="A695" t="s">
        <v>0</v>
      </c>
      <c r="B695" t="s">
        <v>4842</v>
      </c>
      <c r="C695" t="s">
        <v>2077</v>
      </c>
      <c r="D695" t="s">
        <v>198</v>
      </c>
      <c r="E695" t="s">
        <v>87</v>
      </c>
      <c r="F695" t="s">
        <v>4368</v>
      </c>
      <c r="G695" t="s">
        <v>4387</v>
      </c>
      <c r="H695" t="s">
        <v>0</v>
      </c>
      <c r="I695" t="s">
        <v>4388</v>
      </c>
      <c r="J695" s="85">
        <v>46082</v>
      </c>
      <c r="K695" t="s">
        <v>4375</v>
      </c>
      <c r="L695" t="s">
        <v>4371</v>
      </c>
      <c r="M695" t="s">
        <v>4372</v>
      </c>
      <c r="N695" t="s">
        <v>1605</v>
      </c>
      <c r="O695" t="s">
        <v>708</v>
      </c>
      <c r="P695" t="s">
        <v>4373</v>
      </c>
      <c r="Q695" t="s">
        <v>4367</v>
      </c>
      <c r="R695" t="s">
        <v>0</v>
      </c>
      <c r="S695">
        <v>6759603</v>
      </c>
    </row>
    <row r="696" spans="1:19" x14ac:dyDescent="0.3">
      <c r="A696" t="s">
        <v>0</v>
      </c>
      <c r="B696" t="s">
        <v>4843</v>
      </c>
      <c r="C696" t="s">
        <v>2077</v>
      </c>
      <c r="D696" t="s">
        <v>198</v>
      </c>
      <c r="E696" t="s">
        <v>87</v>
      </c>
      <c r="F696" t="s">
        <v>4384</v>
      </c>
      <c r="G696" t="s">
        <v>57</v>
      </c>
      <c r="H696" t="s">
        <v>0</v>
      </c>
      <c r="I696" t="s">
        <v>4388</v>
      </c>
      <c r="J696" s="85">
        <v>45261</v>
      </c>
      <c r="K696" t="s">
        <v>4390</v>
      </c>
      <c r="L696" t="s">
        <v>4371</v>
      </c>
      <c r="M696" t="s">
        <v>4372</v>
      </c>
      <c r="N696" t="s">
        <v>708</v>
      </c>
      <c r="O696" t="s">
        <v>708</v>
      </c>
      <c r="P696" t="s">
        <v>4373</v>
      </c>
      <c r="Q696" t="s">
        <v>4367</v>
      </c>
      <c r="R696" t="s">
        <v>0</v>
      </c>
      <c r="S696">
        <v>6759601</v>
      </c>
    </row>
    <row r="697" spans="1:19" x14ac:dyDescent="0.3">
      <c r="A697" t="s">
        <v>0</v>
      </c>
      <c r="B697" t="s">
        <v>4844</v>
      </c>
      <c r="C697" t="s">
        <v>2077</v>
      </c>
      <c r="D697" t="s">
        <v>198</v>
      </c>
      <c r="E697" t="s">
        <v>87</v>
      </c>
      <c r="F697" t="s">
        <v>4392</v>
      </c>
      <c r="G697" t="s">
        <v>106</v>
      </c>
      <c r="H697" t="s">
        <v>0</v>
      </c>
      <c r="I697" t="s">
        <v>4388</v>
      </c>
      <c r="J697" s="85">
        <v>45261</v>
      </c>
      <c r="K697" t="s">
        <v>4390</v>
      </c>
      <c r="L697" t="s">
        <v>4371</v>
      </c>
      <c r="M697" t="s">
        <v>4372</v>
      </c>
      <c r="N697" t="s">
        <v>702</v>
      </c>
      <c r="O697" t="s">
        <v>708</v>
      </c>
      <c r="P697" t="s">
        <v>4373</v>
      </c>
      <c r="Q697" t="s">
        <v>4367</v>
      </c>
      <c r="R697" t="s">
        <v>0</v>
      </c>
      <c r="S697">
        <v>6759602</v>
      </c>
    </row>
    <row r="698" spans="1:19" x14ac:dyDescent="0.3">
      <c r="A698" t="s">
        <v>0</v>
      </c>
      <c r="B698" t="s">
        <v>603</v>
      </c>
      <c r="C698" t="s">
        <v>2077</v>
      </c>
      <c r="D698" t="s">
        <v>1175</v>
      </c>
      <c r="E698" t="s">
        <v>1164</v>
      </c>
      <c r="F698" t="s">
        <v>4368</v>
      </c>
      <c r="G698" t="s">
        <v>101</v>
      </c>
      <c r="H698" t="s">
        <v>0</v>
      </c>
      <c r="I698" t="s">
        <v>4383</v>
      </c>
      <c r="J698" s="85">
        <v>45261</v>
      </c>
      <c r="K698" t="s">
        <v>4375</v>
      </c>
      <c r="L698" t="s">
        <v>4371</v>
      </c>
      <c r="M698" t="s">
        <v>4372</v>
      </c>
      <c r="N698" t="s">
        <v>708</v>
      </c>
      <c r="O698" t="s">
        <v>708</v>
      </c>
      <c r="P698" t="s">
        <v>4373</v>
      </c>
      <c r="Q698" t="s">
        <v>4367</v>
      </c>
      <c r="R698" t="s">
        <v>0</v>
      </c>
      <c r="S698">
        <v>6759631</v>
      </c>
    </row>
    <row r="699" spans="1:19" x14ac:dyDescent="0.3">
      <c r="A699" t="s">
        <v>0</v>
      </c>
      <c r="B699" t="s">
        <v>604</v>
      </c>
      <c r="C699" t="s">
        <v>2077</v>
      </c>
      <c r="D699" t="s">
        <v>2295</v>
      </c>
      <c r="E699" t="s">
        <v>2053</v>
      </c>
      <c r="F699" t="s">
        <v>4368</v>
      </c>
      <c r="G699" t="s">
        <v>2254</v>
      </c>
      <c r="H699" t="s">
        <v>0</v>
      </c>
      <c r="I699" t="s">
        <v>4840</v>
      </c>
      <c r="J699" s="85">
        <v>42810</v>
      </c>
      <c r="K699" t="s">
        <v>4840</v>
      </c>
      <c r="L699" t="s">
        <v>4371</v>
      </c>
      <c r="M699" t="s">
        <v>4372</v>
      </c>
      <c r="N699" t="s">
        <v>708</v>
      </c>
      <c r="O699" t="s">
        <v>708</v>
      </c>
      <c r="P699" t="s">
        <v>4373</v>
      </c>
      <c r="Q699" t="s">
        <v>4367</v>
      </c>
      <c r="R699" t="s">
        <v>0</v>
      </c>
      <c r="S699">
        <v>6763781</v>
      </c>
    </row>
    <row r="700" spans="1:19" x14ac:dyDescent="0.3">
      <c r="A700" t="s">
        <v>0</v>
      </c>
      <c r="B700" t="s">
        <v>604</v>
      </c>
      <c r="C700" t="s">
        <v>2077</v>
      </c>
      <c r="D700" t="s">
        <v>2295</v>
      </c>
      <c r="E700" t="s">
        <v>2053</v>
      </c>
      <c r="F700" t="s">
        <v>4376</v>
      </c>
      <c r="G700" t="s">
        <v>2254</v>
      </c>
      <c r="H700" t="s">
        <v>0</v>
      </c>
      <c r="I700" t="s">
        <v>4840</v>
      </c>
      <c r="J700" s="85">
        <v>46058</v>
      </c>
      <c r="K700" t="s">
        <v>4375</v>
      </c>
      <c r="L700" t="s">
        <v>4371</v>
      </c>
      <c r="M700" t="s">
        <v>4372</v>
      </c>
      <c r="N700" t="s">
        <v>702</v>
      </c>
      <c r="O700" t="s">
        <v>708</v>
      </c>
      <c r="P700" t="s">
        <v>4373</v>
      </c>
      <c r="Q700" t="s">
        <v>4367</v>
      </c>
      <c r="R700" t="s">
        <v>0</v>
      </c>
      <c r="S700">
        <v>6763782</v>
      </c>
    </row>
    <row r="701" spans="1:19" x14ac:dyDescent="0.3">
      <c r="A701" t="s">
        <v>0</v>
      </c>
      <c r="B701" t="s">
        <v>4815</v>
      </c>
      <c r="C701" t="s">
        <v>2077</v>
      </c>
      <c r="D701" t="s">
        <v>342</v>
      </c>
      <c r="E701" t="s">
        <v>45</v>
      </c>
      <c r="F701" t="s">
        <v>4368</v>
      </c>
      <c r="G701" t="s">
        <v>1339</v>
      </c>
      <c r="H701" t="s">
        <v>0</v>
      </c>
      <c r="I701" t="s">
        <v>4383</v>
      </c>
      <c r="J701" s="85">
        <v>45281</v>
      </c>
      <c r="K701" t="s">
        <v>4375</v>
      </c>
      <c r="L701" t="s">
        <v>4371</v>
      </c>
      <c r="M701" t="s">
        <v>4372</v>
      </c>
      <c r="N701" t="s">
        <v>702</v>
      </c>
      <c r="O701" t="s">
        <v>708</v>
      </c>
      <c r="P701" t="s">
        <v>4373</v>
      </c>
      <c r="Q701" t="s">
        <v>4367</v>
      </c>
      <c r="R701" t="s">
        <v>0</v>
      </c>
      <c r="S701">
        <v>6791082</v>
      </c>
    </row>
    <row r="702" spans="1:19" x14ac:dyDescent="0.3">
      <c r="A702" t="s">
        <v>0</v>
      </c>
      <c r="B702" t="s">
        <v>4817</v>
      </c>
      <c r="C702" t="s">
        <v>2077</v>
      </c>
      <c r="D702" t="s">
        <v>342</v>
      </c>
      <c r="E702" t="s">
        <v>45</v>
      </c>
      <c r="F702" t="s">
        <v>24</v>
      </c>
      <c r="G702" t="s">
        <v>4400</v>
      </c>
      <c r="H702" t="s">
        <v>0</v>
      </c>
      <c r="I702" t="s">
        <v>4816</v>
      </c>
      <c r="J702" s="85">
        <v>44659</v>
      </c>
      <c r="K702" t="s">
        <v>4375</v>
      </c>
      <c r="L702" t="s">
        <v>4371</v>
      </c>
      <c r="M702" t="s">
        <v>4372</v>
      </c>
      <c r="N702" t="s">
        <v>0</v>
      </c>
      <c r="O702" t="s">
        <v>0</v>
      </c>
      <c r="P702" t="s">
        <v>4373</v>
      </c>
      <c r="Q702" t="s">
        <v>4367</v>
      </c>
      <c r="R702" t="s">
        <v>0</v>
      </c>
      <c r="S702">
        <v>679108</v>
      </c>
    </row>
    <row r="703" spans="1:19" x14ac:dyDescent="0.3">
      <c r="A703" t="s">
        <v>0</v>
      </c>
      <c r="B703" t="s">
        <v>4819</v>
      </c>
      <c r="C703" t="s">
        <v>2077</v>
      </c>
      <c r="D703" t="s">
        <v>342</v>
      </c>
      <c r="E703" t="s">
        <v>45</v>
      </c>
      <c r="F703" t="s">
        <v>4417</v>
      </c>
      <c r="G703" t="s">
        <v>4418</v>
      </c>
      <c r="H703" t="s">
        <v>0</v>
      </c>
      <c r="I703" t="s">
        <v>4818</v>
      </c>
      <c r="J703" s="85">
        <v>45439</v>
      </c>
      <c r="K703" t="s">
        <v>4375</v>
      </c>
      <c r="L703" t="s">
        <v>4371</v>
      </c>
      <c r="M703" t="s">
        <v>4372</v>
      </c>
      <c r="N703" t="s">
        <v>0</v>
      </c>
      <c r="O703" t="s">
        <v>0</v>
      </c>
      <c r="P703" t="s">
        <v>4373</v>
      </c>
      <c r="Q703" t="s">
        <v>4367</v>
      </c>
      <c r="R703" t="s">
        <v>0</v>
      </c>
      <c r="S703">
        <v>679108</v>
      </c>
    </row>
    <row r="704" spans="1:19" x14ac:dyDescent="0.3">
      <c r="A704" t="s">
        <v>0</v>
      </c>
      <c r="B704" t="s">
        <v>4857</v>
      </c>
      <c r="C704" t="s">
        <v>2077</v>
      </c>
      <c r="D704" t="s">
        <v>333</v>
      </c>
      <c r="E704" t="s">
        <v>40</v>
      </c>
      <c r="F704" t="s">
        <v>4368</v>
      </c>
      <c r="G704" t="s">
        <v>101</v>
      </c>
      <c r="H704" t="s">
        <v>0</v>
      </c>
      <c r="I704" t="s">
        <v>4383</v>
      </c>
      <c r="J704" s="85">
        <v>45281</v>
      </c>
      <c r="K704" t="s">
        <v>4375</v>
      </c>
      <c r="L704" t="s">
        <v>4371</v>
      </c>
      <c r="M704" t="s">
        <v>4372</v>
      </c>
      <c r="N704" t="s">
        <v>1605</v>
      </c>
      <c r="O704" t="s">
        <v>708</v>
      </c>
      <c r="P704" t="s">
        <v>4373</v>
      </c>
      <c r="Q704" t="s">
        <v>4367</v>
      </c>
      <c r="R704" t="s">
        <v>0</v>
      </c>
      <c r="S704">
        <v>6791153</v>
      </c>
    </row>
    <row r="705" spans="1:19" x14ac:dyDescent="0.3">
      <c r="A705" t="s">
        <v>0</v>
      </c>
      <c r="B705" t="s">
        <v>4858</v>
      </c>
      <c r="C705" t="s">
        <v>2077</v>
      </c>
      <c r="D705" t="s">
        <v>333</v>
      </c>
      <c r="E705" t="s">
        <v>40</v>
      </c>
      <c r="F705" t="s">
        <v>4384</v>
      </c>
      <c r="G705" t="s">
        <v>106</v>
      </c>
      <c r="H705" t="s">
        <v>0</v>
      </c>
      <c r="I705" t="s">
        <v>4383</v>
      </c>
      <c r="J705" s="85">
        <v>45281</v>
      </c>
      <c r="K705" t="s">
        <v>4375</v>
      </c>
      <c r="L705" t="s">
        <v>4371</v>
      </c>
      <c r="M705" t="s">
        <v>4372</v>
      </c>
      <c r="N705" t="s">
        <v>768</v>
      </c>
      <c r="O705" t="s">
        <v>708</v>
      </c>
      <c r="P705" t="s">
        <v>4373</v>
      </c>
      <c r="Q705" t="s">
        <v>4367</v>
      </c>
      <c r="R705" t="s">
        <v>0</v>
      </c>
      <c r="S705">
        <v>6791154</v>
      </c>
    </row>
    <row r="706" spans="1:19" x14ac:dyDescent="0.3">
      <c r="A706" t="s">
        <v>0</v>
      </c>
      <c r="B706" t="s">
        <v>4860</v>
      </c>
      <c r="C706" t="s">
        <v>2077</v>
      </c>
      <c r="D706" t="s">
        <v>333</v>
      </c>
      <c r="E706" t="s">
        <v>40</v>
      </c>
      <c r="F706" t="s">
        <v>24</v>
      </c>
      <c r="G706" t="s">
        <v>4400</v>
      </c>
      <c r="H706" t="s">
        <v>0</v>
      </c>
      <c r="I706" t="s">
        <v>4859</v>
      </c>
      <c r="J706" s="85">
        <v>44257</v>
      </c>
      <c r="K706" t="s">
        <v>4375</v>
      </c>
      <c r="L706" t="s">
        <v>4371</v>
      </c>
      <c r="M706" t="s">
        <v>4372</v>
      </c>
      <c r="N706" t="s">
        <v>0</v>
      </c>
      <c r="O706" t="s">
        <v>0</v>
      </c>
      <c r="P706" t="s">
        <v>4373</v>
      </c>
      <c r="Q706" t="s">
        <v>4367</v>
      </c>
      <c r="R706" t="s">
        <v>0</v>
      </c>
      <c r="S706">
        <v>679115</v>
      </c>
    </row>
    <row r="707" spans="1:19" x14ac:dyDescent="0.3">
      <c r="A707" t="s">
        <v>0</v>
      </c>
      <c r="B707" t="s">
        <v>4820</v>
      </c>
      <c r="C707" t="s">
        <v>2077</v>
      </c>
      <c r="D707" t="s">
        <v>1006</v>
      </c>
      <c r="E707" t="s">
        <v>36</v>
      </c>
      <c r="F707" t="s">
        <v>4368</v>
      </c>
      <c r="G707" t="s">
        <v>101</v>
      </c>
      <c r="H707" t="s">
        <v>0</v>
      </c>
      <c r="I707" t="s">
        <v>4383</v>
      </c>
      <c r="J707" s="85">
        <v>45281</v>
      </c>
      <c r="K707" t="s">
        <v>4375</v>
      </c>
      <c r="L707" t="s">
        <v>4371</v>
      </c>
      <c r="M707" t="s">
        <v>4372</v>
      </c>
      <c r="N707" t="s">
        <v>768</v>
      </c>
      <c r="O707" t="s">
        <v>708</v>
      </c>
      <c r="P707" t="s">
        <v>4373</v>
      </c>
      <c r="Q707" t="s">
        <v>4367</v>
      </c>
      <c r="R707" t="s">
        <v>0</v>
      </c>
      <c r="S707">
        <v>6791214</v>
      </c>
    </row>
    <row r="708" spans="1:19" x14ac:dyDescent="0.3">
      <c r="A708" t="s">
        <v>0</v>
      </c>
      <c r="B708" t="s">
        <v>4821</v>
      </c>
      <c r="C708" t="s">
        <v>2077</v>
      </c>
      <c r="D708" t="s">
        <v>1006</v>
      </c>
      <c r="E708" t="s">
        <v>36</v>
      </c>
      <c r="F708" t="s">
        <v>4384</v>
      </c>
      <c r="G708" t="s">
        <v>106</v>
      </c>
      <c r="H708" t="s">
        <v>0</v>
      </c>
      <c r="I708" t="s">
        <v>4383</v>
      </c>
      <c r="J708" s="85">
        <v>45281</v>
      </c>
      <c r="K708" t="s">
        <v>4375</v>
      </c>
      <c r="L708" t="s">
        <v>4371</v>
      </c>
      <c r="M708" t="s">
        <v>4372</v>
      </c>
      <c r="N708" t="s">
        <v>1610</v>
      </c>
      <c r="O708" t="s">
        <v>708</v>
      </c>
      <c r="P708" t="s">
        <v>4373</v>
      </c>
      <c r="Q708" t="s">
        <v>4367</v>
      </c>
      <c r="R708" t="s">
        <v>0</v>
      </c>
      <c r="S708">
        <v>6791215</v>
      </c>
    </row>
    <row r="709" spans="1:19" x14ac:dyDescent="0.3">
      <c r="A709" t="s">
        <v>0</v>
      </c>
      <c r="B709" t="s">
        <v>4862</v>
      </c>
      <c r="C709" t="s">
        <v>2077</v>
      </c>
      <c r="D709" t="s">
        <v>1008</v>
      </c>
      <c r="E709" t="s">
        <v>22</v>
      </c>
      <c r="F709" t="s">
        <v>4368</v>
      </c>
      <c r="G709" t="s">
        <v>1339</v>
      </c>
      <c r="H709" t="s">
        <v>0</v>
      </c>
      <c r="I709" t="s">
        <v>4383</v>
      </c>
      <c r="J709" s="85">
        <v>45281</v>
      </c>
      <c r="K709" t="s">
        <v>4375</v>
      </c>
      <c r="L709" t="s">
        <v>4371</v>
      </c>
      <c r="M709" t="s">
        <v>4372</v>
      </c>
      <c r="N709" t="s">
        <v>702</v>
      </c>
      <c r="O709" t="s">
        <v>708</v>
      </c>
      <c r="P709" t="s">
        <v>4373</v>
      </c>
      <c r="Q709" t="s">
        <v>4367</v>
      </c>
      <c r="R709" t="s">
        <v>0</v>
      </c>
      <c r="S709">
        <v>6791232</v>
      </c>
    </row>
    <row r="710" spans="1:19" x14ac:dyDescent="0.3">
      <c r="A710" t="s">
        <v>0</v>
      </c>
      <c r="B710" t="s">
        <v>4863</v>
      </c>
      <c r="C710" t="s">
        <v>2077</v>
      </c>
      <c r="D710" t="s">
        <v>1008</v>
      </c>
      <c r="E710" t="s">
        <v>22</v>
      </c>
      <c r="F710" t="s">
        <v>24</v>
      </c>
      <c r="G710" t="s">
        <v>4400</v>
      </c>
      <c r="H710" t="s">
        <v>0</v>
      </c>
      <c r="I710" t="s">
        <v>4484</v>
      </c>
      <c r="J710" s="85">
        <v>43873</v>
      </c>
      <c r="K710" t="s">
        <v>4375</v>
      </c>
      <c r="L710" t="s">
        <v>4371</v>
      </c>
      <c r="M710" t="s">
        <v>4372</v>
      </c>
      <c r="N710" t="s">
        <v>0</v>
      </c>
      <c r="O710" t="s">
        <v>0</v>
      </c>
      <c r="P710" t="s">
        <v>4373</v>
      </c>
      <c r="Q710" t="s">
        <v>4367</v>
      </c>
      <c r="R710" t="s">
        <v>0</v>
      </c>
      <c r="S710">
        <v>679123</v>
      </c>
    </row>
    <row r="711" spans="1:19" x14ac:dyDescent="0.3">
      <c r="A711" t="s">
        <v>0</v>
      </c>
      <c r="B711" t="s">
        <v>4845</v>
      </c>
      <c r="C711" t="s">
        <v>2077</v>
      </c>
      <c r="D711" t="s">
        <v>1007</v>
      </c>
      <c r="E711" t="s">
        <v>216</v>
      </c>
      <c r="F711" t="s">
        <v>4368</v>
      </c>
      <c r="G711" t="s">
        <v>1339</v>
      </c>
      <c r="H711" t="s">
        <v>0</v>
      </c>
      <c r="I711" t="s">
        <v>4383</v>
      </c>
      <c r="J711" s="85">
        <v>45281</v>
      </c>
      <c r="K711" t="s">
        <v>4375</v>
      </c>
      <c r="L711" t="s">
        <v>4371</v>
      </c>
      <c r="M711" t="s">
        <v>4372</v>
      </c>
      <c r="N711" t="s">
        <v>702</v>
      </c>
      <c r="O711" t="s">
        <v>708</v>
      </c>
      <c r="P711" t="s">
        <v>4373</v>
      </c>
      <c r="Q711" t="s">
        <v>4367</v>
      </c>
      <c r="R711" t="s">
        <v>0</v>
      </c>
      <c r="S711">
        <v>6791302</v>
      </c>
    </row>
    <row r="712" spans="1:19" x14ac:dyDescent="0.3">
      <c r="A712" t="s">
        <v>0</v>
      </c>
      <c r="B712" t="s">
        <v>4847</v>
      </c>
      <c r="C712" t="s">
        <v>2077</v>
      </c>
      <c r="D712" t="s">
        <v>1007</v>
      </c>
      <c r="E712" t="s">
        <v>216</v>
      </c>
      <c r="F712" t="s">
        <v>24</v>
      </c>
      <c r="G712" t="s">
        <v>4400</v>
      </c>
      <c r="H712" t="s">
        <v>0</v>
      </c>
      <c r="I712" t="s">
        <v>4846</v>
      </c>
      <c r="J712" s="85">
        <v>44635</v>
      </c>
      <c r="K712" t="s">
        <v>4375</v>
      </c>
      <c r="L712" t="s">
        <v>4371</v>
      </c>
      <c r="M712" t="s">
        <v>4372</v>
      </c>
      <c r="N712" t="s">
        <v>0</v>
      </c>
      <c r="O712" t="s">
        <v>0</v>
      </c>
      <c r="P712" t="s">
        <v>4373</v>
      </c>
      <c r="Q712" t="s">
        <v>4367</v>
      </c>
      <c r="R712" t="s">
        <v>0</v>
      </c>
      <c r="S712">
        <v>679130</v>
      </c>
    </row>
    <row r="713" spans="1:19" x14ac:dyDescent="0.3">
      <c r="A713" t="s">
        <v>0</v>
      </c>
      <c r="B713" t="s">
        <v>4883</v>
      </c>
      <c r="C713" t="s">
        <v>2077</v>
      </c>
      <c r="D713" t="s">
        <v>2379</v>
      </c>
      <c r="E713" t="s">
        <v>2380</v>
      </c>
      <c r="F713" t="s">
        <v>4368</v>
      </c>
      <c r="G713" t="s">
        <v>1714</v>
      </c>
      <c r="H713" t="s">
        <v>0</v>
      </c>
      <c r="I713" t="s">
        <v>4882</v>
      </c>
      <c r="J713" s="85">
        <v>42926</v>
      </c>
      <c r="K713" t="s">
        <v>4375</v>
      </c>
      <c r="L713" t="s">
        <v>4371</v>
      </c>
      <c r="M713" t="s">
        <v>4372</v>
      </c>
      <c r="N713" t="s">
        <v>708</v>
      </c>
      <c r="O713" t="s">
        <v>708</v>
      </c>
      <c r="P713" t="s">
        <v>4373</v>
      </c>
      <c r="Q713" t="s">
        <v>4367</v>
      </c>
      <c r="R713" t="s">
        <v>0</v>
      </c>
      <c r="S713">
        <v>6840181</v>
      </c>
    </row>
    <row r="714" spans="1:19" x14ac:dyDescent="0.3">
      <c r="A714" t="s">
        <v>0</v>
      </c>
      <c r="B714" t="s">
        <v>4885</v>
      </c>
      <c r="C714" t="s">
        <v>2077</v>
      </c>
      <c r="D714" t="s">
        <v>2379</v>
      </c>
      <c r="E714" t="s">
        <v>2380</v>
      </c>
      <c r="F714" t="s">
        <v>24</v>
      </c>
      <c r="G714" t="s">
        <v>4400</v>
      </c>
      <c r="H714" t="s">
        <v>0</v>
      </c>
      <c r="I714" t="s">
        <v>4884</v>
      </c>
      <c r="J714" s="85">
        <v>45044</v>
      </c>
      <c r="K714" t="s">
        <v>4375</v>
      </c>
      <c r="L714" t="s">
        <v>4371</v>
      </c>
      <c r="M714" t="s">
        <v>4372</v>
      </c>
      <c r="N714" t="s">
        <v>0</v>
      </c>
      <c r="O714" t="s">
        <v>0</v>
      </c>
      <c r="P714" t="s">
        <v>4373</v>
      </c>
      <c r="Q714" t="s">
        <v>4367</v>
      </c>
      <c r="R714" t="s">
        <v>0</v>
      </c>
      <c r="S714">
        <v>684018</v>
      </c>
    </row>
    <row r="715" spans="1:19" x14ac:dyDescent="0.3">
      <c r="A715" t="s">
        <v>0</v>
      </c>
      <c r="B715" t="s">
        <v>4887</v>
      </c>
      <c r="C715" t="s">
        <v>2077</v>
      </c>
      <c r="D715" t="s">
        <v>2379</v>
      </c>
      <c r="E715" t="s">
        <v>2380</v>
      </c>
      <c r="F715" t="s">
        <v>4417</v>
      </c>
      <c r="G715" t="s">
        <v>4418</v>
      </c>
      <c r="H715" t="s">
        <v>0</v>
      </c>
      <c r="I715" t="s">
        <v>4886</v>
      </c>
      <c r="J715" s="85">
        <v>45329</v>
      </c>
      <c r="K715" t="s">
        <v>4375</v>
      </c>
      <c r="L715" t="s">
        <v>4371</v>
      </c>
      <c r="M715" t="s">
        <v>4372</v>
      </c>
      <c r="N715" t="s">
        <v>0</v>
      </c>
      <c r="O715" t="s">
        <v>0</v>
      </c>
      <c r="P715" t="s">
        <v>4373</v>
      </c>
      <c r="Q715" t="s">
        <v>4367</v>
      </c>
      <c r="R715" t="s">
        <v>0</v>
      </c>
      <c r="S715">
        <v>684018</v>
      </c>
    </row>
    <row r="716" spans="1:19" x14ac:dyDescent="0.3">
      <c r="A716" t="s">
        <v>0</v>
      </c>
      <c r="B716" t="s">
        <v>5329</v>
      </c>
      <c r="C716" t="s">
        <v>2077</v>
      </c>
      <c r="D716" t="s">
        <v>1048</v>
      </c>
      <c r="E716" t="s">
        <v>55</v>
      </c>
      <c r="F716" t="s">
        <v>4368</v>
      </c>
      <c r="G716" t="s">
        <v>1339</v>
      </c>
      <c r="H716" t="s">
        <v>0</v>
      </c>
      <c r="I716" t="s">
        <v>4383</v>
      </c>
      <c r="J716" s="85">
        <v>45261</v>
      </c>
      <c r="K716" t="s">
        <v>4375</v>
      </c>
      <c r="L716" t="s">
        <v>4371</v>
      </c>
      <c r="M716" t="s">
        <v>4372</v>
      </c>
      <c r="N716" t="s">
        <v>702</v>
      </c>
      <c r="O716" t="s">
        <v>708</v>
      </c>
      <c r="P716" t="s">
        <v>4373</v>
      </c>
      <c r="Q716" t="s">
        <v>4367</v>
      </c>
      <c r="R716" t="s">
        <v>0</v>
      </c>
      <c r="S716">
        <v>6841292</v>
      </c>
    </row>
    <row r="717" spans="1:19" x14ac:dyDescent="0.3">
      <c r="A717" t="s">
        <v>0</v>
      </c>
      <c r="B717" t="s">
        <v>5331</v>
      </c>
      <c r="C717" t="s">
        <v>2077</v>
      </c>
      <c r="D717" t="s">
        <v>1048</v>
      </c>
      <c r="E717" t="s">
        <v>55</v>
      </c>
      <c r="F717" t="s">
        <v>24</v>
      </c>
      <c r="G717" t="s">
        <v>4400</v>
      </c>
      <c r="H717" t="s">
        <v>0</v>
      </c>
      <c r="I717" t="s">
        <v>5330</v>
      </c>
      <c r="J717" s="85">
        <v>44855</v>
      </c>
      <c r="K717" t="s">
        <v>4375</v>
      </c>
      <c r="L717" t="s">
        <v>4371</v>
      </c>
      <c r="M717" t="s">
        <v>4372</v>
      </c>
      <c r="N717" t="s">
        <v>0</v>
      </c>
      <c r="O717" t="s">
        <v>0</v>
      </c>
      <c r="P717" t="s">
        <v>4373</v>
      </c>
      <c r="Q717" t="s">
        <v>4367</v>
      </c>
      <c r="R717" t="s">
        <v>0</v>
      </c>
      <c r="S717">
        <v>684129</v>
      </c>
    </row>
    <row r="718" spans="1:19" x14ac:dyDescent="0.3">
      <c r="A718" t="s">
        <v>0</v>
      </c>
      <c r="B718" t="s">
        <v>5333</v>
      </c>
      <c r="C718" t="s">
        <v>2077</v>
      </c>
      <c r="D718" t="s">
        <v>1048</v>
      </c>
      <c r="E718" t="s">
        <v>55</v>
      </c>
      <c r="F718" t="s">
        <v>4417</v>
      </c>
      <c r="G718" t="s">
        <v>4418</v>
      </c>
      <c r="H718" t="s">
        <v>0</v>
      </c>
      <c r="I718" t="s">
        <v>5332</v>
      </c>
      <c r="J718" s="85">
        <v>45111</v>
      </c>
      <c r="K718" t="s">
        <v>4375</v>
      </c>
      <c r="L718" t="s">
        <v>4371</v>
      </c>
      <c r="M718" t="s">
        <v>4372</v>
      </c>
      <c r="N718" t="s">
        <v>0</v>
      </c>
      <c r="O718" t="s">
        <v>0</v>
      </c>
      <c r="P718" t="s">
        <v>4373</v>
      </c>
      <c r="Q718" t="s">
        <v>4367</v>
      </c>
      <c r="R718" t="s">
        <v>0</v>
      </c>
      <c r="S718">
        <v>684129</v>
      </c>
    </row>
    <row r="719" spans="1:19" x14ac:dyDescent="0.3">
      <c r="A719" t="s">
        <v>0</v>
      </c>
      <c r="B719" t="s">
        <v>2228</v>
      </c>
      <c r="C719" t="s">
        <v>2077</v>
      </c>
      <c r="D719" t="s">
        <v>1002</v>
      </c>
      <c r="E719" t="s">
        <v>36</v>
      </c>
      <c r="F719" t="s">
        <v>4368</v>
      </c>
      <c r="G719" t="s">
        <v>101</v>
      </c>
      <c r="H719" t="s">
        <v>0</v>
      </c>
      <c r="I719" t="s">
        <v>4383</v>
      </c>
      <c r="J719" s="85">
        <v>45261</v>
      </c>
      <c r="K719" t="s">
        <v>4375</v>
      </c>
      <c r="L719" t="s">
        <v>4371</v>
      </c>
      <c r="M719" t="s">
        <v>4372</v>
      </c>
      <c r="N719" t="s">
        <v>702</v>
      </c>
      <c r="O719" t="s">
        <v>708</v>
      </c>
      <c r="P719" t="s">
        <v>4373</v>
      </c>
      <c r="Q719" t="s">
        <v>4367</v>
      </c>
      <c r="R719" t="s">
        <v>0</v>
      </c>
      <c r="S719">
        <v>6852952</v>
      </c>
    </row>
    <row r="720" spans="1:19" x14ac:dyDescent="0.3">
      <c r="A720" t="s">
        <v>0</v>
      </c>
      <c r="B720" t="s">
        <v>4898</v>
      </c>
      <c r="C720" t="s">
        <v>2077</v>
      </c>
      <c r="D720" t="s">
        <v>993</v>
      </c>
      <c r="E720" t="s">
        <v>994</v>
      </c>
      <c r="F720" t="s">
        <v>4368</v>
      </c>
      <c r="G720" t="s">
        <v>101</v>
      </c>
      <c r="H720" t="s">
        <v>0</v>
      </c>
      <c r="I720" t="s">
        <v>4383</v>
      </c>
      <c r="J720" s="85">
        <v>45261</v>
      </c>
      <c r="K720" t="s">
        <v>4375</v>
      </c>
      <c r="L720" t="s">
        <v>4371</v>
      </c>
      <c r="M720" t="s">
        <v>4372</v>
      </c>
      <c r="N720" t="s">
        <v>702</v>
      </c>
      <c r="O720" t="s">
        <v>708</v>
      </c>
      <c r="P720" t="s">
        <v>4373</v>
      </c>
      <c r="Q720" t="s">
        <v>4367</v>
      </c>
      <c r="R720" t="s">
        <v>0</v>
      </c>
      <c r="S720">
        <v>6853362</v>
      </c>
    </row>
    <row r="721" spans="1:19" x14ac:dyDescent="0.3">
      <c r="A721" t="s">
        <v>0</v>
      </c>
      <c r="B721" t="s">
        <v>4900</v>
      </c>
      <c r="C721" t="s">
        <v>2077</v>
      </c>
      <c r="D721" t="s">
        <v>993</v>
      </c>
      <c r="E721" t="s">
        <v>994</v>
      </c>
      <c r="F721" t="s">
        <v>24</v>
      </c>
      <c r="G721" t="s">
        <v>4400</v>
      </c>
      <c r="H721" t="s">
        <v>0</v>
      </c>
      <c r="I721" t="s">
        <v>4899</v>
      </c>
      <c r="J721" s="85">
        <v>43475</v>
      </c>
      <c r="K721" t="s">
        <v>4375</v>
      </c>
      <c r="L721" t="s">
        <v>4371</v>
      </c>
      <c r="M721" t="s">
        <v>4372</v>
      </c>
      <c r="N721" t="s">
        <v>0</v>
      </c>
      <c r="O721" t="s">
        <v>0</v>
      </c>
      <c r="P721" t="s">
        <v>4373</v>
      </c>
      <c r="Q721" t="s">
        <v>4367</v>
      </c>
      <c r="R721" t="s">
        <v>0</v>
      </c>
      <c r="S721">
        <v>685336</v>
      </c>
    </row>
    <row r="722" spans="1:19" x14ac:dyDescent="0.3">
      <c r="A722" t="s">
        <v>0</v>
      </c>
      <c r="B722" t="s">
        <v>4901</v>
      </c>
      <c r="C722" t="s">
        <v>2077</v>
      </c>
      <c r="D722" t="s">
        <v>997</v>
      </c>
      <c r="E722" t="s">
        <v>998</v>
      </c>
      <c r="F722" t="s">
        <v>4368</v>
      </c>
      <c r="G722" t="s">
        <v>101</v>
      </c>
      <c r="H722" t="s">
        <v>0</v>
      </c>
      <c r="I722" t="s">
        <v>4383</v>
      </c>
      <c r="J722" s="85">
        <v>45261</v>
      </c>
      <c r="K722" t="s">
        <v>4375</v>
      </c>
      <c r="L722" t="s">
        <v>4371</v>
      </c>
      <c r="M722" t="s">
        <v>4372</v>
      </c>
      <c r="N722" t="s">
        <v>702</v>
      </c>
      <c r="O722" t="s">
        <v>708</v>
      </c>
      <c r="P722" t="s">
        <v>4373</v>
      </c>
      <c r="Q722" t="s">
        <v>4367</v>
      </c>
      <c r="R722" t="s">
        <v>0</v>
      </c>
      <c r="S722">
        <v>6853402</v>
      </c>
    </row>
    <row r="723" spans="1:19" x14ac:dyDescent="0.3">
      <c r="A723" t="s">
        <v>0</v>
      </c>
      <c r="B723" t="s">
        <v>4902</v>
      </c>
      <c r="C723" t="s">
        <v>2077</v>
      </c>
      <c r="D723" t="s">
        <v>997</v>
      </c>
      <c r="E723" t="s">
        <v>998</v>
      </c>
      <c r="F723" t="s">
        <v>24</v>
      </c>
      <c r="G723" t="s">
        <v>4400</v>
      </c>
      <c r="H723" t="s">
        <v>0</v>
      </c>
      <c r="I723" t="s">
        <v>4867</v>
      </c>
      <c r="J723" s="85">
        <v>44462</v>
      </c>
      <c r="K723" t="s">
        <v>4375</v>
      </c>
      <c r="L723" t="s">
        <v>4371</v>
      </c>
      <c r="M723" t="s">
        <v>4372</v>
      </c>
      <c r="N723" t="s">
        <v>0</v>
      </c>
      <c r="O723" t="s">
        <v>0</v>
      </c>
      <c r="P723" t="s">
        <v>4373</v>
      </c>
      <c r="Q723" t="s">
        <v>4367</v>
      </c>
      <c r="R723" t="s">
        <v>0</v>
      </c>
      <c r="S723">
        <v>685340</v>
      </c>
    </row>
    <row r="724" spans="1:19" x14ac:dyDescent="0.3">
      <c r="A724" t="s">
        <v>0</v>
      </c>
      <c r="B724" t="s">
        <v>4903</v>
      </c>
      <c r="C724" t="s">
        <v>2077</v>
      </c>
      <c r="D724" t="s">
        <v>987</v>
      </c>
      <c r="E724" t="s">
        <v>988</v>
      </c>
      <c r="F724" t="s">
        <v>4368</v>
      </c>
      <c r="G724" t="s">
        <v>101</v>
      </c>
      <c r="H724" t="s">
        <v>0</v>
      </c>
      <c r="I724" t="s">
        <v>4383</v>
      </c>
      <c r="J724" s="85">
        <v>45261</v>
      </c>
      <c r="K724" t="s">
        <v>4375</v>
      </c>
      <c r="L724" t="s">
        <v>4371</v>
      </c>
      <c r="M724" t="s">
        <v>4372</v>
      </c>
      <c r="N724" t="s">
        <v>702</v>
      </c>
      <c r="O724" t="s">
        <v>708</v>
      </c>
      <c r="P724" t="s">
        <v>4373</v>
      </c>
      <c r="Q724" t="s">
        <v>4367</v>
      </c>
      <c r="R724" t="s">
        <v>0</v>
      </c>
      <c r="S724">
        <v>6853412</v>
      </c>
    </row>
    <row r="725" spans="1:19" x14ac:dyDescent="0.3">
      <c r="A725" t="s">
        <v>0</v>
      </c>
      <c r="B725" t="s">
        <v>4904</v>
      </c>
      <c r="C725" t="s">
        <v>2077</v>
      </c>
      <c r="D725" t="s">
        <v>987</v>
      </c>
      <c r="E725" t="s">
        <v>988</v>
      </c>
      <c r="F725" t="s">
        <v>24</v>
      </c>
      <c r="G725" t="s">
        <v>4400</v>
      </c>
      <c r="H725" t="s">
        <v>0</v>
      </c>
      <c r="I725" t="s">
        <v>4867</v>
      </c>
      <c r="J725" s="85">
        <v>44462</v>
      </c>
      <c r="K725" t="s">
        <v>4375</v>
      </c>
      <c r="L725" t="s">
        <v>4371</v>
      </c>
      <c r="M725" t="s">
        <v>4372</v>
      </c>
      <c r="N725" t="s">
        <v>0</v>
      </c>
      <c r="O725" t="s">
        <v>0</v>
      </c>
      <c r="P725" t="s">
        <v>4373</v>
      </c>
      <c r="Q725" t="s">
        <v>4367</v>
      </c>
      <c r="R725" t="s">
        <v>0</v>
      </c>
      <c r="S725">
        <v>685341</v>
      </c>
    </row>
    <row r="726" spans="1:19" x14ac:dyDescent="0.3">
      <c r="A726" t="s">
        <v>0</v>
      </c>
      <c r="B726" t="s">
        <v>606</v>
      </c>
      <c r="C726" t="s">
        <v>2077</v>
      </c>
      <c r="D726" t="s">
        <v>1003</v>
      </c>
      <c r="E726" t="s">
        <v>1004</v>
      </c>
      <c r="F726" t="s">
        <v>4368</v>
      </c>
      <c r="G726" t="s">
        <v>3230</v>
      </c>
      <c r="H726" t="s">
        <v>0</v>
      </c>
      <c r="I726" t="s">
        <v>4905</v>
      </c>
      <c r="J726" s="85">
        <v>43017</v>
      </c>
      <c r="K726" t="s">
        <v>4905</v>
      </c>
      <c r="L726" t="s">
        <v>4371</v>
      </c>
      <c r="M726" t="s">
        <v>4372</v>
      </c>
      <c r="N726" t="s">
        <v>708</v>
      </c>
      <c r="O726" t="s">
        <v>708</v>
      </c>
      <c r="P726" t="s">
        <v>4373</v>
      </c>
      <c r="Q726" t="s">
        <v>4367</v>
      </c>
      <c r="R726" t="s">
        <v>0</v>
      </c>
      <c r="S726">
        <v>6853421</v>
      </c>
    </row>
    <row r="727" spans="1:19" x14ac:dyDescent="0.3">
      <c r="A727" t="s">
        <v>0</v>
      </c>
      <c r="B727" t="s">
        <v>606</v>
      </c>
      <c r="C727" t="s">
        <v>2077</v>
      </c>
      <c r="D727" t="s">
        <v>1003</v>
      </c>
      <c r="E727" t="s">
        <v>1004</v>
      </c>
      <c r="F727" t="s">
        <v>4376</v>
      </c>
      <c r="G727" t="s">
        <v>101</v>
      </c>
      <c r="H727" t="s">
        <v>0</v>
      </c>
      <c r="I727" t="s">
        <v>4919</v>
      </c>
      <c r="J727" s="85">
        <v>45698</v>
      </c>
      <c r="K727" t="s">
        <v>4375</v>
      </c>
      <c r="L727" t="s">
        <v>4371</v>
      </c>
      <c r="M727" t="s">
        <v>4372</v>
      </c>
      <c r="N727" t="s">
        <v>702</v>
      </c>
      <c r="O727" t="s">
        <v>708</v>
      </c>
      <c r="P727" t="s">
        <v>4373</v>
      </c>
      <c r="Q727" t="s">
        <v>4367</v>
      </c>
      <c r="R727" t="s">
        <v>0</v>
      </c>
      <c r="S727">
        <v>6853422</v>
      </c>
    </row>
    <row r="728" spans="1:19" x14ac:dyDescent="0.3">
      <c r="A728" t="s">
        <v>0</v>
      </c>
      <c r="B728" t="s">
        <v>4906</v>
      </c>
      <c r="C728" t="s">
        <v>2077</v>
      </c>
      <c r="D728" t="s">
        <v>1003</v>
      </c>
      <c r="E728" t="s">
        <v>1004</v>
      </c>
      <c r="F728" t="s">
        <v>24</v>
      </c>
      <c r="G728" t="s">
        <v>4400</v>
      </c>
      <c r="H728" t="s">
        <v>0</v>
      </c>
      <c r="I728" t="s">
        <v>4867</v>
      </c>
      <c r="J728" s="85">
        <v>44462</v>
      </c>
      <c r="K728" t="s">
        <v>4375</v>
      </c>
      <c r="L728" t="s">
        <v>4371</v>
      </c>
      <c r="M728" t="s">
        <v>4372</v>
      </c>
      <c r="N728" t="s">
        <v>0</v>
      </c>
      <c r="O728" t="s">
        <v>0</v>
      </c>
      <c r="P728" t="s">
        <v>4373</v>
      </c>
      <c r="Q728" t="s">
        <v>4367</v>
      </c>
      <c r="R728" t="s">
        <v>0</v>
      </c>
      <c r="S728">
        <v>685342</v>
      </c>
    </row>
    <row r="729" spans="1:19" x14ac:dyDescent="0.3">
      <c r="A729" t="s">
        <v>0</v>
      </c>
      <c r="B729" t="s">
        <v>5052</v>
      </c>
      <c r="C729" t="s">
        <v>2077</v>
      </c>
      <c r="D729" t="s">
        <v>376</v>
      </c>
      <c r="E729" t="s">
        <v>157</v>
      </c>
      <c r="F729" t="s">
        <v>4368</v>
      </c>
      <c r="G729" t="s">
        <v>4387</v>
      </c>
      <c r="H729" t="s">
        <v>0</v>
      </c>
      <c r="I729" t="s">
        <v>4388</v>
      </c>
      <c r="J729" s="85">
        <v>46082</v>
      </c>
      <c r="K729" t="s">
        <v>4375</v>
      </c>
      <c r="L729" t="s">
        <v>4371</v>
      </c>
      <c r="M729" t="s">
        <v>4372</v>
      </c>
      <c r="N729" t="s">
        <v>1612</v>
      </c>
      <c r="O729" t="s">
        <v>708</v>
      </c>
      <c r="P729" t="s">
        <v>4373</v>
      </c>
      <c r="Q729" t="s">
        <v>4367</v>
      </c>
      <c r="R729" t="s">
        <v>0</v>
      </c>
      <c r="S729">
        <v>6862116</v>
      </c>
    </row>
    <row r="730" spans="1:19" x14ac:dyDescent="0.3">
      <c r="A730" t="s">
        <v>0</v>
      </c>
      <c r="B730" t="s">
        <v>5053</v>
      </c>
      <c r="C730" t="s">
        <v>2077</v>
      </c>
      <c r="D730" t="s">
        <v>376</v>
      </c>
      <c r="E730" t="s">
        <v>157</v>
      </c>
      <c r="F730" t="s">
        <v>4384</v>
      </c>
      <c r="G730" t="s">
        <v>106</v>
      </c>
      <c r="H730" t="s">
        <v>0</v>
      </c>
      <c r="I730" t="s">
        <v>4388</v>
      </c>
      <c r="J730" s="85">
        <v>45261</v>
      </c>
      <c r="K730" t="s">
        <v>4390</v>
      </c>
      <c r="L730" t="s">
        <v>4371</v>
      </c>
      <c r="M730" t="s">
        <v>4372</v>
      </c>
      <c r="N730" t="s">
        <v>768</v>
      </c>
      <c r="O730" t="s">
        <v>708</v>
      </c>
      <c r="P730" t="s">
        <v>4373</v>
      </c>
      <c r="Q730" t="s">
        <v>4367</v>
      </c>
      <c r="R730" t="s">
        <v>0</v>
      </c>
      <c r="S730">
        <v>6862114</v>
      </c>
    </row>
    <row r="731" spans="1:19" x14ac:dyDescent="0.3">
      <c r="A731" t="s">
        <v>0</v>
      </c>
      <c r="B731" t="s">
        <v>5054</v>
      </c>
      <c r="C731" t="s">
        <v>2077</v>
      </c>
      <c r="D731" t="s">
        <v>376</v>
      </c>
      <c r="E731" t="s">
        <v>157</v>
      </c>
      <c r="F731" t="s">
        <v>4392</v>
      </c>
      <c r="G731" t="s">
        <v>57</v>
      </c>
      <c r="H731" t="s">
        <v>0</v>
      </c>
      <c r="I731" t="s">
        <v>4388</v>
      </c>
      <c r="J731" s="85">
        <v>45261</v>
      </c>
      <c r="K731" t="s">
        <v>4390</v>
      </c>
      <c r="L731" t="s">
        <v>4371</v>
      </c>
      <c r="M731" t="s">
        <v>4372</v>
      </c>
      <c r="N731" t="s">
        <v>1610</v>
      </c>
      <c r="O731" t="s">
        <v>708</v>
      </c>
      <c r="P731" t="s">
        <v>4373</v>
      </c>
      <c r="Q731" t="s">
        <v>4367</v>
      </c>
      <c r="R731" t="s">
        <v>0</v>
      </c>
      <c r="S731">
        <v>6862115</v>
      </c>
    </row>
    <row r="732" spans="1:19" x14ac:dyDescent="0.3">
      <c r="A732" t="s">
        <v>0</v>
      </c>
      <c r="B732" t="s">
        <v>4894</v>
      </c>
      <c r="C732" t="s">
        <v>2077</v>
      </c>
      <c r="D732" t="s">
        <v>3069</v>
      </c>
      <c r="E732" t="s">
        <v>160</v>
      </c>
      <c r="F732" t="s">
        <v>4368</v>
      </c>
      <c r="G732" t="s">
        <v>1714</v>
      </c>
      <c r="H732" t="s">
        <v>0</v>
      </c>
      <c r="I732" t="s">
        <v>4893</v>
      </c>
      <c r="J732" s="85">
        <v>42996</v>
      </c>
      <c r="K732" t="s">
        <v>4375</v>
      </c>
      <c r="L732" t="s">
        <v>4371</v>
      </c>
      <c r="M732" t="s">
        <v>4372</v>
      </c>
      <c r="N732" t="s">
        <v>708</v>
      </c>
      <c r="O732" t="s">
        <v>708</v>
      </c>
      <c r="P732" t="s">
        <v>4373</v>
      </c>
      <c r="Q732" t="s">
        <v>4367</v>
      </c>
      <c r="R732" t="s">
        <v>0</v>
      </c>
      <c r="S732">
        <v>6867001</v>
      </c>
    </row>
    <row r="733" spans="1:19" x14ac:dyDescent="0.3">
      <c r="A733" t="s">
        <v>0</v>
      </c>
      <c r="B733" t="s">
        <v>4896</v>
      </c>
      <c r="C733" t="s">
        <v>2077</v>
      </c>
      <c r="D733" t="s">
        <v>3069</v>
      </c>
      <c r="E733" t="s">
        <v>160</v>
      </c>
      <c r="F733" t="s">
        <v>24</v>
      </c>
      <c r="G733" t="s">
        <v>4400</v>
      </c>
      <c r="H733" t="s">
        <v>0</v>
      </c>
      <c r="I733" t="s">
        <v>4895</v>
      </c>
      <c r="J733" s="85">
        <v>44862</v>
      </c>
      <c r="K733" t="s">
        <v>4375</v>
      </c>
      <c r="L733" t="s">
        <v>4371</v>
      </c>
      <c r="M733" t="s">
        <v>4372</v>
      </c>
      <c r="N733" t="s">
        <v>0</v>
      </c>
      <c r="O733" t="s">
        <v>0</v>
      </c>
      <c r="P733" t="s">
        <v>4373</v>
      </c>
      <c r="Q733" t="s">
        <v>4367</v>
      </c>
      <c r="R733" t="s">
        <v>0</v>
      </c>
      <c r="S733">
        <v>686700</v>
      </c>
    </row>
    <row r="734" spans="1:19" x14ac:dyDescent="0.3">
      <c r="A734" t="s">
        <v>0</v>
      </c>
      <c r="B734" t="s">
        <v>4897</v>
      </c>
      <c r="C734" t="s">
        <v>2077</v>
      </c>
      <c r="D734" t="s">
        <v>3069</v>
      </c>
      <c r="E734" t="s">
        <v>160</v>
      </c>
      <c r="F734" t="s">
        <v>4417</v>
      </c>
      <c r="G734" t="s">
        <v>4418</v>
      </c>
      <c r="H734" t="s">
        <v>0</v>
      </c>
      <c r="I734" t="s">
        <v>4570</v>
      </c>
      <c r="J734" s="85">
        <v>44951</v>
      </c>
      <c r="K734" t="s">
        <v>4375</v>
      </c>
      <c r="L734" t="s">
        <v>4371</v>
      </c>
      <c r="M734" t="s">
        <v>4372</v>
      </c>
      <c r="N734" t="s">
        <v>0</v>
      </c>
      <c r="O734" t="s">
        <v>0</v>
      </c>
      <c r="P734" t="s">
        <v>4373</v>
      </c>
      <c r="Q734" t="s">
        <v>4367</v>
      </c>
      <c r="R734" t="s">
        <v>0</v>
      </c>
      <c r="S734">
        <v>686700</v>
      </c>
    </row>
    <row r="735" spans="1:19" x14ac:dyDescent="0.3">
      <c r="A735" t="s">
        <v>0</v>
      </c>
      <c r="B735" t="s">
        <v>1710</v>
      </c>
      <c r="C735" t="s">
        <v>2077</v>
      </c>
      <c r="D735" t="s">
        <v>991</v>
      </c>
      <c r="E735" t="s">
        <v>992</v>
      </c>
      <c r="F735" t="s">
        <v>4368</v>
      </c>
      <c r="G735" t="s">
        <v>3613</v>
      </c>
      <c r="H735" t="s">
        <v>0</v>
      </c>
      <c r="I735" t="s">
        <v>4917</v>
      </c>
      <c r="J735" s="85">
        <v>43014</v>
      </c>
      <c r="K735" t="s">
        <v>4917</v>
      </c>
      <c r="L735" t="s">
        <v>4371</v>
      </c>
      <c r="M735" t="s">
        <v>4372</v>
      </c>
      <c r="N735" t="s">
        <v>708</v>
      </c>
      <c r="O735" t="s">
        <v>708</v>
      </c>
      <c r="P735" t="s">
        <v>4373</v>
      </c>
      <c r="Q735" t="s">
        <v>4367</v>
      </c>
      <c r="R735" t="s">
        <v>0</v>
      </c>
      <c r="S735">
        <v>6886411</v>
      </c>
    </row>
    <row r="736" spans="1:19" x14ac:dyDescent="0.3">
      <c r="A736" t="s">
        <v>0</v>
      </c>
      <c r="B736" t="s">
        <v>1710</v>
      </c>
      <c r="C736" t="s">
        <v>2077</v>
      </c>
      <c r="D736" t="s">
        <v>991</v>
      </c>
      <c r="E736" t="s">
        <v>992</v>
      </c>
      <c r="F736" t="s">
        <v>4376</v>
      </c>
      <c r="G736" t="s">
        <v>101</v>
      </c>
      <c r="H736" t="s">
        <v>0</v>
      </c>
      <c r="I736" t="s">
        <v>4917</v>
      </c>
      <c r="J736" s="85">
        <v>45825</v>
      </c>
      <c r="K736" t="s">
        <v>4375</v>
      </c>
      <c r="L736" t="s">
        <v>4371</v>
      </c>
      <c r="M736" t="s">
        <v>4372</v>
      </c>
      <c r="N736" t="s">
        <v>702</v>
      </c>
      <c r="O736" t="s">
        <v>708</v>
      </c>
      <c r="P736" t="s">
        <v>4373</v>
      </c>
      <c r="Q736" t="s">
        <v>4367</v>
      </c>
      <c r="R736" t="s">
        <v>0</v>
      </c>
      <c r="S736">
        <v>6886412</v>
      </c>
    </row>
    <row r="737" spans="1:19" x14ac:dyDescent="0.3">
      <c r="A737" t="s">
        <v>0</v>
      </c>
      <c r="B737" t="s">
        <v>607</v>
      </c>
      <c r="C737" t="s">
        <v>2077</v>
      </c>
      <c r="D737" t="s">
        <v>2329</v>
      </c>
      <c r="E737" t="s">
        <v>141</v>
      </c>
      <c r="F737" t="s">
        <v>4368</v>
      </c>
      <c r="G737" t="s">
        <v>2258</v>
      </c>
      <c r="H737" t="s">
        <v>0</v>
      </c>
      <c r="I737" t="s">
        <v>4612</v>
      </c>
      <c r="J737" s="85">
        <v>43643</v>
      </c>
      <c r="K737" t="s">
        <v>4375</v>
      </c>
      <c r="L737" t="s">
        <v>4371</v>
      </c>
      <c r="M737" t="s">
        <v>4372</v>
      </c>
      <c r="N737" t="s">
        <v>708</v>
      </c>
      <c r="O737" t="s">
        <v>708</v>
      </c>
      <c r="P737" t="s">
        <v>4373</v>
      </c>
      <c r="Q737" t="s">
        <v>4367</v>
      </c>
      <c r="R737" t="s">
        <v>0</v>
      </c>
      <c r="S737">
        <v>6888941</v>
      </c>
    </row>
    <row r="738" spans="1:19" x14ac:dyDescent="0.3">
      <c r="A738" t="s">
        <v>0</v>
      </c>
      <c r="B738" t="s">
        <v>5736</v>
      </c>
      <c r="C738" t="s">
        <v>2077</v>
      </c>
      <c r="D738" t="s">
        <v>3615</v>
      </c>
      <c r="E738" t="s">
        <v>994</v>
      </c>
      <c r="F738" t="s">
        <v>4368</v>
      </c>
      <c r="G738" t="s">
        <v>101</v>
      </c>
      <c r="H738" t="s">
        <v>0</v>
      </c>
      <c r="I738" t="s">
        <v>5735</v>
      </c>
      <c r="J738" s="85">
        <v>45999</v>
      </c>
      <c r="K738" t="s">
        <v>4375</v>
      </c>
      <c r="L738" t="s">
        <v>4371</v>
      </c>
      <c r="M738" t="s">
        <v>4372</v>
      </c>
      <c r="N738" t="s">
        <v>708</v>
      </c>
      <c r="O738" t="s">
        <v>708</v>
      </c>
      <c r="P738" t="s">
        <v>4373</v>
      </c>
      <c r="Q738" t="s">
        <v>4367</v>
      </c>
      <c r="R738" t="s">
        <v>0</v>
      </c>
      <c r="S738">
        <v>6892251</v>
      </c>
    </row>
    <row r="739" spans="1:19" x14ac:dyDescent="0.3">
      <c r="A739" t="s">
        <v>0</v>
      </c>
      <c r="B739" t="s">
        <v>5737</v>
      </c>
      <c r="C739" t="s">
        <v>2077</v>
      </c>
      <c r="D739" t="s">
        <v>3615</v>
      </c>
      <c r="E739" t="s">
        <v>994</v>
      </c>
      <c r="F739" t="s">
        <v>4378</v>
      </c>
      <c r="G739" t="s">
        <v>1879</v>
      </c>
      <c r="H739" t="s">
        <v>0</v>
      </c>
      <c r="I739" t="s">
        <v>4533</v>
      </c>
      <c r="J739" s="85">
        <v>46007</v>
      </c>
      <c r="K739" t="s">
        <v>4375</v>
      </c>
      <c r="L739" t="s">
        <v>4371</v>
      </c>
      <c r="M739" t="s">
        <v>4372</v>
      </c>
      <c r="N739" t="s">
        <v>708</v>
      </c>
      <c r="O739" t="s">
        <v>708</v>
      </c>
      <c r="P739" t="s">
        <v>4373</v>
      </c>
      <c r="Q739" t="s">
        <v>4367</v>
      </c>
      <c r="R739" t="s">
        <v>0</v>
      </c>
      <c r="S739">
        <v>6892251</v>
      </c>
    </row>
    <row r="740" spans="1:19" x14ac:dyDescent="0.3">
      <c r="A740" t="s">
        <v>0</v>
      </c>
      <c r="B740" t="s">
        <v>1712</v>
      </c>
      <c r="C740" t="s">
        <v>2077</v>
      </c>
      <c r="D740" t="s">
        <v>268</v>
      </c>
      <c r="E740" t="s">
        <v>325</v>
      </c>
      <c r="F740" t="s">
        <v>4368</v>
      </c>
      <c r="G740" t="s">
        <v>1339</v>
      </c>
      <c r="H740" t="s">
        <v>0</v>
      </c>
      <c r="I740" t="s">
        <v>4918</v>
      </c>
      <c r="J740" s="85">
        <v>44452</v>
      </c>
      <c r="K740" t="s">
        <v>4375</v>
      </c>
      <c r="L740" t="s">
        <v>4371</v>
      </c>
      <c r="M740" t="s">
        <v>4372</v>
      </c>
      <c r="N740" t="s">
        <v>708</v>
      </c>
      <c r="O740" t="s">
        <v>708</v>
      </c>
      <c r="P740" t="s">
        <v>4373</v>
      </c>
      <c r="Q740" t="s">
        <v>4367</v>
      </c>
      <c r="R740" t="s">
        <v>0</v>
      </c>
      <c r="S740">
        <v>6895241</v>
      </c>
    </row>
    <row r="741" spans="1:19" x14ac:dyDescent="0.3">
      <c r="A741" t="s">
        <v>0</v>
      </c>
      <c r="B741" t="s">
        <v>608</v>
      </c>
      <c r="C741" t="s">
        <v>2077</v>
      </c>
      <c r="D741" t="s">
        <v>985</v>
      </c>
      <c r="E741" t="s">
        <v>1842</v>
      </c>
      <c r="F741" t="s">
        <v>4368</v>
      </c>
      <c r="G741" t="s">
        <v>3613</v>
      </c>
      <c r="H741" t="s">
        <v>0</v>
      </c>
      <c r="I741" t="s">
        <v>4919</v>
      </c>
      <c r="J741" s="85">
        <v>43011</v>
      </c>
      <c r="K741" t="s">
        <v>4919</v>
      </c>
      <c r="L741" t="s">
        <v>4371</v>
      </c>
      <c r="M741" t="s">
        <v>4372</v>
      </c>
      <c r="N741" t="s">
        <v>708</v>
      </c>
      <c r="O741" t="s">
        <v>708</v>
      </c>
      <c r="P741" t="s">
        <v>4373</v>
      </c>
      <c r="Q741" t="s">
        <v>4367</v>
      </c>
      <c r="R741" t="s">
        <v>0</v>
      </c>
      <c r="S741">
        <v>6896081</v>
      </c>
    </row>
    <row r="742" spans="1:19" x14ac:dyDescent="0.3">
      <c r="A742" t="s">
        <v>0</v>
      </c>
      <c r="B742" t="s">
        <v>608</v>
      </c>
      <c r="C742" t="s">
        <v>2077</v>
      </c>
      <c r="D742" t="s">
        <v>985</v>
      </c>
      <c r="E742" t="s">
        <v>1842</v>
      </c>
      <c r="F742" t="s">
        <v>4376</v>
      </c>
      <c r="G742" t="s">
        <v>101</v>
      </c>
      <c r="H742" t="s">
        <v>0</v>
      </c>
      <c r="I742" t="s">
        <v>4919</v>
      </c>
      <c r="J742" s="85">
        <v>45800</v>
      </c>
      <c r="K742" t="s">
        <v>4375</v>
      </c>
      <c r="L742" t="s">
        <v>4371</v>
      </c>
      <c r="M742" t="s">
        <v>4372</v>
      </c>
      <c r="N742" t="s">
        <v>702</v>
      </c>
      <c r="O742" t="s">
        <v>708</v>
      </c>
      <c r="P742" t="s">
        <v>4373</v>
      </c>
      <c r="Q742" t="s">
        <v>4367</v>
      </c>
      <c r="R742" t="s">
        <v>0</v>
      </c>
      <c r="S742">
        <v>6896082</v>
      </c>
    </row>
    <row r="743" spans="1:19" x14ac:dyDescent="0.3">
      <c r="A743" t="s">
        <v>0</v>
      </c>
      <c r="B743" t="s">
        <v>4616</v>
      </c>
      <c r="C743" t="s">
        <v>2077</v>
      </c>
      <c r="D743" t="s">
        <v>181</v>
      </c>
      <c r="E743" t="s">
        <v>183</v>
      </c>
      <c r="F743" t="s">
        <v>4368</v>
      </c>
      <c r="G743" t="s">
        <v>1714</v>
      </c>
      <c r="H743" t="s">
        <v>0</v>
      </c>
      <c r="I743" t="s">
        <v>4383</v>
      </c>
      <c r="J743" s="85">
        <v>45261</v>
      </c>
      <c r="K743" t="s">
        <v>4375</v>
      </c>
      <c r="L743" t="s">
        <v>4371</v>
      </c>
      <c r="M743" t="s">
        <v>4372</v>
      </c>
      <c r="N743" t="s">
        <v>768</v>
      </c>
      <c r="O743" t="s">
        <v>708</v>
      </c>
      <c r="P743" t="s">
        <v>4373</v>
      </c>
      <c r="Q743" t="s">
        <v>4367</v>
      </c>
      <c r="R743" t="s">
        <v>0</v>
      </c>
      <c r="S743">
        <v>6899904</v>
      </c>
    </row>
    <row r="744" spans="1:19" x14ac:dyDescent="0.3">
      <c r="A744" t="s">
        <v>0</v>
      </c>
      <c r="B744" t="s">
        <v>4618</v>
      </c>
      <c r="C744" t="s">
        <v>2077</v>
      </c>
      <c r="D744" t="s">
        <v>181</v>
      </c>
      <c r="E744" t="s">
        <v>183</v>
      </c>
      <c r="F744" t="s">
        <v>24</v>
      </c>
      <c r="G744" t="s">
        <v>4400</v>
      </c>
      <c r="H744" t="s">
        <v>0</v>
      </c>
      <c r="I744" t="s">
        <v>4617</v>
      </c>
      <c r="J744" s="85">
        <v>44392</v>
      </c>
      <c r="K744" t="s">
        <v>4375</v>
      </c>
      <c r="L744" t="s">
        <v>4371</v>
      </c>
      <c r="M744" t="s">
        <v>4372</v>
      </c>
      <c r="N744" t="s">
        <v>0</v>
      </c>
      <c r="O744" t="s">
        <v>0</v>
      </c>
      <c r="P744" t="s">
        <v>4373</v>
      </c>
      <c r="Q744" t="s">
        <v>4367</v>
      </c>
      <c r="R744" t="s">
        <v>0</v>
      </c>
      <c r="S744">
        <v>689990</v>
      </c>
    </row>
    <row r="745" spans="1:19" x14ac:dyDescent="0.3">
      <c r="A745" t="s">
        <v>0</v>
      </c>
      <c r="B745" t="s">
        <v>4926</v>
      </c>
      <c r="C745" t="s">
        <v>2077</v>
      </c>
      <c r="D745" t="s">
        <v>1033</v>
      </c>
      <c r="E745" t="s">
        <v>988</v>
      </c>
      <c r="F745" t="s">
        <v>4368</v>
      </c>
      <c r="G745" t="s">
        <v>101</v>
      </c>
      <c r="H745" t="s">
        <v>0</v>
      </c>
      <c r="I745" t="s">
        <v>4383</v>
      </c>
      <c r="J745" s="85">
        <v>45261</v>
      </c>
      <c r="K745" t="s">
        <v>4375</v>
      </c>
      <c r="L745" t="s">
        <v>4371</v>
      </c>
      <c r="M745" t="s">
        <v>4372</v>
      </c>
      <c r="N745" t="s">
        <v>702</v>
      </c>
      <c r="O745" t="s">
        <v>708</v>
      </c>
      <c r="P745" t="s">
        <v>4373</v>
      </c>
      <c r="Q745" t="s">
        <v>4367</v>
      </c>
      <c r="R745" t="s">
        <v>0</v>
      </c>
      <c r="S745">
        <v>6914932</v>
      </c>
    </row>
    <row r="746" spans="1:19" x14ac:dyDescent="0.3">
      <c r="A746" t="s">
        <v>0</v>
      </c>
      <c r="B746" t="s">
        <v>4923</v>
      </c>
      <c r="C746" t="s">
        <v>2077</v>
      </c>
      <c r="D746" t="s">
        <v>1028</v>
      </c>
      <c r="E746" t="s">
        <v>559</v>
      </c>
      <c r="F746" t="s">
        <v>4368</v>
      </c>
      <c r="G746" t="s">
        <v>1339</v>
      </c>
      <c r="H746" t="s">
        <v>0</v>
      </c>
      <c r="I746" t="s">
        <v>4383</v>
      </c>
      <c r="J746" s="85">
        <v>45261</v>
      </c>
      <c r="K746" t="s">
        <v>4375</v>
      </c>
      <c r="L746" t="s">
        <v>4371</v>
      </c>
      <c r="M746" t="s">
        <v>4372</v>
      </c>
      <c r="N746" t="s">
        <v>708</v>
      </c>
      <c r="O746" t="s">
        <v>708</v>
      </c>
      <c r="P746" t="s">
        <v>4373</v>
      </c>
      <c r="Q746" t="s">
        <v>4367</v>
      </c>
      <c r="R746" t="s">
        <v>0</v>
      </c>
      <c r="S746">
        <v>6951261</v>
      </c>
    </row>
    <row r="747" spans="1:19" x14ac:dyDescent="0.3">
      <c r="A747" t="s">
        <v>0</v>
      </c>
      <c r="B747" t="s">
        <v>4925</v>
      </c>
      <c r="C747" t="s">
        <v>2077</v>
      </c>
      <c r="D747" t="s">
        <v>1028</v>
      </c>
      <c r="E747" t="s">
        <v>559</v>
      </c>
      <c r="F747" t="s">
        <v>24</v>
      </c>
      <c r="G747" t="s">
        <v>4400</v>
      </c>
      <c r="H747" t="s">
        <v>0</v>
      </c>
      <c r="I747" t="s">
        <v>4924</v>
      </c>
      <c r="J747" s="85">
        <v>45054</v>
      </c>
      <c r="K747" t="s">
        <v>4375</v>
      </c>
      <c r="L747" t="s">
        <v>4371</v>
      </c>
      <c r="M747" t="s">
        <v>4372</v>
      </c>
      <c r="N747" t="s">
        <v>0</v>
      </c>
      <c r="O747" t="s">
        <v>0</v>
      </c>
      <c r="P747" t="s">
        <v>4373</v>
      </c>
      <c r="Q747" t="s">
        <v>4367</v>
      </c>
      <c r="R747" t="s">
        <v>0</v>
      </c>
      <c r="S747">
        <v>695126</v>
      </c>
    </row>
    <row r="748" spans="1:19" x14ac:dyDescent="0.3">
      <c r="A748" t="s">
        <v>0</v>
      </c>
      <c r="B748" t="s">
        <v>5158</v>
      </c>
      <c r="C748" t="s">
        <v>2077</v>
      </c>
      <c r="D748" t="s">
        <v>354</v>
      </c>
      <c r="E748" t="s">
        <v>138</v>
      </c>
      <c r="F748" t="s">
        <v>24</v>
      </c>
      <c r="G748" t="s">
        <v>4400</v>
      </c>
      <c r="H748" t="s">
        <v>0</v>
      </c>
      <c r="I748" t="s">
        <v>5157</v>
      </c>
      <c r="J748" s="85">
        <v>44455</v>
      </c>
      <c r="K748" t="s">
        <v>4375</v>
      </c>
      <c r="L748" t="s">
        <v>4371</v>
      </c>
      <c r="M748" t="s">
        <v>4372</v>
      </c>
      <c r="N748" t="s">
        <v>0</v>
      </c>
      <c r="O748" t="s">
        <v>0</v>
      </c>
      <c r="P748" t="s">
        <v>4373</v>
      </c>
      <c r="Q748" t="s">
        <v>4367</v>
      </c>
      <c r="R748" t="s">
        <v>0</v>
      </c>
      <c r="S748">
        <v>695286</v>
      </c>
    </row>
    <row r="749" spans="1:19" x14ac:dyDescent="0.3">
      <c r="A749" t="s">
        <v>0</v>
      </c>
      <c r="B749" t="s">
        <v>2229</v>
      </c>
      <c r="C749" t="s">
        <v>2077</v>
      </c>
      <c r="D749" t="s">
        <v>1017</v>
      </c>
      <c r="E749" t="s">
        <v>28</v>
      </c>
      <c r="F749" t="s">
        <v>4368</v>
      </c>
      <c r="G749" t="s">
        <v>101</v>
      </c>
      <c r="H749" t="s">
        <v>0</v>
      </c>
      <c r="I749" t="s">
        <v>4383</v>
      </c>
      <c r="J749" s="85">
        <v>45790</v>
      </c>
      <c r="K749" t="s">
        <v>4375</v>
      </c>
      <c r="L749" t="s">
        <v>4371</v>
      </c>
      <c r="M749" t="s">
        <v>4372</v>
      </c>
      <c r="N749" t="s">
        <v>702</v>
      </c>
      <c r="O749" t="s">
        <v>708</v>
      </c>
      <c r="P749" t="s">
        <v>4373</v>
      </c>
      <c r="Q749" t="s">
        <v>4367</v>
      </c>
      <c r="R749" t="s">
        <v>0</v>
      </c>
      <c r="S749">
        <v>6955542</v>
      </c>
    </row>
    <row r="750" spans="1:19" x14ac:dyDescent="0.3">
      <c r="A750" t="s">
        <v>0</v>
      </c>
      <c r="B750" t="s">
        <v>4955</v>
      </c>
      <c r="C750" t="s">
        <v>2077</v>
      </c>
      <c r="D750" t="s">
        <v>1017</v>
      </c>
      <c r="E750" t="s">
        <v>28</v>
      </c>
      <c r="F750" t="s">
        <v>4384</v>
      </c>
      <c r="G750" t="s">
        <v>4393</v>
      </c>
      <c r="H750" t="s">
        <v>0</v>
      </c>
      <c r="I750" t="s">
        <v>4408</v>
      </c>
      <c r="J750" s="85">
        <v>45756</v>
      </c>
      <c r="K750" t="s">
        <v>4696</v>
      </c>
      <c r="L750" t="s">
        <v>4371</v>
      </c>
      <c r="M750" t="s">
        <v>4372</v>
      </c>
      <c r="N750" t="s">
        <v>1605</v>
      </c>
      <c r="O750" t="s">
        <v>708</v>
      </c>
      <c r="P750" t="s">
        <v>4373</v>
      </c>
      <c r="Q750" t="s">
        <v>4367</v>
      </c>
      <c r="R750" t="s">
        <v>0</v>
      </c>
      <c r="S750">
        <v>6955543</v>
      </c>
    </row>
    <row r="751" spans="1:19" x14ac:dyDescent="0.3">
      <c r="A751" t="s">
        <v>0</v>
      </c>
      <c r="B751" t="s">
        <v>4957</v>
      </c>
      <c r="C751" t="s">
        <v>2077</v>
      </c>
      <c r="D751" t="s">
        <v>1017</v>
      </c>
      <c r="E751" t="s">
        <v>28</v>
      </c>
      <c r="F751" t="s">
        <v>4392</v>
      </c>
      <c r="G751" t="s">
        <v>4956</v>
      </c>
      <c r="H751" t="s">
        <v>0</v>
      </c>
      <c r="I751" t="s">
        <v>4383</v>
      </c>
      <c r="J751" s="85">
        <v>45891</v>
      </c>
      <c r="K751" t="s">
        <v>4375</v>
      </c>
      <c r="L751" t="s">
        <v>4371</v>
      </c>
      <c r="M751" t="s">
        <v>4372</v>
      </c>
      <c r="N751" t="s">
        <v>768</v>
      </c>
      <c r="O751" t="s">
        <v>708</v>
      </c>
      <c r="P751" t="s">
        <v>4373</v>
      </c>
      <c r="Q751" t="s">
        <v>4367</v>
      </c>
      <c r="R751" t="s">
        <v>0</v>
      </c>
      <c r="S751">
        <v>6955544</v>
      </c>
    </row>
    <row r="752" spans="1:19" x14ac:dyDescent="0.3">
      <c r="A752" t="s">
        <v>0</v>
      </c>
      <c r="B752" t="s">
        <v>4958</v>
      </c>
      <c r="C752" t="s">
        <v>2077</v>
      </c>
      <c r="D752" t="s">
        <v>1017</v>
      </c>
      <c r="E752" t="s">
        <v>28</v>
      </c>
      <c r="F752" t="s">
        <v>4395</v>
      </c>
      <c r="G752" t="s">
        <v>4469</v>
      </c>
      <c r="H752" t="s">
        <v>0</v>
      </c>
      <c r="I752" t="s">
        <v>4470</v>
      </c>
      <c r="J752" s="85">
        <v>45940</v>
      </c>
      <c r="K752" t="s">
        <v>4375</v>
      </c>
      <c r="L752" t="s">
        <v>4371</v>
      </c>
      <c r="M752" t="s">
        <v>4372</v>
      </c>
      <c r="N752" t="s">
        <v>1610</v>
      </c>
      <c r="O752" t="s">
        <v>708</v>
      </c>
      <c r="P752" t="s">
        <v>4373</v>
      </c>
      <c r="Q752" t="s">
        <v>4367</v>
      </c>
      <c r="R752" t="s">
        <v>0</v>
      </c>
      <c r="S752">
        <v>6955545</v>
      </c>
    </row>
    <row r="753" spans="1:19" x14ac:dyDescent="0.3">
      <c r="A753" t="s">
        <v>0</v>
      </c>
      <c r="B753" t="s">
        <v>2190</v>
      </c>
      <c r="C753" t="s">
        <v>2077</v>
      </c>
      <c r="D753" t="s">
        <v>1017</v>
      </c>
      <c r="E753" t="s">
        <v>28</v>
      </c>
      <c r="F753" t="s">
        <v>4378</v>
      </c>
      <c r="G753" t="s">
        <v>1879</v>
      </c>
      <c r="H753" t="s">
        <v>0</v>
      </c>
      <c r="I753" t="s">
        <v>4497</v>
      </c>
      <c r="J753" s="85">
        <v>44895</v>
      </c>
      <c r="K753" t="s">
        <v>4375</v>
      </c>
      <c r="L753" t="s">
        <v>4371</v>
      </c>
      <c r="M753" t="s">
        <v>4372</v>
      </c>
      <c r="N753" t="s">
        <v>702</v>
      </c>
      <c r="O753" t="s">
        <v>708</v>
      </c>
      <c r="P753" t="s">
        <v>4373</v>
      </c>
      <c r="Q753" t="s">
        <v>4367</v>
      </c>
      <c r="R753" t="s">
        <v>0</v>
      </c>
      <c r="S753">
        <v>6955542</v>
      </c>
    </row>
    <row r="754" spans="1:19" x14ac:dyDescent="0.3">
      <c r="A754" t="s">
        <v>0</v>
      </c>
      <c r="B754" t="s">
        <v>4959</v>
      </c>
      <c r="C754" t="s">
        <v>2077</v>
      </c>
      <c r="D754" t="s">
        <v>1017</v>
      </c>
      <c r="E754" t="s">
        <v>28</v>
      </c>
      <c r="F754" t="s">
        <v>24</v>
      </c>
      <c r="G754" t="s">
        <v>4400</v>
      </c>
      <c r="H754" t="s">
        <v>0</v>
      </c>
      <c r="I754" t="s">
        <v>4470</v>
      </c>
      <c r="J754" s="85">
        <v>45943</v>
      </c>
      <c r="K754" t="s">
        <v>4375</v>
      </c>
      <c r="L754" t="s">
        <v>4371</v>
      </c>
      <c r="M754" t="s">
        <v>4372</v>
      </c>
      <c r="N754" t="s">
        <v>0</v>
      </c>
      <c r="O754" t="s">
        <v>0</v>
      </c>
      <c r="P754" t="s">
        <v>4373</v>
      </c>
      <c r="Q754" t="s">
        <v>4367</v>
      </c>
      <c r="R754" t="s">
        <v>0</v>
      </c>
      <c r="S754">
        <v>695554</v>
      </c>
    </row>
    <row r="755" spans="1:19" x14ac:dyDescent="0.3">
      <c r="A755" t="s">
        <v>0</v>
      </c>
      <c r="B755" t="s">
        <v>609</v>
      </c>
      <c r="C755" t="s">
        <v>2077</v>
      </c>
      <c r="D755" t="s">
        <v>1015</v>
      </c>
      <c r="E755" t="s">
        <v>1016</v>
      </c>
      <c r="F755" t="s">
        <v>4368</v>
      </c>
      <c r="G755" t="s">
        <v>101</v>
      </c>
      <c r="H755" t="s">
        <v>0</v>
      </c>
      <c r="I755" t="s">
        <v>4960</v>
      </c>
      <c r="J755" s="85">
        <v>43234</v>
      </c>
      <c r="K755" t="s">
        <v>4375</v>
      </c>
      <c r="L755" t="s">
        <v>4371</v>
      </c>
      <c r="M755" t="s">
        <v>4372</v>
      </c>
      <c r="N755" t="s">
        <v>708</v>
      </c>
      <c r="O755" t="s">
        <v>708</v>
      </c>
      <c r="P755" t="s">
        <v>4373</v>
      </c>
      <c r="Q755" t="s">
        <v>4367</v>
      </c>
      <c r="R755" t="s">
        <v>0</v>
      </c>
      <c r="S755">
        <v>6955791</v>
      </c>
    </row>
    <row r="756" spans="1:19" x14ac:dyDescent="0.3">
      <c r="A756" t="s">
        <v>0</v>
      </c>
      <c r="B756" t="s">
        <v>2230</v>
      </c>
      <c r="C756" t="s">
        <v>2077</v>
      </c>
      <c r="D756" t="s">
        <v>1019</v>
      </c>
      <c r="E756" t="s">
        <v>1020</v>
      </c>
      <c r="F756" t="s">
        <v>4368</v>
      </c>
      <c r="G756" t="s">
        <v>101</v>
      </c>
      <c r="H756" t="s">
        <v>0</v>
      </c>
      <c r="I756" t="s">
        <v>4383</v>
      </c>
      <c r="J756" s="85">
        <v>45261</v>
      </c>
      <c r="K756" t="s">
        <v>4375</v>
      </c>
      <c r="L756" t="s">
        <v>4371</v>
      </c>
      <c r="M756" t="s">
        <v>4372</v>
      </c>
      <c r="N756" t="s">
        <v>702</v>
      </c>
      <c r="O756" t="s">
        <v>708</v>
      </c>
      <c r="P756" t="s">
        <v>4373</v>
      </c>
      <c r="Q756" t="s">
        <v>4367</v>
      </c>
      <c r="R756" t="s">
        <v>0</v>
      </c>
      <c r="S756">
        <v>6956632</v>
      </c>
    </row>
    <row r="757" spans="1:19" x14ac:dyDescent="0.3">
      <c r="A757" t="s">
        <v>0</v>
      </c>
      <c r="B757" t="s">
        <v>4927</v>
      </c>
      <c r="C757" t="s">
        <v>2077</v>
      </c>
      <c r="D757" t="s">
        <v>226</v>
      </c>
      <c r="E757" t="s">
        <v>227</v>
      </c>
      <c r="F757" t="s">
        <v>4368</v>
      </c>
      <c r="G757" t="s">
        <v>1339</v>
      </c>
      <c r="H757" t="s">
        <v>0</v>
      </c>
      <c r="I757" t="s">
        <v>4383</v>
      </c>
      <c r="J757" s="85">
        <v>45261</v>
      </c>
      <c r="K757" t="s">
        <v>4375</v>
      </c>
      <c r="L757" t="s">
        <v>4371</v>
      </c>
      <c r="M757" t="s">
        <v>4372</v>
      </c>
      <c r="N757" t="s">
        <v>708</v>
      </c>
      <c r="O757" t="s">
        <v>708</v>
      </c>
      <c r="P757" t="s">
        <v>4373</v>
      </c>
      <c r="Q757" t="s">
        <v>4367</v>
      </c>
      <c r="R757" t="s">
        <v>0</v>
      </c>
      <c r="S757">
        <v>6966841</v>
      </c>
    </row>
    <row r="758" spans="1:19" x14ac:dyDescent="0.3">
      <c r="A758" t="s">
        <v>0</v>
      </c>
      <c r="B758" t="s">
        <v>4225</v>
      </c>
      <c r="C758" t="s">
        <v>2077</v>
      </c>
      <c r="D758" t="s">
        <v>226</v>
      </c>
      <c r="E758" t="s">
        <v>227</v>
      </c>
      <c r="F758" t="s">
        <v>4384</v>
      </c>
      <c r="G758" t="s">
        <v>57</v>
      </c>
      <c r="H758" t="s">
        <v>0</v>
      </c>
      <c r="I758" t="s">
        <v>4383</v>
      </c>
      <c r="J758" s="85">
        <v>45804</v>
      </c>
      <c r="K758" t="s">
        <v>4375</v>
      </c>
      <c r="L758" t="s">
        <v>4371</v>
      </c>
      <c r="M758" t="s">
        <v>4372</v>
      </c>
      <c r="N758" t="s">
        <v>702</v>
      </c>
      <c r="O758" t="s">
        <v>708</v>
      </c>
      <c r="P758" t="s">
        <v>4373</v>
      </c>
      <c r="Q758" t="s">
        <v>4367</v>
      </c>
      <c r="R758" t="s">
        <v>0</v>
      </c>
      <c r="S758">
        <v>6966842</v>
      </c>
    </row>
    <row r="759" spans="1:19" x14ac:dyDescent="0.3">
      <c r="A759" t="s">
        <v>0</v>
      </c>
      <c r="B759" t="s">
        <v>4928</v>
      </c>
      <c r="C759" t="s">
        <v>2077</v>
      </c>
      <c r="D759" t="s">
        <v>226</v>
      </c>
      <c r="E759" t="s">
        <v>227</v>
      </c>
      <c r="F759" t="s">
        <v>4392</v>
      </c>
      <c r="G759" t="s">
        <v>4393</v>
      </c>
      <c r="H759" t="s">
        <v>0</v>
      </c>
      <c r="I759" t="s">
        <v>4383</v>
      </c>
      <c r="J759" s="85">
        <v>45873</v>
      </c>
      <c r="K759" t="s">
        <v>4375</v>
      </c>
      <c r="L759" t="s">
        <v>4371</v>
      </c>
      <c r="M759" t="s">
        <v>4372</v>
      </c>
      <c r="N759" t="s">
        <v>1605</v>
      </c>
      <c r="O759" t="s">
        <v>708</v>
      </c>
      <c r="P759" t="s">
        <v>4373</v>
      </c>
      <c r="Q759" t="s">
        <v>4367</v>
      </c>
      <c r="R759" t="s">
        <v>0</v>
      </c>
      <c r="S759">
        <v>6966843</v>
      </c>
    </row>
    <row r="760" spans="1:19" x14ac:dyDescent="0.3">
      <c r="A760" t="s">
        <v>0</v>
      </c>
      <c r="B760" t="s">
        <v>4930</v>
      </c>
      <c r="C760" t="s">
        <v>2077</v>
      </c>
      <c r="D760" t="s">
        <v>226</v>
      </c>
      <c r="E760" t="s">
        <v>227</v>
      </c>
      <c r="F760" t="s">
        <v>24</v>
      </c>
      <c r="G760" t="s">
        <v>4400</v>
      </c>
      <c r="H760" t="s">
        <v>0</v>
      </c>
      <c r="I760" t="s">
        <v>4929</v>
      </c>
      <c r="J760" s="85">
        <v>44469</v>
      </c>
      <c r="K760" t="s">
        <v>4375</v>
      </c>
      <c r="L760" t="s">
        <v>4371</v>
      </c>
      <c r="M760" t="s">
        <v>4372</v>
      </c>
      <c r="N760" t="s">
        <v>0</v>
      </c>
      <c r="O760" t="s">
        <v>0</v>
      </c>
      <c r="P760" t="s">
        <v>4373</v>
      </c>
      <c r="Q760" t="s">
        <v>4367</v>
      </c>
      <c r="R760" t="s">
        <v>0</v>
      </c>
      <c r="S760">
        <v>696684</v>
      </c>
    </row>
    <row r="761" spans="1:19" x14ac:dyDescent="0.3">
      <c r="A761" t="s">
        <v>0</v>
      </c>
      <c r="B761" t="s">
        <v>4931</v>
      </c>
      <c r="C761" t="s">
        <v>2077</v>
      </c>
      <c r="D761" t="s">
        <v>226</v>
      </c>
      <c r="E761" t="s">
        <v>227</v>
      </c>
      <c r="F761" t="s">
        <v>4417</v>
      </c>
      <c r="G761" t="s">
        <v>4418</v>
      </c>
      <c r="H761" t="s">
        <v>0</v>
      </c>
      <c r="I761" t="s">
        <v>4929</v>
      </c>
      <c r="J761" s="85">
        <v>44469</v>
      </c>
      <c r="K761" t="s">
        <v>4375</v>
      </c>
      <c r="L761" t="s">
        <v>4371</v>
      </c>
      <c r="M761" t="s">
        <v>4372</v>
      </c>
      <c r="N761" t="s">
        <v>0</v>
      </c>
      <c r="O761" t="s">
        <v>0</v>
      </c>
      <c r="P761" t="s">
        <v>4373</v>
      </c>
      <c r="Q761" t="s">
        <v>4367</v>
      </c>
      <c r="R761" t="s">
        <v>0</v>
      </c>
      <c r="S761">
        <v>696684</v>
      </c>
    </row>
    <row r="762" spans="1:19" x14ac:dyDescent="0.3">
      <c r="A762" t="s">
        <v>0</v>
      </c>
      <c r="B762" t="s">
        <v>4933</v>
      </c>
      <c r="C762" t="s">
        <v>2077</v>
      </c>
      <c r="D762" t="s">
        <v>226</v>
      </c>
      <c r="E762" t="s">
        <v>227</v>
      </c>
      <c r="F762" t="s">
        <v>4437</v>
      </c>
      <c r="G762" t="s">
        <v>4418</v>
      </c>
      <c r="H762" t="s">
        <v>0</v>
      </c>
      <c r="I762" t="s">
        <v>4932</v>
      </c>
      <c r="J762" s="85">
        <v>45840</v>
      </c>
      <c r="K762" t="s">
        <v>4375</v>
      </c>
      <c r="L762" t="s">
        <v>4371</v>
      </c>
      <c r="M762" t="s">
        <v>4372</v>
      </c>
      <c r="N762" t="s">
        <v>0</v>
      </c>
      <c r="O762" t="s">
        <v>0</v>
      </c>
      <c r="P762" t="s">
        <v>4373</v>
      </c>
      <c r="Q762" t="s">
        <v>4367</v>
      </c>
      <c r="R762" t="s">
        <v>0</v>
      </c>
      <c r="S762">
        <v>696684</v>
      </c>
    </row>
    <row r="763" spans="1:19" x14ac:dyDescent="0.3">
      <c r="A763" t="s">
        <v>0</v>
      </c>
      <c r="B763" t="s">
        <v>4935</v>
      </c>
      <c r="C763" t="s">
        <v>2077</v>
      </c>
      <c r="D763" t="s">
        <v>226</v>
      </c>
      <c r="E763" t="s">
        <v>227</v>
      </c>
      <c r="F763" t="s">
        <v>4466</v>
      </c>
      <c r="G763" t="s">
        <v>4418</v>
      </c>
      <c r="H763" t="s">
        <v>0</v>
      </c>
      <c r="I763" t="s">
        <v>4934</v>
      </c>
      <c r="J763" s="85">
        <v>45880</v>
      </c>
      <c r="K763" t="s">
        <v>4375</v>
      </c>
      <c r="L763" t="s">
        <v>4371</v>
      </c>
      <c r="M763" t="s">
        <v>4372</v>
      </c>
      <c r="N763" t="s">
        <v>0</v>
      </c>
      <c r="O763" t="s">
        <v>0</v>
      </c>
      <c r="P763" t="s">
        <v>4373</v>
      </c>
      <c r="Q763" t="s">
        <v>4367</v>
      </c>
      <c r="R763" t="s">
        <v>0</v>
      </c>
      <c r="S763">
        <v>696684</v>
      </c>
    </row>
    <row r="764" spans="1:19" x14ac:dyDescent="0.3">
      <c r="A764" t="s">
        <v>0</v>
      </c>
      <c r="B764" t="s">
        <v>610</v>
      </c>
      <c r="C764" t="s">
        <v>2077</v>
      </c>
      <c r="D764" t="s">
        <v>980</v>
      </c>
      <c r="E764" t="s">
        <v>981</v>
      </c>
      <c r="F764" t="s">
        <v>4368</v>
      </c>
      <c r="G764" t="s">
        <v>101</v>
      </c>
      <c r="H764" t="s">
        <v>0</v>
      </c>
      <c r="I764" t="s">
        <v>5033</v>
      </c>
      <c r="J764" s="85">
        <v>43542</v>
      </c>
      <c r="K764" t="s">
        <v>4375</v>
      </c>
      <c r="L764" t="s">
        <v>4371</v>
      </c>
      <c r="M764" t="s">
        <v>4372</v>
      </c>
      <c r="N764" t="s">
        <v>708</v>
      </c>
      <c r="O764" t="s">
        <v>708</v>
      </c>
      <c r="P764" t="s">
        <v>4373</v>
      </c>
      <c r="Q764" t="s">
        <v>4367</v>
      </c>
      <c r="R764" t="s">
        <v>0</v>
      </c>
      <c r="S764">
        <v>6976561</v>
      </c>
    </row>
    <row r="765" spans="1:19" x14ac:dyDescent="0.3">
      <c r="A765" t="s">
        <v>0</v>
      </c>
      <c r="B765" t="s">
        <v>611</v>
      </c>
      <c r="C765" t="s">
        <v>2077</v>
      </c>
      <c r="D765" t="s">
        <v>2376</v>
      </c>
      <c r="E765" t="s">
        <v>141</v>
      </c>
      <c r="F765" t="s">
        <v>4368</v>
      </c>
      <c r="G765" t="s">
        <v>2258</v>
      </c>
      <c r="H765" t="s">
        <v>0</v>
      </c>
      <c r="I765" t="s">
        <v>4612</v>
      </c>
      <c r="J765" s="85">
        <v>43643</v>
      </c>
      <c r="K765" t="s">
        <v>4375</v>
      </c>
      <c r="L765" t="s">
        <v>4371</v>
      </c>
      <c r="M765" t="s">
        <v>4372</v>
      </c>
      <c r="N765" t="s">
        <v>708</v>
      </c>
      <c r="O765" t="s">
        <v>708</v>
      </c>
      <c r="P765" t="s">
        <v>4373</v>
      </c>
      <c r="Q765" t="s">
        <v>4367</v>
      </c>
      <c r="R765" t="s">
        <v>0</v>
      </c>
      <c r="S765">
        <v>6977721</v>
      </c>
    </row>
    <row r="766" spans="1:19" x14ac:dyDescent="0.3">
      <c r="A766" t="s">
        <v>0</v>
      </c>
      <c r="B766" t="s">
        <v>612</v>
      </c>
      <c r="C766" t="s">
        <v>2077</v>
      </c>
      <c r="D766" t="s">
        <v>2324</v>
      </c>
      <c r="E766" t="s">
        <v>141</v>
      </c>
      <c r="F766" t="s">
        <v>4368</v>
      </c>
      <c r="G766" t="s">
        <v>2258</v>
      </c>
      <c r="H766" t="s">
        <v>0</v>
      </c>
      <c r="I766" t="s">
        <v>4612</v>
      </c>
      <c r="J766" s="85">
        <v>43643</v>
      </c>
      <c r="K766" t="s">
        <v>4375</v>
      </c>
      <c r="L766" t="s">
        <v>4371</v>
      </c>
      <c r="M766" t="s">
        <v>4372</v>
      </c>
      <c r="N766" t="s">
        <v>708</v>
      </c>
      <c r="O766" t="s">
        <v>708</v>
      </c>
      <c r="P766" t="s">
        <v>4373</v>
      </c>
      <c r="Q766" t="s">
        <v>4367</v>
      </c>
      <c r="R766" t="s">
        <v>0</v>
      </c>
      <c r="S766">
        <v>6977791</v>
      </c>
    </row>
    <row r="767" spans="1:19" x14ac:dyDescent="0.3">
      <c r="A767" t="s">
        <v>0</v>
      </c>
      <c r="B767" t="s">
        <v>5359</v>
      </c>
      <c r="C767" t="s">
        <v>2077</v>
      </c>
      <c r="D767" t="s">
        <v>1123</v>
      </c>
      <c r="E767" t="s">
        <v>1124</v>
      </c>
      <c r="F767" t="s">
        <v>4368</v>
      </c>
      <c r="G767" t="s">
        <v>1339</v>
      </c>
      <c r="H767" t="s">
        <v>0</v>
      </c>
      <c r="I767" t="s">
        <v>4419</v>
      </c>
      <c r="J767" s="85">
        <v>44263</v>
      </c>
      <c r="K767" t="s">
        <v>4375</v>
      </c>
      <c r="L767" t="s">
        <v>4371</v>
      </c>
      <c r="M767" t="s">
        <v>4372</v>
      </c>
      <c r="N767" t="s">
        <v>708</v>
      </c>
      <c r="O767" t="s">
        <v>708</v>
      </c>
      <c r="P767" t="s">
        <v>4373</v>
      </c>
      <c r="Q767" t="s">
        <v>4367</v>
      </c>
      <c r="R767" t="s">
        <v>0</v>
      </c>
      <c r="S767">
        <v>6997541</v>
      </c>
    </row>
    <row r="768" spans="1:19" x14ac:dyDescent="0.3">
      <c r="A768" t="s">
        <v>0</v>
      </c>
      <c r="B768" t="s">
        <v>3038</v>
      </c>
      <c r="C768" t="s">
        <v>2077</v>
      </c>
      <c r="D768" t="s">
        <v>3068</v>
      </c>
      <c r="E768" t="s">
        <v>176</v>
      </c>
      <c r="F768" t="s">
        <v>4368</v>
      </c>
      <c r="G768" t="s">
        <v>1339</v>
      </c>
      <c r="H768" t="s">
        <v>0</v>
      </c>
      <c r="I768" t="s">
        <v>5029</v>
      </c>
      <c r="J768" s="85">
        <v>43558</v>
      </c>
      <c r="K768" t="s">
        <v>4375</v>
      </c>
      <c r="L768" t="s">
        <v>4371</v>
      </c>
      <c r="M768" t="s">
        <v>4372</v>
      </c>
      <c r="N768" t="s">
        <v>708</v>
      </c>
      <c r="O768" t="s">
        <v>708</v>
      </c>
      <c r="P768" t="s">
        <v>4373</v>
      </c>
      <c r="Q768" t="s">
        <v>4367</v>
      </c>
      <c r="R768" t="s">
        <v>0</v>
      </c>
      <c r="S768">
        <v>7006481</v>
      </c>
    </row>
    <row r="769" spans="1:19" x14ac:dyDescent="0.3">
      <c r="A769" t="s">
        <v>0</v>
      </c>
      <c r="B769" t="s">
        <v>5031</v>
      </c>
      <c r="C769" t="s">
        <v>2077</v>
      </c>
      <c r="D769" t="s">
        <v>3068</v>
      </c>
      <c r="E769" t="s">
        <v>176</v>
      </c>
      <c r="F769" t="s">
        <v>24</v>
      </c>
      <c r="G769" t="s">
        <v>4400</v>
      </c>
      <c r="H769" t="s">
        <v>0</v>
      </c>
      <c r="I769" t="s">
        <v>5030</v>
      </c>
      <c r="J769" s="85">
        <v>45953</v>
      </c>
      <c r="K769" t="s">
        <v>4375</v>
      </c>
      <c r="L769" t="s">
        <v>4371</v>
      </c>
      <c r="M769" t="s">
        <v>4372</v>
      </c>
      <c r="N769" t="s">
        <v>0</v>
      </c>
      <c r="O769" t="s">
        <v>0</v>
      </c>
      <c r="P769" t="s">
        <v>4373</v>
      </c>
      <c r="Q769" t="s">
        <v>4367</v>
      </c>
      <c r="R769" t="s">
        <v>0</v>
      </c>
      <c r="S769">
        <v>700648</v>
      </c>
    </row>
    <row r="770" spans="1:19" x14ac:dyDescent="0.3">
      <c r="A770" t="s">
        <v>0</v>
      </c>
      <c r="B770" t="s">
        <v>5385</v>
      </c>
      <c r="C770" t="s">
        <v>2077</v>
      </c>
      <c r="D770" t="s">
        <v>2249</v>
      </c>
      <c r="E770" t="s">
        <v>160</v>
      </c>
      <c r="F770" t="s">
        <v>4368</v>
      </c>
      <c r="G770" t="s">
        <v>1714</v>
      </c>
      <c r="H770" t="s">
        <v>0</v>
      </c>
      <c r="I770" t="s">
        <v>5384</v>
      </c>
      <c r="J770" s="85">
        <v>44336</v>
      </c>
      <c r="K770" t="s">
        <v>4375</v>
      </c>
      <c r="L770" t="s">
        <v>4371</v>
      </c>
      <c r="M770" t="s">
        <v>4372</v>
      </c>
      <c r="N770" t="s">
        <v>708</v>
      </c>
      <c r="O770" t="s">
        <v>708</v>
      </c>
      <c r="P770" t="s">
        <v>4373</v>
      </c>
      <c r="Q770" t="s">
        <v>4367</v>
      </c>
      <c r="R770" t="s">
        <v>0</v>
      </c>
      <c r="S770">
        <v>7008781</v>
      </c>
    </row>
    <row r="771" spans="1:19" x14ac:dyDescent="0.3">
      <c r="A771" t="s">
        <v>0</v>
      </c>
      <c r="B771" t="s">
        <v>5387</v>
      </c>
      <c r="C771" t="s">
        <v>2077</v>
      </c>
      <c r="D771" t="s">
        <v>2249</v>
      </c>
      <c r="E771" t="s">
        <v>160</v>
      </c>
      <c r="F771" t="s">
        <v>4378</v>
      </c>
      <c r="G771" t="s">
        <v>2368</v>
      </c>
      <c r="H771" t="s">
        <v>0</v>
      </c>
      <c r="I771" t="s">
        <v>5386</v>
      </c>
      <c r="J771" s="85">
        <v>44566</v>
      </c>
      <c r="K771" t="s">
        <v>4375</v>
      </c>
      <c r="L771" t="s">
        <v>4371</v>
      </c>
      <c r="M771" t="s">
        <v>4372</v>
      </c>
      <c r="N771" t="s">
        <v>708</v>
      </c>
      <c r="O771" t="s">
        <v>708</v>
      </c>
      <c r="P771" t="s">
        <v>4373</v>
      </c>
      <c r="Q771" t="s">
        <v>4367</v>
      </c>
      <c r="R771" t="s">
        <v>0</v>
      </c>
      <c r="S771">
        <v>7008781</v>
      </c>
    </row>
    <row r="772" spans="1:19" x14ac:dyDescent="0.3">
      <c r="A772" t="s">
        <v>0</v>
      </c>
      <c r="B772" t="s">
        <v>5389</v>
      </c>
      <c r="C772" t="s">
        <v>2077</v>
      </c>
      <c r="D772" t="s">
        <v>2249</v>
      </c>
      <c r="E772" t="s">
        <v>160</v>
      </c>
      <c r="F772" t="s">
        <v>24</v>
      </c>
      <c r="G772" t="s">
        <v>4400</v>
      </c>
      <c r="H772" t="s">
        <v>0</v>
      </c>
      <c r="I772" t="s">
        <v>5388</v>
      </c>
      <c r="J772" s="85">
        <v>44769</v>
      </c>
      <c r="K772" t="s">
        <v>4375</v>
      </c>
      <c r="L772" t="s">
        <v>4371</v>
      </c>
      <c r="M772" t="s">
        <v>4372</v>
      </c>
      <c r="N772" t="s">
        <v>0</v>
      </c>
      <c r="O772" t="s">
        <v>0</v>
      </c>
      <c r="P772" t="s">
        <v>4373</v>
      </c>
      <c r="Q772" t="s">
        <v>4367</v>
      </c>
      <c r="R772" t="s">
        <v>0</v>
      </c>
      <c r="S772">
        <v>700878</v>
      </c>
    </row>
    <row r="773" spans="1:19" x14ac:dyDescent="0.3">
      <c r="A773" t="s">
        <v>0</v>
      </c>
      <c r="B773" t="s">
        <v>5390</v>
      </c>
      <c r="C773" t="s">
        <v>2077</v>
      </c>
      <c r="D773" t="s">
        <v>2249</v>
      </c>
      <c r="E773" t="s">
        <v>160</v>
      </c>
      <c r="F773" t="s">
        <v>4417</v>
      </c>
      <c r="G773" t="s">
        <v>4418</v>
      </c>
      <c r="H773" t="s">
        <v>0</v>
      </c>
      <c r="I773" t="s">
        <v>5016</v>
      </c>
      <c r="J773" s="85">
        <v>44953</v>
      </c>
      <c r="K773" t="s">
        <v>4375</v>
      </c>
      <c r="L773" t="s">
        <v>4371</v>
      </c>
      <c r="M773" t="s">
        <v>4372</v>
      </c>
      <c r="N773" t="s">
        <v>0</v>
      </c>
      <c r="O773" t="s">
        <v>0</v>
      </c>
      <c r="P773" t="s">
        <v>4373</v>
      </c>
      <c r="Q773" t="s">
        <v>4367</v>
      </c>
      <c r="R773" t="s">
        <v>0</v>
      </c>
      <c r="S773">
        <v>700878</v>
      </c>
    </row>
    <row r="774" spans="1:19" x14ac:dyDescent="0.3">
      <c r="A774" t="s">
        <v>0</v>
      </c>
      <c r="B774" t="s">
        <v>5391</v>
      </c>
      <c r="C774" t="s">
        <v>2077</v>
      </c>
      <c r="D774" t="s">
        <v>2249</v>
      </c>
      <c r="E774" t="s">
        <v>160</v>
      </c>
      <c r="F774" t="s">
        <v>4437</v>
      </c>
      <c r="G774" t="s">
        <v>4418</v>
      </c>
      <c r="H774" t="s">
        <v>0</v>
      </c>
      <c r="I774" t="s">
        <v>4640</v>
      </c>
      <c r="J774" s="85">
        <v>45237</v>
      </c>
      <c r="K774" t="s">
        <v>4375</v>
      </c>
      <c r="L774" t="s">
        <v>4371</v>
      </c>
      <c r="M774" t="s">
        <v>4372</v>
      </c>
      <c r="N774" t="s">
        <v>0</v>
      </c>
      <c r="O774" t="s">
        <v>0</v>
      </c>
      <c r="P774" t="s">
        <v>4373</v>
      </c>
      <c r="Q774" t="s">
        <v>4367</v>
      </c>
      <c r="R774" t="s">
        <v>0</v>
      </c>
      <c r="S774">
        <v>700878</v>
      </c>
    </row>
    <row r="775" spans="1:19" x14ac:dyDescent="0.3">
      <c r="A775" t="s">
        <v>0</v>
      </c>
      <c r="B775" t="s">
        <v>613</v>
      </c>
      <c r="C775" t="s">
        <v>2077</v>
      </c>
      <c r="D775" t="s">
        <v>381</v>
      </c>
      <c r="E775" t="s">
        <v>382</v>
      </c>
      <c r="F775" t="s">
        <v>4368</v>
      </c>
      <c r="G775" t="s">
        <v>1339</v>
      </c>
      <c r="H775" t="s">
        <v>0</v>
      </c>
      <c r="I775" t="s">
        <v>4403</v>
      </c>
      <c r="J775" s="85">
        <v>45261</v>
      </c>
      <c r="K775" t="s">
        <v>4375</v>
      </c>
      <c r="L775" t="s">
        <v>4371</v>
      </c>
      <c r="M775" t="s">
        <v>4372</v>
      </c>
      <c r="N775" t="s">
        <v>708</v>
      </c>
      <c r="O775" t="s">
        <v>708</v>
      </c>
      <c r="P775" t="s">
        <v>4373</v>
      </c>
      <c r="Q775" t="s">
        <v>4367</v>
      </c>
      <c r="R775" t="s">
        <v>0</v>
      </c>
      <c r="S775">
        <v>7034551</v>
      </c>
    </row>
    <row r="776" spans="1:19" x14ac:dyDescent="0.3">
      <c r="A776" t="s">
        <v>0</v>
      </c>
      <c r="B776" t="s">
        <v>4827</v>
      </c>
      <c r="C776" t="s">
        <v>2077</v>
      </c>
      <c r="D776" t="s">
        <v>352</v>
      </c>
      <c r="E776" t="s">
        <v>353</v>
      </c>
      <c r="F776" t="s">
        <v>4368</v>
      </c>
      <c r="G776" t="s">
        <v>1339</v>
      </c>
      <c r="H776" t="s">
        <v>0</v>
      </c>
      <c r="I776" t="s">
        <v>4403</v>
      </c>
      <c r="J776" s="85">
        <v>45261</v>
      </c>
      <c r="K776" t="s">
        <v>4375</v>
      </c>
      <c r="L776" t="s">
        <v>4371</v>
      </c>
      <c r="M776" t="s">
        <v>4372</v>
      </c>
      <c r="N776" t="s">
        <v>708</v>
      </c>
      <c r="O776" t="s">
        <v>708</v>
      </c>
      <c r="P776" t="s">
        <v>4373</v>
      </c>
      <c r="Q776" t="s">
        <v>4367</v>
      </c>
      <c r="R776" t="s">
        <v>0</v>
      </c>
      <c r="S776">
        <v>7034561</v>
      </c>
    </row>
    <row r="777" spans="1:19" x14ac:dyDescent="0.3">
      <c r="A777" t="s">
        <v>0</v>
      </c>
      <c r="B777" t="s">
        <v>4828</v>
      </c>
      <c r="C777" t="s">
        <v>2077</v>
      </c>
      <c r="D777" t="s">
        <v>352</v>
      </c>
      <c r="E777" t="s">
        <v>353</v>
      </c>
      <c r="F777" t="s">
        <v>4384</v>
      </c>
      <c r="G777" t="s">
        <v>57</v>
      </c>
      <c r="H777" t="s">
        <v>0</v>
      </c>
      <c r="I777" t="s">
        <v>4403</v>
      </c>
      <c r="J777" s="85">
        <v>45261</v>
      </c>
      <c r="K777" t="s">
        <v>4375</v>
      </c>
      <c r="L777" t="s">
        <v>4371</v>
      </c>
      <c r="M777" t="s">
        <v>4372</v>
      </c>
      <c r="N777" t="s">
        <v>702</v>
      </c>
      <c r="O777" t="s">
        <v>708</v>
      </c>
      <c r="P777" t="s">
        <v>4373</v>
      </c>
      <c r="Q777" t="s">
        <v>4367</v>
      </c>
      <c r="R777" t="s">
        <v>0</v>
      </c>
      <c r="S777">
        <v>7034562</v>
      </c>
    </row>
    <row r="778" spans="1:19" x14ac:dyDescent="0.3">
      <c r="A778" t="s">
        <v>0</v>
      </c>
      <c r="B778" t="s">
        <v>4830</v>
      </c>
      <c r="C778" t="s">
        <v>2077</v>
      </c>
      <c r="D778" t="s">
        <v>352</v>
      </c>
      <c r="E778" t="s">
        <v>353</v>
      </c>
      <c r="F778" t="s">
        <v>4378</v>
      </c>
      <c r="G778" t="s">
        <v>1880</v>
      </c>
      <c r="H778" t="s">
        <v>0</v>
      </c>
      <c r="I778" t="s">
        <v>4829</v>
      </c>
      <c r="J778" s="85">
        <v>45373</v>
      </c>
      <c r="K778" t="s">
        <v>4375</v>
      </c>
      <c r="L778" t="s">
        <v>4371</v>
      </c>
      <c r="M778" t="s">
        <v>4372</v>
      </c>
      <c r="N778" t="s">
        <v>708</v>
      </c>
      <c r="O778" t="s">
        <v>708</v>
      </c>
      <c r="P778" t="s">
        <v>4373</v>
      </c>
      <c r="Q778" t="s">
        <v>4367</v>
      </c>
      <c r="R778" t="s">
        <v>0</v>
      </c>
      <c r="S778">
        <v>7034561</v>
      </c>
    </row>
    <row r="779" spans="1:19" x14ac:dyDescent="0.3">
      <c r="A779" t="s">
        <v>0</v>
      </c>
      <c r="B779" t="s">
        <v>4832</v>
      </c>
      <c r="C779" t="s">
        <v>2077</v>
      </c>
      <c r="D779" t="s">
        <v>352</v>
      </c>
      <c r="E779" t="s">
        <v>353</v>
      </c>
      <c r="F779" t="s">
        <v>24</v>
      </c>
      <c r="G779" t="s">
        <v>4400</v>
      </c>
      <c r="H779" t="s">
        <v>0</v>
      </c>
      <c r="I779" t="s">
        <v>4831</v>
      </c>
      <c r="J779" s="85">
        <v>44159</v>
      </c>
      <c r="K779" t="s">
        <v>4375</v>
      </c>
      <c r="L779" t="s">
        <v>4371</v>
      </c>
      <c r="M779" t="s">
        <v>4372</v>
      </c>
      <c r="N779" t="s">
        <v>0</v>
      </c>
      <c r="O779" t="s">
        <v>0</v>
      </c>
      <c r="P779" t="s">
        <v>4373</v>
      </c>
      <c r="Q779" t="s">
        <v>4367</v>
      </c>
      <c r="R779" t="s">
        <v>0</v>
      </c>
      <c r="S779">
        <v>703456</v>
      </c>
    </row>
    <row r="780" spans="1:19" x14ac:dyDescent="0.3">
      <c r="A780" t="s">
        <v>0</v>
      </c>
      <c r="B780" t="s">
        <v>4834</v>
      </c>
      <c r="C780" t="s">
        <v>2077</v>
      </c>
      <c r="D780" t="s">
        <v>352</v>
      </c>
      <c r="E780" t="s">
        <v>353</v>
      </c>
      <c r="F780" t="s">
        <v>4417</v>
      </c>
      <c r="G780" t="s">
        <v>4418</v>
      </c>
      <c r="H780" t="s">
        <v>0</v>
      </c>
      <c r="I780" t="s">
        <v>4833</v>
      </c>
      <c r="J780" s="85">
        <v>45005</v>
      </c>
      <c r="K780" t="s">
        <v>4375</v>
      </c>
      <c r="L780" t="s">
        <v>4371</v>
      </c>
      <c r="M780" t="s">
        <v>4372</v>
      </c>
      <c r="N780" t="s">
        <v>0</v>
      </c>
      <c r="O780" t="s">
        <v>0</v>
      </c>
      <c r="P780" t="s">
        <v>4373</v>
      </c>
      <c r="Q780" t="s">
        <v>4367</v>
      </c>
      <c r="R780" t="s">
        <v>0</v>
      </c>
      <c r="S780">
        <v>703456</v>
      </c>
    </row>
    <row r="781" spans="1:19" x14ac:dyDescent="0.3">
      <c r="A781" t="s">
        <v>0</v>
      </c>
      <c r="B781" t="s">
        <v>4835</v>
      </c>
      <c r="C781" t="s">
        <v>2077</v>
      </c>
      <c r="D781" t="s">
        <v>352</v>
      </c>
      <c r="E781" t="s">
        <v>353</v>
      </c>
      <c r="F781" t="s">
        <v>4437</v>
      </c>
      <c r="G781" t="s">
        <v>4418</v>
      </c>
      <c r="H781" t="s">
        <v>0</v>
      </c>
      <c r="I781" t="s">
        <v>4833</v>
      </c>
      <c r="J781" s="85">
        <v>45593</v>
      </c>
      <c r="K781" t="s">
        <v>4375</v>
      </c>
      <c r="L781" t="s">
        <v>4371</v>
      </c>
      <c r="M781" t="s">
        <v>4372</v>
      </c>
      <c r="N781" t="s">
        <v>0</v>
      </c>
      <c r="O781" t="s">
        <v>0</v>
      </c>
      <c r="P781" t="s">
        <v>4373</v>
      </c>
      <c r="Q781" t="s">
        <v>4367</v>
      </c>
      <c r="R781" t="s">
        <v>0</v>
      </c>
      <c r="S781">
        <v>703456</v>
      </c>
    </row>
    <row r="782" spans="1:19" x14ac:dyDescent="0.3">
      <c r="A782" t="s">
        <v>0</v>
      </c>
      <c r="B782" t="s">
        <v>4837</v>
      </c>
      <c r="C782" t="s">
        <v>2077</v>
      </c>
      <c r="D782" t="s">
        <v>352</v>
      </c>
      <c r="E782" t="s">
        <v>353</v>
      </c>
      <c r="F782" t="s">
        <v>4466</v>
      </c>
      <c r="G782" t="s">
        <v>4418</v>
      </c>
      <c r="H782" t="s">
        <v>0</v>
      </c>
      <c r="I782" t="s">
        <v>4836</v>
      </c>
      <c r="J782" s="85">
        <v>45824</v>
      </c>
      <c r="K782" t="s">
        <v>4375</v>
      </c>
      <c r="L782" t="s">
        <v>4371</v>
      </c>
      <c r="M782" t="s">
        <v>4372</v>
      </c>
      <c r="N782" t="s">
        <v>0</v>
      </c>
      <c r="O782" t="s">
        <v>0</v>
      </c>
      <c r="P782" t="s">
        <v>4373</v>
      </c>
      <c r="Q782" t="s">
        <v>4367</v>
      </c>
      <c r="R782" t="s">
        <v>0</v>
      </c>
      <c r="S782">
        <v>703456</v>
      </c>
    </row>
    <row r="783" spans="1:19" x14ac:dyDescent="0.3">
      <c r="A783" t="s">
        <v>0</v>
      </c>
      <c r="B783" t="s">
        <v>614</v>
      </c>
      <c r="C783" t="s">
        <v>2077</v>
      </c>
      <c r="D783" t="s">
        <v>247</v>
      </c>
      <c r="E783" t="s">
        <v>88</v>
      </c>
      <c r="F783" t="s">
        <v>4368</v>
      </c>
      <c r="G783" t="s">
        <v>1339</v>
      </c>
      <c r="H783" t="s">
        <v>0</v>
      </c>
      <c r="I783" t="s">
        <v>4403</v>
      </c>
      <c r="J783" s="85">
        <v>45261</v>
      </c>
      <c r="K783" t="s">
        <v>4375</v>
      </c>
      <c r="L783" t="s">
        <v>4371</v>
      </c>
      <c r="M783" t="s">
        <v>4372</v>
      </c>
      <c r="N783" t="s">
        <v>708</v>
      </c>
      <c r="O783" t="s">
        <v>708</v>
      </c>
      <c r="P783" t="s">
        <v>4373</v>
      </c>
      <c r="Q783" t="s">
        <v>4367</v>
      </c>
      <c r="R783" t="s">
        <v>0</v>
      </c>
      <c r="S783">
        <v>7034571</v>
      </c>
    </row>
    <row r="784" spans="1:19" x14ac:dyDescent="0.3">
      <c r="A784" t="s">
        <v>0</v>
      </c>
      <c r="B784" t="s">
        <v>615</v>
      </c>
      <c r="C784" t="s">
        <v>2077</v>
      </c>
      <c r="D784" t="s">
        <v>247</v>
      </c>
      <c r="E784" t="s">
        <v>88</v>
      </c>
      <c r="F784" t="s">
        <v>4384</v>
      </c>
      <c r="G784" t="s">
        <v>57</v>
      </c>
      <c r="H784" t="s">
        <v>0</v>
      </c>
      <c r="I784" t="s">
        <v>4403</v>
      </c>
      <c r="J784" s="85">
        <v>45261</v>
      </c>
      <c r="K784" t="s">
        <v>4375</v>
      </c>
      <c r="L784" t="s">
        <v>4371</v>
      </c>
      <c r="M784" t="s">
        <v>4372</v>
      </c>
      <c r="N784" t="s">
        <v>702</v>
      </c>
      <c r="O784" t="s">
        <v>708</v>
      </c>
      <c r="P784" t="s">
        <v>4373</v>
      </c>
      <c r="Q784" t="s">
        <v>4367</v>
      </c>
      <c r="R784" t="s">
        <v>0</v>
      </c>
      <c r="S784">
        <v>7034572</v>
      </c>
    </row>
    <row r="785" spans="1:19" x14ac:dyDescent="0.3">
      <c r="A785" t="s">
        <v>0</v>
      </c>
      <c r="B785" t="s">
        <v>4864</v>
      </c>
      <c r="C785" t="s">
        <v>2077</v>
      </c>
      <c r="D785" t="s">
        <v>247</v>
      </c>
      <c r="E785" t="s">
        <v>88</v>
      </c>
      <c r="F785" t="s">
        <v>24</v>
      </c>
      <c r="G785" t="s">
        <v>4400</v>
      </c>
      <c r="H785" t="s">
        <v>0</v>
      </c>
      <c r="I785" t="s">
        <v>4415</v>
      </c>
      <c r="J785" s="85">
        <v>43735</v>
      </c>
      <c r="K785" t="s">
        <v>4375</v>
      </c>
      <c r="L785" t="s">
        <v>4371</v>
      </c>
      <c r="M785" t="s">
        <v>4372</v>
      </c>
      <c r="N785" t="s">
        <v>0</v>
      </c>
      <c r="O785" t="s">
        <v>0</v>
      </c>
      <c r="P785" t="s">
        <v>4373</v>
      </c>
      <c r="Q785" t="s">
        <v>4367</v>
      </c>
      <c r="R785" t="s">
        <v>0</v>
      </c>
      <c r="S785">
        <v>703457</v>
      </c>
    </row>
    <row r="786" spans="1:19" x14ac:dyDescent="0.3">
      <c r="A786" t="s">
        <v>0</v>
      </c>
      <c r="B786" t="s">
        <v>4866</v>
      </c>
      <c r="C786" t="s">
        <v>2077</v>
      </c>
      <c r="D786" t="s">
        <v>247</v>
      </c>
      <c r="E786" t="s">
        <v>88</v>
      </c>
      <c r="F786" t="s">
        <v>4417</v>
      </c>
      <c r="G786" t="s">
        <v>4418</v>
      </c>
      <c r="H786" t="s">
        <v>0</v>
      </c>
      <c r="I786" t="s">
        <v>4865</v>
      </c>
      <c r="J786" s="85">
        <v>45728</v>
      </c>
      <c r="K786" t="s">
        <v>4375</v>
      </c>
      <c r="L786" t="s">
        <v>4371</v>
      </c>
      <c r="M786" t="s">
        <v>4372</v>
      </c>
      <c r="N786" t="s">
        <v>0</v>
      </c>
      <c r="O786" t="s">
        <v>0</v>
      </c>
      <c r="P786" t="s">
        <v>4373</v>
      </c>
      <c r="Q786" t="s">
        <v>4367</v>
      </c>
      <c r="R786" t="s">
        <v>0</v>
      </c>
      <c r="S786">
        <v>703457</v>
      </c>
    </row>
    <row r="787" spans="1:19" x14ac:dyDescent="0.3">
      <c r="A787" t="s">
        <v>0</v>
      </c>
      <c r="B787" t="s">
        <v>616</v>
      </c>
      <c r="C787" t="s">
        <v>2077</v>
      </c>
      <c r="D787" t="s">
        <v>130</v>
      </c>
      <c r="E787" t="s">
        <v>132</v>
      </c>
      <c r="F787" t="s">
        <v>4368</v>
      </c>
      <c r="G787" t="s">
        <v>1339</v>
      </c>
      <c r="H787" t="s">
        <v>0</v>
      </c>
      <c r="I787" t="s">
        <v>4403</v>
      </c>
      <c r="J787" s="85">
        <v>45261</v>
      </c>
      <c r="K787" t="s">
        <v>4375</v>
      </c>
      <c r="L787" t="s">
        <v>4371</v>
      </c>
      <c r="M787" t="s">
        <v>4372</v>
      </c>
      <c r="N787" t="s">
        <v>708</v>
      </c>
      <c r="O787" t="s">
        <v>708</v>
      </c>
      <c r="P787" t="s">
        <v>4373</v>
      </c>
      <c r="Q787" t="s">
        <v>4367</v>
      </c>
      <c r="R787" t="s">
        <v>0</v>
      </c>
      <c r="S787">
        <v>7034591</v>
      </c>
    </row>
    <row r="788" spans="1:19" x14ac:dyDescent="0.3">
      <c r="A788" t="s">
        <v>0</v>
      </c>
      <c r="B788" t="s">
        <v>1715</v>
      </c>
      <c r="C788" t="s">
        <v>2077</v>
      </c>
      <c r="D788" t="s">
        <v>130</v>
      </c>
      <c r="E788" t="s">
        <v>132</v>
      </c>
      <c r="F788" t="s">
        <v>4384</v>
      </c>
      <c r="G788" t="s">
        <v>57</v>
      </c>
      <c r="H788" t="s">
        <v>0</v>
      </c>
      <c r="I788" t="s">
        <v>4403</v>
      </c>
      <c r="J788" s="85">
        <v>45261</v>
      </c>
      <c r="K788" t="s">
        <v>4375</v>
      </c>
      <c r="L788" t="s">
        <v>4371</v>
      </c>
      <c r="M788" t="s">
        <v>4372</v>
      </c>
      <c r="N788" t="s">
        <v>702</v>
      </c>
      <c r="O788" t="s">
        <v>708</v>
      </c>
      <c r="P788" t="s">
        <v>4373</v>
      </c>
      <c r="Q788" t="s">
        <v>4367</v>
      </c>
      <c r="R788" t="s">
        <v>0</v>
      </c>
      <c r="S788">
        <v>7034592</v>
      </c>
    </row>
    <row r="789" spans="1:19" x14ac:dyDescent="0.3">
      <c r="A789" t="s">
        <v>0</v>
      </c>
      <c r="B789" t="s">
        <v>1716</v>
      </c>
      <c r="C789" t="s">
        <v>2077</v>
      </c>
      <c r="D789" t="s">
        <v>130</v>
      </c>
      <c r="E789" t="s">
        <v>132</v>
      </c>
      <c r="F789" t="s">
        <v>4378</v>
      </c>
      <c r="G789" t="s">
        <v>1574</v>
      </c>
      <c r="H789" t="s">
        <v>0</v>
      </c>
      <c r="I789" t="s">
        <v>4920</v>
      </c>
      <c r="J789" s="85">
        <v>44477</v>
      </c>
      <c r="K789" t="s">
        <v>4375</v>
      </c>
      <c r="L789" t="s">
        <v>4371</v>
      </c>
      <c r="M789" t="s">
        <v>4372</v>
      </c>
      <c r="N789" t="s">
        <v>702</v>
      </c>
      <c r="O789" t="s">
        <v>708</v>
      </c>
      <c r="P789" t="s">
        <v>4373</v>
      </c>
      <c r="Q789" t="s">
        <v>4367</v>
      </c>
      <c r="R789" t="s">
        <v>0</v>
      </c>
      <c r="S789">
        <v>7034592</v>
      </c>
    </row>
    <row r="790" spans="1:19" x14ac:dyDescent="0.3">
      <c r="A790" t="s">
        <v>0</v>
      </c>
      <c r="B790" t="s">
        <v>4921</v>
      </c>
      <c r="C790" t="s">
        <v>2077</v>
      </c>
      <c r="D790" t="s">
        <v>130</v>
      </c>
      <c r="E790" t="s">
        <v>132</v>
      </c>
      <c r="F790" t="s">
        <v>24</v>
      </c>
      <c r="G790" t="s">
        <v>4400</v>
      </c>
      <c r="H790" t="s">
        <v>0</v>
      </c>
      <c r="I790" t="s">
        <v>4567</v>
      </c>
      <c r="J790" s="85">
        <v>46049</v>
      </c>
      <c r="K790" t="s">
        <v>4375</v>
      </c>
      <c r="L790" t="s">
        <v>4371</v>
      </c>
      <c r="M790" t="s">
        <v>4372</v>
      </c>
      <c r="N790" t="s">
        <v>0</v>
      </c>
      <c r="O790" t="s">
        <v>0</v>
      </c>
      <c r="P790" t="s">
        <v>4373</v>
      </c>
      <c r="Q790" t="s">
        <v>4367</v>
      </c>
      <c r="R790" t="s">
        <v>0</v>
      </c>
      <c r="S790">
        <v>703459</v>
      </c>
    </row>
    <row r="791" spans="1:19" x14ac:dyDescent="0.3">
      <c r="A791" t="s">
        <v>0</v>
      </c>
      <c r="B791" t="s">
        <v>1718</v>
      </c>
      <c r="C791" t="s">
        <v>2077</v>
      </c>
      <c r="D791" t="s">
        <v>245</v>
      </c>
      <c r="E791" t="s">
        <v>246</v>
      </c>
      <c r="F791" t="s">
        <v>4368</v>
      </c>
      <c r="G791" t="s">
        <v>101</v>
      </c>
      <c r="H791" t="s">
        <v>0</v>
      </c>
      <c r="I791" t="s">
        <v>4403</v>
      </c>
      <c r="J791" s="85">
        <v>45261</v>
      </c>
      <c r="K791" t="s">
        <v>4375</v>
      </c>
      <c r="L791" t="s">
        <v>4371</v>
      </c>
      <c r="M791" t="s">
        <v>4372</v>
      </c>
      <c r="N791" t="s">
        <v>702</v>
      </c>
      <c r="O791" t="s">
        <v>708</v>
      </c>
      <c r="P791" t="s">
        <v>4373</v>
      </c>
      <c r="Q791" t="s">
        <v>4367</v>
      </c>
      <c r="R791" t="s">
        <v>0</v>
      </c>
      <c r="S791">
        <v>7034622</v>
      </c>
    </row>
    <row r="792" spans="1:19" x14ac:dyDescent="0.3">
      <c r="A792" t="s">
        <v>0</v>
      </c>
      <c r="B792" t="s">
        <v>617</v>
      </c>
      <c r="C792" t="s">
        <v>2077</v>
      </c>
      <c r="D792" t="s">
        <v>245</v>
      </c>
      <c r="E792" t="s">
        <v>246</v>
      </c>
      <c r="F792" t="s">
        <v>4384</v>
      </c>
      <c r="G792" t="s">
        <v>106</v>
      </c>
      <c r="H792" t="s">
        <v>0</v>
      </c>
      <c r="I792" t="s">
        <v>4403</v>
      </c>
      <c r="J792" s="85">
        <v>45261</v>
      </c>
      <c r="K792" t="s">
        <v>4375</v>
      </c>
      <c r="L792" t="s">
        <v>4371</v>
      </c>
      <c r="M792" t="s">
        <v>4372</v>
      </c>
      <c r="N792" t="s">
        <v>708</v>
      </c>
      <c r="O792" t="s">
        <v>708</v>
      </c>
      <c r="P792" t="s">
        <v>4373</v>
      </c>
      <c r="Q792" t="s">
        <v>4367</v>
      </c>
      <c r="R792" t="s">
        <v>0</v>
      </c>
      <c r="S792">
        <v>7034621</v>
      </c>
    </row>
    <row r="793" spans="1:19" x14ac:dyDescent="0.3">
      <c r="A793" t="s">
        <v>0</v>
      </c>
      <c r="B793" t="s">
        <v>4922</v>
      </c>
      <c r="C793" t="s">
        <v>2077</v>
      </c>
      <c r="D793" t="s">
        <v>245</v>
      </c>
      <c r="E793" t="s">
        <v>246</v>
      </c>
      <c r="F793" t="s">
        <v>24</v>
      </c>
      <c r="G793" t="s">
        <v>4400</v>
      </c>
      <c r="H793" t="s">
        <v>0</v>
      </c>
      <c r="I793" t="s">
        <v>4791</v>
      </c>
      <c r="J793" s="85">
        <v>43599</v>
      </c>
      <c r="K793" t="s">
        <v>4375</v>
      </c>
      <c r="L793" t="s">
        <v>4371</v>
      </c>
      <c r="M793" t="s">
        <v>4372</v>
      </c>
      <c r="N793" t="s">
        <v>0</v>
      </c>
      <c r="O793" t="s">
        <v>0</v>
      </c>
      <c r="P793" t="s">
        <v>4373</v>
      </c>
      <c r="Q793" t="s">
        <v>4367</v>
      </c>
      <c r="R793" t="s">
        <v>0</v>
      </c>
      <c r="S793">
        <v>703462</v>
      </c>
    </row>
    <row r="794" spans="1:19" x14ac:dyDescent="0.3">
      <c r="A794" t="s">
        <v>0</v>
      </c>
      <c r="B794" t="s">
        <v>618</v>
      </c>
      <c r="C794" t="s">
        <v>2077</v>
      </c>
      <c r="D794" t="s">
        <v>1024</v>
      </c>
      <c r="E794" t="s">
        <v>1025</v>
      </c>
      <c r="F794" t="s">
        <v>4368</v>
      </c>
      <c r="G794" t="s">
        <v>101</v>
      </c>
      <c r="H794" t="s">
        <v>0</v>
      </c>
      <c r="I794" t="s">
        <v>4403</v>
      </c>
      <c r="J794" s="85">
        <v>45261</v>
      </c>
      <c r="K794" t="s">
        <v>4375</v>
      </c>
      <c r="L794" t="s">
        <v>4371</v>
      </c>
      <c r="M794" t="s">
        <v>4372</v>
      </c>
      <c r="N794" t="s">
        <v>708</v>
      </c>
      <c r="O794" t="s">
        <v>708</v>
      </c>
      <c r="P794" t="s">
        <v>4373</v>
      </c>
      <c r="Q794" t="s">
        <v>4367</v>
      </c>
      <c r="R794" t="s">
        <v>0</v>
      </c>
      <c r="S794">
        <v>7034781</v>
      </c>
    </row>
    <row r="795" spans="1:19" x14ac:dyDescent="0.3">
      <c r="A795" t="s">
        <v>0</v>
      </c>
      <c r="B795" t="s">
        <v>1719</v>
      </c>
      <c r="C795" t="s">
        <v>2077</v>
      </c>
      <c r="D795" t="s">
        <v>1021</v>
      </c>
      <c r="E795" t="s">
        <v>1022</v>
      </c>
      <c r="F795" t="s">
        <v>4368</v>
      </c>
      <c r="G795" t="s">
        <v>101</v>
      </c>
      <c r="H795" t="s">
        <v>0</v>
      </c>
      <c r="I795" t="s">
        <v>4430</v>
      </c>
      <c r="J795" s="85">
        <v>46387</v>
      </c>
      <c r="K795" t="s">
        <v>4375</v>
      </c>
      <c r="L795" t="s">
        <v>4371</v>
      </c>
      <c r="M795" t="s">
        <v>4372</v>
      </c>
      <c r="N795" t="s">
        <v>708</v>
      </c>
      <c r="O795" t="s">
        <v>708</v>
      </c>
      <c r="P795" t="s">
        <v>4373</v>
      </c>
      <c r="Q795" t="s">
        <v>4367</v>
      </c>
      <c r="R795" t="s">
        <v>0</v>
      </c>
      <c r="S795">
        <v>7034801</v>
      </c>
    </row>
    <row r="796" spans="1:19" x14ac:dyDescent="0.3">
      <c r="A796" t="s">
        <v>0</v>
      </c>
      <c r="B796" t="s">
        <v>3874</v>
      </c>
      <c r="C796" t="s">
        <v>2077</v>
      </c>
      <c r="D796" t="s">
        <v>1021</v>
      </c>
      <c r="E796" t="s">
        <v>1022</v>
      </c>
      <c r="F796" t="s">
        <v>4384</v>
      </c>
      <c r="G796" t="s">
        <v>4427</v>
      </c>
      <c r="H796" t="s">
        <v>0</v>
      </c>
      <c r="I796" t="s">
        <v>4430</v>
      </c>
      <c r="J796" s="85">
        <v>46036</v>
      </c>
      <c r="K796" t="s">
        <v>4431</v>
      </c>
      <c r="L796" t="s">
        <v>4371</v>
      </c>
      <c r="M796" t="s">
        <v>4372</v>
      </c>
      <c r="N796" t="s">
        <v>702</v>
      </c>
      <c r="O796" t="s">
        <v>708</v>
      </c>
      <c r="P796" t="s">
        <v>4373</v>
      </c>
      <c r="Q796" t="s">
        <v>4367</v>
      </c>
      <c r="R796" t="s">
        <v>0</v>
      </c>
      <c r="S796">
        <v>7034802</v>
      </c>
    </row>
    <row r="797" spans="1:19" x14ac:dyDescent="0.3">
      <c r="A797" t="s">
        <v>0</v>
      </c>
      <c r="B797" t="s">
        <v>1720</v>
      </c>
      <c r="C797" t="s">
        <v>2077</v>
      </c>
      <c r="D797" t="s">
        <v>1021</v>
      </c>
      <c r="E797" t="s">
        <v>1022</v>
      </c>
      <c r="F797" t="s">
        <v>4378</v>
      </c>
      <c r="G797" t="s">
        <v>1574</v>
      </c>
      <c r="H797" t="s">
        <v>0</v>
      </c>
      <c r="I797" t="s">
        <v>4432</v>
      </c>
      <c r="J797" s="85">
        <v>44526</v>
      </c>
      <c r="K797" t="s">
        <v>4375</v>
      </c>
      <c r="L797" t="s">
        <v>4371</v>
      </c>
      <c r="M797" t="s">
        <v>4372</v>
      </c>
      <c r="N797" t="s">
        <v>708</v>
      </c>
      <c r="O797" t="s">
        <v>708</v>
      </c>
      <c r="P797" t="s">
        <v>4373</v>
      </c>
      <c r="Q797" t="s">
        <v>4367</v>
      </c>
      <c r="R797" t="s">
        <v>0</v>
      </c>
      <c r="S797">
        <v>7034801</v>
      </c>
    </row>
    <row r="798" spans="1:19" x14ac:dyDescent="0.3">
      <c r="A798" t="s">
        <v>0</v>
      </c>
      <c r="B798" t="s">
        <v>4434</v>
      </c>
      <c r="C798" t="s">
        <v>2077</v>
      </c>
      <c r="D798" t="s">
        <v>1021</v>
      </c>
      <c r="E798" t="s">
        <v>1022</v>
      </c>
      <c r="F798" t="s">
        <v>24</v>
      </c>
      <c r="G798" t="s">
        <v>4400</v>
      </c>
      <c r="H798" t="s">
        <v>0</v>
      </c>
      <c r="I798" t="s">
        <v>4433</v>
      </c>
      <c r="J798" s="85">
        <v>45842</v>
      </c>
      <c r="K798" t="s">
        <v>4375</v>
      </c>
      <c r="L798" t="s">
        <v>4371</v>
      </c>
      <c r="M798" t="s">
        <v>4372</v>
      </c>
      <c r="N798" t="s">
        <v>0</v>
      </c>
      <c r="O798" t="s">
        <v>0</v>
      </c>
      <c r="P798" t="s">
        <v>4373</v>
      </c>
      <c r="Q798" t="s">
        <v>4367</v>
      </c>
      <c r="R798" t="s">
        <v>0</v>
      </c>
      <c r="S798">
        <v>703480</v>
      </c>
    </row>
    <row r="799" spans="1:19" x14ac:dyDescent="0.3">
      <c r="A799" t="s">
        <v>0</v>
      </c>
      <c r="B799" t="s">
        <v>4436</v>
      </c>
      <c r="C799" t="s">
        <v>2077</v>
      </c>
      <c r="D799" t="s">
        <v>1021</v>
      </c>
      <c r="E799" t="s">
        <v>1022</v>
      </c>
      <c r="F799" t="s">
        <v>4417</v>
      </c>
      <c r="G799" t="s">
        <v>4418</v>
      </c>
      <c r="H799" t="s">
        <v>0</v>
      </c>
      <c r="I799" t="s">
        <v>4435</v>
      </c>
      <c r="J799" s="85">
        <v>45908</v>
      </c>
      <c r="K799" t="s">
        <v>4375</v>
      </c>
      <c r="L799" t="s">
        <v>4371</v>
      </c>
      <c r="M799" t="s">
        <v>4372</v>
      </c>
      <c r="N799" t="s">
        <v>0</v>
      </c>
      <c r="O799" t="s">
        <v>0</v>
      </c>
      <c r="P799" t="s">
        <v>4373</v>
      </c>
      <c r="Q799" t="s">
        <v>4367</v>
      </c>
      <c r="R799" t="s">
        <v>0</v>
      </c>
      <c r="S799">
        <v>703480</v>
      </c>
    </row>
    <row r="800" spans="1:19" x14ac:dyDescent="0.3">
      <c r="A800" t="s">
        <v>0</v>
      </c>
      <c r="B800" t="s">
        <v>4439</v>
      </c>
      <c r="C800" t="s">
        <v>2077</v>
      </c>
      <c r="D800" t="s">
        <v>1021</v>
      </c>
      <c r="E800" t="s">
        <v>1022</v>
      </c>
      <c r="F800" t="s">
        <v>4437</v>
      </c>
      <c r="G800" t="s">
        <v>4418</v>
      </c>
      <c r="H800" t="s">
        <v>0</v>
      </c>
      <c r="I800" t="s">
        <v>4438</v>
      </c>
      <c r="J800" s="85">
        <v>46057</v>
      </c>
      <c r="K800" t="s">
        <v>4375</v>
      </c>
      <c r="L800" t="s">
        <v>4371</v>
      </c>
      <c r="M800" t="s">
        <v>4372</v>
      </c>
      <c r="N800" t="s">
        <v>0</v>
      </c>
      <c r="O800" t="s">
        <v>0</v>
      </c>
      <c r="P800" t="s">
        <v>4373</v>
      </c>
      <c r="Q800" t="s">
        <v>4367</v>
      </c>
      <c r="R800" t="s">
        <v>0</v>
      </c>
      <c r="S800">
        <v>703480</v>
      </c>
    </row>
    <row r="801" spans="1:19" x14ac:dyDescent="0.3">
      <c r="A801" t="s">
        <v>0</v>
      </c>
      <c r="B801" t="s">
        <v>619</v>
      </c>
      <c r="C801" t="s">
        <v>2077</v>
      </c>
      <c r="D801" t="s">
        <v>1026</v>
      </c>
      <c r="E801" t="s">
        <v>1027</v>
      </c>
      <c r="F801" t="s">
        <v>4368</v>
      </c>
      <c r="G801" t="s">
        <v>101</v>
      </c>
      <c r="H801" t="s">
        <v>0</v>
      </c>
      <c r="I801" t="s">
        <v>4403</v>
      </c>
      <c r="J801" s="85">
        <v>45267</v>
      </c>
      <c r="K801" t="s">
        <v>4375</v>
      </c>
      <c r="L801" t="s">
        <v>4371</v>
      </c>
      <c r="M801" t="s">
        <v>4372</v>
      </c>
      <c r="N801" t="s">
        <v>708</v>
      </c>
      <c r="O801" t="s">
        <v>708</v>
      </c>
      <c r="P801" t="s">
        <v>4373</v>
      </c>
      <c r="Q801" t="s">
        <v>4367</v>
      </c>
      <c r="R801" t="s">
        <v>0</v>
      </c>
      <c r="S801">
        <v>7035301</v>
      </c>
    </row>
    <row r="802" spans="1:19" x14ac:dyDescent="0.3">
      <c r="A802" t="s">
        <v>0</v>
      </c>
      <c r="B802" t="s">
        <v>4962</v>
      </c>
      <c r="C802" t="s">
        <v>2077</v>
      </c>
      <c r="D802" t="s">
        <v>319</v>
      </c>
      <c r="E802" t="s">
        <v>320</v>
      </c>
      <c r="F802" t="s">
        <v>4368</v>
      </c>
      <c r="G802" t="s">
        <v>1339</v>
      </c>
      <c r="H802" t="s">
        <v>0</v>
      </c>
      <c r="I802" t="s">
        <v>4403</v>
      </c>
      <c r="J802" s="85">
        <v>45261</v>
      </c>
      <c r="K802" t="s">
        <v>4375</v>
      </c>
      <c r="L802" t="s">
        <v>4371</v>
      </c>
      <c r="M802" t="s">
        <v>4372</v>
      </c>
      <c r="N802" t="s">
        <v>1605</v>
      </c>
      <c r="O802" t="s">
        <v>708</v>
      </c>
      <c r="P802" t="s">
        <v>4373</v>
      </c>
      <c r="Q802" t="s">
        <v>4367</v>
      </c>
      <c r="R802" t="s">
        <v>0</v>
      </c>
      <c r="S802">
        <v>7035923</v>
      </c>
    </row>
    <row r="803" spans="1:19" x14ac:dyDescent="0.3">
      <c r="A803" t="s">
        <v>0</v>
      </c>
      <c r="B803" t="s">
        <v>4963</v>
      </c>
      <c r="C803" t="s">
        <v>2077</v>
      </c>
      <c r="D803" t="s">
        <v>319</v>
      </c>
      <c r="E803" t="s">
        <v>320</v>
      </c>
      <c r="F803" t="s">
        <v>4384</v>
      </c>
      <c r="G803" t="s">
        <v>57</v>
      </c>
      <c r="H803" t="s">
        <v>0</v>
      </c>
      <c r="I803" t="s">
        <v>4403</v>
      </c>
      <c r="J803" s="85">
        <v>45261</v>
      </c>
      <c r="K803" t="s">
        <v>4375</v>
      </c>
      <c r="L803" t="s">
        <v>4371</v>
      </c>
      <c r="M803" t="s">
        <v>4372</v>
      </c>
      <c r="N803" t="s">
        <v>768</v>
      </c>
      <c r="O803" t="s">
        <v>708</v>
      </c>
      <c r="P803" t="s">
        <v>4373</v>
      </c>
      <c r="Q803" t="s">
        <v>4367</v>
      </c>
      <c r="R803" t="s">
        <v>0</v>
      </c>
      <c r="S803">
        <v>7035924</v>
      </c>
    </row>
    <row r="804" spans="1:19" x14ac:dyDescent="0.3">
      <c r="A804" t="s">
        <v>0</v>
      </c>
      <c r="B804" t="s">
        <v>620</v>
      </c>
      <c r="C804" t="s">
        <v>2077</v>
      </c>
      <c r="D804" t="s">
        <v>960</v>
      </c>
      <c r="E804" t="s">
        <v>112</v>
      </c>
      <c r="F804" t="s">
        <v>4368</v>
      </c>
      <c r="G804" t="s">
        <v>101</v>
      </c>
      <c r="H804" t="s">
        <v>0</v>
      </c>
      <c r="I804" t="s">
        <v>4961</v>
      </c>
      <c r="J804" s="85">
        <v>43304</v>
      </c>
      <c r="K804" t="s">
        <v>4375</v>
      </c>
      <c r="L804" t="s">
        <v>4371</v>
      </c>
      <c r="M804" t="s">
        <v>4372</v>
      </c>
      <c r="N804" t="s">
        <v>708</v>
      </c>
      <c r="O804" t="s">
        <v>708</v>
      </c>
      <c r="P804" t="s">
        <v>4373</v>
      </c>
      <c r="Q804" t="s">
        <v>4367</v>
      </c>
      <c r="R804" t="s">
        <v>0</v>
      </c>
      <c r="S804">
        <v>7035941</v>
      </c>
    </row>
    <row r="805" spans="1:19" x14ac:dyDescent="0.3">
      <c r="A805" t="s">
        <v>0</v>
      </c>
      <c r="B805" t="s">
        <v>5084</v>
      </c>
      <c r="C805" t="s">
        <v>2077</v>
      </c>
      <c r="D805" t="s">
        <v>1116</v>
      </c>
      <c r="E805" t="s">
        <v>1117</v>
      </c>
      <c r="F805" t="s">
        <v>4368</v>
      </c>
      <c r="G805" t="s">
        <v>1339</v>
      </c>
      <c r="H805" t="s">
        <v>0</v>
      </c>
      <c r="I805" t="s">
        <v>4403</v>
      </c>
      <c r="J805" s="85">
        <v>45261</v>
      </c>
      <c r="K805" t="s">
        <v>4375</v>
      </c>
      <c r="L805" t="s">
        <v>4371</v>
      </c>
      <c r="M805" t="s">
        <v>4372</v>
      </c>
      <c r="N805" t="s">
        <v>708</v>
      </c>
      <c r="O805" t="s">
        <v>708</v>
      </c>
      <c r="P805" t="s">
        <v>4373</v>
      </c>
      <c r="Q805" t="s">
        <v>4367</v>
      </c>
      <c r="R805" t="s">
        <v>0</v>
      </c>
      <c r="S805">
        <v>7052501</v>
      </c>
    </row>
    <row r="806" spans="1:19" x14ac:dyDescent="0.3">
      <c r="A806" t="s">
        <v>0</v>
      </c>
      <c r="B806" t="s">
        <v>5085</v>
      </c>
      <c r="C806" t="s">
        <v>2077</v>
      </c>
      <c r="D806" t="s">
        <v>1116</v>
      </c>
      <c r="E806" t="s">
        <v>1117</v>
      </c>
      <c r="F806" t="s">
        <v>4384</v>
      </c>
      <c r="G806" t="s">
        <v>57</v>
      </c>
      <c r="H806" t="s">
        <v>0</v>
      </c>
      <c r="I806" t="s">
        <v>4403</v>
      </c>
      <c r="J806" s="85">
        <v>45580</v>
      </c>
      <c r="K806" t="s">
        <v>4375</v>
      </c>
      <c r="L806" t="s">
        <v>4371</v>
      </c>
      <c r="M806" t="s">
        <v>4372</v>
      </c>
      <c r="N806" t="s">
        <v>702</v>
      </c>
      <c r="O806" t="s">
        <v>708</v>
      </c>
      <c r="P806" t="s">
        <v>4373</v>
      </c>
      <c r="Q806" t="s">
        <v>4367</v>
      </c>
      <c r="R806" t="s">
        <v>0</v>
      </c>
      <c r="S806">
        <v>7052502</v>
      </c>
    </row>
    <row r="807" spans="1:19" x14ac:dyDescent="0.3">
      <c r="A807" t="s">
        <v>0</v>
      </c>
      <c r="B807" t="s">
        <v>5087</v>
      </c>
      <c r="C807" t="s">
        <v>2077</v>
      </c>
      <c r="D807" t="s">
        <v>1116</v>
      </c>
      <c r="E807" t="s">
        <v>1117</v>
      </c>
      <c r="F807" t="s">
        <v>24</v>
      </c>
      <c r="G807" t="s">
        <v>4400</v>
      </c>
      <c r="H807" t="s">
        <v>0</v>
      </c>
      <c r="I807" t="s">
        <v>5086</v>
      </c>
      <c r="J807" s="85">
        <v>44301</v>
      </c>
      <c r="K807" t="s">
        <v>4375</v>
      </c>
      <c r="L807" t="s">
        <v>4371</v>
      </c>
      <c r="M807" t="s">
        <v>4372</v>
      </c>
      <c r="N807" t="s">
        <v>0</v>
      </c>
      <c r="O807" t="s">
        <v>0</v>
      </c>
      <c r="P807" t="s">
        <v>4373</v>
      </c>
      <c r="Q807" t="s">
        <v>4367</v>
      </c>
      <c r="R807" t="s">
        <v>0</v>
      </c>
      <c r="S807">
        <v>705250</v>
      </c>
    </row>
    <row r="808" spans="1:19" x14ac:dyDescent="0.3">
      <c r="A808" t="s">
        <v>0</v>
      </c>
      <c r="B808" t="s">
        <v>5088</v>
      </c>
      <c r="C808" t="s">
        <v>2077</v>
      </c>
      <c r="D808" t="s">
        <v>1116</v>
      </c>
      <c r="E808" t="s">
        <v>1117</v>
      </c>
      <c r="F808" t="s">
        <v>4417</v>
      </c>
      <c r="G808" t="s">
        <v>4418</v>
      </c>
      <c r="H808" t="s">
        <v>0</v>
      </c>
      <c r="I808" t="s">
        <v>4813</v>
      </c>
      <c r="J808" s="85">
        <v>44375</v>
      </c>
      <c r="K808" t="s">
        <v>4375</v>
      </c>
      <c r="L808" t="s">
        <v>4371</v>
      </c>
      <c r="M808" t="s">
        <v>4372</v>
      </c>
      <c r="N808" t="s">
        <v>0</v>
      </c>
      <c r="O808" t="s">
        <v>0</v>
      </c>
      <c r="P808" t="s">
        <v>4373</v>
      </c>
      <c r="Q808" t="s">
        <v>4367</v>
      </c>
      <c r="R808" t="s">
        <v>0</v>
      </c>
      <c r="S808">
        <v>705250</v>
      </c>
    </row>
    <row r="809" spans="1:19" x14ac:dyDescent="0.3">
      <c r="A809" t="s">
        <v>0</v>
      </c>
      <c r="B809" t="s">
        <v>5089</v>
      </c>
      <c r="C809" t="s">
        <v>2077</v>
      </c>
      <c r="D809" t="s">
        <v>845</v>
      </c>
      <c r="E809" t="s">
        <v>846</v>
      </c>
      <c r="F809" t="s">
        <v>4368</v>
      </c>
      <c r="G809" t="s">
        <v>1339</v>
      </c>
      <c r="H809" t="s">
        <v>0</v>
      </c>
      <c r="I809" t="s">
        <v>4403</v>
      </c>
      <c r="J809" s="85">
        <v>45261</v>
      </c>
      <c r="K809" t="s">
        <v>4375</v>
      </c>
      <c r="L809" t="s">
        <v>4371</v>
      </c>
      <c r="M809" t="s">
        <v>4372</v>
      </c>
      <c r="N809" t="s">
        <v>708</v>
      </c>
      <c r="O809" t="s">
        <v>708</v>
      </c>
      <c r="P809" t="s">
        <v>4373</v>
      </c>
      <c r="Q809" t="s">
        <v>4367</v>
      </c>
      <c r="R809" t="s">
        <v>0</v>
      </c>
      <c r="S809">
        <v>7052521</v>
      </c>
    </row>
    <row r="810" spans="1:19" x14ac:dyDescent="0.3">
      <c r="A810" t="s">
        <v>0</v>
      </c>
      <c r="B810" t="s">
        <v>5090</v>
      </c>
      <c r="C810" t="s">
        <v>2077</v>
      </c>
      <c r="D810" t="s">
        <v>845</v>
      </c>
      <c r="E810" t="s">
        <v>846</v>
      </c>
      <c r="F810" t="s">
        <v>4384</v>
      </c>
      <c r="G810" t="s">
        <v>57</v>
      </c>
      <c r="H810" t="s">
        <v>0</v>
      </c>
      <c r="I810" t="s">
        <v>4403</v>
      </c>
      <c r="J810" s="85">
        <v>45376</v>
      </c>
      <c r="K810" t="s">
        <v>4375</v>
      </c>
      <c r="L810" t="s">
        <v>4371</v>
      </c>
      <c r="M810" t="s">
        <v>4372</v>
      </c>
      <c r="N810" t="s">
        <v>702</v>
      </c>
      <c r="O810" t="s">
        <v>708</v>
      </c>
      <c r="P810" t="s">
        <v>4373</v>
      </c>
      <c r="Q810" t="s">
        <v>4367</v>
      </c>
      <c r="R810" t="s">
        <v>0</v>
      </c>
      <c r="S810">
        <v>7052522</v>
      </c>
    </row>
    <row r="811" spans="1:19" x14ac:dyDescent="0.3">
      <c r="A811" t="s">
        <v>0</v>
      </c>
      <c r="B811" t="s">
        <v>5092</v>
      </c>
      <c r="C811" t="s">
        <v>2077</v>
      </c>
      <c r="D811" t="s">
        <v>845</v>
      </c>
      <c r="E811" t="s">
        <v>846</v>
      </c>
      <c r="F811" t="s">
        <v>4378</v>
      </c>
      <c r="G811" t="s">
        <v>1573</v>
      </c>
      <c r="H811" t="s">
        <v>0</v>
      </c>
      <c r="I811" t="s">
        <v>5091</v>
      </c>
      <c r="J811" s="85">
        <v>44476</v>
      </c>
      <c r="K811" t="s">
        <v>4375</v>
      </c>
      <c r="L811" t="s">
        <v>4371</v>
      </c>
      <c r="M811" t="s">
        <v>4372</v>
      </c>
      <c r="N811" t="s">
        <v>708</v>
      </c>
      <c r="O811" t="s">
        <v>708</v>
      </c>
      <c r="P811" t="s">
        <v>4373</v>
      </c>
      <c r="Q811" t="s">
        <v>4367</v>
      </c>
      <c r="R811" t="s">
        <v>0</v>
      </c>
      <c r="S811">
        <v>7052521</v>
      </c>
    </row>
    <row r="812" spans="1:19" x14ac:dyDescent="0.3">
      <c r="A812" t="s">
        <v>0</v>
      </c>
      <c r="B812" t="s">
        <v>5094</v>
      </c>
      <c r="C812" t="s">
        <v>2077</v>
      </c>
      <c r="D812" t="s">
        <v>845</v>
      </c>
      <c r="E812" t="s">
        <v>846</v>
      </c>
      <c r="F812" t="s">
        <v>24</v>
      </c>
      <c r="G812" t="s">
        <v>4400</v>
      </c>
      <c r="H812" t="s">
        <v>0</v>
      </c>
      <c r="I812" t="s">
        <v>5093</v>
      </c>
      <c r="J812" s="85">
        <v>44314</v>
      </c>
      <c r="K812" t="s">
        <v>4375</v>
      </c>
      <c r="L812" t="s">
        <v>4371</v>
      </c>
      <c r="M812" t="s">
        <v>4372</v>
      </c>
      <c r="N812" t="s">
        <v>0</v>
      </c>
      <c r="O812" t="s">
        <v>0</v>
      </c>
      <c r="P812" t="s">
        <v>4373</v>
      </c>
      <c r="Q812" t="s">
        <v>4367</v>
      </c>
      <c r="R812" t="s">
        <v>0</v>
      </c>
      <c r="S812">
        <v>705252</v>
      </c>
    </row>
    <row r="813" spans="1:19" x14ac:dyDescent="0.3">
      <c r="A813" t="s">
        <v>0</v>
      </c>
      <c r="B813" t="s">
        <v>5095</v>
      </c>
      <c r="C813" t="s">
        <v>2077</v>
      </c>
      <c r="D813" t="s">
        <v>845</v>
      </c>
      <c r="E813" t="s">
        <v>846</v>
      </c>
      <c r="F813" t="s">
        <v>4417</v>
      </c>
      <c r="G813" t="s">
        <v>4418</v>
      </c>
      <c r="H813" t="s">
        <v>0</v>
      </c>
      <c r="I813" t="s">
        <v>4438</v>
      </c>
      <c r="J813" s="85">
        <v>46057</v>
      </c>
      <c r="K813" t="s">
        <v>4375</v>
      </c>
      <c r="L813" t="s">
        <v>4371</v>
      </c>
      <c r="M813" t="s">
        <v>4372</v>
      </c>
      <c r="N813" t="s">
        <v>0</v>
      </c>
      <c r="O813" t="s">
        <v>0</v>
      </c>
      <c r="P813" t="s">
        <v>4373</v>
      </c>
      <c r="Q813" t="s">
        <v>4367</v>
      </c>
      <c r="R813" t="s">
        <v>0</v>
      </c>
      <c r="S813">
        <v>705252</v>
      </c>
    </row>
    <row r="814" spans="1:19" x14ac:dyDescent="0.3">
      <c r="A814" t="s">
        <v>0</v>
      </c>
      <c r="B814" t="s">
        <v>5002</v>
      </c>
      <c r="C814" t="s">
        <v>2077</v>
      </c>
      <c r="D814" t="s">
        <v>387</v>
      </c>
      <c r="E814" t="s">
        <v>388</v>
      </c>
      <c r="F814" t="s">
        <v>4368</v>
      </c>
      <c r="G814" t="s">
        <v>1339</v>
      </c>
      <c r="H814" t="s">
        <v>0</v>
      </c>
      <c r="I814" t="s">
        <v>4403</v>
      </c>
      <c r="J814" s="85">
        <v>45261</v>
      </c>
      <c r="K814" t="s">
        <v>4375</v>
      </c>
      <c r="L814" t="s">
        <v>4371</v>
      </c>
      <c r="M814" t="s">
        <v>4372</v>
      </c>
      <c r="N814" t="s">
        <v>708</v>
      </c>
      <c r="O814" t="s">
        <v>708</v>
      </c>
      <c r="P814" t="s">
        <v>4373</v>
      </c>
      <c r="Q814" t="s">
        <v>4367</v>
      </c>
      <c r="R814" t="s">
        <v>0</v>
      </c>
      <c r="S814">
        <v>7052531</v>
      </c>
    </row>
    <row r="815" spans="1:19" x14ac:dyDescent="0.3">
      <c r="A815" t="s">
        <v>0</v>
      </c>
      <c r="B815" t="s">
        <v>5003</v>
      </c>
      <c r="C815" t="s">
        <v>2077</v>
      </c>
      <c r="D815" t="s">
        <v>387</v>
      </c>
      <c r="E815" t="s">
        <v>388</v>
      </c>
      <c r="F815" t="s">
        <v>4384</v>
      </c>
      <c r="G815" t="s">
        <v>57</v>
      </c>
      <c r="H815" t="s">
        <v>0</v>
      </c>
      <c r="I815" t="s">
        <v>4403</v>
      </c>
      <c r="J815" s="85">
        <v>45329</v>
      </c>
      <c r="K815" t="s">
        <v>4375</v>
      </c>
      <c r="L815" t="s">
        <v>4371</v>
      </c>
      <c r="M815" t="s">
        <v>4372</v>
      </c>
      <c r="N815" t="s">
        <v>702</v>
      </c>
      <c r="O815" t="s">
        <v>708</v>
      </c>
      <c r="P815" t="s">
        <v>4373</v>
      </c>
      <c r="Q815" t="s">
        <v>4367</v>
      </c>
      <c r="R815" t="s">
        <v>0</v>
      </c>
      <c r="S815">
        <v>7052532</v>
      </c>
    </row>
    <row r="816" spans="1:19" x14ac:dyDescent="0.3">
      <c r="A816" t="s">
        <v>0</v>
      </c>
      <c r="B816" t="s">
        <v>5005</v>
      </c>
      <c r="C816" t="s">
        <v>2077</v>
      </c>
      <c r="D816" t="s">
        <v>387</v>
      </c>
      <c r="E816" t="s">
        <v>388</v>
      </c>
      <c r="F816" t="s">
        <v>24</v>
      </c>
      <c r="G816" t="s">
        <v>4400</v>
      </c>
      <c r="H816" t="s">
        <v>0</v>
      </c>
      <c r="I816" t="s">
        <v>5004</v>
      </c>
      <c r="J816" s="85">
        <v>44090</v>
      </c>
      <c r="K816" t="s">
        <v>4375</v>
      </c>
      <c r="L816" t="s">
        <v>4371</v>
      </c>
      <c r="M816" t="s">
        <v>4372</v>
      </c>
      <c r="N816" t="s">
        <v>0</v>
      </c>
      <c r="O816" t="s">
        <v>0</v>
      </c>
      <c r="P816" t="s">
        <v>4373</v>
      </c>
      <c r="Q816" t="s">
        <v>4367</v>
      </c>
      <c r="R816" t="s">
        <v>0</v>
      </c>
      <c r="S816">
        <v>705253</v>
      </c>
    </row>
    <row r="817" spans="1:19" x14ac:dyDescent="0.3">
      <c r="A817" t="s">
        <v>0</v>
      </c>
      <c r="B817" t="s">
        <v>5006</v>
      </c>
      <c r="C817" t="s">
        <v>2077</v>
      </c>
      <c r="D817" t="s">
        <v>387</v>
      </c>
      <c r="E817" t="s">
        <v>388</v>
      </c>
      <c r="F817" t="s">
        <v>4417</v>
      </c>
      <c r="G817" t="s">
        <v>4418</v>
      </c>
      <c r="H817" t="s">
        <v>0</v>
      </c>
      <c r="I817" t="s">
        <v>4609</v>
      </c>
      <c r="J817" s="85">
        <v>44362</v>
      </c>
      <c r="K817" t="s">
        <v>4375</v>
      </c>
      <c r="L817" t="s">
        <v>4371</v>
      </c>
      <c r="M817" t="s">
        <v>4372</v>
      </c>
      <c r="N817" t="s">
        <v>0</v>
      </c>
      <c r="O817" t="s">
        <v>0</v>
      </c>
      <c r="P817" t="s">
        <v>4373</v>
      </c>
      <c r="Q817" t="s">
        <v>4367</v>
      </c>
      <c r="R817" t="s">
        <v>0</v>
      </c>
      <c r="S817">
        <v>705253</v>
      </c>
    </row>
    <row r="818" spans="1:19" x14ac:dyDescent="0.3">
      <c r="A818" t="s">
        <v>0</v>
      </c>
      <c r="B818" t="s">
        <v>5007</v>
      </c>
      <c r="C818" t="s">
        <v>2077</v>
      </c>
      <c r="D818" t="s">
        <v>387</v>
      </c>
      <c r="E818" t="s">
        <v>388</v>
      </c>
      <c r="F818" t="s">
        <v>4437</v>
      </c>
      <c r="G818" t="s">
        <v>4418</v>
      </c>
      <c r="H818" t="s">
        <v>0</v>
      </c>
      <c r="I818" t="s">
        <v>4411</v>
      </c>
      <c r="J818" s="85">
        <v>45744</v>
      </c>
      <c r="K818" t="s">
        <v>4375</v>
      </c>
      <c r="L818" t="s">
        <v>4371</v>
      </c>
      <c r="M818" t="s">
        <v>4372</v>
      </c>
      <c r="N818" t="s">
        <v>0</v>
      </c>
      <c r="O818" t="s">
        <v>0</v>
      </c>
      <c r="P818" t="s">
        <v>4373</v>
      </c>
      <c r="Q818" t="s">
        <v>4367</v>
      </c>
      <c r="R818" t="s">
        <v>0</v>
      </c>
      <c r="S818">
        <v>705253</v>
      </c>
    </row>
    <row r="819" spans="1:19" x14ac:dyDescent="0.3">
      <c r="A819" t="s">
        <v>0</v>
      </c>
      <c r="B819" t="s">
        <v>5009</v>
      </c>
      <c r="C819" t="s">
        <v>2077</v>
      </c>
      <c r="D819" t="s">
        <v>387</v>
      </c>
      <c r="E819" t="s">
        <v>388</v>
      </c>
      <c r="F819" t="s">
        <v>4466</v>
      </c>
      <c r="G819" t="s">
        <v>4418</v>
      </c>
      <c r="H819" t="s">
        <v>0</v>
      </c>
      <c r="I819" t="s">
        <v>5008</v>
      </c>
      <c r="J819" s="85">
        <v>45770</v>
      </c>
      <c r="K819" t="s">
        <v>4375</v>
      </c>
      <c r="L819" t="s">
        <v>4371</v>
      </c>
      <c r="M819" t="s">
        <v>4372</v>
      </c>
      <c r="N819" t="s">
        <v>0</v>
      </c>
      <c r="O819" t="s">
        <v>0</v>
      </c>
      <c r="P819" t="s">
        <v>4373</v>
      </c>
      <c r="Q819" t="s">
        <v>4367</v>
      </c>
      <c r="R819" t="s">
        <v>0</v>
      </c>
      <c r="S819">
        <v>705253</v>
      </c>
    </row>
    <row r="820" spans="1:19" x14ac:dyDescent="0.3">
      <c r="A820" t="s">
        <v>0</v>
      </c>
      <c r="B820" t="s">
        <v>5096</v>
      </c>
      <c r="C820" t="s">
        <v>2077</v>
      </c>
      <c r="D820" t="s">
        <v>2046</v>
      </c>
      <c r="E820" t="s">
        <v>1163</v>
      </c>
      <c r="F820" t="s">
        <v>4368</v>
      </c>
      <c r="G820" t="s">
        <v>101</v>
      </c>
      <c r="H820" t="s">
        <v>0</v>
      </c>
      <c r="I820" t="s">
        <v>4403</v>
      </c>
      <c r="J820" s="85">
        <v>45261</v>
      </c>
      <c r="K820" t="s">
        <v>4375</v>
      </c>
      <c r="L820" t="s">
        <v>4371</v>
      </c>
      <c r="M820" t="s">
        <v>4372</v>
      </c>
      <c r="N820" t="s">
        <v>1605</v>
      </c>
      <c r="O820" t="s">
        <v>708</v>
      </c>
      <c r="P820" t="s">
        <v>4373</v>
      </c>
      <c r="Q820" t="s">
        <v>4367</v>
      </c>
      <c r="R820" t="s">
        <v>0</v>
      </c>
      <c r="S820">
        <v>7052543</v>
      </c>
    </row>
    <row r="821" spans="1:19" x14ac:dyDescent="0.3">
      <c r="A821" t="s">
        <v>0</v>
      </c>
      <c r="B821" t="s">
        <v>5097</v>
      </c>
      <c r="C821" t="s">
        <v>2077</v>
      </c>
      <c r="D821" t="s">
        <v>2046</v>
      </c>
      <c r="E821" t="s">
        <v>1163</v>
      </c>
      <c r="F821" t="s">
        <v>4384</v>
      </c>
      <c r="G821" t="s">
        <v>106</v>
      </c>
      <c r="H821" t="s">
        <v>0</v>
      </c>
      <c r="I821" t="s">
        <v>4403</v>
      </c>
      <c r="J821" s="85">
        <v>45261</v>
      </c>
      <c r="K821" t="s">
        <v>4375</v>
      </c>
      <c r="L821" t="s">
        <v>4371</v>
      </c>
      <c r="M821" t="s">
        <v>4372</v>
      </c>
      <c r="N821" t="s">
        <v>708</v>
      </c>
      <c r="O821" t="s">
        <v>708</v>
      </c>
      <c r="P821" t="s">
        <v>4373</v>
      </c>
      <c r="Q821" t="s">
        <v>4367</v>
      </c>
      <c r="R821" t="s">
        <v>0</v>
      </c>
      <c r="S821">
        <v>7052541</v>
      </c>
    </row>
    <row r="822" spans="1:19" x14ac:dyDescent="0.3">
      <c r="A822" t="s">
        <v>0</v>
      </c>
      <c r="B822" t="s">
        <v>5099</v>
      </c>
      <c r="C822" t="s">
        <v>2077</v>
      </c>
      <c r="D822" t="s">
        <v>2046</v>
      </c>
      <c r="E822" t="s">
        <v>1163</v>
      </c>
      <c r="F822" t="s">
        <v>24</v>
      </c>
      <c r="G822" t="s">
        <v>4418</v>
      </c>
      <c r="H822" t="s">
        <v>0</v>
      </c>
      <c r="I822" t="s">
        <v>5098</v>
      </c>
      <c r="J822" s="85">
        <v>46003</v>
      </c>
      <c r="K822" t="s">
        <v>4375</v>
      </c>
      <c r="L822" t="s">
        <v>4371</v>
      </c>
      <c r="M822" t="s">
        <v>4372</v>
      </c>
      <c r="N822" t="s">
        <v>0</v>
      </c>
      <c r="O822" t="s">
        <v>0</v>
      </c>
      <c r="P822" t="s">
        <v>4373</v>
      </c>
      <c r="Q822" t="s">
        <v>4367</v>
      </c>
      <c r="R822" t="s">
        <v>0</v>
      </c>
      <c r="S822">
        <v>705254</v>
      </c>
    </row>
    <row r="823" spans="1:19" x14ac:dyDescent="0.3">
      <c r="A823" t="s">
        <v>0</v>
      </c>
      <c r="B823" t="s">
        <v>5100</v>
      </c>
      <c r="C823" t="s">
        <v>2077</v>
      </c>
      <c r="D823" t="s">
        <v>1119</v>
      </c>
      <c r="E823" t="s">
        <v>1120</v>
      </c>
      <c r="F823" t="s">
        <v>4368</v>
      </c>
      <c r="G823" t="s">
        <v>1339</v>
      </c>
      <c r="H823" t="s">
        <v>0</v>
      </c>
      <c r="I823" t="s">
        <v>4403</v>
      </c>
      <c r="J823" s="85">
        <v>45261</v>
      </c>
      <c r="K823" t="s">
        <v>4375</v>
      </c>
      <c r="L823" t="s">
        <v>4371</v>
      </c>
      <c r="M823" t="s">
        <v>4372</v>
      </c>
      <c r="N823" t="s">
        <v>708</v>
      </c>
      <c r="O823" t="s">
        <v>708</v>
      </c>
      <c r="P823" t="s">
        <v>4373</v>
      </c>
      <c r="Q823" t="s">
        <v>4367</v>
      </c>
      <c r="R823" t="s">
        <v>0</v>
      </c>
      <c r="S823">
        <v>7052551</v>
      </c>
    </row>
    <row r="824" spans="1:19" x14ac:dyDescent="0.3">
      <c r="A824" t="s">
        <v>0</v>
      </c>
      <c r="B824" t="s">
        <v>5101</v>
      </c>
      <c r="C824" t="s">
        <v>2077</v>
      </c>
      <c r="D824" t="s">
        <v>1118</v>
      </c>
      <c r="E824" t="s">
        <v>88</v>
      </c>
      <c r="F824" t="s">
        <v>4368</v>
      </c>
      <c r="G824" t="s">
        <v>1339</v>
      </c>
      <c r="H824" t="s">
        <v>0</v>
      </c>
      <c r="I824" t="s">
        <v>4403</v>
      </c>
      <c r="J824" s="85">
        <v>45261</v>
      </c>
      <c r="K824" t="s">
        <v>4375</v>
      </c>
      <c r="L824" t="s">
        <v>4371</v>
      </c>
      <c r="M824" t="s">
        <v>4372</v>
      </c>
      <c r="N824" t="s">
        <v>708</v>
      </c>
      <c r="O824" t="s">
        <v>708</v>
      </c>
      <c r="P824" t="s">
        <v>4373</v>
      </c>
      <c r="Q824" t="s">
        <v>4367</v>
      </c>
      <c r="R824" t="s">
        <v>0</v>
      </c>
      <c r="S824">
        <v>7052561</v>
      </c>
    </row>
    <row r="825" spans="1:19" x14ac:dyDescent="0.3">
      <c r="A825" t="s">
        <v>0</v>
      </c>
      <c r="B825" t="s">
        <v>1722</v>
      </c>
      <c r="C825" t="s">
        <v>2077</v>
      </c>
      <c r="D825" t="s">
        <v>1118</v>
      </c>
      <c r="E825" t="s">
        <v>88</v>
      </c>
      <c r="F825" t="s">
        <v>4384</v>
      </c>
      <c r="G825" t="s">
        <v>57</v>
      </c>
      <c r="H825" t="s">
        <v>0</v>
      </c>
      <c r="I825" t="s">
        <v>4403</v>
      </c>
      <c r="J825" s="85">
        <v>45261</v>
      </c>
      <c r="K825" t="s">
        <v>4375</v>
      </c>
      <c r="L825" t="s">
        <v>4371</v>
      </c>
      <c r="M825" t="s">
        <v>4372</v>
      </c>
      <c r="N825" t="s">
        <v>702</v>
      </c>
      <c r="O825" t="s">
        <v>708</v>
      </c>
      <c r="P825" t="s">
        <v>4373</v>
      </c>
      <c r="Q825" t="s">
        <v>4367</v>
      </c>
      <c r="R825" t="s">
        <v>0</v>
      </c>
      <c r="S825">
        <v>7052562</v>
      </c>
    </row>
    <row r="826" spans="1:19" x14ac:dyDescent="0.3">
      <c r="A826" t="s">
        <v>0</v>
      </c>
      <c r="B826" t="s">
        <v>1967</v>
      </c>
      <c r="C826" t="s">
        <v>2077</v>
      </c>
      <c r="D826" t="s">
        <v>1118</v>
      </c>
      <c r="E826" t="s">
        <v>88</v>
      </c>
      <c r="F826" t="s">
        <v>4392</v>
      </c>
      <c r="G826" t="s">
        <v>4393</v>
      </c>
      <c r="H826" t="s">
        <v>0</v>
      </c>
      <c r="I826" t="s">
        <v>4403</v>
      </c>
      <c r="J826" s="85">
        <v>45261</v>
      </c>
      <c r="K826" t="s">
        <v>4375</v>
      </c>
      <c r="L826" t="s">
        <v>4371</v>
      </c>
      <c r="M826" t="s">
        <v>4372</v>
      </c>
      <c r="N826" t="s">
        <v>1605</v>
      </c>
      <c r="O826" t="s">
        <v>708</v>
      </c>
      <c r="P826" t="s">
        <v>4373</v>
      </c>
      <c r="Q826" t="s">
        <v>4367</v>
      </c>
      <c r="R826" t="s">
        <v>0</v>
      </c>
      <c r="S826">
        <v>7052563</v>
      </c>
    </row>
    <row r="827" spans="1:19" x14ac:dyDescent="0.3">
      <c r="A827" t="s">
        <v>0</v>
      </c>
      <c r="B827" t="s">
        <v>5103</v>
      </c>
      <c r="C827" t="s">
        <v>2077</v>
      </c>
      <c r="D827" t="s">
        <v>1118</v>
      </c>
      <c r="E827" t="s">
        <v>88</v>
      </c>
      <c r="F827" t="s">
        <v>24</v>
      </c>
      <c r="G827" t="s">
        <v>4400</v>
      </c>
      <c r="H827" t="s">
        <v>0</v>
      </c>
      <c r="I827" t="s">
        <v>5102</v>
      </c>
      <c r="J827" s="85">
        <v>44315</v>
      </c>
      <c r="K827" t="s">
        <v>4375</v>
      </c>
      <c r="L827" t="s">
        <v>4371</v>
      </c>
      <c r="M827" t="s">
        <v>4372</v>
      </c>
      <c r="N827" t="s">
        <v>0</v>
      </c>
      <c r="O827" t="s">
        <v>0</v>
      </c>
      <c r="P827" t="s">
        <v>4373</v>
      </c>
      <c r="Q827" t="s">
        <v>4367</v>
      </c>
      <c r="R827" t="s">
        <v>0</v>
      </c>
      <c r="S827">
        <v>705256</v>
      </c>
    </row>
    <row r="828" spans="1:19" x14ac:dyDescent="0.3">
      <c r="A828" t="s">
        <v>0</v>
      </c>
      <c r="B828" t="s">
        <v>5105</v>
      </c>
      <c r="C828" t="s">
        <v>2077</v>
      </c>
      <c r="D828" t="s">
        <v>1118</v>
      </c>
      <c r="E828" t="s">
        <v>88</v>
      </c>
      <c r="F828" t="s">
        <v>4417</v>
      </c>
      <c r="G828" t="s">
        <v>4418</v>
      </c>
      <c r="H828" t="s">
        <v>0</v>
      </c>
      <c r="I828" t="s">
        <v>5104</v>
      </c>
      <c r="J828" s="85">
        <v>44701</v>
      </c>
      <c r="K828" t="s">
        <v>4375</v>
      </c>
      <c r="L828" t="s">
        <v>4371</v>
      </c>
      <c r="M828" t="s">
        <v>4372</v>
      </c>
      <c r="N828" t="s">
        <v>0</v>
      </c>
      <c r="O828" t="s">
        <v>0</v>
      </c>
      <c r="P828" t="s">
        <v>4373</v>
      </c>
      <c r="Q828" t="s">
        <v>4367</v>
      </c>
      <c r="R828" t="s">
        <v>0</v>
      </c>
      <c r="S828">
        <v>705256</v>
      </c>
    </row>
    <row r="829" spans="1:19" x14ac:dyDescent="0.3">
      <c r="A829" t="s">
        <v>0</v>
      </c>
      <c r="B829" t="s">
        <v>5107</v>
      </c>
      <c r="C829" t="s">
        <v>2077</v>
      </c>
      <c r="D829" t="s">
        <v>1118</v>
      </c>
      <c r="E829" t="s">
        <v>88</v>
      </c>
      <c r="F829" t="s">
        <v>4437</v>
      </c>
      <c r="G829" t="s">
        <v>4418</v>
      </c>
      <c r="H829" t="s">
        <v>0</v>
      </c>
      <c r="I829" t="s">
        <v>5106</v>
      </c>
      <c r="J829" s="85">
        <v>44705</v>
      </c>
      <c r="K829" t="s">
        <v>4375</v>
      </c>
      <c r="L829" t="s">
        <v>4371</v>
      </c>
      <c r="M829" t="s">
        <v>4372</v>
      </c>
      <c r="N829" t="s">
        <v>0</v>
      </c>
      <c r="O829" t="s">
        <v>0</v>
      </c>
      <c r="P829" t="s">
        <v>4373</v>
      </c>
      <c r="Q829" t="s">
        <v>4367</v>
      </c>
      <c r="R829" t="s">
        <v>0</v>
      </c>
      <c r="S829">
        <v>705256</v>
      </c>
    </row>
    <row r="830" spans="1:19" x14ac:dyDescent="0.3">
      <c r="A830" t="s">
        <v>0</v>
      </c>
      <c r="B830" t="s">
        <v>5109</v>
      </c>
      <c r="C830" t="s">
        <v>2077</v>
      </c>
      <c r="D830" t="s">
        <v>1118</v>
      </c>
      <c r="E830" t="s">
        <v>88</v>
      </c>
      <c r="F830" t="s">
        <v>4466</v>
      </c>
      <c r="G830" t="s">
        <v>4418</v>
      </c>
      <c r="H830" t="s">
        <v>0</v>
      </c>
      <c r="I830" t="s">
        <v>5108</v>
      </c>
      <c r="J830" s="85">
        <v>44939</v>
      </c>
      <c r="K830" t="s">
        <v>4375</v>
      </c>
      <c r="L830" t="s">
        <v>4371</v>
      </c>
      <c r="M830" t="s">
        <v>4372</v>
      </c>
      <c r="N830" t="s">
        <v>0</v>
      </c>
      <c r="O830" t="s">
        <v>0</v>
      </c>
      <c r="P830" t="s">
        <v>4373</v>
      </c>
      <c r="Q830" t="s">
        <v>4367</v>
      </c>
      <c r="R830" t="s">
        <v>0</v>
      </c>
      <c r="S830">
        <v>705256</v>
      </c>
    </row>
    <row r="831" spans="1:19" x14ac:dyDescent="0.3">
      <c r="A831" t="s">
        <v>0</v>
      </c>
      <c r="B831" t="s">
        <v>5111</v>
      </c>
      <c r="C831" t="s">
        <v>2077</v>
      </c>
      <c r="D831" t="s">
        <v>1118</v>
      </c>
      <c r="E831" t="s">
        <v>88</v>
      </c>
      <c r="F831" t="s">
        <v>5110</v>
      </c>
      <c r="G831" t="s">
        <v>4418</v>
      </c>
      <c r="H831" t="s">
        <v>0</v>
      </c>
      <c r="I831" t="s">
        <v>4924</v>
      </c>
      <c r="J831" s="85">
        <v>45054</v>
      </c>
      <c r="K831" t="s">
        <v>4375</v>
      </c>
      <c r="L831" t="s">
        <v>4371</v>
      </c>
      <c r="M831" t="s">
        <v>4372</v>
      </c>
      <c r="N831" t="s">
        <v>0</v>
      </c>
      <c r="O831" t="s">
        <v>0</v>
      </c>
      <c r="P831" t="s">
        <v>4373</v>
      </c>
      <c r="Q831" t="s">
        <v>4367</v>
      </c>
      <c r="R831" t="s">
        <v>0</v>
      </c>
      <c r="S831">
        <v>705256</v>
      </c>
    </row>
    <row r="832" spans="1:19" x14ac:dyDescent="0.3">
      <c r="A832" t="s">
        <v>0</v>
      </c>
      <c r="B832" t="s">
        <v>5112</v>
      </c>
      <c r="C832" t="s">
        <v>2077</v>
      </c>
      <c r="D832" t="s">
        <v>1577</v>
      </c>
      <c r="E832" t="s">
        <v>1578</v>
      </c>
      <c r="F832" t="s">
        <v>4368</v>
      </c>
      <c r="G832" t="s">
        <v>1339</v>
      </c>
      <c r="H832" t="s">
        <v>0</v>
      </c>
      <c r="I832" t="s">
        <v>4403</v>
      </c>
      <c r="J832" s="85">
        <v>45261</v>
      </c>
      <c r="K832" t="s">
        <v>4375</v>
      </c>
      <c r="L832" t="s">
        <v>4371</v>
      </c>
      <c r="M832" t="s">
        <v>4372</v>
      </c>
      <c r="N832" t="s">
        <v>708</v>
      </c>
      <c r="O832" t="s">
        <v>708</v>
      </c>
      <c r="P832" t="s">
        <v>4373</v>
      </c>
      <c r="Q832" t="s">
        <v>4367</v>
      </c>
      <c r="R832" t="s">
        <v>0</v>
      </c>
      <c r="S832">
        <v>7052571</v>
      </c>
    </row>
    <row r="833" spans="1:19" x14ac:dyDescent="0.3">
      <c r="A833" t="s">
        <v>0</v>
      </c>
      <c r="B833" t="s">
        <v>5113</v>
      </c>
      <c r="C833" t="s">
        <v>2077</v>
      </c>
      <c r="D833" t="s">
        <v>1577</v>
      </c>
      <c r="E833" t="s">
        <v>1578</v>
      </c>
      <c r="F833" t="s">
        <v>24</v>
      </c>
      <c r="G833" t="s">
        <v>4400</v>
      </c>
      <c r="H833" t="s">
        <v>0</v>
      </c>
      <c r="I833" t="s">
        <v>4567</v>
      </c>
      <c r="J833" s="85">
        <v>46049</v>
      </c>
      <c r="K833" t="s">
        <v>4375</v>
      </c>
      <c r="L833" t="s">
        <v>4371</v>
      </c>
      <c r="M833" t="s">
        <v>4372</v>
      </c>
      <c r="N833" t="s">
        <v>0</v>
      </c>
      <c r="O833" t="s">
        <v>0</v>
      </c>
      <c r="P833" t="s">
        <v>4373</v>
      </c>
      <c r="Q833" t="s">
        <v>4367</v>
      </c>
      <c r="R833" t="s">
        <v>0</v>
      </c>
      <c r="S833">
        <v>705257</v>
      </c>
    </row>
    <row r="834" spans="1:19" x14ac:dyDescent="0.3">
      <c r="A834" t="s">
        <v>0</v>
      </c>
      <c r="B834" t="s">
        <v>5114</v>
      </c>
      <c r="C834" t="s">
        <v>2077</v>
      </c>
      <c r="D834" t="s">
        <v>1575</v>
      </c>
      <c r="E834" t="s">
        <v>1576</v>
      </c>
      <c r="F834" t="s">
        <v>4368</v>
      </c>
      <c r="G834" t="s">
        <v>1339</v>
      </c>
      <c r="H834" t="s">
        <v>0</v>
      </c>
      <c r="I834" t="s">
        <v>4403</v>
      </c>
      <c r="J834" s="85">
        <v>45261</v>
      </c>
      <c r="K834" t="s">
        <v>4375</v>
      </c>
      <c r="L834" t="s">
        <v>4371</v>
      </c>
      <c r="M834" t="s">
        <v>4372</v>
      </c>
      <c r="N834" t="s">
        <v>708</v>
      </c>
      <c r="O834" t="s">
        <v>708</v>
      </c>
      <c r="P834" t="s">
        <v>4373</v>
      </c>
      <c r="Q834" t="s">
        <v>4367</v>
      </c>
      <c r="R834" t="s">
        <v>0</v>
      </c>
      <c r="S834">
        <v>7052581</v>
      </c>
    </row>
    <row r="835" spans="1:19" x14ac:dyDescent="0.3">
      <c r="A835" t="s">
        <v>0</v>
      </c>
      <c r="B835" t="s">
        <v>5115</v>
      </c>
      <c r="C835" t="s">
        <v>2077</v>
      </c>
      <c r="D835" t="s">
        <v>1575</v>
      </c>
      <c r="E835" t="s">
        <v>1576</v>
      </c>
      <c r="F835" t="s">
        <v>24</v>
      </c>
      <c r="G835" t="s">
        <v>4400</v>
      </c>
      <c r="H835" t="s">
        <v>0</v>
      </c>
      <c r="I835" t="s">
        <v>4380</v>
      </c>
      <c r="J835" s="85">
        <v>44446</v>
      </c>
      <c r="K835" t="s">
        <v>4880</v>
      </c>
      <c r="L835" t="s">
        <v>4371</v>
      </c>
      <c r="M835" t="s">
        <v>4372</v>
      </c>
      <c r="N835" t="s">
        <v>0</v>
      </c>
      <c r="O835" t="s">
        <v>0</v>
      </c>
      <c r="P835" t="s">
        <v>4373</v>
      </c>
      <c r="Q835" t="s">
        <v>4367</v>
      </c>
      <c r="R835" t="s">
        <v>0</v>
      </c>
      <c r="S835">
        <v>705258</v>
      </c>
    </row>
    <row r="836" spans="1:19" x14ac:dyDescent="0.3">
      <c r="A836" t="s">
        <v>0</v>
      </c>
      <c r="B836" t="s">
        <v>1914</v>
      </c>
      <c r="C836" t="s">
        <v>2077</v>
      </c>
      <c r="D836" t="s">
        <v>1905</v>
      </c>
      <c r="E836" t="s">
        <v>1901</v>
      </c>
      <c r="F836" t="s">
        <v>4368</v>
      </c>
      <c r="G836" t="s">
        <v>101</v>
      </c>
      <c r="H836" t="s">
        <v>0</v>
      </c>
      <c r="I836" t="s">
        <v>4403</v>
      </c>
      <c r="J836" s="85">
        <v>45261</v>
      </c>
      <c r="K836" t="s">
        <v>4375</v>
      </c>
      <c r="L836" t="s">
        <v>4371</v>
      </c>
      <c r="M836" t="s">
        <v>4372</v>
      </c>
      <c r="N836" t="s">
        <v>702</v>
      </c>
      <c r="O836" t="s">
        <v>708</v>
      </c>
      <c r="P836" t="s">
        <v>4373</v>
      </c>
      <c r="Q836" t="s">
        <v>4367</v>
      </c>
      <c r="R836" t="s">
        <v>0</v>
      </c>
      <c r="S836">
        <v>7052592</v>
      </c>
    </row>
    <row r="837" spans="1:19" x14ac:dyDescent="0.3">
      <c r="A837" t="s">
        <v>0</v>
      </c>
      <c r="B837" t="s">
        <v>5116</v>
      </c>
      <c r="C837" t="s">
        <v>2077</v>
      </c>
      <c r="D837" t="s">
        <v>1905</v>
      </c>
      <c r="E837" t="s">
        <v>1901</v>
      </c>
      <c r="F837" t="s">
        <v>4384</v>
      </c>
      <c r="G837" t="s">
        <v>106</v>
      </c>
      <c r="H837" t="s">
        <v>0</v>
      </c>
      <c r="I837" t="s">
        <v>4403</v>
      </c>
      <c r="J837" s="85">
        <v>45261</v>
      </c>
      <c r="K837" t="s">
        <v>4375</v>
      </c>
      <c r="L837" t="s">
        <v>4371</v>
      </c>
      <c r="M837" t="s">
        <v>4372</v>
      </c>
      <c r="N837" t="s">
        <v>708</v>
      </c>
      <c r="O837" t="s">
        <v>708</v>
      </c>
      <c r="P837" t="s">
        <v>4373</v>
      </c>
      <c r="Q837" t="s">
        <v>4367</v>
      </c>
      <c r="R837" t="s">
        <v>0</v>
      </c>
      <c r="S837">
        <v>7052591</v>
      </c>
    </row>
    <row r="838" spans="1:19" x14ac:dyDescent="0.3">
      <c r="A838" t="s">
        <v>0</v>
      </c>
      <c r="B838" t="s">
        <v>1723</v>
      </c>
      <c r="C838" t="s">
        <v>2077</v>
      </c>
      <c r="D838" t="s">
        <v>1113</v>
      </c>
      <c r="E838" t="s">
        <v>1114</v>
      </c>
      <c r="F838" t="s">
        <v>4368</v>
      </c>
      <c r="G838" t="s">
        <v>101</v>
      </c>
      <c r="H838" t="s">
        <v>0</v>
      </c>
      <c r="I838" t="s">
        <v>4403</v>
      </c>
      <c r="J838" s="85">
        <v>45261</v>
      </c>
      <c r="K838" t="s">
        <v>4375</v>
      </c>
      <c r="L838" t="s">
        <v>4371</v>
      </c>
      <c r="M838" t="s">
        <v>4372</v>
      </c>
      <c r="N838" t="s">
        <v>708</v>
      </c>
      <c r="O838" t="s">
        <v>708</v>
      </c>
      <c r="P838" t="s">
        <v>4373</v>
      </c>
      <c r="Q838" t="s">
        <v>4367</v>
      </c>
      <c r="R838" t="s">
        <v>0</v>
      </c>
      <c r="S838">
        <v>7052601</v>
      </c>
    </row>
    <row r="839" spans="1:19" x14ac:dyDescent="0.3">
      <c r="A839" t="s">
        <v>0</v>
      </c>
      <c r="B839" t="s">
        <v>5119</v>
      </c>
      <c r="C839" t="s">
        <v>2077</v>
      </c>
      <c r="D839" t="s">
        <v>1113</v>
      </c>
      <c r="E839" t="s">
        <v>1114</v>
      </c>
      <c r="F839" t="s">
        <v>24</v>
      </c>
      <c r="G839" t="s">
        <v>4400</v>
      </c>
      <c r="H839" t="s">
        <v>0</v>
      </c>
      <c r="I839" t="s">
        <v>5118</v>
      </c>
      <c r="J839" s="85">
        <v>45692</v>
      </c>
      <c r="K839" t="s">
        <v>4375</v>
      </c>
      <c r="L839" t="s">
        <v>4371</v>
      </c>
      <c r="M839" t="s">
        <v>4372</v>
      </c>
      <c r="N839" t="s">
        <v>0</v>
      </c>
      <c r="O839" t="s">
        <v>0</v>
      </c>
      <c r="P839" t="s">
        <v>4373</v>
      </c>
      <c r="Q839" t="s">
        <v>4367</v>
      </c>
      <c r="R839" t="s">
        <v>0</v>
      </c>
      <c r="S839">
        <v>705260</v>
      </c>
    </row>
    <row r="840" spans="1:19" x14ac:dyDescent="0.3">
      <c r="A840" t="s">
        <v>0</v>
      </c>
      <c r="B840" t="s">
        <v>5120</v>
      </c>
      <c r="C840" t="s">
        <v>2077</v>
      </c>
      <c r="D840" t="s">
        <v>1113</v>
      </c>
      <c r="E840" t="s">
        <v>1114</v>
      </c>
      <c r="F840" t="s">
        <v>4417</v>
      </c>
      <c r="G840" t="s">
        <v>4418</v>
      </c>
      <c r="H840" t="s">
        <v>0</v>
      </c>
      <c r="I840" t="s">
        <v>5098</v>
      </c>
      <c r="J840" s="85">
        <v>46003</v>
      </c>
      <c r="K840" t="s">
        <v>4375</v>
      </c>
      <c r="L840" t="s">
        <v>4371</v>
      </c>
      <c r="M840" t="s">
        <v>4372</v>
      </c>
      <c r="N840" t="s">
        <v>0</v>
      </c>
      <c r="O840" t="s">
        <v>0</v>
      </c>
      <c r="P840" t="s">
        <v>4373</v>
      </c>
      <c r="Q840" t="s">
        <v>4367</v>
      </c>
      <c r="R840" t="s">
        <v>0</v>
      </c>
      <c r="S840">
        <v>705260</v>
      </c>
    </row>
    <row r="841" spans="1:19" x14ac:dyDescent="0.3">
      <c r="A841" t="s">
        <v>0</v>
      </c>
      <c r="B841" t="s">
        <v>621</v>
      </c>
      <c r="C841" t="s">
        <v>2077</v>
      </c>
      <c r="D841" t="s">
        <v>2284</v>
      </c>
      <c r="E841" t="s">
        <v>1885</v>
      </c>
      <c r="F841" t="s">
        <v>4368</v>
      </c>
      <c r="G841" t="s">
        <v>2238</v>
      </c>
      <c r="H841" t="s">
        <v>0</v>
      </c>
      <c r="I841" t="s">
        <v>4964</v>
      </c>
      <c r="J841" s="85">
        <v>43270</v>
      </c>
      <c r="K841" t="s">
        <v>4375</v>
      </c>
      <c r="L841" t="s">
        <v>4371</v>
      </c>
      <c r="M841" t="s">
        <v>4372</v>
      </c>
      <c r="N841" t="s">
        <v>708</v>
      </c>
      <c r="O841" t="s">
        <v>708</v>
      </c>
      <c r="P841" t="s">
        <v>4373</v>
      </c>
      <c r="Q841" t="s">
        <v>4367</v>
      </c>
      <c r="R841" t="s">
        <v>0</v>
      </c>
      <c r="S841">
        <v>7069261</v>
      </c>
    </row>
    <row r="842" spans="1:19" x14ac:dyDescent="0.3">
      <c r="A842" t="s">
        <v>0</v>
      </c>
      <c r="B842" t="s">
        <v>4986</v>
      </c>
      <c r="C842" t="s">
        <v>2077</v>
      </c>
      <c r="D842" t="s">
        <v>228</v>
      </c>
      <c r="E842" t="s">
        <v>229</v>
      </c>
      <c r="F842" t="s">
        <v>4368</v>
      </c>
      <c r="G842" t="s">
        <v>1339</v>
      </c>
      <c r="H842" t="s">
        <v>0</v>
      </c>
      <c r="I842" t="s">
        <v>4403</v>
      </c>
      <c r="J842" s="85">
        <v>45282</v>
      </c>
      <c r="K842" t="s">
        <v>4375</v>
      </c>
      <c r="L842" t="s">
        <v>4371</v>
      </c>
      <c r="M842" t="s">
        <v>4372</v>
      </c>
      <c r="N842" t="s">
        <v>1605</v>
      </c>
      <c r="O842" t="s">
        <v>708</v>
      </c>
      <c r="P842" t="s">
        <v>4373</v>
      </c>
      <c r="Q842" t="s">
        <v>4367</v>
      </c>
      <c r="R842" t="s">
        <v>0</v>
      </c>
      <c r="S842">
        <v>7076933</v>
      </c>
    </row>
    <row r="843" spans="1:19" x14ac:dyDescent="0.3">
      <c r="A843" t="s">
        <v>0</v>
      </c>
      <c r="B843" t="s">
        <v>4987</v>
      </c>
      <c r="C843" t="s">
        <v>2077</v>
      </c>
      <c r="D843" t="s">
        <v>228</v>
      </c>
      <c r="E843" t="s">
        <v>229</v>
      </c>
      <c r="F843" t="s">
        <v>4384</v>
      </c>
      <c r="G843" t="s">
        <v>57</v>
      </c>
      <c r="H843" t="s">
        <v>0</v>
      </c>
      <c r="I843" t="s">
        <v>4403</v>
      </c>
      <c r="J843" s="85">
        <v>45282</v>
      </c>
      <c r="K843" t="s">
        <v>4375</v>
      </c>
      <c r="L843" t="s">
        <v>4371</v>
      </c>
      <c r="M843" t="s">
        <v>4372</v>
      </c>
      <c r="N843" t="s">
        <v>768</v>
      </c>
      <c r="O843" t="s">
        <v>708</v>
      </c>
      <c r="P843" t="s">
        <v>4373</v>
      </c>
      <c r="Q843" t="s">
        <v>4367</v>
      </c>
      <c r="R843" t="s">
        <v>0</v>
      </c>
      <c r="S843">
        <v>7076934</v>
      </c>
    </row>
    <row r="844" spans="1:19" x14ac:dyDescent="0.3">
      <c r="A844" t="s">
        <v>0</v>
      </c>
      <c r="B844" t="s">
        <v>4989</v>
      </c>
      <c r="C844" t="s">
        <v>2077</v>
      </c>
      <c r="D844" t="s">
        <v>228</v>
      </c>
      <c r="E844" t="s">
        <v>229</v>
      </c>
      <c r="F844" t="s">
        <v>24</v>
      </c>
      <c r="G844" t="s">
        <v>4400</v>
      </c>
      <c r="H844" t="s">
        <v>0</v>
      </c>
      <c r="I844" t="s">
        <v>4988</v>
      </c>
      <c r="J844" s="85">
        <v>44819</v>
      </c>
      <c r="K844" t="s">
        <v>4375</v>
      </c>
      <c r="L844" t="s">
        <v>4371</v>
      </c>
      <c r="M844" t="s">
        <v>4372</v>
      </c>
      <c r="N844" t="s">
        <v>0</v>
      </c>
      <c r="O844" t="s">
        <v>0</v>
      </c>
      <c r="P844" t="s">
        <v>4373</v>
      </c>
      <c r="Q844" t="s">
        <v>4367</v>
      </c>
      <c r="R844" t="s">
        <v>0</v>
      </c>
      <c r="S844">
        <v>707693</v>
      </c>
    </row>
    <row r="845" spans="1:19" x14ac:dyDescent="0.3">
      <c r="A845" t="s">
        <v>0</v>
      </c>
      <c r="B845" t="s">
        <v>622</v>
      </c>
      <c r="C845" t="s">
        <v>2077</v>
      </c>
      <c r="D845" t="s">
        <v>2134</v>
      </c>
      <c r="E845" t="s">
        <v>109</v>
      </c>
      <c r="F845" t="s">
        <v>4368</v>
      </c>
      <c r="G845" t="s">
        <v>2238</v>
      </c>
      <c r="H845" t="s">
        <v>0</v>
      </c>
      <c r="I845" t="s">
        <v>4970</v>
      </c>
      <c r="J845" s="85">
        <v>43635</v>
      </c>
      <c r="K845" t="s">
        <v>4375</v>
      </c>
      <c r="L845" t="s">
        <v>4371</v>
      </c>
      <c r="M845" t="s">
        <v>4372</v>
      </c>
      <c r="N845" t="s">
        <v>702</v>
      </c>
      <c r="O845" t="s">
        <v>708</v>
      </c>
      <c r="P845" t="s">
        <v>4373</v>
      </c>
      <c r="Q845" t="s">
        <v>4367</v>
      </c>
      <c r="R845" t="s">
        <v>0</v>
      </c>
      <c r="S845">
        <v>7081952</v>
      </c>
    </row>
    <row r="846" spans="1:19" x14ac:dyDescent="0.3">
      <c r="A846" t="s">
        <v>0</v>
      </c>
      <c r="B846" t="s">
        <v>625</v>
      </c>
      <c r="C846" t="s">
        <v>2077</v>
      </c>
      <c r="D846" t="s">
        <v>2134</v>
      </c>
      <c r="E846" t="s">
        <v>109</v>
      </c>
      <c r="F846" t="s">
        <v>4384</v>
      </c>
      <c r="G846" t="s">
        <v>2325</v>
      </c>
      <c r="H846" t="s">
        <v>0</v>
      </c>
      <c r="I846" t="s">
        <v>4970</v>
      </c>
      <c r="J846" s="85">
        <v>43635</v>
      </c>
      <c r="K846" t="s">
        <v>4375</v>
      </c>
      <c r="L846" t="s">
        <v>4371</v>
      </c>
      <c r="M846" t="s">
        <v>4372</v>
      </c>
      <c r="N846" t="s">
        <v>708</v>
      </c>
      <c r="O846" t="s">
        <v>708</v>
      </c>
      <c r="P846" t="s">
        <v>4373</v>
      </c>
      <c r="Q846" t="s">
        <v>4367</v>
      </c>
      <c r="R846" t="s">
        <v>0</v>
      </c>
      <c r="S846">
        <v>7081951</v>
      </c>
    </row>
    <row r="847" spans="1:19" x14ac:dyDescent="0.3">
      <c r="A847" t="s">
        <v>0</v>
      </c>
      <c r="B847" t="s">
        <v>624</v>
      </c>
      <c r="C847" t="s">
        <v>2077</v>
      </c>
      <c r="D847" t="s">
        <v>2134</v>
      </c>
      <c r="E847" t="s">
        <v>109</v>
      </c>
      <c r="F847" t="s">
        <v>4392</v>
      </c>
      <c r="G847" t="s">
        <v>2389</v>
      </c>
      <c r="H847" t="s">
        <v>0</v>
      </c>
      <c r="I847" t="s">
        <v>4971</v>
      </c>
      <c r="J847" s="85">
        <v>43879</v>
      </c>
      <c r="K847" t="s">
        <v>4375</v>
      </c>
      <c r="L847" t="s">
        <v>4371</v>
      </c>
      <c r="M847" t="s">
        <v>4372</v>
      </c>
      <c r="N847" t="s">
        <v>702</v>
      </c>
      <c r="O847" t="s">
        <v>708</v>
      </c>
      <c r="P847" t="s">
        <v>4373</v>
      </c>
      <c r="Q847" t="s">
        <v>4367</v>
      </c>
      <c r="R847" t="s">
        <v>0</v>
      </c>
      <c r="S847">
        <v>7081952</v>
      </c>
    </row>
    <row r="848" spans="1:19" x14ac:dyDescent="0.3">
      <c r="A848" t="s">
        <v>0</v>
      </c>
      <c r="B848" t="s">
        <v>623</v>
      </c>
      <c r="C848" t="s">
        <v>2077</v>
      </c>
      <c r="D848" t="s">
        <v>2134</v>
      </c>
      <c r="E848" t="s">
        <v>109</v>
      </c>
      <c r="F848" t="s">
        <v>4395</v>
      </c>
      <c r="G848" t="s">
        <v>2390</v>
      </c>
      <c r="H848" t="s">
        <v>0</v>
      </c>
      <c r="I848" t="s">
        <v>4971</v>
      </c>
      <c r="J848" s="85">
        <v>43879</v>
      </c>
      <c r="K848" t="s">
        <v>4375</v>
      </c>
      <c r="L848" t="s">
        <v>4371</v>
      </c>
      <c r="M848" t="s">
        <v>4372</v>
      </c>
      <c r="N848" t="s">
        <v>708</v>
      </c>
      <c r="O848" t="s">
        <v>708</v>
      </c>
      <c r="P848" t="s">
        <v>4373</v>
      </c>
      <c r="Q848" t="s">
        <v>4367</v>
      </c>
      <c r="R848" t="s">
        <v>0</v>
      </c>
      <c r="S848">
        <v>7081951</v>
      </c>
    </row>
    <row r="849" spans="1:19" x14ac:dyDescent="0.3">
      <c r="A849" t="s">
        <v>0</v>
      </c>
      <c r="B849" t="s">
        <v>4972</v>
      </c>
      <c r="C849" t="s">
        <v>2077</v>
      </c>
      <c r="D849" t="s">
        <v>2134</v>
      </c>
      <c r="E849" t="s">
        <v>109</v>
      </c>
      <c r="F849" t="s">
        <v>24</v>
      </c>
      <c r="G849" t="s">
        <v>4400</v>
      </c>
      <c r="H849" t="s">
        <v>0</v>
      </c>
      <c r="I849" t="s">
        <v>4449</v>
      </c>
      <c r="J849" s="85">
        <v>45099</v>
      </c>
      <c r="K849" t="s">
        <v>4375</v>
      </c>
      <c r="L849" t="s">
        <v>4371</v>
      </c>
      <c r="M849" t="s">
        <v>4372</v>
      </c>
      <c r="N849" t="s">
        <v>0</v>
      </c>
      <c r="O849" t="s">
        <v>0</v>
      </c>
      <c r="P849" t="s">
        <v>4373</v>
      </c>
      <c r="Q849" t="s">
        <v>4367</v>
      </c>
      <c r="R849" t="s">
        <v>0</v>
      </c>
      <c r="S849">
        <v>708195</v>
      </c>
    </row>
    <row r="850" spans="1:19" x14ac:dyDescent="0.3">
      <c r="A850" t="s">
        <v>0</v>
      </c>
      <c r="B850" t="s">
        <v>626</v>
      </c>
      <c r="C850" t="s">
        <v>2077</v>
      </c>
      <c r="D850" t="s">
        <v>2341</v>
      </c>
      <c r="E850" t="s">
        <v>109</v>
      </c>
      <c r="F850" t="s">
        <v>4368</v>
      </c>
      <c r="G850" t="s">
        <v>2258</v>
      </c>
      <c r="H850" t="s">
        <v>0</v>
      </c>
      <c r="I850" t="s">
        <v>4985</v>
      </c>
      <c r="J850" s="85">
        <v>43419</v>
      </c>
      <c r="K850" t="s">
        <v>4375</v>
      </c>
      <c r="L850" t="s">
        <v>4371</v>
      </c>
      <c r="M850" t="s">
        <v>4372</v>
      </c>
      <c r="N850" t="s">
        <v>708</v>
      </c>
      <c r="O850" t="s">
        <v>708</v>
      </c>
      <c r="P850" t="s">
        <v>4373</v>
      </c>
      <c r="Q850" t="s">
        <v>4367</v>
      </c>
      <c r="R850" t="s">
        <v>0</v>
      </c>
      <c r="S850">
        <v>7082181</v>
      </c>
    </row>
    <row r="851" spans="1:19" x14ac:dyDescent="0.3">
      <c r="A851" t="s">
        <v>0</v>
      </c>
      <c r="B851" t="s">
        <v>627</v>
      </c>
      <c r="C851" t="s">
        <v>2077</v>
      </c>
      <c r="D851" t="s">
        <v>2340</v>
      </c>
      <c r="E851" t="s">
        <v>109</v>
      </c>
      <c r="F851" t="s">
        <v>4368</v>
      </c>
      <c r="G851" t="s">
        <v>2258</v>
      </c>
      <c r="H851" t="s">
        <v>0</v>
      </c>
      <c r="I851" t="s">
        <v>4985</v>
      </c>
      <c r="J851" s="85">
        <v>43419</v>
      </c>
      <c r="K851" t="s">
        <v>4375</v>
      </c>
      <c r="L851" t="s">
        <v>4371</v>
      </c>
      <c r="M851" t="s">
        <v>4372</v>
      </c>
      <c r="N851" t="s">
        <v>708</v>
      </c>
      <c r="O851" t="s">
        <v>708</v>
      </c>
      <c r="P851" t="s">
        <v>4373</v>
      </c>
      <c r="Q851" t="s">
        <v>4367</v>
      </c>
      <c r="R851" t="s">
        <v>0</v>
      </c>
      <c r="S851">
        <v>7082191</v>
      </c>
    </row>
    <row r="852" spans="1:19" x14ac:dyDescent="0.3">
      <c r="A852" t="s">
        <v>0</v>
      </c>
      <c r="B852" t="s">
        <v>629</v>
      </c>
      <c r="C852" t="s">
        <v>2077</v>
      </c>
      <c r="D852" t="s">
        <v>2362</v>
      </c>
      <c r="E852" t="s">
        <v>109</v>
      </c>
      <c r="F852" t="s">
        <v>4368</v>
      </c>
      <c r="G852" t="s">
        <v>2238</v>
      </c>
      <c r="H852" t="s">
        <v>0</v>
      </c>
      <c r="I852" t="s">
        <v>4913</v>
      </c>
      <c r="J852" s="85">
        <v>44986</v>
      </c>
      <c r="K852" t="s">
        <v>4375</v>
      </c>
      <c r="L852" t="s">
        <v>4371</v>
      </c>
      <c r="M852" t="s">
        <v>4372</v>
      </c>
      <c r="N852" t="s">
        <v>702</v>
      </c>
      <c r="O852" t="s">
        <v>708</v>
      </c>
      <c r="P852" t="s">
        <v>4373</v>
      </c>
      <c r="Q852" t="s">
        <v>4367</v>
      </c>
      <c r="R852" t="s">
        <v>0</v>
      </c>
      <c r="S852">
        <v>7082252</v>
      </c>
    </row>
    <row r="853" spans="1:19" x14ac:dyDescent="0.3">
      <c r="A853" t="s">
        <v>0</v>
      </c>
      <c r="B853" t="s">
        <v>628</v>
      </c>
      <c r="C853" t="s">
        <v>2077</v>
      </c>
      <c r="D853" t="s">
        <v>2362</v>
      </c>
      <c r="E853" t="s">
        <v>109</v>
      </c>
      <c r="F853" t="s">
        <v>4384</v>
      </c>
      <c r="G853" t="s">
        <v>2325</v>
      </c>
      <c r="H853" t="s">
        <v>0</v>
      </c>
      <c r="I853" t="s">
        <v>4913</v>
      </c>
      <c r="J853" s="85">
        <v>44986</v>
      </c>
      <c r="K853" t="s">
        <v>4375</v>
      </c>
      <c r="L853" t="s">
        <v>4371</v>
      </c>
      <c r="M853" t="s">
        <v>4372</v>
      </c>
      <c r="N853" t="s">
        <v>708</v>
      </c>
      <c r="O853" t="s">
        <v>708</v>
      </c>
      <c r="P853" t="s">
        <v>4373</v>
      </c>
      <c r="Q853" t="s">
        <v>4367</v>
      </c>
      <c r="R853" t="s">
        <v>0</v>
      </c>
      <c r="S853">
        <v>7082251</v>
      </c>
    </row>
    <row r="854" spans="1:19" x14ac:dyDescent="0.3">
      <c r="A854" t="s">
        <v>0</v>
      </c>
      <c r="B854" t="s">
        <v>630</v>
      </c>
      <c r="C854" t="s">
        <v>2077</v>
      </c>
      <c r="D854" t="s">
        <v>2374</v>
      </c>
      <c r="E854" t="s">
        <v>109</v>
      </c>
      <c r="F854" t="s">
        <v>4368</v>
      </c>
      <c r="G854" t="s">
        <v>2258</v>
      </c>
      <c r="H854" t="s">
        <v>0</v>
      </c>
      <c r="I854" t="s">
        <v>4974</v>
      </c>
      <c r="J854" s="85">
        <v>43434</v>
      </c>
      <c r="K854" t="s">
        <v>4375</v>
      </c>
      <c r="L854" t="s">
        <v>4371</v>
      </c>
      <c r="M854" t="s">
        <v>4372</v>
      </c>
      <c r="N854" t="s">
        <v>708</v>
      </c>
      <c r="O854" t="s">
        <v>708</v>
      </c>
      <c r="P854" t="s">
        <v>4373</v>
      </c>
      <c r="Q854" t="s">
        <v>4367</v>
      </c>
      <c r="R854" t="s">
        <v>0</v>
      </c>
      <c r="S854">
        <v>7082281</v>
      </c>
    </row>
    <row r="855" spans="1:19" x14ac:dyDescent="0.3">
      <c r="A855" t="s">
        <v>0</v>
      </c>
      <c r="B855" t="s">
        <v>1724</v>
      </c>
      <c r="C855" t="s">
        <v>2077</v>
      </c>
      <c r="D855" t="s">
        <v>2374</v>
      </c>
      <c r="E855" t="s">
        <v>109</v>
      </c>
      <c r="F855" t="s">
        <v>4384</v>
      </c>
      <c r="G855" t="s">
        <v>2312</v>
      </c>
      <c r="H855" t="s">
        <v>0</v>
      </c>
      <c r="I855" t="s">
        <v>4982</v>
      </c>
      <c r="J855" s="85">
        <v>44515</v>
      </c>
      <c r="K855" t="s">
        <v>4375</v>
      </c>
      <c r="L855" t="s">
        <v>4371</v>
      </c>
      <c r="M855" t="s">
        <v>4372</v>
      </c>
      <c r="N855" t="s">
        <v>702</v>
      </c>
      <c r="O855" t="s">
        <v>708</v>
      </c>
      <c r="P855" t="s">
        <v>4373</v>
      </c>
      <c r="Q855" t="s">
        <v>4367</v>
      </c>
      <c r="R855" t="s">
        <v>0</v>
      </c>
      <c r="S855">
        <v>7082282</v>
      </c>
    </row>
    <row r="856" spans="1:19" x14ac:dyDescent="0.3">
      <c r="A856" t="s">
        <v>0</v>
      </c>
      <c r="B856" t="s">
        <v>4984</v>
      </c>
      <c r="C856" t="s">
        <v>2077</v>
      </c>
      <c r="D856" t="s">
        <v>2374</v>
      </c>
      <c r="E856" t="s">
        <v>109</v>
      </c>
      <c r="F856" t="s">
        <v>24</v>
      </c>
      <c r="G856" t="s">
        <v>4400</v>
      </c>
      <c r="H856" t="s">
        <v>0</v>
      </c>
      <c r="I856" t="s">
        <v>4983</v>
      </c>
      <c r="J856" s="85">
        <v>45204</v>
      </c>
      <c r="K856" t="s">
        <v>4375</v>
      </c>
      <c r="L856" t="s">
        <v>4371</v>
      </c>
      <c r="M856" t="s">
        <v>4372</v>
      </c>
      <c r="N856" t="s">
        <v>0</v>
      </c>
      <c r="O856" t="s">
        <v>0</v>
      </c>
      <c r="P856" t="s">
        <v>4373</v>
      </c>
      <c r="Q856" t="s">
        <v>4367</v>
      </c>
      <c r="R856" t="s">
        <v>0</v>
      </c>
      <c r="S856">
        <v>708228</v>
      </c>
    </row>
    <row r="857" spans="1:19" x14ac:dyDescent="0.3">
      <c r="A857" t="s">
        <v>0</v>
      </c>
      <c r="B857" t="s">
        <v>631</v>
      </c>
      <c r="C857" t="s">
        <v>2077</v>
      </c>
      <c r="D857" t="s">
        <v>2145</v>
      </c>
      <c r="E857" t="s">
        <v>109</v>
      </c>
      <c r="F857" t="s">
        <v>4368</v>
      </c>
      <c r="G857" t="s">
        <v>2238</v>
      </c>
      <c r="H857" t="s">
        <v>0</v>
      </c>
      <c r="I857" t="s">
        <v>4981</v>
      </c>
      <c r="J857" s="85">
        <v>45294</v>
      </c>
      <c r="K857" t="s">
        <v>4375</v>
      </c>
      <c r="L857" t="s">
        <v>4371</v>
      </c>
      <c r="M857" t="s">
        <v>4372</v>
      </c>
      <c r="N857" t="s">
        <v>702</v>
      </c>
      <c r="O857" t="s">
        <v>708</v>
      </c>
      <c r="P857" t="s">
        <v>4373</v>
      </c>
      <c r="Q857" t="s">
        <v>4367</v>
      </c>
      <c r="R857" t="s">
        <v>0</v>
      </c>
      <c r="S857">
        <v>7082292</v>
      </c>
    </row>
    <row r="858" spans="1:19" x14ac:dyDescent="0.3">
      <c r="A858" t="s">
        <v>0</v>
      </c>
      <c r="B858" t="s">
        <v>632</v>
      </c>
      <c r="C858" t="s">
        <v>2077</v>
      </c>
      <c r="D858" t="s">
        <v>2145</v>
      </c>
      <c r="E858" t="s">
        <v>109</v>
      </c>
      <c r="F858" t="s">
        <v>4384</v>
      </c>
      <c r="G858" t="s">
        <v>2325</v>
      </c>
      <c r="H858" t="s">
        <v>0</v>
      </c>
      <c r="I858" t="s">
        <v>4981</v>
      </c>
      <c r="J858" s="85">
        <v>45294</v>
      </c>
      <c r="K858" t="s">
        <v>4375</v>
      </c>
      <c r="L858" t="s">
        <v>4371</v>
      </c>
      <c r="M858" t="s">
        <v>4372</v>
      </c>
      <c r="N858" t="s">
        <v>708</v>
      </c>
      <c r="O858" t="s">
        <v>708</v>
      </c>
      <c r="P858" t="s">
        <v>4373</v>
      </c>
      <c r="Q858" t="s">
        <v>4367</v>
      </c>
      <c r="R858" t="s">
        <v>0</v>
      </c>
      <c r="S858">
        <v>7082291</v>
      </c>
    </row>
    <row r="859" spans="1:19" x14ac:dyDescent="0.3">
      <c r="A859" t="s">
        <v>0</v>
      </c>
      <c r="B859" t="s">
        <v>633</v>
      </c>
      <c r="C859" t="s">
        <v>2077</v>
      </c>
      <c r="D859" t="s">
        <v>2387</v>
      </c>
      <c r="E859" t="s">
        <v>109</v>
      </c>
      <c r="F859" t="s">
        <v>4368</v>
      </c>
      <c r="G859" t="s">
        <v>2238</v>
      </c>
      <c r="H859" t="s">
        <v>0</v>
      </c>
      <c r="I859" t="s">
        <v>4974</v>
      </c>
      <c r="J859" s="85">
        <v>43434</v>
      </c>
      <c r="K859" t="s">
        <v>4375</v>
      </c>
      <c r="L859" t="s">
        <v>4371</v>
      </c>
      <c r="M859" t="s">
        <v>4372</v>
      </c>
      <c r="N859" t="s">
        <v>708</v>
      </c>
      <c r="O859" t="s">
        <v>708</v>
      </c>
      <c r="P859" t="s">
        <v>4373</v>
      </c>
      <c r="Q859" t="s">
        <v>4367</v>
      </c>
      <c r="R859" t="s">
        <v>0</v>
      </c>
      <c r="S859">
        <v>7082321</v>
      </c>
    </row>
    <row r="860" spans="1:19" x14ac:dyDescent="0.3">
      <c r="A860" t="s">
        <v>0</v>
      </c>
      <c r="B860" t="s">
        <v>1726</v>
      </c>
      <c r="C860" t="s">
        <v>2077</v>
      </c>
      <c r="D860" t="s">
        <v>2003</v>
      </c>
      <c r="E860" t="s">
        <v>109</v>
      </c>
      <c r="F860" t="s">
        <v>4368</v>
      </c>
      <c r="G860" t="s">
        <v>2238</v>
      </c>
      <c r="H860" t="s">
        <v>0</v>
      </c>
      <c r="I860" t="s">
        <v>4421</v>
      </c>
      <c r="J860" s="85">
        <v>43627</v>
      </c>
      <c r="K860" t="s">
        <v>4375</v>
      </c>
      <c r="L860" t="s">
        <v>4371</v>
      </c>
      <c r="M860" t="s">
        <v>4372</v>
      </c>
      <c r="N860" t="s">
        <v>702</v>
      </c>
      <c r="O860" t="s">
        <v>708</v>
      </c>
      <c r="P860" t="s">
        <v>4373</v>
      </c>
      <c r="Q860" t="s">
        <v>4367</v>
      </c>
      <c r="R860" t="s">
        <v>0</v>
      </c>
      <c r="S860">
        <v>7082332</v>
      </c>
    </row>
    <row r="861" spans="1:19" x14ac:dyDescent="0.3">
      <c r="A861" t="s">
        <v>0</v>
      </c>
      <c r="B861" t="s">
        <v>635</v>
      </c>
      <c r="C861" t="s">
        <v>2077</v>
      </c>
      <c r="D861" t="s">
        <v>2282</v>
      </c>
      <c r="E861" t="s">
        <v>109</v>
      </c>
      <c r="F861" t="s">
        <v>4368</v>
      </c>
      <c r="G861" t="s">
        <v>2258</v>
      </c>
      <c r="H861" t="s">
        <v>0</v>
      </c>
      <c r="I861" t="s">
        <v>4374</v>
      </c>
      <c r="J861" s="85">
        <v>43420</v>
      </c>
      <c r="K861" t="s">
        <v>4375</v>
      </c>
      <c r="L861" t="s">
        <v>4371</v>
      </c>
      <c r="M861" t="s">
        <v>4372</v>
      </c>
      <c r="N861" t="s">
        <v>708</v>
      </c>
      <c r="O861" t="s">
        <v>708</v>
      </c>
      <c r="P861" t="s">
        <v>4373</v>
      </c>
      <c r="Q861" t="s">
        <v>4367</v>
      </c>
      <c r="R861" t="s">
        <v>0</v>
      </c>
      <c r="S861">
        <v>7082341</v>
      </c>
    </row>
    <row r="862" spans="1:19" x14ac:dyDescent="0.3">
      <c r="A862" t="s">
        <v>0</v>
      </c>
      <c r="B862" t="s">
        <v>634</v>
      </c>
      <c r="C862" t="s">
        <v>2077</v>
      </c>
      <c r="D862" t="s">
        <v>2282</v>
      </c>
      <c r="E862" t="s">
        <v>109</v>
      </c>
      <c r="F862" t="s">
        <v>4384</v>
      </c>
      <c r="G862" t="s">
        <v>2312</v>
      </c>
      <c r="H862" t="s">
        <v>0</v>
      </c>
      <c r="I862" t="s">
        <v>4978</v>
      </c>
      <c r="J862" s="85">
        <v>43525</v>
      </c>
      <c r="K862" t="s">
        <v>4375</v>
      </c>
      <c r="L862" t="s">
        <v>4371</v>
      </c>
      <c r="M862" t="s">
        <v>4372</v>
      </c>
      <c r="N862" t="s">
        <v>702</v>
      </c>
      <c r="O862" t="s">
        <v>708</v>
      </c>
      <c r="P862" t="s">
        <v>4373</v>
      </c>
      <c r="Q862" t="s">
        <v>4367</v>
      </c>
      <c r="R862" t="s">
        <v>0</v>
      </c>
      <c r="S862">
        <v>7082342</v>
      </c>
    </row>
    <row r="863" spans="1:19" x14ac:dyDescent="0.3">
      <c r="A863" t="s">
        <v>0</v>
      </c>
      <c r="B863" t="s">
        <v>4980</v>
      </c>
      <c r="C863" t="s">
        <v>2077</v>
      </c>
      <c r="D863" t="s">
        <v>2282</v>
      </c>
      <c r="E863" t="s">
        <v>109</v>
      </c>
      <c r="F863" t="s">
        <v>24</v>
      </c>
      <c r="G863" t="s">
        <v>4400</v>
      </c>
      <c r="H863" t="s">
        <v>0</v>
      </c>
      <c r="I863" t="s">
        <v>4979</v>
      </c>
      <c r="J863" s="85">
        <v>44182</v>
      </c>
      <c r="K863" t="s">
        <v>4375</v>
      </c>
      <c r="L863" t="s">
        <v>4371</v>
      </c>
      <c r="M863" t="s">
        <v>4372</v>
      </c>
      <c r="N863" t="s">
        <v>0</v>
      </c>
      <c r="O863" t="s">
        <v>0</v>
      </c>
      <c r="P863" t="s">
        <v>4373</v>
      </c>
      <c r="Q863" t="s">
        <v>4367</v>
      </c>
      <c r="R863" t="s">
        <v>0</v>
      </c>
      <c r="S863">
        <v>708234</v>
      </c>
    </row>
    <row r="864" spans="1:19" x14ac:dyDescent="0.3">
      <c r="A864" t="s">
        <v>0</v>
      </c>
      <c r="B864" t="s">
        <v>636</v>
      </c>
      <c r="C864" t="s">
        <v>2077</v>
      </c>
      <c r="D864" t="s">
        <v>2323</v>
      </c>
      <c r="E864" t="s">
        <v>109</v>
      </c>
      <c r="F864" t="s">
        <v>4368</v>
      </c>
      <c r="G864" t="s">
        <v>2258</v>
      </c>
      <c r="H864" t="s">
        <v>0</v>
      </c>
      <c r="I864" t="s">
        <v>4974</v>
      </c>
      <c r="J864" s="85">
        <v>43434</v>
      </c>
      <c r="K864" t="s">
        <v>4375</v>
      </c>
      <c r="L864" t="s">
        <v>4371</v>
      </c>
      <c r="M864" t="s">
        <v>4372</v>
      </c>
      <c r="N864" t="s">
        <v>708</v>
      </c>
      <c r="O864" t="s">
        <v>708</v>
      </c>
      <c r="P864" t="s">
        <v>4373</v>
      </c>
      <c r="Q864" t="s">
        <v>4367</v>
      </c>
      <c r="R864" t="s">
        <v>0</v>
      </c>
      <c r="S864">
        <v>7082351</v>
      </c>
    </row>
    <row r="865" spans="1:19" x14ac:dyDescent="0.3">
      <c r="A865" t="s">
        <v>0</v>
      </c>
      <c r="B865" t="s">
        <v>637</v>
      </c>
      <c r="C865" t="s">
        <v>2077</v>
      </c>
      <c r="D865" t="s">
        <v>2323</v>
      </c>
      <c r="E865" t="s">
        <v>109</v>
      </c>
      <c r="F865" t="s">
        <v>4384</v>
      </c>
      <c r="G865" t="s">
        <v>2312</v>
      </c>
      <c r="H865" t="s">
        <v>0</v>
      </c>
      <c r="I865" t="s">
        <v>4977</v>
      </c>
      <c r="J865" s="85">
        <v>43539</v>
      </c>
      <c r="K865" t="s">
        <v>4375</v>
      </c>
      <c r="L865" t="s">
        <v>4371</v>
      </c>
      <c r="M865" t="s">
        <v>4372</v>
      </c>
      <c r="N865" t="s">
        <v>702</v>
      </c>
      <c r="O865" t="s">
        <v>708</v>
      </c>
      <c r="P865" t="s">
        <v>4373</v>
      </c>
      <c r="Q865" t="s">
        <v>4367</v>
      </c>
      <c r="R865" t="s">
        <v>0</v>
      </c>
      <c r="S865">
        <v>7082352</v>
      </c>
    </row>
    <row r="866" spans="1:19" x14ac:dyDescent="0.3">
      <c r="A866" t="s">
        <v>0</v>
      </c>
      <c r="B866" t="s">
        <v>638</v>
      </c>
      <c r="C866" t="s">
        <v>2077</v>
      </c>
      <c r="D866" t="s">
        <v>2338</v>
      </c>
      <c r="E866" t="s">
        <v>109</v>
      </c>
      <c r="F866" t="s">
        <v>4368</v>
      </c>
      <c r="G866" t="s">
        <v>2258</v>
      </c>
      <c r="H866" t="s">
        <v>0</v>
      </c>
      <c r="I866" t="s">
        <v>4974</v>
      </c>
      <c r="J866" s="85">
        <v>43434</v>
      </c>
      <c r="K866" t="s">
        <v>4375</v>
      </c>
      <c r="L866" t="s">
        <v>4371</v>
      </c>
      <c r="M866" t="s">
        <v>4372</v>
      </c>
      <c r="N866" t="s">
        <v>708</v>
      </c>
      <c r="O866" t="s">
        <v>708</v>
      </c>
      <c r="P866" t="s">
        <v>4373</v>
      </c>
      <c r="Q866" t="s">
        <v>4367</v>
      </c>
      <c r="R866" t="s">
        <v>0</v>
      </c>
      <c r="S866">
        <v>7082361</v>
      </c>
    </row>
    <row r="867" spans="1:19" x14ac:dyDescent="0.3">
      <c r="A867" t="s">
        <v>0</v>
      </c>
      <c r="B867" t="s">
        <v>639</v>
      </c>
      <c r="C867" t="s">
        <v>2077</v>
      </c>
      <c r="D867" t="s">
        <v>2281</v>
      </c>
      <c r="E867" t="s">
        <v>109</v>
      </c>
      <c r="F867" t="s">
        <v>4368</v>
      </c>
      <c r="G867" t="s">
        <v>2238</v>
      </c>
      <c r="H867" t="s">
        <v>0</v>
      </c>
      <c r="I867" t="s">
        <v>4974</v>
      </c>
      <c r="J867" s="85">
        <v>43434</v>
      </c>
      <c r="K867" t="s">
        <v>4375</v>
      </c>
      <c r="L867" t="s">
        <v>4371</v>
      </c>
      <c r="M867" t="s">
        <v>4372</v>
      </c>
      <c r="N867" t="s">
        <v>708</v>
      </c>
      <c r="O867" t="s">
        <v>708</v>
      </c>
      <c r="P867" t="s">
        <v>4373</v>
      </c>
      <c r="Q867" t="s">
        <v>4367</v>
      </c>
      <c r="R867" t="s">
        <v>0</v>
      </c>
      <c r="S867">
        <v>7082371</v>
      </c>
    </row>
    <row r="868" spans="1:19" x14ac:dyDescent="0.3">
      <c r="A868" t="s">
        <v>0</v>
      </c>
      <c r="B868" t="s">
        <v>4976</v>
      </c>
      <c r="C868" t="s">
        <v>2077</v>
      </c>
      <c r="D868" t="s">
        <v>2281</v>
      </c>
      <c r="E868" t="s">
        <v>109</v>
      </c>
      <c r="F868" t="s">
        <v>4384</v>
      </c>
      <c r="G868" t="s">
        <v>2325</v>
      </c>
      <c r="H868" t="s">
        <v>0</v>
      </c>
      <c r="I868" t="s">
        <v>4975</v>
      </c>
      <c r="J868" s="85">
        <v>45665</v>
      </c>
      <c r="K868" t="s">
        <v>4375</v>
      </c>
      <c r="L868" t="s">
        <v>4371</v>
      </c>
      <c r="M868" t="s">
        <v>4372</v>
      </c>
      <c r="N868" t="s">
        <v>702</v>
      </c>
      <c r="O868" t="s">
        <v>708</v>
      </c>
      <c r="P868" t="s">
        <v>4373</v>
      </c>
      <c r="Q868" t="s">
        <v>4367</v>
      </c>
      <c r="R868" t="s">
        <v>0</v>
      </c>
      <c r="S868">
        <v>7082372</v>
      </c>
    </row>
    <row r="869" spans="1:19" x14ac:dyDescent="0.3">
      <c r="A869" t="s">
        <v>0</v>
      </c>
      <c r="B869" t="s">
        <v>1924</v>
      </c>
      <c r="C869" t="s">
        <v>2077</v>
      </c>
      <c r="D869" t="s">
        <v>2371</v>
      </c>
      <c r="E869" t="s">
        <v>109</v>
      </c>
      <c r="F869" t="s">
        <v>4368</v>
      </c>
      <c r="G869" t="s">
        <v>2238</v>
      </c>
      <c r="H869" t="s">
        <v>0</v>
      </c>
      <c r="I869" t="s">
        <v>4973</v>
      </c>
      <c r="J869" s="85">
        <v>44624</v>
      </c>
      <c r="K869" t="s">
        <v>4375</v>
      </c>
      <c r="L869" t="s">
        <v>4371</v>
      </c>
      <c r="M869" t="s">
        <v>4372</v>
      </c>
      <c r="N869" t="s">
        <v>702</v>
      </c>
      <c r="O869" t="s">
        <v>708</v>
      </c>
      <c r="P869" t="s">
        <v>4373</v>
      </c>
      <c r="Q869" t="s">
        <v>4367</v>
      </c>
      <c r="R869" t="s">
        <v>0</v>
      </c>
      <c r="S869">
        <v>7082382</v>
      </c>
    </row>
    <row r="870" spans="1:19" x14ac:dyDescent="0.3">
      <c r="A870" t="s">
        <v>0</v>
      </c>
      <c r="B870" t="s">
        <v>640</v>
      </c>
      <c r="C870" t="s">
        <v>2077</v>
      </c>
      <c r="D870" t="s">
        <v>2371</v>
      </c>
      <c r="E870" t="s">
        <v>109</v>
      </c>
      <c r="F870" t="s">
        <v>4384</v>
      </c>
      <c r="G870" t="s">
        <v>2325</v>
      </c>
      <c r="H870" t="s">
        <v>0</v>
      </c>
      <c r="I870" t="s">
        <v>4973</v>
      </c>
      <c r="J870" s="85">
        <v>44624</v>
      </c>
      <c r="K870" t="s">
        <v>4375</v>
      </c>
      <c r="L870" t="s">
        <v>4371</v>
      </c>
      <c r="M870" t="s">
        <v>4372</v>
      </c>
      <c r="N870" t="s">
        <v>708</v>
      </c>
      <c r="O870" t="s">
        <v>708</v>
      </c>
      <c r="P870" t="s">
        <v>4373</v>
      </c>
      <c r="Q870" t="s">
        <v>4367</v>
      </c>
      <c r="R870" t="s">
        <v>0</v>
      </c>
      <c r="S870">
        <v>7082381</v>
      </c>
    </row>
    <row r="871" spans="1:19" x14ac:dyDescent="0.3">
      <c r="A871" t="s">
        <v>0</v>
      </c>
      <c r="B871" t="s">
        <v>641</v>
      </c>
      <c r="C871" t="s">
        <v>2077</v>
      </c>
      <c r="D871" t="s">
        <v>953</v>
      </c>
      <c r="E871" t="s">
        <v>349</v>
      </c>
      <c r="F871" t="s">
        <v>4368</v>
      </c>
      <c r="G871" t="s">
        <v>3230</v>
      </c>
      <c r="H871" t="s">
        <v>0</v>
      </c>
      <c r="I871" t="s">
        <v>4577</v>
      </c>
      <c r="J871" s="85">
        <v>43434</v>
      </c>
      <c r="K871" t="s">
        <v>4577</v>
      </c>
      <c r="L871" t="s">
        <v>4371</v>
      </c>
      <c r="M871" t="s">
        <v>4372</v>
      </c>
      <c r="N871" t="s">
        <v>708</v>
      </c>
      <c r="O871" t="s">
        <v>708</v>
      </c>
      <c r="P871" t="s">
        <v>4373</v>
      </c>
      <c r="Q871" t="s">
        <v>4367</v>
      </c>
      <c r="R871" t="s">
        <v>0</v>
      </c>
      <c r="S871">
        <v>7087881</v>
      </c>
    </row>
    <row r="872" spans="1:19" x14ac:dyDescent="0.3">
      <c r="A872" t="s">
        <v>0</v>
      </c>
      <c r="B872" t="s">
        <v>641</v>
      </c>
      <c r="C872" t="s">
        <v>2077</v>
      </c>
      <c r="D872" t="s">
        <v>953</v>
      </c>
      <c r="E872" t="s">
        <v>349</v>
      </c>
      <c r="F872" t="s">
        <v>4376</v>
      </c>
      <c r="G872" t="s">
        <v>101</v>
      </c>
      <c r="H872" t="s">
        <v>0</v>
      </c>
      <c r="I872" t="s">
        <v>4577</v>
      </c>
      <c r="J872" s="85">
        <v>45917</v>
      </c>
      <c r="K872" t="s">
        <v>4375</v>
      </c>
      <c r="L872" t="s">
        <v>4371</v>
      </c>
      <c r="M872" t="s">
        <v>4372</v>
      </c>
      <c r="N872" t="s">
        <v>702</v>
      </c>
      <c r="O872" t="s">
        <v>708</v>
      </c>
      <c r="P872" t="s">
        <v>4373</v>
      </c>
      <c r="Q872" t="s">
        <v>4367</v>
      </c>
      <c r="R872" t="s">
        <v>0</v>
      </c>
      <c r="S872">
        <v>7087882</v>
      </c>
    </row>
    <row r="873" spans="1:19" x14ac:dyDescent="0.3">
      <c r="A873" t="s">
        <v>0</v>
      </c>
      <c r="B873" t="s">
        <v>642</v>
      </c>
      <c r="C873" t="s">
        <v>2077</v>
      </c>
      <c r="D873" t="s">
        <v>961</v>
      </c>
      <c r="E873" t="s">
        <v>962</v>
      </c>
      <c r="F873" t="s">
        <v>4368</v>
      </c>
      <c r="G873" t="s">
        <v>101</v>
      </c>
      <c r="H873" t="s">
        <v>0</v>
      </c>
      <c r="I873" t="s">
        <v>4990</v>
      </c>
      <c r="J873" s="85">
        <v>43332</v>
      </c>
      <c r="K873" t="s">
        <v>4375</v>
      </c>
      <c r="L873" t="s">
        <v>4371</v>
      </c>
      <c r="M873" t="s">
        <v>4372</v>
      </c>
      <c r="N873" t="s">
        <v>708</v>
      </c>
      <c r="O873" t="s">
        <v>708</v>
      </c>
      <c r="P873" t="s">
        <v>4373</v>
      </c>
      <c r="Q873" t="s">
        <v>4367</v>
      </c>
      <c r="R873" t="s">
        <v>0</v>
      </c>
      <c r="S873">
        <v>7088511</v>
      </c>
    </row>
    <row r="874" spans="1:19" x14ac:dyDescent="0.3">
      <c r="A874" t="s">
        <v>0</v>
      </c>
      <c r="B874" t="s">
        <v>643</v>
      </c>
      <c r="C874" t="s">
        <v>2077</v>
      </c>
      <c r="D874" t="s">
        <v>957</v>
      </c>
      <c r="E874" t="s">
        <v>99</v>
      </c>
      <c r="F874" t="s">
        <v>4368</v>
      </c>
      <c r="G874" t="s">
        <v>101</v>
      </c>
      <c r="H874" t="s">
        <v>0</v>
      </c>
      <c r="I874" t="s">
        <v>4407</v>
      </c>
      <c r="J874" s="85">
        <v>44610</v>
      </c>
      <c r="K874" t="s">
        <v>4375</v>
      </c>
      <c r="L874" t="s">
        <v>4371</v>
      </c>
      <c r="M874" t="s">
        <v>4372</v>
      </c>
      <c r="N874" t="s">
        <v>708</v>
      </c>
      <c r="O874" t="s">
        <v>708</v>
      </c>
      <c r="P874" t="s">
        <v>4373</v>
      </c>
      <c r="Q874" t="s">
        <v>4367</v>
      </c>
      <c r="R874" t="s">
        <v>0</v>
      </c>
      <c r="S874">
        <v>7088901</v>
      </c>
    </row>
    <row r="875" spans="1:19" x14ac:dyDescent="0.3">
      <c r="A875" t="s">
        <v>0</v>
      </c>
      <c r="B875" t="s">
        <v>1728</v>
      </c>
      <c r="C875" t="s">
        <v>2077</v>
      </c>
      <c r="D875" t="s">
        <v>957</v>
      </c>
      <c r="E875" t="s">
        <v>99</v>
      </c>
      <c r="F875" t="s">
        <v>4384</v>
      </c>
      <c r="G875" t="s">
        <v>106</v>
      </c>
      <c r="H875" t="s">
        <v>0</v>
      </c>
      <c r="I875" t="s">
        <v>4407</v>
      </c>
      <c r="J875" s="85">
        <v>44610</v>
      </c>
      <c r="K875" t="s">
        <v>4375</v>
      </c>
      <c r="L875" t="s">
        <v>4371</v>
      </c>
      <c r="M875" t="s">
        <v>4372</v>
      </c>
      <c r="N875" t="s">
        <v>702</v>
      </c>
      <c r="O875" t="s">
        <v>708</v>
      </c>
      <c r="P875" t="s">
        <v>4373</v>
      </c>
      <c r="Q875" t="s">
        <v>4367</v>
      </c>
      <c r="R875" t="s">
        <v>0</v>
      </c>
      <c r="S875">
        <v>7088902</v>
      </c>
    </row>
    <row r="876" spans="1:19" x14ac:dyDescent="0.3">
      <c r="A876" t="s">
        <v>0</v>
      </c>
      <c r="B876" t="s">
        <v>5826</v>
      </c>
      <c r="C876" t="s">
        <v>2077</v>
      </c>
      <c r="D876" t="s">
        <v>976</v>
      </c>
      <c r="E876" t="s">
        <v>162</v>
      </c>
      <c r="F876" t="s">
        <v>4368</v>
      </c>
      <c r="G876" t="s">
        <v>101</v>
      </c>
      <c r="H876" t="s">
        <v>0</v>
      </c>
      <c r="I876" t="s">
        <v>4403</v>
      </c>
      <c r="J876" s="85">
        <v>45261</v>
      </c>
      <c r="K876" t="s">
        <v>4375</v>
      </c>
      <c r="L876" t="s">
        <v>4371</v>
      </c>
      <c r="M876" t="s">
        <v>4372</v>
      </c>
      <c r="N876" t="s">
        <v>702</v>
      </c>
      <c r="O876" t="s">
        <v>708</v>
      </c>
      <c r="P876" t="s">
        <v>4373</v>
      </c>
      <c r="Q876" t="s">
        <v>4367</v>
      </c>
      <c r="R876" t="s">
        <v>0</v>
      </c>
      <c r="S876">
        <v>7089482</v>
      </c>
    </row>
    <row r="877" spans="1:19" x14ac:dyDescent="0.3">
      <c r="A877" t="s">
        <v>0</v>
      </c>
      <c r="B877" t="s">
        <v>1730</v>
      </c>
      <c r="C877" t="s">
        <v>2077</v>
      </c>
      <c r="D877" t="s">
        <v>2337</v>
      </c>
      <c r="E877" t="s">
        <v>312</v>
      </c>
      <c r="F877" t="s">
        <v>4368</v>
      </c>
      <c r="G877" t="s">
        <v>1714</v>
      </c>
      <c r="H877" t="s">
        <v>0</v>
      </c>
      <c r="I877" t="s">
        <v>4374</v>
      </c>
      <c r="J877" s="85">
        <v>43420</v>
      </c>
      <c r="K877" t="s">
        <v>4375</v>
      </c>
      <c r="L877" t="s">
        <v>4371</v>
      </c>
      <c r="M877" t="s">
        <v>4372</v>
      </c>
      <c r="N877" t="s">
        <v>708</v>
      </c>
      <c r="O877" t="s">
        <v>708</v>
      </c>
      <c r="P877" t="s">
        <v>4373</v>
      </c>
      <c r="Q877" t="s">
        <v>4367</v>
      </c>
      <c r="R877" t="s">
        <v>0</v>
      </c>
      <c r="S877">
        <v>7089501</v>
      </c>
    </row>
    <row r="878" spans="1:19" x14ac:dyDescent="0.3">
      <c r="A878" t="s">
        <v>0</v>
      </c>
      <c r="B878" t="s">
        <v>5044</v>
      </c>
      <c r="C878" t="s">
        <v>2077</v>
      </c>
      <c r="D878" t="s">
        <v>211</v>
      </c>
      <c r="E878" t="s">
        <v>157</v>
      </c>
      <c r="F878" t="s">
        <v>4368</v>
      </c>
      <c r="G878" t="s">
        <v>4387</v>
      </c>
      <c r="H878" t="s">
        <v>0</v>
      </c>
      <c r="I878" t="s">
        <v>4538</v>
      </c>
      <c r="J878" s="85">
        <v>46082</v>
      </c>
      <c r="K878" t="s">
        <v>4375</v>
      </c>
      <c r="L878" t="s">
        <v>4371</v>
      </c>
      <c r="M878" t="s">
        <v>4372</v>
      </c>
      <c r="N878" t="s">
        <v>1605</v>
      </c>
      <c r="O878" t="s">
        <v>708</v>
      </c>
      <c r="P878" t="s">
        <v>4373</v>
      </c>
      <c r="Q878" t="s">
        <v>4367</v>
      </c>
      <c r="R878" t="s">
        <v>0</v>
      </c>
      <c r="S878">
        <v>7089513</v>
      </c>
    </row>
    <row r="879" spans="1:19" x14ac:dyDescent="0.3">
      <c r="A879" t="s">
        <v>0</v>
      </c>
      <c r="B879" t="s">
        <v>5045</v>
      </c>
      <c r="C879" t="s">
        <v>2077</v>
      </c>
      <c r="D879" t="s">
        <v>211</v>
      </c>
      <c r="E879" t="s">
        <v>157</v>
      </c>
      <c r="F879" t="s">
        <v>4384</v>
      </c>
      <c r="G879" t="s">
        <v>57</v>
      </c>
      <c r="H879" t="s">
        <v>0</v>
      </c>
      <c r="I879" t="s">
        <v>4538</v>
      </c>
      <c r="J879" s="85">
        <v>45261</v>
      </c>
      <c r="K879" t="s">
        <v>4390</v>
      </c>
      <c r="L879" t="s">
        <v>4371</v>
      </c>
      <c r="M879" t="s">
        <v>4372</v>
      </c>
      <c r="N879" t="s">
        <v>702</v>
      </c>
      <c r="O879" t="s">
        <v>708</v>
      </c>
      <c r="P879" t="s">
        <v>4373</v>
      </c>
      <c r="Q879" t="s">
        <v>4367</v>
      </c>
      <c r="R879" t="s">
        <v>0</v>
      </c>
      <c r="S879">
        <v>7089512</v>
      </c>
    </row>
    <row r="880" spans="1:19" x14ac:dyDescent="0.3">
      <c r="A880" t="s">
        <v>0</v>
      </c>
      <c r="B880" t="s">
        <v>5047</v>
      </c>
      <c r="C880" t="s">
        <v>2077</v>
      </c>
      <c r="D880" t="s">
        <v>211</v>
      </c>
      <c r="E880" t="s">
        <v>157</v>
      </c>
      <c r="F880" t="s">
        <v>24</v>
      </c>
      <c r="G880" t="s">
        <v>4400</v>
      </c>
      <c r="H880" t="s">
        <v>0</v>
      </c>
      <c r="I880" t="s">
        <v>5046</v>
      </c>
      <c r="J880" s="85">
        <v>44550</v>
      </c>
      <c r="K880" t="s">
        <v>4375</v>
      </c>
      <c r="L880" t="s">
        <v>4371</v>
      </c>
      <c r="M880" t="s">
        <v>4372</v>
      </c>
      <c r="N880" t="s">
        <v>0</v>
      </c>
      <c r="O880" t="s">
        <v>0</v>
      </c>
      <c r="P880" t="s">
        <v>4373</v>
      </c>
      <c r="Q880" t="s">
        <v>4367</v>
      </c>
      <c r="R880" t="s">
        <v>0</v>
      </c>
      <c r="S880">
        <v>708951</v>
      </c>
    </row>
    <row r="881" spans="1:19" x14ac:dyDescent="0.3">
      <c r="A881" t="s">
        <v>0</v>
      </c>
      <c r="B881" t="s">
        <v>1734</v>
      </c>
      <c r="C881" t="s">
        <v>2077</v>
      </c>
      <c r="D881" t="s">
        <v>1494</v>
      </c>
      <c r="E881" t="s">
        <v>1495</v>
      </c>
      <c r="F881" t="s">
        <v>4368</v>
      </c>
      <c r="G881" t="s">
        <v>1339</v>
      </c>
      <c r="H881" t="s">
        <v>0</v>
      </c>
      <c r="I881" t="s">
        <v>5429</v>
      </c>
      <c r="J881" s="85">
        <v>44487</v>
      </c>
      <c r="K881" t="s">
        <v>4375</v>
      </c>
      <c r="L881" t="s">
        <v>4371</v>
      </c>
      <c r="M881" t="s">
        <v>4372</v>
      </c>
      <c r="N881" t="s">
        <v>708</v>
      </c>
      <c r="O881" t="s">
        <v>708</v>
      </c>
      <c r="P881" t="s">
        <v>4373</v>
      </c>
      <c r="Q881" t="s">
        <v>4367</v>
      </c>
      <c r="R881" t="s">
        <v>0</v>
      </c>
      <c r="S881">
        <v>7090021</v>
      </c>
    </row>
    <row r="882" spans="1:19" x14ac:dyDescent="0.3">
      <c r="A882" t="s">
        <v>0</v>
      </c>
      <c r="B882" t="s">
        <v>1732</v>
      </c>
      <c r="C882" t="s">
        <v>2077</v>
      </c>
      <c r="D882" t="s">
        <v>1494</v>
      </c>
      <c r="E882" t="s">
        <v>1495</v>
      </c>
      <c r="F882" t="s">
        <v>4378</v>
      </c>
      <c r="G882" t="s">
        <v>1573</v>
      </c>
      <c r="H882" t="s">
        <v>0</v>
      </c>
      <c r="I882" t="s">
        <v>5297</v>
      </c>
      <c r="J882" s="85">
        <v>44502</v>
      </c>
      <c r="K882" t="s">
        <v>4375</v>
      </c>
      <c r="L882" t="s">
        <v>4371</v>
      </c>
      <c r="M882" t="s">
        <v>4372</v>
      </c>
      <c r="N882" t="s">
        <v>708</v>
      </c>
      <c r="O882" t="s">
        <v>708</v>
      </c>
      <c r="P882" t="s">
        <v>4373</v>
      </c>
      <c r="Q882" t="s">
        <v>4367</v>
      </c>
      <c r="R882" t="s">
        <v>0</v>
      </c>
      <c r="S882">
        <v>7090021</v>
      </c>
    </row>
    <row r="883" spans="1:19" x14ac:dyDescent="0.3">
      <c r="A883" t="s">
        <v>0</v>
      </c>
      <c r="B883" t="s">
        <v>4997</v>
      </c>
      <c r="C883" t="s">
        <v>2077</v>
      </c>
      <c r="D883" t="s">
        <v>2133</v>
      </c>
      <c r="E883" t="s">
        <v>109</v>
      </c>
      <c r="F883" t="s">
        <v>4368</v>
      </c>
      <c r="G883" t="s">
        <v>2254</v>
      </c>
      <c r="H883" t="s">
        <v>0</v>
      </c>
      <c r="I883" t="s">
        <v>4612</v>
      </c>
      <c r="J883" s="85">
        <v>45187</v>
      </c>
      <c r="K883" t="s">
        <v>4375</v>
      </c>
      <c r="L883" t="s">
        <v>4371</v>
      </c>
      <c r="M883" t="s">
        <v>4372</v>
      </c>
      <c r="N883" t="s">
        <v>702</v>
      </c>
      <c r="O883" t="s">
        <v>708</v>
      </c>
      <c r="P883" t="s">
        <v>4373</v>
      </c>
      <c r="Q883" t="s">
        <v>4367</v>
      </c>
      <c r="R883" t="s">
        <v>0</v>
      </c>
      <c r="S883">
        <v>7091502</v>
      </c>
    </row>
    <row r="884" spans="1:19" x14ac:dyDescent="0.3">
      <c r="A884" t="s">
        <v>0</v>
      </c>
      <c r="B884" t="s">
        <v>644</v>
      </c>
      <c r="C884" t="s">
        <v>2077</v>
      </c>
      <c r="D884" t="s">
        <v>2366</v>
      </c>
      <c r="E884" t="s">
        <v>109</v>
      </c>
      <c r="F884" t="s">
        <v>4368</v>
      </c>
      <c r="G884" t="s">
        <v>2238</v>
      </c>
      <c r="H884" t="s">
        <v>0</v>
      </c>
      <c r="I884" t="s">
        <v>4992</v>
      </c>
      <c r="J884" s="85">
        <v>43360</v>
      </c>
      <c r="K884" t="s">
        <v>4375</v>
      </c>
      <c r="L884" t="s">
        <v>4371</v>
      </c>
      <c r="M884" t="s">
        <v>4372</v>
      </c>
      <c r="N884" t="s">
        <v>708</v>
      </c>
      <c r="O884" t="s">
        <v>708</v>
      </c>
      <c r="P884" t="s">
        <v>4373</v>
      </c>
      <c r="Q884" t="s">
        <v>4367</v>
      </c>
      <c r="R884" t="s">
        <v>0</v>
      </c>
      <c r="S884">
        <v>7091561</v>
      </c>
    </row>
    <row r="885" spans="1:19" x14ac:dyDescent="0.3">
      <c r="A885" t="s">
        <v>0</v>
      </c>
      <c r="B885" t="s">
        <v>4994</v>
      </c>
      <c r="C885" t="s">
        <v>2077</v>
      </c>
      <c r="D885" t="s">
        <v>2366</v>
      </c>
      <c r="E885" t="s">
        <v>109</v>
      </c>
      <c r="F885" t="s">
        <v>24</v>
      </c>
      <c r="G885" t="s">
        <v>4400</v>
      </c>
      <c r="H885" t="s">
        <v>0</v>
      </c>
      <c r="I885" t="s">
        <v>4993</v>
      </c>
      <c r="J885" s="85">
        <v>43444</v>
      </c>
      <c r="K885" t="s">
        <v>4375</v>
      </c>
      <c r="L885" t="s">
        <v>4371</v>
      </c>
      <c r="M885" t="s">
        <v>4372</v>
      </c>
      <c r="N885" t="s">
        <v>0</v>
      </c>
      <c r="O885" t="s">
        <v>0</v>
      </c>
      <c r="P885" t="s">
        <v>4373</v>
      </c>
      <c r="Q885" t="s">
        <v>4367</v>
      </c>
      <c r="R885" t="s">
        <v>0</v>
      </c>
      <c r="S885">
        <v>709156</v>
      </c>
    </row>
    <row r="886" spans="1:19" x14ac:dyDescent="0.3">
      <c r="A886" t="s">
        <v>0</v>
      </c>
      <c r="B886" t="s">
        <v>4996</v>
      </c>
      <c r="C886" t="s">
        <v>2077</v>
      </c>
      <c r="D886" t="s">
        <v>2366</v>
      </c>
      <c r="E886" t="s">
        <v>109</v>
      </c>
      <c r="F886" t="s">
        <v>4417</v>
      </c>
      <c r="G886" t="s">
        <v>4418</v>
      </c>
      <c r="H886" t="s">
        <v>0</v>
      </c>
      <c r="I886" t="s">
        <v>4995</v>
      </c>
      <c r="J886" s="85">
        <v>43655</v>
      </c>
      <c r="K886" t="s">
        <v>4375</v>
      </c>
      <c r="L886" t="s">
        <v>4371</v>
      </c>
      <c r="M886" t="s">
        <v>4372</v>
      </c>
      <c r="N886" t="s">
        <v>0</v>
      </c>
      <c r="O886" t="s">
        <v>0</v>
      </c>
      <c r="P886" t="s">
        <v>4373</v>
      </c>
      <c r="Q886" t="s">
        <v>4367</v>
      </c>
      <c r="R886" t="s">
        <v>0</v>
      </c>
      <c r="S886">
        <v>709156</v>
      </c>
    </row>
    <row r="887" spans="1:19" x14ac:dyDescent="0.3">
      <c r="A887" t="s">
        <v>0</v>
      </c>
      <c r="B887" t="s">
        <v>645</v>
      </c>
      <c r="C887" t="s">
        <v>2077</v>
      </c>
      <c r="D887" t="s">
        <v>2173</v>
      </c>
      <c r="E887" t="s">
        <v>109</v>
      </c>
      <c r="F887" t="s">
        <v>4368</v>
      </c>
      <c r="G887" t="s">
        <v>2238</v>
      </c>
      <c r="H887" t="s">
        <v>0</v>
      </c>
      <c r="I887" t="s">
        <v>4992</v>
      </c>
      <c r="J887" s="85">
        <v>43360</v>
      </c>
      <c r="K887" t="s">
        <v>4375</v>
      </c>
      <c r="L887" t="s">
        <v>4371</v>
      </c>
      <c r="M887" t="s">
        <v>4372</v>
      </c>
      <c r="N887" t="s">
        <v>708</v>
      </c>
      <c r="O887" t="s">
        <v>708</v>
      </c>
      <c r="P887" t="s">
        <v>4373</v>
      </c>
      <c r="Q887" t="s">
        <v>4367</v>
      </c>
      <c r="R887" t="s">
        <v>0</v>
      </c>
      <c r="S887">
        <v>7091591</v>
      </c>
    </row>
    <row r="888" spans="1:19" x14ac:dyDescent="0.3">
      <c r="A888" t="s">
        <v>0</v>
      </c>
      <c r="B888" t="s">
        <v>646</v>
      </c>
      <c r="C888" t="s">
        <v>2077</v>
      </c>
      <c r="D888" t="s">
        <v>2146</v>
      </c>
      <c r="E888" t="s">
        <v>109</v>
      </c>
      <c r="F888" t="s">
        <v>4368</v>
      </c>
      <c r="G888" t="s">
        <v>2258</v>
      </c>
      <c r="H888" t="s">
        <v>0</v>
      </c>
      <c r="I888" t="s">
        <v>4990</v>
      </c>
      <c r="J888" s="85">
        <v>43332</v>
      </c>
      <c r="K888" t="s">
        <v>4375</v>
      </c>
      <c r="L888" t="s">
        <v>4371</v>
      </c>
      <c r="M888" t="s">
        <v>4372</v>
      </c>
      <c r="N888" t="s">
        <v>708</v>
      </c>
      <c r="O888" t="s">
        <v>708</v>
      </c>
      <c r="P888" t="s">
        <v>4373</v>
      </c>
      <c r="Q888" t="s">
        <v>4367</v>
      </c>
      <c r="R888" t="s">
        <v>0</v>
      </c>
      <c r="S888">
        <v>7091601</v>
      </c>
    </row>
    <row r="889" spans="1:19" x14ac:dyDescent="0.3">
      <c r="A889" t="s">
        <v>0</v>
      </c>
      <c r="B889" t="s">
        <v>1984</v>
      </c>
      <c r="C889" t="s">
        <v>2077</v>
      </c>
      <c r="D889" t="s">
        <v>2146</v>
      </c>
      <c r="E889" t="s">
        <v>109</v>
      </c>
      <c r="F889" t="s">
        <v>4384</v>
      </c>
      <c r="G889" t="s">
        <v>2312</v>
      </c>
      <c r="H889" t="s">
        <v>0</v>
      </c>
      <c r="I889" t="s">
        <v>4991</v>
      </c>
      <c r="J889" s="85">
        <v>44684</v>
      </c>
      <c r="K889" t="s">
        <v>4375</v>
      </c>
      <c r="L889" t="s">
        <v>4371</v>
      </c>
      <c r="M889" t="s">
        <v>4372</v>
      </c>
      <c r="N889" t="s">
        <v>702</v>
      </c>
      <c r="O889" t="s">
        <v>708</v>
      </c>
      <c r="P889" t="s">
        <v>4373</v>
      </c>
      <c r="Q889" t="s">
        <v>4367</v>
      </c>
      <c r="R889" t="s">
        <v>0</v>
      </c>
      <c r="S889">
        <v>7091602</v>
      </c>
    </row>
    <row r="890" spans="1:19" x14ac:dyDescent="0.3">
      <c r="A890" t="s">
        <v>0</v>
      </c>
      <c r="B890" t="s">
        <v>1736</v>
      </c>
      <c r="C890" t="s">
        <v>2077</v>
      </c>
      <c r="D890" t="s">
        <v>1571</v>
      </c>
      <c r="E890" t="s">
        <v>1572</v>
      </c>
      <c r="F890" t="s">
        <v>4368</v>
      </c>
      <c r="G890" t="s">
        <v>1339</v>
      </c>
      <c r="H890" t="s">
        <v>0</v>
      </c>
      <c r="I890" t="s">
        <v>4403</v>
      </c>
      <c r="J890" s="85">
        <v>45261</v>
      </c>
      <c r="K890" t="s">
        <v>4375</v>
      </c>
      <c r="L890" t="s">
        <v>4371</v>
      </c>
      <c r="M890" t="s">
        <v>4372</v>
      </c>
      <c r="N890" t="s">
        <v>708</v>
      </c>
      <c r="O890" t="s">
        <v>708</v>
      </c>
      <c r="P890" t="s">
        <v>4373</v>
      </c>
      <c r="Q890" t="s">
        <v>4367</v>
      </c>
      <c r="R890" t="s">
        <v>0</v>
      </c>
      <c r="S890">
        <v>7096271</v>
      </c>
    </row>
    <row r="891" spans="1:19" x14ac:dyDescent="0.3">
      <c r="A891" t="s">
        <v>0</v>
      </c>
      <c r="B891" t="s">
        <v>2085</v>
      </c>
      <c r="C891" t="s">
        <v>2077</v>
      </c>
      <c r="D891" t="s">
        <v>1571</v>
      </c>
      <c r="E891" t="s">
        <v>1572</v>
      </c>
      <c r="F891" t="s">
        <v>4384</v>
      </c>
      <c r="G891" t="s">
        <v>57</v>
      </c>
      <c r="H891" t="s">
        <v>0</v>
      </c>
      <c r="I891" t="s">
        <v>5434</v>
      </c>
      <c r="J891" s="85">
        <v>45261</v>
      </c>
      <c r="K891" t="s">
        <v>4375</v>
      </c>
      <c r="L891" t="s">
        <v>4371</v>
      </c>
      <c r="M891" t="s">
        <v>4372</v>
      </c>
      <c r="N891" t="s">
        <v>1605</v>
      </c>
      <c r="O891" t="s">
        <v>708</v>
      </c>
      <c r="P891" t="s">
        <v>4373</v>
      </c>
      <c r="Q891" t="s">
        <v>4367</v>
      </c>
      <c r="R891" t="s">
        <v>0</v>
      </c>
      <c r="S891">
        <v>7096273</v>
      </c>
    </row>
    <row r="892" spans="1:19" x14ac:dyDescent="0.3">
      <c r="A892" t="s">
        <v>0</v>
      </c>
      <c r="B892" t="s">
        <v>5436</v>
      </c>
      <c r="C892" t="s">
        <v>2077</v>
      </c>
      <c r="D892" t="s">
        <v>1571</v>
      </c>
      <c r="E892" t="s">
        <v>1572</v>
      </c>
      <c r="F892" t="s">
        <v>24</v>
      </c>
      <c r="G892" t="s">
        <v>4400</v>
      </c>
      <c r="H892" t="s">
        <v>0</v>
      </c>
      <c r="I892" t="s">
        <v>5435</v>
      </c>
      <c r="J892" s="85">
        <v>44719</v>
      </c>
      <c r="K892" t="s">
        <v>4375</v>
      </c>
      <c r="L892" t="s">
        <v>4371</v>
      </c>
      <c r="M892" t="s">
        <v>4372</v>
      </c>
      <c r="N892" t="s">
        <v>0</v>
      </c>
      <c r="O892" t="s">
        <v>0</v>
      </c>
      <c r="P892" t="s">
        <v>4373</v>
      </c>
      <c r="Q892" t="s">
        <v>4367</v>
      </c>
      <c r="R892" t="s">
        <v>0</v>
      </c>
      <c r="S892">
        <v>709627</v>
      </c>
    </row>
    <row r="893" spans="1:19" x14ac:dyDescent="0.3">
      <c r="A893" t="s">
        <v>0</v>
      </c>
      <c r="B893" t="s">
        <v>5117</v>
      </c>
      <c r="C893" t="s">
        <v>2077</v>
      </c>
      <c r="D893" t="s">
        <v>1102</v>
      </c>
      <c r="E893" t="s">
        <v>1103</v>
      </c>
      <c r="F893" t="s">
        <v>4368</v>
      </c>
      <c r="G893" t="s">
        <v>1339</v>
      </c>
      <c r="H893" t="s">
        <v>0</v>
      </c>
      <c r="I893" t="s">
        <v>4403</v>
      </c>
      <c r="J893" s="85">
        <v>45261</v>
      </c>
      <c r="K893" t="s">
        <v>4375</v>
      </c>
      <c r="L893" t="s">
        <v>4371</v>
      </c>
      <c r="M893" t="s">
        <v>4372</v>
      </c>
      <c r="N893" t="s">
        <v>708</v>
      </c>
      <c r="O893" t="s">
        <v>708</v>
      </c>
      <c r="P893" t="s">
        <v>4373</v>
      </c>
      <c r="Q893" t="s">
        <v>4367</v>
      </c>
      <c r="R893" t="s">
        <v>0</v>
      </c>
      <c r="S893">
        <v>7096311</v>
      </c>
    </row>
    <row r="894" spans="1:19" x14ac:dyDescent="0.3">
      <c r="A894" t="s">
        <v>0</v>
      </c>
      <c r="B894" t="s">
        <v>5010</v>
      </c>
      <c r="C894" t="s">
        <v>2077</v>
      </c>
      <c r="D894" t="s">
        <v>149</v>
      </c>
      <c r="E894" t="s">
        <v>150</v>
      </c>
      <c r="F894" t="s">
        <v>4368</v>
      </c>
      <c r="G894" t="s">
        <v>101</v>
      </c>
      <c r="H894" t="s">
        <v>0</v>
      </c>
      <c r="I894" t="s">
        <v>4403</v>
      </c>
      <c r="J894" s="85">
        <v>45261</v>
      </c>
      <c r="K894" t="s">
        <v>4375</v>
      </c>
      <c r="L894" t="s">
        <v>4371</v>
      </c>
      <c r="M894" t="s">
        <v>4372</v>
      </c>
      <c r="N894" t="s">
        <v>708</v>
      </c>
      <c r="O894" t="s">
        <v>708</v>
      </c>
      <c r="P894" t="s">
        <v>4373</v>
      </c>
      <c r="Q894" t="s">
        <v>4367</v>
      </c>
      <c r="R894" t="s">
        <v>0</v>
      </c>
      <c r="S894">
        <v>7096351</v>
      </c>
    </row>
    <row r="895" spans="1:19" x14ac:dyDescent="0.3">
      <c r="A895" t="s">
        <v>0</v>
      </c>
      <c r="B895" t="s">
        <v>5011</v>
      </c>
      <c r="C895" t="s">
        <v>2077</v>
      </c>
      <c r="D895" t="s">
        <v>149</v>
      </c>
      <c r="E895" t="s">
        <v>150</v>
      </c>
      <c r="F895" t="s">
        <v>24</v>
      </c>
      <c r="G895" t="s">
        <v>4400</v>
      </c>
      <c r="H895" t="s">
        <v>0</v>
      </c>
      <c r="I895" t="s">
        <v>4460</v>
      </c>
      <c r="J895" s="85">
        <v>45006</v>
      </c>
      <c r="K895" t="s">
        <v>4375</v>
      </c>
      <c r="L895" t="s">
        <v>4371</v>
      </c>
      <c r="M895" t="s">
        <v>4372</v>
      </c>
      <c r="N895" t="s">
        <v>0</v>
      </c>
      <c r="O895" t="s">
        <v>0</v>
      </c>
      <c r="P895" t="s">
        <v>4373</v>
      </c>
      <c r="Q895" t="s">
        <v>4367</v>
      </c>
      <c r="R895" t="s">
        <v>0</v>
      </c>
      <c r="S895">
        <v>709635</v>
      </c>
    </row>
    <row r="896" spans="1:19" x14ac:dyDescent="0.3">
      <c r="A896" t="s">
        <v>0</v>
      </c>
      <c r="B896" t="s">
        <v>5013</v>
      </c>
      <c r="C896" t="s">
        <v>2077</v>
      </c>
      <c r="D896" t="s">
        <v>149</v>
      </c>
      <c r="E896" t="s">
        <v>150</v>
      </c>
      <c r="F896" t="s">
        <v>4417</v>
      </c>
      <c r="G896" t="s">
        <v>4418</v>
      </c>
      <c r="H896" t="s">
        <v>0</v>
      </c>
      <c r="I896" t="s">
        <v>5012</v>
      </c>
      <c r="J896" s="85">
        <v>45062</v>
      </c>
      <c r="K896" t="s">
        <v>4375</v>
      </c>
      <c r="L896" t="s">
        <v>4371</v>
      </c>
      <c r="M896" t="s">
        <v>4372</v>
      </c>
      <c r="N896" t="s">
        <v>0</v>
      </c>
      <c r="O896" t="s">
        <v>0</v>
      </c>
      <c r="P896" t="s">
        <v>4373</v>
      </c>
      <c r="Q896" t="s">
        <v>4367</v>
      </c>
      <c r="R896" t="s">
        <v>0</v>
      </c>
      <c r="S896">
        <v>709635</v>
      </c>
    </row>
    <row r="897" spans="1:19" x14ac:dyDescent="0.3">
      <c r="A897" t="s">
        <v>0</v>
      </c>
      <c r="B897" t="s">
        <v>5345</v>
      </c>
      <c r="C897" t="s">
        <v>2077</v>
      </c>
      <c r="D897" t="s">
        <v>2007</v>
      </c>
      <c r="E897" t="s">
        <v>2777</v>
      </c>
      <c r="F897" t="s">
        <v>4368</v>
      </c>
      <c r="G897" t="s">
        <v>101</v>
      </c>
      <c r="H897" t="s">
        <v>0</v>
      </c>
      <c r="I897" t="s">
        <v>4403</v>
      </c>
      <c r="J897" s="85">
        <v>45261</v>
      </c>
      <c r="K897" t="s">
        <v>4375</v>
      </c>
      <c r="L897" t="s">
        <v>4371</v>
      </c>
      <c r="M897" t="s">
        <v>4372</v>
      </c>
      <c r="N897" t="s">
        <v>702</v>
      </c>
      <c r="O897" t="s">
        <v>708</v>
      </c>
      <c r="P897" t="s">
        <v>4373</v>
      </c>
      <c r="Q897" t="s">
        <v>4367</v>
      </c>
      <c r="R897" t="s">
        <v>0</v>
      </c>
      <c r="S897">
        <v>7098892</v>
      </c>
    </row>
    <row r="898" spans="1:19" x14ac:dyDescent="0.3">
      <c r="A898" t="s">
        <v>0</v>
      </c>
      <c r="B898" t="s">
        <v>5346</v>
      </c>
      <c r="C898" t="s">
        <v>2077</v>
      </c>
      <c r="D898" t="s">
        <v>2007</v>
      </c>
      <c r="E898" t="s">
        <v>2777</v>
      </c>
      <c r="F898" t="s">
        <v>24</v>
      </c>
      <c r="G898" t="s">
        <v>4400</v>
      </c>
      <c r="H898" t="s">
        <v>0</v>
      </c>
      <c r="I898" t="s">
        <v>4595</v>
      </c>
      <c r="J898" s="85">
        <v>45610</v>
      </c>
      <c r="K898" t="s">
        <v>4375</v>
      </c>
      <c r="L898" t="s">
        <v>4371</v>
      </c>
      <c r="M898" t="s">
        <v>4372</v>
      </c>
      <c r="N898" t="s">
        <v>0</v>
      </c>
      <c r="O898" t="s">
        <v>0</v>
      </c>
      <c r="P898" t="s">
        <v>4373</v>
      </c>
      <c r="Q898" t="s">
        <v>4367</v>
      </c>
      <c r="R898" t="s">
        <v>0</v>
      </c>
      <c r="S898">
        <v>709889</v>
      </c>
    </row>
    <row r="899" spans="1:19" x14ac:dyDescent="0.3">
      <c r="A899" t="s">
        <v>0</v>
      </c>
      <c r="B899" t="s">
        <v>5472</v>
      </c>
      <c r="C899" t="s">
        <v>2077</v>
      </c>
      <c r="D899" t="s">
        <v>2316</v>
      </c>
      <c r="E899" t="s">
        <v>3138</v>
      </c>
      <c r="F899" t="s">
        <v>4376</v>
      </c>
      <c r="G899" t="s">
        <v>4578</v>
      </c>
      <c r="H899" t="s">
        <v>0</v>
      </c>
      <c r="I899" t="s">
        <v>4538</v>
      </c>
      <c r="J899" s="85">
        <v>46082</v>
      </c>
      <c r="K899" t="s">
        <v>4375</v>
      </c>
      <c r="L899" t="s">
        <v>4371</v>
      </c>
      <c r="M899" t="s">
        <v>4372</v>
      </c>
      <c r="N899" t="s">
        <v>1610</v>
      </c>
      <c r="O899" t="s">
        <v>708</v>
      </c>
      <c r="P899" t="s">
        <v>4373</v>
      </c>
      <c r="Q899" t="s">
        <v>4367</v>
      </c>
      <c r="R899" t="s">
        <v>0</v>
      </c>
      <c r="S899">
        <v>7098925</v>
      </c>
    </row>
    <row r="900" spans="1:19" x14ac:dyDescent="0.3">
      <c r="A900" t="s">
        <v>0</v>
      </c>
      <c r="B900" t="s">
        <v>5473</v>
      </c>
      <c r="C900" t="s">
        <v>2077</v>
      </c>
      <c r="D900" t="s">
        <v>2316</v>
      </c>
      <c r="E900" t="s">
        <v>3138</v>
      </c>
      <c r="F900" t="s">
        <v>4561</v>
      </c>
      <c r="G900" t="s">
        <v>101</v>
      </c>
      <c r="H900" t="s">
        <v>0</v>
      </c>
      <c r="I900" t="s">
        <v>4538</v>
      </c>
      <c r="J900" s="85">
        <v>45992</v>
      </c>
      <c r="K900" t="s">
        <v>4390</v>
      </c>
      <c r="L900" t="s">
        <v>4371</v>
      </c>
      <c r="M900" t="s">
        <v>4372</v>
      </c>
      <c r="N900" t="s">
        <v>768</v>
      </c>
      <c r="O900" t="s">
        <v>708</v>
      </c>
      <c r="P900" t="s">
        <v>4373</v>
      </c>
      <c r="Q900" t="s">
        <v>4367</v>
      </c>
      <c r="R900" t="s">
        <v>0</v>
      </c>
      <c r="S900">
        <v>7098924</v>
      </c>
    </row>
    <row r="901" spans="1:19" x14ac:dyDescent="0.3">
      <c r="A901" t="s">
        <v>0</v>
      </c>
      <c r="B901" t="s">
        <v>4227</v>
      </c>
      <c r="C901" t="s">
        <v>2077</v>
      </c>
      <c r="D901" t="s">
        <v>2006</v>
      </c>
      <c r="E901" t="s">
        <v>2778</v>
      </c>
      <c r="F901" t="s">
        <v>4368</v>
      </c>
      <c r="G901" t="s">
        <v>101</v>
      </c>
      <c r="H901" t="s">
        <v>0</v>
      </c>
      <c r="I901" t="s">
        <v>4403</v>
      </c>
      <c r="J901" s="85">
        <v>45261</v>
      </c>
      <c r="K901" t="s">
        <v>4375</v>
      </c>
      <c r="L901" t="s">
        <v>4371</v>
      </c>
      <c r="M901" t="s">
        <v>4372</v>
      </c>
      <c r="N901" t="s">
        <v>1605</v>
      </c>
      <c r="O901" t="s">
        <v>708</v>
      </c>
      <c r="P901" t="s">
        <v>4373</v>
      </c>
      <c r="Q901" t="s">
        <v>4367</v>
      </c>
      <c r="R901" t="s">
        <v>0</v>
      </c>
      <c r="S901">
        <v>7105853</v>
      </c>
    </row>
    <row r="902" spans="1:19" x14ac:dyDescent="0.3">
      <c r="A902" t="s">
        <v>0</v>
      </c>
      <c r="B902" t="s">
        <v>5348</v>
      </c>
      <c r="C902" t="s">
        <v>2077</v>
      </c>
      <c r="D902" t="s">
        <v>2006</v>
      </c>
      <c r="E902" t="s">
        <v>2778</v>
      </c>
      <c r="F902" t="s">
        <v>24</v>
      </c>
      <c r="G902" t="s">
        <v>4400</v>
      </c>
      <c r="H902" t="s">
        <v>0</v>
      </c>
      <c r="I902" t="s">
        <v>5347</v>
      </c>
      <c r="J902" s="85">
        <v>44741</v>
      </c>
      <c r="K902" t="s">
        <v>4375</v>
      </c>
      <c r="L902" t="s">
        <v>4371</v>
      </c>
      <c r="M902" t="s">
        <v>4372</v>
      </c>
      <c r="N902" t="s">
        <v>0</v>
      </c>
      <c r="O902" t="s">
        <v>0</v>
      </c>
      <c r="P902" t="s">
        <v>4373</v>
      </c>
      <c r="Q902" t="s">
        <v>4367</v>
      </c>
      <c r="R902" t="s">
        <v>0</v>
      </c>
      <c r="S902">
        <v>710585</v>
      </c>
    </row>
    <row r="903" spans="1:19" x14ac:dyDescent="0.3">
      <c r="A903" t="s">
        <v>0</v>
      </c>
      <c r="B903" t="s">
        <v>5349</v>
      </c>
      <c r="C903" t="s">
        <v>2077</v>
      </c>
      <c r="D903" t="s">
        <v>2006</v>
      </c>
      <c r="E903" t="s">
        <v>2778</v>
      </c>
      <c r="F903" t="s">
        <v>4417</v>
      </c>
      <c r="G903" t="s">
        <v>4418</v>
      </c>
      <c r="H903" t="s">
        <v>0</v>
      </c>
      <c r="I903" t="s">
        <v>4704</v>
      </c>
      <c r="J903" s="85">
        <v>44760</v>
      </c>
      <c r="K903" t="s">
        <v>4375</v>
      </c>
      <c r="L903" t="s">
        <v>4371</v>
      </c>
      <c r="M903" t="s">
        <v>4372</v>
      </c>
      <c r="N903" t="s">
        <v>0</v>
      </c>
      <c r="O903" t="s">
        <v>0</v>
      </c>
      <c r="P903" t="s">
        <v>4373</v>
      </c>
      <c r="Q903" t="s">
        <v>4367</v>
      </c>
      <c r="R903" t="s">
        <v>0</v>
      </c>
      <c r="S903">
        <v>710585</v>
      </c>
    </row>
    <row r="904" spans="1:19" x14ac:dyDescent="0.3">
      <c r="A904" t="s">
        <v>0</v>
      </c>
      <c r="B904" t="s">
        <v>5350</v>
      </c>
      <c r="C904" t="s">
        <v>2077</v>
      </c>
      <c r="D904" t="s">
        <v>2006</v>
      </c>
      <c r="E904" t="s">
        <v>2778</v>
      </c>
      <c r="F904" t="s">
        <v>4437</v>
      </c>
      <c r="G904" t="s">
        <v>4418</v>
      </c>
      <c r="H904" t="s">
        <v>0</v>
      </c>
      <c r="I904" t="s">
        <v>4595</v>
      </c>
      <c r="J904" s="85">
        <v>45610</v>
      </c>
      <c r="K904" t="s">
        <v>4375</v>
      </c>
      <c r="L904" t="s">
        <v>4371</v>
      </c>
      <c r="M904" t="s">
        <v>4372</v>
      </c>
      <c r="N904" t="s">
        <v>0</v>
      </c>
      <c r="O904" t="s">
        <v>0</v>
      </c>
      <c r="P904" t="s">
        <v>4373</v>
      </c>
      <c r="Q904" t="s">
        <v>4367</v>
      </c>
      <c r="R904" t="s">
        <v>0</v>
      </c>
      <c r="S904">
        <v>710585</v>
      </c>
    </row>
    <row r="905" spans="1:19" x14ac:dyDescent="0.3">
      <c r="A905" t="s">
        <v>0</v>
      </c>
      <c r="B905" t="s">
        <v>5567</v>
      </c>
      <c r="C905" t="s">
        <v>2077</v>
      </c>
      <c r="D905" t="s">
        <v>2469</v>
      </c>
      <c r="E905" t="s">
        <v>2470</v>
      </c>
      <c r="F905" t="s">
        <v>4368</v>
      </c>
      <c r="G905" t="s">
        <v>2238</v>
      </c>
      <c r="H905" t="s">
        <v>0</v>
      </c>
      <c r="I905" t="s">
        <v>4403</v>
      </c>
      <c r="J905" s="85">
        <v>45408</v>
      </c>
      <c r="K905" t="s">
        <v>4375</v>
      </c>
      <c r="L905" t="s">
        <v>4371</v>
      </c>
      <c r="M905" t="s">
        <v>4372</v>
      </c>
      <c r="N905" t="s">
        <v>1605</v>
      </c>
      <c r="O905" t="s">
        <v>708</v>
      </c>
      <c r="P905" t="s">
        <v>4373</v>
      </c>
      <c r="Q905" t="s">
        <v>4367</v>
      </c>
      <c r="R905" t="s">
        <v>0</v>
      </c>
      <c r="S905">
        <v>7106983</v>
      </c>
    </row>
    <row r="906" spans="1:19" x14ac:dyDescent="0.3">
      <c r="A906" t="s">
        <v>0</v>
      </c>
      <c r="B906" t="s">
        <v>5569</v>
      </c>
      <c r="C906" t="s">
        <v>2077</v>
      </c>
      <c r="D906" t="s">
        <v>2469</v>
      </c>
      <c r="E906" t="s">
        <v>2470</v>
      </c>
      <c r="F906" t="s">
        <v>4384</v>
      </c>
      <c r="G906" t="s">
        <v>4393</v>
      </c>
      <c r="H906" t="s">
        <v>0</v>
      </c>
      <c r="I906" t="s">
        <v>5568</v>
      </c>
      <c r="J906" s="85">
        <v>46078</v>
      </c>
      <c r="K906" t="s">
        <v>4375</v>
      </c>
      <c r="L906" t="s">
        <v>4371</v>
      </c>
      <c r="M906" t="s">
        <v>4372</v>
      </c>
      <c r="N906" t="s">
        <v>702</v>
      </c>
      <c r="O906" t="s">
        <v>708</v>
      </c>
      <c r="P906" t="s">
        <v>4373</v>
      </c>
      <c r="Q906" t="s">
        <v>4367</v>
      </c>
      <c r="R906" t="s">
        <v>0</v>
      </c>
      <c r="S906">
        <v>7106982</v>
      </c>
    </row>
    <row r="907" spans="1:19" x14ac:dyDescent="0.3">
      <c r="A907" t="s">
        <v>0</v>
      </c>
      <c r="B907" t="s">
        <v>5571</v>
      </c>
      <c r="C907" t="s">
        <v>2077</v>
      </c>
      <c r="D907" t="s">
        <v>2469</v>
      </c>
      <c r="E907" t="s">
        <v>2470</v>
      </c>
      <c r="F907" t="s">
        <v>24</v>
      </c>
      <c r="G907" t="s">
        <v>4400</v>
      </c>
      <c r="H907" t="s">
        <v>0</v>
      </c>
      <c r="I907" t="s">
        <v>5570</v>
      </c>
      <c r="J907" s="85">
        <v>45589</v>
      </c>
      <c r="K907" t="s">
        <v>4375</v>
      </c>
      <c r="L907" t="s">
        <v>4371</v>
      </c>
      <c r="M907" t="s">
        <v>4372</v>
      </c>
      <c r="N907" t="s">
        <v>0</v>
      </c>
      <c r="O907" t="s">
        <v>0</v>
      </c>
      <c r="P907" t="s">
        <v>4373</v>
      </c>
      <c r="Q907" t="s">
        <v>4367</v>
      </c>
      <c r="R907" t="s">
        <v>0</v>
      </c>
      <c r="S907">
        <v>710698</v>
      </c>
    </row>
    <row r="908" spans="1:19" x14ac:dyDescent="0.3">
      <c r="A908" t="s">
        <v>0</v>
      </c>
      <c r="B908" t="s">
        <v>1737</v>
      </c>
      <c r="C908" t="s">
        <v>2077</v>
      </c>
      <c r="D908" t="s">
        <v>2317</v>
      </c>
      <c r="E908" t="s">
        <v>2280</v>
      </c>
      <c r="F908" t="s">
        <v>4368</v>
      </c>
      <c r="G908" t="s">
        <v>1714</v>
      </c>
      <c r="H908" t="s">
        <v>0</v>
      </c>
      <c r="I908" t="s">
        <v>5163</v>
      </c>
      <c r="J908" s="85">
        <v>43727</v>
      </c>
      <c r="K908" t="s">
        <v>4375</v>
      </c>
      <c r="L908" t="s">
        <v>4371</v>
      </c>
      <c r="M908" t="s">
        <v>4372</v>
      </c>
      <c r="N908" t="s">
        <v>708</v>
      </c>
      <c r="O908" t="s">
        <v>708</v>
      </c>
      <c r="P908" t="s">
        <v>4373</v>
      </c>
      <c r="Q908" t="s">
        <v>4367</v>
      </c>
      <c r="R908" t="s">
        <v>0</v>
      </c>
      <c r="S908">
        <v>7108081</v>
      </c>
    </row>
    <row r="909" spans="1:19" x14ac:dyDescent="0.3">
      <c r="A909" t="s">
        <v>0</v>
      </c>
      <c r="B909" t="s">
        <v>647</v>
      </c>
      <c r="C909" t="s">
        <v>2077</v>
      </c>
      <c r="D909" t="s">
        <v>965</v>
      </c>
      <c r="E909" t="s">
        <v>966</v>
      </c>
      <c r="F909" t="s">
        <v>4368</v>
      </c>
      <c r="G909" t="s">
        <v>101</v>
      </c>
      <c r="H909" t="s">
        <v>0</v>
      </c>
      <c r="I909" t="s">
        <v>4998</v>
      </c>
      <c r="J909" s="85">
        <v>43378</v>
      </c>
      <c r="K909" t="s">
        <v>4375</v>
      </c>
      <c r="L909" t="s">
        <v>4371</v>
      </c>
      <c r="M909" t="s">
        <v>4372</v>
      </c>
      <c r="N909" t="s">
        <v>708</v>
      </c>
      <c r="O909" t="s">
        <v>708</v>
      </c>
      <c r="P909" t="s">
        <v>4373</v>
      </c>
      <c r="Q909" t="s">
        <v>4367</v>
      </c>
      <c r="R909" t="s">
        <v>0</v>
      </c>
      <c r="S909">
        <v>7117791</v>
      </c>
    </row>
    <row r="910" spans="1:19" x14ac:dyDescent="0.3">
      <c r="A910" t="s">
        <v>0</v>
      </c>
      <c r="B910" t="s">
        <v>648</v>
      </c>
      <c r="C910" t="s">
        <v>2077</v>
      </c>
      <c r="D910" t="s">
        <v>214</v>
      </c>
      <c r="E910" t="s">
        <v>215</v>
      </c>
      <c r="F910" t="s">
        <v>4368</v>
      </c>
      <c r="G910" t="s">
        <v>101</v>
      </c>
      <c r="H910" t="s">
        <v>0</v>
      </c>
      <c r="I910" t="s">
        <v>4403</v>
      </c>
      <c r="J910" s="85">
        <v>45261</v>
      </c>
      <c r="K910" t="s">
        <v>4375</v>
      </c>
      <c r="L910" t="s">
        <v>4371</v>
      </c>
      <c r="M910" t="s">
        <v>4372</v>
      </c>
      <c r="N910" t="s">
        <v>708</v>
      </c>
      <c r="O910" t="s">
        <v>708</v>
      </c>
      <c r="P910" t="s">
        <v>4373</v>
      </c>
      <c r="Q910" t="s">
        <v>4367</v>
      </c>
      <c r="R910" t="s">
        <v>0</v>
      </c>
      <c r="S910">
        <v>7123911</v>
      </c>
    </row>
    <row r="911" spans="1:19" x14ac:dyDescent="0.3">
      <c r="A911" t="s">
        <v>0</v>
      </c>
      <c r="B911" t="s">
        <v>649</v>
      </c>
      <c r="C911" t="s">
        <v>2077</v>
      </c>
      <c r="D911" t="s">
        <v>1166</v>
      </c>
      <c r="E911" t="s">
        <v>1167</v>
      </c>
      <c r="F911" t="s">
        <v>4368</v>
      </c>
      <c r="G911" t="s">
        <v>101</v>
      </c>
      <c r="H911" t="s">
        <v>0</v>
      </c>
      <c r="I911" t="s">
        <v>4403</v>
      </c>
      <c r="J911" s="85">
        <v>45261</v>
      </c>
      <c r="K911" t="s">
        <v>4375</v>
      </c>
      <c r="L911" t="s">
        <v>4371</v>
      </c>
      <c r="M911" t="s">
        <v>4372</v>
      </c>
      <c r="N911" t="s">
        <v>708</v>
      </c>
      <c r="O911" t="s">
        <v>708</v>
      </c>
      <c r="P911" t="s">
        <v>4373</v>
      </c>
      <c r="Q911" t="s">
        <v>4367</v>
      </c>
      <c r="R911" t="s">
        <v>0</v>
      </c>
      <c r="S911">
        <v>7125761</v>
      </c>
    </row>
    <row r="912" spans="1:19" x14ac:dyDescent="0.3">
      <c r="A912" t="s">
        <v>0</v>
      </c>
      <c r="B912" t="s">
        <v>5160</v>
      </c>
      <c r="C912" t="s">
        <v>2077</v>
      </c>
      <c r="D912" t="s">
        <v>1166</v>
      </c>
      <c r="E912" t="s">
        <v>1167</v>
      </c>
      <c r="F912" t="s">
        <v>24</v>
      </c>
      <c r="G912" t="s">
        <v>4400</v>
      </c>
      <c r="H912" t="s">
        <v>0</v>
      </c>
      <c r="I912" t="s">
        <v>5159</v>
      </c>
      <c r="J912" s="85">
        <v>45442</v>
      </c>
      <c r="K912" t="s">
        <v>4375</v>
      </c>
      <c r="L912" t="s">
        <v>4371</v>
      </c>
      <c r="M912" t="s">
        <v>4372</v>
      </c>
      <c r="N912" t="s">
        <v>0</v>
      </c>
      <c r="O912" t="s">
        <v>0</v>
      </c>
      <c r="P912" t="s">
        <v>4373</v>
      </c>
      <c r="Q912" t="s">
        <v>4367</v>
      </c>
      <c r="R912" t="s">
        <v>0</v>
      </c>
      <c r="S912">
        <v>712576</v>
      </c>
    </row>
    <row r="913" spans="1:19" x14ac:dyDescent="0.3">
      <c r="A913" t="s">
        <v>0</v>
      </c>
      <c r="B913" t="s">
        <v>5161</v>
      </c>
      <c r="C913" t="s">
        <v>2077</v>
      </c>
      <c r="D913" t="s">
        <v>1166</v>
      </c>
      <c r="E913" t="s">
        <v>1167</v>
      </c>
      <c r="F913" t="s">
        <v>4417</v>
      </c>
      <c r="G913" t="s">
        <v>4418</v>
      </c>
      <c r="H913" t="s">
        <v>0</v>
      </c>
      <c r="I913" t="s">
        <v>4595</v>
      </c>
      <c r="J913" s="85">
        <v>45610</v>
      </c>
      <c r="K913" t="s">
        <v>4375</v>
      </c>
      <c r="L913" t="s">
        <v>4371</v>
      </c>
      <c r="M913" t="s">
        <v>4372</v>
      </c>
      <c r="N913" t="s">
        <v>0</v>
      </c>
      <c r="O913" t="s">
        <v>0</v>
      </c>
      <c r="P913" t="s">
        <v>4373</v>
      </c>
      <c r="Q913" t="s">
        <v>4367</v>
      </c>
      <c r="R913" t="s">
        <v>0</v>
      </c>
      <c r="S913">
        <v>712576</v>
      </c>
    </row>
    <row r="914" spans="1:19" x14ac:dyDescent="0.3">
      <c r="A914" t="s">
        <v>0</v>
      </c>
      <c r="B914" t="s">
        <v>5162</v>
      </c>
      <c r="C914" t="s">
        <v>2077</v>
      </c>
      <c r="D914" t="s">
        <v>1166</v>
      </c>
      <c r="E914" t="s">
        <v>1167</v>
      </c>
      <c r="F914" t="s">
        <v>4437</v>
      </c>
      <c r="G914" t="s">
        <v>4418</v>
      </c>
      <c r="H914" t="s">
        <v>0</v>
      </c>
      <c r="I914" t="s">
        <v>4470</v>
      </c>
      <c r="J914" s="85">
        <v>45943</v>
      </c>
      <c r="K914" t="s">
        <v>4375</v>
      </c>
      <c r="L914" t="s">
        <v>4371</v>
      </c>
      <c r="M914" t="s">
        <v>4372</v>
      </c>
      <c r="N914" t="s">
        <v>0</v>
      </c>
      <c r="O914" t="s">
        <v>0</v>
      </c>
      <c r="P914" t="s">
        <v>4373</v>
      </c>
      <c r="Q914" t="s">
        <v>4367</v>
      </c>
      <c r="R914" t="s">
        <v>0</v>
      </c>
      <c r="S914">
        <v>712576</v>
      </c>
    </row>
    <row r="915" spans="1:19" x14ac:dyDescent="0.3">
      <c r="A915" t="s">
        <v>0</v>
      </c>
      <c r="B915" t="s">
        <v>4404</v>
      </c>
      <c r="C915" t="s">
        <v>2077</v>
      </c>
      <c r="D915" t="s">
        <v>2252</v>
      </c>
      <c r="E915" t="s">
        <v>2393</v>
      </c>
      <c r="F915" t="s">
        <v>4368</v>
      </c>
      <c r="G915" t="s">
        <v>1705</v>
      </c>
      <c r="H915" t="s">
        <v>0</v>
      </c>
      <c r="I915" t="s">
        <v>4403</v>
      </c>
      <c r="J915" s="85">
        <v>45266</v>
      </c>
      <c r="K915" t="s">
        <v>4375</v>
      </c>
      <c r="L915" t="s">
        <v>4371</v>
      </c>
      <c r="M915" t="s">
        <v>4372</v>
      </c>
      <c r="N915" t="s">
        <v>702</v>
      </c>
      <c r="O915" t="s">
        <v>708</v>
      </c>
      <c r="P915" t="s">
        <v>4373</v>
      </c>
      <c r="Q915" t="s">
        <v>4367</v>
      </c>
      <c r="R915" t="s">
        <v>0</v>
      </c>
      <c r="S915">
        <v>7127072</v>
      </c>
    </row>
    <row r="916" spans="1:19" x14ac:dyDescent="0.3">
      <c r="A916" t="s">
        <v>0</v>
      </c>
      <c r="B916" t="s">
        <v>5079</v>
      </c>
      <c r="C916" t="s">
        <v>2077</v>
      </c>
      <c r="D916" t="s">
        <v>252</v>
      </c>
      <c r="E916" t="s">
        <v>28</v>
      </c>
      <c r="F916" t="s">
        <v>4368</v>
      </c>
      <c r="G916" t="s">
        <v>1339</v>
      </c>
      <c r="H916" t="s">
        <v>0</v>
      </c>
      <c r="I916" t="s">
        <v>4403</v>
      </c>
      <c r="J916" s="85">
        <v>45261</v>
      </c>
      <c r="K916" t="s">
        <v>4375</v>
      </c>
      <c r="L916" t="s">
        <v>4371</v>
      </c>
      <c r="M916" t="s">
        <v>4372</v>
      </c>
      <c r="N916" t="s">
        <v>1605</v>
      </c>
      <c r="O916" t="s">
        <v>708</v>
      </c>
      <c r="P916" t="s">
        <v>4373</v>
      </c>
      <c r="Q916" t="s">
        <v>4367</v>
      </c>
      <c r="R916" t="s">
        <v>0</v>
      </c>
      <c r="S916">
        <v>7128933</v>
      </c>
    </row>
    <row r="917" spans="1:19" x14ac:dyDescent="0.3">
      <c r="A917" t="s">
        <v>0</v>
      </c>
      <c r="B917" t="s">
        <v>5080</v>
      </c>
      <c r="C917" t="s">
        <v>2077</v>
      </c>
      <c r="D917" t="s">
        <v>252</v>
      </c>
      <c r="E917" t="s">
        <v>28</v>
      </c>
      <c r="F917" t="s">
        <v>4384</v>
      </c>
      <c r="G917" t="s">
        <v>57</v>
      </c>
      <c r="H917" t="s">
        <v>0</v>
      </c>
      <c r="I917" t="s">
        <v>4403</v>
      </c>
      <c r="J917" s="85">
        <v>45261</v>
      </c>
      <c r="K917" t="s">
        <v>4375</v>
      </c>
      <c r="L917" t="s">
        <v>4371</v>
      </c>
      <c r="M917" t="s">
        <v>4372</v>
      </c>
      <c r="N917" t="s">
        <v>768</v>
      </c>
      <c r="O917" t="s">
        <v>708</v>
      </c>
      <c r="P917" t="s">
        <v>4373</v>
      </c>
      <c r="Q917" t="s">
        <v>4367</v>
      </c>
      <c r="R917" t="s">
        <v>0</v>
      </c>
      <c r="S917">
        <v>7128934</v>
      </c>
    </row>
    <row r="918" spans="1:19" x14ac:dyDescent="0.3">
      <c r="A918" t="s">
        <v>0</v>
      </c>
      <c r="B918" t="s">
        <v>5081</v>
      </c>
      <c r="C918" t="s">
        <v>2077</v>
      </c>
      <c r="D918" t="s">
        <v>972</v>
      </c>
      <c r="E918" t="s">
        <v>28</v>
      </c>
      <c r="F918" t="s">
        <v>4368</v>
      </c>
      <c r="G918" t="s">
        <v>101</v>
      </c>
      <c r="H918" t="s">
        <v>0</v>
      </c>
      <c r="I918" t="s">
        <v>4403</v>
      </c>
      <c r="J918" s="85">
        <v>45261</v>
      </c>
      <c r="K918" t="s">
        <v>4375</v>
      </c>
      <c r="L918" t="s">
        <v>4371</v>
      </c>
      <c r="M918" t="s">
        <v>4372</v>
      </c>
      <c r="N918" t="s">
        <v>702</v>
      </c>
      <c r="O918" t="s">
        <v>708</v>
      </c>
      <c r="P918" t="s">
        <v>4373</v>
      </c>
      <c r="Q918" t="s">
        <v>4367</v>
      </c>
      <c r="R918" t="s">
        <v>0</v>
      </c>
      <c r="S918">
        <v>7129082</v>
      </c>
    </row>
    <row r="919" spans="1:19" x14ac:dyDescent="0.3">
      <c r="A919" t="s">
        <v>0</v>
      </c>
      <c r="B919" t="s">
        <v>5082</v>
      </c>
      <c r="C919" t="s">
        <v>2077</v>
      </c>
      <c r="D919" t="s">
        <v>970</v>
      </c>
      <c r="E919" t="s">
        <v>28</v>
      </c>
      <c r="F919" t="s">
        <v>4368</v>
      </c>
      <c r="G919" t="s">
        <v>101</v>
      </c>
      <c r="H919" t="s">
        <v>0</v>
      </c>
      <c r="I919" t="s">
        <v>4403</v>
      </c>
      <c r="J919" s="85">
        <v>45261</v>
      </c>
      <c r="K919" t="s">
        <v>4375</v>
      </c>
      <c r="L919" t="s">
        <v>4371</v>
      </c>
      <c r="M919" t="s">
        <v>4372</v>
      </c>
      <c r="N919" t="s">
        <v>702</v>
      </c>
      <c r="O919" t="s">
        <v>708</v>
      </c>
      <c r="P919" t="s">
        <v>4373</v>
      </c>
      <c r="Q919" t="s">
        <v>4367</v>
      </c>
      <c r="R919" t="s">
        <v>0</v>
      </c>
      <c r="S919">
        <v>7129132</v>
      </c>
    </row>
    <row r="920" spans="1:19" x14ac:dyDescent="0.3">
      <c r="A920" t="s">
        <v>0</v>
      </c>
      <c r="B920" t="s">
        <v>650</v>
      </c>
      <c r="C920" t="s">
        <v>2077</v>
      </c>
      <c r="D920" t="s">
        <v>2321</v>
      </c>
      <c r="E920" t="s">
        <v>109</v>
      </c>
      <c r="F920" t="s">
        <v>4368</v>
      </c>
      <c r="G920" t="s">
        <v>2258</v>
      </c>
      <c r="H920" t="s">
        <v>0</v>
      </c>
      <c r="I920" t="s">
        <v>4999</v>
      </c>
      <c r="J920" s="85">
        <v>43382</v>
      </c>
      <c r="K920" t="s">
        <v>4375</v>
      </c>
      <c r="L920" t="s">
        <v>4371</v>
      </c>
      <c r="M920" t="s">
        <v>4372</v>
      </c>
      <c r="N920" t="s">
        <v>708</v>
      </c>
      <c r="O920" t="s">
        <v>708</v>
      </c>
      <c r="P920" t="s">
        <v>4373</v>
      </c>
      <c r="Q920" t="s">
        <v>4367</v>
      </c>
      <c r="R920" t="s">
        <v>0</v>
      </c>
      <c r="S920">
        <v>7131681</v>
      </c>
    </row>
    <row r="921" spans="1:19" x14ac:dyDescent="0.3">
      <c r="A921" t="s">
        <v>0</v>
      </c>
      <c r="B921" t="s">
        <v>5001</v>
      </c>
      <c r="C921" t="s">
        <v>2077</v>
      </c>
      <c r="D921" t="s">
        <v>2321</v>
      </c>
      <c r="E921" t="s">
        <v>109</v>
      </c>
      <c r="F921" t="s">
        <v>24</v>
      </c>
      <c r="G921" t="s">
        <v>4400</v>
      </c>
      <c r="H921" t="s">
        <v>0</v>
      </c>
      <c r="I921" t="s">
        <v>5000</v>
      </c>
      <c r="J921" s="85">
        <v>45637</v>
      </c>
      <c r="K921" t="s">
        <v>4375</v>
      </c>
      <c r="L921" t="s">
        <v>4371</v>
      </c>
      <c r="M921" t="s">
        <v>4372</v>
      </c>
      <c r="N921" t="s">
        <v>0</v>
      </c>
      <c r="O921" t="s">
        <v>0</v>
      </c>
      <c r="P921" t="s">
        <v>4373</v>
      </c>
      <c r="Q921" t="s">
        <v>4367</v>
      </c>
      <c r="R921" t="s">
        <v>0</v>
      </c>
      <c r="S921">
        <v>713168</v>
      </c>
    </row>
    <row r="922" spans="1:19" x14ac:dyDescent="0.3">
      <c r="A922" t="s">
        <v>0</v>
      </c>
      <c r="B922" t="s">
        <v>651</v>
      </c>
      <c r="C922" t="s">
        <v>2077</v>
      </c>
      <c r="D922" t="s">
        <v>2331</v>
      </c>
      <c r="E922" t="s">
        <v>141</v>
      </c>
      <c r="F922" t="s">
        <v>4368</v>
      </c>
      <c r="G922" t="s">
        <v>2258</v>
      </c>
      <c r="H922" t="s">
        <v>0</v>
      </c>
      <c r="I922" t="s">
        <v>4998</v>
      </c>
      <c r="J922" s="85">
        <v>43378</v>
      </c>
      <c r="K922" t="s">
        <v>4375</v>
      </c>
      <c r="L922" t="s">
        <v>4371</v>
      </c>
      <c r="M922" t="s">
        <v>4372</v>
      </c>
      <c r="N922" t="s">
        <v>708</v>
      </c>
      <c r="O922" t="s">
        <v>708</v>
      </c>
      <c r="P922" t="s">
        <v>4373</v>
      </c>
      <c r="Q922" t="s">
        <v>4367</v>
      </c>
      <c r="R922" t="s">
        <v>0</v>
      </c>
      <c r="S922">
        <v>7132311</v>
      </c>
    </row>
    <row r="923" spans="1:19" x14ac:dyDescent="0.3">
      <c r="A923" t="s">
        <v>0</v>
      </c>
      <c r="B923" t="s">
        <v>652</v>
      </c>
      <c r="C923" t="s">
        <v>2077</v>
      </c>
      <c r="D923" t="s">
        <v>822</v>
      </c>
      <c r="E923" t="s">
        <v>964</v>
      </c>
      <c r="F923" t="s">
        <v>4368</v>
      </c>
      <c r="G923" t="s">
        <v>101</v>
      </c>
      <c r="H923" t="s">
        <v>0</v>
      </c>
      <c r="I923" t="s">
        <v>4999</v>
      </c>
      <c r="J923" s="85">
        <v>43382</v>
      </c>
      <c r="K923" t="s">
        <v>4375</v>
      </c>
      <c r="L923" t="s">
        <v>4371</v>
      </c>
      <c r="M923" t="s">
        <v>4372</v>
      </c>
      <c r="N923" t="s">
        <v>708</v>
      </c>
      <c r="O923" t="s">
        <v>708</v>
      </c>
      <c r="P923" t="s">
        <v>4373</v>
      </c>
      <c r="Q923" t="s">
        <v>4367</v>
      </c>
      <c r="R923" t="s">
        <v>0</v>
      </c>
      <c r="S923">
        <v>7132631</v>
      </c>
    </row>
    <row r="924" spans="1:19" x14ac:dyDescent="0.3">
      <c r="A924" t="s">
        <v>0</v>
      </c>
      <c r="B924" t="s">
        <v>653</v>
      </c>
      <c r="C924" t="s">
        <v>2077</v>
      </c>
      <c r="D924" t="s">
        <v>967</v>
      </c>
      <c r="E924" t="s">
        <v>964</v>
      </c>
      <c r="F924" t="s">
        <v>4368</v>
      </c>
      <c r="G924" t="s">
        <v>101</v>
      </c>
      <c r="H924" t="s">
        <v>0</v>
      </c>
      <c r="I924" t="s">
        <v>4999</v>
      </c>
      <c r="J924" s="85">
        <v>43382</v>
      </c>
      <c r="K924" t="s">
        <v>4375</v>
      </c>
      <c r="L924" t="s">
        <v>4371</v>
      </c>
      <c r="M924" t="s">
        <v>4372</v>
      </c>
      <c r="N924" t="s">
        <v>708</v>
      </c>
      <c r="O924" t="s">
        <v>708</v>
      </c>
      <c r="P924" t="s">
        <v>4373</v>
      </c>
      <c r="Q924" t="s">
        <v>4367</v>
      </c>
      <c r="R924" t="s">
        <v>0</v>
      </c>
      <c r="S924">
        <v>7132651</v>
      </c>
    </row>
    <row r="925" spans="1:19" x14ac:dyDescent="0.3">
      <c r="A925" t="s">
        <v>0</v>
      </c>
      <c r="B925" t="s">
        <v>1739</v>
      </c>
      <c r="C925" t="s">
        <v>2077</v>
      </c>
      <c r="D925" t="s">
        <v>2333</v>
      </c>
      <c r="E925" t="s">
        <v>2280</v>
      </c>
      <c r="F925" t="s">
        <v>4368</v>
      </c>
      <c r="G925" t="s">
        <v>1714</v>
      </c>
      <c r="H925" t="s">
        <v>0</v>
      </c>
      <c r="I925" t="s">
        <v>5163</v>
      </c>
      <c r="J925" s="85">
        <v>43727</v>
      </c>
      <c r="K925" t="s">
        <v>4375</v>
      </c>
      <c r="L925" t="s">
        <v>4371</v>
      </c>
      <c r="M925" t="s">
        <v>4372</v>
      </c>
      <c r="N925" t="s">
        <v>708</v>
      </c>
      <c r="O925" t="s">
        <v>708</v>
      </c>
      <c r="P925" t="s">
        <v>4373</v>
      </c>
      <c r="Q925" t="s">
        <v>4367</v>
      </c>
      <c r="R925" t="s">
        <v>0</v>
      </c>
      <c r="S925">
        <v>7167081</v>
      </c>
    </row>
    <row r="926" spans="1:19" x14ac:dyDescent="0.3">
      <c r="A926" t="s">
        <v>0</v>
      </c>
      <c r="B926" t="s">
        <v>1741</v>
      </c>
      <c r="C926" t="s">
        <v>2077</v>
      </c>
      <c r="D926" t="s">
        <v>2279</v>
      </c>
      <c r="E926" t="s">
        <v>2280</v>
      </c>
      <c r="F926" t="s">
        <v>4368</v>
      </c>
      <c r="G926" t="s">
        <v>1714</v>
      </c>
      <c r="H926" t="s">
        <v>0</v>
      </c>
      <c r="I926" t="s">
        <v>5163</v>
      </c>
      <c r="J926" s="85">
        <v>43727</v>
      </c>
      <c r="K926" t="s">
        <v>4375</v>
      </c>
      <c r="L926" t="s">
        <v>4371</v>
      </c>
      <c r="M926" t="s">
        <v>4372</v>
      </c>
      <c r="N926" t="s">
        <v>708</v>
      </c>
      <c r="O926" t="s">
        <v>708</v>
      </c>
      <c r="P926" t="s">
        <v>4373</v>
      </c>
      <c r="Q926" t="s">
        <v>4367</v>
      </c>
      <c r="R926" t="s">
        <v>0</v>
      </c>
      <c r="S926">
        <v>7169271</v>
      </c>
    </row>
    <row r="927" spans="1:19" x14ac:dyDescent="0.3">
      <c r="A927" t="s">
        <v>0</v>
      </c>
      <c r="B927" t="s">
        <v>1864</v>
      </c>
      <c r="C927" t="s">
        <v>2077</v>
      </c>
      <c r="D927" t="s">
        <v>2327</v>
      </c>
      <c r="E927" t="s">
        <v>2292</v>
      </c>
      <c r="F927" t="s">
        <v>4368</v>
      </c>
      <c r="G927" t="s">
        <v>2278</v>
      </c>
      <c r="H927" t="s">
        <v>0</v>
      </c>
      <c r="I927" t="s">
        <v>5036</v>
      </c>
      <c r="J927" s="85">
        <v>43837</v>
      </c>
      <c r="K927" t="s">
        <v>4375</v>
      </c>
      <c r="L927" t="s">
        <v>4371</v>
      </c>
      <c r="M927" t="s">
        <v>4372</v>
      </c>
      <c r="N927" t="s">
        <v>1605</v>
      </c>
      <c r="O927" t="s">
        <v>708</v>
      </c>
      <c r="P927" t="s">
        <v>4373</v>
      </c>
      <c r="Q927" t="s">
        <v>4367</v>
      </c>
      <c r="R927" t="s">
        <v>0</v>
      </c>
      <c r="S927">
        <v>7175503</v>
      </c>
    </row>
    <row r="928" spans="1:19" x14ac:dyDescent="0.3">
      <c r="A928" t="s">
        <v>0</v>
      </c>
      <c r="B928" t="s">
        <v>1866</v>
      </c>
      <c r="C928" t="s">
        <v>2077</v>
      </c>
      <c r="D928" t="s">
        <v>2327</v>
      </c>
      <c r="E928" t="s">
        <v>2292</v>
      </c>
      <c r="F928" t="s">
        <v>4384</v>
      </c>
      <c r="G928" t="s">
        <v>2328</v>
      </c>
      <c r="H928" t="s">
        <v>0</v>
      </c>
      <c r="I928" t="s">
        <v>5036</v>
      </c>
      <c r="J928" s="85">
        <v>43837</v>
      </c>
      <c r="K928" t="s">
        <v>4375</v>
      </c>
      <c r="L928" t="s">
        <v>4371</v>
      </c>
      <c r="M928" t="s">
        <v>4372</v>
      </c>
      <c r="N928" t="s">
        <v>768</v>
      </c>
      <c r="O928" t="s">
        <v>708</v>
      </c>
      <c r="P928" t="s">
        <v>4373</v>
      </c>
      <c r="Q928" t="s">
        <v>4367</v>
      </c>
      <c r="R928" t="s">
        <v>0</v>
      </c>
      <c r="S928">
        <v>7175504</v>
      </c>
    </row>
    <row r="929" spans="1:19" x14ac:dyDescent="0.3">
      <c r="A929" t="s">
        <v>0</v>
      </c>
      <c r="B929" t="s">
        <v>2941</v>
      </c>
      <c r="C929" t="s">
        <v>2077</v>
      </c>
      <c r="D929" t="s">
        <v>2960</v>
      </c>
      <c r="E929" t="s">
        <v>160</v>
      </c>
      <c r="F929" t="s">
        <v>4368</v>
      </c>
      <c r="G929" t="s">
        <v>1714</v>
      </c>
      <c r="H929" t="s">
        <v>0</v>
      </c>
      <c r="I929" t="s">
        <v>5014</v>
      </c>
      <c r="J929" s="85">
        <v>44335</v>
      </c>
      <c r="K929" t="s">
        <v>4375</v>
      </c>
      <c r="L929" t="s">
        <v>4371</v>
      </c>
      <c r="M929" t="s">
        <v>4372</v>
      </c>
      <c r="N929" t="s">
        <v>708</v>
      </c>
      <c r="O929" t="s">
        <v>708</v>
      </c>
      <c r="P929" t="s">
        <v>4373</v>
      </c>
      <c r="Q929" t="s">
        <v>4367</v>
      </c>
      <c r="R929" t="s">
        <v>0</v>
      </c>
      <c r="S929">
        <v>7190381</v>
      </c>
    </row>
    <row r="930" spans="1:19" x14ac:dyDescent="0.3">
      <c r="A930" t="s">
        <v>0</v>
      </c>
      <c r="B930" t="s">
        <v>2939</v>
      </c>
      <c r="C930" t="s">
        <v>2077</v>
      </c>
      <c r="D930" t="s">
        <v>2960</v>
      </c>
      <c r="E930" t="s">
        <v>160</v>
      </c>
      <c r="F930" t="s">
        <v>4378</v>
      </c>
      <c r="G930" t="s">
        <v>2320</v>
      </c>
      <c r="H930" t="s">
        <v>0</v>
      </c>
      <c r="I930" t="s">
        <v>5015</v>
      </c>
      <c r="J930" s="85">
        <v>44503</v>
      </c>
      <c r="K930" t="s">
        <v>4375</v>
      </c>
      <c r="L930" t="s">
        <v>4371</v>
      </c>
      <c r="M930" t="s">
        <v>4372</v>
      </c>
      <c r="N930" t="s">
        <v>708</v>
      </c>
      <c r="O930" t="s">
        <v>708</v>
      </c>
      <c r="P930" t="s">
        <v>4373</v>
      </c>
      <c r="Q930" t="s">
        <v>4367</v>
      </c>
      <c r="R930" t="s">
        <v>0</v>
      </c>
      <c r="S930">
        <v>7190381</v>
      </c>
    </row>
    <row r="931" spans="1:19" x14ac:dyDescent="0.3">
      <c r="A931" t="s">
        <v>0</v>
      </c>
      <c r="B931" t="s">
        <v>5017</v>
      </c>
      <c r="C931" t="s">
        <v>2077</v>
      </c>
      <c r="D931" t="s">
        <v>2960</v>
      </c>
      <c r="E931" t="s">
        <v>160</v>
      </c>
      <c r="F931" t="s">
        <v>24</v>
      </c>
      <c r="G931" t="s">
        <v>4400</v>
      </c>
      <c r="H931" t="s">
        <v>0</v>
      </c>
      <c r="I931" t="s">
        <v>5016</v>
      </c>
      <c r="J931" s="85">
        <v>44953</v>
      </c>
      <c r="K931" t="s">
        <v>4375</v>
      </c>
      <c r="L931" t="s">
        <v>4371</v>
      </c>
      <c r="M931" t="s">
        <v>4372</v>
      </c>
      <c r="N931" t="s">
        <v>0</v>
      </c>
      <c r="O931" t="s">
        <v>0</v>
      </c>
      <c r="P931" t="s">
        <v>4373</v>
      </c>
      <c r="Q931" t="s">
        <v>4367</v>
      </c>
      <c r="R931" t="s">
        <v>0</v>
      </c>
      <c r="S931">
        <v>719038</v>
      </c>
    </row>
    <row r="932" spans="1:19" x14ac:dyDescent="0.3">
      <c r="A932" t="s">
        <v>0</v>
      </c>
      <c r="B932" t="s">
        <v>5018</v>
      </c>
      <c r="C932" t="s">
        <v>2077</v>
      </c>
      <c r="D932" t="s">
        <v>775</v>
      </c>
      <c r="E932" t="s">
        <v>160</v>
      </c>
      <c r="F932" t="s">
        <v>4368</v>
      </c>
      <c r="G932" t="s">
        <v>1714</v>
      </c>
      <c r="H932" t="s">
        <v>0</v>
      </c>
      <c r="I932" t="s">
        <v>4861</v>
      </c>
      <c r="J932" s="85">
        <v>44300</v>
      </c>
      <c r="K932" t="s">
        <v>4375</v>
      </c>
      <c r="L932" t="s">
        <v>4371</v>
      </c>
      <c r="M932" t="s">
        <v>4372</v>
      </c>
      <c r="N932" t="s">
        <v>708</v>
      </c>
      <c r="O932" t="s">
        <v>708</v>
      </c>
      <c r="P932" t="s">
        <v>4373</v>
      </c>
      <c r="Q932" t="s">
        <v>4367</v>
      </c>
      <c r="R932" t="s">
        <v>0</v>
      </c>
      <c r="S932">
        <v>7199411</v>
      </c>
    </row>
    <row r="933" spans="1:19" x14ac:dyDescent="0.3">
      <c r="A933" t="s">
        <v>0</v>
      </c>
      <c r="B933" t="s">
        <v>5020</v>
      </c>
      <c r="C933" t="s">
        <v>2077</v>
      </c>
      <c r="D933" t="s">
        <v>775</v>
      </c>
      <c r="E933" t="s">
        <v>160</v>
      </c>
      <c r="F933" t="s">
        <v>24</v>
      </c>
      <c r="G933" t="s">
        <v>4400</v>
      </c>
      <c r="H933" t="s">
        <v>0</v>
      </c>
      <c r="I933" t="s">
        <v>5019</v>
      </c>
      <c r="J933" s="85">
        <v>44903</v>
      </c>
      <c r="K933" t="s">
        <v>4375</v>
      </c>
      <c r="L933" t="s">
        <v>4371</v>
      </c>
      <c r="M933" t="s">
        <v>4372</v>
      </c>
      <c r="N933" t="s">
        <v>0</v>
      </c>
      <c r="O933" t="s">
        <v>0</v>
      </c>
      <c r="P933" t="s">
        <v>4373</v>
      </c>
      <c r="Q933" t="s">
        <v>4367</v>
      </c>
      <c r="R933" t="s">
        <v>0</v>
      </c>
      <c r="S933">
        <v>719941</v>
      </c>
    </row>
    <row r="934" spans="1:19" x14ac:dyDescent="0.3">
      <c r="A934" t="s">
        <v>0</v>
      </c>
      <c r="B934" t="s">
        <v>1745</v>
      </c>
      <c r="C934" t="s">
        <v>2077</v>
      </c>
      <c r="D934" t="s">
        <v>2319</v>
      </c>
      <c r="E934" t="s">
        <v>2473</v>
      </c>
      <c r="F934" t="s">
        <v>4368</v>
      </c>
      <c r="G934" t="s">
        <v>1714</v>
      </c>
      <c r="H934" t="s">
        <v>0</v>
      </c>
      <c r="I934" t="s">
        <v>5021</v>
      </c>
      <c r="J934" s="85">
        <v>44242</v>
      </c>
      <c r="K934" t="s">
        <v>4375</v>
      </c>
      <c r="L934" t="s">
        <v>4371</v>
      </c>
      <c r="M934" t="s">
        <v>4372</v>
      </c>
      <c r="N934" t="s">
        <v>708</v>
      </c>
      <c r="O934" t="s">
        <v>708</v>
      </c>
      <c r="P934" t="s">
        <v>4373</v>
      </c>
      <c r="Q934" t="s">
        <v>4367</v>
      </c>
      <c r="R934" t="s">
        <v>0</v>
      </c>
      <c r="S934">
        <v>7199511</v>
      </c>
    </row>
    <row r="935" spans="1:19" x14ac:dyDescent="0.3">
      <c r="A935" t="s">
        <v>0</v>
      </c>
      <c r="B935" t="s">
        <v>1743</v>
      </c>
      <c r="C935" t="s">
        <v>2077</v>
      </c>
      <c r="D935" t="s">
        <v>2319</v>
      </c>
      <c r="E935" t="s">
        <v>2473</v>
      </c>
      <c r="F935" t="s">
        <v>4378</v>
      </c>
      <c r="G935" t="s">
        <v>2320</v>
      </c>
      <c r="H935" t="s">
        <v>0</v>
      </c>
      <c r="I935" t="s">
        <v>5022</v>
      </c>
      <c r="J935" s="85">
        <v>44501</v>
      </c>
      <c r="K935" t="s">
        <v>4375</v>
      </c>
      <c r="L935" t="s">
        <v>4371</v>
      </c>
      <c r="M935" t="s">
        <v>4372</v>
      </c>
      <c r="N935" t="s">
        <v>708</v>
      </c>
      <c r="O935" t="s">
        <v>708</v>
      </c>
      <c r="P935" t="s">
        <v>4373</v>
      </c>
      <c r="Q935" t="s">
        <v>4367</v>
      </c>
      <c r="R935" t="s">
        <v>0</v>
      </c>
      <c r="S935">
        <v>7199511</v>
      </c>
    </row>
    <row r="936" spans="1:19" x14ac:dyDescent="0.3">
      <c r="A936" t="s">
        <v>0</v>
      </c>
      <c r="B936" t="s">
        <v>5024</v>
      </c>
      <c r="C936" t="s">
        <v>2077</v>
      </c>
      <c r="D936" t="s">
        <v>2870</v>
      </c>
      <c r="E936" t="s">
        <v>160</v>
      </c>
      <c r="F936" t="s">
        <v>4368</v>
      </c>
      <c r="G936" t="s">
        <v>1714</v>
      </c>
      <c r="H936" t="s">
        <v>0</v>
      </c>
      <c r="I936" t="s">
        <v>5023</v>
      </c>
      <c r="J936" s="85">
        <v>44461</v>
      </c>
      <c r="K936" t="s">
        <v>4375</v>
      </c>
      <c r="L936" t="s">
        <v>4371</v>
      </c>
      <c r="M936" t="s">
        <v>4372</v>
      </c>
      <c r="N936" t="s">
        <v>708</v>
      </c>
      <c r="O936" t="s">
        <v>708</v>
      </c>
      <c r="P936" t="s">
        <v>4373</v>
      </c>
      <c r="Q936" t="s">
        <v>4367</v>
      </c>
      <c r="R936" t="s">
        <v>0</v>
      </c>
      <c r="S936">
        <v>7201431</v>
      </c>
    </row>
    <row r="937" spans="1:19" x14ac:dyDescent="0.3">
      <c r="A937" t="s">
        <v>0</v>
      </c>
      <c r="B937" t="s">
        <v>5026</v>
      </c>
      <c r="C937" t="s">
        <v>2077</v>
      </c>
      <c r="D937" t="s">
        <v>2870</v>
      </c>
      <c r="E937" t="s">
        <v>160</v>
      </c>
      <c r="F937" t="s">
        <v>24</v>
      </c>
      <c r="G937" t="s">
        <v>4400</v>
      </c>
      <c r="H937" t="s">
        <v>0</v>
      </c>
      <c r="I937" t="s">
        <v>5025</v>
      </c>
      <c r="J937" s="85">
        <v>45385</v>
      </c>
      <c r="K937" t="s">
        <v>4375</v>
      </c>
      <c r="L937" t="s">
        <v>4371</v>
      </c>
      <c r="M937" t="s">
        <v>4372</v>
      </c>
      <c r="N937" t="s">
        <v>0</v>
      </c>
      <c r="O937" t="s">
        <v>0</v>
      </c>
      <c r="P937" t="s">
        <v>4373</v>
      </c>
      <c r="Q937" t="s">
        <v>4367</v>
      </c>
      <c r="R937" t="s">
        <v>0</v>
      </c>
      <c r="S937">
        <v>720143</v>
      </c>
    </row>
    <row r="938" spans="1:19" x14ac:dyDescent="0.3">
      <c r="A938" t="s">
        <v>0</v>
      </c>
      <c r="B938" t="s">
        <v>3023</v>
      </c>
      <c r="C938" t="s">
        <v>2077</v>
      </c>
      <c r="D938" t="s">
        <v>3067</v>
      </c>
      <c r="E938" t="s">
        <v>160</v>
      </c>
      <c r="F938" t="s">
        <v>4368</v>
      </c>
      <c r="G938" t="s">
        <v>1714</v>
      </c>
      <c r="H938" t="s">
        <v>0</v>
      </c>
      <c r="I938" t="s">
        <v>5014</v>
      </c>
      <c r="J938" s="85">
        <v>44335</v>
      </c>
      <c r="K938" t="s">
        <v>4375</v>
      </c>
      <c r="L938" t="s">
        <v>4371</v>
      </c>
      <c r="M938" t="s">
        <v>4372</v>
      </c>
      <c r="N938" t="s">
        <v>708</v>
      </c>
      <c r="O938" t="s">
        <v>708</v>
      </c>
      <c r="P938" t="s">
        <v>4373</v>
      </c>
      <c r="Q938" t="s">
        <v>4367</v>
      </c>
      <c r="R938" t="s">
        <v>0</v>
      </c>
      <c r="S938">
        <v>7201611</v>
      </c>
    </row>
    <row r="939" spans="1:19" x14ac:dyDescent="0.3">
      <c r="A939" t="s">
        <v>0</v>
      </c>
      <c r="B939" t="s">
        <v>654</v>
      </c>
      <c r="C939" t="s">
        <v>2077</v>
      </c>
      <c r="D939" t="s">
        <v>2332</v>
      </c>
      <c r="E939" t="s">
        <v>109</v>
      </c>
      <c r="F939" t="s">
        <v>4368</v>
      </c>
      <c r="G939" t="s">
        <v>2258</v>
      </c>
      <c r="H939" t="s">
        <v>0</v>
      </c>
      <c r="I939" t="s">
        <v>5027</v>
      </c>
      <c r="J939" s="85">
        <v>43489</v>
      </c>
      <c r="K939" t="s">
        <v>4375</v>
      </c>
      <c r="L939" t="s">
        <v>4371</v>
      </c>
      <c r="M939" t="s">
        <v>4372</v>
      </c>
      <c r="N939" t="s">
        <v>708</v>
      </c>
      <c r="O939" t="s">
        <v>708</v>
      </c>
      <c r="P939" t="s">
        <v>4373</v>
      </c>
      <c r="Q939" t="s">
        <v>4367</v>
      </c>
      <c r="R939" t="s">
        <v>0</v>
      </c>
      <c r="S939">
        <v>7207531</v>
      </c>
    </row>
    <row r="940" spans="1:19" x14ac:dyDescent="0.3">
      <c r="A940" t="s">
        <v>0</v>
      </c>
      <c r="B940" t="s">
        <v>5078</v>
      </c>
      <c r="C940" t="s">
        <v>2077</v>
      </c>
      <c r="D940" t="s">
        <v>973</v>
      </c>
      <c r="E940" t="s">
        <v>974</v>
      </c>
      <c r="F940" t="s">
        <v>4368</v>
      </c>
      <c r="G940" t="s">
        <v>101</v>
      </c>
      <c r="H940" t="s">
        <v>0</v>
      </c>
      <c r="I940" t="s">
        <v>4403</v>
      </c>
      <c r="J940" s="85">
        <v>45261</v>
      </c>
      <c r="K940" t="s">
        <v>4375</v>
      </c>
      <c r="L940" t="s">
        <v>4371</v>
      </c>
      <c r="M940" t="s">
        <v>4372</v>
      </c>
      <c r="N940" t="s">
        <v>702</v>
      </c>
      <c r="O940" t="s">
        <v>708</v>
      </c>
      <c r="P940" t="s">
        <v>4373</v>
      </c>
      <c r="Q940" t="s">
        <v>4367</v>
      </c>
      <c r="R940" t="s">
        <v>0</v>
      </c>
      <c r="S940">
        <v>7217072</v>
      </c>
    </row>
    <row r="941" spans="1:19" x14ac:dyDescent="0.3">
      <c r="A941" t="s">
        <v>0</v>
      </c>
      <c r="B941" t="s">
        <v>5518</v>
      </c>
      <c r="C941" t="s">
        <v>2077</v>
      </c>
      <c r="D941" t="s">
        <v>2234</v>
      </c>
      <c r="E941" t="s">
        <v>144</v>
      </c>
      <c r="F941" t="s">
        <v>4368</v>
      </c>
      <c r="G941" t="s">
        <v>101</v>
      </c>
      <c r="H941" t="s">
        <v>0</v>
      </c>
      <c r="I941" t="s">
        <v>5517</v>
      </c>
      <c r="J941" s="85">
        <v>44904</v>
      </c>
      <c r="K941" t="s">
        <v>4375</v>
      </c>
      <c r="L941" t="s">
        <v>4371</v>
      </c>
      <c r="M941" t="s">
        <v>4372</v>
      </c>
      <c r="N941" t="s">
        <v>708</v>
      </c>
      <c r="O941" t="s">
        <v>708</v>
      </c>
      <c r="P941" t="s">
        <v>4373</v>
      </c>
      <c r="Q941" t="s">
        <v>4367</v>
      </c>
      <c r="R941" t="s">
        <v>0</v>
      </c>
      <c r="S941">
        <v>7219171</v>
      </c>
    </row>
    <row r="942" spans="1:19" x14ac:dyDescent="0.3">
      <c r="A942" t="s">
        <v>0</v>
      </c>
      <c r="B942" t="s">
        <v>5519</v>
      </c>
      <c r="C942" t="s">
        <v>2077</v>
      </c>
      <c r="D942" t="s">
        <v>2234</v>
      </c>
      <c r="E942" t="s">
        <v>144</v>
      </c>
      <c r="F942" t="s">
        <v>4378</v>
      </c>
      <c r="G942" t="s">
        <v>1879</v>
      </c>
      <c r="H942" t="s">
        <v>0</v>
      </c>
      <c r="I942" t="s">
        <v>4472</v>
      </c>
      <c r="J942" s="85">
        <v>44915</v>
      </c>
      <c r="K942" t="s">
        <v>4375</v>
      </c>
      <c r="L942" t="s">
        <v>4371</v>
      </c>
      <c r="M942" t="s">
        <v>4372</v>
      </c>
      <c r="N942" t="s">
        <v>708</v>
      </c>
      <c r="O942" t="s">
        <v>708</v>
      </c>
      <c r="P942" t="s">
        <v>4373</v>
      </c>
      <c r="Q942" t="s">
        <v>4367</v>
      </c>
      <c r="R942" t="s">
        <v>0</v>
      </c>
      <c r="S942">
        <v>7219171</v>
      </c>
    </row>
    <row r="943" spans="1:19" x14ac:dyDescent="0.3">
      <c r="A943" t="s">
        <v>0</v>
      </c>
      <c r="B943" t="s">
        <v>5035</v>
      </c>
      <c r="C943" t="s">
        <v>2077</v>
      </c>
      <c r="D943" t="s">
        <v>2385</v>
      </c>
      <c r="E943" t="s">
        <v>164</v>
      </c>
      <c r="F943" t="s">
        <v>4368</v>
      </c>
      <c r="G943" t="s">
        <v>1705</v>
      </c>
      <c r="H943" t="s">
        <v>0</v>
      </c>
      <c r="I943" t="s">
        <v>4403</v>
      </c>
      <c r="J943" s="85">
        <v>45261</v>
      </c>
      <c r="K943" t="s">
        <v>4375</v>
      </c>
      <c r="L943" t="s">
        <v>4371</v>
      </c>
      <c r="M943" t="s">
        <v>4372</v>
      </c>
      <c r="N943" t="s">
        <v>708</v>
      </c>
      <c r="O943" t="s">
        <v>708</v>
      </c>
      <c r="P943" t="s">
        <v>4373</v>
      </c>
      <c r="Q943" t="s">
        <v>4367</v>
      </c>
      <c r="R943" t="s">
        <v>0</v>
      </c>
      <c r="S943">
        <v>7224191</v>
      </c>
    </row>
    <row r="944" spans="1:19" x14ac:dyDescent="0.3">
      <c r="A944" t="s">
        <v>0</v>
      </c>
      <c r="B944" t="s">
        <v>1747</v>
      </c>
      <c r="C944" t="s">
        <v>2077</v>
      </c>
      <c r="D944" t="s">
        <v>248</v>
      </c>
      <c r="E944" t="s">
        <v>249</v>
      </c>
      <c r="F944" t="s">
        <v>4368</v>
      </c>
      <c r="G944" t="s">
        <v>1339</v>
      </c>
      <c r="H944" t="s">
        <v>0</v>
      </c>
      <c r="I944" t="s">
        <v>5188</v>
      </c>
      <c r="J944" s="85">
        <v>43734</v>
      </c>
      <c r="K944" t="s">
        <v>4375</v>
      </c>
      <c r="L944" t="s">
        <v>4371</v>
      </c>
      <c r="M944" t="s">
        <v>4372</v>
      </c>
      <c r="N944" t="s">
        <v>708</v>
      </c>
      <c r="O944" t="s">
        <v>708</v>
      </c>
      <c r="P944" t="s">
        <v>4373</v>
      </c>
      <c r="Q944" t="s">
        <v>4367</v>
      </c>
      <c r="R944" t="s">
        <v>0</v>
      </c>
      <c r="S944">
        <v>7231001</v>
      </c>
    </row>
    <row r="945" spans="1:19" x14ac:dyDescent="0.3">
      <c r="A945" t="s">
        <v>0</v>
      </c>
      <c r="B945" t="s">
        <v>655</v>
      </c>
      <c r="C945" t="s">
        <v>2077</v>
      </c>
      <c r="D945" t="s">
        <v>248</v>
      </c>
      <c r="E945" t="s">
        <v>249</v>
      </c>
      <c r="F945" t="s">
        <v>4384</v>
      </c>
      <c r="G945" t="s">
        <v>57</v>
      </c>
      <c r="H945" t="s">
        <v>0</v>
      </c>
      <c r="I945" t="s">
        <v>5189</v>
      </c>
      <c r="J945" s="85">
        <v>43880</v>
      </c>
      <c r="K945" t="s">
        <v>4375</v>
      </c>
      <c r="L945" t="s">
        <v>4371</v>
      </c>
      <c r="M945" t="s">
        <v>4372</v>
      </c>
      <c r="N945" t="s">
        <v>702</v>
      </c>
      <c r="O945" t="s">
        <v>708</v>
      </c>
      <c r="P945" t="s">
        <v>4373</v>
      </c>
      <c r="Q945" t="s">
        <v>4367</v>
      </c>
      <c r="R945" t="s">
        <v>0</v>
      </c>
      <c r="S945">
        <v>7231002</v>
      </c>
    </row>
    <row r="946" spans="1:19" x14ac:dyDescent="0.3">
      <c r="A946" t="s">
        <v>0</v>
      </c>
      <c r="B946" t="s">
        <v>5190</v>
      </c>
      <c r="C946" t="s">
        <v>2077</v>
      </c>
      <c r="D946" t="s">
        <v>248</v>
      </c>
      <c r="E946" t="s">
        <v>249</v>
      </c>
      <c r="F946" t="s">
        <v>24</v>
      </c>
      <c r="G946" t="s">
        <v>4400</v>
      </c>
      <c r="H946" t="s">
        <v>0</v>
      </c>
      <c r="I946" t="s">
        <v>4464</v>
      </c>
      <c r="J946" s="85">
        <v>45974</v>
      </c>
      <c r="K946" t="s">
        <v>4375</v>
      </c>
      <c r="L946" t="s">
        <v>4371</v>
      </c>
      <c r="M946" t="s">
        <v>4372</v>
      </c>
      <c r="N946" t="s">
        <v>0</v>
      </c>
      <c r="O946" t="s">
        <v>0</v>
      </c>
      <c r="P946" t="s">
        <v>4373</v>
      </c>
      <c r="Q946" t="s">
        <v>4367</v>
      </c>
      <c r="R946" t="s">
        <v>0</v>
      </c>
      <c r="S946">
        <v>723100</v>
      </c>
    </row>
    <row r="947" spans="1:19" x14ac:dyDescent="0.3">
      <c r="A947" t="s">
        <v>0</v>
      </c>
      <c r="B947" t="s">
        <v>656</v>
      </c>
      <c r="C947" t="s">
        <v>2077</v>
      </c>
      <c r="D947" t="s">
        <v>1138</v>
      </c>
      <c r="E947" t="s">
        <v>120</v>
      </c>
      <c r="F947" t="s">
        <v>4368</v>
      </c>
      <c r="G947" t="s">
        <v>3613</v>
      </c>
      <c r="H947" t="s">
        <v>0</v>
      </c>
      <c r="I947" t="s">
        <v>4564</v>
      </c>
      <c r="J947" s="85">
        <v>43704</v>
      </c>
      <c r="K947" t="s">
        <v>4564</v>
      </c>
      <c r="L947" t="s">
        <v>4371</v>
      </c>
      <c r="M947" t="s">
        <v>4372</v>
      </c>
      <c r="N947" t="s">
        <v>708</v>
      </c>
      <c r="O947" t="s">
        <v>708</v>
      </c>
      <c r="P947" t="s">
        <v>4373</v>
      </c>
      <c r="Q947" t="s">
        <v>4367</v>
      </c>
      <c r="R947" t="s">
        <v>0</v>
      </c>
      <c r="S947">
        <v>7235421</v>
      </c>
    </row>
    <row r="948" spans="1:19" x14ac:dyDescent="0.3">
      <c r="A948" t="s">
        <v>0</v>
      </c>
      <c r="B948" t="s">
        <v>656</v>
      </c>
      <c r="C948" t="s">
        <v>2077</v>
      </c>
      <c r="D948" t="s">
        <v>1138</v>
      </c>
      <c r="E948" t="s">
        <v>120</v>
      </c>
      <c r="F948" t="s">
        <v>4376</v>
      </c>
      <c r="G948" t="s">
        <v>101</v>
      </c>
      <c r="H948" t="s">
        <v>0</v>
      </c>
      <c r="I948" t="s">
        <v>4564</v>
      </c>
      <c r="J948" s="85">
        <v>45951</v>
      </c>
      <c r="K948" t="s">
        <v>4375</v>
      </c>
      <c r="L948" t="s">
        <v>4371</v>
      </c>
      <c r="M948" t="s">
        <v>4372</v>
      </c>
      <c r="N948" t="s">
        <v>702</v>
      </c>
      <c r="O948" t="s">
        <v>708</v>
      </c>
      <c r="P948" t="s">
        <v>4373</v>
      </c>
      <c r="Q948" t="s">
        <v>4367</v>
      </c>
      <c r="R948" t="s">
        <v>0</v>
      </c>
      <c r="S948">
        <v>7235422</v>
      </c>
    </row>
    <row r="949" spans="1:19" x14ac:dyDescent="0.3">
      <c r="A949" t="s">
        <v>0</v>
      </c>
      <c r="B949" t="s">
        <v>657</v>
      </c>
      <c r="C949" t="s">
        <v>2077</v>
      </c>
      <c r="D949" t="s">
        <v>110</v>
      </c>
      <c r="E949" t="s">
        <v>112</v>
      </c>
      <c r="F949" t="s">
        <v>4368</v>
      </c>
      <c r="G949" t="s">
        <v>1339</v>
      </c>
      <c r="H949" t="s">
        <v>0</v>
      </c>
      <c r="I949" t="s">
        <v>5032</v>
      </c>
      <c r="J949" s="85">
        <v>43564</v>
      </c>
      <c r="K949" t="s">
        <v>4375</v>
      </c>
      <c r="L949" t="s">
        <v>4371</v>
      </c>
      <c r="M949" t="s">
        <v>4372</v>
      </c>
      <c r="N949" t="s">
        <v>708</v>
      </c>
      <c r="O949" t="s">
        <v>708</v>
      </c>
      <c r="P949" t="s">
        <v>4373</v>
      </c>
      <c r="Q949" t="s">
        <v>4367</v>
      </c>
      <c r="R949" t="s">
        <v>0</v>
      </c>
      <c r="S949">
        <v>7246721</v>
      </c>
    </row>
    <row r="950" spans="1:19" x14ac:dyDescent="0.3">
      <c r="A950" t="s">
        <v>0</v>
      </c>
      <c r="B950" t="s">
        <v>1749</v>
      </c>
      <c r="C950" t="s">
        <v>2077</v>
      </c>
      <c r="D950" t="s">
        <v>110</v>
      </c>
      <c r="E950" t="s">
        <v>112</v>
      </c>
      <c r="F950" t="s">
        <v>4384</v>
      </c>
      <c r="G950" t="s">
        <v>57</v>
      </c>
      <c r="H950" t="s">
        <v>0</v>
      </c>
      <c r="I950" t="s">
        <v>5034</v>
      </c>
      <c r="J950" s="85">
        <v>43717</v>
      </c>
      <c r="K950" t="s">
        <v>4375</v>
      </c>
      <c r="L950" t="s">
        <v>4371</v>
      </c>
      <c r="M950" t="s">
        <v>4372</v>
      </c>
      <c r="N950" t="s">
        <v>702</v>
      </c>
      <c r="O950" t="s">
        <v>708</v>
      </c>
      <c r="P950" t="s">
        <v>4373</v>
      </c>
      <c r="Q950" t="s">
        <v>4367</v>
      </c>
      <c r="R950" t="s">
        <v>0</v>
      </c>
      <c r="S950">
        <v>7246722</v>
      </c>
    </row>
    <row r="951" spans="1:19" x14ac:dyDescent="0.3">
      <c r="A951" t="s">
        <v>0</v>
      </c>
      <c r="B951" t="s">
        <v>658</v>
      </c>
      <c r="C951" t="s">
        <v>2077</v>
      </c>
      <c r="D951" t="s">
        <v>328</v>
      </c>
      <c r="E951" t="s">
        <v>329</v>
      </c>
      <c r="F951" t="s">
        <v>4368</v>
      </c>
      <c r="G951" t="s">
        <v>1339</v>
      </c>
      <c r="H951" t="s">
        <v>0</v>
      </c>
      <c r="I951" t="s">
        <v>5032</v>
      </c>
      <c r="J951" s="85">
        <v>43564</v>
      </c>
      <c r="K951" t="s">
        <v>4375</v>
      </c>
      <c r="L951" t="s">
        <v>4371</v>
      </c>
      <c r="M951" t="s">
        <v>4372</v>
      </c>
      <c r="N951" t="s">
        <v>708</v>
      </c>
      <c r="O951" t="s">
        <v>708</v>
      </c>
      <c r="P951" t="s">
        <v>4373</v>
      </c>
      <c r="Q951" t="s">
        <v>4367</v>
      </c>
      <c r="R951" t="s">
        <v>0</v>
      </c>
      <c r="S951">
        <v>7250351</v>
      </c>
    </row>
    <row r="952" spans="1:19" x14ac:dyDescent="0.3">
      <c r="A952" t="s">
        <v>0</v>
      </c>
      <c r="B952" t="s">
        <v>5213</v>
      </c>
      <c r="C952" t="s">
        <v>2077</v>
      </c>
      <c r="D952" t="s">
        <v>1569</v>
      </c>
      <c r="E952" t="s">
        <v>1570</v>
      </c>
      <c r="F952" t="s">
        <v>4368</v>
      </c>
      <c r="G952" t="s">
        <v>1339</v>
      </c>
      <c r="H952" t="s">
        <v>0</v>
      </c>
      <c r="I952" t="s">
        <v>4403</v>
      </c>
      <c r="J952" s="85">
        <v>45261</v>
      </c>
      <c r="K952" t="s">
        <v>4375</v>
      </c>
      <c r="L952" t="s">
        <v>4371</v>
      </c>
      <c r="M952" t="s">
        <v>4372</v>
      </c>
      <c r="N952" t="s">
        <v>708</v>
      </c>
      <c r="O952" t="s">
        <v>708</v>
      </c>
      <c r="P952" t="s">
        <v>4373</v>
      </c>
      <c r="Q952" t="s">
        <v>4367</v>
      </c>
      <c r="R952" t="s">
        <v>0</v>
      </c>
      <c r="S952">
        <v>7284911</v>
      </c>
    </row>
    <row r="953" spans="1:19" x14ac:dyDescent="0.3">
      <c r="A953" t="s">
        <v>0</v>
      </c>
      <c r="B953" t="s">
        <v>5298</v>
      </c>
      <c r="C953" t="s">
        <v>2077</v>
      </c>
      <c r="D953" t="s">
        <v>362</v>
      </c>
      <c r="E953" t="s">
        <v>227</v>
      </c>
      <c r="F953" t="s">
        <v>4368</v>
      </c>
      <c r="G953" t="s">
        <v>1339</v>
      </c>
      <c r="H953" t="s">
        <v>0</v>
      </c>
      <c r="I953" t="s">
        <v>4403</v>
      </c>
      <c r="J953" s="85">
        <v>45261</v>
      </c>
      <c r="K953" t="s">
        <v>4375</v>
      </c>
      <c r="L953" t="s">
        <v>4371</v>
      </c>
      <c r="M953" t="s">
        <v>4372</v>
      </c>
      <c r="N953" t="s">
        <v>702</v>
      </c>
      <c r="O953" t="s">
        <v>708</v>
      </c>
      <c r="P953" t="s">
        <v>4373</v>
      </c>
      <c r="Q953" t="s">
        <v>4367</v>
      </c>
      <c r="R953" t="s">
        <v>0</v>
      </c>
      <c r="S953">
        <v>7284932</v>
      </c>
    </row>
    <row r="954" spans="1:19" x14ac:dyDescent="0.3">
      <c r="A954" t="s">
        <v>0</v>
      </c>
      <c r="B954" t="s">
        <v>5299</v>
      </c>
      <c r="C954" t="s">
        <v>2077</v>
      </c>
      <c r="D954" t="s">
        <v>362</v>
      </c>
      <c r="E954" t="s">
        <v>227</v>
      </c>
      <c r="F954" t="s">
        <v>4384</v>
      </c>
      <c r="G954" t="s">
        <v>57</v>
      </c>
      <c r="H954" t="s">
        <v>0</v>
      </c>
      <c r="I954" t="s">
        <v>4403</v>
      </c>
      <c r="J954" s="85">
        <v>45261</v>
      </c>
      <c r="K954" t="s">
        <v>4375</v>
      </c>
      <c r="L954" t="s">
        <v>4371</v>
      </c>
      <c r="M954" t="s">
        <v>4372</v>
      </c>
      <c r="N954" t="s">
        <v>708</v>
      </c>
      <c r="O954" t="s">
        <v>708</v>
      </c>
      <c r="P954" t="s">
        <v>4373</v>
      </c>
      <c r="Q954" t="s">
        <v>4367</v>
      </c>
      <c r="R954" t="s">
        <v>0</v>
      </c>
      <c r="S954">
        <v>7284931</v>
      </c>
    </row>
    <row r="955" spans="1:19" x14ac:dyDescent="0.3">
      <c r="A955" t="s">
        <v>0</v>
      </c>
      <c r="B955" t="s">
        <v>5300</v>
      </c>
      <c r="C955" t="s">
        <v>2077</v>
      </c>
      <c r="D955" t="s">
        <v>362</v>
      </c>
      <c r="E955" t="s">
        <v>227</v>
      </c>
      <c r="F955" t="s">
        <v>4378</v>
      </c>
      <c r="G955" t="s">
        <v>1574</v>
      </c>
      <c r="H955" t="s">
        <v>0</v>
      </c>
      <c r="I955" t="s">
        <v>4890</v>
      </c>
      <c r="J955" s="85">
        <v>44356</v>
      </c>
      <c r="K955" t="s">
        <v>4375</v>
      </c>
      <c r="L955" t="s">
        <v>4371</v>
      </c>
      <c r="M955" t="s">
        <v>4372</v>
      </c>
      <c r="N955" t="s">
        <v>708</v>
      </c>
      <c r="O955" t="s">
        <v>708</v>
      </c>
      <c r="P955" t="s">
        <v>4373</v>
      </c>
      <c r="Q955" t="s">
        <v>4367</v>
      </c>
      <c r="R955" t="s">
        <v>0</v>
      </c>
      <c r="S955">
        <v>7284931</v>
      </c>
    </row>
    <row r="956" spans="1:19" x14ac:dyDescent="0.3">
      <c r="A956" t="s">
        <v>0</v>
      </c>
      <c r="B956" t="s">
        <v>659</v>
      </c>
      <c r="C956" t="s">
        <v>2077</v>
      </c>
      <c r="D956" t="s">
        <v>983</v>
      </c>
      <c r="E956" t="s">
        <v>329</v>
      </c>
      <c r="F956" t="s">
        <v>4368</v>
      </c>
      <c r="G956" t="s">
        <v>1339</v>
      </c>
      <c r="H956" t="s">
        <v>0</v>
      </c>
      <c r="I956" t="s">
        <v>5083</v>
      </c>
      <c r="J956" s="85">
        <v>43609</v>
      </c>
      <c r="K956" t="s">
        <v>4375</v>
      </c>
      <c r="L956" t="s">
        <v>4371</v>
      </c>
      <c r="M956" t="s">
        <v>4372</v>
      </c>
      <c r="N956" t="s">
        <v>708</v>
      </c>
      <c r="O956" t="s">
        <v>708</v>
      </c>
      <c r="P956" t="s">
        <v>4373</v>
      </c>
      <c r="Q956" t="s">
        <v>4367</v>
      </c>
      <c r="R956" t="s">
        <v>0</v>
      </c>
      <c r="S956">
        <v>7289951</v>
      </c>
    </row>
    <row r="957" spans="1:19" x14ac:dyDescent="0.3">
      <c r="A957" t="s">
        <v>0</v>
      </c>
      <c r="B957" t="s">
        <v>5122</v>
      </c>
      <c r="C957" t="s">
        <v>2077</v>
      </c>
      <c r="D957" t="s">
        <v>237</v>
      </c>
      <c r="E957" t="s">
        <v>238</v>
      </c>
      <c r="F957" t="s">
        <v>4368</v>
      </c>
      <c r="G957" t="s">
        <v>1339</v>
      </c>
      <c r="H957" t="s">
        <v>0</v>
      </c>
      <c r="I957" t="s">
        <v>4403</v>
      </c>
      <c r="J957" s="85">
        <v>45261</v>
      </c>
      <c r="K957" t="s">
        <v>4375</v>
      </c>
      <c r="L957" t="s">
        <v>4371</v>
      </c>
      <c r="M957" t="s">
        <v>4372</v>
      </c>
      <c r="N957" t="s">
        <v>1605</v>
      </c>
      <c r="O957" t="s">
        <v>708</v>
      </c>
      <c r="P957" t="s">
        <v>4373</v>
      </c>
      <c r="Q957" t="s">
        <v>4367</v>
      </c>
      <c r="R957" t="s">
        <v>0</v>
      </c>
      <c r="S957">
        <v>7300893</v>
      </c>
    </row>
    <row r="958" spans="1:19" x14ac:dyDescent="0.3">
      <c r="A958" t="s">
        <v>0</v>
      </c>
      <c r="B958" t="s">
        <v>5123</v>
      </c>
      <c r="C958" t="s">
        <v>2077</v>
      </c>
      <c r="D958" t="s">
        <v>237</v>
      </c>
      <c r="E958" t="s">
        <v>238</v>
      </c>
      <c r="F958" t="s">
        <v>4384</v>
      </c>
      <c r="G958" t="s">
        <v>57</v>
      </c>
      <c r="H958" t="s">
        <v>0</v>
      </c>
      <c r="I958" t="s">
        <v>4403</v>
      </c>
      <c r="J958" s="85">
        <v>45261</v>
      </c>
      <c r="K958" t="s">
        <v>4375</v>
      </c>
      <c r="L958" t="s">
        <v>4371</v>
      </c>
      <c r="M958" t="s">
        <v>4372</v>
      </c>
      <c r="N958" t="s">
        <v>768</v>
      </c>
      <c r="O958" t="s">
        <v>708</v>
      </c>
      <c r="P958" t="s">
        <v>4373</v>
      </c>
      <c r="Q958" t="s">
        <v>4367</v>
      </c>
      <c r="R958" t="s">
        <v>0</v>
      </c>
      <c r="S958">
        <v>7300894</v>
      </c>
    </row>
    <row r="959" spans="1:19" x14ac:dyDescent="0.3">
      <c r="A959" t="s">
        <v>0</v>
      </c>
      <c r="B959" t="s">
        <v>5125</v>
      </c>
      <c r="C959" t="s">
        <v>2077</v>
      </c>
      <c r="D959" t="s">
        <v>237</v>
      </c>
      <c r="E959" t="s">
        <v>238</v>
      </c>
      <c r="F959" t="s">
        <v>24</v>
      </c>
      <c r="G959" t="s">
        <v>4400</v>
      </c>
      <c r="H959" t="s">
        <v>0</v>
      </c>
      <c r="I959" t="s">
        <v>5124</v>
      </c>
      <c r="J959" s="85">
        <v>45454</v>
      </c>
      <c r="K959" t="s">
        <v>4375</v>
      </c>
      <c r="L959" t="s">
        <v>4371</v>
      </c>
      <c r="M959" t="s">
        <v>4372</v>
      </c>
      <c r="N959" t="s">
        <v>0</v>
      </c>
      <c r="O959" t="s">
        <v>0</v>
      </c>
      <c r="P959" t="s">
        <v>4373</v>
      </c>
      <c r="Q959" t="s">
        <v>4367</v>
      </c>
      <c r="R959" t="s">
        <v>0</v>
      </c>
      <c r="S959">
        <v>730089</v>
      </c>
    </row>
    <row r="960" spans="1:19" x14ac:dyDescent="0.3">
      <c r="A960" t="s">
        <v>0</v>
      </c>
      <c r="B960" t="s">
        <v>4946</v>
      </c>
      <c r="C960" t="s">
        <v>2077</v>
      </c>
      <c r="D960" t="s">
        <v>301</v>
      </c>
      <c r="E960" t="s">
        <v>1579</v>
      </c>
      <c r="F960" t="s">
        <v>4368</v>
      </c>
      <c r="G960" t="s">
        <v>1339</v>
      </c>
      <c r="H960" t="s">
        <v>0</v>
      </c>
      <c r="I960" t="s">
        <v>4403</v>
      </c>
      <c r="J960" s="85">
        <v>45261</v>
      </c>
      <c r="K960" t="s">
        <v>4375</v>
      </c>
      <c r="L960" t="s">
        <v>4371</v>
      </c>
      <c r="M960" t="s">
        <v>4372</v>
      </c>
      <c r="N960" t="s">
        <v>702</v>
      </c>
      <c r="O960" t="s">
        <v>708</v>
      </c>
      <c r="P960" t="s">
        <v>4373</v>
      </c>
      <c r="Q960" t="s">
        <v>4367</v>
      </c>
      <c r="R960" t="s">
        <v>0</v>
      </c>
      <c r="S960">
        <v>7301322</v>
      </c>
    </row>
    <row r="961" spans="1:19" x14ac:dyDescent="0.3">
      <c r="A961" t="s">
        <v>0</v>
      </c>
      <c r="B961" t="s">
        <v>4948</v>
      </c>
      <c r="C961" t="s">
        <v>2077</v>
      </c>
      <c r="D961" t="s">
        <v>301</v>
      </c>
      <c r="E961" t="s">
        <v>1579</v>
      </c>
      <c r="F961" t="s">
        <v>24</v>
      </c>
      <c r="G961" t="s">
        <v>4400</v>
      </c>
      <c r="H961" t="s">
        <v>0</v>
      </c>
      <c r="I961" t="s">
        <v>4947</v>
      </c>
      <c r="J961" s="85">
        <v>45250</v>
      </c>
      <c r="K961" t="s">
        <v>4375</v>
      </c>
      <c r="L961" t="s">
        <v>4371</v>
      </c>
      <c r="M961" t="s">
        <v>4372</v>
      </c>
      <c r="N961" t="s">
        <v>0</v>
      </c>
      <c r="O961" t="s">
        <v>0</v>
      </c>
      <c r="P961" t="s">
        <v>4373</v>
      </c>
      <c r="Q961" t="s">
        <v>4367</v>
      </c>
      <c r="R961" t="s">
        <v>0</v>
      </c>
      <c r="S961">
        <v>730132</v>
      </c>
    </row>
    <row r="962" spans="1:19" x14ac:dyDescent="0.3">
      <c r="A962" t="s">
        <v>0</v>
      </c>
      <c r="B962" t="s">
        <v>4950</v>
      </c>
      <c r="C962" t="s">
        <v>2077</v>
      </c>
      <c r="D962" t="s">
        <v>301</v>
      </c>
      <c r="E962" t="s">
        <v>1579</v>
      </c>
      <c r="F962" t="s">
        <v>4417</v>
      </c>
      <c r="G962" t="s">
        <v>4418</v>
      </c>
      <c r="H962" t="s">
        <v>0</v>
      </c>
      <c r="I962" t="s">
        <v>4949</v>
      </c>
      <c r="J962" s="85">
        <v>45635</v>
      </c>
      <c r="K962" t="s">
        <v>4375</v>
      </c>
      <c r="L962" t="s">
        <v>4371</v>
      </c>
      <c r="M962" t="s">
        <v>4372</v>
      </c>
      <c r="N962" t="s">
        <v>0</v>
      </c>
      <c r="O962" t="s">
        <v>0</v>
      </c>
      <c r="P962" t="s">
        <v>4373</v>
      </c>
      <c r="Q962" t="s">
        <v>4367</v>
      </c>
      <c r="R962" t="s">
        <v>0</v>
      </c>
      <c r="S962">
        <v>730132</v>
      </c>
    </row>
    <row r="963" spans="1:19" x14ac:dyDescent="0.3">
      <c r="A963" t="s">
        <v>0</v>
      </c>
      <c r="B963" t="s">
        <v>5127</v>
      </c>
      <c r="C963" t="s">
        <v>2077</v>
      </c>
      <c r="D963" t="s">
        <v>968</v>
      </c>
      <c r="E963" t="s">
        <v>978</v>
      </c>
      <c r="F963" t="s">
        <v>4368</v>
      </c>
      <c r="G963" t="s">
        <v>101</v>
      </c>
      <c r="H963" t="s">
        <v>0</v>
      </c>
      <c r="I963" t="s">
        <v>4403</v>
      </c>
      <c r="J963" s="85">
        <v>45261</v>
      </c>
      <c r="K963" t="s">
        <v>4375</v>
      </c>
      <c r="L963" t="s">
        <v>4371</v>
      </c>
      <c r="M963" t="s">
        <v>4372</v>
      </c>
      <c r="N963" t="s">
        <v>708</v>
      </c>
      <c r="O963" t="s">
        <v>708</v>
      </c>
      <c r="P963" t="s">
        <v>4373</v>
      </c>
      <c r="Q963" t="s">
        <v>4367</v>
      </c>
      <c r="R963" t="s">
        <v>0</v>
      </c>
      <c r="S963">
        <v>7315701</v>
      </c>
    </row>
    <row r="964" spans="1:19" x14ac:dyDescent="0.3">
      <c r="A964" t="s">
        <v>0</v>
      </c>
      <c r="B964" t="s">
        <v>660</v>
      </c>
      <c r="C964" t="s">
        <v>2077</v>
      </c>
      <c r="D964" t="s">
        <v>2391</v>
      </c>
      <c r="E964" t="s">
        <v>3019</v>
      </c>
      <c r="F964" t="s">
        <v>4368</v>
      </c>
      <c r="G964" t="s">
        <v>2258</v>
      </c>
      <c r="H964" t="s">
        <v>0</v>
      </c>
      <c r="I964" t="s">
        <v>5128</v>
      </c>
      <c r="J964" s="85">
        <v>45187</v>
      </c>
      <c r="K964" t="s">
        <v>4375</v>
      </c>
      <c r="L964" t="s">
        <v>4371</v>
      </c>
      <c r="M964" t="s">
        <v>4372</v>
      </c>
      <c r="N964" t="s">
        <v>708</v>
      </c>
      <c r="O964" t="s">
        <v>708</v>
      </c>
      <c r="P964" t="s">
        <v>4373</v>
      </c>
      <c r="Q964" t="s">
        <v>4367</v>
      </c>
      <c r="R964" t="s">
        <v>0</v>
      </c>
      <c r="S964">
        <v>7315871</v>
      </c>
    </row>
    <row r="965" spans="1:19" x14ac:dyDescent="0.3">
      <c r="A965" t="s">
        <v>0</v>
      </c>
      <c r="B965" t="s">
        <v>5129</v>
      </c>
      <c r="C965" t="s">
        <v>2077</v>
      </c>
      <c r="D965" t="s">
        <v>2391</v>
      </c>
      <c r="E965" t="s">
        <v>3019</v>
      </c>
      <c r="F965" t="s">
        <v>4384</v>
      </c>
      <c r="G965" t="s">
        <v>2312</v>
      </c>
      <c r="H965" t="s">
        <v>0</v>
      </c>
      <c r="I965" t="s">
        <v>5128</v>
      </c>
      <c r="J965" s="85">
        <v>45187</v>
      </c>
      <c r="K965" t="s">
        <v>4375</v>
      </c>
      <c r="L965" t="s">
        <v>4371</v>
      </c>
      <c r="M965" t="s">
        <v>4372</v>
      </c>
      <c r="N965" t="s">
        <v>702</v>
      </c>
      <c r="O965" t="s">
        <v>708</v>
      </c>
      <c r="P965" t="s">
        <v>4373</v>
      </c>
      <c r="Q965" t="s">
        <v>4367</v>
      </c>
      <c r="R965" t="s">
        <v>0</v>
      </c>
      <c r="S965">
        <v>7315872</v>
      </c>
    </row>
    <row r="966" spans="1:19" x14ac:dyDescent="0.3">
      <c r="A966" t="s">
        <v>0</v>
      </c>
      <c r="B966" t="s">
        <v>5131</v>
      </c>
      <c r="C966" t="s">
        <v>2077</v>
      </c>
      <c r="D966" t="s">
        <v>2391</v>
      </c>
      <c r="E966" t="s">
        <v>3019</v>
      </c>
      <c r="F966" t="s">
        <v>24</v>
      </c>
      <c r="G966" t="s">
        <v>4400</v>
      </c>
      <c r="H966" t="s">
        <v>0</v>
      </c>
      <c r="I966" t="s">
        <v>5130</v>
      </c>
      <c r="J966" s="85">
        <v>44482</v>
      </c>
      <c r="K966" t="s">
        <v>4375</v>
      </c>
      <c r="L966" t="s">
        <v>4371</v>
      </c>
      <c r="M966" t="s">
        <v>4372</v>
      </c>
      <c r="N966" t="s">
        <v>0</v>
      </c>
      <c r="O966" t="s">
        <v>0</v>
      </c>
      <c r="P966" t="s">
        <v>4373</v>
      </c>
      <c r="Q966" t="s">
        <v>4367</v>
      </c>
      <c r="R966" t="s">
        <v>0</v>
      </c>
      <c r="S966">
        <v>731587</v>
      </c>
    </row>
    <row r="967" spans="1:19" x14ac:dyDescent="0.3">
      <c r="A967" t="s">
        <v>0</v>
      </c>
      <c r="B967" t="s">
        <v>661</v>
      </c>
      <c r="C967" t="s">
        <v>2077</v>
      </c>
      <c r="D967" t="s">
        <v>2209</v>
      </c>
      <c r="E967" t="s">
        <v>3082</v>
      </c>
      <c r="F967" t="s">
        <v>4368</v>
      </c>
      <c r="G967" t="s">
        <v>2258</v>
      </c>
      <c r="H967" t="s">
        <v>0</v>
      </c>
      <c r="I967" t="s">
        <v>4995</v>
      </c>
      <c r="J967" s="85">
        <v>43655</v>
      </c>
      <c r="K967" t="s">
        <v>4375</v>
      </c>
      <c r="L967" t="s">
        <v>4371</v>
      </c>
      <c r="M967" t="s">
        <v>4372</v>
      </c>
      <c r="N967" t="s">
        <v>708</v>
      </c>
      <c r="O967" t="s">
        <v>708</v>
      </c>
      <c r="P967" t="s">
        <v>4373</v>
      </c>
      <c r="Q967" t="s">
        <v>4367</v>
      </c>
      <c r="R967" t="s">
        <v>0</v>
      </c>
      <c r="S967">
        <v>7315891</v>
      </c>
    </row>
    <row r="968" spans="1:19" x14ac:dyDescent="0.3">
      <c r="A968" t="s">
        <v>0</v>
      </c>
      <c r="B968" t="s">
        <v>1968</v>
      </c>
      <c r="C968" t="s">
        <v>2077</v>
      </c>
      <c r="D968" t="s">
        <v>1982</v>
      </c>
      <c r="E968" t="s">
        <v>1896</v>
      </c>
      <c r="F968" t="s">
        <v>4368</v>
      </c>
      <c r="G968" t="s">
        <v>101</v>
      </c>
      <c r="H968" t="s">
        <v>0</v>
      </c>
      <c r="I968" t="s">
        <v>4403</v>
      </c>
      <c r="J968" s="85">
        <v>45261</v>
      </c>
      <c r="K968" t="s">
        <v>4375</v>
      </c>
      <c r="L968" t="s">
        <v>4371</v>
      </c>
      <c r="M968" t="s">
        <v>4372</v>
      </c>
      <c r="N968" t="s">
        <v>708</v>
      </c>
      <c r="O968" t="s">
        <v>708</v>
      </c>
      <c r="P968" t="s">
        <v>4373</v>
      </c>
      <c r="Q968" t="s">
        <v>4367</v>
      </c>
      <c r="R968" t="s">
        <v>0</v>
      </c>
      <c r="S968">
        <v>7320911</v>
      </c>
    </row>
    <row r="969" spans="1:19" x14ac:dyDescent="0.3">
      <c r="A969" t="s">
        <v>0</v>
      </c>
      <c r="B969" t="s">
        <v>1969</v>
      </c>
      <c r="C969" t="s">
        <v>2077</v>
      </c>
      <c r="D969" t="s">
        <v>1981</v>
      </c>
      <c r="E969" t="s">
        <v>93</v>
      </c>
      <c r="F969" t="s">
        <v>4368</v>
      </c>
      <c r="G969" t="s">
        <v>101</v>
      </c>
      <c r="H969" t="s">
        <v>0</v>
      </c>
      <c r="I969" t="s">
        <v>4380</v>
      </c>
      <c r="J969" s="85">
        <v>45261</v>
      </c>
      <c r="K969" t="s">
        <v>4375</v>
      </c>
      <c r="L969" t="s">
        <v>4371</v>
      </c>
      <c r="M969" t="s">
        <v>4372</v>
      </c>
      <c r="N969" t="s">
        <v>708</v>
      </c>
      <c r="O969" t="s">
        <v>708</v>
      </c>
      <c r="P969" t="s">
        <v>4373</v>
      </c>
      <c r="Q969" t="s">
        <v>4367</v>
      </c>
      <c r="R969" t="s">
        <v>0</v>
      </c>
      <c r="S969">
        <v>7320921</v>
      </c>
    </row>
    <row r="970" spans="1:19" x14ac:dyDescent="0.3">
      <c r="A970" t="s">
        <v>0</v>
      </c>
      <c r="B970" t="s">
        <v>1971</v>
      </c>
      <c r="C970" t="s">
        <v>2077</v>
      </c>
      <c r="D970" t="s">
        <v>1980</v>
      </c>
      <c r="E970" t="s">
        <v>1897</v>
      </c>
      <c r="F970" t="s">
        <v>4368</v>
      </c>
      <c r="G970" t="s">
        <v>101</v>
      </c>
      <c r="H970" t="s">
        <v>0</v>
      </c>
      <c r="I970" t="s">
        <v>4380</v>
      </c>
      <c r="J970" s="85">
        <v>45261</v>
      </c>
      <c r="K970" t="s">
        <v>4375</v>
      </c>
      <c r="L970" t="s">
        <v>4371</v>
      </c>
      <c r="M970" t="s">
        <v>4372</v>
      </c>
      <c r="N970" t="s">
        <v>708</v>
      </c>
      <c r="O970" t="s">
        <v>708</v>
      </c>
      <c r="P970" t="s">
        <v>4373</v>
      </c>
      <c r="Q970" t="s">
        <v>4367</v>
      </c>
      <c r="R970" t="s">
        <v>0</v>
      </c>
      <c r="S970">
        <v>7320931</v>
      </c>
    </row>
    <row r="971" spans="1:19" x14ac:dyDescent="0.3">
      <c r="A971" t="s">
        <v>0</v>
      </c>
      <c r="B971" t="s">
        <v>1751</v>
      </c>
      <c r="C971" t="s">
        <v>2077</v>
      </c>
      <c r="D971" t="s">
        <v>1133</v>
      </c>
      <c r="E971" t="s">
        <v>1134</v>
      </c>
      <c r="F971" t="s">
        <v>4368</v>
      </c>
      <c r="G971" t="s">
        <v>101</v>
      </c>
      <c r="H971" t="s">
        <v>0</v>
      </c>
      <c r="I971" t="s">
        <v>4403</v>
      </c>
      <c r="J971" s="85">
        <v>45261</v>
      </c>
      <c r="K971" t="s">
        <v>4375</v>
      </c>
      <c r="L971" t="s">
        <v>4371</v>
      </c>
      <c r="M971" t="s">
        <v>4372</v>
      </c>
      <c r="N971" t="s">
        <v>708</v>
      </c>
      <c r="O971" t="s">
        <v>708</v>
      </c>
      <c r="P971" t="s">
        <v>4373</v>
      </c>
      <c r="Q971" t="s">
        <v>4367</v>
      </c>
      <c r="R971" t="s">
        <v>0</v>
      </c>
      <c r="S971">
        <v>7321041</v>
      </c>
    </row>
    <row r="972" spans="1:19" x14ac:dyDescent="0.3">
      <c r="A972" t="s">
        <v>0</v>
      </c>
      <c r="B972" t="s">
        <v>5207</v>
      </c>
      <c r="C972" t="s">
        <v>2077</v>
      </c>
      <c r="D972" t="s">
        <v>1133</v>
      </c>
      <c r="E972" t="s">
        <v>1134</v>
      </c>
      <c r="F972" t="s">
        <v>24</v>
      </c>
      <c r="G972" t="s">
        <v>4400</v>
      </c>
      <c r="H972" t="s">
        <v>0</v>
      </c>
      <c r="I972" t="s">
        <v>5193</v>
      </c>
      <c r="J972" s="85">
        <v>44363</v>
      </c>
      <c r="K972" t="s">
        <v>4375</v>
      </c>
      <c r="L972" t="s">
        <v>4371</v>
      </c>
      <c r="M972" t="s">
        <v>4372</v>
      </c>
      <c r="N972" t="s">
        <v>0</v>
      </c>
      <c r="O972" t="s">
        <v>0</v>
      </c>
      <c r="P972" t="s">
        <v>4373</v>
      </c>
      <c r="Q972" t="s">
        <v>4367</v>
      </c>
      <c r="R972" t="s">
        <v>0</v>
      </c>
      <c r="S972">
        <v>732104</v>
      </c>
    </row>
    <row r="973" spans="1:19" x14ac:dyDescent="0.3">
      <c r="A973" t="s">
        <v>0</v>
      </c>
      <c r="B973" t="s">
        <v>1752</v>
      </c>
      <c r="C973" t="s">
        <v>2077</v>
      </c>
      <c r="D973" t="s">
        <v>1098</v>
      </c>
      <c r="E973" t="s">
        <v>1099</v>
      </c>
      <c r="F973" t="s">
        <v>4368</v>
      </c>
      <c r="G973" t="s">
        <v>101</v>
      </c>
      <c r="H973" t="s">
        <v>0</v>
      </c>
      <c r="I973" t="s">
        <v>4403</v>
      </c>
      <c r="J973" s="85">
        <v>45261</v>
      </c>
      <c r="K973" t="s">
        <v>4375</v>
      </c>
      <c r="L973" t="s">
        <v>4371</v>
      </c>
      <c r="M973" t="s">
        <v>4372</v>
      </c>
      <c r="N973" t="s">
        <v>708</v>
      </c>
      <c r="O973" t="s">
        <v>708</v>
      </c>
      <c r="P973" t="s">
        <v>4373</v>
      </c>
      <c r="Q973" t="s">
        <v>4367</v>
      </c>
      <c r="R973" t="s">
        <v>0</v>
      </c>
      <c r="S973">
        <v>7321111</v>
      </c>
    </row>
    <row r="974" spans="1:19" x14ac:dyDescent="0.3">
      <c r="A974" t="s">
        <v>0</v>
      </c>
      <c r="B974" t="s">
        <v>4881</v>
      </c>
      <c r="C974" t="s">
        <v>2077</v>
      </c>
      <c r="D974" t="s">
        <v>1098</v>
      </c>
      <c r="E974" t="s">
        <v>1099</v>
      </c>
      <c r="F974" t="s">
        <v>24</v>
      </c>
      <c r="G974" t="s">
        <v>4400</v>
      </c>
      <c r="H974" t="s">
        <v>0</v>
      </c>
      <c r="I974" t="s">
        <v>4380</v>
      </c>
      <c r="J974" s="85">
        <v>44441</v>
      </c>
      <c r="K974" t="s">
        <v>4880</v>
      </c>
      <c r="L974" t="s">
        <v>4371</v>
      </c>
      <c r="M974" t="s">
        <v>4372</v>
      </c>
      <c r="N974" t="s">
        <v>0</v>
      </c>
      <c r="O974" t="s">
        <v>0</v>
      </c>
      <c r="P974" t="s">
        <v>4373</v>
      </c>
      <c r="Q974" t="s">
        <v>4367</v>
      </c>
      <c r="R974" t="s">
        <v>0</v>
      </c>
      <c r="S974">
        <v>732111</v>
      </c>
    </row>
    <row r="975" spans="1:19" x14ac:dyDescent="0.3">
      <c r="A975" t="s">
        <v>0</v>
      </c>
      <c r="B975" t="s">
        <v>1753</v>
      </c>
      <c r="C975" t="s">
        <v>2077</v>
      </c>
      <c r="D975" t="s">
        <v>377</v>
      </c>
      <c r="E975" t="s">
        <v>378</v>
      </c>
      <c r="F975" t="s">
        <v>4368</v>
      </c>
      <c r="G975" t="s">
        <v>101</v>
      </c>
      <c r="H975" t="s">
        <v>0</v>
      </c>
      <c r="I975" t="s">
        <v>4403</v>
      </c>
      <c r="J975" s="85">
        <v>45261</v>
      </c>
      <c r="K975" t="s">
        <v>4375</v>
      </c>
      <c r="L975" t="s">
        <v>4371</v>
      </c>
      <c r="M975" t="s">
        <v>4372</v>
      </c>
      <c r="N975" t="s">
        <v>708</v>
      </c>
      <c r="O975" t="s">
        <v>708</v>
      </c>
      <c r="P975" t="s">
        <v>4373</v>
      </c>
      <c r="Q975" t="s">
        <v>4367</v>
      </c>
      <c r="R975" t="s">
        <v>0</v>
      </c>
      <c r="S975">
        <v>7321121</v>
      </c>
    </row>
    <row r="976" spans="1:19" x14ac:dyDescent="0.3">
      <c r="A976" t="s">
        <v>0</v>
      </c>
      <c r="B976" t="s">
        <v>5197</v>
      </c>
      <c r="C976" t="s">
        <v>2077</v>
      </c>
      <c r="D976" t="s">
        <v>377</v>
      </c>
      <c r="E976" t="s">
        <v>378</v>
      </c>
      <c r="F976" t="s">
        <v>24</v>
      </c>
      <c r="G976" t="s">
        <v>4400</v>
      </c>
      <c r="H976" t="s">
        <v>0</v>
      </c>
      <c r="I976" t="s">
        <v>5193</v>
      </c>
      <c r="J976" s="85">
        <v>44363</v>
      </c>
      <c r="K976" t="s">
        <v>4375</v>
      </c>
      <c r="L976" t="s">
        <v>4371</v>
      </c>
      <c r="M976" t="s">
        <v>4372</v>
      </c>
      <c r="N976" t="s">
        <v>0</v>
      </c>
      <c r="O976" t="s">
        <v>0</v>
      </c>
      <c r="P976" t="s">
        <v>4373</v>
      </c>
      <c r="Q976" t="s">
        <v>4367</v>
      </c>
      <c r="R976" t="s">
        <v>0</v>
      </c>
      <c r="S976">
        <v>732112</v>
      </c>
    </row>
    <row r="977" spans="1:19" x14ac:dyDescent="0.3">
      <c r="A977" t="s">
        <v>0</v>
      </c>
      <c r="B977" t="s">
        <v>5198</v>
      </c>
      <c r="C977" t="s">
        <v>2077</v>
      </c>
      <c r="D977" t="s">
        <v>350</v>
      </c>
      <c r="E977" t="s">
        <v>89</v>
      </c>
      <c r="F977" t="s">
        <v>4368</v>
      </c>
      <c r="G977" t="s">
        <v>101</v>
      </c>
      <c r="H977" t="s">
        <v>0</v>
      </c>
      <c r="I977" t="s">
        <v>4403</v>
      </c>
      <c r="J977" s="85">
        <v>45728</v>
      </c>
      <c r="K977" t="s">
        <v>4375</v>
      </c>
      <c r="L977" t="s">
        <v>4371</v>
      </c>
      <c r="M977" t="s">
        <v>4372</v>
      </c>
      <c r="N977" t="s">
        <v>702</v>
      </c>
      <c r="O977" t="s">
        <v>708</v>
      </c>
      <c r="P977" t="s">
        <v>4373</v>
      </c>
      <c r="Q977" t="s">
        <v>4367</v>
      </c>
      <c r="R977" t="s">
        <v>0</v>
      </c>
      <c r="S977">
        <v>7321132</v>
      </c>
    </row>
    <row r="978" spans="1:19" x14ac:dyDescent="0.3">
      <c r="A978" t="s">
        <v>0</v>
      </c>
      <c r="B978" t="s">
        <v>5199</v>
      </c>
      <c r="C978" t="s">
        <v>2077</v>
      </c>
      <c r="D978" t="s">
        <v>350</v>
      </c>
      <c r="E978" t="s">
        <v>89</v>
      </c>
      <c r="F978" t="s">
        <v>4384</v>
      </c>
      <c r="G978" t="s">
        <v>4393</v>
      </c>
      <c r="H978" t="s">
        <v>0</v>
      </c>
      <c r="I978" t="s">
        <v>4403</v>
      </c>
      <c r="J978" s="85">
        <v>45720</v>
      </c>
      <c r="K978" t="s">
        <v>4375</v>
      </c>
      <c r="L978" t="s">
        <v>4371</v>
      </c>
      <c r="M978" t="s">
        <v>4372</v>
      </c>
      <c r="N978" t="s">
        <v>1605</v>
      </c>
      <c r="O978" t="s">
        <v>708</v>
      </c>
      <c r="P978" t="s">
        <v>4373</v>
      </c>
      <c r="Q978" t="s">
        <v>4367</v>
      </c>
      <c r="R978" t="s">
        <v>0</v>
      </c>
      <c r="S978">
        <v>7321133</v>
      </c>
    </row>
    <row r="979" spans="1:19" x14ac:dyDescent="0.3">
      <c r="A979" t="s">
        <v>0</v>
      </c>
      <c r="B979" t="s">
        <v>5201</v>
      </c>
      <c r="C979" t="s">
        <v>2077</v>
      </c>
      <c r="D979" t="s">
        <v>350</v>
      </c>
      <c r="E979" t="s">
        <v>89</v>
      </c>
      <c r="F979" t="s">
        <v>24</v>
      </c>
      <c r="G979" t="s">
        <v>4400</v>
      </c>
      <c r="H979" t="s">
        <v>0</v>
      </c>
      <c r="I979" t="s">
        <v>5200</v>
      </c>
      <c r="J979" s="85">
        <v>44307</v>
      </c>
      <c r="K979" t="s">
        <v>4375</v>
      </c>
      <c r="L979" t="s">
        <v>4371</v>
      </c>
      <c r="M979" t="s">
        <v>4372</v>
      </c>
      <c r="N979" t="s">
        <v>0</v>
      </c>
      <c r="O979" t="s">
        <v>0</v>
      </c>
      <c r="P979" t="s">
        <v>4373</v>
      </c>
      <c r="Q979" t="s">
        <v>4367</v>
      </c>
      <c r="R979" t="s">
        <v>0</v>
      </c>
      <c r="S979">
        <v>732113</v>
      </c>
    </row>
    <row r="980" spans="1:19" x14ac:dyDescent="0.3">
      <c r="A980" t="s">
        <v>0</v>
      </c>
      <c r="B980" t="s">
        <v>5202</v>
      </c>
      <c r="C980" t="s">
        <v>2077</v>
      </c>
      <c r="D980" t="s">
        <v>350</v>
      </c>
      <c r="E980" t="s">
        <v>89</v>
      </c>
      <c r="F980" t="s">
        <v>4417</v>
      </c>
      <c r="G980" t="s">
        <v>4418</v>
      </c>
      <c r="H980" t="s">
        <v>0</v>
      </c>
      <c r="I980" t="s">
        <v>5193</v>
      </c>
      <c r="J980" s="85">
        <v>44363</v>
      </c>
      <c r="K980" t="s">
        <v>4375</v>
      </c>
      <c r="L980" t="s">
        <v>4371</v>
      </c>
      <c r="M980" t="s">
        <v>4372</v>
      </c>
      <c r="N980" t="s">
        <v>0</v>
      </c>
      <c r="O980" t="s">
        <v>0</v>
      </c>
      <c r="P980" t="s">
        <v>4373</v>
      </c>
      <c r="Q980" t="s">
        <v>4367</v>
      </c>
      <c r="R980" t="s">
        <v>0</v>
      </c>
      <c r="S980">
        <v>732113</v>
      </c>
    </row>
    <row r="981" spans="1:19" x14ac:dyDescent="0.3">
      <c r="A981" t="s">
        <v>0</v>
      </c>
      <c r="B981" t="s">
        <v>5204</v>
      </c>
      <c r="C981" t="s">
        <v>2077</v>
      </c>
      <c r="D981" t="s">
        <v>350</v>
      </c>
      <c r="E981" t="s">
        <v>89</v>
      </c>
      <c r="F981" t="s">
        <v>4437</v>
      </c>
      <c r="G981" t="s">
        <v>4418</v>
      </c>
      <c r="H981" t="s">
        <v>0</v>
      </c>
      <c r="I981" t="s">
        <v>5203</v>
      </c>
      <c r="J981" s="85">
        <v>44993</v>
      </c>
      <c r="K981" t="s">
        <v>4375</v>
      </c>
      <c r="L981" t="s">
        <v>4371</v>
      </c>
      <c r="M981" t="s">
        <v>4372</v>
      </c>
      <c r="N981" t="s">
        <v>0</v>
      </c>
      <c r="O981" t="s">
        <v>0</v>
      </c>
      <c r="P981" t="s">
        <v>4373</v>
      </c>
      <c r="Q981" t="s">
        <v>4367</v>
      </c>
      <c r="R981" t="s">
        <v>0</v>
      </c>
      <c r="S981">
        <v>732113</v>
      </c>
    </row>
    <row r="982" spans="1:19" x14ac:dyDescent="0.3">
      <c r="A982" t="s">
        <v>0</v>
      </c>
      <c r="B982" t="s">
        <v>5206</v>
      </c>
      <c r="C982" t="s">
        <v>2077</v>
      </c>
      <c r="D982" t="s">
        <v>350</v>
      </c>
      <c r="E982" t="s">
        <v>89</v>
      </c>
      <c r="F982" t="s">
        <v>4466</v>
      </c>
      <c r="G982" t="s">
        <v>4418</v>
      </c>
      <c r="H982" t="s">
        <v>0</v>
      </c>
      <c r="I982" t="s">
        <v>5205</v>
      </c>
      <c r="J982" s="85">
        <v>45946</v>
      </c>
      <c r="K982" t="s">
        <v>4375</v>
      </c>
      <c r="L982" t="s">
        <v>4371</v>
      </c>
      <c r="M982" t="s">
        <v>4372</v>
      </c>
      <c r="N982" t="s">
        <v>0</v>
      </c>
      <c r="O982" t="s">
        <v>0</v>
      </c>
      <c r="P982" t="s">
        <v>4373</v>
      </c>
      <c r="Q982" t="s">
        <v>4367</v>
      </c>
      <c r="R982" t="s">
        <v>0</v>
      </c>
      <c r="S982">
        <v>732113</v>
      </c>
    </row>
    <row r="983" spans="1:19" x14ac:dyDescent="0.3">
      <c r="A983" t="s">
        <v>0</v>
      </c>
      <c r="B983" t="s">
        <v>1754</v>
      </c>
      <c r="C983" t="s">
        <v>2077</v>
      </c>
      <c r="D983" t="s">
        <v>1096</v>
      </c>
      <c r="E983" t="s">
        <v>1097</v>
      </c>
      <c r="F983" t="s">
        <v>4368</v>
      </c>
      <c r="G983" t="s">
        <v>101</v>
      </c>
      <c r="H983" t="s">
        <v>0</v>
      </c>
      <c r="I983" t="s">
        <v>4403</v>
      </c>
      <c r="J983" s="85">
        <v>45261</v>
      </c>
      <c r="K983" t="s">
        <v>4375</v>
      </c>
      <c r="L983" t="s">
        <v>4371</v>
      </c>
      <c r="M983" t="s">
        <v>4372</v>
      </c>
      <c r="N983" t="s">
        <v>708</v>
      </c>
      <c r="O983" t="s">
        <v>708</v>
      </c>
      <c r="P983" t="s">
        <v>4373</v>
      </c>
      <c r="Q983" t="s">
        <v>4367</v>
      </c>
      <c r="R983" t="s">
        <v>0</v>
      </c>
      <c r="S983">
        <v>7321141</v>
      </c>
    </row>
    <row r="984" spans="1:19" x14ac:dyDescent="0.3">
      <c r="A984" t="s">
        <v>0</v>
      </c>
      <c r="B984" t="s">
        <v>1755</v>
      </c>
      <c r="C984" t="s">
        <v>2077</v>
      </c>
      <c r="D984" t="s">
        <v>137</v>
      </c>
      <c r="E984" t="s">
        <v>93</v>
      </c>
      <c r="F984" t="s">
        <v>4368</v>
      </c>
      <c r="G984" t="s">
        <v>101</v>
      </c>
      <c r="H984" t="s">
        <v>0</v>
      </c>
      <c r="I984" t="s">
        <v>4380</v>
      </c>
      <c r="J984" s="85">
        <v>45261</v>
      </c>
      <c r="K984" t="s">
        <v>4375</v>
      </c>
      <c r="L984" t="s">
        <v>4371</v>
      </c>
      <c r="M984" t="s">
        <v>4372</v>
      </c>
      <c r="N984" t="s">
        <v>708</v>
      </c>
      <c r="O984" t="s">
        <v>708</v>
      </c>
      <c r="P984" t="s">
        <v>4373</v>
      </c>
      <c r="Q984" t="s">
        <v>4367</v>
      </c>
      <c r="R984" t="s">
        <v>0</v>
      </c>
      <c r="S984">
        <v>7321151</v>
      </c>
    </row>
    <row r="985" spans="1:19" x14ac:dyDescent="0.3">
      <c r="A985" t="s">
        <v>0</v>
      </c>
      <c r="B985" t="s">
        <v>5194</v>
      </c>
      <c r="C985" t="s">
        <v>2077</v>
      </c>
      <c r="D985" t="s">
        <v>137</v>
      </c>
      <c r="E985" t="s">
        <v>93</v>
      </c>
      <c r="F985" t="s">
        <v>24</v>
      </c>
      <c r="G985" t="s">
        <v>4400</v>
      </c>
      <c r="H985" t="s">
        <v>0</v>
      </c>
      <c r="I985" t="s">
        <v>5193</v>
      </c>
      <c r="J985" s="85">
        <v>44363</v>
      </c>
      <c r="K985" t="s">
        <v>4375</v>
      </c>
      <c r="L985" t="s">
        <v>4371</v>
      </c>
      <c r="M985" t="s">
        <v>4372</v>
      </c>
      <c r="N985" t="s">
        <v>0</v>
      </c>
      <c r="O985" t="s">
        <v>0</v>
      </c>
      <c r="P985" t="s">
        <v>4373</v>
      </c>
      <c r="Q985" t="s">
        <v>4367</v>
      </c>
      <c r="R985" t="s">
        <v>0</v>
      </c>
      <c r="S985">
        <v>732115</v>
      </c>
    </row>
    <row r="986" spans="1:19" x14ac:dyDescent="0.3">
      <c r="A986" t="s">
        <v>0</v>
      </c>
      <c r="B986" t="s">
        <v>1757</v>
      </c>
      <c r="C986" t="s">
        <v>2077</v>
      </c>
      <c r="D986" t="s">
        <v>1089</v>
      </c>
      <c r="E986" t="s">
        <v>1090</v>
      </c>
      <c r="F986" t="s">
        <v>4368</v>
      </c>
      <c r="G986" t="s">
        <v>101</v>
      </c>
      <c r="H986" t="s">
        <v>0</v>
      </c>
      <c r="I986" t="s">
        <v>4403</v>
      </c>
      <c r="J986" s="85">
        <v>45261</v>
      </c>
      <c r="K986" t="s">
        <v>4375</v>
      </c>
      <c r="L986" t="s">
        <v>4371</v>
      </c>
      <c r="M986" t="s">
        <v>4372</v>
      </c>
      <c r="N986" t="s">
        <v>708</v>
      </c>
      <c r="O986" t="s">
        <v>708</v>
      </c>
      <c r="P986" t="s">
        <v>4373</v>
      </c>
      <c r="Q986" t="s">
        <v>4367</v>
      </c>
      <c r="R986" t="s">
        <v>0</v>
      </c>
      <c r="S986">
        <v>7321161</v>
      </c>
    </row>
    <row r="987" spans="1:19" x14ac:dyDescent="0.3">
      <c r="A987" t="s">
        <v>0</v>
      </c>
      <c r="B987" t="s">
        <v>5196</v>
      </c>
      <c r="C987" t="s">
        <v>2077</v>
      </c>
      <c r="D987" t="s">
        <v>1089</v>
      </c>
      <c r="E987" t="s">
        <v>1090</v>
      </c>
      <c r="F987" t="s">
        <v>24</v>
      </c>
      <c r="G987" t="s">
        <v>4400</v>
      </c>
      <c r="H987" t="s">
        <v>0</v>
      </c>
      <c r="I987" t="s">
        <v>5195</v>
      </c>
      <c r="J987" s="85">
        <v>44984</v>
      </c>
      <c r="K987" t="s">
        <v>4375</v>
      </c>
      <c r="L987" t="s">
        <v>4371</v>
      </c>
      <c r="M987" t="s">
        <v>4372</v>
      </c>
      <c r="N987" t="s">
        <v>0</v>
      </c>
      <c r="O987" t="s">
        <v>0</v>
      </c>
      <c r="P987" t="s">
        <v>4373</v>
      </c>
      <c r="Q987" t="s">
        <v>4367</v>
      </c>
      <c r="R987" t="s">
        <v>0</v>
      </c>
      <c r="S987">
        <v>732116</v>
      </c>
    </row>
    <row r="988" spans="1:19" x14ac:dyDescent="0.3">
      <c r="A988" t="s">
        <v>0</v>
      </c>
      <c r="B988" t="s">
        <v>5164</v>
      </c>
      <c r="C988" t="s">
        <v>2077</v>
      </c>
      <c r="D988" t="s">
        <v>395</v>
      </c>
      <c r="E988" t="s">
        <v>139</v>
      </c>
      <c r="F988" t="s">
        <v>4368</v>
      </c>
      <c r="G988" t="s">
        <v>1339</v>
      </c>
      <c r="H988" t="s">
        <v>0</v>
      </c>
      <c r="I988" t="s">
        <v>4403</v>
      </c>
      <c r="J988" s="85">
        <v>45299</v>
      </c>
      <c r="K988" t="s">
        <v>4375</v>
      </c>
      <c r="L988" t="s">
        <v>4371</v>
      </c>
      <c r="M988" t="s">
        <v>4372</v>
      </c>
      <c r="N988" t="s">
        <v>768</v>
      </c>
      <c r="O988" t="s">
        <v>708</v>
      </c>
      <c r="P988" t="s">
        <v>4373</v>
      </c>
      <c r="Q988" t="s">
        <v>4367</v>
      </c>
      <c r="R988" t="s">
        <v>0</v>
      </c>
      <c r="S988">
        <v>7324844</v>
      </c>
    </row>
    <row r="989" spans="1:19" x14ac:dyDescent="0.3">
      <c r="A989" t="s">
        <v>0</v>
      </c>
      <c r="B989" t="s">
        <v>5165</v>
      </c>
      <c r="C989" t="s">
        <v>2077</v>
      </c>
      <c r="D989" t="s">
        <v>395</v>
      </c>
      <c r="E989" t="s">
        <v>139</v>
      </c>
      <c r="F989" t="s">
        <v>4384</v>
      </c>
      <c r="G989" t="s">
        <v>57</v>
      </c>
      <c r="H989" t="s">
        <v>0</v>
      </c>
      <c r="I989" t="s">
        <v>4403</v>
      </c>
      <c r="J989" s="85">
        <v>45299</v>
      </c>
      <c r="K989" t="s">
        <v>4375</v>
      </c>
      <c r="L989" t="s">
        <v>4371</v>
      </c>
      <c r="M989" t="s">
        <v>4372</v>
      </c>
      <c r="N989" t="s">
        <v>1610</v>
      </c>
      <c r="O989" t="s">
        <v>708</v>
      </c>
      <c r="P989" t="s">
        <v>4373</v>
      </c>
      <c r="Q989" t="s">
        <v>4367</v>
      </c>
      <c r="R989" t="s">
        <v>0</v>
      </c>
      <c r="S989">
        <v>7324845</v>
      </c>
    </row>
    <row r="990" spans="1:19" x14ac:dyDescent="0.3">
      <c r="A990" t="s">
        <v>0</v>
      </c>
      <c r="B990" t="s">
        <v>5167</v>
      </c>
      <c r="C990" t="s">
        <v>2077</v>
      </c>
      <c r="D990" t="s">
        <v>395</v>
      </c>
      <c r="E990" t="s">
        <v>139</v>
      </c>
      <c r="F990" t="s">
        <v>24</v>
      </c>
      <c r="G990" t="s">
        <v>4400</v>
      </c>
      <c r="H990" t="s">
        <v>0</v>
      </c>
      <c r="I990" t="s">
        <v>5166</v>
      </c>
      <c r="J990" s="85">
        <v>44209</v>
      </c>
      <c r="K990" t="s">
        <v>4375</v>
      </c>
      <c r="L990" t="s">
        <v>4371</v>
      </c>
      <c r="M990" t="s">
        <v>4372</v>
      </c>
      <c r="N990" t="s">
        <v>0</v>
      </c>
      <c r="O990" t="s">
        <v>0</v>
      </c>
      <c r="P990" t="s">
        <v>4373</v>
      </c>
      <c r="Q990" t="s">
        <v>4367</v>
      </c>
      <c r="R990" t="s">
        <v>0</v>
      </c>
      <c r="S990">
        <v>732484</v>
      </c>
    </row>
    <row r="991" spans="1:19" x14ac:dyDescent="0.3">
      <c r="A991" t="s">
        <v>0</v>
      </c>
      <c r="B991" t="s">
        <v>662</v>
      </c>
      <c r="C991" t="s">
        <v>2077</v>
      </c>
      <c r="D991" t="s">
        <v>286</v>
      </c>
      <c r="E991" t="s">
        <v>99</v>
      </c>
      <c r="F991" t="s">
        <v>4368</v>
      </c>
      <c r="G991" t="s">
        <v>1339</v>
      </c>
      <c r="H991" t="s">
        <v>0</v>
      </c>
      <c r="I991" t="s">
        <v>5168</v>
      </c>
      <c r="J991" s="85">
        <v>44491</v>
      </c>
      <c r="K991" t="s">
        <v>4375</v>
      </c>
      <c r="L991" t="s">
        <v>4371</v>
      </c>
      <c r="M991" t="s">
        <v>4372</v>
      </c>
      <c r="N991" t="s">
        <v>702</v>
      </c>
      <c r="O991" t="s">
        <v>708</v>
      </c>
      <c r="P991" t="s">
        <v>4373</v>
      </c>
      <c r="Q991" t="s">
        <v>4367</v>
      </c>
      <c r="R991" t="s">
        <v>0</v>
      </c>
      <c r="S991">
        <v>7327612</v>
      </c>
    </row>
    <row r="992" spans="1:19" x14ac:dyDescent="0.3">
      <c r="A992" t="s">
        <v>0</v>
      </c>
      <c r="B992" t="s">
        <v>5169</v>
      </c>
      <c r="C992" t="s">
        <v>2077</v>
      </c>
      <c r="D992" t="s">
        <v>286</v>
      </c>
      <c r="E992" t="s">
        <v>99</v>
      </c>
      <c r="F992" t="s">
        <v>4384</v>
      </c>
      <c r="G992" t="s">
        <v>57</v>
      </c>
      <c r="H992" t="s">
        <v>0</v>
      </c>
      <c r="I992" t="s">
        <v>5168</v>
      </c>
      <c r="J992" s="85">
        <v>44491</v>
      </c>
      <c r="K992" t="s">
        <v>4375</v>
      </c>
      <c r="L992" t="s">
        <v>4371</v>
      </c>
      <c r="M992" t="s">
        <v>4372</v>
      </c>
      <c r="N992" t="s">
        <v>708</v>
      </c>
      <c r="O992" t="s">
        <v>708</v>
      </c>
      <c r="P992" t="s">
        <v>4373</v>
      </c>
      <c r="Q992" t="s">
        <v>4367</v>
      </c>
      <c r="R992" t="s">
        <v>0</v>
      </c>
      <c r="S992">
        <v>7327611</v>
      </c>
    </row>
    <row r="993" spans="1:19" x14ac:dyDescent="0.3">
      <c r="A993" t="s">
        <v>0</v>
      </c>
      <c r="B993" t="s">
        <v>5170</v>
      </c>
      <c r="C993" t="s">
        <v>2077</v>
      </c>
      <c r="D993" t="s">
        <v>286</v>
      </c>
      <c r="E993" t="s">
        <v>99</v>
      </c>
      <c r="F993" t="s">
        <v>4378</v>
      </c>
      <c r="G993" t="s">
        <v>1574</v>
      </c>
      <c r="H993" t="s">
        <v>0</v>
      </c>
      <c r="I993" t="s">
        <v>4557</v>
      </c>
      <c r="J993" s="85">
        <v>44538</v>
      </c>
      <c r="K993" t="s">
        <v>4375</v>
      </c>
      <c r="L993" t="s">
        <v>4371</v>
      </c>
      <c r="M993" t="s">
        <v>4372</v>
      </c>
      <c r="N993" t="s">
        <v>708</v>
      </c>
      <c r="O993" t="s">
        <v>708</v>
      </c>
      <c r="P993" t="s">
        <v>4373</v>
      </c>
      <c r="Q993" t="s">
        <v>4367</v>
      </c>
      <c r="R993" t="s">
        <v>0</v>
      </c>
      <c r="S993">
        <v>7327611</v>
      </c>
    </row>
    <row r="994" spans="1:19" x14ac:dyDescent="0.3">
      <c r="A994" t="s">
        <v>0</v>
      </c>
      <c r="B994" t="s">
        <v>663</v>
      </c>
      <c r="C994" t="s">
        <v>2077</v>
      </c>
      <c r="D994" t="s">
        <v>287</v>
      </c>
      <c r="E994" t="s">
        <v>99</v>
      </c>
      <c r="F994" t="s">
        <v>4368</v>
      </c>
      <c r="G994" t="s">
        <v>101</v>
      </c>
      <c r="H994" t="s">
        <v>0</v>
      </c>
      <c r="I994" t="s">
        <v>4382</v>
      </c>
      <c r="J994" s="85">
        <v>43658</v>
      </c>
      <c r="K994" t="s">
        <v>4375</v>
      </c>
      <c r="L994" t="s">
        <v>4371</v>
      </c>
      <c r="M994" t="s">
        <v>4372</v>
      </c>
      <c r="N994" t="s">
        <v>708</v>
      </c>
      <c r="O994" t="s">
        <v>708</v>
      </c>
      <c r="P994" t="s">
        <v>4373</v>
      </c>
      <c r="Q994" t="s">
        <v>4367</v>
      </c>
      <c r="R994" t="s">
        <v>0</v>
      </c>
      <c r="S994">
        <v>7327621</v>
      </c>
    </row>
    <row r="995" spans="1:19" x14ac:dyDescent="0.3">
      <c r="A995" t="s">
        <v>0</v>
      </c>
      <c r="B995" t="s">
        <v>5172</v>
      </c>
      <c r="C995" t="s">
        <v>2077</v>
      </c>
      <c r="D995" t="s">
        <v>287</v>
      </c>
      <c r="E995" t="s">
        <v>99</v>
      </c>
      <c r="F995" t="s">
        <v>24</v>
      </c>
      <c r="G995" t="s">
        <v>4400</v>
      </c>
      <c r="H995" t="s">
        <v>0</v>
      </c>
      <c r="I995" t="s">
        <v>5171</v>
      </c>
      <c r="J995" s="85">
        <v>45796</v>
      </c>
      <c r="K995" t="s">
        <v>4375</v>
      </c>
      <c r="L995" t="s">
        <v>4371</v>
      </c>
      <c r="M995" t="s">
        <v>4372</v>
      </c>
      <c r="N995" t="s">
        <v>0</v>
      </c>
      <c r="O995" t="s">
        <v>0</v>
      </c>
      <c r="P995" t="s">
        <v>4373</v>
      </c>
      <c r="Q995" t="s">
        <v>4367</v>
      </c>
      <c r="R995" t="s">
        <v>0</v>
      </c>
      <c r="S995">
        <v>732762</v>
      </c>
    </row>
    <row r="996" spans="1:19" x14ac:dyDescent="0.3">
      <c r="A996" t="s">
        <v>0</v>
      </c>
      <c r="B996" t="s">
        <v>3040</v>
      </c>
      <c r="C996" t="s">
        <v>2077</v>
      </c>
      <c r="D996" t="s">
        <v>303</v>
      </c>
      <c r="E996" t="s">
        <v>144</v>
      </c>
      <c r="F996" t="s">
        <v>4368</v>
      </c>
      <c r="G996" t="s">
        <v>101</v>
      </c>
      <c r="H996" t="s">
        <v>0</v>
      </c>
      <c r="I996" t="s">
        <v>5392</v>
      </c>
      <c r="J996" s="85">
        <v>44334</v>
      </c>
      <c r="K996" t="s">
        <v>4375</v>
      </c>
      <c r="L996" t="s">
        <v>4371</v>
      </c>
      <c r="M996" t="s">
        <v>4372</v>
      </c>
      <c r="N996" t="s">
        <v>708</v>
      </c>
      <c r="O996" t="s">
        <v>708</v>
      </c>
      <c r="P996" t="s">
        <v>4373</v>
      </c>
      <c r="Q996" t="s">
        <v>4367</v>
      </c>
      <c r="R996" t="s">
        <v>0</v>
      </c>
      <c r="S996">
        <v>7327631</v>
      </c>
    </row>
    <row r="997" spans="1:19" x14ac:dyDescent="0.3">
      <c r="A997" t="s">
        <v>0</v>
      </c>
      <c r="B997" t="s">
        <v>664</v>
      </c>
      <c r="C997" t="s">
        <v>2077</v>
      </c>
      <c r="D997" t="s">
        <v>326</v>
      </c>
      <c r="E997" t="s">
        <v>99</v>
      </c>
      <c r="F997" t="s">
        <v>4368</v>
      </c>
      <c r="G997" t="s">
        <v>101</v>
      </c>
      <c r="H997" t="s">
        <v>0</v>
      </c>
      <c r="I997" t="s">
        <v>4382</v>
      </c>
      <c r="J997" s="85">
        <v>43658</v>
      </c>
      <c r="K997" t="s">
        <v>4375</v>
      </c>
      <c r="L997" t="s">
        <v>4371</v>
      </c>
      <c r="M997" t="s">
        <v>4372</v>
      </c>
      <c r="N997" t="s">
        <v>708</v>
      </c>
      <c r="O997" t="s">
        <v>708</v>
      </c>
      <c r="P997" t="s">
        <v>4373</v>
      </c>
      <c r="Q997" t="s">
        <v>4367</v>
      </c>
      <c r="R997" t="s">
        <v>0</v>
      </c>
      <c r="S997">
        <v>7327661</v>
      </c>
    </row>
    <row r="998" spans="1:19" x14ac:dyDescent="0.3">
      <c r="A998" t="s">
        <v>0</v>
      </c>
      <c r="B998" t="s">
        <v>2086</v>
      </c>
      <c r="C998" t="s">
        <v>2077</v>
      </c>
      <c r="D998" t="s">
        <v>230</v>
      </c>
      <c r="E998" t="s">
        <v>99</v>
      </c>
      <c r="F998" t="s">
        <v>4368</v>
      </c>
      <c r="G998" t="s">
        <v>1339</v>
      </c>
      <c r="H998" t="s">
        <v>0</v>
      </c>
      <c r="I998" t="s">
        <v>4386</v>
      </c>
      <c r="J998" s="85">
        <v>44796</v>
      </c>
      <c r="K998" t="s">
        <v>4375</v>
      </c>
      <c r="L998" t="s">
        <v>4371</v>
      </c>
      <c r="M998" t="s">
        <v>4372</v>
      </c>
      <c r="N998" t="s">
        <v>702</v>
      </c>
      <c r="O998" t="s">
        <v>708</v>
      </c>
      <c r="P998" t="s">
        <v>4373</v>
      </c>
      <c r="Q998" t="s">
        <v>4367</v>
      </c>
      <c r="R998" t="s">
        <v>0</v>
      </c>
      <c r="S998">
        <v>7327682</v>
      </c>
    </row>
    <row r="999" spans="1:19" x14ac:dyDescent="0.3">
      <c r="A999" t="s">
        <v>0</v>
      </c>
      <c r="B999" t="s">
        <v>665</v>
      </c>
      <c r="C999" t="s">
        <v>2077</v>
      </c>
      <c r="D999" t="s">
        <v>230</v>
      </c>
      <c r="E999" t="s">
        <v>99</v>
      </c>
      <c r="F999" t="s">
        <v>4384</v>
      </c>
      <c r="G999" t="s">
        <v>57</v>
      </c>
      <c r="H999" t="s">
        <v>0</v>
      </c>
      <c r="I999" t="s">
        <v>4386</v>
      </c>
      <c r="J999" s="85">
        <v>44796</v>
      </c>
      <c r="K999" t="s">
        <v>4375</v>
      </c>
      <c r="L999" t="s">
        <v>4371</v>
      </c>
      <c r="M999" t="s">
        <v>4372</v>
      </c>
      <c r="N999" t="s">
        <v>708</v>
      </c>
      <c r="O999" t="s">
        <v>708</v>
      </c>
      <c r="P999" t="s">
        <v>4373</v>
      </c>
      <c r="Q999" t="s">
        <v>4367</v>
      </c>
      <c r="R999" t="s">
        <v>0</v>
      </c>
      <c r="S999">
        <v>7327681</v>
      </c>
    </row>
    <row r="1000" spans="1:19" x14ac:dyDescent="0.3">
      <c r="A1000" t="s">
        <v>0</v>
      </c>
      <c r="B1000" t="s">
        <v>666</v>
      </c>
      <c r="C1000" t="s">
        <v>2077</v>
      </c>
      <c r="D1000" t="s">
        <v>819</v>
      </c>
      <c r="E1000" t="s">
        <v>99</v>
      </c>
      <c r="F1000" t="s">
        <v>4368</v>
      </c>
      <c r="G1000" t="s">
        <v>101</v>
      </c>
      <c r="H1000" t="s">
        <v>0</v>
      </c>
      <c r="I1000" t="s">
        <v>5174</v>
      </c>
      <c r="J1000" s="85">
        <v>43690</v>
      </c>
      <c r="K1000" t="s">
        <v>4375</v>
      </c>
      <c r="L1000" t="s">
        <v>4371</v>
      </c>
      <c r="M1000" t="s">
        <v>4372</v>
      </c>
      <c r="N1000" t="s">
        <v>708</v>
      </c>
      <c r="O1000" t="s">
        <v>708</v>
      </c>
      <c r="P1000" t="s">
        <v>4373</v>
      </c>
      <c r="Q1000" t="s">
        <v>4367</v>
      </c>
      <c r="R1000" t="s">
        <v>0</v>
      </c>
      <c r="S1000">
        <v>7343981</v>
      </c>
    </row>
    <row r="1001" spans="1:19" x14ac:dyDescent="0.3">
      <c r="A1001" t="s">
        <v>0</v>
      </c>
      <c r="B1001" t="s">
        <v>5173</v>
      </c>
      <c r="C1001" t="s">
        <v>2077</v>
      </c>
      <c r="D1001" t="s">
        <v>2277</v>
      </c>
      <c r="E1001" t="s">
        <v>2472</v>
      </c>
      <c r="F1001" t="s">
        <v>4368</v>
      </c>
      <c r="G1001" t="s">
        <v>1714</v>
      </c>
      <c r="H1001" t="s">
        <v>0</v>
      </c>
      <c r="I1001" t="s">
        <v>5014</v>
      </c>
      <c r="J1001" s="85">
        <v>44335</v>
      </c>
      <c r="K1001" t="s">
        <v>4375</v>
      </c>
      <c r="L1001" t="s">
        <v>4371</v>
      </c>
      <c r="M1001" t="s">
        <v>4372</v>
      </c>
      <c r="N1001" t="s">
        <v>708</v>
      </c>
      <c r="O1001" t="s">
        <v>708</v>
      </c>
      <c r="P1001" t="s">
        <v>4373</v>
      </c>
      <c r="Q1001" t="s">
        <v>4367</v>
      </c>
      <c r="R1001" t="s">
        <v>0</v>
      </c>
      <c r="S1001">
        <v>7351921</v>
      </c>
    </row>
    <row r="1002" spans="1:19" x14ac:dyDescent="0.3">
      <c r="A1002" t="s">
        <v>0</v>
      </c>
      <c r="B1002" t="s">
        <v>1758</v>
      </c>
      <c r="C1002" t="s">
        <v>2077</v>
      </c>
      <c r="D1002" t="s">
        <v>2336</v>
      </c>
      <c r="E1002" t="s">
        <v>160</v>
      </c>
      <c r="F1002" t="s">
        <v>4368</v>
      </c>
      <c r="G1002" t="s">
        <v>1714</v>
      </c>
      <c r="H1002" t="s">
        <v>0</v>
      </c>
      <c r="I1002" t="s">
        <v>5023</v>
      </c>
      <c r="J1002" s="85">
        <v>44461</v>
      </c>
      <c r="K1002" t="s">
        <v>4375</v>
      </c>
      <c r="L1002" t="s">
        <v>4371</v>
      </c>
      <c r="M1002" t="s">
        <v>4372</v>
      </c>
      <c r="N1002" t="s">
        <v>708</v>
      </c>
      <c r="O1002" t="s">
        <v>708</v>
      </c>
      <c r="P1002" t="s">
        <v>4373</v>
      </c>
      <c r="Q1002" t="s">
        <v>4367</v>
      </c>
      <c r="R1002" t="s">
        <v>0</v>
      </c>
      <c r="S1002">
        <v>7351931</v>
      </c>
    </row>
    <row r="1003" spans="1:19" x14ac:dyDescent="0.3">
      <c r="A1003" t="s">
        <v>0</v>
      </c>
      <c r="B1003" t="s">
        <v>5178</v>
      </c>
      <c r="C1003" t="s">
        <v>2077</v>
      </c>
      <c r="D1003" t="s">
        <v>2160</v>
      </c>
      <c r="E1003" t="s">
        <v>1619</v>
      </c>
      <c r="F1003" t="s">
        <v>4368</v>
      </c>
      <c r="G1003" t="s">
        <v>1705</v>
      </c>
      <c r="H1003" t="s">
        <v>0</v>
      </c>
      <c r="I1003" t="s">
        <v>4403</v>
      </c>
      <c r="J1003" s="85">
        <v>45261</v>
      </c>
      <c r="K1003" t="s">
        <v>4375</v>
      </c>
      <c r="L1003" t="s">
        <v>4371</v>
      </c>
      <c r="M1003" t="s">
        <v>4372</v>
      </c>
      <c r="N1003" t="s">
        <v>708</v>
      </c>
      <c r="O1003" t="s">
        <v>708</v>
      </c>
      <c r="P1003" t="s">
        <v>4373</v>
      </c>
      <c r="Q1003" t="s">
        <v>4367</v>
      </c>
      <c r="R1003" t="s">
        <v>0</v>
      </c>
      <c r="S1003">
        <v>7356881</v>
      </c>
    </row>
    <row r="1004" spans="1:19" x14ac:dyDescent="0.3">
      <c r="A1004" t="s">
        <v>0</v>
      </c>
      <c r="B1004" t="s">
        <v>5175</v>
      </c>
      <c r="C1004" t="s">
        <v>2077</v>
      </c>
      <c r="D1004" t="s">
        <v>2251</v>
      </c>
      <c r="E1004" t="s">
        <v>1619</v>
      </c>
      <c r="F1004" t="s">
        <v>4368</v>
      </c>
      <c r="G1004" t="s">
        <v>1705</v>
      </c>
      <c r="H1004" t="s">
        <v>0</v>
      </c>
      <c r="I1004" t="s">
        <v>4403</v>
      </c>
      <c r="J1004" s="85">
        <v>45261</v>
      </c>
      <c r="K1004" t="s">
        <v>4375</v>
      </c>
      <c r="L1004" t="s">
        <v>4371</v>
      </c>
      <c r="M1004" t="s">
        <v>4372</v>
      </c>
      <c r="N1004" t="s">
        <v>708</v>
      </c>
      <c r="O1004" t="s">
        <v>708</v>
      </c>
      <c r="P1004" t="s">
        <v>4373</v>
      </c>
      <c r="Q1004" t="s">
        <v>4367</v>
      </c>
      <c r="R1004" t="s">
        <v>0</v>
      </c>
      <c r="S1004">
        <v>7356921</v>
      </c>
    </row>
    <row r="1005" spans="1:19" x14ac:dyDescent="0.3">
      <c r="A1005" t="s">
        <v>0</v>
      </c>
      <c r="B1005" t="s">
        <v>5177</v>
      </c>
      <c r="C1005" t="s">
        <v>2077</v>
      </c>
      <c r="D1005" t="s">
        <v>2251</v>
      </c>
      <c r="E1005" t="s">
        <v>1619</v>
      </c>
      <c r="F1005" t="s">
        <v>24</v>
      </c>
      <c r="G1005" t="s">
        <v>4400</v>
      </c>
      <c r="H1005" t="s">
        <v>0</v>
      </c>
      <c r="I1005" t="s">
        <v>5176</v>
      </c>
      <c r="J1005" s="85">
        <v>45244</v>
      </c>
      <c r="K1005" t="s">
        <v>4375</v>
      </c>
      <c r="L1005" t="s">
        <v>4371</v>
      </c>
      <c r="M1005" t="s">
        <v>4372</v>
      </c>
      <c r="N1005" t="s">
        <v>0</v>
      </c>
      <c r="O1005" t="s">
        <v>0</v>
      </c>
      <c r="P1005" t="s">
        <v>4373</v>
      </c>
      <c r="Q1005" t="s">
        <v>4367</v>
      </c>
      <c r="R1005" t="s">
        <v>0</v>
      </c>
      <c r="S1005">
        <v>735692</v>
      </c>
    </row>
    <row r="1006" spans="1:19" x14ac:dyDescent="0.3">
      <c r="A1006" t="s">
        <v>0</v>
      </c>
      <c r="B1006" t="s">
        <v>5182</v>
      </c>
      <c r="C1006" t="s">
        <v>2077</v>
      </c>
      <c r="D1006" t="s">
        <v>297</v>
      </c>
      <c r="E1006" t="s">
        <v>36</v>
      </c>
      <c r="F1006" t="s">
        <v>4368</v>
      </c>
      <c r="G1006" t="s">
        <v>1339</v>
      </c>
      <c r="H1006" t="s">
        <v>0</v>
      </c>
      <c r="I1006" t="s">
        <v>4403</v>
      </c>
      <c r="J1006" s="85">
        <v>45261</v>
      </c>
      <c r="K1006" t="s">
        <v>4375</v>
      </c>
      <c r="L1006" t="s">
        <v>4371</v>
      </c>
      <c r="M1006" t="s">
        <v>4372</v>
      </c>
      <c r="N1006" t="s">
        <v>702</v>
      </c>
      <c r="O1006" t="s">
        <v>708</v>
      </c>
      <c r="P1006" t="s">
        <v>4373</v>
      </c>
      <c r="Q1006" t="s">
        <v>4367</v>
      </c>
      <c r="R1006" t="s">
        <v>0</v>
      </c>
      <c r="S1006">
        <v>7361062</v>
      </c>
    </row>
    <row r="1007" spans="1:19" x14ac:dyDescent="0.3">
      <c r="A1007" t="s">
        <v>0</v>
      </c>
      <c r="B1007" t="s">
        <v>5184</v>
      </c>
      <c r="C1007" t="s">
        <v>2077</v>
      </c>
      <c r="D1007" t="s">
        <v>297</v>
      </c>
      <c r="E1007" t="s">
        <v>36</v>
      </c>
      <c r="F1007" t="s">
        <v>24</v>
      </c>
      <c r="G1007" t="s">
        <v>4400</v>
      </c>
      <c r="H1007" t="s">
        <v>0</v>
      </c>
      <c r="I1007" t="s">
        <v>5183</v>
      </c>
      <c r="J1007" s="85">
        <v>45862</v>
      </c>
      <c r="K1007" t="s">
        <v>4375</v>
      </c>
      <c r="L1007" t="s">
        <v>4371</v>
      </c>
      <c r="M1007" t="s">
        <v>4372</v>
      </c>
      <c r="N1007" t="s">
        <v>0</v>
      </c>
      <c r="O1007" t="s">
        <v>0</v>
      </c>
      <c r="P1007" t="s">
        <v>4373</v>
      </c>
      <c r="Q1007" t="s">
        <v>4367</v>
      </c>
      <c r="R1007" t="s">
        <v>0</v>
      </c>
      <c r="S1007">
        <v>736106</v>
      </c>
    </row>
    <row r="1008" spans="1:19" x14ac:dyDescent="0.3">
      <c r="A1008" t="s">
        <v>0</v>
      </c>
      <c r="B1008" t="s">
        <v>1760</v>
      </c>
      <c r="C1008" t="s">
        <v>2077</v>
      </c>
      <c r="D1008" t="s">
        <v>2372</v>
      </c>
      <c r="E1008" t="s">
        <v>2373</v>
      </c>
      <c r="F1008" t="s">
        <v>4368</v>
      </c>
      <c r="G1008" t="s">
        <v>1714</v>
      </c>
      <c r="H1008" t="s">
        <v>0</v>
      </c>
      <c r="I1008" t="s">
        <v>4652</v>
      </c>
      <c r="J1008" s="85">
        <v>43727</v>
      </c>
      <c r="K1008" t="s">
        <v>4375</v>
      </c>
      <c r="L1008" t="s">
        <v>4371</v>
      </c>
      <c r="M1008" t="s">
        <v>4372</v>
      </c>
      <c r="N1008" t="s">
        <v>708</v>
      </c>
      <c r="O1008" t="s">
        <v>708</v>
      </c>
      <c r="P1008" t="s">
        <v>4373</v>
      </c>
      <c r="Q1008" t="s">
        <v>4367</v>
      </c>
      <c r="R1008" t="s">
        <v>0</v>
      </c>
      <c r="S1008">
        <v>7364991</v>
      </c>
    </row>
    <row r="1009" spans="1:19" x14ac:dyDescent="0.3">
      <c r="A1009" t="s">
        <v>0</v>
      </c>
      <c r="B1009" t="s">
        <v>4653</v>
      </c>
      <c r="C1009" t="s">
        <v>2077</v>
      </c>
      <c r="D1009" t="s">
        <v>2372</v>
      </c>
      <c r="E1009" t="s">
        <v>2373</v>
      </c>
      <c r="F1009" t="s">
        <v>24</v>
      </c>
      <c r="G1009" t="s">
        <v>4400</v>
      </c>
      <c r="H1009" t="s">
        <v>0</v>
      </c>
      <c r="I1009" t="s">
        <v>4652</v>
      </c>
      <c r="J1009" s="85">
        <v>45386</v>
      </c>
      <c r="K1009" t="s">
        <v>4375</v>
      </c>
      <c r="L1009" t="s">
        <v>4371</v>
      </c>
      <c r="M1009" t="s">
        <v>4372</v>
      </c>
      <c r="N1009" t="s">
        <v>0</v>
      </c>
      <c r="O1009" t="s">
        <v>0</v>
      </c>
      <c r="P1009" t="s">
        <v>4373</v>
      </c>
      <c r="Q1009" t="s">
        <v>4367</v>
      </c>
      <c r="R1009" t="s">
        <v>0</v>
      </c>
      <c r="S1009">
        <v>736499</v>
      </c>
    </row>
    <row r="1010" spans="1:19" x14ac:dyDescent="0.3">
      <c r="A1010" t="s">
        <v>0</v>
      </c>
      <c r="B1010" t="s">
        <v>1762</v>
      </c>
      <c r="C1010" t="s">
        <v>2077</v>
      </c>
      <c r="D1010" t="s">
        <v>2375</v>
      </c>
      <c r="E1010" t="s">
        <v>2373</v>
      </c>
      <c r="F1010" t="s">
        <v>4368</v>
      </c>
      <c r="G1010" t="s">
        <v>1714</v>
      </c>
      <c r="H1010" t="s">
        <v>0</v>
      </c>
      <c r="I1010" t="s">
        <v>4654</v>
      </c>
      <c r="J1010" s="85">
        <v>43726</v>
      </c>
      <c r="K1010" t="s">
        <v>4375</v>
      </c>
      <c r="L1010" t="s">
        <v>4371</v>
      </c>
      <c r="M1010" t="s">
        <v>4372</v>
      </c>
      <c r="N1010" t="s">
        <v>708</v>
      </c>
      <c r="O1010" t="s">
        <v>708</v>
      </c>
      <c r="P1010" t="s">
        <v>4373</v>
      </c>
      <c r="Q1010" t="s">
        <v>4367</v>
      </c>
      <c r="R1010" t="s">
        <v>0</v>
      </c>
      <c r="S1010">
        <v>7365011</v>
      </c>
    </row>
    <row r="1011" spans="1:19" x14ac:dyDescent="0.3">
      <c r="A1011" t="s">
        <v>0</v>
      </c>
      <c r="B1011" t="s">
        <v>1764</v>
      </c>
      <c r="C1011" t="s">
        <v>2077</v>
      </c>
      <c r="D1011" t="s">
        <v>274</v>
      </c>
      <c r="E1011" t="s">
        <v>112</v>
      </c>
      <c r="F1011" t="s">
        <v>4368</v>
      </c>
      <c r="G1011" t="s">
        <v>1339</v>
      </c>
      <c r="H1011" t="s">
        <v>0</v>
      </c>
      <c r="I1011" t="s">
        <v>5208</v>
      </c>
      <c r="J1011" s="85">
        <v>43742</v>
      </c>
      <c r="K1011" t="s">
        <v>4375</v>
      </c>
      <c r="L1011" t="s">
        <v>4371</v>
      </c>
      <c r="M1011" t="s">
        <v>4372</v>
      </c>
      <c r="N1011" t="s">
        <v>708</v>
      </c>
      <c r="O1011" t="s">
        <v>708</v>
      </c>
      <c r="P1011" t="s">
        <v>4373</v>
      </c>
      <c r="Q1011" t="s">
        <v>4367</v>
      </c>
      <c r="R1011" t="s">
        <v>0</v>
      </c>
      <c r="S1011">
        <v>7387931</v>
      </c>
    </row>
    <row r="1012" spans="1:19" x14ac:dyDescent="0.3">
      <c r="A1012" t="s">
        <v>0</v>
      </c>
      <c r="B1012" t="s">
        <v>2945</v>
      </c>
      <c r="C1012" t="s">
        <v>2077</v>
      </c>
      <c r="D1012" t="s">
        <v>259</v>
      </c>
      <c r="E1012" t="s">
        <v>176</v>
      </c>
      <c r="F1012" t="s">
        <v>4368</v>
      </c>
      <c r="G1012" t="s">
        <v>1339</v>
      </c>
      <c r="H1012" t="s">
        <v>0</v>
      </c>
      <c r="I1012" t="s">
        <v>5141</v>
      </c>
      <c r="J1012" s="85">
        <v>43756</v>
      </c>
      <c r="K1012" t="s">
        <v>4375</v>
      </c>
      <c r="L1012" t="s">
        <v>4371</v>
      </c>
      <c r="M1012" t="s">
        <v>4372</v>
      </c>
      <c r="N1012" t="s">
        <v>708</v>
      </c>
      <c r="O1012" t="s">
        <v>708</v>
      </c>
      <c r="P1012" t="s">
        <v>4373</v>
      </c>
      <c r="Q1012" t="s">
        <v>4367</v>
      </c>
      <c r="R1012" t="s">
        <v>0</v>
      </c>
      <c r="S1012">
        <v>7392611</v>
      </c>
    </row>
    <row r="1013" spans="1:19" x14ac:dyDescent="0.3">
      <c r="A1013" t="s">
        <v>0</v>
      </c>
      <c r="B1013" t="s">
        <v>2943</v>
      </c>
      <c r="C1013" t="s">
        <v>2077</v>
      </c>
      <c r="D1013" t="s">
        <v>259</v>
      </c>
      <c r="E1013" t="s">
        <v>176</v>
      </c>
      <c r="F1013" t="s">
        <v>4384</v>
      </c>
      <c r="G1013" t="s">
        <v>57</v>
      </c>
      <c r="H1013" t="s">
        <v>0</v>
      </c>
      <c r="I1013" t="s">
        <v>5209</v>
      </c>
      <c r="J1013" s="85">
        <v>44061</v>
      </c>
      <c r="K1013" t="s">
        <v>4375</v>
      </c>
      <c r="L1013" t="s">
        <v>4371</v>
      </c>
      <c r="M1013" t="s">
        <v>4372</v>
      </c>
      <c r="N1013" t="s">
        <v>702</v>
      </c>
      <c r="O1013" t="s">
        <v>708</v>
      </c>
      <c r="P1013" t="s">
        <v>4373</v>
      </c>
      <c r="Q1013" t="s">
        <v>4367</v>
      </c>
      <c r="R1013" t="s">
        <v>0</v>
      </c>
      <c r="S1013">
        <v>7392612</v>
      </c>
    </row>
    <row r="1014" spans="1:19" x14ac:dyDescent="0.3">
      <c r="A1014" t="s">
        <v>0</v>
      </c>
      <c r="B1014" t="s">
        <v>1766</v>
      </c>
      <c r="C1014" t="s">
        <v>2077</v>
      </c>
      <c r="D1014" t="s">
        <v>324</v>
      </c>
      <c r="E1014" t="s">
        <v>325</v>
      </c>
      <c r="F1014" t="s">
        <v>4368</v>
      </c>
      <c r="G1014" t="s">
        <v>1339</v>
      </c>
      <c r="H1014" t="s">
        <v>0</v>
      </c>
      <c r="I1014" t="s">
        <v>5238</v>
      </c>
      <c r="J1014" s="85">
        <v>43881</v>
      </c>
      <c r="K1014" t="s">
        <v>4375</v>
      </c>
      <c r="L1014" t="s">
        <v>4371</v>
      </c>
      <c r="M1014" t="s">
        <v>4372</v>
      </c>
      <c r="N1014" t="s">
        <v>708</v>
      </c>
      <c r="O1014" t="s">
        <v>708</v>
      </c>
      <c r="P1014" t="s">
        <v>4373</v>
      </c>
      <c r="Q1014" t="s">
        <v>4367</v>
      </c>
      <c r="R1014" t="s">
        <v>0</v>
      </c>
      <c r="S1014">
        <v>7453751</v>
      </c>
    </row>
    <row r="1015" spans="1:19" x14ac:dyDescent="0.3">
      <c r="A1015" t="s">
        <v>0</v>
      </c>
      <c r="B1015" t="s">
        <v>667</v>
      </c>
      <c r="C1015" t="s">
        <v>2077</v>
      </c>
      <c r="D1015" t="s">
        <v>324</v>
      </c>
      <c r="E1015" t="s">
        <v>325</v>
      </c>
      <c r="F1015" t="s">
        <v>4384</v>
      </c>
      <c r="G1015" t="s">
        <v>57</v>
      </c>
      <c r="H1015" t="s">
        <v>0</v>
      </c>
      <c r="I1015" t="s">
        <v>5239</v>
      </c>
      <c r="J1015" s="85">
        <v>44000</v>
      </c>
      <c r="K1015" t="s">
        <v>4375</v>
      </c>
      <c r="L1015" t="s">
        <v>4371</v>
      </c>
      <c r="M1015" t="s">
        <v>4372</v>
      </c>
      <c r="N1015" t="s">
        <v>702</v>
      </c>
      <c r="O1015" t="s">
        <v>708</v>
      </c>
      <c r="P1015" t="s">
        <v>4373</v>
      </c>
      <c r="Q1015" t="s">
        <v>4367</v>
      </c>
      <c r="R1015" t="s">
        <v>0</v>
      </c>
      <c r="S1015">
        <v>7453752</v>
      </c>
    </row>
    <row r="1016" spans="1:19" x14ac:dyDescent="0.3">
      <c r="A1016" t="s">
        <v>0</v>
      </c>
      <c r="B1016" t="s">
        <v>5191</v>
      </c>
      <c r="C1016" t="s">
        <v>2077</v>
      </c>
      <c r="D1016" t="s">
        <v>1162</v>
      </c>
      <c r="E1016" t="s">
        <v>175</v>
      </c>
      <c r="F1016" t="s">
        <v>4368</v>
      </c>
      <c r="G1016" t="s">
        <v>4387</v>
      </c>
      <c r="H1016" t="s">
        <v>0</v>
      </c>
      <c r="I1016" t="s">
        <v>4408</v>
      </c>
      <c r="J1016" s="85">
        <v>46082</v>
      </c>
      <c r="K1016" t="s">
        <v>4375</v>
      </c>
      <c r="L1016" t="s">
        <v>4371</v>
      </c>
      <c r="M1016" t="s">
        <v>4372</v>
      </c>
      <c r="N1016" t="s">
        <v>702</v>
      </c>
      <c r="O1016" t="s">
        <v>708</v>
      </c>
      <c r="P1016" t="s">
        <v>4373</v>
      </c>
      <c r="Q1016" t="s">
        <v>4367</v>
      </c>
      <c r="R1016" t="s">
        <v>0</v>
      </c>
      <c r="S1016">
        <v>7463662</v>
      </c>
    </row>
    <row r="1017" spans="1:19" x14ac:dyDescent="0.3">
      <c r="A1017" t="s">
        <v>0</v>
      </c>
      <c r="B1017" t="s">
        <v>5192</v>
      </c>
      <c r="C1017" t="s">
        <v>2077</v>
      </c>
      <c r="D1017" t="s">
        <v>1162</v>
      </c>
      <c r="E1017" t="s">
        <v>175</v>
      </c>
      <c r="F1017" t="s">
        <v>4384</v>
      </c>
      <c r="G1017" t="s">
        <v>57</v>
      </c>
      <c r="H1017" t="s">
        <v>0</v>
      </c>
      <c r="I1017" t="s">
        <v>4408</v>
      </c>
      <c r="J1017" s="85">
        <v>45261</v>
      </c>
      <c r="K1017" t="s">
        <v>4390</v>
      </c>
      <c r="L1017" t="s">
        <v>4371</v>
      </c>
      <c r="M1017" t="s">
        <v>4372</v>
      </c>
      <c r="N1017" t="s">
        <v>708</v>
      </c>
      <c r="O1017" t="s">
        <v>708</v>
      </c>
      <c r="P1017" t="s">
        <v>4373</v>
      </c>
      <c r="Q1017" t="s">
        <v>4367</v>
      </c>
      <c r="R1017" t="s">
        <v>0</v>
      </c>
      <c r="S1017">
        <v>7463661</v>
      </c>
    </row>
    <row r="1018" spans="1:19" x14ac:dyDescent="0.3">
      <c r="A1018" t="s">
        <v>0</v>
      </c>
      <c r="B1018" t="s">
        <v>668</v>
      </c>
      <c r="C1018" t="s">
        <v>2077</v>
      </c>
      <c r="D1018" t="s">
        <v>2334</v>
      </c>
      <c r="E1018" t="s">
        <v>109</v>
      </c>
      <c r="F1018" t="s">
        <v>4368</v>
      </c>
      <c r="G1018" t="s">
        <v>2238</v>
      </c>
      <c r="H1018" t="s">
        <v>0</v>
      </c>
      <c r="I1018" t="s">
        <v>5223</v>
      </c>
      <c r="J1018" s="85">
        <v>43867</v>
      </c>
      <c r="K1018" t="s">
        <v>4375</v>
      </c>
      <c r="L1018" t="s">
        <v>4371</v>
      </c>
      <c r="M1018" t="s">
        <v>4372</v>
      </c>
      <c r="N1018" t="s">
        <v>708</v>
      </c>
      <c r="O1018" t="s">
        <v>708</v>
      </c>
      <c r="P1018" t="s">
        <v>4373</v>
      </c>
      <c r="Q1018" t="s">
        <v>4367</v>
      </c>
      <c r="R1018" t="s">
        <v>0</v>
      </c>
      <c r="S1018">
        <v>7465171</v>
      </c>
    </row>
    <row r="1019" spans="1:19" x14ac:dyDescent="0.3">
      <c r="A1019" t="s">
        <v>0</v>
      </c>
      <c r="B1019" t="s">
        <v>1768</v>
      </c>
      <c r="C1019" t="s">
        <v>2077</v>
      </c>
      <c r="D1019" t="s">
        <v>1567</v>
      </c>
      <c r="E1019" t="s">
        <v>1568</v>
      </c>
      <c r="F1019" t="s">
        <v>4368</v>
      </c>
      <c r="G1019" t="s">
        <v>101</v>
      </c>
      <c r="H1019" t="s">
        <v>0</v>
      </c>
      <c r="I1019" t="s">
        <v>4403</v>
      </c>
      <c r="J1019" s="85">
        <v>45261</v>
      </c>
      <c r="K1019" t="s">
        <v>4375</v>
      </c>
      <c r="L1019" t="s">
        <v>4371</v>
      </c>
      <c r="M1019" t="s">
        <v>4372</v>
      </c>
      <c r="N1019" t="s">
        <v>702</v>
      </c>
      <c r="O1019" t="s">
        <v>708</v>
      </c>
      <c r="P1019" t="s">
        <v>4373</v>
      </c>
      <c r="Q1019" t="s">
        <v>4367</v>
      </c>
      <c r="R1019" t="s">
        <v>0</v>
      </c>
      <c r="S1019">
        <v>7468532</v>
      </c>
    </row>
    <row r="1020" spans="1:19" x14ac:dyDescent="0.3">
      <c r="A1020" t="s">
        <v>0</v>
      </c>
      <c r="B1020" t="s">
        <v>5226</v>
      </c>
      <c r="C1020" t="s">
        <v>2077</v>
      </c>
      <c r="D1020" t="s">
        <v>1567</v>
      </c>
      <c r="E1020" t="s">
        <v>1568</v>
      </c>
      <c r="F1020" t="s">
        <v>4384</v>
      </c>
      <c r="G1020" t="s">
        <v>106</v>
      </c>
      <c r="H1020" t="s">
        <v>0</v>
      </c>
      <c r="I1020" t="s">
        <v>4403</v>
      </c>
      <c r="J1020" s="85">
        <v>45261</v>
      </c>
      <c r="K1020" t="s">
        <v>4375</v>
      </c>
      <c r="L1020" t="s">
        <v>4371</v>
      </c>
      <c r="M1020" t="s">
        <v>4372</v>
      </c>
      <c r="N1020" t="s">
        <v>708</v>
      </c>
      <c r="O1020" t="s">
        <v>708</v>
      </c>
      <c r="P1020" t="s">
        <v>4373</v>
      </c>
      <c r="Q1020" t="s">
        <v>4367</v>
      </c>
      <c r="R1020" t="s">
        <v>0</v>
      </c>
      <c r="S1020">
        <v>7468531</v>
      </c>
    </row>
    <row r="1021" spans="1:19" x14ac:dyDescent="0.3">
      <c r="A1021" t="s">
        <v>0</v>
      </c>
      <c r="B1021" t="s">
        <v>5227</v>
      </c>
      <c r="C1021" t="s">
        <v>2077</v>
      </c>
      <c r="D1021" t="s">
        <v>1567</v>
      </c>
      <c r="E1021" t="s">
        <v>1568</v>
      </c>
      <c r="F1021" t="s">
        <v>24</v>
      </c>
      <c r="G1021" t="s">
        <v>4400</v>
      </c>
      <c r="H1021" t="s">
        <v>0</v>
      </c>
      <c r="I1021" t="s">
        <v>4477</v>
      </c>
      <c r="J1021" s="85">
        <v>45736</v>
      </c>
      <c r="K1021" t="s">
        <v>4375</v>
      </c>
      <c r="L1021" t="s">
        <v>4371</v>
      </c>
      <c r="M1021" t="s">
        <v>4372</v>
      </c>
      <c r="N1021" t="s">
        <v>0</v>
      </c>
      <c r="O1021" t="s">
        <v>0</v>
      </c>
      <c r="P1021" t="s">
        <v>4373</v>
      </c>
      <c r="Q1021" t="s">
        <v>4367</v>
      </c>
      <c r="R1021" t="s">
        <v>0</v>
      </c>
      <c r="S1021">
        <v>746853</v>
      </c>
    </row>
    <row r="1022" spans="1:19" x14ac:dyDescent="0.3">
      <c r="A1022" t="s">
        <v>0</v>
      </c>
      <c r="B1022" t="s">
        <v>1769</v>
      </c>
      <c r="C1022" t="s">
        <v>2077</v>
      </c>
      <c r="D1022" t="s">
        <v>1107</v>
      </c>
      <c r="E1022" t="s">
        <v>1108</v>
      </c>
      <c r="F1022" t="s">
        <v>4368</v>
      </c>
      <c r="G1022" t="s">
        <v>101</v>
      </c>
      <c r="H1022" t="s">
        <v>0</v>
      </c>
      <c r="I1022" t="s">
        <v>4403</v>
      </c>
      <c r="J1022" s="85">
        <v>45261</v>
      </c>
      <c r="K1022" t="s">
        <v>4375</v>
      </c>
      <c r="L1022" t="s">
        <v>4371</v>
      </c>
      <c r="M1022" t="s">
        <v>4372</v>
      </c>
      <c r="N1022" t="s">
        <v>702</v>
      </c>
      <c r="O1022" t="s">
        <v>708</v>
      </c>
      <c r="P1022" t="s">
        <v>4373</v>
      </c>
      <c r="Q1022" t="s">
        <v>4367</v>
      </c>
      <c r="R1022" t="s">
        <v>0</v>
      </c>
      <c r="S1022">
        <v>7468542</v>
      </c>
    </row>
    <row r="1023" spans="1:19" x14ac:dyDescent="0.3">
      <c r="A1023" t="s">
        <v>0</v>
      </c>
      <c r="B1023" t="s">
        <v>5228</v>
      </c>
      <c r="C1023" t="s">
        <v>2077</v>
      </c>
      <c r="D1023" t="s">
        <v>1107</v>
      </c>
      <c r="E1023" t="s">
        <v>1108</v>
      </c>
      <c r="F1023" t="s">
        <v>4384</v>
      </c>
      <c r="G1023" t="s">
        <v>106</v>
      </c>
      <c r="H1023" t="s">
        <v>0</v>
      </c>
      <c r="I1023" t="s">
        <v>4403</v>
      </c>
      <c r="J1023" s="85">
        <v>45261</v>
      </c>
      <c r="K1023" t="s">
        <v>4375</v>
      </c>
      <c r="L1023" t="s">
        <v>4371</v>
      </c>
      <c r="M1023" t="s">
        <v>4372</v>
      </c>
      <c r="N1023" t="s">
        <v>708</v>
      </c>
      <c r="O1023" t="s">
        <v>708</v>
      </c>
      <c r="P1023" t="s">
        <v>4373</v>
      </c>
      <c r="Q1023" t="s">
        <v>4367</v>
      </c>
      <c r="R1023" t="s">
        <v>0</v>
      </c>
      <c r="S1023">
        <v>7468541</v>
      </c>
    </row>
    <row r="1024" spans="1:19" x14ac:dyDescent="0.3">
      <c r="A1024" t="s">
        <v>0</v>
      </c>
      <c r="B1024" t="s">
        <v>5230</v>
      </c>
      <c r="C1024" t="s">
        <v>2077</v>
      </c>
      <c r="D1024" t="s">
        <v>1107</v>
      </c>
      <c r="E1024" t="s">
        <v>1108</v>
      </c>
      <c r="F1024" t="s">
        <v>24</v>
      </c>
      <c r="G1024" t="s">
        <v>4400</v>
      </c>
      <c r="H1024" t="s">
        <v>0</v>
      </c>
      <c r="I1024" t="s">
        <v>5229</v>
      </c>
      <c r="J1024" s="85">
        <v>44369</v>
      </c>
      <c r="K1024" t="s">
        <v>4375</v>
      </c>
      <c r="L1024" t="s">
        <v>4371</v>
      </c>
      <c r="M1024" t="s">
        <v>4372</v>
      </c>
      <c r="N1024" t="s">
        <v>0</v>
      </c>
      <c r="O1024" t="s">
        <v>0</v>
      </c>
      <c r="P1024" t="s">
        <v>4373</v>
      </c>
      <c r="Q1024" t="s">
        <v>4367</v>
      </c>
      <c r="R1024" t="s">
        <v>0</v>
      </c>
      <c r="S1024">
        <v>746854</v>
      </c>
    </row>
    <row r="1025" spans="1:19" x14ac:dyDescent="0.3">
      <c r="A1025" t="s">
        <v>0</v>
      </c>
      <c r="B1025" t="s">
        <v>5232</v>
      </c>
      <c r="C1025" t="s">
        <v>2077</v>
      </c>
      <c r="D1025" t="s">
        <v>1107</v>
      </c>
      <c r="E1025" t="s">
        <v>1108</v>
      </c>
      <c r="F1025" t="s">
        <v>4417</v>
      </c>
      <c r="G1025" t="s">
        <v>4418</v>
      </c>
      <c r="H1025" t="s">
        <v>0</v>
      </c>
      <c r="I1025" t="s">
        <v>5231</v>
      </c>
      <c r="J1025" s="85">
        <v>45300</v>
      </c>
      <c r="K1025" t="s">
        <v>4375</v>
      </c>
      <c r="L1025" t="s">
        <v>4371</v>
      </c>
      <c r="M1025" t="s">
        <v>4372</v>
      </c>
      <c r="N1025" t="s">
        <v>0</v>
      </c>
      <c r="O1025" t="s">
        <v>0</v>
      </c>
      <c r="P1025" t="s">
        <v>4373</v>
      </c>
      <c r="Q1025" t="s">
        <v>4367</v>
      </c>
      <c r="R1025" t="s">
        <v>0</v>
      </c>
      <c r="S1025">
        <v>746854</v>
      </c>
    </row>
    <row r="1026" spans="1:19" x14ac:dyDescent="0.3">
      <c r="A1026" t="s">
        <v>0</v>
      </c>
      <c r="B1026" t="s">
        <v>1770</v>
      </c>
      <c r="C1026" t="s">
        <v>2077</v>
      </c>
      <c r="D1026" t="s">
        <v>1110</v>
      </c>
      <c r="E1026" t="s">
        <v>1111</v>
      </c>
      <c r="F1026" t="s">
        <v>4368</v>
      </c>
      <c r="G1026" t="s">
        <v>101</v>
      </c>
      <c r="H1026" t="s">
        <v>0</v>
      </c>
      <c r="I1026" t="s">
        <v>4403</v>
      </c>
      <c r="J1026" s="85">
        <v>45261</v>
      </c>
      <c r="K1026" t="s">
        <v>4375</v>
      </c>
      <c r="L1026" t="s">
        <v>4371</v>
      </c>
      <c r="M1026" t="s">
        <v>4372</v>
      </c>
      <c r="N1026" t="s">
        <v>702</v>
      </c>
      <c r="O1026" t="s">
        <v>708</v>
      </c>
      <c r="P1026" t="s">
        <v>4373</v>
      </c>
      <c r="Q1026" t="s">
        <v>4367</v>
      </c>
      <c r="R1026" t="s">
        <v>0</v>
      </c>
      <c r="S1026">
        <v>7468552</v>
      </c>
    </row>
    <row r="1027" spans="1:19" x14ac:dyDescent="0.3">
      <c r="A1027" t="s">
        <v>0</v>
      </c>
      <c r="B1027" t="s">
        <v>1771</v>
      </c>
      <c r="C1027" t="s">
        <v>2077</v>
      </c>
      <c r="D1027" t="s">
        <v>1110</v>
      </c>
      <c r="E1027" t="s">
        <v>1111</v>
      </c>
      <c r="F1027" t="s">
        <v>4384</v>
      </c>
      <c r="G1027" t="s">
        <v>106</v>
      </c>
      <c r="H1027" t="s">
        <v>0</v>
      </c>
      <c r="I1027" t="s">
        <v>4403</v>
      </c>
      <c r="J1027" s="85">
        <v>45261</v>
      </c>
      <c r="K1027" t="s">
        <v>4375</v>
      </c>
      <c r="L1027" t="s">
        <v>4371</v>
      </c>
      <c r="M1027" t="s">
        <v>4372</v>
      </c>
      <c r="N1027" t="s">
        <v>708</v>
      </c>
      <c r="O1027" t="s">
        <v>708</v>
      </c>
      <c r="P1027" t="s">
        <v>4373</v>
      </c>
      <c r="Q1027" t="s">
        <v>4367</v>
      </c>
      <c r="R1027" t="s">
        <v>0</v>
      </c>
      <c r="S1027">
        <v>7468551</v>
      </c>
    </row>
    <row r="1028" spans="1:19" x14ac:dyDescent="0.3">
      <c r="A1028" t="s">
        <v>0</v>
      </c>
      <c r="B1028" t="s">
        <v>1973</v>
      </c>
      <c r="C1028" t="s">
        <v>2077</v>
      </c>
      <c r="D1028" t="s">
        <v>1110</v>
      </c>
      <c r="E1028" t="s">
        <v>1111</v>
      </c>
      <c r="F1028" t="s">
        <v>4392</v>
      </c>
      <c r="G1028" t="s">
        <v>4393</v>
      </c>
      <c r="H1028" t="s">
        <v>0</v>
      </c>
      <c r="I1028" t="s">
        <v>4403</v>
      </c>
      <c r="J1028" s="85">
        <v>45279</v>
      </c>
      <c r="K1028" t="s">
        <v>4375</v>
      </c>
      <c r="L1028" t="s">
        <v>4371</v>
      </c>
      <c r="M1028" t="s">
        <v>4372</v>
      </c>
      <c r="N1028" t="s">
        <v>1605</v>
      </c>
      <c r="O1028" t="s">
        <v>708</v>
      </c>
      <c r="P1028" t="s">
        <v>4373</v>
      </c>
      <c r="Q1028" t="s">
        <v>4367</v>
      </c>
      <c r="R1028" t="s">
        <v>0</v>
      </c>
      <c r="S1028">
        <v>7468553</v>
      </c>
    </row>
    <row r="1029" spans="1:19" x14ac:dyDescent="0.3">
      <c r="A1029" t="s">
        <v>0</v>
      </c>
      <c r="B1029" t="s">
        <v>5234</v>
      </c>
      <c r="C1029" t="s">
        <v>2077</v>
      </c>
      <c r="D1029" t="s">
        <v>1110</v>
      </c>
      <c r="E1029" t="s">
        <v>1111</v>
      </c>
      <c r="F1029" t="s">
        <v>24</v>
      </c>
      <c r="G1029" t="s">
        <v>4400</v>
      </c>
      <c r="H1029" t="s">
        <v>0</v>
      </c>
      <c r="I1029" t="s">
        <v>5233</v>
      </c>
      <c r="J1029" s="85">
        <v>44879</v>
      </c>
      <c r="K1029" t="s">
        <v>4375</v>
      </c>
      <c r="L1029" t="s">
        <v>4371</v>
      </c>
      <c r="M1029" t="s">
        <v>4372</v>
      </c>
      <c r="N1029" t="s">
        <v>0</v>
      </c>
      <c r="O1029" t="s">
        <v>0</v>
      </c>
      <c r="P1029" t="s">
        <v>4373</v>
      </c>
      <c r="Q1029" t="s">
        <v>4367</v>
      </c>
      <c r="R1029" t="s">
        <v>0</v>
      </c>
      <c r="S1029">
        <v>746855</v>
      </c>
    </row>
    <row r="1030" spans="1:19" x14ac:dyDescent="0.3">
      <c r="A1030" t="s">
        <v>0</v>
      </c>
      <c r="B1030" t="s">
        <v>1772</v>
      </c>
      <c r="C1030" t="s">
        <v>2077</v>
      </c>
      <c r="D1030" t="s">
        <v>1104</v>
      </c>
      <c r="E1030" t="s">
        <v>1105</v>
      </c>
      <c r="F1030" t="s">
        <v>4368</v>
      </c>
      <c r="G1030" t="s">
        <v>101</v>
      </c>
      <c r="H1030" t="s">
        <v>0</v>
      </c>
      <c r="I1030" t="s">
        <v>4403</v>
      </c>
      <c r="J1030" s="85">
        <v>45261</v>
      </c>
      <c r="K1030" t="s">
        <v>4375</v>
      </c>
      <c r="L1030" t="s">
        <v>4371</v>
      </c>
      <c r="M1030" t="s">
        <v>4372</v>
      </c>
      <c r="N1030" t="s">
        <v>702</v>
      </c>
      <c r="O1030" t="s">
        <v>708</v>
      </c>
      <c r="P1030" t="s">
        <v>4373</v>
      </c>
      <c r="Q1030" t="s">
        <v>4367</v>
      </c>
      <c r="R1030" t="s">
        <v>0</v>
      </c>
      <c r="S1030">
        <v>7468562</v>
      </c>
    </row>
    <row r="1031" spans="1:19" x14ac:dyDescent="0.3">
      <c r="A1031" t="s">
        <v>0</v>
      </c>
      <c r="B1031" t="s">
        <v>5235</v>
      </c>
      <c r="C1031" t="s">
        <v>2077</v>
      </c>
      <c r="D1031" t="s">
        <v>1104</v>
      </c>
      <c r="E1031" t="s">
        <v>1105</v>
      </c>
      <c r="F1031" t="s">
        <v>4384</v>
      </c>
      <c r="G1031" t="s">
        <v>106</v>
      </c>
      <c r="H1031" t="s">
        <v>0</v>
      </c>
      <c r="I1031" t="s">
        <v>4403</v>
      </c>
      <c r="J1031" s="85">
        <v>45261</v>
      </c>
      <c r="K1031" t="s">
        <v>4375</v>
      </c>
      <c r="L1031" t="s">
        <v>4371</v>
      </c>
      <c r="M1031" t="s">
        <v>4372</v>
      </c>
      <c r="N1031" t="s">
        <v>708</v>
      </c>
      <c r="O1031" t="s">
        <v>708</v>
      </c>
      <c r="P1031" t="s">
        <v>4373</v>
      </c>
      <c r="Q1031" t="s">
        <v>4367</v>
      </c>
      <c r="R1031" t="s">
        <v>0</v>
      </c>
      <c r="S1031">
        <v>7468561</v>
      </c>
    </row>
    <row r="1032" spans="1:19" x14ac:dyDescent="0.3">
      <c r="A1032" t="s">
        <v>0</v>
      </c>
      <c r="B1032" t="s">
        <v>1974</v>
      </c>
      <c r="C1032" t="s">
        <v>2077</v>
      </c>
      <c r="D1032" t="s">
        <v>1104</v>
      </c>
      <c r="E1032" t="s">
        <v>1105</v>
      </c>
      <c r="F1032" t="s">
        <v>4392</v>
      </c>
      <c r="G1032" t="s">
        <v>4393</v>
      </c>
      <c r="H1032" t="s">
        <v>0</v>
      </c>
      <c r="I1032" t="s">
        <v>4403</v>
      </c>
      <c r="J1032" s="85">
        <v>45261</v>
      </c>
      <c r="K1032" t="s">
        <v>4375</v>
      </c>
      <c r="L1032" t="s">
        <v>4371</v>
      </c>
      <c r="M1032" t="s">
        <v>4372</v>
      </c>
      <c r="N1032" t="s">
        <v>1605</v>
      </c>
      <c r="O1032" t="s">
        <v>708</v>
      </c>
      <c r="P1032" t="s">
        <v>4373</v>
      </c>
      <c r="Q1032" t="s">
        <v>4367</v>
      </c>
      <c r="R1032" t="s">
        <v>0</v>
      </c>
      <c r="S1032">
        <v>7468563</v>
      </c>
    </row>
    <row r="1033" spans="1:19" x14ac:dyDescent="0.3">
      <c r="A1033" t="s">
        <v>0</v>
      </c>
      <c r="B1033" t="s">
        <v>5224</v>
      </c>
      <c r="C1033" t="s">
        <v>2077</v>
      </c>
      <c r="D1033" t="s">
        <v>902</v>
      </c>
      <c r="E1033" t="s">
        <v>99</v>
      </c>
      <c r="F1033" t="s">
        <v>4368</v>
      </c>
      <c r="G1033" t="s">
        <v>3560</v>
      </c>
      <c r="H1033" t="s">
        <v>0</v>
      </c>
      <c r="I1033" t="s">
        <v>4562</v>
      </c>
      <c r="J1033" s="85">
        <v>45985</v>
      </c>
      <c r="K1033" t="s">
        <v>4375</v>
      </c>
      <c r="L1033" t="s">
        <v>4371</v>
      </c>
      <c r="M1033" t="s">
        <v>4372</v>
      </c>
      <c r="N1033" t="s">
        <v>702</v>
      </c>
      <c r="O1033" t="s">
        <v>708</v>
      </c>
      <c r="P1033" t="s">
        <v>4373</v>
      </c>
      <c r="Q1033" t="s">
        <v>4367</v>
      </c>
      <c r="R1033" t="s">
        <v>0</v>
      </c>
      <c r="S1033">
        <v>7473602</v>
      </c>
    </row>
    <row r="1034" spans="1:19" x14ac:dyDescent="0.3">
      <c r="A1034" t="s">
        <v>0</v>
      </c>
      <c r="B1034" t="s">
        <v>5225</v>
      </c>
      <c r="C1034" t="s">
        <v>2077</v>
      </c>
      <c r="D1034" t="s">
        <v>902</v>
      </c>
      <c r="E1034" t="s">
        <v>99</v>
      </c>
      <c r="F1034" t="s">
        <v>4384</v>
      </c>
      <c r="G1034" t="s">
        <v>3561</v>
      </c>
      <c r="H1034" t="s">
        <v>0</v>
      </c>
      <c r="I1034" t="s">
        <v>4562</v>
      </c>
      <c r="J1034" s="85">
        <v>43881</v>
      </c>
      <c r="K1034" t="s">
        <v>4375</v>
      </c>
      <c r="L1034" t="s">
        <v>4371</v>
      </c>
      <c r="M1034" t="s">
        <v>4372</v>
      </c>
      <c r="N1034" t="s">
        <v>708</v>
      </c>
      <c r="O1034" t="s">
        <v>708</v>
      </c>
      <c r="P1034" t="s">
        <v>4373</v>
      </c>
      <c r="Q1034" t="s">
        <v>4367</v>
      </c>
      <c r="R1034" t="s">
        <v>0</v>
      </c>
      <c r="S1034">
        <v>7473601</v>
      </c>
    </row>
    <row r="1035" spans="1:19" x14ac:dyDescent="0.3">
      <c r="A1035" t="s">
        <v>0</v>
      </c>
      <c r="B1035" t="s">
        <v>669</v>
      </c>
      <c r="C1035" t="s">
        <v>2077</v>
      </c>
      <c r="D1035" t="s">
        <v>1158</v>
      </c>
      <c r="E1035" t="s">
        <v>958</v>
      </c>
      <c r="F1035" t="s">
        <v>4368</v>
      </c>
      <c r="G1035" t="s">
        <v>101</v>
      </c>
      <c r="H1035" t="s">
        <v>0</v>
      </c>
      <c r="I1035" t="s">
        <v>4403</v>
      </c>
      <c r="J1035" s="85">
        <v>45261</v>
      </c>
      <c r="K1035" t="s">
        <v>4375</v>
      </c>
      <c r="L1035" t="s">
        <v>4371</v>
      </c>
      <c r="M1035" t="s">
        <v>4372</v>
      </c>
      <c r="N1035" t="s">
        <v>708</v>
      </c>
      <c r="O1035" t="s">
        <v>708</v>
      </c>
      <c r="P1035" t="s">
        <v>4373</v>
      </c>
      <c r="Q1035" t="s">
        <v>4367</v>
      </c>
      <c r="R1035" t="s">
        <v>0</v>
      </c>
      <c r="S1035">
        <v>7477841</v>
      </c>
    </row>
    <row r="1036" spans="1:19" x14ac:dyDescent="0.3">
      <c r="A1036" t="s">
        <v>0</v>
      </c>
      <c r="B1036" t="s">
        <v>5237</v>
      </c>
      <c r="C1036" t="s">
        <v>2077</v>
      </c>
      <c r="D1036" t="s">
        <v>1158</v>
      </c>
      <c r="E1036" t="s">
        <v>958</v>
      </c>
      <c r="F1036" t="s">
        <v>24</v>
      </c>
      <c r="G1036" t="s">
        <v>4400</v>
      </c>
      <c r="H1036" t="s">
        <v>0</v>
      </c>
      <c r="I1036" t="s">
        <v>5236</v>
      </c>
      <c r="J1036" s="85">
        <v>46036</v>
      </c>
      <c r="K1036" t="s">
        <v>4375</v>
      </c>
      <c r="L1036" t="s">
        <v>4371</v>
      </c>
      <c r="M1036" t="s">
        <v>4372</v>
      </c>
      <c r="N1036" t="s">
        <v>0</v>
      </c>
      <c r="O1036" t="s">
        <v>0</v>
      </c>
      <c r="P1036" t="s">
        <v>4373</v>
      </c>
      <c r="Q1036" t="s">
        <v>4367</v>
      </c>
      <c r="R1036" t="s">
        <v>0</v>
      </c>
      <c r="S1036">
        <v>747784</v>
      </c>
    </row>
    <row r="1037" spans="1:19" x14ac:dyDescent="0.3">
      <c r="A1037" t="s">
        <v>0</v>
      </c>
      <c r="B1037" t="s">
        <v>5334</v>
      </c>
      <c r="C1037" t="s">
        <v>2077</v>
      </c>
      <c r="D1037" t="s">
        <v>1045</v>
      </c>
      <c r="E1037" t="s">
        <v>1046</v>
      </c>
      <c r="F1037" t="s">
        <v>4368</v>
      </c>
      <c r="G1037" t="s">
        <v>1339</v>
      </c>
      <c r="H1037" t="s">
        <v>0</v>
      </c>
      <c r="I1037" t="s">
        <v>4403</v>
      </c>
      <c r="J1037" s="85">
        <v>45261</v>
      </c>
      <c r="K1037" t="s">
        <v>4375</v>
      </c>
      <c r="L1037" t="s">
        <v>4371</v>
      </c>
      <c r="M1037" t="s">
        <v>4372</v>
      </c>
      <c r="N1037" t="s">
        <v>702</v>
      </c>
      <c r="O1037" t="s">
        <v>708</v>
      </c>
      <c r="P1037" t="s">
        <v>4373</v>
      </c>
      <c r="Q1037" t="s">
        <v>4367</v>
      </c>
      <c r="R1037" t="s">
        <v>0</v>
      </c>
      <c r="S1037">
        <v>7484152</v>
      </c>
    </row>
    <row r="1038" spans="1:19" x14ac:dyDescent="0.3">
      <c r="A1038" t="s">
        <v>0</v>
      </c>
      <c r="B1038" t="s">
        <v>5336</v>
      </c>
      <c r="C1038" t="s">
        <v>2077</v>
      </c>
      <c r="D1038" t="s">
        <v>1045</v>
      </c>
      <c r="E1038" t="s">
        <v>1046</v>
      </c>
      <c r="F1038" t="s">
        <v>24</v>
      </c>
      <c r="G1038" t="s">
        <v>4400</v>
      </c>
      <c r="H1038" t="s">
        <v>0</v>
      </c>
      <c r="I1038" t="s">
        <v>5335</v>
      </c>
      <c r="J1038" s="85">
        <v>45378</v>
      </c>
      <c r="K1038" t="s">
        <v>4375</v>
      </c>
      <c r="L1038" t="s">
        <v>4371</v>
      </c>
      <c r="M1038" t="s">
        <v>4372</v>
      </c>
      <c r="N1038" t="s">
        <v>0</v>
      </c>
      <c r="O1038" t="s">
        <v>0</v>
      </c>
      <c r="P1038" t="s">
        <v>4373</v>
      </c>
      <c r="Q1038" t="s">
        <v>4367</v>
      </c>
      <c r="R1038" t="s">
        <v>0</v>
      </c>
      <c r="S1038">
        <v>748415</v>
      </c>
    </row>
    <row r="1039" spans="1:19" x14ac:dyDescent="0.3">
      <c r="A1039" t="s">
        <v>0</v>
      </c>
      <c r="B1039" t="s">
        <v>5338</v>
      </c>
      <c r="C1039" t="s">
        <v>2077</v>
      </c>
      <c r="D1039" t="s">
        <v>1045</v>
      </c>
      <c r="E1039" t="s">
        <v>1046</v>
      </c>
      <c r="F1039" t="s">
        <v>4417</v>
      </c>
      <c r="G1039" t="s">
        <v>4418</v>
      </c>
      <c r="H1039" t="s">
        <v>0</v>
      </c>
      <c r="I1039" t="s">
        <v>5337</v>
      </c>
      <c r="J1039" s="85">
        <v>45730</v>
      </c>
      <c r="K1039" t="s">
        <v>4375</v>
      </c>
      <c r="L1039" t="s">
        <v>4371</v>
      </c>
      <c r="M1039" t="s">
        <v>4372</v>
      </c>
      <c r="N1039" t="s">
        <v>0</v>
      </c>
      <c r="O1039" t="s">
        <v>0</v>
      </c>
      <c r="P1039" t="s">
        <v>4373</v>
      </c>
      <c r="Q1039" t="s">
        <v>4367</v>
      </c>
      <c r="R1039" t="s">
        <v>0</v>
      </c>
      <c r="S1039">
        <v>748415</v>
      </c>
    </row>
    <row r="1040" spans="1:19" x14ac:dyDescent="0.3">
      <c r="A1040" t="s">
        <v>0</v>
      </c>
      <c r="B1040" t="s">
        <v>5609</v>
      </c>
      <c r="C1040" t="s">
        <v>2077</v>
      </c>
      <c r="D1040" t="s">
        <v>2813</v>
      </c>
      <c r="E1040" t="s">
        <v>2814</v>
      </c>
      <c r="F1040" t="s">
        <v>4368</v>
      </c>
      <c r="G1040" t="s">
        <v>1714</v>
      </c>
      <c r="H1040" t="s">
        <v>0</v>
      </c>
      <c r="I1040" t="s">
        <v>5608</v>
      </c>
      <c r="J1040" s="85">
        <v>45110</v>
      </c>
      <c r="K1040" t="s">
        <v>4375</v>
      </c>
      <c r="L1040" t="s">
        <v>4371</v>
      </c>
      <c r="M1040" t="s">
        <v>4372</v>
      </c>
      <c r="N1040" t="s">
        <v>708</v>
      </c>
      <c r="O1040" t="s">
        <v>708</v>
      </c>
      <c r="P1040" t="s">
        <v>4373</v>
      </c>
      <c r="Q1040" t="s">
        <v>4367</v>
      </c>
      <c r="R1040" t="s">
        <v>0</v>
      </c>
      <c r="S1040">
        <v>7488781</v>
      </c>
    </row>
    <row r="1041" spans="1:19" x14ac:dyDescent="0.3">
      <c r="A1041" t="s">
        <v>0</v>
      </c>
      <c r="B1041" t="s">
        <v>5240</v>
      </c>
      <c r="C1041" t="s">
        <v>2077</v>
      </c>
      <c r="D1041" t="s">
        <v>357</v>
      </c>
      <c r="E1041" t="s">
        <v>162</v>
      </c>
      <c r="F1041" t="s">
        <v>4368</v>
      </c>
      <c r="G1041" t="s">
        <v>4387</v>
      </c>
      <c r="H1041" t="s">
        <v>0</v>
      </c>
      <c r="I1041" t="s">
        <v>4388</v>
      </c>
      <c r="J1041" s="85">
        <v>46082</v>
      </c>
      <c r="K1041" t="s">
        <v>4375</v>
      </c>
      <c r="L1041" t="s">
        <v>4371</v>
      </c>
      <c r="M1041" t="s">
        <v>4372</v>
      </c>
      <c r="N1041" t="s">
        <v>1610</v>
      </c>
      <c r="O1041" t="s">
        <v>708</v>
      </c>
      <c r="P1041" t="s">
        <v>4373</v>
      </c>
      <c r="Q1041" t="s">
        <v>4367</v>
      </c>
      <c r="R1041" t="s">
        <v>0</v>
      </c>
      <c r="S1041">
        <v>7496345</v>
      </c>
    </row>
    <row r="1042" spans="1:19" x14ac:dyDescent="0.3">
      <c r="A1042" t="s">
        <v>0</v>
      </c>
      <c r="B1042" t="s">
        <v>5241</v>
      </c>
      <c r="C1042" t="s">
        <v>2077</v>
      </c>
      <c r="D1042" t="s">
        <v>357</v>
      </c>
      <c r="E1042" t="s">
        <v>162</v>
      </c>
      <c r="F1042" t="s">
        <v>4384</v>
      </c>
      <c r="G1042" t="s">
        <v>106</v>
      </c>
      <c r="H1042" t="s">
        <v>0</v>
      </c>
      <c r="I1042" t="s">
        <v>4388</v>
      </c>
      <c r="J1042" s="85">
        <v>45282</v>
      </c>
      <c r="K1042" t="s">
        <v>4390</v>
      </c>
      <c r="L1042" t="s">
        <v>4371</v>
      </c>
      <c r="M1042" t="s">
        <v>4372</v>
      </c>
      <c r="N1042" t="s">
        <v>1605</v>
      </c>
      <c r="O1042" t="s">
        <v>708</v>
      </c>
      <c r="P1042" t="s">
        <v>4373</v>
      </c>
      <c r="Q1042" t="s">
        <v>4367</v>
      </c>
      <c r="R1042" t="s">
        <v>0</v>
      </c>
      <c r="S1042">
        <v>7496343</v>
      </c>
    </row>
    <row r="1043" spans="1:19" x14ac:dyDescent="0.3">
      <c r="A1043" t="s">
        <v>0</v>
      </c>
      <c r="B1043" t="s">
        <v>5242</v>
      </c>
      <c r="C1043" t="s">
        <v>2077</v>
      </c>
      <c r="D1043" t="s">
        <v>357</v>
      </c>
      <c r="E1043" t="s">
        <v>162</v>
      </c>
      <c r="F1043" t="s">
        <v>4392</v>
      </c>
      <c r="G1043" t="s">
        <v>57</v>
      </c>
      <c r="H1043" t="s">
        <v>0</v>
      </c>
      <c r="I1043" t="s">
        <v>4388</v>
      </c>
      <c r="J1043" s="85">
        <v>45282</v>
      </c>
      <c r="K1043" t="s">
        <v>4390</v>
      </c>
      <c r="L1043" t="s">
        <v>4371</v>
      </c>
      <c r="M1043" t="s">
        <v>4372</v>
      </c>
      <c r="N1043" t="s">
        <v>768</v>
      </c>
      <c r="O1043" t="s">
        <v>708</v>
      </c>
      <c r="P1043" t="s">
        <v>4373</v>
      </c>
      <c r="Q1043" t="s">
        <v>4367</v>
      </c>
      <c r="R1043" t="s">
        <v>0</v>
      </c>
      <c r="S1043">
        <v>7496344</v>
      </c>
    </row>
    <row r="1044" spans="1:19" x14ac:dyDescent="0.3">
      <c r="A1044" t="s">
        <v>0</v>
      </c>
      <c r="B1044" t="s">
        <v>1776</v>
      </c>
      <c r="C1044" t="s">
        <v>2077</v>
      </c>
      <c r="D1044" t="s">
        <v>343</v>
      </c>
      <c r="E1044" t="s">
        <v>45</v>
      </c>
      <c r="F1044" t="s">
        <v>4368</v>
      </c>
      <c r="G1044" t="s">
        <v>101</v>
      </c>
      <c r="H1044" t="s">
        <v>0</v>
      </c>
      <c r="I1044" t="s">
        <v>4403</v>
      </c>
      <c r="J1044" s="85">
        <v>45261</v>
      </c>
      <c r="K1044" t="s">
        <v>4375</v>
      </c>
      <c r="L1044" t="s">
        <v>4371</v>
      </c>
      <c r="M1044" t="s">
        <v>4372</v>
      </c>
      <c r="N1044" t="s">
        <v>702</v>
      </c>
      <c r="O1044" t="s">
        <v>708</v>
      </c>
      <c r="P1044" t="s">
        <v>4373</v>
      </c>
      <c r="Q1044" t="s">
        <v>4367</v>
      </c>
      <c r="R1044" t="s">
        <v>0</v>
      </c>
      <c r="S1044">
        <v>7547002</v>
      </c>
    </row>
    <row r="1045" spans="1:19" x14ac:dyDescent="0.3">
      <c r="A1045" t="s">
        <v>0</v>
      </c>
      <c r="B1045" t="s">
        <v>1773</v>
      </c>
      <c r="C1045" t="s">
        <v>2077</v>
      </c>
      <c r="D1045" t="s">
        <v>343</v>
      </c>
      <c r="E1045" t="s">
        <v>45</v>
      </c>
      <c r="F1045" t="s">
        <v>4384</v>
      </c>
      <c r="G1045" t="s">
        <v>106</v>
      </c>
      <c r="H1045" t="s">
        <v>0</v>
      </c>
      <c r="I1045" t="s">
        <v>4403</v>
      </c>
      <c r="J1045" s="85">
        <v>45261</v>
      </c>
      <c r="K1045" t="s">
        <v>4375</v>
      </c>
      <c r="L1045" t="s">
        <v>4371</v>
      </c>
      <c r="M1045" t="s">
        <v>4372</v>
      </c>
      <c r="N1045" t="s">
        <v>708</v>
      </c>
      <c r="O1045" t="s">
        <v>708</v>
      </c>
      <c r="P1045" t="s">
        <v>4373</v>
      </c>
      <c r="Q1045" t="s">
        <v>4367</v>
      </c>
      <c r="R1045" t="s">
        <v>0</v>
      </c>
      <c r="S1045">
        <v>7547001</v>
      </c>
    </row>
    <row r="1046" spans="1:19" x14ac:dyDescent="0.3">
      <c r="A1046" t="s">
        <v>0</v>
      </c>
      <c r="B1046" t="s">
        <v>1774</v>
      </c>
      <c r="C1046" t="s">
        <v>2077</v>
      </c>
      <c r="D1046" t="s">
        <v>343</v>
      </c>
      <c r="E1046" t="s">
        <v>45</v>
      </c>
      <c r="F1046" t="s">
        <v>4378</v>
      </c>
      <c r="G1046" t="s">
        <v>1574</v>
      </c>
      <c r="H1046" t="s">
        <v>0</v>
      </c>
      <c r="I1046" t="s">
        <v>4890</v>
      </c>
      <c r="J1046" s="85">
        <v>44356</v>
      </c>
      <c r="K1046" t="s">
        <v>4375</v>
      </c>
      <c r="L1046" t="s">
        <v>4371</v>
      </c>
      <c r="M1046" t="s">
        <v>4372</v>
      </c>
      <c r="N1046" t="s">
        <v>702</v>
      </c>
      <c r="O1046" t="s">
        <v>708</v>
      </c>
      <c r="P1046" t="s">
        <v>4373</v>
      </c>
      <c r="Q1046" t="s">
        <v>4367</v>
      </c>
      <c r="R1046" t="s">
        <v>0</v>
      </c>
      <c r="S1046">
        <v>7547002</v>
      </c>
    </row>
    <row r="1047" spans="1:19" x14ac:dyDescent="0.3">
      <c r="A1047" t="s">
        <v>0</v>
      </c>
      <c r="B1047" t="s">
        <v>1779</v>
      </c>
      <c r="C1047" t="s">
        <v>2077</v>
      </c>
      <c r="D1047" t="s">
        <v>104</v>
      </c>
      <c r="E1047" t="s">
        <v>40</v>
      </c>
      <c r="F1047" t="s">
        <v>4368</v>
      </c>
      <c r="G1047" t="s">
        <v>101</v>
      </c>
      <c r="H1047" t="s">
        <v>0</v>
      </c>
      <c r="I1047" t="s">
        <v>4403</v>
      </c>
      <c r="J1047" s="85">
        <v>45261</v>
      </c>
      <c r="K1047" t="s">
        <v>4375</v>
      </c>
      <c r="L1047" t="s">
        <v>4371</v>
      </c>
      <c r="M1047" t="s">
        <v>4372</v>
      </c>
      <c r="N1047" t="s">
        <v>702</v>
      </c>
      <c r="O1047" t="s">
        <v>708</v>
      </c>
      <c r="P1047" t="s">
        <v>4373</v>
      </c>
      <c r="Q1047" t="s">
        <v>4367</v>
      </c>
      <c r="R1047" t="s">
        <v>0</v>
      </c>
      <c r="S1047">
        <v>7547042</v>
      </c>
    </row>
    <row r="1048" spans="1:19" x14ac:dyDescent="0.3">
      <c r="A1048" t="s">
        <v>0</v>
      </c>
      <c r="B1048" t="s">
        <v>1777</v>
      </c>
      <c r="C1048" t="s">
        <v>2077</v>
      </c>
      <c r="D1048" t="s">
        <v>104</v>
      </c>
      <c r="E1048" t="s">
        <v>40</v>
      </c>
      <c r="F1048" t="s">
        <v>4384</v>
      </c>
      <c r="G1048" t="s">
        <v>106</v>
      </c>
      <c r="H1048" t="s">
        <v>0</v>
      </c>
      <c r="I1048" t="s">
        <v>4403</v>
      </c>
      <c r="J1048" s="85">
        <v>45261</v>
      </c>
      <c r="K1048" t="s">
        <v>4375</v>
      </c>
      <c r="L1048" t="s">
        <v>4371</v>
      </c>
      <c r="M1048" t="s">
        <v>4372</v>
      </c>
      <c r="N1048" t="s">
        <v>708</v>
      </c>
      <c r="O1048" t="s">
        <v>708</v>
      </c>
      <c r="P1048" t="s">
        <v>4373</v>
      </c>
      <c r="Q1048" t="s">
        <v>4367</v>
      </c>
      <c r="R1048" t="s">
        <v>0</v>
      </c>
      <c r="S1048">
        <v>7547041</v>
      </c>
    </row>
    <row r="1049" spans="1:19" x14ac:dyDescent="0.3">
      <c r="A1049" t="s">
        <v>0</v>
      </c>
      <c r="B1049" t="s">
        <v>1778</v>
      </c>
      <c r="C1049" t="s">
        <v>2077</v>
      </c>
      <c r="D1049" t="s">
        <v>104</v>
      </c>
      <c r="E1049" t="s">
        <v>40</v>
      </c>
      <c r="F1049" t="s">
        <v>4378</v>
      </c>
      <c r="G1049" t="s">
        <v>1574</v>
      </c>
      <c r="H1049" t="s">
        <v>0</v>
      </c>
      <c r="I1049" t="s">
        <v>4890</v>
      </c>
      <c r="J1049" s="85">
        <v>44356</v>
      </c>
      <c r="K1049" t="s">
        <v>4375</v>
      </c>
      <c r="L1049" t="s">
        <v>4371</v>
      </c>
      <c r="M1049" t="s">
        <v>4372</v>
      </c>
      <c r="N1049" t="s">
        <v>702</v>
      </c>
      <c r="O1049" t="s">
        <v>708</v>
      </c>
      <c r="P1049" t="s">
        <v>4373</v>
      </c>
      <c r="Q1049" t="s">
        <v>4367</v>
      </c>
      <c r="R1049" t="s">
        <v>0</v>
      </c>
      <c r="S1049">
        <v>7547042</v>
      </c>
    </row>
    <row r="1050" spans="1:19" x14ac:dyDescent="0.3">
      <c r="A1050" t="s">
        <v>0</v>
      </c>
      <c r="B1050" t="s">
        <v>1783</v>
      </c>
      <c r="C1050" t="s">
        <v>2077</v>
      </c>
      <c r="D1050" t="s">
        <v>107</v>
      </c>
      <c r="E1050" t="s">
        <v>36</v>
      </c>
      <c r="F1050" t="s">
        <v>4368</v>
      </c>
      <c r="G1050" t="s">
        <v>101</v>
      </c>
      <c r="H1050" t="s">
        <v>0</v>
      </c>
      <c r="I1050" t="s">
        <v>4403</v>
      </c>
      <c r="J1050" s="85">
        <v>45261</v>
      </c>
      <c r="K1050" t="s">
        <v>4375</v>
      </c>
      <c r="L1050" t="s">
        <v>4371</v>
      </c>
      <c r="M1050" t="s">
        <v>4372</v>
      </c>
      <c r="N1050" t="s">
        <v>702</v>
      </c>
      <c r="O1050" t="s">
        <v>708</v>
      </c>
      <c r="P1050" t="s">
        <v>4373</v>
      </c>
      <c r="Q1050" t="s">
        <v>4367</v>
      </c>
      <c r="R1050" t="s">
        <v>0</v>
      </c>
      <c r="S1050">
        <v>7547072</v>
      </c>
    </row>
    <row r="1051" spans="1:19" x14ac:dyDescent="0.3">
      <c r="A1051" t="s">
        <v>0</v>
      </c>
      <c r="B1051" t="s">
        <v>1780</v>
      </c>
      <c r="C1051" t="s">
        <v>2077</v>
      </c>
      <c r="D1051" t="s">
        <v>107</v>
      </c>
      <c r="E1051" t="s">
        <v>36</v>
      </c>
      <c r="F1051" t="s">
        <v>4384</v>
      </c>
      <c r="G1051" t="s">
        <v>106</v>
      </c>
      <c r="H1051" t="s">
        <v>0</v>
      </c>
      <c r="I1051" t="s">
        <v>4403</v>
      </c>
      <c r="J1051" s="85">
        <v>45261</v>
      </c>
      <c r="K1051" t="s">
        <v>4375</v>
      </c>
      <c r="L1051" t="s">
        <v>4371</v>
      </c>
      <c r="M1051" t="s">
        <v>4372</v>
      </c>
      <c r="N1051" t="s">
        <v>708</v>
      </c>
      <c r="O1051" t="s">
        <v>708</v>
      </c>
      <c r="P1051" t="s">
        <v>4373</v>
      </c>
      <c r="Q1051" t="s">
        <v>4367</v>
      </c>
      <c r="R1051" t="s">
        <v>0</v>
      </c>
      <c r="S1051">
        <v>7547071</v>
      </c>
    </row>
    <row r="1052" spans="1:19" x14ac:dyDescent="0.3">
      <c r="A1052" t="s">
        <v>0</v>
      </c>
      <c r="B1052" t="s">
        <v>1781</v>
      </c>
      <c r="C1052" t="s">
        <v>2077</v>
      </c>
      <c r="D1052" t="s">
        <v>107</v>
      </c>
      <c r="E1052" t="s">
        <v>36</v>
      </c>
      <c r="F1052" t="s">
        <v>4378</v>
      </c>
      <c r="G1052" t="s">
        <v>1574</v>
      </c>
      <c r="H1052" t="s">
        <v>0</v>
      </c>
      <c r="I1052" t="s">
        <v>4890</v>
      </c>
      <c r="J1052" s="85">
        <v>44356</v>
      </c>
      <c r="K1052" t="s">
        <v>4375</v>
      </c>
      <c r="L1052" t="s">
        <v>4371</v>
      </c>
      <c r="M1052" t="s">
        <v>4372</v>
      </c>
      <c r="N1052" t="s">
        <v>702</v>
      </c>
      <c r="O1052" t="s">
        <v>708</v>
      </c>
      <c r="P1052" t="s">
        <v>4373</v>
      </c>
      <c r="Q1052" t="s">
        <v>4367</v>
      </c>
      <c r="R1052" t="s">
        <v>0</v>
      </c>
      <c r="S1052">
        <v>7547072</v>
      </c>
    </row>
    <row r="1053" spans="1:19" x14ac:dyDescent="0.3">
      <c r="A1053" t="s">
        <v>0</v>
      </c>
      <c r="B1053" t="s">
        <v>5352</v>
      </c>
      <c r="C1053" t="s">
        <v>2077</v>
      </c>
      <c r="D1053" t="s">
        <v>108</v>
      </c>
      <c r="E1053" t="s">
        <v>22</v>
      </c>
      <c r="F1053" t="s">
        <v>4368</v>
      </c>
      <c r="G1053" t="s">
        <v>101</v>
      </c>
      <c r="H1053" t="s">
        <v>0</v>
      </c>
      <c r="I1053" t="s">
        <v>4403</v>
      </c>
      <c r="J1053" s="85">
        <v>45261</v>
      </c>
      <c r="K1053" t="s">
        <v>4375</v>
      </c>
      <c r="L1053" t="s">
        <v>4371</v>
      </c>
      <c r="M1053" t="s">
        <v>4372</v>
      </c>
      <c r="N1053" t="s">
        <v>702</v>
      </c>
      <c r="O1053" t="s">
        <v>708</v>
      </c>
      <c r="P1053" t="s">
        <v>4373</v>
      </c>
      <c r="Q1053" t="s">
        <v>4367</v>
      </c>
      <c r="R1053" t="s">
        <v>0</v>
      </c>
      <c r="S1053">
        <v>7547102</v>
      </c>
    </row>
    <row r="1054" spans="1:19" x14ac:dyDescent="0.3">
      <c r="A1054" t="s">
        <v>0</v>
      </c>
      <c r="B1054" t="s">
        <v>5353</v>
      </c>
      <c r="C1054" t="s">
        <v>2077</v>
      </c>
      <c r="D1054" t="s">
        <v>108</v>
      </c>
      <c r="E1054" t="s">
        <v>22</v>
      </c>
      <c r="F1054" t="s">
        <v>4384</v>
      </c>
      <c r="G1054" t="s">
        <v>106</v>
      </c>
      <c r="H1054" t="s">
        <v>0</v>
      </c>
      <c r="I1054" t="s">
        <v>4403</v>
      </c>
      <c r="J1054" s="85">
        <v>45261</v>
      </c>
      <c r="K1054" t="s">
        <v>4375</v>
      </c>
      <c r="L1054" t="s">
        <v>4371</v>
      </c>
      <c r="M1054" t="s">
        <v>4372</v>
      </c>
      <c r="N1054" t="s">
        <v>708</v>
      </c>
      <c r="O1054" t="s">
        <v>708</v>
      </c>
      <c r="P1054" t="s">
        <v>4373</v>
      </c>
      <c r="Q1054" t="s">
        <v>4367</v>
      </c>
      <c r="R1054" t="s">
        <v>0</v>
      </c>
      <c r="S1054">
        <v>7547101</v>
      </c>
    </row>
    <row r="1055" spans="1:19" x14ac:dyDescent="0.3">
      <c r="A1055" t="s">
        <v>0</v>
      </c>
      <c r="B1055" t="s">
        <v>5354</v>
      </c>
      <c r="C1055" t="s">
        <v>2077</v>
      </c>
      <c r="D1055" t="s">
        <v>108</v>
      </c>
      <c r="E1055" t="s">
        <v>22</v>
      </c>
      <c r="F1055" t="s">
        <v>4378</v>
      </c>
      <c r="G1055" t="s">
        <v>1574</v>
      </c>
      <c r="H1055" t="s">
        <v>0</v>
      </c>
      <c r="I1055" t="s">
        <v>4890</v>
      </c>
      <c r="J1055" s="85">
        <v>44356</v>
      </c>
      <c r="K1055" t="s">
        <v>4375</v>
      </c>
      <c r="L1055" t="s">
        <v>4371</v>
      </c>
      <c r="M1055" t="s">
        <v>4372</v>
      </c>
      <c r="N1055" t="s">
        <v>702</v>
      </c>
      <c r="O1055" t="s">
        <v>708</v>
      </c>
      <c r="P1055" t="s">
        <v>4373</v>
      </c>
      <c r="Q1055" t="s">
        <v>4367</v>
      </c>
      <c r="R1055" t="s">
        <v>0</v>
      </c>
      <c r="S1055">
        <v>7547102</v>
      </c>
    </row>
    <row r="1056" spans="1:19" x14ac:dyDescent="0.3">
      <c r="A1056" t="s">
        <v>0</v>
      </c>
      <c r="B1056" t="s">
        <v>1785</v>
      </c>
      <c r="C1056" t="s">
        <v>2077</v>
      </c>
      <c r="D1056" t="s">
        <v>217</v>
      </c>
      <c r="E1056" t="s">
        <v>216</v>
      </c>
      <c r="F1056" t="s">
        <v>4368</v>
      </c>
      <c r="G1056" t="s">
        <v>101</v>
      </c>
      <c r="H1056" t="s">
        <v>0</v>
      </c>
      <c r="I1056" t="s">
        <v>4403</v>
      </c>
      <c r="J1056" s="85">
        <v>45261</v>
      </c>
      <c r="K1056" t="s">
        <v>4375</v>
      </c>
      <c r="L1056" t="s">
        <v>4371</v>
      </c>
      <c r="M1056" t="s">
        <v>4372</v>
      </c>
      <c r="N1056" t="s">
        <v>702</v>
      </c>
      <c r="O1056" t="s">
        <v>708</v>
      </c>
      <c r="P1056" t="s">
        <v>4373</v>
      </c>
      <c r="Q1056" t="s">
        <v>4367</v>
      </c>
      <c r="R1056" t="s">
        <v>0</v>
      </c>
      <c r="S1056">
        <v>7547152</v>
      </c>
    </row>
    <row r="1057" spans="1:19" x14ac:dyDescent="0.3">
      <c r="A1057" t="s">
        <v>0</v>
      </c>
      <c r="B1057" t="s">
        <v>1786</v>
      </c>
      <c r="C1057" t="s">
        <v>2077</v>
      </c>
      <c r="D1057" t="s">
        <v>217</v>
      </c>
      <c r="E1057" t="s">
        <v>216</v>
      </c>
      <c r="F1057" t="s">
        <v>4384</v>
      </c>
      <c r="G1057" t="s">
        <v>106</v>
      </c>
      <c r="H1057" t="s">
        <v>0</v>
      </c>
      <c r="I1057" t="s">
        <v>4403</v>
      </c>
      <c r="J1057" s="85">
        <v>45261</v>
      </c>
      <c r="K1057" t="s">
        <v>4375</v>
      </c>
      <c r="L1057" t="s">
        <v>4371</v>
      </c>
      <c r="M1057" t="s">
        <v>4372</v>
      </c>
      <c r="N1057" t="s">
        <v>708</v>
      </c>
      <c r="O1057" t="s">
        <v>708</v>
      </c>
      <c r="P1057" t="s">
        <v>4373</v>
      </c>
      <c r="Q1057" t="s">
        <v>4367</v>
      </c>
      <c r="R1057" t="s">
        <v>0</v>
      </c>
      <c r="S1057">
        <v>7547151</v>
      </c>
    </row>
    <row r="1058" spans="1:19" x14ac:dyDescent="0.3">
      <c r="A1058" t="s">
        <v>0</v>
      </c>
      <c r="B1058" t="s">
        <v>1784</v>
      </c>
      <c r="C1058" t="s">
        <v>2077</v>
      </c>
      <c r="D1058" t="s">
        <v>217</v>
      </c>
      <c r="E1058" t="s">
        <v>216</v>
      </c>
      <c r="F1058" t="s">
        <v>4378</v>
      </c>
      <c r="G1058" t="s">
        <v>1574</v>
      </c>
      <c r="H1058" t="s">
        <v>0</v>
      </c>
      <c r="I1058" t="s">
        <v>4890</v>
      </c>
      <c r="J1058" s="85">
        <v>44356</v>
      </c>
      <c r="K1058" t="s">
        <v>4375</v>
      </c>
      <c r="L1058" t="s">
        <v>4371</v>
      </c>
      <c r="M1058" t="s">
        <v>4372</v>
      </c>
      <c r="N1058" t="s">
        <v>702</v>
      </c>
      <c r="O1058" t="s">
        <v>708</v>
      </c>
      <c r="P1058" t="s">
        <v>4373</v>
      </c>
      <c r="Q1058" t="s">
        <v>4367</v>
      </c>
      <c r="R1058" t="s">
        <v>0</v>
      </c>
      <c r="S1058">
        <v>7547152</v>
      </c>
    </row>
    <row r="1059" spans="1:19" x14ac:dyDescent="0.3">
      <c r="A1059" t="s">
        <v>0</v>
      </c>
      <c r="B1059" t="s">
        <v>1788</v>
      </c>
      <c r="C1059" t="s">
        <v>2077</v>
      </c>
      <c r="D1059" t="s">
        <v>221</v>
      </c>
      <c r="E1059" t="s">
        <v>222</v>
      </c>
      <c r="F1059" t="s">
        <v>4368</v>
      </c>
      <c r="G1059" t="s">
        <v>101</v>
      </c>
      <c r="H1059" t="s">
        <v>0</v>
      </c>
      <c r="I1059" t="s">
        <v>4403</v>
      </c>
      <c r="J1059" s="85">
        <v>45261</v>
      </c>
      <c r="K1059" t="s">
        <v>4375</v>
      </c>
      <c r="L1059" t="s">
        <v>4371</v>
      </c>
      <c r="M1059" t="s">
        <v>4372</v>
      </c>
      <c r="N1059" t="s">
        <v>702</v>
      </c>
      <c r="O1059" t="s">
        <v>708</v>
      </c>
      <c r="P1059" t="s">
        <v>4373</v>
      </c>
      <c r="Q1059" t="s">
        <v>4367</v>
      </c>
      <c r="R1059" t="s">
        <v>0</v>
      </c>
      <c r="S1059">
        <v>7547202</v>
      </c>
    </row>
    <row r="1060" spans="1:19" x14ac:dyDescent="0.3">
      <c r="A1060" t="s">
        <v>0</v>
      </c>
      <c r="B1060" t="s">
        <v>1787</v>
      </c>
      <c r="C1060" t="s">
        <v>2077</v>
      </c>
      <c r="D1060" t="s">
        <v>221</v>
      </c>
      <c r="E1060" t="s">
        <v>222</v>
      </c>
      <c r="F1060" t="s">
        <v>4384</v>
      </c>
      <c r="G1060" t="s">
        <v>106</v>
      </c>
      <c r="H1060" t="s">
        <v>0</v>
      </c>
      <c r="I1060" t="s">
        <v>4403</v>
      </c>
      <c r="J1060" s="85">
        <v>45261</v>
      </c>
      <c r="K1060" t="s">
        <v>4375</v>
      </c>
      <c r="L1060" t="s">
        <v>4371</v>
      </c>
      <c r="M1060" t="s">
        <v>4372</v>
      </c>
      <c r="N1060" t="s">
        <v>708</v>
      </c>
      <c r="O1060" t="s">
        <v>708</v>
      </c>
      <c r="P1060" t="s">
        <v>4373</v>
      </c>
      <c r="Q1060" t="s">
        <v>4367</v>
      </c>
      <c r="R1060" t="s">
        <v>0</v>
      </c>
      <c r="S1060">
        <v>7547201</v>
      </c>
    </row>
    <row r="1061" spans="1:19" x14ac:dyDescent="0.3">
      <c r="A1061" t="s">
        <v>0</v>
      </c>
      <c r="B1061" t="s">
        <v>1789</v>
      </c>
      <c r="C1061" t="s">
        <v>2077</v>
      </c>
      <c r="D1061" t="s">
        <v>221</v>
      </c>
      <c r="E1061" t="s">
        <v>222</v>
      </c>
      <c r="F1061" t="s">
        <v>4378</v>
      </c>
      <c r="G1061" t="s">
        <v>1574</v>
      </c>
      <c r="H1061" t="s">
        <v>0</v>
      </c>
      <c r="I1061" t="s">
        <v>4890</v>
      </c>
      <c r="J1061" s="85">
        <v>44356</v>
      </c>
      <c r="K1061" t="s">
        <v>4375</v>
      </c>
      <c r="L1061" t="s">
        <v>4371</v>
      </c>
      <c r="M1061" t="s">
        <v>4372</v>
      </c>
      <c r="N1061" t="s">
        <v>702</v>
      </c>
      <c r="O1061" t="s">
        <v>708</v>
      </c>
      <c r="P1061" t="s">
        <v>4373</v>
      </c>
      <c r="Q1061" t="s">
        <v>4367</v>
      </c>
      <c r="R1061" t="s">
        <v>0</v>
      </c>
      <c r="S1061">
        <v>7547202</v>
      </c>
    </row>
    <row r="1062" spans="1:19" x14ac:dyDescent="0.3">
      <c r="A1062" t="s">
        <v>0</v>
      </c>
      <c r="B1062" t="s">
        <v>1792</v>
      </c>
      <c r="C1062" t="s">
        <v>2077</v>
      </c>
      <c r="D1062" t="s">
        <v>218</v>
      </c>
      <c r="E1062" t="s">
        <v>36</v>
      </c>
      <c r="F1062" t="s">
        <v>4368</v>
      </c>
      <c r="G1062" t="s">
        <v>1339</v>
      </c>
      <c r="H1062" t="s">
        <v>0</v>
      </c>
      <c r="I1062" t="s">
        <v>4403</v>
      </c>
      <c r="J1062" s="85">
        <v>45261</v>
      </c>
      <c r="K1062" t="s">
        <v>4375</v>
      </c>
      <c r="L1062" t="s">
        <v>4371</v>
      </c>
      <c r="M1062" t="s">
        <v>4372</v>
      </c>
      <c r="N1062" t="s">
        <v>708</v>
      </c>
      <c r="O1062" t="s">
        <v>708</v>
      </c>
      <c r="P1062" t="s">
        <v>4373</v>
      </c>
      <c r="Q1062" t="s">
        <v>4367</v>
      </c>
      <c r="R1062" t="s">
        <v>0</v>
      </c>
      <c r="S1062">
        <v>7553651</v>
      </c>
    </row>
    <row r="1063" spans="1:19" x14ac:dyDescent="0.3">
      <c r="A1063" t="s">
        <v>0</v>
      </c>
      <c r="B1063" t="s">
        <v>1790</v>
      </c>
      <c r="C1063" t="s">
        <v>2077</v>
      </c>
      <c r="D1063" t="s">
        <v>218</v>
      </c>
      <c r="E1063" t="s">
        <v>36</v>
      </c>
      <c r="F1063" t="s">
        <v>4378</v>
      </c>
      <c r="G1063" t="s">
        <v>1573</v>
      </c>
      <c r="H1063" t="s">
        <v>0</v>
      </c>
      <c r="I1063" t="s">
        <v>4890</v>
      </c>
      <c r="J1063" s="85">
        <v>44356</v>
      </c>
      <c r="K1063" t="s">
        <v>4375</v>
      </c>
      <c r="L1063" t="s">
        <v>4371</v>
      </c>
      <c r="M1063" t="s">
        <v>4372</v>
      </c>
      <c r="N1063" t="s">
        <v>708</v>
      </c>
      <c r="O1063" t="s">
        <v>708</v>
      </c>
      <c r="P1063" t="s">
        <v>4373</v>
      </c>
      <c r="Q1063" t="s">
        <v>4367</v>
      </c>
      <c r="R1063" t="s">
        <v>0</v>
      </c>
      <c r="S1063">
        <v>7553651</v>
      </c>
    </row>
    <row r="1064" spans="1:19" x14ac:dyDescent="0.3">
      <c r="A1064" t="s">
        <v>0</v>
      </c>
      <c r="B1064" t="s">
        <v>5595</v>
      </c>
      <c r="C1064" t="s">
        <v>2077</v>
      </c>
      <c r="D1064" t="s">
        <v>2781</v>
      </c>
      <c r="E1064" t="s">
        <v>3015</v>
      </c>
      <c r="F1064" t="s">
        <v>4368</v>
      </c>
      <c r="G1064" t="s">
        <v>2258</v>
      </c>
      <c r="H1064" t="s">
        <v>0</v>
      </c>
      <c r="I1064" t="s">
        <v>5594</v>
      </c>
      <c r="J1064" s="85">
        <v>45013</v>
      </c>
      <c r="K1064" t="s">
        <v>4375</v>
      </c>
      <c r="L1064" t="s">
        <v>4371</v>
      </c>
      <c r="M1064" t="s">
        <v>4372</v>
      </c>
      <c r="N1064" t="s">
        <v>708</v>
      </c>
      <c r="O1064" t="s">
        <v>708</v>
      </c>
      <c r="P1064" t="s">
        <v>4373</v>
      </c>
      <c r="Q1064" t="s">
        <v>4367</v>
      </c>
      <c r="R1064" t="s">
        <v>0</v>
      </c>
      <c r="S1064">
        <v>7556941</v>
      </c>
    </row>
    <row r="1065" spans="1:19" x14ac:dyDescent="0.3">
      <c r="A1065" t="s">
        <v>0</v>
      </c>
      <c r="B1065" t="s">
        <v>5596</v>
      </c>
      <c r="C1065" t="s">
        <v>2077</v>
      </c>
      <c r="D1065" t="s">
        <v>2781</v>
      </c>
      <c r="E1065" t="s">
        <v>3015</v>
      </c>
      <c r="F1065" t="s">
        <v>24</v>
      </c>
      <c r="G1065" t="s">
        <v>4400</v>
      </c>
      <c r="H1065" t="s">
        <v>0</v>
      </c>
      <c r="I1065" t="s">
        <v>5335</v>
      </c>
      <c r="J1065" s="85">
        <v>45378</v>
      </c>
      <c r="K1065" t="s">
        <v>4375</v>
      </c>
      <c r="L1065" t="s">
        <v>4371</v>
      </c>
      <c r="M1065" t="s">
        <v>4372</v>
      </c>
      <c r="N1065" t="s">
        <v>0</v>
      </c>
      <c r="O1065" t="s">
        <v>0</v>
      </c>
      <c r="P1065" t="s">
        <v>4373</v>
      </c>
      <c r="Q1065" t="s">
        <v>4367</v>
      </c>
      <c r="R1065" t="s">
        <v>0</v>
      </c>
      <c r="S1065">
        <v>755694</v>
      </c>
    </row>
    <row r="1066" spans="1:19" x14ac:dyDescent="0.3">
      <c r="A1066" t="s">
        <v>0</v>
      </c>
      <c r="B1066" t="s">
        <v>5287</v>
      </c>
      <c r="C1066" t="s">
        <v>2077</v>
      </c>
      <c r="D1066" t="s">
        <v>396</v>
      </c>
      <c r="E1066" t="s">
        <v>397</v>
      </c>
      <c r="F1066" t="s">
        <v>4368</v>
      </c>
      <c r="G1066" t="s">
        <v>1339</v>
      </c>
      <c r="H1066" t="s">
        <v>0</v>
      </c>
      <c r="I1066" t="s">
        <v>4403</v>
      </c>
      <c r="J1066" s="85">
        <v>45261</v>
      </c>
      <c r="K1066" t="s">
        <v>4375</v>
      </c>
      <c r="L1066" t="s">
        <v>4371</v>
      </c>
      <c r="M1066" t="s">
        <v>4372</v>
      </c>
      <c r="N1066" t="s">
        <v>708</v>
      </c>
      <c r="O1066" t="s">
        <v>708</v>
      </c>
      <c r="P1066" t="s">
        <v>4373</v>
      </c>
      <c r="Q1066" t="s">
        <v>4367</v>
      </c>
      <c r="R1066" t="s">
        <v>0</v>
      </c>
      <c r="S1066">
        <v>7578691</v>
      </c>
    </row>
    <row r="1067" spans="1:19" x14ac:dyDescent="0.3">
      <c r="A1067" t="s">
        <v>0</v>
      </c>
      <c r="B1067" t="s">
        <v>5288</v>
      </c>
      <c r="C1067" t="s">
        <v>2077</v>
      </c>
      <c r="D1067" t="s">
        <v>396</v>
      </c>
      <c r="E1067" t="s">
        <v>397</v>
      </c>
      <c r="F1067" t="s">
        <v>24</v>
      </c>
      <c r="G1067" t="s">
        <v>4400</v>
      </c>
      <c r="H1067" t="s">
        <v>0</v>
      </c>
      <c r="I1067" t="s">
        <v>4774</v>
      </c>
      <c r="J1067" s="85">
        <v>44383</v>
      </c>
      <c r="K1067" t="s">
        <v>4375</v>
      </c>
      <c r="L1067" t="s">
        <v>4371</v>
      </c>
      <c r="M1067" t="s">
        <v>4372</v>
      </c>
      <c r="N1067" t="s">
        <v>0</v>
      </c>
      <c r="O1067" t="s">
        <v>0</v>
      </c>
      <c r="P1067" t="s">
        <v>4373</v>
      </c>
      <c r="Q1067" t="s">
        <v>4367</v>
      </c>
      <c r="R1067" t="s">
        <v>0</v>
      </c>
      <c r="S1067">
        <v>757869</v>
      </c>
    </row>
    <row r="1068" spans="1:19" x14ac:dyDescent="0.3">
      <c r="A1068" t="s">
        <v>0</v>
      </c>
      <c r="B1068" t="s">
        <v>5289</v>
      </c>
      <c r="C1068" t="s">
        <v>2077</v>
      </c>
      <c r="D1068" t="s">
        <v>389</v>
      </c>
      <c r="E1068" t="s">
        <v>370</v>
      </c>
      <c r="F1068" t="s">
        <v>4368</v>
      </c>
      <c r="G1068" t="s">
        <v>1339</v>
      </c>
      <c r="H1068" t="s">
        <v>0</v>
      </c>
      <c r="I1068" t="s">
        <v>4403</v>
      </c>
      <c r="J1068" s="85">
        <v>45261</v>
      </c>
      <c r="K1068" t="s">
        <v>4375</v>
      </c>
      <c r="L1068" t="s">
        <v>4371</v>
      </c>
      <c r="M1068" t="s">
        <v>4372</v>
      </c>
      <c r="N1068" t="s">
        <v>708</v>
      </c>
      <c r="O1068" t="s">
        <v>708</v>
      </c>
      <c r="P1068" t="s">
        <v>4373</v>
      </c>
      <c r="Q1068" t="s">
        <v>4367</v>
      </c>
      <c r="R1068" t="s">
        <v>0</v>
      </c>
      <c r="S1068">
        <v>7580031</v>
      </c>
    </row>
    <row r="1069" spans="1:19" x14ac:dyDescent="0.3">
      <c r="A1069" t="s">
        <v>0</v>
      </c>
      <c r="B1069" t="s">
        <v>5290</v>
      </c>
      <c r="C1069" t="s">
        <v>2077</v>
      </c>
      <c r="D1069" t="s">
        <v>389</v>
      </c>
      <c r="E1069" t="s">
        <v>370</v>
      </c>
      <c r="F1069" t="s">
        <v>4384</v>
      </c>
      <c r="G1069" t="s">
        <v>57</v>
      </c>
      <c r="H1069" t="s">
        <v>0</v>
      </c>
      <c r="I1069" t="s">
        <v>4403</v>
      </c>
      <c r="J1069" s="85">
        <v>45370</v>
      </c>
      <c r="K1069" t="s">
        <v>4375</v>
      </c>
      <c r="L1069" t="s">
        <v>4371</v>
      </c>
      <c r="M1069" t="s">
        <v>4372</v>
      </c>
      <c r="N1069" t="s">
        <v>702</v>
      </c>
      <c r="O1069" t="s">
        <v>708</v>
      </c>
      <c r="P1069" t="s">
        <v>4373</v>
      </c>
      <c r="Q1069" t="s">
        <v>4367</v>
      </c>
      <c r="R1069" t="s">
        <v>0</v>
      </c>
      <c r="S1069">
        <v>7580032</v>
      </c>
    </row>
    <row r="1070" spans="1:19" x14ac:dyDescent="0.3">
      <c r="A1070" t="s">
        <v>0</v>
      </c>
      <c r="B1070" t="s">
        <v>5292</v>
      </c>
      <c r="C1070" t="s">
        <v>2077</v>
      </c>
      <c r="D1070" t="s">
        <v>389</v>
      </c>
      <c r="E1070" t="s">
        <v>370</v>
      </c>
      <c r="F1070" t="s">
        <v>24</v>
      </c>
      <c r="G1070" t="s">
        <v>4400</v>
      </c>
      <c r="H1070" t="s">
        <v>0</v>
      </c>
      <c r="I1070" t="s">
        <v>5291</v>
      </c>
      <c r="J1070" s="85">
        <v>44992</v>
      </c>
      <c r="K1070" t="s">
        <v>4375</v>
      </c>
      <c r="L1070" t="s">
        <v>4371</v>
      </c>
      <c r="M1070" t="s">
        <v>4372</v>
      </c>
      <c r="N1070" t="s">
        <v>0</v>
      </c>
      <c r="O1070" t="s">
        <v>0</v>
      </c>
      <c r="P1070" t="s">
        <v>4373</v>
      </c>
      <c r="Q1070" t="s">
        <v>4367</v>
      </c>
      <c r="R1070" t="s">
        <v>0</v>
      </c>
      <c r="S1070">
        <v>758003</v>
      </c>
    </row>
    <row r="1071" spans="1:19" x14ac:dyDescent="0.3">
      <c r="A1071" t="s">
        <v>0</v>
      </c>
      <c r="B1071" t="s">
        <v>5293</v>
      </c>
      <c r="C1071" t="s">
        <v>2077</v>
      </c>
      <c r="D1071" t="s">
        <v>389</v>
      </c>
      <c r="E1071" t="s">
        <v>370</v>
      </c>
      <c r="F1071" t="s">
        <v>4417</v>
      </c>
      <c r="G1071" t="s">
        <v>4418</v>
      </c>
      <c r="H1071" t="s">
        <v>0</v>
      </c>
      <c r="I1071" t="s">
        <v>4949</v>
      </c>
      <c r="J1071" s="85">
        <v>45635</v>
      </c>
      <c r="K1071" t="s">
        <v>4375</v>
      </c>
      <c r="L1071" t="s">
        <v>4371</v>
      </c>
      <c r="M1071" t="s">
        <v>4372</v>
      </c>
      <c r="N1071" t="s">
        <v>0</v>
      </c>
      <c r="O1071" t="s">
        <v>0</v>
      </c>
      <c r="P1071" t="s">
        <v>4373</v>
      </c>
      <c r="Q1071" t="s">
        <v>4367</v>
      </c>
      <c r="R1071" t="s">
        <v>0</v>
      </c>
      <c r="S1071">
        <v>758003</v>
      </c>
    </row>
    <row r="1072" spans="1:19" x14ac:dyDescent="0.3">
      <c r="A1072" t="s">
        <v>0</v>
      </c>
      <c r="B1072" t="s">
        <v>5294</v>
      </c>
      <c r="C1072" t="s">
        <v>2077</v>
      </c>
      <c r="D1072" t="s">
        <v>389</v>
      </c>
      <c r="E1072" t="s">
        <v>370</v>
      </c>
      <c r="F1072" t="s">
        <v>4437</v>
      </c>
      <c r="G1072" t="s">
        <v>4418</v>
      </c>
      <c r="H1072" t="s">
        <v>0</v>
      </c>
      <c r="I1072" t="s">
        <v>4413</v>
      </c>
      <c r="J1072" s="85">
        <v>45783</v>
      </c>
      <c r="K1072" t="s">
        <v>4375</v>
      </c>
      <c r="L1072" t="s">
        <v>4371</v>
      </c>
      <c r="M1072" t="s">
        <v>4372</v>
      </c>
      <c r="N1072" t="s">
        <v>0</v>
      </c>
      <c r="O1072" t="s">
        <v>0</v>
      </c>
      <c r="P1072" t="s">
        <v>4373</v>
      </c>
      <c r="Q1072" t="s">
        <v>4367</v>
      </c>
      <c r="R1072" t="s">
        <v>0</v>
      </c>
      <c r="S1072">
        <v>758003</v>
      </c>
    </row>
    <row r="1073" spans="1:19" x14ac:dyDescent="0.3">
      <c r="A1073" t="s">
        <v>0</v>
      </c>
      <c r="B1073" t="s">
        <v>5295</v>
      </c>
      <c r="C1073" t="s">
        <v>2077</v>
      </c>
      <c r="D1073" t="s">
        <v>317</v>
      </c>
      <c r="E1073" t="s">
        <v>318</v>
      </c>
      <c r="F1073" t="s">
        <v>4368</v>
      </c>
      <c r="G1073" t="s">
        <v>101</v>
      </c>
      <c r="H1073" t="s">
        <v>0</v>
      </c>
      <c r="I1073" t="s">
        <v>4403</v>
      </c>
      <c r="J1073" s="85">
        <v>45261</v>
      </c>
      <c r="K1073" t="s">
        <v>4375</v>
      </c>
      <c r="L1073" t="s">
        <v>4371</v>
      </c>
      <c r="M1073" t="s">
        <v>4372</v>
      </c>
      <c r="N1073" t="s">
        <v>702</v>
      </c>
      <c r="O1073" t="s">
        <v>708</v>
      </c>
      <c r="P1073" t="s">
        <v>4373</v>
      </c>
      <c r="Q1073" t="s">
        <v>4367</v>
      </c>
      <c r="R1073" t="s">
        <v>0</v>
      </c>
      <c r="S1073">
        <v>7580082</v>
      </c>
    </row>
    <row r="1074" spans="1:19" x14ac:dyDescent="0.3">
      <c r="A1074" t="s">
        <v>0</v>
      </c>
      <c r="B1074" t="s">
        <v>5296</v>
      </c>
      <c r="C1074" t="s">
        <v>2077</v>
      </c>
      <c r="D1074" t="s">
        <v>317</v>
      </c>
      <c r="E1074" t="s">
        <v>318</v>
      </c>
      <c r="F1074" t="s">
        <v>4384</v>
      </c>
      <c r="G1074" t="s">
        <v>106</v>
      </c>
      <c r="H1074" t="s">
        <v>0</v>
      </c>
      <c r="I1074" t="s">
        <v>4403</v>
      </c>
      <c r="J1074" s="85">
        <v>45261</v>
      </c>
      <c r="K1074" t="s">
        <v>4375</v>
      </c>
      <c r="L1074" t="s">
        <v>4371</v>
      </c>
      <c r="M1074" t="s">
        <v>4372</v>
      </c>
      <c r="N1074" t="s">
        <v>708</v>
      </c>
      <c r="O1074" t="s">
        <v>708</v>
      </c>
      <c r="P1074" t="s">
        <v>4373</v>
      </c>
      <c r="Q1074" t="s">
        <v>4367</v>
      </c>
      <c r="R1074" t="s">
        <v>0</v>
      </c>
      <c r="S1074">
        <v>7580081</v>
      </c>
    </row>
    <row r="1075" spans="1:19" x14ac:dyDescent="0.3">
      <c r="A1075" t="s">
        <v>0</v>
      </c>
      <c r="B1075" t="s">
        <v>1793</v>
      </c>
      <c r="C1075" t="s">
        <v>2077</v>
      </c>
      <c r="D1075" t="s">
        <v>124</v>
      </c>
      <c r="E1075" t="s">
        <v>126</v>
      </c>
      <c r="F1075" t="s">
        <v>4368</v>
      </c>
      <c r="G1075" t="s">
        <v>101</v>
      </c>
      <c r="H1075" t="s">
        <v>0</v>
      </c>
      <c r="I1075" t="s">
        <v>4403</v>
      </c>
      <c r="J1075" s="85">
        <v>45261</v>
      </c>
      <c r="K1075" t="s">
        <v>4375</v>
      </c>
      <c r="L1075" t="s">
        <v>4371</v>
      </c>
      <c r="M1075" t="s">
        <v>4372</v>
      </c>
      <c r="N1075" t="s">
        <v>708</v>
      </c>
      <c r="O1075" t="s">
        <v>708</v>
      </c>
      <c r="P1075" t="s">
        <v>4373</v>
      </c>
      <c r="Q1075" t="s">
        <v>4367</v>
      </c>
      <c r="R1075" t="s">
        <v>0</v>
      </c>
      <c r="S1075">
        <v>7580091</v>
      </c>
    </row>
    <row r="1076" spans="1:19" x14ac:dyDescent="0.3">
      <c r="A1076" t="s">
        <v>0</v>
      </c>
      <c r="B1076" t="s">
        <v>1794</v>
      </c>
      <c r="C1076" t="s">
        <v>2077</v>
      </c>
      <c r="D1076" t="s">
        <v>124</v>
      </c>
      <c r="E1076" t="s">
        <v>126</v>
      </c>
      <c r="F1076" t="s">
        <v>4378</v>
      </c>
      <c r="G1076" t="s">
        <v>1574</v>
      </c>
      <c r="H1076" t="s">
        <v>0</v>
      </c>
      <c r="I1076" t="s">
        <v>5297</v>
      </c>
      <c r="J1076" s="85">
        <v>44502</v>
      </c>
      <c r="K1076" t="s">
        <v>4375</v>
      </c>
      <c r="L1076" t="s">
        <v>4371</v>
      </c>
      <c r="M1076" t="s">
        <v>4372</v>
      </c>
      <c r="N1076" t="s">
        <v>708</v>
      </c>
      <c r="O1076" t="s">
        <v>708</v>
      </c>
      <c r="P1076" t="s">
        <v>4373</v>
      </c>
      <c r="Q1076" t="s">
        <v>4367</v>
      </c>
      <c r="R1076" t="s">
        <v>0</v>
      </c>
      <c r="S1076">
        <v>7580091</v>
      </c>
    </row>
    <row r="1077" spans="1:19" x14ac:dyDescent="0.3">
      <c r="A1077" t="s">
        <v>0</v>
      </c>
      <c r="B1077" t="s">
        <v>1796</v>
      </c>
      <c r="C1077" t="s">
        <v>2077</v>
      </c>
      <c r="D1077" t="s">
        <v>1052</v>
      </c>
      <c r="E1077" t="s">
        <v>1053</v>
      </c>
      <c r="F1077" t="s">
        <v>4368</v>
      </c>
      <c r="G1077" t="s">
        <v>101</v>
      </c>
      <c r="H1077" t="s">
        <v>0</v>
      </c>
      <c r="I1077" t="s">
        <v>4403</v>
      </c>
      <c r="J1077" s="85">
        <v>45261</v>
      </c>
      <c r="K1077" t="s">
        <v>4375</v>
      </c>
      <c r="L1077" t="s">
        <v>4371</v>
      </c>
      <c r="M1077" t="s">
        <v>4372</v>
      </c>
      <c r="N1077" t="s">
        <v>708</v>
      </c>
      <c r="O1077" t="s">
        <v>708</v>
      </c>
      <c r="P1077" t="s">
        <v>4373</v>
      </c>
      <c r="Q1077" t="s">
        <v>4367</v>
      </c>
      <c r="R1077" t="s">
        <v>0</v>
      </c>
      <c r="S1077">
        <v>7580121</v>
      </c>
    </row>
    <row r="1078" spans="1:19" x14ac:dyDescent="0.3">
      <c r="A1078" t="s">
        <v>0</v>
      </c>
      <c r="B1078" t="s">
        <v>2231</v>
      </c>
      <c r="C1078" t="s">
        <v>2077</v>
      </c>
      <c r="D1078" t="s">
        <v>402</v>
      </c>
      <c r="E1078" t="s">
        <v>256</v>
      </c>
      <c r="F1078" t="s">
        <v>4368</v>
      </c>
      <c r="G1078" t="s">
        <v>1339</v>
      </c>
      <c r="H1078" t="s">
        <v>0</v>
      </c>
      <c r="I1078" t="s">
        <v>4403</v>
      </c>
      <c r="J1078" s="85">
        <v>45261</v>
      </c>
      <c r="K1078" t="s">
        <v>4375</v>
      </c>
      <c r="L1078" t="s">
        <v>4371</v>
      </c>
      <c r="M1078" t="s">
        <v>4372</v>
      </c>
      <c r="N1078" t="s">
        <v>702</v>
      </c>
      <c r="O1078" t="s">
        <v>708</v>
      </c>
      <c r="P1078" t="s">
        <v>4373</v>
      </c>
      <c r="Q1078" t="s">
        <v>4367</v>
      </c>
      <c r="R1078" t="s">
        <v>0</v>
      </c>
      <c r="S1078">
        <v>7603842</v>
      </c>
    </row>
    <row r="1079" spans="1:19" x14ac:dyDescent="0.3">
      <c r="A1079" t="s">
        <v>0</v>
      </c>
      <c r="B1079" t="s">
        <v>5341</v>
      </c>
      <c r="C1079" t="s">
        <v>2077</v>
      </c>
      <c r="D1079" t="s">
        <v>402</v>
      </c>
      <c r="E1079" t="s">
        <v>256</v>
      </c>
      <c r="F1079" t="s">
        <v>24</v>
      </c>
      <c r="G1079" t="s">
        <v>4400</v>
      </c>
      <c r="H1079" t="s">
        <v>0</v>
      </c>
      <c r="I1079" t="s">
        <v>5340</v>
      </c>
      <c r="J1079" s="85">
        <v>45243</v>
      </c>
      <c r="K1079" t="s">
        <v>4375</v>
      </c>
      <c r="L1079" t="s">
        <v>4371</v>
      </c>
      <c r="M1079" t="s">
        <v>4372</v>
      </c>
      <c r="N1079" t="s">
        <v>0</v>
      </c>
      <c r="O1079" t="s">
        <v>0</v>
      </c>
      <c r="P1079" t="s">
        <v>4373</v>
      </c>
      <c r="Q1079" t="s">
        <v>4367</v>
      </c>
      <c r="R1079" t="s">
        <v>0</v>
      </c>
      <c r="S1079">
        <v>760384</v>
      </c>
    </row>
    <row r="1080" spans="1:19" x14ac:dyDescent="0.3">
      <c r="A1080" t="s">
        <v>0</v>
      </c>
      <c r="B1080" t="s">
        <v>1797</v>
      </c>
      <c r="C1080" t="s">
        <v>2077</v>
      </c>
      <c r="D1080" t="s">
        <v>146</v>
      </c>
      <c r="E1080" t="s">
        <v>144</v>
      </c>
      <c r="F1080" t="s">
        <v>4368</v>
      </c>
      <c r="G1080" t="s">
        <v>101</v>
      </c>
      <c r="H1080" t="s">
        <v>0</v>
      </c>
      <c r="I1080" t="s">
        <v>5343</v>
      </c>
      <c r="J1080" s="85">
        <v>46753</v>
      </c>
      <c r="K1080" t="s">
        <v>4375</v>
      </c>
      <c r="L1080" t="s">
        <v>4371</v>
      </c>
      <c r="M1080" t="s">
        <v>4372</v>
      </c>
      <c r="N1080" t="s">
        <v>708</v>
      </c>
      <c r="O1080" t="s">
        <v>708</v>
      </c>
      <c r="P1080" t="s">
        <v>4373</v>
      </c>
      <c r="Q1080" t="s">
        <v>4367</v>
      </c>
      <c r="R1080" t="s">
        <v>0</v>
      </c>
      <c r="S1080">
        <v>7615661</v>
      </c>
    </row>
    <row r="1081" spans="1:19" x14ac:dyDescent="0.3">
      <c r="A1081" t="s">
        <v>0</v>
      </c>
      <c r="B1081" t="s">
        <v>2118</v>
      </c>
      <c r="C1081" t="s">
        <v>2077</v>
      </c>
      <c r="D1081" t="s">
        <v>146</v>
      </c>
      <c r="E1081" t="s">
        <v>144</v>
      </c>
      <c r="F1081" t="s">
        <v>4384</v>
      </c>
      <c r="G1081" t="s">
        <v>4393</v>
      </c>
      <c r="H1081" t="s">
        <v>0</v>
      </c>
      <c r="I1081" t="s">
        <v>5343</v>
      </c>
      <c r="J1081" s="85">
        <v>44848</v>
      </c>
      <c r="K1081" t="s">
        <v>5344</v>
      </c>
      <c r="L1081" t="s">
        <v>4371</v>
      </c>
      <c r="M1081" t="s">
        <v>4372</v>
      </c>
      <c r="N1081" t="s">
        <v>702</v>
      </c>
      <c r="O1081" t="s">
        <v>708</v>
      </c>
      <c r="P1081" t="s">
        <v>4373</v>
      </c>
      <c r="Q1081" t="s">
        <v>4367</v>
      </c>
      <c r="R1081" t="s">
        <v>0</v>
      </c>
      <c r="S1081">
        <v>7615662</v>
      </c>
    </row>
    <row r="1082" spans="1:19" x14ac:dyDescent="0.3">
      <c r="A1082" t="s">
        <v>0</v>
      </c>
      <c r="B1082" t="s">
        <v>2904</v>
      </c>
      <c r="C1082" t="s">
        <v>2077</v>
      </c>
      <c r="D1082" t="s">
        <v>2900</v>
      </c>
      <c r="E1082" t="s">
        <v>144</v>
      </c>
      <c r="F1082" t="s">
        <v>4368</v>
      </c>
      <c r="G1082" t="s">
        <v>101</v>
      </c>
      <c r="H1082" t="s">
        <v>0</v>
      </c>
      <c r="I1082" t="s">
        <v>5351</v>
      </c>
      <c r="J1082" s="85">
        <v>44225</v>
      </c>
      <c r="K1082" t="s">
        <v>4375</v>
      </c>
      <c r="L1082" t="s">
        <v>4371</v>
      </c>
      <c r="M1082" t="s">
        <v>4372</v>
      </c>
      <c r="N1082" t="s">
        <v>708</v>
      </c>
      <c r="O1082" t="s">
        <v>708</v>
      </c>
      <c r="P1082" t="s">
        <v>4373</v>
      </c>
      <c r="Q1082" t="s">
        <v>4367</v>
      </c>
      <c r="R1082" t="s">
        <v>0</v>
      </c>
      <c r="S1082">
        <v>7617551</v>
      </c>
    </row>
    <row r="1083" spans="1:19" x14ac:dyDescent="0.3">
      <c r="A1083" t="s">
        <v>0</v>
      </c>
      <c r="B1083" t="s">
        <v>1801</v>
      </c>
      <c r="C1083" t="s">
        <v>2077</v>
      </c>
      <c r="D1083" t="s">
        <v>344</v>
      </c>
      <c r="E1083" t="s">
        <v>345</v>
      </c>
      <c r="F1083" t="s">
        <v>4368</v>
      </c>
      <c r="G1083" t="s">
        <v>101</v>
      </c>
      <c r="H1083" t="s">
        <v>0</v>
      </c>
      <c r="I1083" t="s">
        <v>4403</v>
      </c>
      <c r="J1083" s="85">
        <v>45261</v>
      </c>
      <c r="K1083" t="s">
        <v>4375</v>
      </c>
      <c r="L1083" t="s">
        <v>4371</v>
      </c>
      <c r="M1083" t="s">
        <v>4372</v>
      </c>
      <c r="N1083" t="s">
        <v>708</v>
      </c>
      <c r="O1083" t="s">
        <v>708</v>
      </c>
      <c r="P1083" t="s">
        <v>4373</v>
      </c>
      <c r="Q1083" t="s">
        <v>4367</v>
      </c>
      <c r="R1083" t="s">
        <v>0</v>
      </c>
      <c r="S1083">
        <v>7621061</v>
      </c>
    </row>
    <row r="1084" spans="1:19" x14ac:dyDescent="0.3">
      <c r="A1084" t="s">
        <v>0</v>
      </c>
      <c r="B1084" t="s">
        <v>1799</v>
      </c>
      <c r="C1084" t="s">
        <v>2077</v>
      </c>
      <c r="D1084" t="s">
        <v>344</v>
      </c>
      <c r="E1084" t="s">
        <v>345</v>
      </c>
      <c r="F1084" t="s">
        <v>4378</v>
      </c>
      <c r="G1084" t="s">
        <v>1574</v>
      </c>
      <c r="H1084" t="s">
        <v>0</v>
      </c>
      <c r="I1084" t="s">
        <v>5297</v>
      </c>
      <c r="J1084" s="85">
        <v>44502</v>
      </c>
      <c r="K1084" t="s">
        <v>4375</v>
      </c>
      <c r="L1084" t="s">
        <v>4371</v>
      </c>
      <c r="M1084" t="s">
        <v>4372</v>
      </c>
      <c r="N1084" t="s">
        <v>708</v>
      </c>
      <c r="O1084" t="s">
        <v>708</v>
      </c>
      <c r="P1084" t="s">
        <v>4373</v>
      </c>
      <c r="Q1084" t="s">
        <v>4367</v>
      </c>
      <c r="R1084" t="s">
        <v>0</v>
      </c>
      <c r="S1084">
        <v>7621061</v>
      </c>
    </row>
    <row r="1085" spans="1:19" x14ac:dyDescent="0.3">
      <c r="A1085" t="s">
        <v>0</v>
      </c>
      <c r="B1085" t="s">
        <v>5356</v>
      </c>
      <c r="C1085" t="s">
        <v>2077</v>
      </c>
      <c r="D1085" t="s">
        <v>344</v>
      </c>
      <c r="E1085" t="s">
        <v>345</v>
      </c>
      <c r="F1085" t="s">
        <v>24</v>
      </c>
      <c r="G1085" t="s">
        <v>4400</v>
      </c>
      <c r="H1085" t="s">
        <v>0</v>
      </c>
      <c r="I1085" t="s">
        <v>5355</v>
      </c>
      <c r="J1085" s="85">
        <v>45575</v>
      </c>
      <c r="K1085" t="s">
        <v>4375</v>
      </c>
      <c r="L1085" t="s">
        <v>4371</v>
      </c>
      <c r="M1085" t="s">
        <v>4372</v>
      </c>
      <c r="N1085" t="s">
        <v>0</v>
      </c>
      <c r="O1085" t="s">
        <v>0</v>
      </c>
      <c r="P1085" t="s">
        <v>4373</v>
      </c>
      <c r="Q1085" t="s">
        <v>4367</v>
      </c>
      <c r="R1085" t="s">
        <v>0</v>
      </c>
      <c r="S1085">
        <v>762106</v>
      </c>
    </row>
    <row r="1086" spans="1:19" x14ac:dyDescent="0.3">
      <c r="A1086" t="s">
        <v>0</v>
      </c>
      <c r="B1086" t="s">
        <v>4229</v>
      </c>
      <c r="C1086" t="s">
        <v>2077</v>
      </c>
      <c r="D1086" t="s">
        <v>2171</v>
      </c>
      <c r="E1086" t="s">
        <v>1313</v>
      </c>
      <c r="F1086" t="s">
        <v>4368</v>
      </c>
      <c r="G1086" t="s">
        <v>4387</v>
      </c>
      <c r="H1086" t="s">
        <v>0</v>
      </c>
      <c r="I1086" t="s">
        <v>5380</v>
      </c>
      <c r="J1086" s="85">
        <v>46082</v>
      </c>
      <c r="K1086" t="s">
        <v>4375</v>
      </c>
      <c r="L1086" t="s">
        <v>4371</v>
      </c>
      <c r="M1086" t="s">
        <v>4372</v>
      </c>
      <c r="N1086" t="s">
        <v>702</v>
      </c>
      <c r="O1086" t="s">
        <v>708</v>
      </c>
      <c r="P1086" t="s">
        <v>4373</v>
      </c>
      <c r="Q1086" t="s">
        <v>4367</v>
      </c>
      <c r="R1086" t="s">
        <v>0</v>
      </c>
      <c r="S1086">
        <v>7622072</v>
      </c>
    </row>
    <row r="1087" spans="1:19" x14ac:dyDescent="0.3">
      <c r="A1087" t="s">
        <v>0</v>
      </c>
      <c r="B1087" t="s">
        <v>2169</v>
      </c>
      <c r="C1087" t="s">
        <v>2077</v>
      </c>
      <c r="D1087" t="s">
        <v>2171</v>
      </c>
      <c r="E1087" t="s">
        <v>1313</v>
      </c>
      <c r="F1087" t="s">
        <v>4384</v>
      </c>
      <c r="G1087" t="s">
        <v>106</v>
      </c>
      <c r="H1087" t="s">
        <v>0</v>
      </c>
      <c r="I1087" t="s">
        <v>5380</v>
      </c>
      <c r="J1087" s="85">
        <v>46080</v>
      </c>
      <c r="K1087" t="s">
        <v>4390</v>
      </c>
      <c r="L1087" t="s">
        <v>4371</v>
      </c>
      <c r="M1087" t="s">
        <v>4372</v>
      </c>
      <c r="N1087" t="s">
        <v>708</v>
      </c>
      <c r="O1087" t="s">
        <v>708</v>
      </c>
      <c r="P1087" t="s">
        <v>4373</v>
      </c>
      <c r="Q1087" t="s">
        <v>4367</v>
      </c>
      <c r="R1087" t="s">
        <v>0</v>
      </c>
      <c r="S1087">
        <v>7622071</v>
      </c>
    </row>
    <row r="1088" spans="1:19" x14ac:dyDescent="0.3">
      <c r="A1088" t="s">
        <v>0</v>
      </c>
      <c r="B1088" t="s">
        <v>5357</v>
      </c>
      <c r="C1088" t="s">
        <v>2077</v>
      </c>
      <c r="D1088" t="s">
        <v>313</v>
      </c>
      <c r="E1088" t="s">
        <v>3134</v>
      </c>
      <c r="F1088" t="s">
        <v>4376</v>
      </c>
      <c r="G1088" t="s">
        <v>4578</v>
      </c>
      <c r="H1088" t="s">
        <v>0</v>
      </c>
      <c r="I1088" t="s">
        <v>4538</v>
      </c>
      <c r="J1088" s="85">
        <v>46082</v>
      </c>
      <c r="K1088" t="s">
        <v>4375</v>
      </c>
      <c r="L1088" t="s">
        <v>4371</v>
      </c>
      <c r="M1088" t="s">
        <v>4372</v>
      </c>
      <c r="N1088" t="s">
        <v>1608</v>
      </c>
      <c r="O1088" t="s">
        <v>708</v>
      </c>
      <c r="P1088" t="s">
        <v>4373</v>
      </c>
      <c r="Q1088" t="s">
        <v>4367</v>
      </c>
      <c r="R1088" t="s">
        <v>0</v>
      </c>
      <c r="S1088">
        <v>7622128</v>
      </c>
    </row>
    <row r="1089" spans="1:19" x14ac:dyDescent="0.3">
      <c r="A1089" t="s">
        <v>0</v>
      </c>
      <c r="B1089" t="s">
        <v>5358</v>
      </c>
      <c r="C1089" t="s">
        <v>2077</v>
      </c>
      <c r="D1089" t="s">
        <v>313</v>
      </c>
      <c r="E1089" t="s">
        <v>3134</v>
      </c>
      <c r="F1089" t="s">
        <v>4561</v>
      </c>
      <c r="G1089" t="s">
        <v>57</v>
      </c>
      <c r="H1089" t="s">
        <v>0</v>
      </c>
      <c r="I1089" t="s">
        <v>4538</v>
      </c>
      <c r="J1089" s="85">
        <v>45992</v>
      </c>
      <c r="K1089" t="s">
        <v>4390</v>
      </c>
      <c r="L1089" t="s">
        <v>4371</v>
      </c>
      <c r="M1089" t="s">
        <v>4372</v>
      </c>
      <c r="N1089" t="s">
        <v>1609</v>
      </c>
      <c r="O1089" t="s">
        <v>708</v>
      </c>
      <c r="P1089" t="s">
        <v>4373</v>
      </c>
      <c r="Q1089" t="s">
        <v>4367</v>
      </c>
      <c r="R1089" t="s">
        <v>0</v>
      </c>
      <c r="S1089">
        <v>7622127</v>
      </c>
    </row>
    <row r="1090" spans="1:19" x14ac:dyDescent="0.3">
      <c r="A1090" t="s">
        <v>0</v>
      </c>
      <c r="B1090" t="s">
        <v>1803</v>
      </c>
      <c r="C1090" t="s">
        <v>2077</v>
      </c>
      <c r="D1090" t="s">
        <v>1121</v>
      </c>
      <c r="E1090" t="s">
        <v>1555</v>
      </c>
      <c r="F1090" t="s">
        <v>4368</v>
      </c>
      <c r="G1090" t="s">
        <v>101</v>
      </c>
      <c r="H1090" t="s">
        <v>0</v>
      </c>
      <c r="I1090" t="s">
        <v>5360</v>
      </c>
      <c r="J1090" s="85">
        <v>44272</v>
      </c>
      <c r="K1090" t="s">
        <v>4375</v>
      </c>
      <c r="L1090" t="s">
        <v>4371</v>
      </c>
      <c r="M1090" t="s">
        <v>4372</v>
      </c>
      <c r="N1090" t="s">
        <v>708</v>
      </c>
      <c r="O1090" t="s">
        <v>708</v>
      </c>
      <c r="P1090" t="s">
        <v>4373</v>
      </c>
      <c r="Q1090" t="s">
        <v>4367</v>
      </c>
      <c r="R1090" t="s">
        <v>0</v>
      </c>
      <c r="S1090">
        <v>7654171</v>
      </c>
    </row>
    <row r="1091" spans="1:19" x14ac:dyDescent="0.3">
      <c r="A1091" t="s">
        <v>0</v>
      </c>
      <c r="B1091" t="s">
        <v>1975</v>
      </c>
      <c r="C1091" t="s">
        <v>2077</v>
      </c>
      <c r="D1091" t="s">
        <v>1121</v>
      </c>
      <c r="E1091" t="s">
        <v>1555</v>
      </c>
      <c r="F1091" t="s">
        <v>4384</v>
      </c>
      <c r="G1091" t="s">
        <v>4393</v>
      </c>
      <c r="H1091" t="s">
        <v>0</v>
      </c>
      <c r="I1091" t="s">
        <v>5361</v>
      </c>
      <c r="J1091" s="85">
        <v>44679</v>
      </c>
      <c r="K1091" t="s">
        <v>4375</v>
      </c>
      <c r="L1091" t="s">
        <v>4371</v>
      </c>
      <c r="M1091" t="s">
        <v>4372</v>
      </c>
      <c r="N1091" t="s">
        <v>702</v>
      </c>
      <c r="O1091" t="s">
        <v>708</v>
      </c>
      <c r="P1091" t="s">
        <v>4373</v>
      </c>
      <c r="Q1091" t="s">
        <v>4367</v>
      </c>
      <c r="R1091" t="s">
        <v>0</v>
      </c>
      <c r="S1091">
        <v>7654172</v>
      </c>
    </row>
    <row r="1092" spans="1:19" x14ac:dyDescent="0.3">
      <c r="A1092" t="s">
        <v>0</v>
      </c>
      <c r="B1092" t="s">
        <v>5363</v>
      </c>
      <c r="C1092" t="s">
        <v>2077</v>
      </c>
      <c r="D1092" t="s">
        <v>1121</v>
      </c>
      <c r="E1092" t="s">
        <v>1555</v>
      </c>
      <c r="F1092" t="s">
        <v>24</v>
      </c>
      <c r="G1092" t="s">
        <v>4400</v>
      </c>
      <c r="H1092" t="s">
        <v>0</v>
      </c>
      <c r="I1092" t="s">
        <v>5362</v>
      </c>
      <c r="J1092" s="85">
        <v>45628</v>
      </c>
      <c r="K1092" t="s">
        <v>4375</v>
      </c>
      <c r="L1092" t="s">
        <v>4371</v>
      </c>
      <c r="M1092" t="s">
        <v>4372</v>
      </c>
      <c r="N1092" t="s">
        <v>0</v>
      </c>
      <c r="O1092" t="s">
        <v>0</v>
      </c>
      <c r="P1092" t="s">
        <v>4373</v>
      </c>
      <c r="Q1092" t="s">
        <v>4367</v>
      </c>
      <c r="R1092" t="s">
        <v>0</v>
      </c>
      <c r="S1092">
        <v>765417</v>
      </c>
    </row>
    <row r="1093" spans="1:19" x14ac:dyDescent="0.3">
      <c r="A1093" t="s">
        <v>0</v>
      </c>
      <c r="B1093" t="s">
        <v>1805</v>
      </c>
      <c r="C1093" t="s">
        <v>2077</v>
      </c>
      <c r="D1093" t="s">
        <v>1131</v>
      </c>
      <c r="E1093" t="s">
        <v>1554</v>
      </c>
      <c r="F1093" t="s">
        <v>4368</v>
      </c>
      <c r="G1093" t="s">
        <v>101</v>
      </c>
      <c r="H1093" t="s">
        <v>0</v>
      </c>
      <c r="I1093" t="s">
        <v>5360</v>
      </c>
      <c r="J1093" s="85">
        <v>44272</v>
      </c>
      <c r="K1093" t="s">
        <v>4375</v>
      </c>
      <c r="L1093" t="s">
        <v>4371</v>
      </c>
      <c r="M1093" t="s">
        <v>4372</v>
      </c>
      <c r="N1093" t="s">
        <v>708</v>
      </c>
      <c r="O1093" t="s">
        <v>708</v>
      </c>
      <c r="P1093" t="s">
        <v>4373</v>
      </c>
      <c r="Q1093" t="s">
        <v>4367</v>
      </c>
      <c r="R1093" t="s">
        <v>0</v>
      </c>
      <c r="S1093">
        <v>7654181</v>
      </c>
    </row>
    <row r="1094" spans="1:19" x14ac:dyDescent="0.3">
      <c r="A1094" t="s">
        <v>0</v>
      </c>
      <c r="B1094" t="s">
        <v>1807</v>
      </c>
      <c r="C1094" t="s">
        <v>2077</v>
      </c>
      <c r="D1094" t="s">
        <v>1125</v>
      </c>
      <c r="E1094" t="s">
        <v>1553</v>
      </c>
      <c r="F1094" t="s">
        <v>4368</v>
      </c>
      <c r="G1094" t="s">
        <v>101</v>
      </c>
      <c r="H1094" t="s">
        <v>0</v>
      </c>
      <c r="I1094" t="s">
        <v>5360</v>
      </c>
      <c r="J1094" s="85">
        <v>44272</v>
      </c>
      <c r="K1094" t="s">
        <v>4375</v>
      </c>
      <c r="L1094" t="s">
        <v>4371</v>
      </c>
      <c r="M1094" t="s">
        <v>4372</v>
      </c>
      <c r="N1094" t="s">
        <v>708</v>
      </c>
      <c r="O1094" t="s">
        <v>708</v>
      </c>
      <c r="P1094" t="s">
        <v>4373</v>
      </c>
      <c r="Q1094" t="s">
        <v>4367</v>
      </c>
      <c r="R1094" t="s">
        <v>0</v>
      </c>
      <c r="S1094">
        <v>7654191</v>
      </c>
    </row>
    <row r="1095" spans="1:19" x14ac:dyDescent="0.3">
      <c r="A1095" t="s">
        <v>0</v>
      </c>
      <c r="B1095" t="s">
        <v>1976</v>
      </c>
      <c r="C1095" t="s">
        <v>2077</v>
      </c>
      <c r="D1095" t="s">
        <v>1125</v>
      </c>
      <c r="E1095" t="s">
        <v>1553</v>
      </c>
      <c r="F1095" t="s">
        <v>4384</v>
      </c>
      <c r="G1095" t="s">
        <v>4393</v>
      </c>
      <c r="H1095" t="s">
        <v>0</v>
      </c>
      <c r="I1095" t="s">
        <v>5361</v>
      </c>
      <c r="J1095" s="85">
        <v>44679</v>
      </c>
      <c r="K1095" t="s">
        <v>4375</v>
      </c>
      <c r="L1095" t="s">
        <v>4371</v>
      </c>
      <c r="M1095" t="s">
        <v>4372</v>
      </c>
      <c r="N1095" t="s">
        <v>702</v>
      </c>
      <c r="O1095" t="s">
        <v>708</v>
      </c>
      <c r="P1095" t="s">
        <v>4373</v>
      </c>
      <c r="Q1095" t="s">
        <v>4367</v>
      </c>
      <c r="R1095" t="s">
        <v>0</v>
      </c>
      <c r="S1095">
        <v>7654192</v>
      </c>
    </row>
    <row r="1096" spans="1:19" x14ac:dyDescent="0.3">
      <c r="A1096" t="s">
        <v>0</v>
      </c>
      <c r="B1096" t="s">
        <v>5364</v>
      </c>
      <c r="C1096" t="s">
        <v>2077</v>
      </c>
      <c r="D1096" t="s">
        <v>1129</v>
      </c>
      <c r="E1096" t="s">
        <v>1130</v>
      </c>
      <c r="F1096" t="s">
        <v>4368</v>
      </c>
      <c r="G1096" t="s">
        <v>101</v>
      </c>
      <c r="H1096" t="s">
        <v>0</v>
      </c>
      <c r="I1096" t="s">
        <v>4403</v>
      </c>
      <c r="J1096" s="85">
        <v>45261</v>
      </c>
      <c r="K1096" t="s">
        <v>4375</v>
      </c>
      <c r="L1096" t="s">
        <v>4371</v>
      </c>
      <c r="M1096" t="s">
        <v>4372</v>
      </c>
      <c r="N1096" t="s">
        <v>708</v>
      </c>
      <c r="O1096" t="s">
        <v>708</v>
      </c>
      <c r="P1096" t="s">
        <v>4373</v>
      </c>
      <c r="Q1096" t="s">
        <v>4367</v>
      </c>
      <c r="R1096" t="s">
        <v>0</v>
      </c>
      <c r="S1096">
        <v>7654221</v>
      </c>
    </row>
    <row r="1097" spans="1:19" x14ac:dyDescent="0.3">
      <c r="A1097" t="s">
        <v>0</v>
      </c>
      <c r="B1097" t="s">
        <v>1977</v>
      </c>
      <c r="C1097" t="s">
        <v>2077</v>
      </c>
      <c r="D1097" t="s">
        <v>1129</v>
      </c>
      <c r="E1097" t="s">
        <v>1130</v>
      </c>
      <c r="F1097" t="s">
        <v>4384</v>
      </c>
      <c r="G1097" t="s">
        <v>4393</v>
      </c>
      <c r="H1097" t="s">
        <v>0</v>
      </c>
      <c r="I1097" t="s">
        <v>4403</v>
      </c>
      <c r="J1097" s="85">
        <v>45261</v>
      </c>
      <c r="K1097" t="s">
        <v>4375</v>
      </c>
      <c r="L1097" t="s">
        <v>4371</v>
      </c>
      <c r="M1097" t="s">
        <v>4372</v>
      </c>
      <c r="N1097" t="s">
        <v>702</v>
      </c>
      <c r="O1097" t="s">
        <v>708</v>
      </c>
      <c r="P1097" t="s">
        <v>4373</v>
      </c>
      <c r="Q1097" t="s">
        <v>4367</v>
      </c>
      <c r="R1097" t="s">
        <v>0</v>
      </c>
      <c r="S1097">
        <v>7654222</v>
      </c>
    </row>
    <row r="1098" spans="1:19" x14ac:dyDescent="0.3">
      <c r="A1098" t="s">
        <v>0</v>
      </c>
      <c r="B1098" t="s">
        <v>5366</v>
      </c>
      <c r="C1098" t="s">
        <v>2077</v>
      </c>
      <c r="D1098" t="s">
        <v>1129</v>
      </c>
      <c r="E1098" t="s">
        <v>1130</v>
      </c>
      <c r="F1098" t="s">
        <v>24</v>
      </c>
      <c r="G1098" t="s">
        <v>4400</v>
      </c>
      <c r="H1098" t="s">
        <v>0</v>
      </c>
      <c r="I1098" t="s">
        <v>5365</v>
      </c>
      <c r="J1098" s="85">
        <v>45477</v>
      </c>
      <c r="K1098" t="s">
        <v>4375</v>
      </c>
      <c r="L1098" t="s">
        <v>4371</v>
      </c>
      <c r="M1098" t="s">
        <v>4372</v>
      </c>
      <c r="N1098" t="s">
        <v>0</v>
      </c>
      <c r="O1098" t="s">
        <v>0</v>
      </c>
      <c r="P1098" t="s">
        <v>4373</v>
      </c>
      <c r="Q1098" t="s">
        <v>4367</v>
      </c>
      <c r="R1098" t="s">
        <v>0</v>
      </c>
      <c r="S1098">
        <v>765422</v>
      </c>
    </row>
    <row r="1099" spans="1:19" x14ac:dyDescent="0.3">
      <c r="A1099" t="s">
        <v>0</v>
      </c>
      <c r="B1099" t="s">
        <v>5367</v>
      </c>
      <c r="C1099" t="s">
        <v>2077</v>
      </c>
      <c r="D1099" t="s">
        <v>1129</v>
      </c>
      <c r="E1099" t="s">
        <v>1130</v>
      </c>
      <c r="F1099" t="s">
        <v>4417</v>
      </c>
      <c r="G1099" t="s">
        <v>4418</v>
      </c>
      <c r="H1099" t="s">
        <v>0</v>
      </c>
      <c r="I1099" t="s">
        <v>4477</v>
      </c>
      <c r="J1099" s="85">
        <v>45736</v>
      </c>
      <c r="K1099" t="s">
        <v>4375</v>
      </c>
      <c r="L1099" t="s">
        <v>4371</v>
      </c>
      <c r="M1099" t="s">
        <v>4372</v>
      </c>
      <c r="N1099" t="s">
        <v>0</v>
      </c>
      <c r="O1099" t="s">
        <v>0</v>
      </c>
      <c r="P1099" t="s">
        <v>4373</v>
      </c>
      <c r="Q1099" t="s">
        <v>4367</v>
      </c>
      <c r="R1099" t="s">
        <v>0</v>
      </c>
      <c r="S1099">
        <v>765422</v>
      </c>
    </row>
    <row r="1100" spans="1:19" x14ac:dyDescent="0.3">
      <c r="A1100" t="s">
        <v>0</v>
      </c>
      <c r="B1100" t="s">
        <v>5368</v>
      </c>
      <c r="C1100" t="s">
        <v>2077</v>
      </c>
      <c r="D1100" t="s">
        <v>1127</v>
      </c>
      <c r="E1100" t="s">
        <v>1128</v>
      </c>
      <c r="F1100" t="s">
        <v>4368</v>
      </c>
      <c r="G1100" t="s">
        <v>101</v>
      </c>
      <c r="H1100" t="s">
        <v>0</v>
      </c>
      <c r="I1100" t="s">
        <v>4403</v>
      </c>
      <c r="J1100" s="85">
        <v>45261</v>
      </c>
      <c r="K1100" t="s">
        <v>4375</v>
      </c>
      <c r="L1100" t="s">
        <v>4371</v>
      </c>
      <c r="M1100" t="s">
        <v>4372</v>
      </c>
      <c r="N1100" t="s">
        <v>708</v>
      </c>
      <c r="O1100" t="s">
        <v>708</v>
      </c>
      <c r="P1100" t="s">
        <v>4373</v>
      </c>
      <c r="Q1100" t="s">
        <v>4367</v>
      </c>
      <c r="R1100" t="s">
        <v>0</v>
      </c>
      <c r="S1100">
        <v>7654231</v>
      </c>
    </row>
    <row r="1101" spans="1:19" x14ac:dyDescent="0.3">
      <c r="A1101" t="s">
        <v>0</v>
      </c>
      <c r="B1101" t="s">
        <v>1978</v>
      </c>
      <c r="C1101" t="s">
        <v>2077</v>
      </c>
      <c r="D1101" t="s">
        <v>1127</v>
      </c>
      <c r="E1101" t="s">
        <v>1128</v>
      </c>
      <c r="F1101" t="s">
        <v>4384</v>
      </c>
      <c r="G1101" t="s">
        <v>4393</v>
      </c>
      <c r="H1101" t="s">
        <v>0</v>
      </c>
      <c r="I1101" t="s">
        <v>4403</v>
      </c>
      <c r="J1101" s="85">
        <v>45261</v>
      </c>
      <c r="K1101" t="s">
        <v>4375</v>
      </c>
      <c r="L1101" t="s">
        <v>4371</v>
      </c>
      <c r="M1101" t="s">
        <v>4372</v>
      </c>
      <c r="N1101" t="s">
        <v>702</v>
      </c>
      <c r="O1101" t="s">
        <v>708</v>
      </c>
      <c r="P1101" t="s">
        <v>4373</v>
      </c>
      <c r="Q1101" t="s">
        <v>4367</v>
      </c>
      <c r="R1101" t="s">
        <v>0</v>
      </c>
      <c r="S1101">
        <v>7654232</v>
      </c>
    </row>
    <row r="1102" spans="1:19" x14ac:dyDescent="0.3">
      <c r="A1102" t="s">
        <v>0</v>
      </c>
      <c r="B1102" t="s">
        <v>1809</v>
      </c>
      <c r="C1102" t="s">
        <v>2077</v>
      </c>
      <c r="D1102" t="s">
        <v>1551</v>
      </c>
      <c r="E1102" t="s">
        <v>1552</v>
      </c>
      <c r="F1102" t="s">
        <v>4368</v>
      </c>
      <c r="G1102" t="s">
        <v>101</v>
      </c>
      <c r="H1102" t="s">
        <v>0</v>
      </c>
      <c r="I1102" t="s">
        <v>4403</v>
      </c>
      <c r="J1102" s="85">
        <v>45261</v>
      </c>
      <c r="K1102" t="s">
        <v>4375</v>
      </c>
      <c r="L1102" t="s">
        <v>4371</v>
      </c>
      <c r="M1102" t="s">
        <v>4372</v>
      </c>
      <c r="N1102" t="s">
        <v>708</v>
      </c>
      <c r="O1102" t="s">
        <v>708</v>
      </c>
      <c r="P1102" t="s">
        <v>4373</v>
      </c>
      <c r="Q1102" t="s">
        <v>4367</v>
      </c>
      <c r="R1102" t="s">
        <v>0</v>
      </c>
      <c r="S1102">
        <v>7662421</v>
      </c>
    </row>
    <row r="1103" spans="1:19" x14ac:dyDescent="0.3">
      <c r="A1103" t="s">
        <v>0</v>
      </c>
      <c r="B1103" t="s">
        <v>5369</v>
      </c>
      <c r="C1103" t="s">
        <v>2077</v>
      </c>
      <c r="D1103" t="s">
        <v>1549</v>
      </c>
      <c r="E1103" t="s">
        <v>1550</v>
      </c>
      <c r="F1103" t="s">
        <v>4368</v>
      </c>
      <c r="G1103" t="s">
        <v>1339</v>
      </c>
      <c r="H1103" t="s">
        <v>0</v>
      </c>
      <c r="I1103" t="s">
        <v>4403</v>
      </c>
      <c r="J1103" s="85">
        <v>45261</v>
      </c>
      <c r="K1103" t="s">
        <v>4375</v>
      </c>
      <c r="L1103" t="s">
        <v>4371</v>
      </c>
      <c r="M1103" t="s">
        <v>4372</v>
      </c>
      <c r="N1103" t="s">
        <v>702</v>
      </c>
      <c r="O1103" t="s">
        <v>708</v>
      </c>
      <c r="P1103" t="s">
        <v>4373</v>
      </c>
      <c r="Q1103" t="s">
        <v>4367</v>
      </c>
      <c r="R1103" t="s">
        <v>0</v>
      </c>
      <c r="S1103">
        <v>7666822</v>
      </c>
    </row>
    <row r="1104" spans="1:19" x14ac:dyDescent="0.3">
      <c r="A1104" t="s">
        <v>0</v>
      </c>
      <c r="B1104" t="s">
        <v>5370</v>
      </c>
      <c r="C1104" t="s">
        <v>2077</v>
      </c>
      <c r="D1104" t="s">
        <v>1547</v>
      </c>
      <c r="E1104" t="s">
        <v>1548</v>
      </c>
      <c r="F1104" t="s">
        <v>4368</v>
      </c>
      <c r="G1104" t="s">
        <v>1339</v>
      </c>
      <c r="H1104" t="s">
        <v>0</v>
      </c>
      <c r="I1104" t="s">
        <v>4403</v>
      </c>
      <c r="J1104" s="85">
        <v>45261</v>
      </c>
      <c r="K1104" t="s">
        <v>4375</v>
      </c>
      <c r="L1104" t="s">
        <v>4371</v>
      </c>
      <c r="M1104" t="s">
        <v>4372</v>
      </c>
      <c r="N1104" t="s">
        <v>702</v>
      </c>
      <c r="O1104" t="s">
        <v>708</v>
      </c>
      <c r="P1104" t="s">
        <v>4373</v>
      </c>
      <c r="Q1104" t="s">
        <v>4367</v>
      </c>
      <c r="R1104" t="s">
        <v>0</v>
      </c>
      <c r="S1104">
        <v>7666832</v>
      </c>
    </row>
    <row r="1105" spans="1:19" x14ac:dyDescent="0.3">
      <c r="A1105" t="s">
        <v>0</v>
      </c>
      <c r="B1105" t="s">
        <v>1810</v>
      </c>
      <c r="C1105" t="s">
        <v>2077</v>
      </c>
      <c r="D1105" t="s">
        <v>1074</v>
      </c>
      <c r="E1105" t="s">
        <v>1075</v>
      </c>
      <c r="F1105" t="s">
        <v>4368</v>
      </c>
      <c r="G1105" t="s">
        <v>101</v>
      </c>
      <c r="H1105" t="s">
        <v>0</v>
      </c>
      <c r="I1105" t="s">
        <v>4403</v>
      </c>
      <c r="J1105" s="85">
        <v>45261</v>
      </c>
      <c r="K1105" t="s">
        <v>4375</v>
      </c>
      <c r="L1105" t="s">
        <v>4371</v>
      </c>
      <c r="M1105" t="s">
        <v>4372</v>
      </c>
      <c r="N1105" t="s">
        <v>702</v>
      </c>
      <c r="O1105" t="s">
        <v>708</v>
      </c>
      <c r="P1105" t="s">
        <v>4373</v>
      </c>
      <c r="Q1105" t="s">
        <v>4367</v>
      </c>
      <c r="R1105" t="s">
        <v>0</v>
      </c>
      <c r="S1105">
        <v>7667302</v>
      </c>
    </row>
    <row r="1106" spans="1:19" x14ac:dyDescent="0.3">
      <c r="A1106" t="s">
        <v>0</v>
      </c>
      <c r="B1106" t="s">
        <v>5397</v>
      </c>
      <c r="C1106" t="s">
        <v>2077</v>
      </c>
      <c r="D1106" t="s">
        <v>1074</v>
      </c>
      <c r="E1106" t="s">
        <v>1075</v>
      </c>
      <c r="F1106" t="s">
        <v>4384</v>
      </c>
      <c r="G1106" t="s">
        <v>106</v>
      </c>
      <c r="H1106" t="s">
        <v>0</v>
      </c>
      <c r="I1106" t="s">
        <v>4403</v>
      </c>
      <c r="J1106" s="85">
        <v>45261</v>
      </c>
      <c r="K1106" t="s">
        <v>4375</v>
      </c>
      <c r="L1106" t="s">
        <v>4371</v>
      </c>
      <c r="M1106" t="s">
        <v>4372</v>
      </c>
      <c r="N1106" t="s">
        <v>708</v>
      </c>
      <c r="O1106" t="s">
        <v>708</v>
      </c>
      <c r="P1106" t="s">
        <v>4373</v>
      </c>
      <c r="Q1106" t="s">
        <v>4367</v>
      </c>
      <c r="R1106" t="s">
        <v>0</v>
      </c>
      <c r="S1106">
        <v>7667301</v>
      </c>
    </row>
    <row r="1107" spans="1:19" x14ac:dyDescent="0.3">
      <c r="A1107" t="s">
        <v>0</v>
      </c>
      <c r="B1107" t="s">
        <v>5398</v>
      </c>
      <c r="C1107" t="s">
        <v>2077</v>
      </c>
      <c r="D1107" t="s">
        <v>1074</v>
      </c>
      <c r="E1107" t="s">
        <v>1075</v>
      </c>
      <c r="F1107" t="s">
        <v>4378</v>
      </c>
      <c r="G1107" t="s">
        <v>1573</v>
      </c>
      <c r="H1107" t="s">
        <v>0</v>
      </c>
      <c r="I1107" t="s">
        <v>5015</v>
      </c>
      <c r="J1107" s="85">
        <v>44503</v>
      </c>
      <c r="K1107" t="s">
        <v>4375</v>
      </c>
      <c r="L1107" t="s">
        <v>4371</v>
      </c>
      <c r="M1107" t="s">
        <v>4372</v>
      </c>
      <c r="N1107" t="s">
        <v>708</v>
      </c>
      <c r="O1107" t="s">
        <v>708</v>
      </c>
      <c r="P1107" t="s">
        <v>4373</v>
      </c>
      <c r="Q1107" t="s">
        <v>4367</v>
      </c>
      <c r="R1107" t="s">
        <v>0</v>
      </c>
      <c r="S1107">
        <v>7667301</v>
      </c>
    </row>
    <row r="1108" spans="1:19" x14ac:dyDescent="0.3">
      <c r="A1108" t="s">
        <v>0</v>
      </c>
      <c r="B1108" t="s">
        <v>5399</v>
      </c>
      <c r="C1108" t="s">
        <v>2077</v>
      </c>
      <c r="D1108" t="s">
        <v>1072</v>
      </c>
      <c r="E1108" t="s">
        <v>1073</v>
      </c>
      <c r="F1108" t="s">
        <v>4368</v>
      </c>
      <c r="G1108" t="s">
        <v>1339</v>
      </c>
      <c r="H1108" t="s">
        <v>0</v>
      </c>
      <c r="I1108" t="s">
        <v>4403</v>
      </c>
      <c r="J1108" s="85">
        <v>45261</v>
      </c>
      <c r="K1108" t="s">
        <v>4375</v>
      </c>
      <c r="L1108" t="s">
        <v>4371</v>
      </c>
      <c r="M1108" t="s">
        <v>4372</v>
      </c>
      <c r="N1108" t="s">
        <v>708</v>
      </c>
      <c r="O1108" t="s">
        <v>708</v>
      </c>
      <c r="P1108" t="s">
        <v>4373</v>
      </c>
      <c r="Q1108" t="s">
        <v>4367</v>
      </c>
      <c r="R1108" t="s">
        <v>0</v>
      </c>
      <c r="S1108">
        <v>7667641</v>
      </c>
    </row>
    <row r="1109" spans="1:19" x14ac:dyDescent="0.3">
      <c r="A1109" t="s">
        <v>0</v>
      </c>
      <c r="B1109" t="s">
        <v>5400</v>
      </c>
      <c r="C1109" t="s">
        <v>2077</v>
      </c>
      <c r="D1109" t="s">
        <v>1072</v>
      </c>
      <c r="E1109" t="s">
        <v>1073</v>
      </c>
      <c r="F1109" t="s">
        <v>4378</v>
      </c>
      <c r="G1109" t="s">
        <v>1573</v>
      </c>
      <c r="H1109" t="s">
        <v>0</v>
      </c>
      <c r="I1109" t="s">
        <v>4879</v>
      </c>
      <c r="J1109" s="85">
        <v>44490</v>
      </c>
      <c r="K1109" t="s">
        <v>4375</v>
      </c>
      <c r="L1109" t="s">
        <v>4371</v>
      </c>
      <c r="M1109" t="s">
        <v>4372</v>
      </c>
      <c r="N1109" t="s">
        <v>708</v>
      </c>
      <c r="O1109" t="s">
        <v>708</v>
      </c>
      <c r="P1109" t="s">
        <v>4373</v>
      </c>
      <c r="Q1109" t="s">
        <v>4367</v>
      </c>
      <c r="R1109" t="s">
        <v>0</v>
      </c>
      <c r="S1109">
        <v>7667641</v>
      </c>
    </row>
    <row r="1110" spans="1:19" x14ac:dyDescent="0.3">
      <c r="A1110" t="s">
        <v>0</v>
      </c>
      <c r="B1110" t="s">
        <v>5402</v>
      </c>
      <c r="C1110" t="s">
        <v>2077</v>
      </c>
      <c r="D1110" t="s">
        <v>1072</v>
      </c>
      <c r="E1110" t="s">
        <v>1073</v>
      </c>
      <c r="F1110" t="s">
        <v>24</v>
      </c>
      <c r="G1110" t="s">
        <v>4400</v>
      </c>
      <c r="H1110" t="s">
        <v>0</v>
      </c>
      <c r="I1110" t="s">
        <v>5401</v>
      </c>
      <c r="J1110" s="85">
        <v>45929</v>
      </c>
      <c r="K1110" t="s">
        <v>4375</v>
      </c>
      <c r="L1110" t="s">
        <v>4371</v>
      </c>
      <c r="M1110" t="s">
        <v>4372</v>
      </c>
      <c r="N1110" t="s">
        <v>0</v>
      </c>
      <c r="O1110" t="s">
        <v>0</v>
      </c>
      <c r="P1110" t="s">
        <v>4373</v>
      </c>
      <c r="Q1110" t="s">
        <v>4367</v>
      </c>
      <c r="R1110" t="s">
        <v>0</v>
      </c>
      <c r="S1110">
        <v>766764</v>
      </c>
    </row>
    <row r="1111" spans="1:19" x14ac:dyDescent="0.3">
      <c r="A1111" t="s">
        <v>0</v>
      </c>
      <c r="B1111" t="s">
        <v>5403</v>
      </c>
      <c r="C1111" t="s">
        <v>2077</v>
      </c>
      <c r="D1111" t="s">
        <v>1072</v>
      </c>
      <c r="E1111" t="s">
        <v>1073</v>
      </c>
      <c r="F1111" t="s">
        <v>4417</v>
      </c>
      <c r="G1111" t="s">
        <v>4418</v>
      </c>
      <c r="H1111" t="s">
        <v>0</v>
      </c>
      <c r="I1111" t="s">
        <v>4567</v>
      </c>
      <c r="J1111" s="85">
        <v>46049</v>
      </c>
      <c r="K1111" t="s">
        <v>4375</v>
      </c>
      <c r="L1111" t="s">
        <v>4371</v>
      </c>
      <c r="M1111" t="s">
        <v>4372</v>
      </c>
      <c r="N1111" t="s">
        <v>0</v>
      </c>
      <c r="O1111" t="s">
        <v>0</v>
      </c>
      <c r="P1111" t="s">
        <v>4373</v>
      </c>
      <c r="Q1111" t="s">
        <v>4367</v>
      </c>
      <c r="R1111" t="s">
        <v>0</v>
      </c>
      <c r="S1111">
        <v>766764</v>
      </c>
    </row>
    <row r="1112" spans="1:19" x14ac:dyDescent="0.3">
      <c r="A1112" t="s">
        <v>0</v>
      </c>
      <c r="B1112" t="s">
        <v>1811</v>
      </c>
      <c r="C1112" t="s">
        <v>2077</v>
      </c>
      <c r="D1112" t="s">
        <v>1093</v>
      </c>
      <c r="E1112" t="s">
        <v>1094</v>
      </c>
      <c r="F1112" t="s">
        <v>4368</v>
      </c>
      <c r="G1112" t="s">
        <v>101</v>
      </c>
      <c r="H1112" t="s">
        <v>0</v>
      </c>
      <c r="I1112" t="s">
        <v>4403</v>
      </c>
      <c r="J1112" s="85">
        <v>45261</v>
      </c>
      <c r="K1112" t="s">
        <v>4375</v>
      </c>
      <c r="L1112" t="s">
        <v>4371</v>
      </c>
      <c r="M1112" t="s">
        <v>4372</v>
      </c>
      <c r="N1112" t="s">
        <v>702</v>
      </c>
      <c r="O1112" t="s">
        <v>708</v>
      </c>
      <c r="P1112" t="s">
        <v>4373</v>
      </c>
      <c r="Q1112" t="s">
        <v>4367</v>
      </c>
      <c r="R1112" t="s">
        <v>0</v>
      </c>
      <c r="S1112">
        <v>7667732</v>
      </c>
    </row>
    <row r="1113" spans="1:19" x14ac:dyDescent="0.3">
      <c r="A1113" t="s">
        <v>0</v>
      </c>
      <c r="B1113" t="s">
        <v>5404</v>
      </c>
      <c r="C1113" t="s">
        <v>2077</v>
      </c>
      <c r="D1113" t="s">
        <v>1093</v>
      </c>
      <c r="E1113" t="s">
        <v>1094</v>
      </c>
      <c r="F1113" t="s">
        <v>4384</v>
      </c>
      <c r="G1113" t="s">
        <v>106</v>
      </c>
      <c r="H1113" t="s">
        <v>0</v>
      </c>
      <c r="I1113" t="s">
        <v>4403</v>
      </c>
      <c r="J1113" s="85">
        <v>45261</v>
      </c>
      <c r="K1113" t="s">
        <v>4375</v>
      </c>
      <c r="L1113" t="s">
        <v>4371</v>
      </c>
      <c r="M1113" t="s">
        <v>4372</v>
      </c>
      <c r="N1113" t="s">
        <v>708</v>
      </c>
      <c r="O1113" t="s">
        <v>708</v>
      </c>
      <c r="P1113" t="s">
        <v>4373</v>
      </c>
      <c r="Q1113" t="s">
        <v>4367</v>
      </c>
      <c r="R1113" t="s">
        <v>0</v>
      </c>
      <c r="S1113">
        <v>7667731</v>
      </c>
    </row>
    <row r="1114" spans="1:19" x14ac:dyDescent="0.3">
      <c r="A1114" t="s">
        <v>0</v>
      </c>
      <c r="B1114" t="s">
        <v>1812</v>
      </c>
      <c r="C1114" t="s">
        <v>2077</v>
      </c>
      <c r="D1114" t="s">
        <v>1093</v>
      </c>
      <c r="E1114" t="s">
        <v>1094</v>
      </c>
      <c r="F1114" t="s">
        <v>4378</v>
      </c>
      <c r="G1114" t="s">
        <v>1574</v>
      </c>
      <c r="H1114" t="s">
        <v>0</v>
      </c>
      <c r="I1114" t="s">
        <v>5405</v>
      </c>
      <c r="J1114" s="85">
        <v>44488</v>
      </c>
      <c r="K1114" t="s">
        <v>4375</v>
      </c>
      <c r="L1114" t="s">
        <v>4371</v>
      </c>
      <c r="M1114" t="s">
        <v>4372</v>
      </c>
      <c r="N1114" t="s">
        <v>702</v>
      </c>
      <c r="O1114" t="s">
        <v>708</v>
      </c>
      <c r="P1114" t="s">
        <v>4373</v>
      </c>
      <c r="Q1114" t="s">
        <v>4367</v>
      </c>
      <c r="R1114" t="s">
        <v>0</v>
      </c>
      <c r="S1114">
        <v>7667732</v>
      </c>
    </row>
    <row r="1115" spans="1:19" x14ac:dyDescent="0.3">
      <c r="A1115" t="s">
        <v>0</v>
      </c>
      <c r="B1115" t="s">
        <v>5406</v>
      </c>
      <c r="C1115" t="s">
        <v>2077</v>
      </c>
      <c r="D1115" t="s">
        <v>1093</v>
      </c>
      <c r="E1115" t="s">
        <v>1094</v>
      </c>
      <c r="F1115" t="s">
        <v>24</v>
      </c>
      <c r="G1115" t="s">
        <v>4400</v>
      </c>
      <c r="H1115" t="s">
        <v>0</v>
      </c>
      <c r="I1115" t="s">
        <v>5337</v>
      </c>
      <c r="J1115" s="85">
        <v>45730</v>
      </c>
      <c r="K1115" t="s">
        <v>4375</v>
      </c>
      <c r="L1115" t="s">
        <v>4371</v>
      </c>
      <c r="M1115" t="s">
        <v>4372</v>
      </c>
      <c r="N1115" t="s">
        <v>0</v>
      </c>
      <c r="O1115" t="s">
        <v>0</v>
      </c>
      <c r="P1115" t="s">
        <v>4373</v>
      </c>
      <c r="Q1115" t="s">
        <v>4367</v>
      </c>
      <c r="R1115" t="s">
        <v>0</v>
      </c>
      <c r="S1115">
        <v>766773</v>
      </c>
    </row>
    <row r="1116" spans="1:19" x14ac:dyDescent="0.3">
      <c r="A1116" t="s">
        <v>0</v>
      </c>
      <c r="B1116" t="s">
        <v>5407</v>
      </c>
      <c r="C1116" t="s">
        <v>2077</v>
      </c>
      <c r="D1116" t="s">
        <v>1093</v>
      </c>
      <c r="E1116" t="s">
        <v>1094</v>
      </c>
      <c r="F1116" t="s">
        <v>4417</v>
      </c>
      <c r="G1116" t="s">
        <v>4418</v>
      </c>
      <c r="H1116" t="s">
        <v>0</v>
      </c>
      <c r="I1116" t="s">
        <v>4919</v>
      </c>
      <c r="J1116" s="85">
        <v>45800</v>
      </c>
      <c r="K1116" t="s">
        <v>4375</v>
      </c>
      <c r="L1116" t="s">
        <v>4371</v>
      </c>
      <c r="M1116" t="s">
        <v>4372</v>
      </c>
      <c r="N1116" t="s">
        <v>0</v>
      </c>
      <c r="O1116" t="s">
        <v>0</v>
      </c>
      <c r="P1116" t="s">
        <v>4373</v>
      </c>
      <c r="Q1116" t="s">
        <v>4367</v>
      </c>
      <c r="R1116" t="s">
        <v>0</v>
      </c>
      <c r="S1116">
        <v>766773</v>
      </c>
    </row>
    <row r="1117" spans="1:19" x14ac:dyDescent="0.3">
      <c r="A1117" t="s">
        <v>0</v>
      </c>
      <c r="B1117" t="s">
        <v>5408</v>
      </c>
      <c r="C1117" t="s">
        <v>2077</v>
      </c>
      <c r="D1117" t="s">
        <v>1093</v>
      </c>
      <c r="E1117" t="s">
        <v>1094</v>
      </c>
      <c r="F1117" t="s">
        <v>4437</v>
      </c>
      <c r="G1117" t="s">
        <v>4418</v>
      </c>
      <c r="H1117" t="s">
        <v>0</v>
      </c>
      <c r="I1117" t="s">
        <v>4919</v>
      </c>
      <c r="J1117" s="85">
        <v>45800</v>
      </c>
      <c r="K1117" t="s">
        <v>4375</v>
      </c>
      <c r="L1117" t="s">
        <v>4371</v>
      </c>
      <c r="M1117" t="s">
        <v>4372</v>
      </c>
      <c r="N1117" t="s">
        <v>0</v>
      </c>
      <c r="O1117" t="s">
        <v>0</v>
      </c>
      <c r="P1117" t="s">
        <v>4373</v>
      </c>
      <c r="Q1117" t="s">
        <v>4367</v>
      </c>
      <c r="R1117" t="s">
        <v>0</v>
      </c>
      <c r="S1117">
        <v>766773</v>
      </c>
    </row>
    <row r="1118" spans="1:19" x14ac:dyDescent="0.3">
      <c r="A1118" t="s">
        <v>0</v>
      </c>
      <c r="B1118" t="s">
        <v>5409</v>
      </c>
      <c r="C1118" t="s">
        <v>2077</v>
      </c>
      <c r="D1118" t="s">
        <v>1093</v>
      </c>
      <c r="E1118" t="s">
        <v>1094</v>
      </c>
      <c r="F1118" t="s">
        <v>4466</v>
      </c>
      <c r="G1118" t="s">
        <v>4418</v>
      </c>
      <c r="H1118" t="s">
        <v>0</v>
      </c>
      <c r="I1118" t="s">
        <v>5236</v>
      </c>
      <c r="J1118" s="85">
        <v>46036</v>
      </c>
      <c r="K1118" t="s">
        <v>4375</v>
      </c>
      <c r="L1118" t="s">
        <v>4371</v>
      </c>
      <c r="M1118" t="s">
        <v>4372</v>
      </c>
      <c r="N1118" t="s">
        <v>0</v>
      </c>
      <c r="O1118" t="s">
        <v>0</v>
      </c>
      <c r="P1118" t="s">
        <v>4373</v>
      </c>
      <c r="Q1118" t="s">
        <v>4367</v>
      </c>
      <c r="R1118" t="s">
        <v>0</v>
      </c>
      <c r="S1118">
        <v>766773</v>
      </c>
    </row>
    <row r="1119" spans="1:19" x14ac:dyDescent="0.3">
      <c r="A1119" t="s">
        <v>0</v>
      </c>
      <c r="B1119" t="s">
        <v>5410</v>
      </c>
      <c r="C1119" t="s">
        <v>2077</v>
      </c>
      <c r="D1119" t="s">
        <v>1091</v>
      </c>
      <c r="E1119" t="s">
        <v>1092</v>
      </c>
      <c r="F1119" t="s">
        <v>4368</v>
      </c>
      <c r="G1119" t="s">
        <v>101</v>
      </c>
      <c r="H1119" t="s">
        <v>0</v>
      </c>
      <c r="I1119" t="s">
        <v>4403</v>
      </c>
      <c r="J1119" s="85">
        <v>45261</v>
      </c>
      <c r="K1119" t="s">
        <v>4375</v>
      </c>
      <c r="L1119" t="s">
        <v>4371</v>
      </c>
      <c r="M1119" t="s">
        <v>4372</v>
      </c>
      <c r="N1119" t="s">
        <v>708</v>
      </c>
      <c r="O1119" t="s">
        <v>708</v>
      </c>
      <c r="P1119" t="s">
        <v>4373</v>
      </c>
      <c r="Q1119" t="s">
        <v>4367</v>
      </c>
      <c r="R1119" t="s">
        <v>0</v>
      </c>
      <c r="S1119">
        <v>7667851</v>
      </c>
    </row>
    <row r="1120" spans="1:19" x14ac:dyDescent="0.3">
      <c r="A1120" t="s">
        <v>0</v>
      </c>
      <c r="B1120" t="s">
        <v>5412</v>
      </c>
      <c r="C1120" t="s">
        <v>2077</v>
      </c>
      <c r="D1120" t="s">
        <v>1091</v>
      </c>
      <c r="E1120" t="s">
        <v>1092</v>
      </c>
      <c r="F1120" t="s">
        <v>4378</v>
      </c>
      <c r="G1120" t="s">
        <v>1574</v>
      </c>
      <c r="H1120" t="s">
        <v>0</v>
      </c>
      <c r="I1120" t="s">
        <v>5411</v>
      </c>
      <c r="J1120" s="85">
        <v>44511</v>
      </c>
      <c r="K1120" t="s">
        <v>4375</v>
      </c>
      <c r="L1120" t="s">
        <v>4371</v>
      </c>
      <c r="M1120" t="s">
        <v>4372</v>
      </c>
      <c r="N1120" t="s">
        <v>708</v>
      </c>
      <c r="O1120" t="s">
        <v>708</v>
      </c>
      <c r="P1120" t="s">
        <v>4373</v>
      </c>
      <c r="Q1120" t="s">
        <v>4367</v>
      </c>
      <c r="R1120" t="s">
        <v>0</v>
      </c>
      <c r="S1120">
        <v>7667851</v>
      </c>
    </row>
    <row r="1121" spans="1:19" x14ac:dyDescent="0.3">
      <c r="A1121" t="s">
        <v>0</v>
      </c>
      <c r="B1121" t="s">
        <v>1814</v>
      </c>
      <c r="C1121" t="s">
        <v>2077</v>
      </c>
      <c r="D1121" t="s">
        <v>1076</v>
      </c>
      <c r="E1121" t="s">
        <v>1077</v>
      </c>
      <c r="F1121" t="s">
        <v>4368</v>
      </c>
      <c r="G1121" t="s">
        <v>1339</v>
      </c>
      <c r="H1121" t="s">
        <v>0</v>
      </c>
      <c r="I1121" t="s">
        <v>5371</v>
      </c>
      <c r="J1121" s="85">
        <v>44308</v>
      </c>
      <c r="K1121" t="s">
        <v>4375</v>
      </c>
      <c r="L1121" t="s">
        <v>4371</v>
      </c>
      <c r="M1121" t="s">
        <v>4372</v>
      </c>
      <c r="N1121" t="s">
        <v>708</v>
      </c>
      <c r="O1121" t="s">
        <v>708</v>
      </c>
      <c r="P1121" t="s">
        <v>4373</v>
      </c>
      <c r="Q1121" t="s">
        <v>4367</v>
      </c>
      <c r="R1121" t="s">
        <v>0</v>
      </c>
      <c r="S1121">
        <v>7676761</v>
      </c>
    </row>
    <row r="1122" spans="1:19" x14ac:dyDescent="0.3">
      <c r="A1122" t="s">
        <v>0</v>
      </c>
      <c r="B1122" t="s">
        <v>1868</v>
      </c>
      <c r="C1122" t="s">
        <v>2077</v>
      </c>
      <c r="D1122" t="s">
        <v>1076</v>
      </c>
      <c r="E1122" t="s">
        <v>1077</v>
      </c>
      <c r="F1122" t="s">
        <v>4378</v>
      </c>
      <c r="G1122" t="s">
        <v>1880</v>
      </c>
      <c r="H1122" t="s">
        <v>0</v>
      </c>
      <c r="I1122" t="s">
        <v>4784</v>
      </c>
      <c r="J1122" s="85">
        <v>44599</v>
      </c>
      <c r="K1122" t="s">
        <v>4375</v>
      </c>
      <c r="L1122" t="s">
        <v>4371</v>
      </c>
      <c r="M1122" t="s">
        <v>4372</v>
      </c>
      <c r="N1122" t="s">
        <v>708</v>
      </c>
      <c r="O1122" t="s">
        <v>708</v>
      </c>
      <c r="P1122" t="s">
        <v>4373</v>
      </c>
      <c r="Q1122" t="s">
        <v>4367</v>
      </c>
      <c r="R1122" t="s">
        <v>0</v>
      </c>
      <c r="S1122">
        <v>7676761</v>
      </c>
    </row>
    <row r="1123" spans="1:19" x14ac:dyDescent="0.3">
      <c r="A1123" t="s">
        <v>0</v>
      </c>
      <c r="B1123" t="s">
        <v>5373</v>
      </c>
      <c r="C1123" t="s">
        <v>2077</v>
      </c>
      <c r="D1123" t="s">
        <v>1076</v>
      </c>
      <c r="E1123" t="s">
        <v>1077</v>
      </c>
      <c r="F1123" t="s">
        <v>24</v>
      </c>
      <c r="G1123" t="s">
        <v>4400</v>
      </c>
      <c r="H1123" t="s">
        <v>0</v>
      </c>
      <c r="I1123" t="s">
        <v>5372</v>
      </c>
      <c r="J1123" s="85">
        <v>45196</v>
      </c>
      <c r="K1123" t="s">
        <v>4375</v>
      </c>
      <c r="L1123" t="s">
        <v>4371</v>
      </c>
      <c r="M1123" t="s">
        <v>4372</v>
      </c>
      <c r="N1123" t="s">
        <v>0</v>
      </c>
      <c r="O1123" t="s">
        <v>0</v>
      </c>
      <c r="P1123" t="s">
        <v>4373</v>
      </c>
      <c r="Q1123" t="s">
        <v>4367</v>
      </c>
      <c r="R1123" t="s">
        <v>0</v>
      </c>
      <c r="S1123">
        <v>767676</v>
      </c>
    </row>
    <row r="1124" spans="1:19" x14ac:dyDescent="0.3">
      <c r="A1124" t="s">
        <v>0</v>
      </c>
      <c r="B1124" t="s">
        <v>5374</v>
      </c>
      <c r="C1124" t="s">
        <v>2077</v>
      </c>
      <c r="D1124" t="s">
        <v>2953</v>
      </c>
      <c r="E1124" t="s">
        <v>2954</v>
      </c>
      <c r="F1124" t="s">
        <v>4368</v>
      </c>
      <c r="G1124" t="s">
        <v>101</v>
      </c>
      <c r="H1124" t="s">
        <v>0</v>
      </c>
      <c r="I1124" t="s">
        <v>4403</v>
      </c>
      <c r="J1124" s="85">
        <v>45261</v>
      </c>
      <c r="K1124" t="s">
        <v>4375</v>
      </c>
      <c r="L1124" t="s">
        <v>4371</v>
      </c>
      <c r="M1124" t="s">
        <v>4372</v>
      </c>
      <c r="N1124" t="s">
        <v>702</v>
      </c>
      <c r="O1124" t="s">
        <v>708</v>
      </c>
      <c r="P1124" t="s">
        <v>4373</v>
      </c>
      <c r="Q1124" t="s">
        <v>4367</v>
      </c>
      <c r="R1124" t="s">
        <v>0</v>
      </c>
      <c r="S1124">
        <v>7678702</v>
      </c>
    </row>
    <row r="1125" spans="1:19" x14ac:dyDescent="0.3">
      <c r="A1125" t="s">
        <v>0</v>
      </c>
      <c r="B1125" t="s">
        <v>5375</v>
      </c>
      <c r="C1125" t="s">
        <v>2077</v>
      </c>
      <c r="D1125" t="s">
        <v>2953</v>
      </c>
      <c r="E1125" t="s">
        <v>2954</v>
      </c>
      <c r="F1125" t="s">
        <v>4384</v>
      </c>
      <c r="G1125" t="s">
        <v>106</v>
      </c>
      <c r="H1125" t="s">
        <v>0</v>
      </c>
      <c r="I1125" t="s">
        <v>4403</v>
      </c>
      <c r="J1125" s="85">
        <v>45261</v>
      </c>
      <c r="K1125" t="s">
        <v>4375</v>
      </c>
      <c r="L1125" t="s">
        <v>4371</v>
      </c>
      <c r="M1125" t="s">
        <v>4372</v>
      </c>
      <c r="N1125" t="s">
        <v>708</v>
      </c>
      <c r="O1125" t="s">
        <v>708</v>
      </c>
      <c r="P1125" t="s">
        <v>4373</v>
      </c>
      <c r="Q1125" t="s">
        <v>4367</v>
      </c>
      <c r="R1125" t="s">
        <v>0</v>
      </c>
      <c r="S1125">
        <v>7678701</v>
      </c>
    </row>
    <row r="1126" spans="1:19" x14ac:dyDescent="0.3">
      <c r="A1126" t="s">
        <v>0</v>
      </c>
      <c r="B1126" t="s">
        <v>5377</v>
      </c>
      <c r="C1126" t="s">
        <v>2077</v>
      </c>
      <c r="D1126" t="s">
        <v>2953</v>
      </c>
      <c r="E1126" t="s">
        <v>2954</v>
      </c>
      <c r="F1126" t="s">
        <v>4448</v>
      </c>
      <c r="G1126" t="s">
        <v>1573</v>
      </c>
      <c r="H1126" t="s">
        <v>0</v>
      </c>
      <c r="I1126" t="s">
        <v>5376</v>
      </c>
      <c r="J1126" s="85">
        <v>44608</v>
      </c>
      <c r="K1126" t="s">
        <v>4375</v>
      </c>
      <c r="L1126" t="s">
        <v>4371</v>
      </c>
      <c r="M1126" t="s">
        <v>4372</v>
      </c>
      <c r="N1126" t="s">
        <v>708</v>
      </c>
      <c r="O1126" t="s">
        <v>708</v>
      </c>
      <c r="P1126" t="s">
        <v>4373</v>
      </c>
      <c r="Q1126" t="s">
        <v>4367</v>
      </c>
      <c r="R1126" t="s">
        <v>0</v>
      </c>
      <c r="S1126">
        <v>7678701</v>
      </c>
    </row>
    <row r="1127" spans="1:19" x14ac:dyDescent="0.3">
      <c r="A1127" t="s">
        <v>0</v>
      </c>
      <c r="B1127" t="s">
        <v>5378</v>
      </c>
      <c r="C1127" t="s">
        <v>2077</v>
      </c>
      <c r="D1127" t="s">
        <v>2953</v>
      </c>
      <c r="E1127" t="s">
        <v>2954</v>
      </c>
      <c r="F1127" t="s">
        <v>4378</v>
      </c>
      <c r="G1127" t="s">
        <v>1879</v>
      </c>
      <c r="H1127" t="s">
        <v>0</v>
      </c>
      <c r="I1127" t="s">
        <v>5376</v>
      </c>
      <c r="J1127" s="85">
        <v>44608</v>
      </c>
      <c r="K1127" t="s">
        <v>4375</v>
      </c>
      <c r="L1127" t="s">
        <v>4371</v>
      </c>
      <c r="M1127" t="s">
        <v>4372</v>
      </c>
      <c r="N1127" t="s">
        <v>702</v>
      </c>
      <c r="O1127" t="s">
        <v>708</v>
      </c>
      <c r="P1127" t="s">
        <v>4373</v>
      </c>
      <c r="Q1127" t="s">
        <v>4367</v>
      </c>
      <c r="R1127" t="s">
        <v>0</v>
      </c>
      <c r="S1127">
        <v>7678702</v>
      </c>
    </row>
    <row r="1128" spans="1:19" x14ac:dyDescent="0.3">
      <c r="A1128" t="s">
        <v>0</v>
      </c>
      <c r="B1128" t="s">
        <v>1816</v>
      </c>
      <c r="C1128" t="s">
        <v>2077</v>
      </c>
      <c r="D1128" t="s">
        <v>1100</v>
      </c>
      <c r="E1128" t="s">
        <v>1101</v>
      </c>
      <c r="F1128" t="s">
        <v>4368</v>
      </c>
      <c r="G1128" t="s">
        <v>101</v>
      </c>
      <c r="H1128" t="s">
        <v>0</v>
      </c>
      <c r="I1128" t="s">
        <v>4813</v>
      </c>
      <c r="J1128" s="85">
        <v>44375</v>
      </c>
      <c r="K1128" t="s">
        <v>4375</v>
      </c>
      <c r="L1128" t="s">
        <v>4371</v>
      </c>
      <c r="M1128" t="s">
        <v>4372</v>
      </c>
      <c r="N1128" t="s">
        <v>708</v>
      </c>
      <c r="O1128" t="s">
        <v>708</v>
      </c>
      <c r="P1128" t="s">
        <v>4373</v>
      </c>
      <c r="Q1128" t="s">
        <v>4367</v>
      </c>
      <c r="R1128" t="s">
        <v>0</v>
      </c>
      <c r="S1128">
        <v>7678711</v>
      </c>
    </row>
    <row r="1129" spans="1:19" x14ac:dyDescent="0.3">
      <c r="A1129" t="s">
        <v>0</v>
      </c>
      <c r="B1129" t="s">
        <v>1818</v>
      </c>
      <c r="C1129" t="s">
        <v>2077</v>
      </c>
      <c r="D1129" t="s">
        <v>359</v>
      </c>
      <c r="E1129" t="s">
        <v>360</v>
      </c>
      <c r="F1129" t="s">
        <v>4368</v>
      </c>
      <c r="G1129" t="s">
        <v>1339</v>
      </c>
      <c r="H1129" t="s">
        <v>0</v>
      </c>
      <c r="I1129" t="s">
        <v>5383</v>
      </c>
      <c r="J1129" s="85">
        <v>44342</v>
      </c>
      <c r="K1129" t="s">
        <v>4375</v>
      </c>
      <c r="L1129" t="s">
        <v>4371</v>
      </c>
      <c r="M1129" t="s">
        <v>4372</v>
      </c>
      <c r="N1129" t="s">
        <v>708</v>
      </c>
      <c r="O1129" t="s">
        <v>708</v>
      </c>
      <c r="P1129" t="s">
        <v>4373</v>
      </c>
      <c r="Q1129" t="s">
        <v>4367</v>
      </c>
      <c r="R1129" t="s">
        <v>0</v>
      </c>
      <c r="S1129">
        <v>7688971</v>
      </c>
    </row>
    <row r="1130" spans="1:19" x14ac:dyDescent="0.3">
      <c r="A1130" t="s">
        <v>0</v>
      </c>
      <c r="B1130" t="s">
        <v>1870</v>
      </c>
      <c r="C1130" t="s">
        <v>2077</v>
      </c>
      <c r="D1130" t="s">
        <v>2392</v>
      </c>
      <c r="E1130" t="s">
        <v>160</v>
      </c>
      <c r="F1130" t="s">
        <v>4368</v>
      </c>
      <c r="G1130" t="s">
        <v>1714</v>
      </c>
      <c r="H1130" t="s">
        <v>0</v>
      </c>
      <c r="I1130" t="s">
        <v>5453</v>
      </c>
      <c r="J1130" s="85">
        <v>44596</v>
      </c>
      <c r="K1130" t="s">
        <v>4375</v>
      </c>
      <c r="L1130" t="s">
        <v>4371</v>
      </c>
      <c r="M1130" t="s">
        <v>4372</v>
      </c>
      <c r="N1130" t="s">
        <v>708</v>
      </c>
      <c r="O1130" t="s">
        <v>708</v>
      </c>
      <c r="P1130" t="s">
        <v>4373</v>
      </c>
      <c r="Q1130" t="s">
        <v>4367</v>
      </c>
      <c r="R1130" t="s">
        <v>0</v>
      </c>
      <c r="S1130">
        <v>7699321</v>
      </c>
    </row>
    <row r="1131" spans="1:19" x14ac:dyDescent="0.3">
      <c r="A1131" t="s">
        <v>0</v>
      </c>
      <c r="B1131" t="s">
        <v>1959</v>
      </c>
      <c r="C1131" t="s">
        <v>2077</v>
      </c>
      <c r="D1131" t="s">
        <v>2392</v>
      </c>
      <c r="E1131" t="s">
        <v>160</v>
      </c>
      <c r="F1131" t="s">
        <v>4378</v>
      </c>
      <c r="G1131" t="s">
        <v>2320</v>
      </c>
      <c r="H1131" t="s">
        <v>0</v>
      </c>
      <c r="I1131" t="s">
        <v>5454</v>
      </c>
      <c r="J1131" s="85">
        <v>44658</v>
      </c>
      <c r="K1131" t="s">
        <v>4375</v>
      </c>
      <c r="L1131" t="s">
        <v>4371</v>
      </c>
      <c r="M1131" t="s">
        <v>4372</v>
      </c>
      <c r="N1131" t="s">
        <v>708</v>
      </c>
      <c r="O1131" t="s">
        <v>708</v>
      </c>
      <c r="P1131" t="s">
        <v>4373</v>
      </c>
      <c r="Q1131" t="s">
        <v>4367</v>
      </c>
      <c r="R1131" t="s">
        <v>0</v>
      </c>
      <c r="S1131">
        <v>7699321</v>
      </c>
    </row>
    <row r="1132" spans="1:19" x14ac:dyDescent="0.3">
      <c r="A1132" t="s">
        <v>0</v>
      </c>
      <c r="B1132" t="s">
        <v>1820</v>
      </c>
      <c r="C1132" t="s">
        <v>2077</v>
      </c>
      <c r="D1132" t="s">
        <v>1083</v>
      </c>
      <c r="E1132" t="s">
        <v>99</v>
      </c>
      <c r="F1132" t="s">
        <v>4368</v>
      </c>
      <c r="G1132" t="s">
        <v>101</v>
      </c>
      <c r="H1132" t="s">
        <v>0</v>
      </c>
      <c r="I1132" t="s">
        <v>5413</v>
      </c>
      <c r="J1132" s="85">
        <v>46753</v>
      </c>
      <c r="K1132" t="s">
        <v>4375</v>
      </c>
      <c r="L1132" t="s">
        <v>4371</v>
      </c>
      <c r="M1132" t="s">
        <v>4372</v>
      </c>
      <c r="N1132" t="s">
        <v>708</v>
      </c>
      <c r="O1132" t="s">
        <v>708</v>
      </c>
      <c r="P1132" t="s">
        <v>4373</v>
      </c>
      <c r="Q1132" t="s">
        <v>4367</v>
      </c>
      <c r="R1132" t="s">
        <v>0</v>
      </c>
      <c r="S1132">
        <v>7714071</v>
      </c>
    </row>
    <row r="1133" spans="1:19" x14ac:dyDescent="0.3">
      <c r="A1133" t="s">
        <v>0</v>
      </c>
      <c r="B1133" t="s">
        <v>5415</v>
      </c>
      <c r="C1133" t="s">
        <v>2077</v>
      </c>
      <c r="D1133" t="s">
        <v>1083</v>
      </c>
      <c r="E1133" t="s">
        <v>99</v>
      </c>
      <c r="F1133" t="s">
        <v>4384</v>
      </c>
      <c r="G1133" t="s">
        <v>4393</v>
      </c>
      <c r="H1133" t="s">
        <v>0</v>
      </c>
      <c r="I1133" t="s">
        <v>5413</v>
      </c>
      <c r="J1133" s="85">
        <v>45495</v>
      </c>
      <c r="K1133" t="s">
        <v>5414</v>
      </c>
      <c r="L1133" t="s">
        <v>4371</v>
      </c>
      <c r="M1133" t="s">
        <v>4372</v>
      </c>
      <c r="N1133" t="s">
        <v>702</v>
      </c>
      <c r="O1133" t="s">
        <v>708</v>
      </c>
      <c r="P1133" t="s">
        <v>4373</v>
      </c>
      <c r="Q1133" t="s">
        <v>4367</v>
      </c>
      <c r="R1133" t="s">
        <v>0</v>
      </c>
      <c r="S1133">
        <v>7714072</v>
      </c>
    </row>
    <row r="1134" spans="1:19" x14ac:dyDescent="0.3">
      <c r="A1134" t="s">
        <v>0</v>
      </c>
      <c r="B1134" t="s">
        <v>1821</v>
      </c>
      <c r="C1134" t="s">
        <v>2077</v>
      </c>
      <c r="D1134" t="s">
        <v>1095</v>
      </c>
      <c r="E1134" t="s">
        <v>325</v>
      </c>
      <c r="F1134" t="s">
        <v>4368</v>
      </c>
      <c r="G1134" t="s">
        <v>1339</v>
      </c>
      <c r="H1134" t="s">
        <v>0</v>
      </c>
      <c r="I1134" t="s">
        <v>4813</v>
      </c>
      <c r="J1134" s="85">
        <v>44375</v>
      </c>
      <c r="K1134" t="s">
        <v>4375</v>
      </c>
      <c r="L1134" t="s">
        <v>4371</v>
      </c>
      <c r="M1134" t="s">
        <v>4372</v>
      </c>
      <c r="N1134" t="s">
        <v>708</v>
      </c>
      <c r="O1134" t="s">
        <v>708</v>
      </c>
      <c r="P1134" t="s">
        <v>4373</v>
      </c>
      <c r="Q1134" t="s">
        <v>4367</v>
      </c>
      <c r="R1134" t="s">
        <v>0</v>
      </c>
      <c r="S1134">
        <v>7714101</v>
      </c>
    </row>
    <row r="1135" spans="1:19" x14ac:dyDescent="0.3">
      <c r="A1135" t="s">
        <v>0</v>
      </c>
      <c r="B1135" t="s">
        <v>5418</v>
      </c>
      <c r="C1135" t="s">
        <v>2077</v>
      </c>
      <c r="D1135" t="s">
        <v>2144</v>
      </c>
      <c r="E1135" t="s">
        <v>312</v>
      </c>
      <c r="F1135" t="s">
        <v>4368</v>
      </c>
      <c r="G1135" t="s">
        <v>1714</v>
      </c>
      <c r="H1135" t="s">
        <v>0</v>
      </c>
      <c r="I1135" t="s">
        <v>5417</v>
      </c>
      <c r="J1135" s="85">
        <v>44414</v>
      </c>
      <c r="K1135" t="s">
        <v>4375</v>
      </c>
      <c r="L1135" t="s">
        <v>4371</v>
      </c>
      <c r="M1135" t="s">
        <v>4372</v>
      </c>
      <c r="N1135" t="s">
        <v>708</v>
      </c>
      <c r="O1135" t="s">
        <v>708</v>
      </c>
      <c r="P1135" t="s">
        <v>4373</v>
      </c>
      <c r="Q1135" t="s">
        <v>4367</v>
      </c>
      <c r="R1135" t="s">
        <v>0</v>
      </c>
      <c r="S1135">
        <v>7715711</v>
      </c>
    </row>
    <row r="1136" spans="1:19" x14ac:dyDescent="0.3">
      <c r="A1136" t="s">
        <v>0</v>
      </c>
      <c r="B1136" t="s">
        <v>5420</v>
      </c>
      <c r="C1136" t="s">
        <v>2077</v>
      </c>
      <c r="D1136" t="s">
        <v>2144</v>
      </c>
      <c r="E1136" t="s">
        <v>312</v>
      </c>
      <c r="F1136" t="s">
        <v>4378</v>
      </c>
      <c r="G1136" t="s">
        <v>2368</v>
      </c>
      <c r="H1136" t="s">
        <v>0</v>
      </c>
      <c r="I1136" t="s">
        <v>5419</v>
      </c>
      <c r="J1136" s="85">
        <v>44615</v>
      </c>
      <c r="K1136" t="s">
        <v>4375</v>
      </c>
      <c r="L1136" t="s">
        <v>4371</v>
      </c>
      <c r="M1136" t="s">
        <v>4372</v>
      </c>
      <c r="N1136" t="s">
        <v>708</v>
      </c>
      <c r="O1136" t="s">
        <v>708</v>
      </c>
      <c r="P1136" t="s">
        <v>4373</v>
      </c>
      <c r="Q1136" t="s">
        <v>4367</v>
      </c>
      <c r="R1136" t="s">
        <v>0</v>
      </c>
      <c r="S1136">
        <v>7715711</v>
      </c>
    </row>
    <row r="1137" spans="1:19" x14ac:dyDescent="0.3">
      <c r="A1137" t="s">
        <v>0</v>
      </c>
      <c r="B1137" t="s">
        <v>1823</v>
      </c>
      <c r="C1137" t="s">
        <v>2077</v>
      </c>
      <c r="D1137" t="s">
        <v>1078</v>
      </c>
      <c r="E1137" t="s">
        <v>1079</v>
      </c>
      <c r="F1137" t="s">
        <v>4368</v>
      </c>
      <c r="G1137" t="s">
        <v>101</v>
      </c>
      <c r="H1137" t="s">
        <v>0</v>
      </c>
      <c r="I1137" t="s">
        <v>4403</v>
      </c>
      <c r="J1137" s="85">
        <v>45261</v>
      </c>
      <c r="K1137" t="s">
        <v>4375</v>
      </c>
      <c r="L1137" t="s">
        <v>4371</v>
      </c>
      <c r="M1137" t="s">
        <v>4372</v>
      </c>
      <c r="N1137" t="s">
        <v>708</v>
      </c>
      <c r="O1137" t="s">
        <v>708</v>
      </c>
      <c r="P1137" t="s">
        <v>4373</v>
      </c>
      <c r="Q1137" t="s">
        <v>4367</v>
      </c>
      <c r="R1137" t="s">
        <v>0</v>
      </c>
      <c r="S1137">
        <v>7722711</v>
      </c>
    </row>
    <row r="1138" spans="1:19" x14ac:dyDescent="0.3">
      <c r="A1138" t="s">
        <v>0</v>
      </c>
      <c r="B1138" t="s">
        <v>1824</v>
      </c>
      <c r="C1138" t="s">
        <v>2077</v>
      </c>
      <c r="D1138" t="s">
        <v>1081</v>
      </c>
      <c r="E1138" t="s">
        <v>1082</v>
      </c>
      <c r="F1138" t="s">
        <v>4368</v>
      </c>
      <c r="G1138" t="s">
        <v>101</v>
      </c>
      <c r="H1138" t="s">
        <v>0</v>
      </c>
      <c r="I1138" t="s">
        <v>4403</v>
      </c>
      <c r="J1138" s="85">
        <v>45261</v>
      </c>
      <c r="K1138" t="s">
        <v>4375</v>
      </c>
      <c r="L1138" t="s">
        <v>4371</v>
      </c>
      <c r="M1138" t="s">
        <v>4372</v>
      </c>
      <c r="N1138" t="s">
        <v>708</v>
      </c>
      <c r="O1138" t="s">
        <v>708</v>
      </c>
      <c r="P1138" t="s">
        <v>4373</v>
      </c>
      <c r="Q1138" t="s">
        <v>4367</v>
      </c>
      <c r="R1138" t="s">
        <v>0</v>
      </c>
      <c r="S1138">
        <v>7722741</v>
      </c>
    </row>
    <row r="1139" spans="1:19" x14ac:dyDescent="0.3">
      <c r="A1139" t="s">
        <v>0</v>
      </c>
      <c r="B1139" t="s">
        <v>1825</v>
      </c>
      <c r="C1139" t="s">
        <v>2077</v>
      </c>
      <c r="D1139" t="s">
        <v>1087</v>
      </c>
      <c r="E1139" t="s">
        <v>1088</v>
      </c>
      <c r="F1139" t="s">
        <v>4368</v>
      </c>
      <c r="G1139" t="s">
        <v>101</v>
      </c>
      <c r="H1139" t="s">
        <v>0</v>
      </c>
      <c r="I1139" t="s">
        <v>4403</v>
      </c>
      <c r="J1139" s="85">
        <v>45261</v>
      </c>
      <c r="K1139" t="s">
        <v>4375</v>
      </c>
      <c r="L1139" t="s">
        <v>4371</v>
      </c>
      <c r="M1139" t="s">
        <v>4372</v>
      </c>
      <c r="N1139" t="s">
        <v>708</v>
      </c>
      <c r="O1139" t="s">
        <v>708</v>
      </c>
      <c r="P1139" t="s">
        <v>4373</v>
      </c>
      <c r="Q1139" t="s">
        <v>4367</v>
      </c>
      <c r="R1139" t="s">
        <v>0</v>
      </c>
      <c r="S1139">
        <v>7722761</v>
      </c>
    </row>
    <row r="1140" spans="1:19" x14ac:dyDescent="0.3">
      <c r="A1140" t="s">
        <v>0</v>
      </c>
      <c r="B1140" t="s">
        <v>1826</v>
      </c>
      <c r="C1140" t="s">
        <v>2077</v>
      </c>
      <c r="D1140" t="s">
        <v>1085</v>
      </c>
      <c r="E1140" t="s">
        <v>1086</v>
      </c>
      <c r="F1140" t="s">
        <v>4368</v>
      </c>
      <c r="G1140" t="s">
        <v>101</v>
      </c>
      <c r="H1140" t="s">
        <v>0</v>
      </c>
      <c r="I1140" t="s">
        <v>4403</v>
      </c>
      <c r="J1140" s="85">
        <v>45261</v>
      </c>
      <c r="K1140" t="s">
        <v>4375</v>
      </c>
      <c r="L1140" t="s">
        <v>4371</v>
      </c>
      <c r="M1140" t="s">
        <v>4372</v>
      </c>
      <c r="N1140" t="s">
        <v>708</v>
      </c>
      <c r="O1140" t="s">
        <v>708</v>
      </c>
      <c r="P1140" t="s">
        <v>4373</v>
      </c>
      <c r="Q1140" t="s">
        <v>4367</v>
      </c>
      <c r="R1140" t="s">
        <v>0</v>
      </c>
      <c r="S1140">
        <v>7722781</v>
      </c>
    </row>
    <row r="1141" spans="1:19" x14ac:dyDescent="0.3">
      <c r="A1141" t="s">
        <v>0</v>
      </c>
      <c r="B1141" t="s">
        <v>1827</v>
      </c>
      <c r="C1141" t="s">
        <v>2077</v>
      </c>
      <c r="D1141" t="s">
        <v>1080</v>
      </c>
      <c r="E1141" t="s">
        <v>605</v>
      </c>
      <c r="F1141" t="s">
        <v>4368</v>
      </c>
      <c r="G1141" t="s">
        <v>1339</v>
      </c>
      <c r="H1141" t="s">
        <v>0</v>
      </c>
      <c r="I1141" t="s">
        <v>5416</v>
      </c>
      <c r="J1141" s="85">
        <v>44400</v>
      </c>
      <c r="K1141" t="s">
        <v>4375</v>
      </c>
      <c r="L1141" t="s">
        <v>4371</v>
      </c>
      <c r="M1141" t="s">
        <v>4372</v>
      </c>
      <c r="N1141" t="s">
        <v>708</v>
      </c>
      <c r="O1141" t="s">
        <v>708</v>
      </c>
      <c r="P1141" t="s">
        <v>4373</v>
      </c>
      <c r="Q1141" t="s">
        <v>4367</v>
      </c>
      <c r="R1141" t="s">
        <v>0</v>
      </c>
      <c r="S1141">
        <v>7731501</v>
      </c>
    </row>
    <row r="1142" spans="1:19" x14ac:dyDescent="0.3">
      <c r="A1142" t="s">
        <v>0</v>
      </c>
      <c r="B1142" t="s">
        <v>5421</v>
      </c>
      <c r="C1142" t="s">
        <v>2077</v>
      </c>
      <c r="D1142" t="s">
        <v>1566</v>
      </c>
      <c r="E1142" t="s">
        <v>1176</v>
      </c>
      <c r="F1142" t="s">
        <v>4368</v>
      </c>
      <c r="G1142" t="s">
        <v>101</v>
      </c>
      <c r="H1142" t="s">
        <v>0</v>
      </c>
      <c r="I1142" t="s">
        <v>4403</v>
      </c>
      <c r="J1142" s="85">
        <v>45261</v>
      </c>
      <c r="K1142" t="s">
        <v>4375</v>
      </c>
      <c r="L1142" t="s">
        <v>4371</v>
      </c>
      <c r="M1142" t="s">
        <v>4372</v>
      </c>
      <c r="N1142" t="s">
        <v>702</v>
      </c>
      <c r="O1142" t="s">
        <v>708</v>
      </c>
      <c r="P1142" t="s">
        <v>4373</v>
      </c>
      <c r="Q1142" t="s">
        <v>4367</v>
      </c>
      <c r="R1142" t="s">
        <v>0</v>
      </c>
      <c r="S1142">
        <v>7735362</v>
      </c>
    </row>
    <row r="1143" spans="1:19" x14ac:dyDescent="0.3">
      <c r="A1143" t="s">
        <v>0</v>
      </c>
      <c r="B1143" t="s">
        <v>5422</v>
      </c>
      <c r="C1143" t="s">
        <v>2077</v>
      </c>
      <c r="D1143" t="s">
        <v>1544</v>
      </c>
      <c r="E1143" t="s">
        <v>1546</v>
      </c>
      <c r="F1143" t="s">
        <v>4368</v>
      </c>
      <c r="G1143" t="s">
        <v>101</v>
      </c>
      <c r="H1143" t="s">
        <v>0</v>
      </c>
      <c r="I1143" t="s">
        <v>4403</v>
      </c>
      <c r="J1143" s="85">
        <v>45261</v>
      </c>
      <c r="K1143" t="s">
        <v>4375</v>
      </c>
      <c r="L1143" t="s">
        <v>4371</v>
      </c>
      <c r="M1143" t="s">
        <v>4372</v>
      </c>
      <c r="N1143" t="s">
        <v>708</v>
      </c>
      <c r="O1143" t="s">
        <v>708</v>
      </c>
      <c r="P1143" t="s">
        <v>4373</v>
      </c>
      <c r="Q1143" t="s">
        <v>4367</v>
      </c>
      <c r="R1143" t="s">
        <v>0</v>
      </c>
      <c r="S1143">
        <v>7735421</v>
      </c>
    </row>
    <row r="1144" spans="1:19" x14ac:dyDescent="0.3">
      <c r="A1144" t="s">
        <v>0</v>
      </c>
      <c r="B1144" t="s">
        <v>5424</v>
      </c>
      <c r="C1144" t="s">
        <v>2077</v>
      </c>
      <c r="D1144" t="s">
        <v>1544</v>
      </c>
      <c r="E1144" t="s">
        <v>1546</v>
      </c>
      <c r="F1144" t="s">
        <v>24</v>
      </c>
      <c r="G1144" t="s">
        <v>4400</v>
      </c>
      <c r="H1144" t="s">
        <v>0</v>
      </c>
      <c r="I1144" t="s">
        <v>5423</v>
      </c>
      <c r="J1144" s="85">
        <v>45873</v>
      </c>
      <c r="K1144" t="s">
        <v>4375</v>
      </c>
      <c r="L1144" t="s">
        <v>4371</v>
      </c>
      <c r="M1144" t="s">
        <v>4372</v>
      </c>
      <c r="N1144" t="s">
        <v>0</v>
      </c>
      <c r="O1144" t="s">
        <v>0</v>
      </c>
      <c r="P1144" t="s">
        <v>4373</v>
      </c>
      <c r="Q1144" t="s">
        <v>4367</v>
      </c>
      <c r="R1144" t="s">
        <v>0</v>
      </c>
      <c r="S1144">
        <v>773542</v>
      </c>
    </row>
    <row r="1145" spans="1:19" x14ac:dyDescent="0.3">
      <c r="A1145" t="s">
        <v>0</v>
      </c>
      <c r="B1145" t="s">
        <v>1829</v>
      </c>
      <c r="C1145" t="s">
        <v>2077</v>
      </c>
      <c r="D1145" t="s">
        <v>1527</v>
      </c>
      <c r="E1145" t="s">
        <v>99</v>
      </c>
      <c r="F1145" t="s">
        <v>4368</v>
      </c>
      <c r="G1145" t="s">
        <v>101</v>
      </c>
      <c r="H1145" t="s">
        <v>0</v>
      </c>
      <c r="I1145" t="s">
        <v>5023</v>
      </c>
      <c r="J1145" s="85">
        <v>44461</v>
      </c>
      <c r="K1145" t="s">
        <v>4375</v>
      </c>
      <c r="L1145" t="s">
        <v>4371</v>
      </c>
      <c r="M1145" t="s">
        <v>4372</v>
      </c>
      <c r="N1145" t="s">
        <v>708</v>
      </c>
      <c r="O1145" t="s">
        <v>708</v>
      </c>
      <c r="P1145" t="s">
        <v>4373</v>
      </c>
      <c r="Q1145" t="s">
        <v>4367</v>
      </c>
      <c r="R1145" t="s">
        <v>0</v>
      </c>
      <c r="S1145">
        <v>7741671</v>
      </c>
    </row>
    <row r="1146" spans="1:19" x14ac:dyDescent="0.3">
      <c r="A1146" t="s">
        <v>0</v>
      </c>
      <c r="B1146" t="s">
        <v>1831</v>
      </c>
      <c r="C1146" t="s">
        <v>2077</v>
      </c>
      <c r="D1146" t="s">
        <v>1527</v>
      </c>
      <c r="E1146" t="s">
        <v>99</v>
      </c>
      <c r="F1146" t="s">
        <v>4378</v>
      </c>
      <c r="G1146" t="s">
        <v>1574</v>
      </c>
      <c r="H1146" t="s">
        <v>0</v>
      </c>
      <c r="I1146" t="s">
        <v>5015</v>
      </c>
      <c r="J1146" s="85">
        <v>44503</v>
      </c>
      <c r="K1146" t="s">
        <v>4375</v>
      </c>
      <c r="L1146" t="s">
        <v>4371</v>
      </c>
      <c r="M1146" t="s">
        <v>4372</v>
      </c>
      <c r="N1146" t="s">
        <v>708</v>
      </c>
      <c r="O1146" t="s">
        <v>708</v>
      </c>
      <c r="P1146" t="s">
        <v>4373</v>
      </c>
      <c r="Q1146" t="s">
        <v>4367</v>
      </c>
      <c r="R1146" t="s">
        <v>0</v>
      </c>
      <c r="S1146">
        <v>7741671</v>
      </c>
    </row>
    <row r="1147" spans="1:19" x14ac:dyDescent="0.3">
      <c r="A1147" t="s">
        <v>0</v>
      </c>
      <c r="B1147" t="s">
        <v>5426</v>
      </c>
      <c r="C1147" t="s">
        <v>2077</v>
      </c>
      <c r="D1147" t="s">
        <v>2132</v>
      </c>
      <c r="E1147" t="s">
        <v>109</v>
      </c>
      <c r="F1147" t="s">
        <v>4368</v>
      </c>
      <c r="G1147" t="s">
        <v>2258</v>
      </c>
      <c r="H1147" t="s">
        <v>0</v>
      </c>
      <c r="I1147" t="s">
        <v>5425</v>
      </c>
      <c r="J1147" s="85">
        <v>44470</v>
      </c>
      <c r="K1147" t="s">
        <v>4375</v>
      </c>
      <c r="L1147" t="s">
        <v>4371</v>
      </c>
      <c r="M1147" t="s">
        <v>4372</v>
      </c>
      <c r="N1147" t="s">
        <v>708</v>
      </c>
      <c r="O1147" t="s">
        <v>708</v>
      </c>
      <c r="P1147" t="s">
        <v>4373</v>
      </c>
      <c r="Q1147" t="s">
        <v>4367</v>
      </c>
      <c r="R1147" t="s">
        <v>0</v>
      </c>
      <c r="S1147">
        <v>7749141</v>
      </c>
    </row>
    <row r="1148" spans="1:19" x14ac:dyDescent="0.3">
      <c r="A1148" t="s">
        <v>0</v>
      </c>
      <c r="B1148" t="s">
        <v>5427</v>
      </c>
      <c r="C1148" t="s">
        <v>2077</v>
      </c>
      <c r="D1148" t="s">
        <v>2132</v>
      </c>
      <c r="E1148" t="s">
        <v>109</v>
      </c>
      <c r="F1148" t="s">
        <v>24</v>
      </c>
      <c r="G1148" t="s">
        <v>4400</v>
      </c>
      <c r="H1148" t="s">
        <v>0</v>
      </c>
      <c r="I1148" t="s">
        <v>5171</v>
      </c>
      <c r="J1148" s="85">
        <v>45796</v>
      </c>
      <c r="K1148" t="s">
        <v>4375</v>
      </c>
      <c r="L1148" t="s">
        <v>4371</v>
      </c>
      <c r="M1148" t="s">
        <v>4372</v>
      </c>
      <c r="N1148" t="s">
        <v>0</v>
      </c>
      <c r="O1148" t="s">
        <v>0</v>
      </c>
      <c r="P1148" t="s">
        <v>4373</v>
      </c>
      <c r="Q1148" t="s">
        <v>4367</v>
      </c>
      <c r="R1148" t="s">
        <v>0</v>
      </c>
      <c r="S1148">
        <v>774914</v>
      </c>
    </row>
    <row r="1149" spans="1:19" x14ac:dyDescent="0.3">
      <c r="A1149" t="s">
        <v>0</v>
      </c>
      <c r="B1149" t="s">
        <v>5428</v>
      </c>
      <c r="C1149" t="s">
        <v>2077</v>
      </c>
      <c r="D1149" t="s">
        <v>2112</v>
      </c>
      <c r="E1149" t="s">
        <v>141</v>
      </c>
      <c r="F1149" t="s">
        <v>4368</v>
      </c>
      <c r="G1149" t="s">
        <v>2258</v>
      </c>
      <c r="H1149" t="s">
        <v>0</v>
      </c>
      <c r="I1149" t="s">
        <v>5425</v>
      </c>
      <c r="J1149" s="85">
        <v>44470</v>
      </c>
      <c r="K1149" t="s">
        <v>4375</v>
      </c>
      <c r="L1149" t="s">
        <v>4371</v>
      </c>
      <c r="M1149" t="s">
        <v>4372</v>
      </c>
      <c r="N1149" t="s">
        <v>708</v>
      </c>
      <c r="O1149" t="s">
        <v>708</v>
      </c>
      <c r="P1149" t="s">
        <v>4373</v>
      </c>
      <c r="Q1149" t="s">
        <v>4367</v>
      </c>
      <c r="R1149" t="s">
        <v>0</v>
      </c>
      <c r="S1149">
        <v>7749201</v>
      </c>
    </row>
    <row r="1150" spans="1:19" x14ac:dyDescent="0.3">
      <c r="A1150" t="s">
        <v>0</v>
      </c>
      <c r="B1150" t="s">
        <v>1833</v>
      </c>
      <c r="C1150" t="s">
        <v>2077</v>
      </c>
      <c r="D1150" t="s">
        <v>1542</v>
      </c>
      <c r="E1150" t="s">
        <v>1543</v>
      </c>
      <c r="F1150" t="s">
        <v>4368</v>
      </c>
      <c r="G1150" t="s">
        <v>101</v>
      </c>
      <c r="H1150" t="s">
        <v>0</v>
      </c>
      <c r="I1150" t="s">
        <v>4574</v>
      </c>
      <c r="J1150" s="85">
        <v>44495</v>
      </c>
      <c r="K1150" t="s">
        <v>4375</v>
      </c>
      <c r="L1150" t="s">
        <v>4371</v>
      </c>
      <c r="M1150" t="s">
        <v>4372</v>
      </c>
      <c r="N1150" t="s">
        <v>708</v>
      </c>
      <c r="O1150" t="s">
        <v>708</v>
      </c>
      <c r="P1150" t="s">
        <v>4373</v>
      </c>
      <c r="Q1150" t="s">
        <v>4367</v>
      </c>
      <c r="R1150" t="s">
        <v>0</v>
      </c>
      <c r="S1150">
        <v>7760801</v>
      </c>
    </row>
    <row r="1151" spans="1:19" x14ac:dyDescent="0.3">
      <c r="A1151" t="s">
        <v>0</v>
      </c>
      <c r="B1151" t="s">
        <v>5430</v>
      </c>
      <c r="C1151" t="s">
        <v>2077</v>
      </c>
      <c r="D1151" t="s">
        <v>1336</v>
      </c>
      <c r="E1151" t="s">
        <v>162</v>
      </c>
      <c r="F1151" t="s">
        <v>4368</v>
      </c>
      <c r="G1151" t="s">
        <v>4387</v>
      </c>
      <c r="H1151" t="s">
        <v>0</v>
      </c>
      <c r="I1151" t="s">
        <v>4408</v>
      </c>
      <c r="J1151" s="85">
        <v>46082</v>
      </c>
      <c r="K1151" t="s">
        <v>4375</v>
      </c>
      <c r="L1151" t="s">
        <v>4371</v>
      </c>
      <c r="M1151" t="s">
        <v>4372</v>
      </c>
      <c r="N1151" t="s">
        <v>702</v>
      </c>
      <c r="O1151" t="s">
        <v>708</v>
      </c>
      <c r="P1151" t="s">
        <v>4373</v>
      </c>
      <c r="Q1151" t="s">
        <v>4367</v>
      </c>
      <c r="R1151" t="s">
        <v>0</v>
      </c>
      <c r="S1151">
        <v>7773792</v>
      </c>
    </row>
    <row r="1152" spans="1:19" x14ac:dyDescent="0.3">
      <c r="A1152" t="s">
        <v>0</v>
      </c>
      <c r="B1152" t="s">
        <v>1835</v>
      </c>
      <c r="C1152" t="s">
        <v>2077</v>
      </c>
      <c r="D1152" t="s">
        <v>1336</v>
      </c>
      <c r="E1152" t="s">
        <v>162</v>
      </c>
      <c r="F1152" t="s">
        <v>4384</v>
      </c>
      <c r="G1152" t="s">
        <v>57</v>
      </c>
      <c r="H1152" t="s">
        <v>0</v>
      </c>
      <c r="I1152" t="s">
        <v>4408</v>
      </c>
      <c r="J1152" s="85">
        <v>45261</v>
      </c>
      <c r="K1152" t="s">
        <v>4390</v>
      </c>
      <c r="L1152" t="s">
        <v>4371</v>
      </c>
      <c r="M1152" t="s">
        <v>4372</v>
      </c>
      <c r="N1152" t="s">
        <v>708</v>
      </c>
      <c r="O1152" t="s">
        <v>708</v>
      </c>
      <c r="P1152" t="s">
        <v>4373</v>
      </c>
      <c r="Q1152" t="s">
        <v>4367</v>
      </c>
      <c r="R1152" t="s">
        <v>0</v>
      </c>
      <c r="S1152">
        <v>7773791</v>
      </c>
    </row>
    <row r="1153" spans="1:19" x14ac:dyDescent="0.3">
      <c r="A1153" t="s">
        <v>0</v>
      </c>
      <c r="B1153" t="s">
        <v>5432</v>
      </c>
      <c r="C1153" t="s">
        <v>2077</v>
      </c>
      <c r="D1153" t="s">
        <v>1336</v>
      </c>
      <c r="E1153" t="s">
        <v>162</v>
      </c>
      <c r="F1153" t="s">
        <v>24</v>
      </c>
      <c r="G1153" t="s">
        <v>4400</v>
      </c>
      <c r="H1153" t="s">
        <v>0</v>
      </c>
      <c r="I1153" t="s">
        <v>5431</v>
      </c>
      <c r="J1153" s="85">
        <v>45040</v>
      </c>
      <c r="K1153" t="s">
        <v>4375</v>
      </c>
      <c r="L1153" t="s">
        <v>4371</v>
      </c>
      <c r="M1153" t="s">
        <v>4372</v>
      </c>
      <c r="N1153" t="s">
        <v>0</v>
      </c>
      <c r="O1153" t="s">
        <v>0</v>
      </c>
      <c r="P1153" t="s">
        <v>4373</v>
      </c>
      <c r="Q1153" t="s">
        <v>4367</v>
      </c>
      <c r="R1153" t="s">
        <v>0</v>
      </c>
      <c r="S1153">
        <v>777379</v>
      </c>
    </row>
    <row r="1154" spans="1:19" x14ac:dyDescent="0.3">
      <c r="A1154" t="s">
        <v>0</v>
      </c>
      <c r="B1154" t="s">
        <v>1836</v>
      </c>
      <c r="C1154" t="s">
        <v>2077</v>
      </c>
      <c r="D1154" t="s">
        <v>1541</v>
      </c>
      <c r="E1154" t="s">
        <v>1540</v>
      </c>
      <c r="F1154" t="s">
        <v>4368</v>
      </c>
      <c r="G1154" t="s">
        <v>101</v>
      </c>
      <c r="H1154" t="s">
        <v>0</v>
      </c>
      <c r="I1154" t="s">
        <v>5433</v>
      </c>
      <c r="J1154" s="85">
        <v>44508</v>
      </c>
      <c r="K1154" t="s">
        <v>4375</v>
      </c>
      <c r="L1154" t="s">
        <v>4371</v>
      </c>
      <c r="M1154" t="s">
        <v>4372</v>
      </c>
      <c r="N1154" t="s">
        <v>708</v>
      </c>
      <c r="O1154" t="s">
        <v>708</v>
      </c>
      <c r="P1154" t="s">
        <v>4373</v>
      </c>
      <c r="Q1154" t="s">
        <v>4367</v>
      </c>
      <c r="R1154" t="s">
        <v>0</v>
      </c>
      <c r="S1154">
        <v>7782951</v>
      </c>
    </row>
    <row r="1155" spans="1:19" x14ac:dyDescent="0.3">
      <c r="A1155" t="s">
        <v>0</v>
      </c>
      <c r="B1155" t="s">
        <v>1979</v>
      </c>
      <c r="C1155" t="s">
        <v>2077</v>
      </c>
      <c r="D1155" t="s">
        <v>1541</v>
      </c>
      <c r="E1155" t="s">
        <v>1540</v>
      </c>
      <c r="F1155" t="s">
        <v>4384</v>
      </c>
      <c r="G1155" t="s">
        <v>4393</v>
      </c>
      <c r="H1155" t="s">
        <v>0</v>
      </c>
      <c r="I1155" t="s">
        <v>5361</v>
      </c>
      <c r="J1155" s="85">
        <v>44679</v>
      </c>
      <c r="K1155" t="s">
        <v>4375</v>
      </c>
      <c r="L1155" t="s">
        <v>4371</v>
      </c>
      <c r="M1155" t="s">
        <v>4372</v>
      </c>
      <c r="N1155" t="s">
        <v>702</v>
      </c>
      <c r="O1155" t="s">
        <v>708</v>
      </c>
      <c r="P1155" t="s">
        <v>4373</v>
      </c>
      <c r="Q1155" t="s">
        <v>4367</v>
      </c>
      <c r="R1155" t="s">
        <v>0</v>
      </c>
      <c r="S1155">
        <v>7782952</v>
      </c>
    </row>
    <row r="1156" spans="1:19" x14ac:dyDescent="0.3">
      <c r="A1156" t="s">
        <v>0</v>
      </c>
      <c r="B1156" t="s">
        <v>1838</v>
      </c>
      <c r="C1156" t="s">
        <v>2077</v>
      </c>
      <c r="D1156" t="s">
        <v>1538</v>
      </c>
      <c r="E1156" t="s">
        <v>1540</v>
      </c>
      <c r="F1156" t="s">
        <v>4368</v>
      </c>
      <c r="G1156" t="s">
        <v>101</v>
      </c>
      <c r="H1156" t="s">
        <v>0</v>
      </c>
      <c r="I1156" t="s">
        <v>5433</v>
      </c>
      <c r="J1156" s="85">
        <v>44508</v>
      </c>
      <c r="K1156" t="s">
        <v>4375</v>
      </c>
      <c r="L1156" t="s">
        <v>4371</v>
      </c>
      <c r="M1156" t="s">
        <v>4372</v>
      </c>
      <c r="N1156" t="s">
        <v>708</v>
      </c>
      <c r="O1156" t="s">
        <v>708</v>
      </c>
      <c r="P1156" t="s">
        <v>4373</v>
      </c>
      <c r="Q1156" t="s">
        <v>4367</v>
      </c>
      <c r="R1156" t="s">
        <v>0</v>
      </c>
      <c r="S1156">
        <v>7783441</v>
      </c>
    </row>
    <row r="1157" spans="1:19" x14ac:dyDescent="0.3">
      <c r="A1157" t="s">
        <v>0</v>
      </c>
      <c r="B1157" t="s">
        <v>5437</v>
      </c>
      <c r="C1157" t="s">
        <v>2077</v>
      </c>
      <c r="D1157" t="s">
        <v>1564</v>
      </c>
      <c r="E1157" t="s">
        <v>1565</v>
      </c>
      <c r="F1157" t="s">
        <v>4368</v>
      </c>
      <c r="G1157" t="s">
        <v>101</v>
      </c>
      <c r="H1157" t="s">
        <v>0</v>
      </c>
      <c r="I1157" t="s">
        <v>4403</v>
      </c>
      <c r="J1157" s="85">
        <v>45261</v>
      </c>
      <c r="K1157" t="s">
        <v>4375</v>
      </c>
      <c r="L1157" t="s">
        <v>4371</v>
      </c>
      <c r="M1157" t="s">
        <v>4372</v>
      </c>
      <c r="N1157" t="s">
        <v>708</v>
      </c>
      <c r="O1157" t="s">
        <v>708</v>
      </c>
      <c r="P1157" t="s">
        <v>4373</v>
      </c>
      <c r="Q1157" t="s">
        <v>4367</v>
      </c>
      <c r="R1157" t="s">
        <v>0</v>
      </c>
      <c r="S1157">
        <v>7784131</v>
      </c>
    </row>
    <row r="1158" spans="1:19" x14ac:dyDescent="0.3">
      <c r="A1158" t="s">
        <v>0</v>
      </c>
      <c r="B1158" t="s">
        <v>5438</v>
      </c>
      <c r="C1158" t="s">
        <v>2077</v>
      </c>
      <c r="D1158" t="s">
        <v>1562</v>
      </c>
      <c r="E1158" t="s">
        <v>1563</v>
      </c>
      <c r="F1158" t="s">
        <v>4368</v>
      </c>
      <c r="G1158" t="s">
        <v>101</v>
      </c>
      <c r="H1158" t="s">
        <v>0</v>
      </c>
      <c r="I1158" t="s">
        <v>4403</v>
      </c>
      <c r="J1158" s="85">
        <v>45261</v>
      </c>
      <c r="K1158" t="s">
        <v>4375</v>
      </c>
      <c r="L1158" t="s">
        <v>4371</v>
      </c>
      <c r="M1158" t="s">
        <v>4372</v>
      </c>
      <c r="N1158" t="s">
        <v>708</v>
      </c>
      <c r="O1158" t="s">
        <v>708</v>
      </c>
      <c r="P1158" t="s">
        <v>4373</v>
      </c>
      <c r="Q1158" t="s">
        <v>4367</v>
      </c>
      <c r="R1158" t="s">
        <v>0</v>
      </c>
      <c r="S1158">
        <v>7784141</v>
      </c>
    </row>
    <row r="1159" spans="1:19" x14ac:dyDescent="0.3">
      <c r="A1159" t="s">
        <v>0</v>
      </c>
      <c r="B1159" t="s">
        <v>5439</v>
      </c>
      <c r="C1159" t="s">
        <v>2077</v>
      </c>
      <c r="D1159" t="s">
        <v>1560</v>
      </c>
      <c r="E1159" t="s">
        <v>1561</v>
      </c>
      <c r="F1159" t="s">
        <v>4368</v>
      </c>
      <c r="G1159" t="s">
        <v>101</v>
      </c>
      <c r="H1159" t="s">
        <v>0</v>
      </c>
      <c r="I1159" t="s">
        <v>4403</v>
      </c>
      <c r="J1159" s="85">
        <v>45261</v>
      </c>
      <c r="K1159" t="s">
        <v>4375</v>
      </c>
      <c r="L1159" t="s">
        <v>4371</v>
      </c>
      <c r="M1159" t="s">
        <v>4372</v>
      </c>
      <c r="N1159" t="s">
        <v>708</v>
      </c>
      <c r="O1159" t="s">
        <v>708</v>
      </c>
      <c r="P1159" t="s">
        <v>4373</v>
      </c>
      <c r="Q1159" t="s">
        <v>4367</v>
      </c>
      <c r="R1159" t="s">
        <v>0</v>
      </c>
      <c r="S1159">
        <v>7784151</v>
      </c>
    </row>
    <row r="1160" spans="1:19" x14ac:dyDescent="0.3">
      <c r="A1160" t="s">
        <v>0</v>
      </c>
      <c r="B1160" t="s">
        <v>5440</v>
      </c>
      <c r="C1160" t="s">
        <v>2077</v>
      </c>
      <c r="D1160" t="s">
        <v>1558</v>
      </c>
      <c r="E1160" t="s">
        <v>1559</v>
      </c>
      <c r="F1160" t="s">
        <v>4368</v>
      </c>
      <c r="G1160" t="s">
        <v>101</v>
      </c>
      <c r="H1160" t="s">
        <v>0</v>
      </c>
      <c r="I1160" t="s">
        <v>4403</v>
      </c>
      <c r="J1160" s="85">
        <v>45261</v>
      </c>
      <c r="K1160" t="s">
        <v>4375</v>
      </c>
      <c r="L1160" t="s">
        <v>4371</v>
      </c>
      <c r="M1160" t="s">
        <v>4372</v>
      </c>
      <c r="N1160" t="s">
        <v>708</v>
      </c>
      <c r="O1160" t="s">
        <v>708</v>
      </c>
      <c r="P1160" t="s">
        <v>4373</v>
      </c>
      <c r="Q1160" t="s">
        <v>4367</v>
      </c>
      <c r="R1160" t="s">
        <v>0</v>
      </c>
      <c r="S1160">
        <v>7784161</v>
      </c>
    </row>
    <row r="1161" spans="1:19" x14ac:dyDescent="0.3">
      <c r="A1161" t="s">
        <v>0</v>
      </c>
      <c r="B1161" t="s">
        <v>5441</v>
      </c>
      <c r="C1161" t="s">
        <v>2077</v>
      </c>
      <c r="D1161" t="s">
        <v>1556</v>
      </c>
      <c r="E1161" t="s">
        <v>1557</v>
      </c>
      <c r="F1161" t="s">
        <v>4368</v>
      </c>
      <c r="G1161" t="s">
        <v>101</v>
      </c>
      <c r="H1161" t="s">
        <v>0</v>
      </c>
      <c r="I1161" t="s">
        <v>4403</v>
      </c>
      <c r="J1161" s="85">
        <v>45261</v>
      </c>
      <c r="K1161" t="s">
        <v>4375</v>
      </c>
      <c r="L1161" t="s">
        <v>4371</v>
      </c>
      <c r="M1161" t="s">
        <v>4372</v>
      </c>
      <c r="N1161" t="s">
        <v>708</v>
      </c>
      <c r="O1161" t="s">
        <v>708</v>
      </c>
      <c r="P1161" t="s">
        <v>4373</v>
      </c>
      <c r="Q1161" t="s">
        <v>4367</v>
      </c>
      <c r="R1161" t="s">
        <v>0</v>
      </c>
      <c r="S1161">
        <v>7784201</v>
      </c>
    </row>
    <row r="1162" spans="1:19" x14ac:dyDescent="0.3">
      <c r="A1162" t="s">
        <v>0</v>
      </c>
      <c r="B1162" t="s">
        <v>5592</v>
      </c>
      <c r="C1162" t="s">
        <v>2077</v>
      </c>
      <c r="D1162" t="s">
        <v>2780</v>
      </c>
      <c r="E1162" t="s">
        <v>173</v>
      </c>
      <c r="F1162" t="s">
        <v>4368</v>
      </c>
      <c r="G1162" t="s">
        <v>2847</v>
      </c>
      <c r="H1162" t="s">
        <v>0</v>
      </c>
      <c r="I1162" t="s">
        <v>5291</v>
      </c>
      <c r="J1162" s="85">
        <v>44992</v>
      </c>
      <c r="K1162" t="s">
        <v>4375</v>
      </c>
      <c r="L1162" t="s">
        <v>4371</v>
      </c>
      <c r="M1162" t="s">
        <v>4372</v>
      </c>
      <c r="N1162" t="s">
        <v>708</v>
      </c>
      <c r="O1162" t="s">
        <v>708</v>
      </c>
      <c r="P1162" t="s">
        <v>4373</v>
      </c>
      <c r="Q1162" t="s">
        <v>4367</v>
      </c>
      <c r="R1162" t="s">
        <v>0</v>
      </c>
      <c r="S1162">
        <v>7792201</v>
      </c>
    </row>
    <row r="1163" spans="1:19" x14ac:dyDescent="0.3">
      <c r="A1163" t="s">
        <v>0</v>
      </c>
      <c r="B1163" t="s">
        <v>5592</v>
      </c>
      <c r="C1163" t="s">
        <v>2077</v>
      </c>
      <c r="D1163" t="s">
        <v>2780</v>
      </c>
      <c r="E1163" t="s">
        <v>173</v>
      </c>
      <c r="F1163" t="s">
        <v>4384</v>
      </c>
      <c r="G1163" t="s">
        <v>2848</v>
      </c>
      <c r="H1163" t="s">
        <v>0</v>
      </c>
      <c r="I1163" t="s">
        <v>5593</v>
      </c>
      <c r="J1163" s="85">
        <v>45168</v>
      </c>
      <c r="K1163" t="s">
        <v>4375</v>
      </c>
      <c r="L1163" t="s">
        <v>4371</v>
      </c>
      <c r="M1163" t="s">
        <v>4372</v>
      </c>
      <c r="N1163" t="s">
        <v>702</v>
      </c>
      <c r="O1163" t="s">
        <v>708</v>
      </c>
      <c r="P1163" t="s">
        <v>4373</v>
      </c>
      <c r="Q1163" t="s">
        <v>4367</v>
      </c>
      <c r="R1163" t="s">
        <v>0</v>
      </c>
      <c r="S1163">
        <v>7792202</v>
      </c>
    </row>
    <row r="1164" spans="1:19" x14ac:dyDescent="0.3">
      <c r="A1164" t="s">
        <v>0</v>
      </c>
      <c r="B1164" t="s">
        <v>5442</v>
      </c>
      <c r="C1164" t="s">
        <v>2077</v>
      </c>
      <c r="D1164" t="s">
        <v>1525</v>
      </c>
      <c r="E1164" t="s">
        <v>383</v>
      </c>
      <c r="F1164" t="s">
        <v>4368</v>
      </c>
      <c r="G1164" t="s">
        <v>101</v>
      </c>
      <c r="H1164" t="s">
        <v>0</v>
      </c>
      <c r="I1164" t="s">
        <v>4905</v>
      </c>
      <c r="J1164" s="85">
        <v>45953</v>
      </c>
      <c r="K1164" t="s">
        <v>4375</v>
      </c>
      <c r="L1164" t="s">
        <v>4371</v>
      </c>
      <c r="M1164" t="s">
        <v>4372</v>
      </c>
      <c r="N1164" t="s">
        <v>708</v>
      </c>
      <c r="O1164" t="s">
        <v>708</v>
      </c>
      <c r="P1164" t="s">
        <v>4373</v>
      </c>
      <c r="Q1164" t="s">
        <v>4367</v>
      </c>
      <c r="R1164" t="s">
        <v>0</v>
      </c>
      <c r="S1164">
        <v>7792331</v>
      </c>
    </row>
    <row r="1165" spans="1:19" x14ac:dyDescent="0.3">
      <c r="A1165" t="s">
        <v>0</v>
      </c>
      <c r="B1165" t="s">
        <v>2005</v>
      </c>
      <c r="C1165" t="s">
        <v>2077</v>
      </c>
      <c r="D1165" t="s">
        <v>1525</v>
      </c>
      <c r="E1165" t="s">
        <v>383</v>
      </c>
      <c r="F1165" t="s">
        <v>4384</v>
      </c>
      <c r="G1165" t="s">
        <v>4393</v>
      </c>
      <c r="H1165" t="s">
        <v>0</v>
      </c>
      <c r="I1165" t="s">
        <v>5443</v>
      </c>
      <c r="J1165" s="85">
        <v>44712</v>
      </c>
      <c r="K1165" t="s">
        <v>5444</v>
      </c>
      <c r="L1165" t="s">
        <v>4371</v>
      </c>
      <c r="M1165" t="s">
        <v>4372</v>
      </c>
      <c r="N1165" t="s">
        <v>702</v>
      </c>
      <c r="O1165" t="s">
        <v>708</v>
      </c>
      <c r="P1165" t="s">
        <v>4373</v>
      </c>
      <c r="Q1165" t="s">
        <v>4367</v>
      </c>
      <c r="R1165" t="s">
        <v>0</v>
      </c>
      <c r="S1165">
        <v>7792332</v>
      </c>
    </row>
    <row r="1166" spans="1:19" x14ac:dyDescent="0.3">
      <c r="A1166" t="s">
        <v>0</v>
      </c>
      <c r="B1166" t="s">
        <v>5446</v>
      </c>
      <c r="C1166" t="s">
        <v>2077</v>
      </c>
      <c r="D1166" t="s">
        <v>1525</v>
      </c>
      <c r="E1166" t="s">
        <v>383</v>
      </c>
      <c r="F1166" t="s">
        <v>4378</v>
      </c>
      <c r="G1166" t="s">
        <v>1574</v>
      </c>
      <c r="H1166" t="s">
        <v>0</v>
      </c>
      <c r="I1166" t="s">
        <v>5445</v>
      </c>
      <c r="J1166" s="85">
        <v>44523</v>
      </c>
      <c r="K1166" t="s">
        <v>4375</v>
      </c>
      <c r="L1166" t="s">
        <v>4371</v>
      </c>
      <c r="M1166" t="s">
        <v>4372</v>
      </c>
      <c r="N1166" t="s">
        <v>708</v>
      </c>
      <c r="O1166" t="s">
        <v>708</v>
      </c>
      <c r="P1166" t="s">
        <v>4373</v>
      </c>
      <c r="Q1166" t="s">
        <v>4367</v>
      </c>
      <c r="R1166" t="s">
        <v>0</v>
      </c>
      <c r="S1166">
        <v>7792331</v>
      </c>
    </row>
    <row r="1167" spans="1:19" x14ac:dyDescent="0.3">
      <c r="A1167" t="s">
        <v>0</v>
      </c>
      <c r="B1167" t="s">
        <v>5447</v>
      </c>
      <c r="C1167" t="s">
        <v>2077</v>
      </c>
      <c r="D1167" t="s">
        <v>1525</v>
      </c>
      <c r="E1167" t="s">
        <v>383</v>
      </c>
      <c r="F1167" t="s">
        <v>24</v>
      </c>
      <c r="G1167" t="s">
        <v>4400</v>
      </c>
      <c r="H1167" t="s">
        <v>0</v>
      </c>
      <c r="I1167" t="s">
        <v>4669</v>
      </c>
      <c r="J1167" s="85">
        <v>45166</v>
      </c>
      <c r="K1167" t="s">
        <v>4375</v>
      </c>
      <c r="L1167" t="s">
        <v>4371</v>
      </c>
      <c r="M1167" t="s">
        <v>4372</v>
      </c>
      <c r="N1167" t="s">
        <v>0</v>
      </c>
      <c r="O1167" t="s">
        <v>0</v>
      </c>
      <c r="P1167" t="s">
        <v>4373</v>
      </c>
      <c r="Q1167" t="s">
        <v>4367</v>
      </c>
      <c r="R1167" t="s">
        <v>0</v>
      </c>
      <c r="S1167">
        <v>779233</v>
      </c>
    </row>
    <row r="1168" spans="1:19" x14ac:dyDescent="0.3">
      <c r="A1168" t="s">
        <v>0</v>
      </c>
      <c r="B1168" t="s">
        <v>1840</v>
      </c>
      <c r="C1168" t="s">
        <v>2077</v>
      </c>
      <c r="D1168" t="s">
        <v>1535</v>
      </c>
      <c r="E1168" t="s">
        <v>1537</v>
      </c>
      <c r="F1168" t="s">
        <v>4368</v>
      </c>
      <c r="G1168" t="s">
        <v>101</v>
      </c>
      <c r="H1168" t="s">
        <v>0</v>
      </c>
      <c r="I1168" t="s">
        <v>5449</v>
      </c>
      <c r="J1168" s="85">
        <v>44543</v>
      </c>
      <c r="K1168" t="s">
        <v>4375</v>
      </c>
      <c r="L1168" t="s">
        <v>4371</v>
      </c>
      <c r="M1168" t="s">
        <v>4372</v>
      </c>
      <c r="N1168" t="s">
        <v>708</v>
      </c>
      <c r="O1168" t="s">
        <v>708</v>
      </c>
      <c r="P1168" t="s">
        <v>4373</v>
      </c>
      <c r="Q1168" t="s">
        <v>4367</v>
      </c>
      <c r="R1168" t="s">
        <v>0</v>
      </c>
      <c r="S1168">
        <v>7809421</v>
      </c>
    </row>
    <row r="1169" spans="1:19" x14ac:dyDescent="0.3">
      <c r="A1169" t="s">
        <v>0</v>
      </c>
      <c r="B1169" t="s">
        <v>1872</v>
      </c>
      <c r="C1169" t="s">
        <v>2077</v>
      </c>
      <c r="D1169" t="s">
        <v>1535</v>
      </c>
      <c r="E1169" t="s">
        <v>1537</v>
      </c>
      <c r="F1169" t="s">
        <v>4378</v>
      </c>
      <c r="G1169" t="s">
        <v>1879</v>
      </c>
      <c r="H1169" t="s">
        <v>0</v>
      </c>
      <c r="I1169" t="s">
        <v>5450</v>
      </c>
      <c r="J1169" s="85">
        <v>44578</v>
      </c>
      <c r="K1169" t="s">
        <v>4375</v>
      </c>
      <c r="L1169" t="s">
        <v>4371</v>
      </c>
      <c r="M1169" t="s">
        <v>4372</v>
      </c>
      <c r="N1169" t="s">
        <v>708</v>
      </c>
      <c r="O1169" t="s">
        <v>708</v>
      </c>
      <c r="P1169" t="s">
        <v>4373</v>
      </c>
      <c r="Q1169" t="s">
        <v>4367</v>
      </c>
      <c r="R1169" t="s">
        <v>0</v>
      </c>
      <c r="S1169">
        <v>7809421</v>
      </c>
    </row>
    <row r="1170" spans="1:19" x14ac:dyDescent="0.3">
      <c r="A1170" t="s">
        <v>0</v>
      </c>
      <c r="B1170" t="s">
        <v>5452</v>
      </c>
      <c r="C1170" t="s">
        <v>2077</v>
      </c>
      <c r="D1170" t="s">
        <v>1535</v>
      </c>
      <c r="E1170" t="s">
        <v>1537</v>
      </c>
      <c r="F1170" t="s">
        <v>24</v>
      </c>
      <c r="G1170" t="s">
        <v>4400</v>
      </c>
      <c r="H1170" t="s">
        <v>0</v>
      </c>
      <c r="I1170" t="s">
        <v>5451</v>
      </c>
      <c r="J1170" s="85">
        <v>45915</v>
      </c>
      <c r="K1170" t="s">
        <v>4375</v>
      </c>
      <c r="L1170" t="s">
        <v>4371</v>
      </c>
      <c r="M1170" t="s">
        <v>4372</v>
      </c>
      <c r="N1170" t="s">
        <v>0</v>
      </c>
      <c r="O1170" t="s">
        <v>0</v>
      </c>
      <c r="P1170" t="s">
        <v>4373</v>
      </c>
      <c r="Q1170" t="s">
        <v>4367</v>
      </c>
      <c r="R1170" t="s">
        <v>0</v>
      </c>
      <c r="S1170">
        <v>780942</v>
      </c>
    </row>
    <row r="1171" spans="1:19" x14ac:dyDescent="0.3">
      <c r="A1171" t="s">
        <v>0</v>
      </c>
      <c r="B1171" t="s">
        <v>5455</v>
      </c>
      <c r="C1171" t="s">
        <v>2077</v>
      </c>
      <c r="D1171" t="s">
        <v>1878</v>
      </c>
      <c r="E1171" t="s">
        <v>282</v>
      </c>
      <c r="F1171" t="s">
        <v>4368</v>
      </c>
      <c r="G1171" t="s">
        <v>3088</v>
      </c>
      <c r="H1171" t="s">
        <v>0</v>
      </c>
      <c r="I1171" t="s">
        <v>4403</v>
      </c>
      <c r="J1171" s="85">
        <v>45566</v>
      </c>
      <c r="K1171" t="s">
        <v>4375</v>
      </c>
      <c r="L1171" t="s">
        <v>4371</v>
      </c>
      <c r="M1171" t="s">
        <v>4372</v>
      </c>
      <c r="N1171" t="s">
        <v>1605</v>
      </c>
      <c r="O1171" t="s">
        <v>708</v>
      </c>
      <c r="P1171" t="s">
        <v>4373</v>
      </c>
      <c r="Q1171" t="s">
        <v>4367</v>
      </c>
      <c r="R1171" t="s">
        <v>0</v>
      </c>
      <c r="S1171">
        <v>7815393</v>
      </c>
    </row>
    <row r="1172" spans="1:19" x14ac:dyDescent="0.3">
      <c r="A1172" t="s">
        <v>0</v>
      </c>
      <c r="B1172" t="s">
        <v>1875</v>
      </c>
      <c r="C1172" t="s">
        <v>2077</v>
      </c>
      <c r="D1172" t="s">
        <v>1878</v>
      </c>
      <c r="E1172" t="s">
        <v>282</v>
      </c>
      <c r="F1172" t="s">
        <v>4384</v>
      </c>
      <c r="G1172" t="s">
        <v>57</v>
      </c>
      <c r="H1172" t="s">
        <v>0</v>
      </c>
      <c r="I1172" t="s">
        <v>4403</v>
      </c>
      <c r="J1172" s="85">
        <v>45566</v>
      </c>
      <c r="K1172" t="s">
        <v>4375</v>
      </c>
      <c r="L1172" t="s">
        <v>4371</v>
      </c>
      <c r="M1172" t="s">
        <v>4372</v>
      </c>
      <c r="N1172" t="s">
        <v>708</v>
      </c>
      <c r="O1172" t="s">
        <v>708</v>
      </c>
      <c r="P1172" t="s">
        <v>4373</v>
      </c>
      <c r="Q1172" t="s">
        <v>4367</v>
      </c>
      <c r="R1172" t="s">
        <v>0</v>
      </c>
      <c r="S1172">
        <v>7815391</v>
      </c>
    </row>
    <row r="1173" spans="1:19" x14ac:dyDescent="0.3">
      <c r="A1173" t="s">
        <v>0</v>
      </c>
      <c r="B1173" t="s">
        <v>1876</v>
      </c>
      <c r="C1173" t="s">
        <v>2077</v>
      </c>
      <c r="D1173" t="s">
        <v>2274</v>
      </c>
      <c r="E1173" t="s">
        <v>2276</v>
      </c>
      <c r="F1173" t="s">
        <v>4368</v>
      </c>
      <c r="G1173" t="s">
        <v>2275</v>
      </c>
      <c r="H1173" t="s">
        <v>0</v>
      </c>
      <c r="I1173" t="s">
        <v>5456</v>
      </c>
      <c r="J1173" s="85">
        <v>44600</v>
      </c>
      <c r="K1173" t="s">
        <v>4375</v>
      </c>
      <c r="L1173" t="s">
        <v>4371</v>
      </c>
      <c r="M1173" t="s">
        <v>4372</v>
      </c>
      <c r="N1173" t="s">
        <v>708</v>
      </c>
      <c r="O1173" t="s">
        <v>708</v>
      </c>
      <c r="P1173" t="s">
        <v>4373</v>
      </c>
      <c r="Q1173" t="s">
        <v>4367</v>
      </c>
      <c r="R1173" t="s">
        <v>0</v>
      </c>
      <c r="S1173">
        <v>7818951</v>
      </c>
    </row>
    <row r="1174" spans="1:19" x14ac:dyDescent="0.3">
      <c r="A1174" t="s">
        <v>0</v>
      </c>
      <c r="B1174" t="s">
        <v>1961</v>
      </c>
      <c r="C1174" t="s">
        <v>2077</v>
      </c>
      <c r="D1174" t="s">
        <v>2274</v>
      </c>
      <c r="E1174" t="s">
        <v>2276</v>
      </c>
      <c r="F1174" t="s">
        <v>4378</v>
      </c>
      <c r="G1174" t="s">
        <v>2311</v>
      </c>
      <c r="H1174" t="s">
        <v>0</v>
      </c>
      <c r="I1174" t="s">
        <v>5454</v>
      </c>
      <c r="J1174" s="85">
        <v>44658</v>
      </c>
      <c r="K1174" t="s">
        <v>4375</v>
      </c>
      <c r="L1174" t="s">
        <v>4371</v>
      </c>
      <c r="M1174" t="s">
        <v>4372</v>
      </c>
      <c r="N1174" t="s">
        <v>708</v>
      </c>
      <c r="O1174" t="s">
        <v>708</v>
      </c>
      <c r="P1174" t="s">
        <v>4373</v>
      </c>
      <c r="Q1174" t="s">
        <v>4367</v>
      </c>
      <c r="R1174" t="s">
        <v>0</v>
      </c>
      <c r="S1174">
        <v>7818951</v>
      </c>
    </row>
    <row r="1175" spans="1:19" x14ac:dyDescent="0.3">
      <c r="A1175" t="s">
        <v>0</v>
      </c>
      <c r="B1175" t="s">
        <v>2065</v>
      </c>
      <c r="C1175" t="s">
        <v>2077</v>
      </c>
      <c r="D1175" t="s">
        <v>2367</v>
      </c>
      <c r="E1175" t="s">
        <v>160</v>
      </c>
      <c r="F1175" t="s">
        <v>4368</v>
      </c>
      <c r="G1175" t="s">
        <v>1714</v>
      </c>
      <c r="H1175" t="s">
        <v>0</v>
      </c>
      <c r="I1175" t="s">
        <v>4673</v>
      </c>
      <c r="J1175" s="85">
        <v>44784</v>
      </c>
      <c r="K1175" t="s">
        <v>4375</v>
      </c>
      <c r="L1175" t="s">
        <v>4371</v>
      </c>
      <c r="M1175" t="s">
        <v>4372</v>
      </c>
      <c r="N1175" t="s">
        <v>708</v>
      </c>
      <c r="O1175" t="s">
        <v>708</v>
      </c>
      <c r="P1175" t="s">
        <v>4373</v>
      </c>
      <c r="Q1175" t="s">
        <v>4367</v>
      </c>
      <c r="R1175" t="s">
        <v>0</v>
      </c>
      <c r="S1175">
        <v>7831861</v>
      </c>
    </row>
    <row r="1176" spans="1:19" x14ac:dyDescent="0.3">
      <c r="A1176" t="s">
        <v>0</v>
      </c>
      <c r="B1176" t="s">
        <v>2147</v>
      </c>
      <c r="C1176" t="s">
        <v>2077</v>
      </c>
      <c r="D1176" t="s">
        <v>2367</v>
      </c>
      <c r="E1176" t="s">
        <v>160</v>
      </c>
      <c r="F1176" t="s">
        <v>4378</v>
      </c>
      <c r="G1176" t="s">
        <v>2368</v>
      </c>
      <c r="H1176" t="s">
        <v>0</v>
      </c>
      <c r="I1176" t="s">
        <v>4674</v>
      </c>
      <c r="J1176" s="85">
        <v>44872</v>
      </c>
      <c r="K1176" t="s">
        <v>4375</v>
      </c>
      <c r="L1176" t="s">
        <v>4371</v>
      </c>
      <c r="M1176" t="s">
        <v>4372</v>
      </c>
      <c r="N1176" t="s">
        <v>708</v>
      </c>
      <c r="O1176" t="s">
        <v>708</v>
      </c>
      <c r="P1176" t="s">
        <v>4373</v>
      </c>
      <c r="Q1176" t="s">
        <v>4367</v>
      </c>
      <c r="R1176" t="s">
        <v>0</v>
      </c>
      <c r="S1176">
        <v>7831861</v>
      </c>
    </row>
    <row r="1177" spans="1:19" x14ac:dyDescent="0.3">
      <c r="A1177" t="s">
        <v>0</v>
      </c>
      <c r="B1177" t="s">
        <v>4675</v>
      </c>
      <c r="C1177" t="s">
        <v>2077</v>
      </c>
      <c r="D1177" t="s">
        <v>2367</v>
      </c>
      <c r="E1177" t="s">
        <v>160</v>
      </c>
      <c r="F1177" t="s">
        <v>24</v>
      </c>
      <c r="G1177" t="s">
        <v>4400</v>
      </c>
      <c r="H1177" t="s">
        <v>0</v>
      </c>
      <c r="I1177" t="s">
        <v>4377</v>
      </c>
      <c r="J1177" s="85">
        <v>46077</v>
      </c>
      <c r="K1177" t="s">
        <v>4375</v>
      </c>
      <c r="L1177" t="s">
        <v>4371</v>
      </c>
      <c r="M1177" t="s">
        <v>4372</v>
      </c>
      <c r="N1177" t="s">
        <v>0</v>
      </c>
      <c r="O1177" t="s">
        <v>0</v>
      </c>
      <c r="P1177" t="s">
        <v>4373</v>
      </c>
      <c r="Q1177" t="s">
        <v>4367</v>
      </c>
      <c r="R1177" t="s">
        <v>0</v>
      </c>
      <c r="S1177">
        <v>783186</v>
      </c>
    </row>
    <row r="1178" spans="1:19" x14ac:dyDescent="0.3">
      <c r="A1178" t="s">
        <v>0</v>
      </c>
      <c r="B1178" t="s">
        <v>1908</v>
      </c>
      <c r="C1178" t="s">
        <v>2077</v>
      </c>
      <c r="D1178" t="s">
        <v>1911</v>
      </c>
      <c r="E1178" t="s">
        <v>2925</v>
      </c>
      <c r="F1178" t="s">
        <v>4368</v>
      </c>
      <c r="G1178" t="s">
        <v>4678</v>
      </c>
      <c r="H1178" t="s">
        <v>0</v>
      </c>
      <c r="I1178" t="s">
        <v>4681</v>
      </c>
      <c r="J1178" s="85">
        <v>44616</v>
      </c>
      <c r="K1178" t="s">
        <v>4696</v>
      </c>
      <c r="L1178" t="s">
        <v>4371</v>
      </c>
      <c r="M1178" t="s">
        <v>4372</v>
      </c>
      <c r="N1178" t="s">
        <v>708</v>
      </c>
      <c r="O1178" t="s">
        <v>708</v>
      </c>
      <c r="P1178" t="s">
        <v>4373</v>
      </c>
      <c r="Q1178" t="s">
        <v>4367</v>
      </c>
      <c r="R1178" t="s">
        <v>0</v>
      </c>
      <c r="S1178">
        <v>7839421</v>
      </c>
    </row>
    <row r="1179" spans="1:19" x14ac:dyDescent="0.3">
      <c r="A1179" t="s">
        <v>0</v>
      </c>
      <c r="B1179" t="s">
        <v>5464</v>
      </c>
      <c r="C1179" t="s">
        <v>2077</v>
      </c>
      <c r="D1179" t="s">
        <v>1911</v>
      </c>
      <c r="E1179" t="s">
        <v>2925</v>
      </c>
      <c r="F1179" t="s">
        <v>4376</v>
      </c>
      <c r="G1179" t="s">
        <v>4659</v>
      </c>
      <c r="H1179" t="s">
        <v>0</v>
      </c>
      <c r="I1179" t="s">
        <v>4408</v>
      </c>
      <c r="J1179" s="85">
        <v>46082</v>
      </c>
      <c r="K1179" t="s">
        <v>4375</v>
      </c>
      <c r="L1179" t="s">
        <v>4371</v>
      </c>
      <c r="M1179" t="s">
        <v>4372</v>
      </c>
      <c r="N1179" t="s">
        <v>768</v>
      </c>
      <c r="O1179" t="s">
        <v>708</v>
      </c>
      <c r="P1179" t="s">
        <v>4373</v>
      </c>
      <c r="Q1179" t="s">
        <v>4367</v>
      </c>
      <c r="R1179" t="s">
        <v>0</v>
      </c>
      <c r="S1179">
        <v>7839424</v>
      </c>
    </row>
    <row r="1180" spans="1:19" x14ac:dyDescent="0.3">
      <c r="A1180" t="s">
        <v>0</v>
      </c>
      <c r="B1180" t="s">
        <v>1908</v>
      </c>
      <c r="C1180" t="s">
        <v>2077</v>
      </c>
      <c r="D1180" t="s">
        <v>1911</v>
      </c>
      <c r="E1180" t="s">
        <v>2925</v>
      </c>
      <c r="F1180" t="s">
        <v>4561</v>
      </c>
      <c r="G1180" t="s">
        <v>106</v>
      </c>
      <c r="H1180" t="s">
        <v>0</v>
      </c>
      <c r="I1180" t="s">
        <v>4408</v>
      </c>
      <c r="J1180" s="85">
        <v>45777</v>
      </c>
      <c r="K1180" t="s">
        <v>4390</v>
      </c>
      <c r="L1180" t="s">
        <v>4371</v>
      </c>
      <c r="M1180" t="s">
        <v>4372</v>
      </c>
      <c r="N1180" t="s">
        <v>1605</v>
      </c>
      <c r="O1180" t="s">
        <v>708</v>
      </c>
      <c r="P1180" t="s">
        <v>4373</v>
      </c>
      <c r="Q1180" t="s">
        <v>4367</v>
      </c>
      <c r="R1180" t="s">
        <v>0</v>
      </c>
      <c r="S1180">
        <v>7839423</v>
      </c>
    </row>
    <row r="1181" spans="1:19" x14ac:dyDescent="0.3">
      <c r="A1181" t="s">
        <v>0</v>
      </c>
      <c r="B1181" t="s">
        <v>5465</v>
      </c>
      <c r="C1181" t="s">
        <v>2077</v>
      </c>
      <c r="D1181" t="s">
        <v>1911</v>
      </c>
      <c r="E1181" t="s">
        <v>2925</v>
      </c>
      <c r="F1181" t="s">
        <v>4378</v>
      </c>
      <c r="G1181" t="s">
        <v>1880</v>
      </c>
      <c r="H1181" t="s">
        <v>0</v>
      </c>
      <c r="I1181" t="s">
        <v>5458</v>
      </c>
      <c r="J1181" s="85">
        <v>45791</v>
      </c>
      <c r="K1181" t="s">
        <v>4375</v>
      </c>
      <c r="L1181" t="s">
        <v>4371</v>
      </c>
      <c r="M1181" t="s">
        <v>4372</v>
      </c>
      <c r="N1181" t="s">
        <v>1605</v>
      </c>
      <c r="O1181" t="s">
        <v>708</v>
      </c>
      <c r="P1181" t="s">
        <v>4373</v>
      </c>
      <c r="Q1181" t="s">
        <v>4367</v>
      </c>
      <c r="R1181" t="s">
        <v>0</v>
      </c>
      <c r="S1181">
        <v>7839423</v>
      </c>
    </row>
    <row r="1182" spans="1:19" x14ac:dyDescent="0.3">
      <c r="A1182" t="s">
        <v>0</v>
      </c>
      <c r="B1182" t="s">
        <v>5466</v>
      </c>
      <c r="C1182" t="s">
        <v>2077</v>
      </c>
      <c r="D1182" t="s">
        <v>1911</v>
      </c>
      <c r="E1182" t="s">
        <v>2925</v>
      </c>
      <c r="F1182" t="s">
        <v>24</v>
      </c>
      <c r="G1182" t="s">
        <v>4400</v>
      </c>
      <c r="H1182" t="s">
        <v>0</v>
      </c>
      <c r="I1182" t="s">
        <v>5462</v>
      </c>
      <c r="J1182" s="85">
        <v>45936</v>
      </c>
      <c r="K1182" t="s">
        <v>4375</v>
      </c>
      <c r="L1182" t="s">
        <v>4371</v>
      </c>
      <c r="M1182" t="s">
        <v>4372</v>
      </c>
      <c r="N1182" t="s">
        <v>0</v>
      </c>
      <c r="O1182" t="s">
        <v>0</v>
      </c>
      <c r="P1182" t="s">
        <v>4373</v>
      </c>
      <c r="Q1182" t="s">
        <v>4367</v>
      </c>
      <c r="R1182" t="s">
        <v>0</v>
      </c>
      <c r="S1182">
        <v>783942</v>
      </c>
    </row>
    <row r="1183" spans="1:19" x14ac:dyDescent="0.3">
      <c r="A1183" t="s">
        <v>0</v>
      </c>
      <c r="B1183" t="s">
        <v>1909</v>
      </c>
      <c r="C1183" t="s">
        <v>2077</v>
      </c>
      <c r="D1183" t="s">
        <v>1910</v>
      </c>
      <c r="E1183" t="s">
        <v>2926</v>
      </c>
      <c r="F1183" t="s">
        <v>4368</v>
      </c>
      <c r="G1183" t="s">
        <v>4678</v>
      </c>
      <c r="H1183" t="s">
        <v>0</v>
      </c>
      <c r="I1183" t="s">
        <v>4681</v>
      </c>
      <c r="J1183" s="85">
        <v>44616</v>
      </c>
      <c r="K1183" t="s">
        <v>4696</v>
      </c>
      <c r="L1183" t="s">
        <v>4371</v>
      </c>
      <c r="M1183" t="s">
        <v>4372</v>
      </c>
      <c r="N1183" t="s">
        <v>708</v>
      </c>
      <c r="O1183" t="s">
        <v>708</v>
      </c>
      <c r="P1183" t="s">
        <v>4373</v>
      </c>
      <c r="Q1183" t="s">
        <v>4367</v>
      </c>
      <c r="R1183" t="s">
        <v>0</v>
      </c>
      <c r="S1183">
        <v>7839431</v>
      </c>
    </row>
    <row r="1184" spans="1:19" x14ac:dyDescent="0.3">
      <c r="A1184" t="s">
        <v>0</v>
      </c>
      <c r="B1184" t="s">
        <v>5457</v>
      </c>
      <c r="C1184" t="s">
        <v>2077</v>
      </c>
      <c r="D1184" t="s">
        <v>1910</v>
      </c>
      <c r="E1184" t="s">
        <v>2926</v>
      </c>
      <c r="F1184" t="s">
        <v>4376</v>
      </c>
      <c r="G1184" t="s">
        <v>4578</v>
      </c>
      <c r="H1184" t="s">
        <v>0</v>
      </c>
      <c r="I1184" t="s">
        <v>4907</v>
      </c>
      <c r="J1184" s="85">
        <v>46082</v>
      </c>
      <c r="K1184" t="s">
        <v>4375</v>
      </c>
      <c r="L1184" t="s">
        <v>4371</v>
      </c>
      <c r="M1184" t="s">
        <v>4372</v>
      </c>
      <c r="N1184" t="s">
        <v>768</v>
      </c>
      <c r="O1184" t="s">
        <v>708</v>
      </c>
      <c r="P1184" t="s">
        <v>4373</v>
      </c>
      <c r="Q1184" t="s">
        <v>4367</v>
      </c>
      <c r="R1184" t="s">
        <v>0</v>
      </c>
      <c r="S1184">
        <v>7839434</v>
      </c>
    </row>
    <row r="1185" spans="1:19" x14ac:dyDescent="0.3">
      <c r="A1185" t="s">
        <v>0</v>
      </c>
      <c r="B1185" t="s">
        <v>1909</v>
      </c>
      <c r="C1185" t="s">
        <v>2077</v>
      </c>
      <c r="D1185" t="s">
        <v>1910</v>
      </c>
      <c r="E1185" t="s">
        <v>2926</v>
      </c>
      <c r="F1185" t="s">
        <v>4561</v>
      </c>
      <c r="G1185" t="s">
        <v>106</v>
      </c>
      <c r="H1185" t="s">
        <v>0</v>
      </c>
      <c r="I1185" t="s">
        <v>4907</v>
      </c>
      <c r="J1185" s="85">
        <v>45791</v>
      </c>
      <c r="K1185" t="s">
        <v>4390</v>
      </c>
      <c r="L1185" t="s">
        <v>4371</v>
      </c>
      <c r="M1185" t="s">
        <v>4372</v>
      </c>
      <c r="N1185" t="s">
        <v>1605</v>
      </c>
      <c r="O1185" t="s">
        <v>708</v>
      </c>
      <c r="P1185" t="s">
        <v>4373</v>
      </c>
      <c r="Q1185" t="s">
        <v>4367</v>
      </c>
      <c r="R1185" t="s">
        <v>0</v>
      </c>
      <c r="S1185">
        <v>7839433</v>
      </c>
    </row>
    <row r="1186" spans="1:19" x14ac:dyDescent="0.3">
      <c r="A1186" t="s">
        <v>0</v>
      </c>
      <c r="B1186" t="s">
        <v>5459</v>
      </c>
      <c r="C1186" t="s">
        <v>2077</v>
      </c>
      <c r="D1186" t="s">
        <v>1910</v>
      </c>
      <c r="E1186" t="s">
        <v>2926</v>
      </c>
      <c r="F1186" t="s">
        <v>4378</v>
      </c>
      <c r="G1186" t="s">
        <v>1880</v>
      </c>
      <c r="H1186" t="s">
        <v>0</v>
      </c>
      <c r="I1186" t="s">
        <v>5458</v>
      </c>
      <c r="J1186" s="85">
        <v>45791</v>
      </c>
      <c r="K1186" t="s">
        <v>4375</v>
      </c>
      <c r="L1186" t="s">
        <v>4371</v>
      </c>
      <c r="M1186" t="s">
        <v>4372</v>
      </c>
      <c r="N1186" t="s">
        <v>1605</v>
      </c>
      <c r="O1186" t="s">
        <v>708</v>
      </c>
      <c r="P1186" t="s">
        <v>4373</v>
      </c>
      <c r="Q1186" t="s">
        <v>4367</v>
      </c>
      <c r="R1186" t="s">
        <v>0</v>
      </c>
      <c r="S1186">
        <v>7839433</v>
      </c>
    </row>
    <row r="1187" spans="1:19" x14ac:dyDescent="0.3">
      <c r="A1187" t="s">
        <v>0</v>
      </c>
      <c r="B1187" t="s">
        <v>5461</v>
      </c>
      <c r="C1187" t="s">
        <v>2077</v>
      </c>
      <c r="D1187" t="s">
        <v>1910</v>
      </c>
      <c r="E1187" t="s">
        <v>2926</v>
      </c>
      <c r="F1187" t="s">
        <v>24</v>
      </c>
      <c r="G1187" t="s">
        <v>4400</v>
      </c>
      <c r="H1187" t="s">
        <v>0</v>
      </c>
      <c r="I1187" t="s">
        <v>5460</v>
      </c>
      <c r="J1187" s="85">
        <v>44894</v>
      </c>
      <c r="K1187" t="s">
        <v>4375</v>
      </c>
      <c r="L1187" t="s">
        <v>4371</v>
      </c>
      <c r="M1187" t="s">
        <v>4372</v>
      </c>
      <c r="N1187" t="s">
        <v>0</v>
      </c>
      <c r="O1187" t="s">
        <v>0</v>
      </c>
      <c r="P1187" t="s">
        <v>4373</v>
      </c>
      <c r="Q1187" t="s">
        <v>4367</v>
      </c>
      <c r="R1187" t="s">
        <v>0</v>
      </c>
      <c r="S1187">
        <v>783943</v>
      </c>
    </row>
    <row r="1188" spans="1:19" x14ac:dyDescent="0.3">
      <c r="A1188" t="s">
        <v>0</v>
      </c>
      <c r="B1188" t="s">
        <v>5463</v>
      </c>
      <c r="C1188" t="s">
        <v>2077</v>
      </c>
      <c r="D1188" t="s">
        <v>1910</v>
      </c>
      <c r="E1188" t="s">
        <v>2926</v>
      </c>
      <c r="F1188" t="s">
        <v>4417</v>
      </c>
      <c r="G1188" t="s">
        <v>4418</v>
      </c>
      <c r="H1188" t="s">
        <v>0</v>
      </c>
      <c r="I1188" t="s">
        <v>5462</v>
      </c>
      <c r="J1188" s="85">
        <v>45936</v>
      </c>
      <c r="K1188" t="s">
        <v>4375</v>
      </c>
      <c r="L1188" t="s">
        <v>4371</v>
      </c>
      <c r="M1188" t="s">
        <v>4372</v>
      </c>
      <c r="N1188" t="s">
        <v>0</v>
      </c>
      <c r="O1188" t="s">
        <v>0</v>
      </c>
      <c r="P1188" t="s">
        <v>4373</v>
      </c>
      <c r="Q1188" t="s">
        <v>4367</v>
      </c>
      <c r="R1188" t="s">
        <v>0</v>
      </c>
      <c r="S1188">
        <v>783943</v>
      </c>
    </row>
    <row r="1189" spans="1:19" x14ac:dyDescent="0.3">
      <c r="A1189" t="s">
        <v>0</v>
      </c>
      <c r="B1189" t="s">
        <v>1944</v>
      </c>
      <c r="C1189" t="s">
        <v>2077</v>
      </c>
      <c r="D1189" t="s">
        <v>1945</v>
      </c>
      <c r="E1189" t="s">
        <v>1946</v>
      </c>
      <c r="F1189" t="s">
        <v>4368</v>
      </c>
      <c r="G1189" t="s">
        <v>101</v>
      </c>
      <c r="H1189" t="s">
        <v>0</v>
      </c>
      <c r="I1189" t="s">
        <v>4403</v>
      </c>
      <c r="J1189" s="85">
        <v>45261</v>
      </c>
      <c r="K1189" t="s">
        <v>4375</v>
      </c>
      <c r="L1189" t="s">
        <v>4371</v>
      </c>
      <c r="M1189" t="s">
        <v>4372</v>
      </c>
      <c r="N1189" t="s">
        <v>708</v>
      </c>
      <c r="O1189" t="s">
        <v>708</v>
      </c>
      <c r="P1189" t="s">
        <v>4373</v>
      </c>
      <c r="Q1189" t="s">
        <v>4367</v>
      </c>
      <c r="R1189" t="s">
        <v>0</v>
      </c>
      <c r="S1189">
        <v>7841241</v>
      </c>
    </row>
    <row r="1190" spans="1:19" x14ac:dyDescent="0.3">
      <c r="A1190" t="s">
        <v>0</v>
      </c>
      <c r="B1190" t="s">
        <v>2020</v>
      </c>
      <c r="C1190" t="s">
        <v>2077</v>
      </c>
      <c r="D1190" t="s">
        <v>2027</v>
      </c>
      <c r="E1190" t="s">
        <v>2019</v>
      </c>
      <c r="F1190" t="s">
        <v>4368</v>
      </c>
      <c r="G1190" t="s">
        <v>101</v>
      </c>
      <c r="H1190" t="s">
        <v>0</v>
      </c>
      <c r="I1190" t="s">
        <v>5479</v>
      </c>
      <c r="J1190" s="85">
        <v>44735</v>
      </c>
      <c r="K1190" t="s">
        <v>4375</v>
      </c>
      <c r="L1190" t="s">
        <v>4371</v>
      </c>
      <c r="M1190" t="s">
        <v>4372</v>
      </c>
      <c r="N1190" t="s">
        <v>708</v>
      </c>
      <c r="O1190" t="s">
        <v>708</v>
      </c>
      <c r="P1190" t="s">
        <v>4373</v>
      </c>
      <c r="Q1190" t="s">
        <v>4367</v>
      </c>
      <c r="R1190" t="s">
        <v>0</v>
      </c>
      <c r="S1190">
        <v>7857911</v>
      </c>
    </row>
    <row r="1191" spans="1:19" x14ac:dyDescent="0.3">
      <c r="A1191" t="s">
        <v>0</v>
      </c>
      <c r="B1191" t="s">
        <v>2039</v>
      </c>
      <c r="C1191" t="s">
        <v>2077</v>
      </c>
      <c r="D1191" t="s">
        <v>2027</v>
      </c>
      <c r="E1191" t="s">
        <v>2019</v>
      </c>
      <c r="F1191" t="s">
        <v>4378</v>
      </c>
      <c r="G1191" t="s">
        <v>1879</v>
      </c>
      <c r="H1191" t="s">
        <v>0</v>
      </c>
      <c r="I1191" t="s">
        <v>5347</v>
      </c>
      <c r="J1191" s="85">
        <v>44741</v>
      </c>
      <c r="K1191" t="s">
        <v>4375</v>
      </c>
      <c r="L1191" t="s">
        <v>4371</v>
      </c>
      <c r="M1191" t="s">
        <v>4372</v>
      </c>
      <c r="N1191" t="s">
        <v>708</v>
      </c>
      <c r="O1191" t="s">
        <v>708</v>
      </c>
      <c r="P1191" t="s">
        <v>4373</v>
      </c>
      <c r="Q1191" t="s">
        <v>4367</v>
      </c>
      <c r="R1191" t="s">
        <v>0</v>
      </c>
      <c r="S1191">
        <v>7857911</v>
      </c>
    </row>
    <row r="1192" spans="1:19" x14ac:dyDescent="0.3">
      <c r="A1192" t="s">
        <v>0</v>
      </c>
      <c r="B1192" t="s">
        <v>2022</v>
      </c>
      <c r="C1192" t="s">
        <v>2077</v>
      </c>
      <c r="D1192" t="s">
        <v>2026</v>
      </c>
      <c r="E1192" t="s">
        <v>2019</v>
      </c>
      <c r="F1192" t="s">
        <v>4368</v>
      </c>
      <c r="G1192" t="s">
        <v>101</v>
      </c>
      <c r="H1192" t="s">
        <v>0</v>
      </c>
      <c r="I1192" t="s">
        <v>5480</v>
      </c>
      <c r="J1192" s="85">
        <v>44732</v>
      </c>
      <c r="K1192" t="s">
        <v>4375</v>
      </c>
      <c r="L1192" t="s">
        <v>4371</v>
      </c>
      <c r="M1192" t="s">
        <v>4372</v>
      </c>
      <c r="N1192" t="s">
        <v>708</v>
      </c>
      <c r="O1192" t="s">
        <v>708</v>
      </c>
      <c r="P1192" t="s">
        <v>4373</v>
      </c>
      <c r="Q1192" t="s">
        <v>4367</v>
      </c>
      <c r="R1192" t="s">
        <v>0</v>
      </c>
      <c r="S1192">
        <v>7864071</v>
      </c>
    </row>
    <row r="1193" spans="1:19" x14ac:dyDescent="0.3">
      <c r="A1193" t="s">
        <v>0</v>
      </c>
      <c r="B1193" t="s">
        <v>2041</v>
      </c>
      <c r="C1193" t="s">
        <v>2077</v>
      </c>
      <c r="D1193" t="s">
        <v>2026</v>
      </c>
      <c r="E1193" t="s">
        <v>2019</v>
      </c>
      <c r="F1193" t="s">
        <v>4378</v>
      </c>
      <c r="G1193" t="s">
        <v>1879</v>
      </c>
      <c r="H1193" t="s">
        <v>0</v>
      </c>
      <c r="I1193" t="s">
        <v>5347</v>
      </c>
      <c r="J1193" s="85">
        <v>44741</v>
      </c>
      <c r="K1193" t="s">
        <v>4375</v>
      </c>
      <c r="L1193" t="s">
        <v>4371</v>
      </c>
      <c r="M1193" t="s">
        <v>4372</v>
      </c>
      <c r="N1193" t="s">
        <v>708</v>
      </c>
      <c r="O1193" t="s">
        <v>708</v>
      </c>
      <c r="P1193" t="s">
        <v>4373</v>
      </c>
      <c r="Q1193" t="s">
        <v>4367</v>
      </c>
      <c r="R1193" t="s">
        <v>0</v>
      </c>
      <c r="S1193">
        <v>7864071</v>
      </c>
    </row>
    <row r="1194" spans="1:19" x14ac:dyDescent="0.3">
      <c r="A1194" t="s">
        <v>0</v>
      </c>
      <c r="B1194" t="s">
        <v>5485</v>
      </c>
      <c r="C1194" t="s">
        <v>2077</v>
      </c>
      <c r="D1194" t="s">
        <v>2235</v>
      </c>
      <c r="E1194" t="s">
        <v>2236</v>
      </c>
      <c r="F1194" t="s">
        <v>4368</v>
      </c>
      <c r="G1194" t="s">
        <v>1714</v>
      </c>
      <c r="H1194" t="s">
        <v>0</v>
      </c>
      <c r="I1194" t="s">
        <v>4673</v>
      </c>
      <c r="J1194" s="85">
        <v>44784</v>
      </c>
      <c r="K1194" t="s">
        <v>4375</v>
      </c>
      <c r="L1194" t="s">
        <v>4371</v>
      </c>
      <c r="M1194" t="s">
        <v>4372</v>
      </c>
      <c r="N1194" t="s">
        <v>708</v>
      </c>
      <c r="O1194" t="s">
        <v>708</v>
      </c>
      <c r="P1194" t="s">
        <v>4373</v>
      </c>
      <c r="Q1194" t="s">
        <v>4367</v>
      </c>
      <c r="R1194" t="s">
        <v>0</v>
      </c>
      <c r="S1194">
        <v>7892401</v>
      </c>
    </row>
    <row r="1195" spans="1:19" x14ac:dyDescent="0.3">
      <c r="A1195" t="s">
        <v>0</v>
      </c>
      <c r="B1195" t="s">
        <v>5475</v>
      </c>
      <c r="C1195" t="s">
        <v>2077</v>
      </c>
      <c r="D1195" t="s">
        <v>1995</v>
      </c>
      <c r="E1195" t="s">
        <v>1996</v>
      </c>
      <c r="F1195" t="s">
        <v>4368</v>
      </c>
      <c r="G1195" t="s">
        <v>4387</v>
      </c>
      <c r="H1195" t="s">
        <v>0</v>
      </c>
      <c r="I1195" t="s">
        <v>4688</v>
      </c>
      <c r="J1195" s="85">
        <v>46082</v>
      </c>
      <c r="K1195" t="s">
        <v>4375</v>
      </c>
      <c r="L1195" t="s">
        <v>4371</v>
      </c>
      <c r="M1195" t="s">
        <v>4372</v>
      </c>
      <c r="N1195" t="s">
        <v>1605</v>
      </c>
      <c r="O1195" t="s">
        <v>708</v>
      </c>
      <c r="P1195" t="s">
        <v>4373</v>
      </c>
      <c r="Q1195" t="s">
        <v>4367</v>
      </c>
      <c r="R1195" t="s">
        <v>0</v>
      </c>
      <c r="S1195">
        <v>7894333</v>
      </c>
    </row>
    <row r="1196" spans="1:19" x14ac:dyDescent="0.3">
      <c r="A1196" t="s">
        <v>0</v>
      </c>
      <c r="B1196" t="s">
        <v>5476</v>
      </c>
      <c r="C1196" t="s">
        <v>2077</v>
      </c>
      <c r="D1196" t="s">
        <v>1995</v>
      </c>
      <c r="E1196" t="s">
        <v>1996</v>
      </c>
      <c r="F1196" t="s">
        <v>4384</v>
      </c>
      <c r="G1196" t="s">
        <v>1647</v>
      </c>
      <c r="H1196" t="s">
        <v>0</v>
      </c>
      <c r="I1196" t="s">
        <v>4688</v>
      </c>
      <c r="J1196" s="85">
        <v>45261</v>
      </c>
      <c r="K1196" t="s">
        <v>4390</v>
      </c>
      <c r="L1196" t="s">
        <v>4371</v>
      </c>
      <c r="M1196" t="s">
        <v>4372</v>
      </c>
      <c r="N1196" t="s">
        <v>702</v>
      </c>
      <c r="O1196" t="s">
        <v>708</v>
      </c>
      <c r="P1196" t="s">
        <v>4373</v>
      </c>
      <c r="Q1196" t="s">
        <v>4367</v>
      </c>
      <c r="R1196" t="s">
        <v>0</v>
      </c>
      <c r="S1196">
        <v>7894332</v>
      </c>
    </row>
    <row r="1197" spans="1:19" x14ac:dyDescent="0.3">
      <c r="A1197" t="s">
        <v>0</v>
      </c>
      <c r="B1197" t="s">
        <v>5477</v>
      </c>
      <c r="C1197" t="s">
        <v>2077</v>
      </c>
      <c r="D1197" t="s">
        <v>1994</v>
      </c>
      <c r="E1197" t="s">
        <v>1620</v>
      </c>
      <c r="F1197" t="s">
        <v>4368</v>
      </c>
      <c r="G1197" t="s">
        <v>1339</v>
      </c>
      <c r="H1197" t="s">
        <v>0</v>
      </c>
      <c r="I1197" t="s">
        <v>4403</v>
      </c>
      <c r="J1197" s="85">
        <v>45261</v>
      </c>
      <c r="K1197" t="s">
        <v>4375</v>
      </c>
      <c r="L1197" t="s">
        <v>4371</v>
      </c>
      <c r="M1197" t="s">
        <v>4372</v>
      </c>
      <c r="N1197" t="s">
        <v>702</v>
      </c>
      <c r="O1197" t="s">
        <v>708</v>
      </c>
      <c r="P1197" t="s">
        <v>4373</v>
      </c>
      <c r="Q1197" t="s">
        <v>4367</v>
      </c>
      <c r="R1197" t="s">
        <v>0</v>
      </c>
      <c r="S1197">
        <v>7900602</v>
      </c>
    </row>
    <row r="1198" spans="1:19" x14ac:dyDescent="0.3">
      <c r="A1198" t="s">
        <v>0</v>
      </c>
      <c r="B1198" t="s">
        <v>5481</v>
      </c>
      <c r="C1198" t="s">
        <v>2077</v>
      </c>
      <c r="D1198" t="s">
        <v>2034</v>
      </c>
      <c r="E1198" t="s">
        <v>2035</v>
      </c>
      <c r="F1198" t="s">
        <v>4368</v>
      </c>
      <c r="G1198" t="s">
        <v>4387</v>
      </c>
      <c r="H1198" t="s">
        <v>0</v>
      </c>
      <c r="I1198" t="s">
        <v>4681</v>
      </c>
      <c r="J1198" s="85">
        <v>46034</v>
      </c>
      <c r="K1198" t="s">
        <v>4375</v>
      </c>
      <c r="L1198" t="s">
        <v>4371</v>
      </c>
      <c r="M1198" t="s">
        <v>4372</v>
      </c>
      <c r="N1198" t="s">
        <v>1605</v>
      </c>
      <c r="O1198" t="s">
        <v>708</v>
      </c>
      <c r="P1198" t="s">
        <v>4373</v>
      </c>
      <c r="Q1198" t="s">
        <v>4367</v>
      </c>
      <c r="R1198" t="s">
        <v>0</v>
      </c>
      <c r="S1198">
        <v>7916263</v>
      </c>
    </row>
    <row r="1199" spans="1:19" x14ac:dyDescent="0.3">
      <c r="A1199" t="s">
        <v>0</v>
      </c>
      <c r="B1199" t="s">
        <v>5482</v>
      </c>
      <c r="C1199" t="s">
        <v>2077</v>
      </c>
      <c r="D1199" t="s">
        <v>2034</v>
      </c>
      <c r="E1199" t="s">
        <v>2035</v>
      </c>
      <c r="F1199" t="s">
        <v>4384</v>
      </c>
      <c r="G1199" t="s">
        <v>1647</v>
      </c>
      <c r="H1199" t="s">
        <v>0</v>
      </c>
      <c r="I1199" t="s">
        <v>4405</v>
      </c>
      <c r="J1199" s="85">
        <v>45261</v>
      </c>
      <c r="K1199" t="s">
        <v>4683</v>
      </c>
      <c r="L1199" t="s">
        <v>4371</v>
      </c>
      <c r="M1199" t="s">
        <v>4372</v>
      </c>
      <c r="N1199" t="s">
        <v>702</v>
      </c>
      <c r="O1199" t="s">
        <v>708</v>
      </c>
      <c r="P1199" t="s">
        <v>4373</v>
      </c>
      <c r="Q1199" t="s">
        <v>4367</v>
      </c>
      <c r="R1199" t="s">
        <v>0</v>
      </c>
      <c r="S1199">
        <v>7916262</v>
      </c>
    </row>
    <row r="1200" spans="1:19" x14ac:dyDescent="0.3">
      <c r="A1200" t="s">
        <v>0</v>
      </c>
      <c r="B1200" t="s">
        <v>5484</v>
      </c>
      <c r="C1200" t="s">
        <v>2077</v>
      </c>
      <c r="D1200" t="s">
        <v>2034</v>
      </c>
      <c r="E1200" t="s">
        <v>2035</v>
      </c>
      <c r="F1200" t="s">
        <v>24</v>
      </c>
      <c r="G1200" t="s">
        <v>4400</v>
      </c>
      <c r="H1200" t="s">
        <v>0</v>
      </c>
      <c r="I1200" t="s">
        <v>5483</v>
      </c>
      <c r="J1200" s="85">
        <v>45639</v>
      </c>
      <c r="K1200" t="s">
        <v>4375</v>
      </c>
      <c r="L1200" t="s">
        <v>4371</v>
      </c>
      <c r="M1200" t="s">
        <v>4372</v>
      </c>
      <c r="N1200" t="s">
        <v>0</v>
      </c>
      <c r="O1200" t="s">
        <v>0</v>
      </c>
      <c r="P1200" t="s">
        <v>4373</v>
      </c>
      <c r="Q1200" t="s">
        <v>4367</v>
      </c>
      <c r="R1200" t="s">
        <v>0</v>
      </c>
      <c r="S1200">
        <v>791626</v>
      </c>
    </row>
    <row r="1201" spans="1:19" x14ac:dyDescent="0.3">
      <c r="A1201" t="s">
        <v>0</v>
      </c>
      <c r="B1201" t="s">
        <v>2031</v>
      </c>
      <c r="C1201" t="s">
        <v>2077</v>
      </c>
      <c r="D1201" t="s">
        <v>2033</v>
      </c>
      <c r="E1201" t="s">
        <v>99</v>
      </c>
      <c r="F1201" t="s">
        <v>4368</v>
      </c>
      <c r="G1201" t="s">
        <v>1339</v>
      </c>
      <c r="H1201" t="s">
        <v>0</v>
      </c>
      <c r="I1201" t="s">
        <v>4496</v>
      </c>
      <c r="J1201" s="85">
        <v>44739</v>
      </c>
      <c r="K1201" t="s">
        <v>4375</v>
      </c>
      <c r="L1201" t="s">
        <v>4371</v>
      </c>
      <c r="M1201" t="s">
        <v>4372</v>
      </c>
      <c r="N1201" t="s">
        <v>708</v>
      </c>
      <c r="O1201" t="s">
        <v>708</v>
      </c>
      <c r="P1201" t="s">
        <v>4373</v>
      </c>
      <c r="Q1201" t="s">
        <v>4367</v>
      </c>
      <c r="R1201" t="s">
        <v>0</v>
      </c>
      <c r="S1201">
        <v>7917141</v>
      </c>
    </row>
    <row r="1202" spans="1:19" x14ac:dyDescent="0.3">
      <c r="A1202" t="s">
        <v>0</v>
      </c>
      <c r="B1202" t="s">
        <v>2029</v>
      </c>
      <c r="C1202" t="s">
        <v>2077</v>
      </c>
      <c r="D1202" t="s">
        <v>2033</v>
      </c>
      <c r="E1202" t="s">
        <v>99</v>
      </c>
      <c r="F1202" t="s">
        <v>4384</v>
      </c>
      <c r="G1202" t="s">
        <v>57</v>
      </c>
      <c r="H1202" t="s">
        <v>0</v>
      </c>
      <c r="I1202" t="s">
        <v>4496</v>
      </c>
      <c r="J1202" s="85">
        <v>44739</v>
      </c>
      <c r="K1202" t="s">
        <v>4375</v>
      </c>
      <c r="L1202" t="s">
        <v>4371</v>
      </c>
      <c r="M1202" t="s">
        <v>4372</v>
      </c>
      <c r="N1202" t="s">
        <v>702</v>
      </c>
      <c r="O1202" t="s">
        <v>708</v>
      </c>
      <c r="P1202" t="s">
        <v>4373</v>
      </c>
      <c r="Q1202" t="s">
        <v>4367</v>
      </c>
      <c r="R1202" t="s">
        <v>0</v>
      </c>
      <c r="S1202">
        <v>7917142</v>
      </c>
    </row>
    <row r="1203" spans="1:19" x14ac:dyDescent="0.3">
      <c r="A1203" t="s">
        <v>0</v>
      </c>
      <c r="B1203" t="s">
        <v>5827</v>
      </c>
      <c r="C1203" t="s">
        <v>2077</v>
      </c>
      <c r="D1203" t="s">
        <v>2273</v>
      </c>
      <c r="E1203" t="s">
        <v>2058</v>
      </c>
      <c r="F1203" t="s">
        <v>4368</v>
      </c>
      <c r="G1203" t="s">
        <v>1714</v>
      </c>
      <c r="H1203" t="s">
        <v>0</v>
      </c>
      <c r="I1203" t="s">
        <v>4403</v>
      </c>
      <c r="J1203" s="85">
        <v>45261</v>
      </c>
      <c r="K1203" t="s">
        <v>4375</v>
      </c>
      <c r="L1203" t="s">
        <v>4371</v>
      </c>
      <c r="M1203" t="s">
        <v>4372</v>
      </c>
      <c r="N1203" t="s">
        <v>708</v>
      </c>
      <c r="O1203" t="s">
        <v>708</v>
      </c>
      <c r="P1203" t="s">
        <v>4373</v>
      </c>
      <c r="Q1203" t="s">
        <v>4367</v>
      </c>
      <c r="R1203" t="s">
        <v>0</v>
      </c>
      <c r="S1203">
        <v>7929011</v>
      </c>
    </row>
    <row r="1204" spans="1:19" x14ac:dyDescent="0.3">
      <c r="A1204" t="s">
        <v>0</v>
      </c>
      <c r="B1204" t="s">
        <v>5490</v>
      </c>
      <c r="C1204" t="s">
        <v>2077</v>
      </c>
      <c r="D1204" t="s">
        <v>2363</v>
      </c>
      <c r="E1204" t="s">
        <v>2000</v>
      </c>
      <c r="F1204" t="s">
        <v>4368</v>
      </c>
      <c r="G1204" t="s">
        <v>4387</v>
      </c>
      <c r="H1204" t="s">
        <v>0</v>
      </c>
      <c r="I1204" t="s">
        <v>4500</v>
      </c>
      <c r="J1204" s="85">
        <v>46082</v>
      </c>
      <c r="K1204" t="s">
        <v>4375</v>
      </c>
      <c r="L1204" t="s">
        <v>4371</v>
      </c>
      <c r="M1204" t="s">
        <v>4372</v>
      </c>
      <c r="N1204" t="s">
        <v>1605</v>
      </c>
      <c r="O1204" t="s">
        <v>708</v>
      </c>
      <c r="P1204" t="s">
        <v>4373</v>
      </c>
      <c r="Q1204" t="s">
        <v>4367</v>
      </c>
      <c r="R1204" t="s">
        <v>0</v>
      </c>
      <c r="S1204">
        <v>7929073</v>
      </c>
    </row>
    <row r="1205" spans="1:19" x14ac:dyDescent="0.3">
      <c r="A1205" t="s">
        <v>0</v>
      </c>
      <c r="B1205" t="s">
        <v>5491</v>
      </c>
      <c r="C1205" t="s">
        <v>2077</v>
      </c>
      <c r="D1205" t="s">
        <v>2363</v>
      </c>
      <c r="E1205" t="s">
        <v>2000</v>
      </c>
      <c r="F1205" t="s">
        <v>4384</v>
      </c>
      <c r="G1205" t="s">
        <v>1647</v>
      </c>
      <c r="H1205" t="s">
        <v>0</v>
      </c>
      <c r="I1205" t="s">
        <v>4500</v>
      </c>
      <c r="J1205" s="85">
        <v>45934</v>
      </c>
      <c r="K1205" t="s">
        <v>4390</v>
      </c>
      <c r="L1205" t="s">
        <v>4371</v>
      </c>
      <c r="M1205" t="s">
        <v>4372</v>
      </c>
      <c r="N1205" t="s">
        <v>708</v>
      </c>
      <c r="O1205" t="s">
        <v>708</v>
      </c>
      <c r="P1205" t="s">
        <v>4373</v>
      </c>
      <c r="Q1205" t="s">
        <v>4367</v>
      </c>
      <c r="R1205" t="s">
        <v>0</v>
      </c>
      <c r="S1205">
        <v>7929071</v>
      </c>
    </row>
    <row r="1206" spans="1:19" x14ac:dyDescent="0.3">
      <c r="A1206" t="s">
        <v>0</v>
      </c>
      <c r="B1206" t="s">
        <v>5489</v>
      </c>
      <c r="C1206" t="s">
        <v>2077</v>
      </c>
      <c r="D1206" t="s">
        <v>2094</v>
      </c>
      <c r="E1206" t="s">
        <v>1258</v>
      </c>
      <c r="F1206" t="s">
        <v>4368</v>
      </c>
      <c r="G1206" t="s">
        <v>4387</v>
      </c>
      <c r="H1206" t="s">
        <v>0</v>
      </c>
      <c r="I1206" t="s">
        <v>4408</v>
      </c>
      <c r="J1206" s="85">
        <v>46082</v>
      </c>
      <c r="K1206" t="s">
        <v>4375</v>
      </c>
      <c r="L1206" t="s">
        <v>4371</v>
      </c>
      <c r="M1206" t="s">
        <v>4372</v>
      </c>
      <c r="N1206" t="s">
        <v>702</v>
      </c>
      <c r="O1206" t="s">
        <v>708</v>
      </c>
      <c r="P1206" t="s">
        <v>4373</v>
      </c>
      <c r="Q1206" t="s">
        <v>4367</v>
      </c>
      <c r="R1206" t="s">
        <v>0</v>
      </c>
      <c r="S1206">
        <v>7929692</v>
      </c>
    </row>
    <row r="1207" spans="1:19" x14ac:dyDescent="0.3">
      <c r="A1207" t="s">
        <v>0</v>
      </c>
      <c r="B1207" t="s">
        <v>2093</v>
      </c>
      <c r="C1207" t="s">
        <v>2077</v>
      </c>
      <c r="D1207" t="s">
        <v>2094</v>
      </c>
      <c r="E1207" t="s">
        <v>1258</v>
      </c>
      <c r="F1207" t="s">
        <v>4384</v>
      </c>
      <c r="G1207" t="s">
        <v>106</v>
      </c>
      <c r="H1207" t="s">
        <v>0</v>
      </c>
      <c r="I1207" t="s">
        <v>4408</v>
      </c>
      <c r="J1207" s="85">
        <v>45261</v>
      </c>
      <c r="K1207" t="s">
        <v>4390</v>
      </c>
      <c r="L1207" t="s">
        <v>4371</v>
      </c>
      <c r="M1207" t="s">
        <v>4372</v>
      </c>
      <c r="N1207" t="s">
        <v>708</v>
      </c>
      <c r="O1207" t="s">
        <v>708</v>
      </c>
      <c r="P1207" t="s">
        <v>4373</v>
      </c>
      <c r="Q1207" t="s">
        <v>4367</v>
      </c>
      <c r="R1207" t="s">
        <v>0</v>
      </c>
      <c r="S1207">
        <v>7929691</v>
      </c>
    </row>
    <row r="1208" spans="1:19" x14ac:dyDescent="0.3">
      <c r="A1208" t="s">
        <v>0</v>
      </c>
      <c r="B1208" t="s">
        <v>4184</v>
      </c>
      <c r="C1208" t="s">
        <v>2077</v>
      </c>
      <c r="D1208" t="s">
        <v>2089</v>
      </c>
      <c r="E1208" t="s">
        <v>139</v>
      </c>
      <c r="F1208" t="s">
        <v>4368</v>
      </c>
      <c r="G1208" t="s">
        <v>4387</v>
      </c>
      <c r="H1208" t="s">
        <v>0</v>
      </c>
      <c r="I1208" t="s">
        <v>4377</v>
      </c>
      <c r="J1208" s="85">
        <v>46082</v>
      </c>
      <c r="K1208" t="s">
        <v>4375</v>
      </c>
      <c r="L1208" t="s">
        <v>4371</v>
      </c>
      <c r="M1208" t="s">
        <v>4372</v>
      </c>
      <c r="N1208" t="s">
        <v>768</v>
      </c>
      <c r="O1208" t="s">
        <v>708</v>
      </c>
      <c r="P1208" t="s">
        <v>4373</v>
      </c>
      <c r="Q1208" t="s">
        <v>4367</v>
      </c>
      <c r="R1208" t="s">
        <v>0</v>
      </c>
      <c r="S1208">
        <v>7930254</v>
      </c>
    </row>
    <row r="1209" spans="1:19" x14ac:dyDescent="0.3">
      <c r="A1209" t="s">
        <v>0</v>
      </c>
      <c r="B1209" t="s">
        <v>5488</v>
      </c>
      <c r="C1209" t="s">
        <v>2077</v>
      </c>
      <c r="D1209" t="s">
        <v>2089</v>
      </c>
      <c r="E1209" t="s">
        <v>139</v>
      </c>
      <c r="F1209" t="s">
        <v>4384</v>
      </c>
      <c r="G1209" t="s">
        <v>106</v>
      </c>
      <c r="H1209" t="s">
        <v>0</v>
      </c>
      <c r="I1209" t="s">
        <v>4377</v>
      </c>
      <c r="J1209" s="85">
        <v>46022</v>
      </c>
      <c r="K1209" t="s">
        <v>4390</v>
      </c>
      <c r="L1209" t="s">
        <v>4371</v>
      </c>
      <c r="M1209" t="s">
        <v>4372</v>
      </c>
      <c r="N1209" t="s">
        <v>708</v>
      </c>
      <c r="O1209" t="s">
        <v>708</v>
      </c>
      <c r="P1209" t="s">
        <v>4373</v>
      </c>
      <c r="Q1209" t="s">
        <v>4367</v>
      </c>
      <c r="R1209" t="s">
        <v>0</v>
      </c>
      <c r="S1209">
        <v>7930251</v>
      </c>
    </row>
    <row r="1210" spans="1:19" x14ac:dyDescent="0.3">
      <c r="A1210" t="s">
        <v>0</v>
      </c>
      <c r="B1210" t="s">
        <v>2088</v>
      </c>
      <c r="C1210" t="s">
        <v>2077</v>
      </c>
      <c r="D1210" t="s">
        <v>2089</v>
      </c>
      <c r="E1210" t="s">
        <v>139</v>
      </c>
      <c r="F1210" t="s">
        <v>4392</v>
      </c>
      <c r="G1210" t="s">
        <v>57</v>
      </c>
      <c r="H1210" t="s">
        <v>0</v>
      </c>
      <c r="I1210" t="s">
        <v>4377</v>
      </c>
      <c r="J1210" s="85">
        <v>46022</v>
      </c>
      <c r="K1210" t="s">
        <v>4390</v>
      </c>
      <c r="L1210" t="s">
        <v>4371</v>
      </c>
      <c r="M1210" t="s">
        <v>4372</v>
      </c>
      <c r="N1210" t="s">
        <v>702</v>
      </c>
      <c r="O1210" t="s">
        <v>708</v>
      </c>
      <c r="P1210" t="s">
        <v>4373</v>
      </c>
      <c r="Q1210" t="s">
        <v>4367</v>
      </c>
      <c r="R1210" t="s">
        <v>0</v>
      </c>
      <c r="S1210">
        <v>7930252</v>
      </c>
    </row>
    <row r="1211" spans="1:19" x14ac:dyDescent="0.3">
      <c r="A1211" t="s">
        <v>0</v>
      </c>
      <c r="B1211" t="s">
        <v>2097</v>
      </c>
      <c r="C1211" t="s">
        <v>2077</v>
      </c>
      <c r="D1211" t="s">
        <v>2271</v>
      </c>
      <c r="E1211" t="s">
        <v>2272</v>
      </c>
      <c r="F1211" t="s">
        <v>4368</v>
      </c>
      <c r="G1211" t="s">
        <v>1714</v>
      </c>
      <c r="H1211" t="s">
        <v>0</v>
      </c>
      <c r="I1211" t="s">
        <v>5486</v>
      </c>
      <c r="J1211" s="85">
        <v>44817</v>
      </c>
      <c r="K1211" t="s">
        <v>4375</v>
      </c>
      <c r="L1211" t="s">
        <v>4371</v>
      </c>
      <c r="M1211" t="s">
        <v>4372</v>
      </c>
      <c r="N1211" t="s">
        <v>708</v>
      </c>
      <c r="O1211" t="s">
        <v>708</v>
      </c>
      <c r="P1211" t="s">
        <v>4373</v>
      </c>
      <c r="Q1211" t="s">
        <v>4367</v>
      </c>
      <c r="R1211" t="s">
        <v>0</v>
      </c>
      <c r="S1211">
        <v>7931351</v>
      </c>
    </row>
    <row r="1212" spans="1:19" x14ac:dyDescent="0.3">
      <c r="A1212" t="s">
        <v>0</v>
      </c>
      <c r="B1212" t="s">
        <v>5494</v>
      </c>
      <c r="C1212" t="s">
        <v>2077</v>
      </c>
      <c r="D1212" t="s">
        <v>2057</v>
      </c>
      <c r="E1212" t="s">
        <v>2058</v>
      </c>
      <c r="F1212" t="s">
        <v>4368</v>
      </c>
      <c r="G1212" t="s">
        <v>1714</v>
      </c>
      <c r="H1212" t="s">
        <v>0</v>
      </c>
      <c r="I1212" t="s">
        <v>4403</v>
      </c>
      <c r="J1212" s="85">
        <v>45261</v>
      </c>
      <c r="K1212" t="s">
        <v>4375</v>
      </c>
      <c r="L1212" t="s">
        <v>4371</v>
      </c>
      <c r="M1212" t="s">
        <v>4372</v>
      </c>
      <c r="N1212" t="s">
        <v>702</v>
      </c>
      <c r="O1212" t="s">
        <v>708</v>
      </c>
      <c r="P1212" t="s">
        <v>4373</v>
      </c>
      <c r="Q1212" t="s">
        <v>4367</v>
      </c>
      <c r="R1212" t="s">
        <v>0</v>
      </c>
      <c r="S1212">
        <v>7931472</v>
      </c>
    </row>
    <row r="1213" spans="1:19" x14ac:dyDescent="0.3">
      <c r="A1213" t="s">
        <v>0</v>
      </c>
      <c r="B1213" t="s">
        <v>5492</v>
      </c>
      <c r="C1213" t="s">
        <v>2077</v>
      </c>
      <c r="D1213" t="s">
        <v>2056</v>
      </c>
      <c r="E1213" t="s">
        <v>2000</v>
      </c>
      <c r="F1213" t="s">
        <v>4368</v>
      </c>
      <c r="G1213" t="s">
        <v>4387</v>
      </c>
      <c r="H1213" t="s">
        <v>0</v>
      </c>
      <c r="I1213" t="s">
        <v>4408</v>
      </c>
      <c r="J1213" s="85">
        <v>46082</v>
      </c>
      <c r="K1213" t="s">
        <v>4375</v>
      </c>
      <c r="L1213" t="s">
        <v>4371</v>
      </c>
      <c r="M1213" t="s">
        <v>4372</v>
      </c>
      <c r="N1213" t="s">
        <v>768</v>
      </c>
      <c r="O1213" t="s">
        <v>708</v>
      </c>
      <c r="P1213" t="s">
        <v>4373</v>
      </c>
      <c r="Q1213" t="s">
        <v>4367</v>
      </c>
      <c r="R1213" t="s">
        <v>0</v>
      </c>
      <c r="S1213">
        <v>7931494</v>
      </c>
    </row>
    <row r="1214" spans="1:19" x14ac:dyDescent="0.3">
      <c r="A1214" t="s">
        <v>0</v>
      </c>
      <c r="B1214" t="s">
        <v>5493</v>
      </c>
      <c r="C1214" t="s">
        <v>2077</v>
      </c>
      <c r="D1214" t="s">
        <v>2056</v>
      </c>
      <c r="E1214" t="s">
        <v>2000</v>
      </c>
      <c r="F1214" t="s">
        <v>4384</v>
      </c>
      <c r="G1214" t="s">
        <v>1647</v>
      </c>
      <c r="H1214" t="s">
        <v>0</v>
      </c>
      <c r="I1214" t="s">
        <v>4405</v>
      </c>
      <c r="J1214" s="85">
        <v>45504</v>
      </c>
      <c r="K1214" t="s">
        <v>4390</v>
      </c>
      <c r="L1214" t="s">
        <v>4371</v>
      </c>
      <c r="M1214" t="s">
        <v>4372</v>
      </c>
      <c r="N1214" t="s">
        <v>702</v>
      </c>
      <c r="O1214" t="s">
        <v>708</v>
      </c>
      <c r="P1214" t="s">
        <v>4373</v>
      </c>
      <c r="Q1214" t="s">
        <v>4367</v>
      </c>
      <c r="R1214" t="s">
        <v>0</v>
      </c>
      <c r="S1214">
        <v>7931492</v>
      </c>
    </row>
    <row r="1215" spans="1:19" x14ac:dyDescent="0.3">
      <c r="A1215" t="s">
        <v>0</v>
      </c>
      <c r="B1215" t="s">
        <v>5495</v>
      </c>
      <c r="C1215" t="s">
        <v>2077</v>
      </c>
      <c r="D1215" t="s">
        <v>2054</v>
      </c>
      <c r="E1215" t="s">
        <v>2055</v>
      </c>
      <c r="F1215" t="s">
        <v>4368</v>
      </c>
      <c r="G1215" t="s">
        <v>4387</v>
      </c>
      <c r="H1215" t="s">
        <v>0</v>
      </c>
      <c r="I1215" t="s">
        <v>4688</v>
      </c>
      <c r="J1215" s="85">
        <v>46082</v>
      </c>
      <c r="K1215" t="s">
        <v>4375</v>
      </c>
      <c r="L1215" t="s">
        <v>4371</v>
      </c>
      <c r="M1215" t="s">
        <v>4372</v>
      </c>
      <c r="N1215" t="s">
        <v>1605</v>
      </c>
      <c r="O1215" t="s">
        <v>708</v>
      </c>
      <c r="P1215" t="s">
        <v>4373</v>
      </c>
      <c r="Q1215" t="s">
        <v>4367</v>
      </c>
      <c r="R1215" t="s">
        <v>0</v>
      </c>
      <c r="S1215">
        <v>7931573</v>
      </c>
    </row>
    <row r="1216" spans="1:19" x14ac:dyDescent="0.3">
      <c r="A1216" t="s">
        <v>0</v>
      </c>
      <c r="B1216" t="s">
        <v>5496</v>
      </c>
      <c r="C1216" t="s">
        <v>2077</v>
      </c>
      <c r="D1216" t="s">
        <v>2054</v>
      </c>
      <c r="E1216" t="s">
        <v>2055</v>
      </c>
      <c r="F1216" t="s">
        <v>4384</v>
      </c>
      <c r="G1216" t="s">
        <v>1647</v>
      </c>
      <c r="H1216" t="s">
        <v>0</v>
      </c>
      <c r="I1216" t="s">
        <v>4688</v>
      </c>
      <c r="J1216" s="85">
        <v>45261</v>
      </c>
      <c r="K1216" t="s">
        <v>4390</v>
      </c>
      <c r="L1216" t="s">
        <v>4371</v>
      </c>
      <c r="M1216" t="s">
        <v>4372</v>
      </c>
      <c r="N1216" t="s">
        <v>702</v>
      </c>
      <c r="O1216" t="s">
        <v>708</v>
      </c>
      <c r="P1216" t="s">
        <v>4373</v>
      </c>
      <c r="Q1216" t="s">
        <v>4367</v>
      </c>
      <c r="R1216" t="s">
        <v>0</v>
      </c>
      <c r="S1216">
        <v>7931572</v>
      </c>
    </row>
    <row r="1217" spans="1:19" x14ac:dyDescent="0.3">
      <c r="A1217" t="s">
        <v>0</v>
      </c>
      <c r="B1217" t="s">
        <v>5505</v>
      </c>
      <c r="C1217" t="s">
        <v>2077</v>
      </c>
      <c r="D1217" t="s">
        <v>2129</v>
      </c>
      <c r="E1217" t="s">
        <v>129</v>
      </c>
      <c r="F1217" t="s">
        <v>4368</v>
      </c>
      <c r="G1217" t="s">
        <v>4387</v>
      </c>
      <c r="H1217" t="s">
        <v>0</v>
      </c>
      <c r="I1217" t="s">
        <v>4388</v>
      </c>
      <c r="J1217" s="85">
        <v>46082</v>
      </c>
      <c r="K1217" t="s">
        <v>4375</v>
      </c>
      <c r="L1217" t="s">
        <v>4371</v>
      </c>
      <c r="M1217" t="s">
        <v>4372</v>
      </c>
      <c r="N1217" t="s">
        <v>1605</v>
      </c>
      <c r="O1217" t="s">
        <v>708</v>
      </c>
      <c r="P1217" t="s">
        <v>4373</v>
      </c>
      <c r="Q1217" t="s">
        <v>4367</v>
      </c>
      <c r="R1217" t="s">
        <v>0</v>
      </c>
      <c r="S1217">
        <v>7932253</v>
      </c>
    </row>
    <row r="1218" spans="1:19" x14ac:dyDescent="0.3">
      <c r="A1218" t="s">
        <v>0</v>
      </c>
      <c r="B1218" t="s">
        <v>2119</v>
      </c>
      <c r="C1218" t="s">
        <v>2077</v>
      </c>
      <c r="D1218" t="s">
        <v>2129</v>
      </c>
      <c r="E1218" t="s">
        <v>129</v>
      </c>
      <c r="F1218" t="s">
        <v>4384</v>
      </c>
      <c r="G1218" t="s">
        <v>106</v>
      </c>
      <c r="H1218" t="s">
        <v>0</v>
      </c>
      <c r="I1218" t="s">
        <v>4388</v>
      </c>
      <c r="J1218" s="85">
        <v>45261</v>
      </c>
      <c r="K1218" t="s">
        <v>4390</v>
      </c>
      <c r="L1218" t="s">
        <v>4371</v>
      </c>
      <c r="M1218" t="s">
        <v>4372</v>
      </c>
      <c r="N1218" t="s">
        <v>708</v>
      </c>
      <c r="O1218" t="s">
        <v>708</v>
      </c>
      <c r="P1218" t="s">
        <v>4373</v>
      </c>
      <c r="Q1218" t="s">
        <v>4367</v>
      </c>
      <c r="R1218" t="s">
        <v>0</v>
      </c>
      <c r="S1218">
        <v>7932251</v>
      </c>
    </row>
    <row r="1219" spans="1:19" x14ac:dyDescent="0.3">
      <c r="A1219" t="s">
        <v>0</v>
      </c>
      <c r="B1219" t="s">
        <v>5506</v>
      </c>
      <c r="C1219" t="s">
        <v>2077</v>
      </c>
      <c r="D1219" t="s">
        <v>2129</v>
      </c>
      <c r="E1219" t="s">
        <v>129</v>
      </c>
      <c r="F1219" t="s">
        <v>4392</v>
      </c>
      <c r="G1219" t="s">
        <v>57</v>
      </c>
      <c r="H1219" t="s">
        <v>0</v>
      </c>
      <c r="I1219" t="s">
        <v>4388</v>
      </c>
      <c r="J1219" s="85">
        <v>45348</v>
      </c>
      <c r="K1219" t="s">
        <v>4390</v>
      </c>
      <c r="L1219" t="s">
        <v>4371</v>
      </c>
      <c r="M1219" t="s">
        <v>4372</v>
      </c>
      <c r="N1219" t="s">
        <v>702</v>
      </c>
      <c r="O1219" t="s">
        <v>708</v>
      </c>
      <c r="P1219" t="s">
        <v>4373</v>
      </c>
      <c r="Q1219" t="s">
        <v>4367</v>
      </c>
      <c r="R1219" t="s">
        <v>0</v>
      </c>
      <c r="S1219">
        <v>7932252</v>
      </c>
    </row>
    <row r="1220" spans="1:19" x14ac:dyDescent="0.3">
      <c r="A1220" t="s">
        <v>0</v>
      </c>
      <c r="B1220" t="s">
        <v>2120</v>
      </c>
      <c r="C1220" t="s">
        <v>2077</v>
      </c>
      <c r="D1220" t="s">
        <v>2128</v>
      </c>
      <c r="E1220" t="s">
        <v>2818</v>
      </c>
      <c r="F1220" t="s">
        <v>4368</v>
      </c>
      <c r="G1220" t="s">
        <v>101</v>
      </c>
      <c r="H1220" t="s">
        <v>0</v>
      </c>
      <c r="I1220" t="s">
        <v>5501</v>
      </c>
      <c r="J1220" s="85">
        <v>44853</v>
      </c>
      <c r="K1220" t="s">
        <v>4375</v>
      </c>
      <c r="L1220" t="s">
        <v>4371</v>
      </c>
      <c r="M1220" t="s">
        <v>4372</v>
      </c>
      <c r="N1220" t="s">
        <v>708</v>
      </c>
      <c r="O1220" t="s">
        <v>708</v>
      </c>
      <c r="P1220" t="s">
        <v>4373</v>
      </c>
      <c r="Q1220" t="s">
        <v>4367</v>
      </c>
      <c r="R1220" t="s">
        <v>0</v>
      </c>
      <c r="S1220">
        <v>7939051</v>
      </c>
    </row>
    <row r="1221" spans="1:19" x14ac:dyDescent="0.3">
      <c r="A1221" t="s">
        <v>0</v>
      </c>
      <c r="B1221" t="s">
        <v>2138</v>
      </c>
      <c r="C1221" t="s">
        <v>2077</v>
      </c>
      <c r="D1221" t="s">
        <v>2128</v>
      </c>
      <c r="E1221" t="s">
        <v>2818</v>
      </c>
      <c r="F1221" t="s">
        <v>4378</v>
      </c>
      <c r="G1221" t="s">
        <v>1879</v>
      </c>
      <c r="H1221" t="s">
        <v>0</v>
      </c>
      <c r="I1221" t="s">
        <v>5503</v>
      </c>
      <c r="J1221" s="85">
        <v>44868</v>
      </c>
      <c r="K1221" t="s">
        <v>4375</v>
      </c>
      <c r="L1221" t="s">
        <v>4371</v>
      </c>
      <c r="M1221" t="s">
        <v>4372</v>
      </c>
      <c r="N1221" t="s">
        <v>708</v>
      </c>
      <c r="O1221" t="s">
        <v>708</v>
      </c>
      <c r="P1221" t="s">
        <v>4373</v>
      </c>
      <c r="Q1221" t="s">
        <v>4367</v>
      </c>
      <c r="R1221" t="s">
        <v>0</v>
      </c>
      <c r="S1221">
        <v>7939051</v>
      </c>
    </row>
    <row r="1222" spans="1:19" x14ac:dyDescent="0.3">
      <c r="A1222" t="s">
        <v>0</v>
      </c>
      <c r="B1222" t="s">
        <v>5502</v>
      </c>
      <c r="C1222" t="s">
        <v>2077</v>
      </c>
      <c r="D1222" t="s">
        <v>2126</v>
      </c>
      <c r="E1222" t="s">
        <v>2127</v>
      </c>
      <c r="F1222" t="s">
        <v>4368</v>
      </c>
      <c r="G1222" t="s">
        <v>101</v>
      </c>
      <c r="H1222" t="s">
        <v>0</v>
      </c>
      <c r="I1222" t="s">
        <v>5501</v>
      </c>
      <c r="J1222" s="85">
        <v>44853</v>
      </c>
      <c r="K1222" t="s">
        <v>4375</v>
      </c>
      <c r="L1222" t="s">
        <v>4371</v>
      </c>
      <c r="M1222" t="s">
        <v>4372</v>
      </c>
      <c r="N1222" t="s">
        <v>708</v>
      </c>
      <c r="O1222" t="s">
        <v>708</v>
      </c>
      <c r="P1222" t="s">
        <v>4373</v>
      </c>
      <c r="Q1222" t="s">
        <v>4367</v>
      </c>
      <c r="R1222" t="s">
        <v>0</v>
      </c>
      <c r="S1222">
        <v>7939061</v>
      </c>
    </row>
    <row r="1223" spans="1:19" x14ac:dyDescent="0.3">
      <c r="A1223" t="s">
        <v>0</v>
      </c>
      <c r="B1223" t="s">
        <v>5504</v>
      </c>
      <c r="C1223" t="s">
        <v>2077</v>
      </c>
      <c r="D1223" t="s">
        <v>2126</v>
      </c>
      <c r="E1223" t="s">
        <v>2127</v>
      </c>
      <c r="F1223" t="s">
        <v>4378</v>
      </c>
      <c r="G1223" t="s">
        <v>1879</v>
      </c>
      <c r="H1223" t="s">
        <v>0</v>
      </c>
      <c r="I1223" t="s">
        <v>5503</v>
      </c>
      <c r="J1223" s="85">
        <v>44868</v>
      </c>
      <c r="K1223" t="s">
        <v>4375</v>
      </c>
      <c r="L1223" t="s">
        <v>4371</v>
      </c>
      <c r="M1223" t="s">
        <v>4372</v>
      </c>
      <c r="N1223" t="s">
        <v>708</v>
      </c>
      <c r="O1223" t="s">
        <v>708</v>
      </c>
      <c r="P1223" t="s">
        <v>4373</v>
      </c>
      <c r="Q1223" t="s">
        <v>4367</v>
      </c>
      <c r="R1223" t="s">
        <v>0</v>
      </c>
      <c r="S1223">
        <v>7939061</v>
      </c>
    </row>
    <row r="1224" spans="1:19" x14ac:dyDescent="0.3">
      <c r="A1224" t="s">
        <v>0</v>
      </c>
      <c r="B1224" t="s">
        <v>2122</v>
      </c>
      <c r="C1224" t="s">
        <v>2077</v>
      </c>
      <c r="D1224" t="s">
        <v>2124</v>
      </c>
      <c r="E1224" t="s">
        <v>2817</v>
      </c>
      <c r="F1224" t="s">
        <v>4368</v>
      </c>
      <c r="G1224" t="s">
        <v>101</v>
      </c>
      <c r="H1224" t="s">
        <v>0</v>
      </c>
      <c r="I1224" t="s">
        <v>5501</v>
      </c>
      <c r="J1224" s="85">
        <v>44853</v>
      </c>
      <c r="K1224" t="s">
        <v>4375</v>
      </c>
      <c r="L1224" t="s">
        <v>4371</v>
      </c>
      <c r="M1224" t="s">
        <v>4372</v>
      </c>
      <c r="N1224" t="s">
        <v>708</v>
      </c>
      <c r="O1224" t="s">
        <v>708</v>
      </c>
      <c r="P1224" t="s">
        <v>4373</v>
      </c>
      <c r="Q1224" t="s">
        <v>4367</v>
      </c>
      <c r="R1224" t="s">
        <v>0</v>
      </c>
      <c r="S1224">
        <v>7939121</v>
      </c>
    </row>
    <row r="1225" spans="1:19" x14ac:dyDescent="0.3">
      <c r="A1225" t="s">
        <v>0</v>
      </c>
      <c r="B1225" t="s">
        <v>2140</v>
      </c>
      <c r="C1225" t="s">
        <v>2077</v>
      </c>
      <c r="D1225" t="s">
        <v>2124</v>
      </c>
      <c r="E1225" t="s">
        <v>2817</v>
      </c>
      <c r="F1225" t="s">
        <v>4378</v>
      </c>
      <c r="G1225" t="s">
        <v>1879</v>
      </c>
      <c r="H1225" t="s">
        <v>0</v>
      </c>
      <c r="I1225" t="s">
        <v>5503</v>
      </c>
      <c r="J1225" s="85">
        <v>44868</v>
      </c>
      <c r="K1225" t="s">
        <v>4375</v>
      </c>
      <c r="L1225" t="s">
        <v>4371</v>
      </c>
      <c r="M1225" t="s">
        <v>4372</v>
      </c>
      <c r="N1225" t="s">
        <v>708</v>
      </c>
      <c r="O1225" t="s">
        <v>708</v>
      </c>
      <c r="P1225" t="s">
        <v>4373</v>
      </c>
      <c r="Q1225" t="s">
        <v>4367</v>
      </c>
      <c r="R1225" t="s">
        <v>0</v>
      </c>
      <c r="S1225">
        <v>7939121</v>
      </c>
    </row>
    <row r="1226" spans="1:19" x14ac:dyDescent="0.3">
      <c r="A1226" t="s">
        <v>0</v>
      </c>
      <c r="B1226" t="s">
        <v>5512</v>
      </c>
      <c r="C1226" t="s">
        <v>2077</v>
      </c>
      <c r="D1226" t="s">
        <v>2455</v>
      </c>
      <c r="E1226" t="s">
        <v>2456</v>
      </c>
      <c r="F1226" t="s">
        <v>4368</v>
      </c>
      <c r="G1226" t="s">
        <v>101</v>
      </c>
      <c r="H1226" t="s">
        <v>0</v>
      </c>
      <c r="I1226" t="s">
        <v>5511</v>
      </c>
      <c r="J1226" s="85">
        <v>44950</v>
      </c>
      <c r="K1226" t="s">
        <v>4375</v>
      </c>
      <c r="L1226" t="s">
        <v>4371</v>
      </c>
      <c r="M1226" t="s">
        <v>4372</v>
      </c>
      <c r="N1226" t="s">
        <v>708</v>
      </c>
      <c r="O1226" t="s">
        <v>708</v>
      </c>
      <c r="P1226" t="s">
        <v>4373</v>
      </c>
      <c r="Q1226" t="s">
        <v>4367</v>
      </c>
      <c r="R1226" t="s">
        <v>0</v>
      </c>
      <c r="S1226">
        <v>7939171</v>
      </c>
    </row>
    <row r="1227" spans="1:19" x14ac:dyDescent="0.3">
      <c r="A1227" t="s">
        <v>0</v>
      </c>
      <c r="B1227" t="s">
        <v>5828</v>
      </c>
      <c r="C1227" t="s">
        <v>2077</v>
      </c>
      <c r="D1227" t="s">
        <v>2457</v>
      </c>
      <c r="E1227" t="s">
        <v>144</v>
      </c>
      <c r="F1227" t="s">
        <v>4368</v>
      </c>
      <c r="G1227" t="s">
        <v>101</v>
      </c>
      <c r="H1227" t="s">
        <v>0</v>
      </c>
      <c r="I1227" t="s">
        <v>4508</v>
      </c>
      <c r="J1227" s="85">
        <v>44949</v>
      </c>
      <c r="K1227" t="s">
        <v>4375</v>
      </c>
      <c r="L1227" t="s">
        <v>4371</v>
      </c>
      <c r="M1227" t="s">
        <v>4372</v>
      </c>
      <c r="N1227" t="s">
        <v>708</v>
      </c>
      <c r="O1227" t="s">
        <v>708</v>
      </c>
      <c r="P1227" t="s">
        <v>4373</v>
      </c>
      <c r="Q1227" t="s">
        <v>4367</v>
      </c>
      <c r="R1227" t="s">
        <v>0</v>
      </c>
      <c r="S1227">
        <v>7946761</v>
      </c>
    </row>
    <row r="1228" spans="1:19" x14ac:dyDescent="0.3">
      <c r="A1228" t="s">
        <v>0</v>
      </c>
      <c r="B1228" t="s">
        <v>5829</v>
      </c>
      <c r="C1228" t="s">
        <v>2077</v>
      </c>
      <c r="D1228" t="s">
        <v>2457</v>
      </c>
      <c r="E1228" t="s">
        <v>144</v>
      </c>
      <c r="F1228" t="s">
        <v>4378</v>
      </c>
      <c r="G1228" t="s">
        <v>1879</v>
      </c>
      <c r="H1228" t="s">
        <v>0</v>
      </c>
      <c r="I1228" t="s">
        <v>5531</v>
      </c>
      <c r="J1228" s="85">
        <v>45057</v>
      </c>
      <c r="K1228" t="s">
        <v>4375</v>
      </c>
      <c r="L1228" t="s">
        <v>4371</v>
      </c>
      <c r="M1228" t="s">
        <v>4372</v>
      </c>
      <c r="N1228" t="s">
        <v>708</v>
      </c>
      <c r="O1228" t="s">
        <v>708</v>
      </c>
      <c r="P1228" t="s">
        <v>4373</v>
      </c>
      <c r="Q1228" t="s">
        <v>4367</v>
      </c>
      <c r="R1228" t="s">
        <v>0</v>
      </c>
      <c r="S1228">
        <v>7946761</v>
      </c>
    </row>
    <row r="1229" spans="1:19" x14ac:dyDescent="0.3">
      <c r="A1229" t="s">
        <v>0</v>
      </c>
      <c r="B1229" t="s">
        <v>5830</v>
      </c>
      <c r="C1229" t="s">
        <v>2077</v>
      </c>
      <c r="D1229" t="s">
        <v>2457</v>
      </c>
      <c r="E1229" t="s">
        <v>144</v>
      </c>
      <c r="F1229" t="s">
        <v>24</v>
      </c>
      <c r="G1229" t="s">
        <v>4400</v>
      </c>
      <c r="H1229" t="s">
        <v>0</v>
      </c>
      <c r="I1229" t="s">
        <v>4662</v>
      </c>
      <c r="J1229" s="85">
        <v>45792</v>
      </c>
      <c r="K1229" t="s">
        <v>4375</v>
      </c>
      <c r="L1229" t="s">
        <v>4371</v>
      </c>
      <c r="M1229" t="s">
        <v>4372</v>
      </c>
      <c r="N1229" t="s">
        <v>0</v>
      </c>
      <c r="O1229" t="s">
        <v>0</v>
      </c>
      <c r="P1229" t="s">
        <v>4373</v>
      </c>
      <c r="Q1229" t="s">
        <v>4367</v>
      </c>
      <c r="R1229" t="s">
        <v>0</v>
      </c>
      <c r="S1229">
        <v>794676</v>
      </c>
    </row>
    <row r="1230" spans="1:19" x14ac:dyDescent="0.3">
      <c r="A1230" t="s">
        <v>0</v>
      </c>
      <c r="B1230" t="s">
        <v>5179</v>
      </c>
      <c r="C1230" t="s">
        <v>2077</v>
      </c>
      <c r="D1230" t="s">
        <v>2435</v>
      </c>
      <c r="E1230" t="s">
        <v>35</v>
      </c>
      <c r="F1230" t="s">
        <v>4368</v>
      </c>
      <c r="G1230" t="s">
        <v>101</v>
      </c>
      <c r="H1230" t="s">
        <v>0</v>
      </c>
      <c r="I1230" t="s">
        <v>4403</v>
      </c>
      <c r="J1230" s="85">
        <v>45261</v>
      </c>
      <c r="K1230" t="s">
        <v>4375</v>
      </c>
      <c r="L1230" t="s">
        <v>4371</v>
      </c>
      <c r="M1230" t="s">
        <v>4372</v>
      </c>
      <c r="N1230" t="s">
        <v>708</v>
      </c>
      <c r="O1230" t="s">
        <v>708</v>
      </c>
      <c r="P1230" t="s">
        <v>4373</v>
      </c>
      <c r="Q1230" t="s">
        <v>4367</v>
      </c>
      <c r="R1230" t="s">
        <v>0</v>
      </c>
      <c r="S1230">
        <v>7947021</v>
      </c>
    </row>
    <row r="1231" spans="1:19" x14ac:dyDescent="0.3">
      <c r="A1231" t="s">
        <v>0</v>
      </c>
      <c r="B1231" t="s">
        <v>5181</v>
      </c>
      <c r="C1231" t="s">
        <v>2077</v>
      </c>
      <c r="D1231" t="s">
        <v>2435</v>
      </c>
      <c r="E1231" t="s">
        <v>35</v>
      </c>
      <c r="F1231" t="s">
        <v>4378</v>
      </c>
      <c r="G1231" t="s">
        <v>1879</v>
      </c>
      <c r="H1231" t="s">
        <v>0</v>
      </c>
      <c r="I1231" t="s">
        <v>5180</v>
      </c>
      <c r="J1231" s="85">
        <v>44937</v>
      </c>
      <c r="K1231" t="s">
        <v>4375</v>
      </c>
      <c r="L1231" t="s">
        <v>4371</v>
      </c>
      <c r="M1231" t="s">
        <v>4372</v>
      </c>
      <c r="N1231" t="s">
        <v>708</v>
      </c>
      <c r="O1231" t="s">
        <v>708</v>
      </c>
      <c r="P1231" t="s">
        <v>4373</v>
      </c>
      <c r="Q1231" t="s">
        <v>4367</v>
      </c>
      <c r="R1231" t="s">
        <v>0</v>
      </c>
      <c r="S1231">
        <v>7947021</v>
      </c>
    </row>
    <row r="1232" spans="1:19" x14ac:dyDescent="0.3">
      <c r="A1232" t="s">
        <v>0</v>
      </c>
      <c r="B1232" t="s">
        <v>5529</v>
      </c>
      <c r="C1232" t="s">
        <v>2077</v>
      </c>
      <c r="D1232" t="s">
        <v>2465</v>
      </c>
      <c r="E1232" t="s">
        <v>2466</v>
      </c>
      <c r="F1232" t="s">
        <v>4368</v>
      </c>
      <c r="G1232" t="s">
        <v>4387</v>
      </c>
      <c r="H1232" t="s">
        <v>0</v>
      </c>
      <c r="I1232" t="s">
        <v>4538</v>
      </c>
      <c r="J1232" s="85">
        <v>46082</v>
      </c>
      <c r="K1232" t="s">
        <v>4375</v>
      </c>
      <c r="L1232" t="s">
        <v>4371</v>
      </c>
      <c r="M1232" t="s">
        <v>4372</v>
      </c>
      <c r="N1232" t="s">
        <v>702</v>
      </c>
      <c r="O1232" t="s">
        <v>708</v>
      </c>
      <c r="P1232" t="s">
        <v>4373</v>
      </c>
      <c r="Q1232" t="s">
        <v>4367</v>
      </c>
      <c r="R1232" t="s">
        <v>0</v>
      </c>
      <c r="S1232">
        <v>7947042</v>
      </c>
    </row>
    <row r="1233" spans="1:19" x14ac:dyDescent="0.3">
      <c r="A1233" t="s">
        <v>0</v>
      </c>
      <c r="B1233" t="s">
        <v>5530</v>
      </c>
      <c r="C1233" t="s">
        <v>2077</v>
      </c>
      <c r="D1233" t="s">
        <v>2465</v>
      </c>
      <c r="E1233" t="s">
        <v>2466</v>
      </c>
      <c r="F1233" t="s">
        <v>4384</v>
      </c>
      <c r="G1233" t="s">
        <v>57</v>
      </c>
      <c r="H1233" t="s">
        <v>0</v>
      </c>
      <c r="I1233" t="s">
        <v>4538</v>
      </c>
      <c r="J1233" s="85">
        <v>45261</v>
      </c>
      <c r="K1233" t="s">
        <v>4390</v>
      </c>
      <c r="L1233" t="s">
        <v>4371</v>
      </c>
      <c r="M1233" t="s">
        <v>4372</v>
      </c>
      <c r="N1233" t="s">
        <v>708</v>
      </c>
      <c r="O1233" t="s">
        <v>708</v>
      </c>
      <c r="P1233" t="s">
        <v>4373</v>
      </c>
      <c r="Q1233" t="s">
        <v>4367</v>
      </c>
      <c r="R1233" t="s">
        <v>0</v>
      </c>
      <c r="S1233">
        <v>7947041</v>
      </c>
    </row>
    <row r="1234" spans="1:19" x14ac:dyDescent="0.3">
      <c r="A1234" t="s">
        <v>0</v>
      </c>
      <c r="B1234" t="s">
        <v>5532</v>
      </c>
      <c r="C1234" t="s">
        <v>2077</v>
      </c>
      <c r="D1234" t="s">
        <v>2465</v>
      </c>
      <c r="E1234" t="s">
        <v>2466</v>
      </c>
      <c r="F1234" t="s">
        <v>4378</v>
      </c>
      <c r="G1234" t="s">
        <v>1879</v>
      </c>
      <c r="H1234" t="s">
        <v>0</v>
      </c>
      <c r="I1234" t="s">
        <v>5531</v>
      </c>
      <c r="J1234" s="85">
        <v>45057</v>
      </c>
      <c r="K1234" t="s">
        <v>4375</v>
      </c>
      <c r="L1234" t="s">
        <v>4371</v>
      </c>
      <c r="M1234" t="s">
        <v>4372</v>
      </c>
      <c r="N1234" t="s">
        <v>708</v>
      </c>
      <c r="O1234" t="s">
        <v>708</v>
      </c>
      <c r="P1234" t="s">
        <v>4373</v>
      </c>
      <c r="Q1234" t="s">
        <v>4367</v>
      </c>
      <c r="R1234" t="s">
        <v>0</v>
      </c>
      <c r="S1234">
        <v>7947041</v>
      </c>
    </row>
    <row r="1235" spans="1:19" x14ac:dyDescent="0.3">
      <c r="A1235" t="s">
        <v>0</v>
      </c>
      <c r="B1235" t="s">
        <v>5534</v>
      </c>
      <c r="C1235" t="s">
        <v>2077</v>
      </c>
      <c r="D1235" t="s">
        <v>2465</v>
      </c>
      <c r="E1235" t="s">
        <v>2466</v>
      </c>
      <c r="F1235" t="s">
        <v>24</v>
      </c>
      <c r="G1235" t="s">
        <v>4400</v>
      </c>
      <c r="H1235" t="s">
        <v>0</v>
      </c>
      <c r="I1235" t="s">
        <v>5533</v>
      </c>
      <c r="J1235" s="85">
        <v>45443</v>
      </c>
      <c r="K1235" t="s">
        <v>4375</v>
      </c>
      <c r="L1235" t="s">
        <v>4371</v>
      </c>
      <c r="M1235" t="s">
        <v>4372</v>
      </c>
      <c r="N1235" t="s">
        <v>0</v>
      </c>
      <c r="O1235" t="s">
        <v>0</v>
      </c>
      <c r="P1235" t="s">
        <v>4373</v>
      </c>
      <c r="Q1235" t="s">
        <v>4367</v>
      </c>
      <c r="R1235" t="s">
        <v>0</v>
      </c>
      <c r="S1235">
        <v>794704</v>
      </c>
    </row>
    <row r="1236" spans="1:19" x14ac:dyDescent="0.3">
      <c r="A1236" t="s">
        <v>0</v>
      </c>
      <c r="B1236" t="s">
        <v>5535</v>
      </c>
      <c r="C1236" t="s">
        <v>2077</v>
      </c>
      <c r="D1236" t="s">
        <v>2467</v>
      </c>
      <c r="E1236" t="s">
        <v>1069</v>
      </c>
      <c r="F1236" t="s">
        <v>4368</v>
      </c>
      <c r="G1236" t="s">
        <v>101</v>
      </c>
      <c r="H1236" t="s">
        <v>0</v>
      </c>
      <c r="I1236" t="s">
        <v>4403</v>
      </c>
      <c r="J1236" s="85">
        <v>45261</v>
      </c>
      <c r="K1236" t="s">
        <v>4375</v>
      </c>
      <c r="L1236" t="s">
        <v>4371</v>
      </c>
      <c r="M1236" t="s">
        <v>4372</v>
      </c>
      <c r="N1236" t="s">
        <v>708</v>
      </c>
      <c r="O1236" t="s">
        <v>708</v>
      </c>
      <c r="P1236" t="s">
        <v>4373</v>
      </c>
      <c r="Q1236" t="s">
        <v>4367</v>
      </c>
      <c r="R1236" t="s">
        <v>0</v>
      </c>
      <c r="S1236">
        <v>7947061</v>
      </c>
    </row>
    <row r="1237" spans="1:19" x14ac:dyDescent="0.3">
      <c r="A1237" t="s">
        <v>0</v>
      </c>
      <c r="B1237" t="s">
        <v>5537</v>
      </c>
      <c r="C1237" t="s">
        <v>2077</v>
      </c>
      <c r="D1237" t="s">
        <v>2467</v>
      </c>
      <c r="E1237" t="s">
        <v>1069</v>
      </c>
      <c r="F1237" t="s">
        <v>4378</v>
      </c>
      <c r="G1237" t="s">
        <v>1879</v>
      </c>
      <c r="H1237" t="s">
        <v>0</v>
      </c>
      <c r="I1237" t="s">
        <v>5536</v>
      </c>
      <c r="J1237" s="85">
        <v>45056</v>
      </c>
      <c r="K1237" t="s">
        <v>4375</v>
      </c>
      <c r="L1237" t="s">
        <v>4371</v>
      </c>
      <c r="M1237" t="s">
        <v>4372</v>
      </c>
      <c r="N1237" t="s">
        <v>708</v>
      </c>
      <c r="O1237" t="s">
        <v>708</v>
      </c>
      <c r="P1237" t="s">
        <v>4373</v>
      </c>
      <c r="Q1237" t="s">
        <v>4367</v>
      </c>
      <c r="R1237" t="s">
        <v>0</v>
      </c>
      <c r="S1237">
        <v>7947061</v>
      </c>
    </row>
    <row r="1238" spans="1:19" x14ac:dyDescent="0.3">
      <c r="A1238" t="s">
        <v>0</v>
      </c>
      <c r="B1238" t="s">
        <v>5541</v>
      </c>
      <c r="C1238" t="s">
        <v>2077</v>
      </c>
      <c r="D1238" t="s">
        <v>2441</v>
      </c>
      <c r="E1238" t="s">
        <v>2442</v>
      </c>
      <c r="F1238" t="s">
        <v>4368</v>
      </c>
      <c r="G1238" t="s">
        <v>101</v>
      </c>
      <c r="H1238" t="s">
        <v>0</v>
      </c>
      <c r="I1238" t="s">
        <v>4403</v>
      </c>
      <c r="J1238" s="85">
        <v>45261</v>
      </c>
      <c r="K1238" t="s">
        <v>4375</v>
      </c>
      <c r="L1238" t="s">
        <v>4371</v>
      </c>
      <c r="M1238" t="s">
        <v>4372</v>
      </c>
      <c r="N1238" t="s">
        <v>708</v>
      </c>
      <c r="O1238" t="s">
        <v>708</v>
      </c>
      <c r="P1238" t="s">
        <v>4373</v>
      </c>
      <c r="Q1238" t="s">
        <v>4367</v>
      </c>
      <c r="R1238" t="s">
        <v>0</v>
      </c>
      <c r="S1238">
        <v>7947521</v>
      </c>
    </row>
    <row r="1239" spans="1:19" x14ac:dyDescent="0.3">
      <c r="A1239" t="s">
        <v>0</v>
      </c>
      <c r="B1239" t="s">
        <v>5543</v>
      </c>
      <c r="C1239" t="s">
        <v>2077</v>
      </c>
      <c r="D1239" t="s">
        <v>2441</v>
      </c>
      <c r="E1239" t="s">
        <v>2442</v>
      </c>
      <c r="F1239" t="s">
        <v>4378</v>
      </c>
      <c r="G1239" t="s">
        <v>1879</v>
      </c>
      <c r="H1239" t="s">
        <v>0</v>
      </c>
      <c r="I1239" t="s">
        <v>5542</v>
      </c>
      <c r="J1239" s="85">
        <v>44943</v>
      </c>
      <c r="K1239" t="s">
        <v>4375</v>
      </c>
      <c r="L1239" t="s">
        <v>4371</v>
      </c>
      <c r="M1239" t="s">
        <v>4372</v>
      </c>
      <c r="N1239" t="s">
        <v>708</v>
      </c>
      <c r="O1239" t="s">
        <v>708</v>
      </c>
      <c r="P1239" t="s">
        <v>4373</v>
      </c>
      <c r="Q1239" t="s">
        <v>4367</v>
      </c>
      <c r="R1239" t="s">
        <v>0</v>
      </c>
      <c r="S1239">
        <v>7947521</v>
      </c>
    </row>
    <row r="1240" spans="1:19" x14ac:dyDescent="0.3">
      <c r="A1240" t="s">
        <v>0</v>
      </c>
      <c r="B1240" t="s">
        <v>5538</v>
      </c>
      <c r="C1240" t="s">
        <v>2077</v>
      </c>
      <c r="D1240" t="s">
        <v>2459</v>
      </c>
      <c r="E1240" t="s">
        <v>2460</v>
      </c>
      <c r="F1240" t="s">
        <v>4368</v>
      </c>
      <c r="G1240" t="s">
        <v>3613</v>
      </c>
      <c r="H1240" t="s">
        <v>0</v>
      </c>
      <c r="I1240" t="s">
        <v>5548</v>
      </c>
      <c r="J1240" s="85">
        <v>44946</v>
      </c>
      <c r="K1240" t="s">
        <v>5548</v>
      </c>
      <c r="L1240" t="s">
        <v>4371</v>
      </c>
      <c r="M1240" t="s">
        <v>4372</v>
      </c>
      <c r="N1240" t="s">
        <v>708</v>
      </c>
      <c r="O1240" t="s">
        <v>708</v>
      </c>
      <c r="P1240" t="s">
        <v>4373</v>
      </c>
      <c r="Q1240" t="s">
        <v>4367</v>
      </c>
      <c r="R1240" t="s">
        <v>0</v>
      </c>
      <c r="S1240">
        <v>7947551</v>
      </c>
    </row>
    <row r="1241" spans="1:19" x14ac:dyDescent="0.3">
      <c r="A1241" t="s">
        <v>0</v>
      </c>
      <c r="B1241" t="s">
        <v>5538</v>
      </c>
      <c r="C1241" t="s">
        <v>2077</v>
      </c>
      <c r="D1241" t="s">
        <v>2459</v>
      </c>
      <c r="E1241" t="s">
        <v>2460</v>
      </c>
      <c r="F1241" t="s">
        <v>4376</v>
      </c>
      <c r="G1241" t="s">
        <v>101</v>
      </c>
      <c r="H1241" t="s">
        <v>0</v>
      </c>
      <c r="I1241" t="s">
        <v>4919</v>
      </c>
      <c r="J1241" s="85">
        <v>45742</v>
      </c>
      <c r="K1241" t="s">
        <v>4375</v>
      </c>
      <c r="L1241" t="s">
        <v>4371</v>
      </c>
      <c r="M1241" t="s">
        <v>4372</v>
      </c>
      <c r="N1241" t="s">
        <v>702</v>
      </c>
      <c r="O1241" t="s">
        <v>708</v>
      </c>
      <c r="P1241" t="s">
        <v>4373</v>
      </c>
      <c r="Q1241" t="s">
        <v>4367</v>
      </c>
      <c r="R1241" t="s">
        <v>0</v>
      </c>
      <c r="S1241">
        <v>7947552</v>
      </c>
    </row>
    <row r="1242" spans="1:19" x14ac:dyDescent="0.3">
      <c r="A1242" t="s">
        <v>0</v>
      </c>
      <c r="B1242" t="s">
        <v>5544</v>
      </c>
      <c r="C1242" t="s">
        <v>2077</v>
      </c>
      <c r="D1242" t="s">
        <v>2443</v>
      </c>
      <c r="E1242" t="s">
        <v>2444</v>
      </c>
      <c r="F1242" t="s">
        <v>4368</v>
      </c>
      <c r="G1242" t="s">
        <v>101</v>
      </c>
      <c r="H1242" t="s">
        <v>0</v>
      </c>
      <c r="I1242" t="s">
        <v>4403</v>
      </c>
      <c r="J1242" s="85">
        <v>45261</v>
      </c>
      <c r="K1242" t="s">
        <v>4375</v>
      </c>
      <c r="L1242" t="s">
        <v>4371</v>
      </c>
      <c r="M1242" t="s">
        <v>4372</v>
      </c>
      <c r="N1242" t="s">
        <v>708</v>
      </c>
      <c r="O1242" t="s">
        <v>708</v>
      </c>
      <c r="P1242" t="s">
        <v>4373</v>
      </c>
      <c r="Q1242" t="s">
        <v>4367</v>
      </c>
      <c r="R1242" t="s">
        <v>0</v>
      </c>
      <c r="S1242">
        <v>7947701</v>
      </c>
    </row>
    <row r="1243" spans="1:19" x14ac:dyDescent="0.3">
      <c r="A1243" t="s">
        <v>0</v>
      </c>
      <c r="B1243" t="s">
        <v>5545</v>
      </c>
      <c r="C1243" t="s">
        <v>2077</v>
      </c>
      <c r="D1243" t="s">
        <v>2443</v>
      </c>
      <c r="E1243" t="s">
        <v>2444</v>
      </c>
      <c r="F1243" t="s">
        <v>4378</v>
      </c>
      <c r="G1243" t="s">
        <v>1879</v>
      </c>
      <c r="H1243" t="s">
        <v>0</v>
      </c>
      <c r="I1243" t="s">
        <v>5542</v>
      </c>
      <c r="J1243" s="85">
        <v>44943</v>
      </c>
      <c r="K1243" t="s">
        <v>4375</v>
      </c>
      <c r="L1243" t="s">
        <v>4371</v>
      </c>
      <c r="M1243" t="s">
        <v>4372</v>
      </c>
      <c r="N1243" t="s">
        <v>708</v>
      </c>
      <c r="O1243" t="s">
        <v>708</v>
      </c>
      <c r="P1243" t="s">
        <v>4373</v>
      </c>
      <c r="Q1243" t="s">
        <v>4367</v>
      </c>
      <c r="R1243" t="s">
        <v>0</v>
      </c>
      <c r="S1243">
        <v>7947701</v>
      </c>
    </row>
    <row r="1244" spans="1:19" x14ac:dyDescent="0.3">
      <c r="A1244" t="s">
        <v>0</v>
      </c>
      <c r="B1244" t="s">
        <v>5547</v>
      </c>
      <c r="C1244" t="s">
        <v>2077</v>
      </c>
      <c r="D1244" t="s">
        <v>2443</v>
      </c>
      <c r="E1244" t="s">
        <v>2444</v>
      </c>
      <c r="F1244" t="s">
        <v>24</v>
      </c>
      <c r="G1244" t="s">
        <v>4400</v>
      </c>
      <c r="H1244" t="s">
        <v>0</v>
      </c>
      <c r="I1244" t="s">
        <v>5546</v>
      </c>
      <c r="J1244" s="85">
        <v>45721</v>
      </c>
      <c r="K1244" t="s">
        <v>4375</v>
      </c>
      <c r="L1244" t="s">
        <v>4371</v>
      </c>
      <c r="M1244" t="s">
        <v>4372</v>
      </c>
      <c r="N1244" t="s">
        <v>0</v>
      </c>
      <c r="O1244" t="s">
        <v>0</v>
      </c>
      <c r="P1244" t="s">
        <v>4373</v>
      </c>
      <c r="Q1244" t="s">
        <v>4367</v>
      </c>
      <c r="R1244" t="s">
        <v>0</v>
      </c>
      <c r="S1244">
        <v>794770</v>
      </c>
    </row>
    <row r="1245" spans="1:19" x14ac:dyDescent="0.3">
      <c r="A1245" t="s">
        <v>0</v>
      </c>
      <c r="B1245" t="s">
        <v>5549</v>
      </c>
      <c r="C1245" t="s">
        <v>2077</v>
      </c>
      <c r="D1245" t="s">
        <v>2443</v>
      </c>
      <c r="E1245" t="s">
        <v>2444</v>
      </c>
      <c r="F1245" t="s">
        <v>4417</v>
      </c>
      <c r="G1245" t="s">
        <v>4418</v>
      </c>
      <c r="H1245" t="s">
        <v>0</v>
      </c>
      <c r="I1245" t="s">
        <v>5548</v>
      </c>
      <c r="J1245" s="85">
        <v>45742</v>
      </c>
      <c r="K1245" t="s">
        <v>4375</v>
      </c>
      <c r="L1245" t="s">
        <v>4371</v>
      </c>
      <c r="M1245" t="s">
        <v>4372</v>
      </c>
      <c r="N1245" t="s">
        <v>0</v>
      </c>
      <c r="O1245" t="s">
        <v>0</v>
      </c>
      <c r="P1245" t="s">
        <v>4373</v>
      </c>
      <c r="Q1245" t="s">
        <v>4367</v>
      </c>
      <c r="R1245" t="s">
        <v>0</v>
      </c>
      <c r="S1245">
        <v>794770</v>
      </c>
    </row>
    <row r="1246" spans="1:19" x14ac:dyDescent="0.3">
      <c r="A1246" t="s">
        <v>0</v>
      </c>
      <c r="B1246" t="s">
        <v>5550</v>
      </c>
      <c r="C1246" t="s">
        <v>2077</v>
      </c>
      <c r="D1246" t="s">
        <v>2443</v>
      </c>
      <c r="E1246" t="s">
        <v>2444</v>
      </c>
      <c r="F1246" t="s">
        <v>4437</v>
      </c>
      <c r="G1246" t="s">
        <v>4418</v>
      </c>
      <c r="H1246" t="s">
        <v>0</v>
      </c>
      <c r="I1246" t="s">
        <v>4683</v>
      </c>
      <c r="J1246" s="85">
        <v>46034</v>
      </c>
      <c r="K1246" t="s">
        <v>4375</v>
      </c>
      <c r="L1246" t="s">
        <v>4371</v>
      </c>
      <c r="M1246" t="s">
        <v>4372</v>
      </c>
      <c r="N1246" t="s">
        <v>0</v>
      </c>
      <c r="O1246" t="s">
        <v>0</v>
      </c>
      <c r="P1246" t="s">
        <v>4373</v>
      </c>
      <c r="Q1246" t="s">
        <v>4367</v>
      </c>
      <c r="R1246" t="s">
        <v>0</v>
      </c>
      <c r="S1246">
        <v>794770</v>
      </c>
    </row>
    <row r="1247" spans="1:19" x14ac:dyDescent="0.3">
      <c r="A1247" t="s">
        <v>0</v>
      </c>
      <c r="B1247" t="s">
        <v>5539</v>
      </c>
      <c r="C1247" t="s">
        <v>2077</v>
      </c>
      <c r="D1247" t="s">
        <v>2461</v>
      </c>
      <c r="E1247" t="s">
        <v>2462</v>
      </c>
      <c r="F1247" t="s">
        <v>4368</v>
      </c>
      <c r="G1247" t="s">
        <v>4559</v>
      </c>
      <c r="H1247" t="s">
        <v>0</v>
      </c>
      <c r="I1247" t="s">
        <v>4511</v>
      </c>
      <c r="J1247" s="85">
        <v>44946</v>
      </c>
      <c r="K1247" t="s">
        <v>4511</v>
      </c>
      <c r="L1247" t="s">
        <v>4371</v>
      </c>
      <c r="M1247" t="s">
        <v>4372</v>
      </c>
      <c r="N1247" t="s">
        <v>708</v>
      </c>
      <c r="O1247" t="s">
        <v>708</v>
      </c>
      <c r="P1247" t="s">
        <v>4373</v>
      </c>
      <c r="Q1247" t="s">
        <v>4367</v>
      </c>
      <c r="R1247" t="s">
        <v>0</v>
      </c>
      <c r="S1247">
        <v>7947751</v>
      </c>
    </row>
    <row r="1248" spans="1:19" x14ac:dyDescent="0.3">
      <c r="A1248" t="s">
        <v>0</v>
      </c>
      <c r="B1248" t="s">
        <v>5540</v>
      </c>
      <c r="C1248" t="s">
        <v>2077</v>
      </c>
      <c r="D1248" t="s">
        <v>2461</v>
      </c>
      <c r="E1248" t="s">
        <v>2462</v>
      </c>
      <c r="F1248" t="s">
        <v>4376</v>
      </c>
      <c r="G1248" t="s">
        <v>4578</v>
      </c>
      <c r="H1248" t="s">
        <v>0</v>
      </c>
      <c r="I1248" t="s">
        <v>4408</v>
      </c>
      <c r="J1248" s="85">
        <v>46082</v>
      </c>
      <c r="K1248" t="s">
        <v>4375</v>
      </c>
      <c r="L1248" t="s">
        <v>4371</v>
      </c>
      <c r="M1248" t="s">
        <v>4372</v>
      </c>
      <c r="N1248" t="s">
        <v>1605</v>
      </c>
      <c r="O1248" t="s">
        <v>708</v>
      </c>
      <c r="P1248" t="s">
        <v>4373</v>
      </c>
      <c r="Q1248" t="s">
        <v>4367</v>
      </c>
      <c r="R1248" t="s">
        <v>0</v>
      </c>
      <c r="S1248">
        <v>7947753</v>
      </c>
    </row>
    <row r="1249" spans="1:19" x14ac:dyDescent="0.3">
      <c r="A1249" t="s">
        <v>0</v>
      </c>
      <c r="B1249" t="s">
        <v>5539</v>
      </c>
      <c r="C1249" t="s">
        <v>2077</v>
      </c>
      <c r="D1249" t="s">
        <v>2461</v>
      </c>
      <c r="E1249" t="s">
        <v>2462</v>
      </c>
      <c r="F1249" t="s">
        <v>4561</v>
      </c>
      <c r="G1249" t="s">
        <v>57</v>
      </c>
      <c r="H1249" t="s">
        <v>0</v>
      </c>
      <c r="I1249" t="s">
        <v>4408</v>
      </c>
      <c r="J1249" s="85">
        <v>45922</v>
      </c>
      <c r="K1249" t="s">
        <v>4390</v>
      </c>
      <c r="L1249" t="s">
        <v>4371</v>
      </c>
      <c r="M1249" t="s">
        <v>4372</v>
      </c>
      <c r="N1249" t="s">
        <v>702</v>
      </c>
      <c r="O1249" t="s">
        <v>708</v>
      </c>
      <c r="P1249" t="s">
        <v>4373</v>
      </c>
      <c r="Q1249" t="s">
        <v>4367</v>
      </c>
      <c r="R1249" t="s">
        <v>0</v>
      </c>
      <c r="S1249">
        <v>7947752</v>
      </c>
    </row>
    <row r="1250" spans="1:19" x14ac:dyDescent="0.3">
      <c r="A1250" t="s">
        <v>0</v>
      </c>
      <c r="B1250" t="s">
        <v>5560</v>
      </c>
      <c r="C1250" t="s">
        <v>2077</v>
      </c>
      <c r="D1250" t="s">
        <v>2445</v>
      </c>
      <c r="E1250" t="s">
        <v>139</v>
      </c>
      <c r="F1250" t="s">
        <v>4368</v>
      </c>
      <c r="G1250" t="s">
        <v>4387</v>
      </c>
      <c r="H1250" t="s">
        <v>0</v>
      </c>
      <c r="I1250" t="s">
        <v>4388</v>
      </c>
      <c r="J1250" s="85">
        <v>46082</v>
      </c>
      <c r="K1250" t="s">
        <v>4375</v>
      </c>
      <c r="L1250" t="s">
        <v>4371</v>
      </c>
      <c r="M1250" t="s">
        <v>4372</v>
      </c>
      <c r="N1250" t="s">
        <v>1605</v>
      </c>
      <c r="O1250" t="s">
        <v>708</v>
      </c>
      <c r="P1250" t="s">
        <v>4373</v>
      </c>
      <c r="Q1250" t="s">
        <v>4367</v>
      </c>
      <c r="R1250" t="s">
        <v>0</v>
      </c>
      <c r="S1250">
        <v>7947853</v>
      </c>
    </row>
    <row r="1251" spans="1:19" x14ac:dyDescent="0.3">
      <c r="A1251" t="s">
        <v>0</v>
      </c>
      <c r="B1251" t="s">
        <v>5561</v>
      </c>
      <c r="C1251" t="s">
        <v>2077</v>
      </c>
      <c r="D1251" t="s">
        <v>2445</v>
      </c>
      <c r="E1251" t="s">
        <v>139</v>
      </c>
      <c r="F1251" t="s">
        <v>4384</v>
      </c>
      <c r="G1251" t="s">
        <v>57</v>
      </c>
      <c r="H1251" t="s">
        <v>0</v>
      </c>
      <c r="I1251" t="s">
        <v>4388</v>
      </c>
      <c r="J1251" s="85">
        <v>45756</v>
      </c>
      <c r="K1251" t="s">
        <v>4390</v>
      </c>
      <c r="L1251" t="s">
        <v>4371</v>
      </c>
      <c r="M1251" t="s">
        <v>4372</v>
      </c>
      <c r="N1251" t="s">
        <v>708</v>
      </c>
      <c r="O1251" t="s">
        <v>708</v>
      </c>
      <c r="P1251" t="s">
        <v>4373</v>
      </c>
      <c r="Q1251" t="s">
        <v>4367</v>
      </c>
      <c r="R1251" t="s">
        <v>0</v>
      </c>
      <c r="S1251">
        <v>7947851</v>
      </c>
    </row>
    <row r="1252" spans="1:19" x14ac:dyDescent="0.3">
      <c r="A1252" t="s">
        <v>0</v>
      </c>
      <c r="B1252" t="s">
        <v>5562</v>
      </c>
      <c r="C1252" t="s">
        <v>2077</v>
      </c>
      <c r="D1252" t="s">
        <v>2445</v>
      </c>
      <c r="E1252" t="s">
        <v>139</v>
      </c>
      <c r="F1252" t="s">
        <v>4392</v>
      </c>
      <c r="G1252" t="s">
        <v>3198</v>
      </c>
      <c r="H1252" t="s">
        <v>0</v>
      </c>
      <c r="I1252" t="s">
        <v>4388</v>
      </c>
      <c r="J1252" s="85">
        <v>45756</v>
      </c>
      <c r="K1252" t="s">
        <v>4390</v>
      </c>
      <c r="L1252" t="s">
        <v>4371</v>
      </c>
      <c r="M1252" t="s">
        <v>4372</v>
      </c>
      <c r="N1252" t="s">
        <v>702</v>
      </c>
      <c r="O1252" t="s">
        <v>708</v>
      </c>
      <c r="P1252" t="s">
        <v>4373</v>
      </c>
      <c r="Q1252" t="s">
        <v>4367</v>
      </c>
      <c r="R1252" t="s">
        <v>0</v>
      </c>
      <c r="S1252">
        <v>7947852</v>
      </c>
    </row>
    <row r="1253" spans="1:19" x14ac:dyDescent="0.3">
      <c r="A1253" t="s">
        <v>0</v>
      </c>
      <c r="B1253" t="s">
        <v>5498</v>
      </c>
      <c r="C1253" t="s">
        <v>2077</v>
      </c>
      <c r="D1253" t="s">
        <v>2102</v>
      </c>
      <c r="E1253" t="s">
        <v>2103</v>
      </c>
      <c r="F1253" t="s">
        <v>4368</v>
      </c>
      <c r="G1253" t="s">
        <v>4387</v>
      </c>
      <c r="H1253" t="s">
        <v>0</v>
      </c>
      <c r="I1253" t="s">
        <v>4688</v>
      </c>
      <c r="J1253" s="85">
        <v>46082</v>
      </c>
      <c r="K1253" t="s">
        <v>4375</v>
      </c>
      <c r="L1253" t="s">
        <v>4371</v>
      </c>
      <c r="M1253" t="s">
        <v>4372</v>
      </c>
      <c r="N1253" t="s">
        <v>1605</v>
      </c>
      <c r="O1253" t="s">
        <v>708</v>
      </c>
      <c r="P1253" t="s">
        <v>4373</v>
      </c>
      <c r="Q1253" t="s">
        <v>4367</v>
      </c>
      <c r="R1253" t="s">
        <v>0</v>
      </c>
      <c r="S1253">
        <v>7950663</v>
      </c>
    </row>
    <row r="1254" spans="1:19" x14ac:dyDescent="0.3">
      <c r="A1254" t="s">
        <v>0</v>
      </c>
      <c r="B1254" t="s">
        <v>5499</v>
      </c>
      <c r="C1254" t="s">
        <v>2077</v>
      </c>
      <c r="D1254" t="s">
        <v>2102</v>
      </c>
      <c r="E1254" t="s">
        <v>2103</v>
      </c>
      <c r="F1254" t="s">
        <v>4384</v>
      </c>
      <c r="G1254" t="s">
        <v>1647</v>
      </c>
      <c r="H1254" t="s">
        <v>0</v>
      </c>
      <c r="I1254" t="s">
        <v>4688</v>
      </c>
      <c r="J1254" s="85">
        <v>45261</v>
      </c>
      <c r="K1254" t="s">
        <v>4390</v>
      </c>
      <c r="L1254" t="s">
        <v>4371</v>
      </c>
      <c r="M1254" t="s">
        <v>4372</v>
      </c>
      <c r="N1254" t="s">
        <v>702</v>
      </c>
      <c r="O1254" t="s">
        <v>708</v>
      </c>
      <c r="P1254" t="s">
        <v>4373</v>
      </c>
      <c r="Q1254" t="s">
        <v>4367</v>
      </c>
      <c r="R1254" t="s">
        <v>0</v>
      </c>
      <c r="S1254">
        <v>7950662</v>
      </c>
    </row>
    <row r="1255" spans="1:19" x14ac:dyDescent="0.3">
      <c r="A1255" t="s">
        <v>0</v>
      </c>
      <c r="B1255" t="s">
        <v>5497</v>
      </c>
      <c r="C1255" t="s">
        <v>2077</v>
      </c>
      <c r="D1255" t="s">
        <v>2099</v>
      </c>
      <c r="E1255" t="s">
        <v>2100</v>
      </c>
      <c r="F1255" t="s">
        <v>4368</v>
      </c>
      <c r="G1255" t="s">
        <v>1714</v>
      </c>
      <c r="H1255" t="s">
        <v>0</v>
      </c>
      <c r="I1255" t="s">
        <v>4405</v>
      </c>
      <c r="J1255" s="85">
        <v>45261</v>
      </c>
      <c r="K1255" t="s">
        <v>4375</v>
      </c>
      <c r="L1255" t="s">
        <v>4371</v>
      </c>
      <c r="M1255" t="s">
        <v>4372</v>
      </c>
      <c r="N1255" t="s">
        <v>702</v>
      </c>
      <c r="O1255" t="s">
        <v>708</v>
      </c>
      <c r="P1255" t="s">
        <v>4373</v>
      </c>
      <c r="Q1255" t="s">
        <v>4367</v>
      </c>
      <c r="R1255" t="s">
        <v>0</v>
      </c>
      <c r="S1255">
        <v>7950892</v>
      </c>
    </row>
    <row r="1256" spans="1:19" x14ac:dyDescent="0.3">
      <c r="A1256" t="s">
        <v>0</v>
      </c>
      <c r="B1256" t="s">
        <v>2115</v>
      </c>
      <c r="C1256" t="s">
        <v>2077</v>
      </c>
      <c r="D1256" t="s">
        <v>2269</v>
      </c>
      <c r="E1256" t="s">
        <v>2270</v>
      </c>
      <c r="F1256" t="s">
        <v>4368</v>
      </c>
      <c r="G1256" t="s">
        <v>1714</v>
      </c>
      <c r="H1256" t="s">
        <v>0</v>
      </c>
      <c r="I1256" t="s">
        <v>5500</v>
      </c>
      <c r="J1256" s="85">
        <v>44837</v>
      </c>
      <c r="K1256" t="s">
        <v>4375</v>
      </c>
      <c r="L1256" t="s">
        <v>4371</v>
      </c>
      <c r="M1256" t="s">
        <v>4372</v>
      </c>
      <c r="N1256" t="s">
        <v>708</v>
      </c>
      <c r="O1256" t="s">
        <v>708</v>
      </c>
      <c r="P1256" t="s">
        <v>4373</v>
      </c>
      <c r="Q1256" t="s">
        <v>4367</v>
      </c>
      <c r="R1256" t="s">
        <v>0</v>
      </c>
      <c r="S1256">
        <v>7958431</v>
      </c>
    </row>
    <row r="1257" spans="1:19" x14ac:dyDescent="0.3">
      <c r="A1257" t="s">
        <v>0</v>
      </c>
      <c r="B1257" t="s">
        <v>5552</v>
      </c>
      <c r="C1257" t="s">
        <v>2077</v>
      </c>
      <c r="D1257" t="s">
        <v>2417</v>
      </c>
      <c r="E1257" t="s">
        <v>272</v>
      </c>
      <c r="F1257" t="s">
        <v>4368</v>
      </c>
      <c r="G1257" t="s">
        <v>101</v>
      </c>
      <c r="H1257" t="s">
        <v>0</v>
      </c>
      <c r="I1257" t="s">
        <v>5551</v>
      </c>
      <c r="J1257" s="85">
        <v>44930</v>
      </c>
      <c r="K1257" t="s">
        <v>4375</v>
      </c>
      <c r="L1257" t="s">
        <v>4371</v>
      </c>
      <c r="M1257" t="s">
        <v>4372</v>
      </c>
      <c r="N1257" t="s">
        <v>708</v>
      </c>
      <c r="O1257" t="s">
        <v>708</v>
      </c>
      <c r="P1257" t="s">
        <v>4373</v>
      </c>
      <c r="Q1257" t="s">
        <v>4367</v>
      </c>
      <c r="R1257" t="s">
        <v>0</v>
      </c>
      <c r="S1257">
        <v>7963861</v>
      </c>
    </row>
    <row r="1258" spans="1:19" x14ac:dyDescent="0.3">
      <c r="A1258" t="s">
        <v>0</v>
      </c>
      <c r="B1258" t="s">
        <v>5554</v>
      </c>
      <c r="C1258" t="s">
        <v>2077</v>
      </c>
      <c r="D1258" t="s">
        <v>2417</v>
      </c>
      <c r="E1258" t="s">
        <v>272</v>
      </c>
      <c r="F1258" t="s">
        <v>4378</v>
      </c>
      <c r="G1258" t="s">
        <v>1879</v>
      </c>
      <c r="H1258" t="s">
        <v>0</v>
      </c>
      <c r="I1258" t="s">
        <v>5553</v>
      </c>
      <c r="J1258" s="85">
        <v>44938</v>
      </c>
      <c r="K1258" t="s">
        <v>4375</v>
      </c>
      <c r="L1258" t="s">
        <v>4371</v>
      </c>
      <c r="M1258" t="s">
        <v>4372</v>
      </c>
      <c r="N1258" t="s">
        <v>708</v>
      </c>
      <c r="O1258" t="s">
        <v>708</v>
      </c>
      <c r="P1258" t="s">
        <v>4373</v>
      </c>
      <c r="Q1258" t="s">
        <v>4367</v>
      </c>
      <c r="R1258" t="s">
        <v>0</v>
      </c>
      <c r="S1258">
        <v>7963861</v>
      </c>
    </row>
    <row r="1259" spans="1:19" x14ac:dyDescent="0.3">
      <c r="A1259" t="s">
        <v>0</v>
      </c>
      <c r="B1259" t="s">
        <v>5558</v>
      </c>
      <c r="C1259" t="s">
        <v>2077</v>
      </c>
      <c r="D1259" t="s">
        <v>2458</v>
      </c>
      <c r="E1259" t="s">
        <v>2449</v>
      </c>
      <c r="F1259" t="s">
        <v>4368</v>
      </c>
      <c r="G1259" t="s">
        <v>101</v>
      </c>
      <c r="H1259" t="s">
        <v>0</v>
      </c>
      <c r="I1259" t="s">
        <v>4380</v>
      </c>
      <c r="J1259" s="85">
        <v>45261</v>
      </c>
      <c r="K1259" t="s">
        <v>4375</v>
      </c>
      <c r="L1259" t="s">
        <v>4371</v>
      </c>
      <c r="M1259" t="s">
        <v>4372</v>
      </c>
      <c r="N1259" t="s">
        <v>708</v>
      </c>
      <c r="O1259" t="s">
        <v>708</v>
      </c>
      <c r="P1259" t="s">
        <v>4373</v>
      </c>
      <c r="Q1259" t="s">
        <v>4367</v>
      </c>
      <c r="R1259" t="s">
        <v>0</v>
      </c>
      <c r="S1259">
        <v>7965481</v>
      </c>
    </row>
    <row r="1260" spans="1:19" x14ac:dyDescent="0.3">
      <c r="A1260" t="s">
        <v>0</v>
      </c>
      <c r="B1260" t="s">
        <v>5559</v>
      </c>
      <c r="C1260" t="s">
        <v>2077</v>
      </c>
      <c r="D1260" t="s">
        <v>2458</v>
      </c>
      <c r="E1260" t="s">
        <v>2449</v>
      </c>
      <c r="F1260" t="s">
        <v>4378</v>
      </c>
      <c r="G1260" t="s">
        <v>1879</v>
      </c>
      <c r="H1260" t="s">
        <v>0</v>
      </c>
      <c r="I1260" t="s">
        <v>5531</v>
      </c>
      <c r="J1260" s="85">
        <v>45057</v>
      </c>
      <c r="K1260" t="s">
        <v>4375</v>
      </c>
      <c r="L1260" t="s">
        <v>4371</v>
      </c>
      <c r="M1260" t="s">
        <v>4372</v>
      </c>
      <c r="N1260" t="s">
        <v>708</v>
      </c>
      <c r="O1260" t="s">
        <v>708</v>
      </c>
      <c r="P1260" t="s">
        <v>4373</v>
      </c>
      <c r="Q1260" t="s">
        <v>4367</v>
      </c>
      <c r="R1260" t="s">
        <v>0</v>
      </c>
      <c r="S1260">
        <v>7965481</v>
      </c>
    </row>
    <row r="1261" spans="1:19" x14ac:dyDescent="0.3">
      <c r="A1261" t="s">
        <v>0</v>
      </c>
      <c r="B1261" t="s">
        <v>5831</v>
      </c>
      <c r="C1261" t="s">
        <v>2077</v>
      </c>
      <c r="D1261" t="s">
        <v>2313</v>
      </c>
      <c r="E1261" t="s">
        <v>2245</v>
      </c>
      <c r="F1261" t="s">
        <v>4368</v>
      </c>
      <c r="G1261" t="s">
        <v>1714</v>
      </c>
      <c r="H1261" t="s">
        <v>0</v>
      </c>
      <c r="I1261" t="s">
        <v>4403</v>
      </c>
      <c r="J1261" s="85">
        <v>45261</v>
      </c>
      <c r="K1261" t="s">
        <v>4375</v>
      </c>
      <c r="L1261" t="s">
        <v>4371</v>
      </c>
      <c r="M1261" t="s">
        <v>4372</v>
      </c>
      <c r="N1261" t="s">
        <v>708</v>
      </c>
      <c r="O1261" t="s">
        <v>708</v>
      </c>
      <c r="P1261" t="s">
        <v>4373</v>
      </c>
      <c r="Q1261" t="s">
        <v>4367</v>
      </c>
      <c r="R1261" t="s">
        <v>0</v>
      </c>
      <c r="S1261">
        <v>7972971</v>
      </c>
    </row>
    <row r="1262" spans="1:19" x14ac:dyDescent="0.3">
      <c r="A1262" t="s">
        <v>0</v>
      </c>
      <c r="B1262" t="s">
        <v>4230</v>
      </c>
      <c r="C1262" t="s">
        <v>2077</v>
      </c>
      <c r="D1262" t="s">
        <v>3066</v>
      </c>
      <c r="E1262" t="s">
        <v>2976</v>
      </c>
      <c r="F1262" t="s">
        <v>4368</v>
      </c>
      <c r="G1262" t="s">
        <v>4387</v>
      </c>
      <c r="H1262" t="s">
        <v>0</v>
      </c>
      <c r="I1262" t="s">
        <v>5380</v>
      </c>
      <c r="J1262" s="85">
        <v>46082</v>
      </c>
      <c r="K1262" t="s">
        <v>4375</v>
      </c>
      <c r="L1262" t="s">
        <v>4371</v>
      </c>
      <c r="M1262" t="s">
        <v>4372</v>
      </c>
      <c r="N1262" t="s">
        <v>702</v>
      </c>
      <c r="O1262" t="s">
        <v>708</v>
      </c>
      <c r="P1262" t="s">
        <v>4373</v>
      </c>
      <c r="Q1262" t="s">
        <v>4367</v>
      </c>
      <c r="R1262" t="s">
        <v>0</v>
      </c>
      <c r="S1262">
        <v>7977712</v>
      </c>
    </row>
    <row r="1263" spans="1:19" x14ac:dyDescent="0.3">
      <c r="A1263" t="s">
        <v>0</v>
      </c>
      <c r="B1263" t="s">
        <v>5507</v>
      </c>
      <c r="C1263" t="s">
        <v>2077</v>
      </c>
      <c r="D1263" t="s">
        <v>3066</v>
      </c>
      <c r="E1263" t="s">
        <v>2976</v>
      </c>
      <c r="F1263" t="s">
        <v>4384</v>
      </c>
      <c r="G1263" t="s">
        <v>1647</v>
      </c>
      <c r="H1263" t="s">
        <v>0</v>
      </c>
      <c r="I1263" t="s">
        <v>5380</v>
      </c>
      <c r="J1263" s="85">
        <v>46080</v>
      </c>
      <c r="K1263" t="s">
        <v>4390</v>
      </c>
      <c r="L1263" t="s">
        <v>4371</v>
      </c>
      <c r="M1263" t="s">
        <v>4372</v>
      </c>
      <c r="N1263" t="s">
        <v>708</v>
      </c>
      <c r="O1263" t="s">
        <v>708</v>
      </c>
      <c r="P1263" t="s">
        <v>4373</v>
      </c>
      <c r="Q1263" t="s">
        <v>4367</v>
      </c>
      <c r="R1263" t="s">
        <v>0</v>
      </c>
      <c r="S1263">
        <v>7977711</v>
      </c>
    </row>
    <row r="1264" spans="1:19" x14ac:dyDescent="0.3">
      <c r="A1264" t="s">
        <v>0</v>
      </c>
      <c r="B1264" t="s">
        <v>5508</v>
      </c>
      <c r="C1264" t="s">
        <v>2077</v>
      </c>
      <c r="D1264" t="s">
        <v>2267</v>
      </c>
      <c r="E1264" t="s">
        <v>2268</v>
      </c>
      <c r="F1264" t="s">
        <v>4368</v>
      </c>
      <c r="G1264" t="s">
        <v>4387</v>
      </c>
      <c r="H1264" t="s">
        <v>0</v>
      </c>
      <c r="I1264" t="s">
        <v>4688</v>
      </c>
      <c r="J1264" s="85">
        <v>46082</v>
      </c>
      <c r="K1264" t="s">
        <v>4375</v>
      </c>
      <c r="L1264" t="s">
        <v>4371</v>
      </c>
      <c r="M1264" t="s">
        <v>4372</v>
      </c>
      <c r="N1264" t="s">
        <v>702</v>
      </c>
      <c r="O1264" t="s">
        <v>708</v>
      </c>
      <c r="P1264" t="s">
        <v>4373</v>
      </c>
      <c r="Q1264" t="s">
        <v>4367</v>
      </c>
      <c r="R1264" t="s">
        <v>0</v>
      </c>
      <c r="S1264">
        <v>7977732</v>
      </c>
    </row>
    <row r="1265" spans="1:19" x14ac:dyDescent="0.3">
      <c r="A1265" t="s">
        <v>0</v>
      </c>
      <c r="B1265" t="s">
        <v>5509</v>
      </c>
      <c r="C1265" t="s">
        <v>2077</v>
      </c>
      <c r="D1265" t="s">
        <v>2267</v>
      </c>
      <c r="E1265" t="s">
        <v>2268</v>
      </c>
      <c r="F1265" t="s">
        <v>4384</v>
      </c>
      <c r="G1265" t="s">
        <v>1647</v>
      </c>
      <c r="H1265" t="s">
        <v>0</v>
      </c>
      <c r="I1265" t="s">
        <v>4688</v>
      </c>
      <c r="J1265" s="85">
        <v>45261</v>
      </c>
      <c r="K1265" t="s">
        <v>4390</v>
      </c>
      <c r="L1265" t="s">
        <v>4371</v>
      </c>
      <c r="M1265" t="s">
        <v>4372</v>
      </c>
      <c r="N1265" t="s">
        <v>708</v>
      </c>
      <c r="O1265" t="s">
        <v>708</v>
      </c>
      <c r="P1265" t="s">
        <v>4373</v>
      </c>
      <c r="Q1265" t="s">
        <v>4367</v>
      </c>
      <c r="R1265" t="s">
        <v>0</v>
      </c>
      <c r="S1265">
        <v>7977731</v>
      </c>
    </row>
    <row r="1266" spans="1:19" x14ac:dyDescent="0.3">
      <c r="A1266" t="s">
        <v>0</v>
      </c>
      <c r="B1266" t="s">
        <v>4018</v>
      </c>
      <c r="C1266" t="s">
        <v>2077</v>
      </c>
      <c r="D1266" t="s">
        <v>2266</v>
      </c>
      <c r="E1266" t="s">
        <v>2242</v>
      </c>
      <c r="F1266" t="s">
        <v>4368</v>
      </c>
      <c r="G1266" t="s">
        <v>4387</v>
      </c>
      <c r="H1266" t="s">
        <v>0</v>
      </c>
      <c r="I1266" t="s">
        <v>4565</v>
      </c>
      <c r="J1266" s="85">
        <v>46082</v>
      </c>
      <c r="K1266" t="s">
        <v>4375</v>
      </c>
      <c r="L1266" t="s">
        <v>4371</v>
      </c>
      <c r="M1266" t="s">
        <v>4372</v>
      </c>
      <c r="N1266" t="s">
        <v>1605</v>
      </c>
      <c r="O1266" t="s">
        <v>708</v>
      </c>
      <c r="P1266" t="s">
        <v>4373</v>
      </c>
      <c r="Q1266" t="s">
        <v>4367</v>
      </c>
      <c r="R1266" t="s">
        <v>0</v>
      </c>
      <c r="S1266">
        <v>7981013</v>
      </c>
    </row>
    <row r="1267" spans="1:19" x14ac:dyDescent="0.3">
      <c r="A1267" t="s">
        <v>0</v>
      </c>
      <c r="B1267" t="s">
        <v>5339</v>
      </c>
      <c r="C1267" t="s">
        <v>2077</v>
      </c>
      <c r="D1267" t="s">
        <v>2266</v>
      </c>
      <c r="E1267" t="s">
        <v>2242</v>
      </c>
      <c r="F1267" t="s">
        <v>4384</v>
      </c>
      <c r="G1267" t="s">
        <v>1647</v>
      </c>
      <c r="H1267" t="s">
        <v>0</v>
      </c>
      <c r="I1267" t="s">
        <v>4565</v>
      </c>
      <c r="J1267" s="85">
        <v>45369</v>
      </c>
      <c r="K1267" t="s">
        <v>4390</v>
      </c>
      <c r="L1267" t="s">
        <v>4371</v>
      </c>
      <c r="M1267" t="s">
        <v>4372</v>
      </c>
      <c r="N1267" t="s">
        <v>708</v>
      </c>
      <c r="O1267" t="s">
        <v>708</v>
      </c>
      <c r="P1267" t="s">
        <v>4373</v>
      </c>
      <c r="Q1267" t="s">
        <v>4367</v>
      </c>
      <c r="R1267" t="s">
        <v>0</v>
      </c>
      <c r="S1267">
        <v>7981011</v>
      </c>
    </row>
    <row r="1268" spans="1:19" x14ac:dyDescent="0.3">
      <c r="A1268" t="s">
        <v>0</v>
      </c>
      <c r="B1268" t="s">
        <v>2149</v>
      </c>
      <c r="C1268" t="s">
        <v>2077</v>
      </c>
      <c r="D1268" t="s">
        <v>2266</v>
      </c>
      <c r="E1268" t="s">
        <v>2242</v>
      </c>
      <c r="F1268" t="s">
        <v>4392</v>
      </c>
      <c r="G1268" t="s">
        <v>4393</v>
      </c>
      <c r="H1268" t="s">
        <v>0</v>
      </c>
      <c r="I1268" t="s">
        <v>4565</v>
      </c>
      <c r="J1268" s="85">
        <v>45261</v>
      </c>
      <c r="K1268" t="s">
        <v>4390</v>
      </c>
      <c r="L1268" t="s">
        <v>4371</v>
      </c>
      <c r="M1268" t="s">
        <v>4372</v>
      </c>
      <c r="N1268" t="s">
        <v>702</v>
      </c>
      <c r="O1268" t="s">
        <v>708</v>
      </c>
      <c r="P1268" t="s">
        <v>4373</v>
      </c>
      <c r="Q1268" t="s">
        <v>4367</v>
      </c>
      <c r="R1268" t="s">
        <v>0</v>
      </c>
      <c r="S1268">
        <v>7981012</v>
      </c>
    </row>
    <row r="1269" spans="1:19" x14ac:dyDescent="0.3">
      <c r="A1269" t="s">
        <v>0</v>
      </c>
      <c r="B1269" t="s">
        <v>2156</v>
      </c>
      <c r="C1269" t="s">
        <v>2077</v>
      </c>
      <c r="D1269" t="s">
        <v>2264</v>
      </c>
      <c r="E1269" t="s">
        <v>2265</v>
      </c>
      <c r="F1269" t="s">
        <v>4368</v>
      </c>
      <c r="G1269" t="s">
        <v>1714</v>
      </c>
      <c r="H1269" t="s">
        <v>0</v>
      </c>
      <c r="I1269" t="s">
        <v>5510</v>
      </c>
      <c r="J1269" s="85">
        <v>44880</v>
      </c>
      <c r="K1269" t="s">
        <v>4375</v>
      </c>
      <c r="L1269" t="s">
        <v>4371</v>
      </c>
      <c r="M1269" t="s">
        <v>4372</v>
      </c>
      <c r="N1269" t="s">
        <v>708</v>
      </c>
      <c r="O1269" t="s">
        <v>708</v>
      </c>
      <c r="P1269" t="s">
        <v>4373</v>
      </c>
      <c r="Q1269" t="s">
        <v>4367</v>
      </c>
      <c r="R1269" t="s">
        <v>0</v>
      </c>
      <c r="S1269">
        <v>7984431</v>
      </c>
    </row>
    <row r="1270" spans="1:19" x14ac:dyDescent="0.3">
      <c r="A1270" t="s">
        <v>0</v>
      </c>
      <c r="B1270" t="s">
        <v>5513</v>
      </c>
      <c r="C1270" t="s">
        <v>2077</v>
      </c>
      <c r="D1270" t="s">
        <v>2263</v>
      </c>
      <c r="E1270" t="s">
        <v>2243</v>
      </c>
      <c r="F1270" t="s">
        <v>4368</v>
      </c>
      <c r="G1270" t="s">
        <v>4387</v>
      </c>
      <c r="H1270" t="s">
        <v>0</v>
      </c>
      <c r="I1270" t="s">
        <v>4408</v>
      </c>
      <c r="J1270" s="85">
        <v>46082</v>
      </c>
      <c r="K1270" t="s">
        <v>4375</v>
      </c>
      <c r="L1270" t="s">
        <v>4371</v>
      </c>
      <c r="M1270" t="s">
        <v>4372</v>
      </c>
      <c r="N1270" t="s">
        <v>702</v>
      </c>
      <c r="O1270" t="s">
        <v>708</v>
      </c>
      <c r="P1270" t="s">
        <v>4373</v>
      </c>
      <c r="Q1270" t="s">
        <v>4367</v>
      </c>
      <c r="R1270" t="s">
        <v>0</v>
      </c>
      <c r="S1270">
        <v>7987152</v>
      </c>
    </row>
    <row r="1271" spans="1:19" x14ac:dyDescent="0.3">
      <c r="A1271" t="s">
        <v>0</v>
      </c>
      <c r="B1271" t="s">
        <v>5514</v>
      </c>
      <c r="C1271" t="s">
        <v>2077</v>
      </c>
      <c r="D1271" t="s">
        <v>2263</v>
      </c>
      <c r="E1271" t="s">
        <v>2243</v>
      </c>
      <c r="F1271" t="s">
        <v>4384</v>
      </c>
      <c r="G1271" t="s">
        <v>1647</v>
      </c>
      <c r="H1271" t="s">
        <v>0</v>
      </c>
      <c r="I1271" t="s">
        <v>4408</v>
      </c>
      <c r="J1271" s="85">
        <v>45261</v>
      </c>
      <c r="K1271" t="s">
        <v>4390</v>
      </c>
      <c r="L1271" t="s">
        <v>4371</v>
      </c>
      <c r="M1271" t="s">
        <v>4372</v>
      </c>
      <c r="N1271" t="s">
        <v>708</v>
      </c>
      <c r="O1271" t="s">
        <v>708</v>
      </c>
      <c r="P1271" t="s">
        <v>4373</v>
      </c>
      <c r="Q1271" t="s">
        <v>4367</v>
      </c>
      <c r="R1271" t="s">
        <v>0</v>
      </c>
      <c r="S1271">
        <v>7987151</v>
      </c>
    </row>
    <row r="1272" spans="1:19" x14ac:dyDescent="0.3">
      <c r="A1272" t="s">
        <v>0</v>
      </c>
      <c r="B1272" t="s">
        <v>5832</v>
      </c>
      <c r="C1272" t="s">
        <v>2077</v>
      </c>
      <c r="D1272" t="s">
        <v>2262</v>
      </c>
      <c r="E1272" t="s">
        <v>2244</v>
      </c>
      <c r="F1272" t="s">
        <v>4368</v>
      </c>
      <c r="G1272" t="s">
        <v>1714</v>
      </c>
      <c r="H1272" t="s">
        <v>0</v>
      </c>
      <c r="I1272" t="s">
        <v>4403</v>
      </c>
      <c r="J1272" s="85">
        <v>45261</v>
      </c>
      <c r="K1272" t="s">
        <v>4375</v>
      </c>
      <c r="L1272" t="s">
        <v>4371</v>
      </c>
      <c r="M1272" t="s">
        <v>4372</v>
      </c>
      <c r="N1272" t="s">
        <v>708</v>
      </c>
      <c r="O1272" t="s">
        <v>708</v>
      </c>
      <c r="P1272" t="s">
        <v>4373</v>
      </c>
      <c r="Q1272" t="s">
        <v>4367</v>
      </c>
      <c r="R1272" t="s">
        <v>0</v>
      </c>
      <c r="S1272">
        <v>7987161</v>
      </c>
    </row>
    <row r="1273" spans="1:19" x14ac:dyDescent="0.3">
      <c r="A1273" t="s">
        <v>0</v>
      </c>
      <c r="B1273" t="s">
        <v>5833</v>
      </c>
      <c r="C1273" t="s">
        <v>2077</v>
      </c>
      <c r="D1273" t="s">
        <v>2261</v>
      </c>
      <c r="E1273" t="s">
        <v>2244</v>
      </c>
      <c r="F1273" t="s">
        <v>4368</v>
      </c>
      <c r="G1273" t="s">
        <v>1714</v>
      </c>
      <c r="H1273" t="s">
        <v>0</v>
      </c>
      <c r="I1273" t="s">
        <v>4403</v>
      </c>
      <c r="J1273" s="85">
        <v>45261</v>
      </c>
      <c r="K1273" t="s">
        <v>4375</v>
      </c>
      <c r="L1273" t="s">
        <v>4371</v>
      </c>
      <c r="M1273" t="s">
        <v>4372</v>
      </c>
      <c r="N1273" t="s">
        <v>708</v>
      </c>
      <c r="O1273" t="s">
        <v>708</v>
      </c>
      <c r="P1273" t="s">
        <v>4373</v>
      </c>
      <c r="Q1273" t="s">
        <v>4367</v>
      </c>
      <c r="R1273" t="s">
        <v>0</v>
      </c>
      <c r="S1273">
        <v>7987171</v>
      </c>
    </row>
    <row r="1274" spans="1:19" x14ac:dyDescent="0.3">
      <c r="A1274" t="s">
        <v>0</v>
      </c>
      <c r="B1274" t="s">
        <v>2158</v>
      </c>
      <c r="C1274" t="s">
        <v>2077</v>
      </c>
      <c r="D1274" t="s">
        <v>2259</v>
      </c>
      <c r="E1274" t="s">
        <v>2260</v>
      </c>
      <c r="F1274" t="s">
        <v>4368</v>
      </c>
      <c r="G1274" t="s">
        <v>1714</v>
      </c>
      <c r="H1274" t="s">
        <v>0</v>
      </c>
      <c r="I1274" t="s">
        <v>5510</v>
      </c>
      <c r="J1274" s="85">
        <v>44880</v>
      </c>
      <c r="K1274" t="s">
        <v>4375</v>
      </c>
      <c r="L1274" t="s">
        <v>4371</v>
      </c>
      <c r="M1274" t="s">
        <v>4372</v>
      </c>
      <c r="N1274" t="s">
        <v>708</v>
      </c>
      <c r="O1274" t="s">
        <v>708</v>
      </c>
      <c r="P1274" t="s">
        <v>4373</v>
      </c>
      <c r="Q1274" t="s">
        <v>4367</v>
      </c>
      <c r="R1274" t="s">
        <v>0</v>
      </c>
      <c r="S1274">
        <v>7987931</v>
      </c>
    </row>
    <row r="1275" spans="1:19" x14ac:dyDescent="0.3">
      <c r="A1275" t="s">
        <v>0</v>
      </c>
      <c r="B1275" t="s">
        <v>5834</v>
      </c>
      <c r="C1275" t="s">
        <v>2077</v>
      </c>
      <c r="D1275" t="s">
        <v>2150</v>
      </c>
      <c r="E1275" t="s">
        <v>2151</v>
      </c>
      <c r="F1275" t="s">
        <v>4368</v>
      </c>
      <c r="G1275" t="s">
        <v>1714</v>
      </c>
      <c r="H1275" t="s">
        <v>0</v>
      </c>
      <c r="I1275" t="s">
        <v>4405</v>
      </c>
      <c r="J1275" s="85">
        <v>45261</v>
      </c>
      <c r="K1275" t="s">
        <v>4375</v>
      </c>
      <c r="L1275" t="s">
        <v>4371</v>
      </c>
      <c r="M1275" t="s">
        <v>4372</v>
      </c>
      <c r="N1275" t="s">
        <v>702</v>
      </c>
      <c r="O1275" t="s">
        <v>708</v>
      </c>
      <c r="P1275" t="s">
        <v>4373</v>
      </c>
      <c r="Q1275" t="s">
        <v>4367</v>
      </c>
      <c r="R1275" t="s">
        <v>0</v>
      </c>
      <c r="S1275">
        <v>7988002</v>
      </c>
    </row>
    <row r="1276" spans="1:19" x14ac:dyDescent="0.3">
      <c r="A1276" t="s">
        <v>0</v>
      </c>
      <c r="B1276" t="s">
        <v>5555</v>
      </c>
      <c r="C1276" t="s">
        <v>2077</v>
      </c>
      <c r="D1276" t="s">
        <v>2434</v>
      </c>
      <c r="E1276" t="s">
        <v>2025</v>
      </c>
      <c r="F1276" t="s">
        <v>4368</v>
      </c>
      <c r="G1276" t="s">
        <v>4387</v>
      </c>
      <c r="H1276" t="s">
        <v>0</v>
      </c>
      <c r="I1276" t="s">
        <v>4533</v>
      </c>
      <c r="J1276" s="85">
        <v>46082</v>
      </c>
      <c r="K1276" t="s">
        <v>4375</v>
      </c>
      <c r="L1276" t="s">
        <v>4371</v>
      </c>
      <c r="M1276" t="s">
        <v>4372</v>
      </c>
      <c r="N1276" t="s">
        <v>702</v>
      </c>
      <c r="O1276" t="s">
        <v>708</v>
      </c>
      <c r="P1276" t="s">
        <v>4373</v>
      </c>
      <c r="Q1276" t="s">
        <v>4367</v>
      </c>
      <c r="R1276" t="s">
        <v>0</v>
      </c>
      <c r="S1276">
        <v>7996392</v>
      </c>
    </row>
    <row r="1277" spans="1:19" x14ac:dyDescent="0.3">
      <c r="A1277" t="s">
        <v>0</v>
      </c>
      <c r="B1277" t="s">
        <v>5556</v>
      </c>
      <c r="C1277" t="s">
        <v>2077</v>
      </c>
      <c r="D1277" t="s">
        <v>2434</v>
      </c>
      <c r="E1277" t="s">
        <v>2025</v>
      </c>
      <c r="F1277" t="s">
        <v>4384</v>
      </c>
      <c r="G1277" t="s">
        <v>57</v>
      </c>
      <c r="H1277" t="s">
        <v>0</v>
      </c>
      <c r="I1277" t="s">
        <v>4533</v>
      </c>
      <c r="J1277" s="85">
        <v>45261</v>
      </c>
      <c r="K1277" t="s">
        <v>4390</v>
      </c>
      <c r="L1277" t="s">
        <v>4371</v>
      </c>
      <c r="M1277" t="s">
        <v>4372</v>
      </c>
      <c r="N1277" t="s">
        <v>708</v>
      </c>
      <c r="O1277" t="s">
        <v>708</v>
      </c>
      <c r="P1277" t="s">
        <v>4373</v>
      </c>
      <c r="Q1277" t="s">
        <v>4367</v>
      </c>
      <c r="R1277" t="s">
        <v>0</v>
      </c>
      <c r="S1277">
        <v>7996391</v>
      </c>
    </row>
    <row r="1278" spans="1:19" x14ac:dyDescent="0.3">
      <c r="A1278" t="s">
        <v>0</v>
      </c>
      <c r="B1278" t="s">
        <v>5557</v>
      </c>
      <c r="C1278" t="s">
        <v>2077</v>
      </c>
      <c r="D1278" t="s">
        <v>2434</v>
      </c>
      <c r="E1278" t="s">
        <v>2025</v>
      </c>
      <c r="F1278" t="s">
        <v>4378</v>
      </c>
      <c r="G1278" t="s">
        <v>1879</v>
      </c>
      <c r="H1278" t="s">
        <v>0</v>
      </c>
      <c r="I1278" t="s">
        <v>5553</v>
      </c>
      <c r="J1278" s="85">
        <v>44938</v>
      </c>
      <c r="K1278" t="s">
        <v>4375</v>
      </c>
      <c r="L1278" t="s">
        <v>4371</v>
      </c>
      <c r="M1278" t="s">
        <v>4372</v>
      </c>
      <c r="N1278" t="s">
        <v>708</v>
      </c>
      <c r="O1278" t="s">
        <v>708</v>
      </c>
      <c r="P1278" t="s">
        <v>4373</v>
      </c>
      <c r="Q1278" t="s">
        <v>4367</v>
      </c>
      <c r="R1278" t="s">
        <v>0</v>
      </c>
      <c r="S1278">
        <v>7996391</v>
      </c>
    </row>
    <row r="1279" spans="1:19" x14ac:dyDescent="0.3">
      <c r="A1279" t="s">
        <v>0</v>
      </c>
      <c r="B1279" t="s">
        <v>5835</v>
      </c>
      <c r="C1279" t="s">
        <v>2077</v>
      </c>
      <c r="D1279" t="s">
        <v>2790</v>
      </c>
      <c r="E1279" t="s">
        <v>2166</v>
      </c>
      <c r="F1279" t="s">
        <v>4368</v>
      </c>
      <c r="G1279" t="s">
        <v>101</v>
      </c>
      <c r="H1279" t="s">
        <v>0</v>
      </c>
      <c r="I1279" t="s">
        <v>4403</v>
      </c>
      <c r="J1279" s="85">
        <v>45261</v>
      </c>
      <c r="K1279" t="s">
        <v>4375</v>
      </c>
      <c r="L1279" t="s">
        <v>4371</v>
      </c>
      <c r="M1279" t="s">
        <v>4372</v>
      </c>
      <c r="N1279" t="s">
        <v>708</v>
      </c>
      <c r="O1279" t="s">
        <v>708</v>
      </c>
      <c r="P1279" t="s">
        <v>4373</v>
      </c>
      <c r="Q1279" t="s">
        <v>4367</v>
      </c>
      <c r="R1279" t="s">
        <v>0</v>
      </c>
      <c r="S1279">
        <v>7999821</v>
      </c>
    </row>
    <row r="1280" spans="1:19" x14ac:dyDescent="0.3">
      <c r="A1280" t="s">
        <v>0</v>
      </c>
      <c r="B1280" t="s">
        <v>4185</v>
      </c>
      <c r="C1280" t="s">
        <v>2077</v>
      </c>
      <c r="D1280" t="s">
        <v>2416</v>
      </c>
      <c r="E1280" t="s">
        <v>2167</v>
      </c>
      <c r="F1280" t="s">
        <v>4368</v>
      </c>
      <c r="G1280" t="s">
        <v>4387</v>
      </c>
      <c r="H1280" t="s">
        <v>0</v>
      </c>
      <c r="I1280" t="s">
        <v>4377</v>
      </c>
      <c r="J1280" s="85">
        <v>46082</v>
      </c>
      <c r="K1280" t="s">
        <v>4375</v>
      </c>
      <c r="L1280" t="s">
        <v>4371</v>
      </c>
      <c r="M1280" t="s">
        <v>4372</v>
      </c>
      <c r="N1280" t="s">
        <v>1605</v>
      </c>
      <c r="O1280" t="s">
        <v>708</v>
      </c>
      <c r="P1280" t="s">
        <v>4373</v>
      </c>
      <c r="Q1280" t="s">
        <v>4367</v>
      </c>
      <c r="R1280" t="s">
        <v>0</v>
      </c>
      <c r="S1280">
        <v>8000993</v>
      </c>
    </row>
    <row r="1281" spans="1:19" x14ac:dyDescent="0.3">
      <c r="A1281" t="s">
        <v>0</v>
      </c>
      <c r="B1281" t="s">
        <v>5564</v>
      </c>
      <c r="C1281" t="s">
        <v>2077</v>
      </c>
      <c r="D1281" t="s">
        <v>2416</v>
      </c>
      <c r="E1281" t="s">
        <v>2167</v>
      </c>
      <c r="F1281" t="s">
        <v>4384</v>
      </c>
      <c r="G1281" t="s">
        <v>1647</v>
      </c>
      <c r="H1281" t="s">
        <v>0</v>
      </c>
      <c r="I1281" t="s">
        <v>4377</v>
      </c>
      <c r="J1281" s="85">
        <v>45261</v>
      </c>
      <c r="K1281" t="s">
        <v>4390</v>
      </c>
      <c r="L1281" t="s">
        <v>4371</v>
      </c>
      <c r="M1281" t="s">
        <v>4372</v>
      </c>
      <c r="N1281" t="s">
        <v>702</v>
      </c>
      <c r="O1281" t="s">
        <v>708</v>
      </c>
      <c r="P1281" t="s">
        <v>4373</v>
      </c>
      <c r="Q1281" t="s">
        <v>4367</v>
      </c>
      <c r="R1281" t="s">
        <v>0</v>
      </c>
      <c r="S1281">
        <v>8000992</v>
      </c>
    </row>
    <row r="1282" spans="1:19" x14ac:dyDescent="0.3">
      <c r="A1282" t="s">
        <v>0</v>
      </c>
      <c r="B1282" t="s">
        <v>5563</v>
      </c>
      <c r="C1282" t="s">
        <v>2077</v>
      </c>
      <c r="D1282" t="s">
        <v>2415</v>
      </c>
      <c r="E1282" t="s">
        <v>383</v>
      </c>
      <c r="F1282" t="s">
        <v>4368</v>
      </c>
      <c r="G1282" t="s">
        <v>1714</v>
      </c>
      <c r="H1282" t="s">
        <v>0</v>
      </c>
      <c r="I1282" t="s">
        <v>4380</v>
      </c>
      <c r="J1282" s="85">
        <v>45261</v>
      </c>
      <c r="K1282" t="s">
        <v>4375</v>
      </c>
      <c r="L1282" t="s">
        <v>4371</v>
      </c>
      <c r="M1282" t="s">
        <v>4372</v>
      </c>
      <c r="N1282" t="s">
        <v>708</v>
      </c>
      <c r="O1282" t="s">
        <v>708</v>
      </c>
      <c r="P1282" t="s">
        <v>4373</v>
      </c>
      <c r="Q1282" t="s">
        <v>4367</v>
      </c>
      <c r="R1282" t="s">
        <v>0</v>
      </c>
      <c r="S1282">
        <v>8001271</v>
      </c>
    </row>
    <row r="1283" spans="1:19" x14ac:dyDescent="0.3">
      <c r="A1283" t="s">
        <v>0</v>
      </c>
      <c r="B1283" t="s">
        <v>5566</v>
      </c>
      <c r="C1283" t="s">
        <v>2077</v>
      </c>
      <c r="D1283" t="s">
        <v>2414</v>
      </c>
      <c r="E1283" t="s">
        <v>2246</v>
      </c>
      <c r="F1283" t="s">
        <v>4368</v>
      </c>
      <c r="G1283" t="s">
        <v>1714</v>
      </c>
      <c r="H1283" t="s">
        <v>0</v>
      </c>
      <c r="I1283" t="s">
        <v>4380</v>
      </c>
      <c r="J1283" s="85">
        <v>45261</v>
      </c>
      <c r="K1283" t="s">
        <v>4375</v>
      </c>
      <c r="L1283" t="s">
        <v>4371</v>
      </c>
      <c r="M1283" t="s">
        <v>4372</v>
      </c>
      <c r="N1283" t="s">
        <v>708</v>
      </c>
      <c r="O1283" t="s">
        <v>708</v>
      </c>
      <c r="P1283" t="s">
        <v>4373</v>
      </c>
      <c r="Q1283" t="s">
        <v>4367</v>
      </c>
      <c r="R1283" t="s">
        <v>0</v>
      </c>
      <c r="S1283">
        <v>8005271</v>
      </c>
    </row>
    <row r="1284" spans="1:19" x14ac:dyDescent="0.3">
      <c r="A1284" t="s">
        <v>0</v>
      </c>
      <c r="B1284" t="s">
        <v>4019</v>
      </c>
      <c r="C1284" t="s">
        <v>2077</v>
      </c>
      <c r="D1284" t="s">
        <v>2413</v>
      </c>
      <c r="E1284" t="s">
        <v>2257</v>
      </c>
      <c r="F1284" t="s">
        <v>4368</v>
      </c>
      <c r="G1284" t="s">
        <v>4387</v>
      </c>
      <c r="H1284" t="s">
        <v>0</v>
      </c>
      <c r="I1284" t="s">
        <v>4565</v>
      </c>
      <c r="J1284" s="85">
        <v>46082</v>
      </c>
      <c r="K1284" t="s">
        <v>4375</v>
      </c>
      <c r="L1284" t="s">
        <v>4371</v>
      </c>
      <c r="M1284" t="s">
        <v>4372</v>
      </c>
      <c r="N1284" t="s">
        <v>702</v>
      </c>
      <c r="O1284" t="s">
        <v>708</v>
      </c>
      <c r="P1284" t="s">
        <v>4373</v>
      </c>
      <c r="Q1284" t="s">
        <v>4367</v>
      </c>
      <c r="R1284" t="s">
        <v>0</v>
      </c>
      <c r="S1284">
        <v>8010842</v>
      </c>
    </row>
    <row r="1285" spans="1:19" x14ac:dyDescent="0.3">
      <c r="A1285" t="s">
        <v>0</v>
      </c>
      <c r="B1285" t="s">
        <v>5565</v>
      </c>
      <c r="C1285" t="s">
        <v>2077</v>
      </c>
      <c r="D1285" t="s">
        <v>2413</v>
      </c>
      <c r="E1285" t="s">
        <v>2257</v>
      </c>
      <c r="F1285" t="s">
        <v>4384</v>
      </c>
      <c r="G1285" t="s">
        <v>1647</v>
      </c>
      <c r="H1285" t="s">
        <v>0</v>
      </c>
      <c r="I1285" t="s">
        <v>4565</v>
      </c>
      <c r="J1285" s="85">
        <v>45261</v>
      </c>
      <c r="K1285" t="s">
        <v>4390</v>
      </c>
      <c r="L1285" t="s">
        <v>4371</v>
      </c>
      <c r="M1285" t="s">
        <v>4372</v>
      </c>
      <c r="N1285" t="s">
        <v>708</v>
      </c>
      <c r="O1285" t="s">
        <v>708</v>
      </c>
      <c r="P1285" t="s">
        <v>4373</v>
      </c>
      <c r="Q1285" t="s">
        <v>4367</v>
      </c>
      <c r="R1285" t="s">
        <v>0</v>
      </c>
      <c r="S1285">
        <v>8010841</v>
      </c>
    </row>
    <row r="1286" spans="1:19" x14ac:dyDescent="0.3">
      <c r="A1286" t="s">
        <v>0</v>
      </c>
      <c r="B1286" t="s">
        <v>5607</v>
      </c>
      <c r="C1286" t="s">
        <v>2077</v>
      </c>
      <c r="D1286" t="s">
        <v>2810</v>
      </c>
      <c r="E1286" t="s">
        <v>2811</v>
      </c>
      <c r="F1286" t="s">
        <v>4368</v>
      </c>
      <c r="G1286" t="s">
        <v>101</v>
      </c>
      <c r="H1286" t="s">
        <v>0</v>
      </c>
      <c r="I1286" t="s">
        <v>5605</v>
      </c>
      <c r="J1286" s="85">
        <v>45100</v>
      </c>
      <c r="K1286" t="s">
        <v>4375</v>
      </c>
      <c r="L1286" t="s">
        <v>4371</v>
      </c>
      <c r="M1286" t="s">
        <v>4372</v>
      </c>
      <c r="N1286" t="s">
        <v>708</v>
      </c>
      <c r="O1286" t="s">
        <v>708</v>
      </c>
      <c r="P1286" t="s">
        <v>4373</v>
      </c>
      <c r="Q1286" t="s">
        <v>4367</v>
      </c>
      <c r="R1286" t="s">
        <v>0</v>
      </c>
      <c r="S1286">
        <v>8012021</v>
      </c>
    </row>
    <row r="1287" spans="1:19" x14ac:dyDescent="0.3">
      <c r="A1287" t="s">
        <v>0</v>
      </c>
      <c r="B1287" t="s">
        <v>5606</v>
      </c>
      <c r="C1287" t="s">
        <v>2077</v>
      </c>
      <c r="D1287" t="s">
        <v>2809</v>
      </c>
      <c r="E1287" t="s">
        <v>292</v>
      </c>
      <c r="F1287" t="s">
        <v>4368</v>
      </c>
      <c r="G1287" t="s">
        <v>101</v>
      </c>
      <c r="H1287" t="s">
        <v>0</v>
      </c>
      <c r="I1287" t="s">
        <v>5605</v>
      </c>
      <c r="J1287" s="85">
        <v>45100</v>
      </c>
      <c r="K1287" t="s">
        <v>4375</v>
      </c>
      <c r="L1287" t="s">
        <v>4371</v>
      </c>
      <c r="M1287" t="s">
        <v>4372</v>
      </c>
      <c r="N1287" t="s">
        <v>708</v>
      </c>
      <c r="O1287" t="s">
        <v>708</v>
      </c>
      <c r="P1287" t="s">
        <v>4373</v>
      </c>
      <c r="Q1287" t="s">
        <v>4367</v>
      </c>
      <c r="R1287" t="s">
        <v>0</v>
      </c>
      <c r="S1287">
        <v>8012031</v>
      </c>
    </row>
    <row r="1288" spans="1:19" x14ac:dyDescent="0.3">
      <c r="A1288" t="s">
        <v>0</v>
      </c>
      <c r="B1288" t="s">
        <v>5836</v>
      </c>
      <c r="C1288" t="s">
        <v>2077</v>
      </c>
      <c r="D1288" t="s">
        <v>2477</v>
      </c>
      <c r="E1288" t="s">
        <v>2478</v>
      </c>
      <c r="F1288" t="s">
        <v>4368</v>
      </c>
      <c r="G1288" t="s">
        <v>101</v>
      </c>
      <c r="H1288" t="s">
        <v>0</v>
      </c>
      <c r="I1288" t="s">
        <v>4403</v>
      </c>
      <c r="J1288" s="85">
        <v>45261</v>
      </c>
      <c r="K1288" t="s">
        <v>4375</v>
      </c>
      <c r="L1288" t="s">
        <v>4371</v>
      </c>
      <c r="M1288" t="s">
        <v>4372</v>
      </c>
      <c r="N1288" t="s">
        <v>708</v>
      </c>
      <c r="O1288" t="s">
        <v>708</v>
      </c>
      <c r="P1288" t="s">
        <v>4373</v>
      </c>
      <c r="Q1288" t="s">
        <v>4367</v>
      </c>
      <c r="R1288" t="s">
        <v>0</v>
      </c>
      <c r="S1288">
        <v>8019381</v>
      </c>
    </row>
    <row r="1289" spans="1:19" x14ac:dyDescent="0.3">
      <c r="A1289" t="s">
        <v>0</v>
      </c>
      <c r="B1289" t="s">
        <v>5578</v>
      </c>
      <c r="C1289" t="s">
        <v>2077</v>
      </c>
      <c r="D1289" t="s">
        <v>2450</v>
      </c>
      <c r="E1289" t="s">
        <v>164</v>
      </c>
      <c r="F1289" t="s">
        <v>4368</v>
      </c>
      <c r="G1289" t="s">
        <v>4387</v>
      </c>
      <c r="H1289" t="s">
        <v>0</v>
      </c>
      <c r="I1289" t="s">
        <v>4681</v>
      </c>
      <c r="J1289" s="85">
        <v>46034</v>
      </c>
      <c r="K1289" t="s">
        <v>4375</v>
      </c>
      <c r="L1289" t="s">
        <v>4371</v>
      </c>
      <c r="M1289" t="s">
        <v>4372</v>
      </c>
      <c r="N1289" t="s">
        <v>702</v>
      </c>
      <c r="O1289" t="s">
        <v>708</v>
      </c>
      <c r="P1289" t="s">
        <v>4373</v>
      </c>
      <c r="Q1289" t="s">
        <v>4367</v>
      </c>
      <c r="R1289" t="s">
        <v>0</v>
      </c>
      <c r="S1289">
        <v>8020592</v>
      </c>
    </row>
    <row r="1290" spans="1:19" x14ac:dyDescent="0.3">
      <c r="A1290" t="s">
        <v>0</v>
      </c>
      <c r="B1290" t="s">
        <v>5579</v>
      </c>
      <c r="C1290" t="s">
        <v>2077</v>
      </c>
      <c r="D1290" t="s">
        <v>2450</v>
      </c>
      <c r="E1290" t="s">
        <v>164</v>
      </c>
      <c r="F1290" t="s">
        <v>4384</v>
      </c>
      <c r="G1290" t="s">
        <v>106</v>
      </c>
      <c r="H1290" t="s">
        <v>0</v>
      </c>
      <c r="I1290" t="s">
        <v>4681</v>
      </c>
      <c r="J1290" s="85">
        <v>45261</v>
      </c>
      <c r="K1290" t="s">
        <v>4683</v>
      </c>
      <c r="L1290" t="s">
        <v>4371</v>
      </c>
      <c r="M1290" t="s">
        <v>4372</v>
      </c>
      <c r="N1290" t="s">
        <v>708</v>
      </c>
      <c r="O1290" t="s">
        <v>708</v>
      </c>
      <c r="P1290" t="s">
        <v>4373</v>
      </c>
      <c r="Q1290" t="s">
        <v>4367</v>
      </c>
      <c r="R1290" t="s">
        <v>0</v>
      </c>
      <c r="S1290">
        <v>8020591</v>
      </c>
    </row>
    <row r="1291" spans="1:19" x14ac:dyDescent="0.3">
      <c r="A1291" t="s">
        <v>0</v>
      </c>
      <c r="B1291" t="s">
        <v>5581</v>
      </c>
      <c r="C1291" t="s">
        <v>2077</v>
      </c>
      <c r="D1291" t="s">
        <v>2450</v>
      </c>
      <c r="E1291" t="s">
        <v>164</v>
      </c>
      <c r="F1291" t="s">
        <v>24</v>
      </c>
      <c r="G1291" t="s">
        <v>4400</v>
      </c>
      <c r="H1291" t="s">
        <v>0</v>
      </c>
      <c r="I1291" t="s">
        <v>5580</v>
      </c>
      <c r="J1291" s="85">
        <v>45568</v>
      </c>
      <c r="K1291" t="s">
        <v>4375</v>
      </c>
      <c r="L1291" t="s">
        <v>4371</v>
      </c>
      <c r="M1291" t="s">
        <v>4372</v>
      </c>
      <c r="N1291" t="s">
        <v>0</v>
      </c>
      <c r="O1291" t="s">
        <v>0</v>
      </c>
      <c r="P1291" t="s">
        <v>4373</v>
      </c>
      <c r="Q1291" t="s">
        <v>4367</v>
      </c>
      <c r="R1291" t="s">
        <v>0</v>
      </c>
      <c r="S1291">
        <v>802059</v>
      </c>
    </row>
    <row r="1292" spans="1:19" x14ac:dyDescent="0.3">
      <c r="A1292" t="s">
        <v>0</v>
      </c>
      <c r="B1292" t="s">
        <v>5583</v>
      </c>
      <c r="C1292" t="s">
        <v>2077</v>
      </c>
      <c r="D1292" t="s">
        <v>2450</v>
      </c>
      <c r="E1292" t="s">
        <v>164</v>
      </c>
      <c r="F1292" t="s">
        <v>4417</v>
      </c>
      <c r="G1292" t="s">
        <v>4418</v>
      </c>
      <c r="H1292" t="s">
        <v>0</v>
      </c>
      <c r="I1292" t="s">
        <v>5582</v>
      </c>
      <c r="J1292" s="85">
        <v>45902</v>
      </c>
      <c r="K1292" t="s">
        <v>4375</v>
      </c>
      <c r="L1292" t="s">
        <v>4371</v>
      </c>
      <c r="M1292" t="s">
        <v>4372</v>
      </c>
      <c r="N1292" t="s">
        <v>0</v>
      </c>
      <c r="O1292" t="s">
        <v>0</v>
      </c>
      <c r="P1292" t="s">
        <v>4373</v>
      </c>
      <c r="Q1292" t="s">
        <v>4367</v>
      </c>
      <c r="R1292" t="s">
        <v>0</v>
      </c>
      <c r="S1292">
        <v>802059</v>
      </c>
    </row>
    <row r="1293" spans="1:19" x14ac:dyDescent="0.3">
      <c r="A1293" t="s">
        <v>0</v>
      </c>
      <c r="B1293" t="s">
        <v>5584</v>
      </c>
      <c r="C1293" t="s">
        <v>2077</v>
      </c>
      <c r="D1293" t="s">
        <v>2450</v>
      </c>
      <c r="E1293" t="s">
        <v>164</v>
      </c>
      <c r="F1293" t="s">
        <v>4437</v>
      </c>
      <c r="G1293" t="s">
        <v>4418</v>
      </c>
      <c r="H1293" t="s">
        <v>0</v>
      </c>
      <c r="I1293" t="s">
        <v>4435</v>
      </c>
      <c r="J1293" s="85">
        <v>45908</v>
      </c>
      <c r="K1293" t="s">
        <v>4375</v>
      </c>
      <c r="L1293" t="s">
        <v>4371</v>
      </c>
      <c r="M1293" t="s">
        <v>4372</v>
      </c>
      <c r="N1293" t="s">
        <v>0</v>
      </c>
      <c r="O1293" t="s">
        <v>0</v>
      </c>
      <c r="P1293" t="s">
        <v>4373</v>
      </c>
      <c r="Q1293" t="s">
        <v>4367</v>
      </c>
      <c r="R1293" t="s">
        <v>0</v>
      </c>
      <c r="S1293">
        <v>802059</v>
      </c>
    </row>
    <row r="1294" spans="1:19" x14ac:dyDescent="0.3">
      <c r="A1294" t="s">
        <v>0</v>
      </c>
      <c r="B1294" t="s">
        <v>5591</v>
      </c>
      <c r="C1294" t="s">
        <v>2077</v>
      </c>
      <c r="D1294" t="s">
        <v>2776</v>
      </c>
      <c r="E1294" t="s">
        <v>312</v>
      </c>
      <c r="F1294" t="s">
        <v>24</v>
      </c>
      <c r="G1294" t="s">
        <v>4400</v>
      </c>
      <c r="H1294" t="s">
        <v>0</v>
      </c>
      <c r="I1294" t="s">
        <v>5590</v>
      </c>
      <c r="J1294" s="85">
        <v>45573</v>
      </c>
      <c r="K1294" t="s">
        <v>4375</v>
      </c>
      <c r="L1294" t="s">
        <v>4371</v>
      </c>
      <c r="M1294" t="s">
        <v>4372</v>
      </c>
      <c r="N1294" t="s">
        <v>0</v>
      </c>
      <c r="O1294" t="s">
        <v>0</v>
      </c>
      <c r="P1294" t="s">
        <v>4373</v>
      </c>
      <c r="Q1294" t="s">
        <v>4367</v>
      </c>
      <c r="R1294" t="s">
        <v>0</v>
      </c>
      <c r="S1294">
        <v>802413</v>
      </c>
    </row>
    <row r="1295" spans="1:19" x14ac:dyDescent="0.3">
      <c r="A1295" t="s">
        <v>0</v>
      </c>
      <c r="B1295" t="s">
        <v>5601</v>
      </c>
      <c r="C1295" t="s">
        <v>2077</v>
      </c>
      <c r="D1295" t="s">
        <v>2788</v>
      </c>
      <c r="E1295" t="s">
        <v>173</v>
      </c>
      <c r="F1295" t="s">
        <v>4368</v>
      </c>
      <c r="G1295" t="s">
        <v>2847</v>
      </c>
      <c r="H1295" t="s">
        <v>0</v>
      </c>
      <c r="I1295" t="s">
        <v>5600</v>
      </c>
      <c r="J1295" s="85">
        <v>45034</v>
      </c>
      <c r="K1295" t="s">
        <v>4375</v>
      </c>
      <c r="L1295" t="s">
        <v>4371</v>
      </c>
      <c r="M1295" t="s">
        <v>4372</v>
      </c>
      <c r="N1295" t="s">
        <v>708</v>
      </c>
      <c r="O1295" t="s">
        <v>708</v>
      </c>
      <c r="P1295" t="s">
        <v>4373</v>
      </c>
      <c r="Q1295" t="s">
        <v>4367</v>
      </c>
      <c r="R1295" t="s">
        <v>0</v>
      </c>
      <c r="S1295">
        <v>8031841</v>
      </c>
    </row>
    <row r="1296" spans="1:19" x14ac:dyDescent="0.3">
      <c r="A1296" t="s">
        <v>0</v>
      </c>
      <c r="B1296" t="s">
        <v>5601</v>
      </c>
      <c r="C1296" t="s">
        <v>2077</v>
      </c>
      <c r="D1296" t="s">
        <v>2788</v>
      </c>
      <c r="E1296" t="s">
        <v>173</v>
      </c>
      <c r="F1296" t="s">
        <v>4384</v>
      </c>
      <c r="G1296" t="s">
        <v>2848</v>
      </c>
      <c r="H1296" t="s">
        <v>0</v>
      </c>
      <c r="I1296" t="s">
        <v>5600</v>
      </c>
      <c r="J1296" s="85">
        <v>45168</v>
      </c>
      <c r="K1296" t="s">
        <v>4375</v>
      </c>
      <c r="L1296" t="s">
        <v>4371</v>
      </c>
      <c r="M1296" t="s">
        <v>4372</v>
      </c>
      <c r="N1296" t="s">
        <v>702</v>
      </c>
      <c r="O1296" t="s">
        <v>708</v>
      </c>
      <c r="P1296" t="s">
        <v>4373</v>
      </c>
      <c r="Q1296" t="s">
        <v>4367</v>
      </c>
      <c r="R1296" t="s">
        <v>0</v>
      </c>
      <c r="S1296">
        <v>8031842</v>
      </c>
    </row>
    <row r="1297" spans="1:19" x14ac:dyDescent="0.3">
      <c r="A1297" t="s">
        <v>0</v>
      </c>
      <c r="B1297" t="s">
        <v>5602</v>
      </c>
      <c r="C1297" t="s">
        <v>2077</v>
      </c>
      <c r="D1297" t="s">
        <v>2788</v>
      </c>
      <c r="E1297" t="s">
        <v>173</v>
      </c>
      <c r="F1297" t="s">
        <v>4378</v>
      </c>
      <c r="G1297" t="s">
        <v>1573</v>
      </c>
      <c r="H1297" t="s">
        <v>0</v>
      </c>
      <c r="I1297" t="s">
        <v>5600</v>
      </c>
      <c r="J1297" s="85">
        <v>45040</v>
      </c>
      <c r="K1297" t="s">
        <v>4375</v>
      </c>
      <c r="L1297" t="s">
        <v>4371</v>
      </c>
      <c r="M1297" t="s">
        <v>4372</v>
      </c>
      <c r="N1297" t="s">
        <v>708</v>
      </c>
      <c r="O1297" t="s">
        <v>708</v>
      </c>
      <c r="P1297" t="s">
        <v>4373</v>
      </c>
      <c r="Q1297" t="s">
        <v>4367</v>
      </c>
      <c r="R1297" t="s">
        <v>0</v>
      </c>
      <c r="S1297">
        <v>8031841</v>
      </c>
    </row>
    <row r="1298" spans="1:19" x14ac:dyDescent="0.3">
      <c r="A1298" t="s">
        <v>0</v>
      </c>
      <c r="B1298" t="s">
        <v>5603</v>
      </c>
      <c r="C1298" t="s">
        <v>2077</v>
      </c>
      <c r="D1298" t="s">
        <v>2788</v>
      </c>
      <c r="E1298" t="s">
        <v>173</v>
      </c>
      <c r="F1298" t="s">
        <v>24</v>
      </c>
      <c r="G1298" t="s">
        <v>4400</v>
      </c>
      <c r="H1298" t="s">
        <v>0</v>
      </c>
      <c r="I1298" t="s">
        <v>5590</v>
      </c>
      <c r="J1298" s="85">
        <v>45573</v>
      </c>
      <c r="K1298" t="s">
        <v>4375</v>
      </c>
      <c r="L1298" t="s">
        <v>4371</v>
      </c>
      <c r="M1298" t="s">
        <v>4372</v>
      </c>
      <c r="N1298" t="s">
        <v>0</v>
      </c>
      <c r="O1298" t="s">
        <v>0</v>
      </c>
      <c r="P1298" t="s">
        <v>4373</v>
      </c>
      <c r="Q1298" t="s">
        <v>4367</v>
      </c>
      <c r="R1298" t="s">
        <v>0</v>
      </c>
      <c r="S1298">
        <v>803184</v>
      </c>
    </row>
    <row r="1299" spans="1:19" x14ac:dyDescent="0.3">
      <c r="A1299" t="s">
        <v>0</v>
      </c>
      <c r="B1299" t="s">
        <v>5586</v>
      </c>
      <c r="C1299" t="s">
        <v>2077</v>
      </c>
      <c r="D1299" t="s">
        <v>2468</v>
      </c>
      <c r="E1299" t="s">
        <v>2828</v>
      </c>
      <c r="F1299" t="s">
        <v>4368</v>
      </c>
      <c r="G1299" t="s">
        <v>1339</v>
      </c>
      <c r="H1299" t="s">
        <v>0</v>
      </c>
      <c r="I1299" t="s">
        <v>5585</v>
      </c>
      <c r="J1299" s="85">
        <v>44956</v>
      </c>
      <c r="K1299" t="s">
        <v>4375</v>
      </c>
      <c r="L1299" t="s">
        <v>4371</v>
      </c>
      <c r="M1299" t="s">
        <v>4372</v>
      </c>
      <c r="N1299" t="s">
        <v>708</v>
      </c>
      <c r="O1299" t="s">
        <v>708</v>
      </c>
      <c r="P1299" t="s">
        <v>4373</v>
      </c>
      <c r="Q1299" t="s">
        <v>4367</v>
      </c>
      <c r="R1299" t="s">
        <v>0</v>
      </c>
      <c r="S1299">
        <v>8034841</v>
      </c>
    </row>
    <row r="1300" spans="1:19" x14ac:dyDescent="0.3">
      <c r="A1300" t="s">
        <v>0</v>
      </c>
      <c r="B1300" t="s">
        <v>5588</v>
      </c>
      <c r="C1300" t="s">
        <v>2077</v>
      </c>
      <c r="D1300" t="s">
        <v>2468</v>
      </c>
      <c r="E1300" t="s">
        <v>2828</v>
      </c>
      <c r="F1300" t="s">
        <v>4378</v>
      </c>
      <c r="G1300" t="s">
        <v>2789</v>
      </c>
      <c r="H1300" t="s">
        <v>0</v>
      </c>
      <c r="I1300" t="s">
        <v>5587</v>
      </c>
      <c r="J1300" s="85">
        <v>45030</v>
      </c>
      <c r="K1300" t="s">
        <v>4375</v>
      </c>
      <c r="L1300" t="s">
        <v>4371</v>
      </c>
      <c r="M1300" t="s">
        <v>4372</v>
      </c>
      <c r="N1300" t="s">
        <v>708</v>
      </c>
      <c r="O1300" t="s">
        <v>708</v>
      </c>
      <c r="P1300" t="s">
        <v>4373</v>
      </c>
      <c r="Q1300" t="s">
        <v>4367</v>
      </c>
      <c r="R1300" t="s">
        <v>0</v>
      </c>
      <c r="S1300">
        <v>8034841</v>
      </c>
    </row>
    <row r="1301" spans="1:19" x14ac:dyDescent="0.3">
      <c r="A1301" t="s">
        <v>0</v>
      </c>
      <c r="B1301" t="s">
        <v>5589</v>
      </c>
      <c r="C1301" t="s">
        <v>2077</v>
      </c>
      <c r="D1301" t="s">
        <v>2480</v>
      </c>
      <c r="E1301" t="s">
        <v>1101</v>
      </c>
      <c r="F1301" t="s">
        <v>4368</v>
      </c>
      <c r="G1301" t="s">
        <v>1339</v>
      </c>
      <c r="H1301" t="s">
        <v>0</v>
      </c>
      <c r="I1301" t="s">
        <v>5071</v>
      </c>
      <c r="J1301" s="85">
        <v>44977</v>
      </c>
      <c r="K1301" t="s">
        <v>4375</v>
      </c>
      <c r="L1301" t="s">
        <v>4371</v>
      </c>
      <c r="M1301" t="s">
        <v>4372</v>
      </c>
      <c r="N1301" t="s">
        <v>708</v>
      </c>
      <c r="O1301" t="s">
        <v>708</v>
      </c>
      <c r="P1301" t="s">
        <v>4373</v>
      </c>
      <c r="Q1301" t="s">
        <v>4367</v>
      </c>
      <c r="R1301" t="s">
        <v>0</v>
      </c>
      <c r="S1301">
        <v>8053631</v>
      </c>
    </row>
    <row r="1302" spans="1:19" x14ac:dyDescent="0.3">
      <c r="A1302" t="s">
        <v>0</v>
      </c>
      <c r="B1302" t="s">
        <v>5599</v>
      </c>
      <c r="C1302" t="s">
        <v>2077</v>
      </c>
      <c r="D1302" t="s">
        <v>5597</v>
      </c>
      <c r="E1302" t="s">
        <v>5598</v>
      </c>
      <c r="F1302" t="s">
        <v>4368</v>
      </c>
      <c r="G1302" t="s">
        <v>101</v>
      </c>
      <c r="H1302" t="s">
        <v>0</v>
      </c>
      <c r="I1302" t="s">
        <v>4729</v>
      </c>
      <c r="J1302" s="85">
        <v>45001</v>
      </c>
      <c r="K1302" t="s">
        <v>4375</v>
      </c>
      <c r="L1302" t="s">
        <v>4371</v>
      </c>
      <c r="M1302" t="s">
        <v>4372</v>
      </c>
      <c r="N1302" t="s">
        <v>708</v>
      </c>
      <c r="O1302" t="s">
        <v>708</v>
      </c>
      <c r="P1302" t="s">
        <v>4373</v>
      </c>
      <c r="Q1302" t="s">
        <v>4367</v>
      </c>
      <c r="R1302" t="s">
        <v>0</v>
      </c>
      <c r="S1302">
        <v>8058071</v>
      </c>
    </row>
    <row r="1303" spans="1:19" x14ac:dyDescent="0.3">
      <c r="A1303" t="s">
        <v>0</v>
      </c>
      <c r="B1303" t="s">
        <v>4600</v>
      </c>
      <c r="C1303" t="s">
        <v>2077</v>
      </c>
      <c r="D1303" t="s">
        <v>2860</v>
      </c>
      <c r="E1303" t="s">
        <v>144</v>
      </c>
      <c r="F1303" t="s">
        <v>4368</v>
      </c>
      <c r="G1303" t="s">
        <v>101</v>
      </c>
      <c r="H1303" t="s">
        <v>0</v>
      </c>
      <c r="I1303" t="s">
        <v>4599</v>
      </c>
      <c r="J1303" s="85">
        <v>45190</v>
      </c>
      <c r="K1303" t="s">
        <v>4375</v>
      </c>
      <c r="L1303" t="s">
        <v>4371</v>
      </c>
      <c r="M1303" t="s">
        <v>4372</v>
      </c>
      <c r="N1303" t="s">
        <v>708</v>
      </c>
      <c r="O1303" t="s">
        <v>708</v>
      </c>
      <c r="P1303" t="s">
        <v>4373</v>
      </c>
      <c r="Q1303" t="s">
        <v>4367</v>
      </c>
      <c r="R1303" t="s">
        <v>0</v>
      </c>
      <c r="S1303">
        <v>8065701</v>
      </c>
    </row>
    <row r="1304" spans="1:19" x14ac:dyDescent="0.3">
      <c r="A1304" t="s">
        <v>0</v>
      </c>
      <c r="B1304" t="s">
        <v>4602</v>
      </c>
      <c r="C1304" t="s">
        <v>2077</v>
      </c>
      <c r="D1304" t="s">
        <v>2860</v>
      </c>
      <c r="E1304" t="s">
        <v>144</v>
      </c>
      <c r="F1304" t="s">
        <v>4378</v>
      </c>
      <c r="G1304" t="s">
        <v>1879</v>
      </c>
      <c r="H1304" t="s">
        <v>0</v>
      </c>
      <c r="I1304" t="s">
        <v>4601</v>
      </c>
      <c r="J1304" s="85">
        <v>45197</v>
      </c>
      <c r="K1304" t="s">
        <v>4375</v>
      </c>
      <c r="L1304" t="s">
        <v>4371</v>
      </c>
      <c r="M1304" t="s">
        <v>4372</v>
      </c>
      <c r="N1304" t="s">
        <v>708</v>
      </c>
      <c r="O1304" t="s">
        <v>708</v>
      </c>
      <c r="P1304" t="s">
        <v>4373</v>
      </c>
      <c r="Q1304" t="s">
        <v>4367</v>
      </c>
      <c r="R1304" t="s">
        <v>0</v>
      </c>
      <c r="S1304">
        <v>8065701</v>
      </c>
    </row>
    <row r="1305" spans="1:19" x14ac:dyDescent="0.3">
      <c r="A1305" t="s">
        <v>0</v>
      </c>
      <c r="B1305" t="s">
        <v>5604</v>
      </c>
      <c r="C1305" t="s">
        <v>2077</v>
      </c>
      <c r="D1305" t="s">
        <v>2794</v>
      </c>
      <c r="E1305" t="s">
        <v>2795</v>
      </c>
      <c r="F1305" t="s">
        <v>4368</v>
      </c>
      <c r="G1305" t="s">
        <v>1339</v>
      </c>
      <c r="H1305" t="s">
        <v>0</v>
      </c>
      <c r="I1305" t="s">
        <v>4403</v>
      </c>
      <c r="J1305" s="85">
        <v>45383</v>
      </c>
      <c r="K1305" t="s">
        <v>4375</v>
      </c>
      <c r="L1305" t="s">
        <v>4371</v>
      </c>
      <c r="M1305" t="s">
        <v>4372</v>
      </c>
      <c r="N1305" t="s">
        <v>702</v>
      </c>
      <c r="O1305" t="s">
        <v>708</v>
      </c>
      <c r="P1305" t="s">
        <v>4373</v>
      </c>
      <c r="Q1305" t="s">
        <v>4367</v>
      </c>
      <c r="R1305" t="s">
        <v>0</v>
      </c>
      <c r="S1305">
        <v>8092812</v>
      </c>
    </row>
    <row r="1306" spans="1:19" x14ac:dyDescent="0.3">
      <c r="A1306" t="s">
        <v>0</v>
      </c>
      <c r="B1306" t="s">
        <v>5610</v>
      </c>
      <c r="C1306" t="s">
        <v>2077</v>
      </c>
      <c r="D1306" t="s">
        <v>2820</v>
      </c>
      <c r="E1306" t="s">
        <v>2821</v>
      </c>
      <c r="F1306" t="s">
        <v>4368</v>
      </c>
      <c r="G1306" t="s">
        <v>1714</v>
      </c>
      <c r="H1306" t="s">
        <v>0</v>
      </c>
      <c r="I1306" t="s">
        <v>5133</v>
      </c>
      <c r="J1306" s="85">
        <v>45142</v>
      </c>
      <c r="K1306" t="s">
        <v>4375</v>
      </c>
      <c r="L1306" t="s">
        <v>4371</v>
      </c>
      <c r="M1306" t="s">
        <v>4372</v>
      </c>
      <c r="N1306" t="s">
        <v>708</v>
      </c>
      <c r="O1306" t="s">
        <v>708</v>
      </c>
      <c r="P1306" t="s">
        <v>4373</v>
      </c>
      <c r="Q1306" t="s">
        <v>4367</v>
      </c>
      <c r="R1306" t="s">
        <v>0</v>
      </c>
      <c r="S1306">
        <v>8118121</v>
      </c>
    </row>
    <row r="1307" spans="1:19" x14ac:dyDescent="0.3">
      <c r="A1307" t="s">
        <v>0</v>
      </c>
      <c r="B1307" t="s">
        <v>5612</v>
      </c>
      <c r="C1307" t="s">
        <v>2077</v>
      </c>
      <c r="D1307" t="s">
        <v>2846</v>
      </c>
      <c r="E1307" t="s">
        <v>383</v>
      </c>
      <c r="F1307" t="s">
        <v>4368</v>
      </c>
      <c r="G1307" t="s">
        <v>1714</v>
      </c>
      <c r="H1307" t="s">
        <v>0</v>
      </c>
      <c r="I1307" t="s">
        <v>5611</v>
      </c>
      <c r="J1307" s="85">
        <v>45169</v>
      </c>
      <c r="K1307" t="s">
        <v>4375</v>
      </c>
      <c r="L1307" t="s">
        <v>4371</v>
      </c>
      <c r="M1307" t="s">
        <v>4372</v>
      </c>
      <c r="N1307" t="s">
        <v>708</v>
      </c>
      <c r="O1307" t="s">
        <v>708</v>
      </c>
      <c r="P1307" t="s">
        <v>4373</v>
      </c>
      <c r="Q1307" t="s">
        <v>4367</v>
      </c>
      <c r="R1307" t="s">
        <v>0</v>
      </c>
      <c r="S1307">
        <v>8141851</v>
      </c>
    </row>
    <row r="1308" spans="1:19" x14ac:dyDescent="0.3">
      <c r="A1308" t="s">
        <v>0</v>
      </c>
      <c r="B1308" t="s">
        <v>5616</v>
      </c>
      <c r="C1308" t="s">
        <v>2077</v>
      </c>
      <c r="D1308" t="s">
        <v>3258</v>
      </c>
      <c r="E1308" t="s">
        <v>129</v>
      </c>
      <c r="F1308" t="s">
        <v>4368</v>
      </c>
      <c r="G1308" t="s">
        <v>4387</v>
      </c>
      <c r="H1308" t="s">
        <v>0</v>
      </c>
      <c r="I1308" t="s">
        <v>4408</v>
      </c>
      <c r="J1308" s="85">
        <v>46082</v>
      </c>
      <c r="K1308" t="s">
        <v>4375</v>
      </c>
      <c r="L1308" t="s">
        <v>4371</v>
      </c>
      <c r="M1308" t="s">
        <v>4372</v>
      </c>
      <c r="N1308" t="s">
        <v>702</v>
      </c>
      <c r="O1308" t="s">
        <v>708</v>
      </c>
      <c r="P1308" t="s">
        <v>4373</v>
      </c>
      <c r="Q1308" t="s">
        <v>4367</v>
      </c>
      <c r="R1308" t="s">
        <v>0</v>
      </c>
      <c r="S1308">
        <v>8157382</v>
      </c>
    </row>
    <row r="1309" spans="1:19" x14ac:dyDescent="0.3">
      <c r="A1309" t="s">
        <v>0</v>
      </c>
      <c r="B1309" t="s">
        <v>5617</v>
      </c>
      <c r="C1309" t="s">
        <v>2077</v>
      </c>
      <c r="D1309" t="s">
        <v>3258</v>
      </c>
      <c r="E1309" t="s">
        <v>129</v>
      </c>
      <c r="F1309" t="s">
        <v>4384</v>
      </c>
      <c r="G1309" t="s">
        <v>106</v>
      </c>
      <c r="H1309" t="s">
        <v>0</v>
      </c>
      <c r="I1309" t="s">
        <v>4408</v>
      </c>
      <c r="J1309" s="85">
        <v>45261</v>
      </c>
      <c r="K1309" t="s">
        <v>4390</v>
      </c>
      <c r="L1309" t="s">
        <v>4371</v>
      </c>
      <c r="M1309" t="s">
        <v>4372</v>
      </c>
      <c r="N1309" t="s">
        <v>708</v>
      </c>
      <c r="O1309" t="s">
        <v>708</v>
      </c>
      <c r="P1309" t="s">
        <v>4373</v>
      </c>
      <c r="Q1309" t="s">
        <v>4367</v>
      </c>
      <c r="R1309" t="s">
        <v>0</v>
      </c>
      <c r="S1309">
        <v>8157381</v>
      </c>
    </row>
    <row r="1310" spans="1:19" x14ac:dyDescent="0.3">
      <c r="A1310" t="s">
        <v>0</v>
      </c>
      <c r="B1310" t="s">
        <v>5683</v>
      </c>
      <c r="C1310" t="s">
        <v>2077</v>
      </c>
      <c r="D1310" t="s">
        <v>3093</v>
      </c>
      <c r="E1310" t="s">
        <v>3087</v>
      </c>
      <c r="F1310" t="s">
        <v>4368</v>
      </c>
      <c r="G1310" t="s">
        <v>1339</v>
      </c>
      <c r="H1310" t="s">
        <v>0</v>
      </c>
      <c r="I1310" t="s">
        <v>5682</v>
      </c>
      <c r="J1310" s="85">
        <v>45586</v>
      </c>
      <c r="K1310" t="s">
        <v>4375</v>
      </c>
      <c r="L1310" t="s">
        <v>4371</v>
      </c>
      <c r="M1310" t="s">
        <v>4372</v>
      </c>
      <c r="N1310" t="s">
        <v>708</v>
      </c>
      <c r="O1310" t="s">
        <v>708</v>
      </c>
      <c r="P1310" t="s">
        <v>4373</v>
      </c>
      <c r="Q1310" t="s">
        <v>4367</v>
      </c>
      <c r="R1310" t="s">
        <v>0</v>
      </c>
      <c r="S1310">
        <v>8160351</v>
      </c>
    </row>
    <row r="1311" spans="1:19" x14ac:dyDescent="0.3">
      <c r="A1311" t="s">
        <v>0</v>
      </c>
      <c r="B1311" t="s">
        <v>5684</v>
      </c>
      <c r="C1311" t="s">
        <v>2077</v>
      </c>
      <c r="D1311" t="s">
        <v>3093</v>
      </c>
      <c r="E1311" t="s">
        <v>3087</v>
      </c>
      <c r="F1311" t="s">
        <v>4378</v>
      </c>
      <c r="G1311" t="s">
        <v>1880</v>
      </c>
      <c r="H1311" t="s">
        <v>0</v>
      </c>
      <c r="I1311" t="s">
        <v>5633</v>
      </c>
      <c r="J1311" s="85">
        <v>45611</v>
      </c>
      <c r="K1311" t="s">
        <v>4375</v>
      </c>
      <c r="L1311" t="s">
        <v>4371</v>
      </c>
      <c r="M1311" t="s">
        <v>4372</v>
      </c>
      <c r="N1311" t="s">
        <v>708</v>
      </c>
      <c r="O1311" t="s">
        <v>708</v>
      </c>
      <c r="P1311" t="s">
        <v>4373</v>
      </c>
      <c r="Q1311" t="s">
        <v>4367</v>
      </c>
      <c r="R1311" t="s">
        <v>0</v>
      </c>
      <c r="S1311">
        <v>8160351</v>
      </c>
    </row>
    <row r="1312" spans="1:19" x14ac:dyDescent="0.3">
      <c r="A1312" t="s">
        <v>0</v>
      </c>
      <c r="B1312" t="s">
        <v>5624</v>
      </c>
      <c r="C1312" t="s">
        <v>2077</v>
      </c>
      <c r="D1312" t="s">
        <v>2878</v>
      </c>
      <c r="E1312" t="s">
        <v>2879</v>
      </c>
      <c r="F1312" t="s">
        <v>4368</v>
      </c>
      <c r="G1312" t="s">
        <v>101</v>
      </c>
      <c r="H1312" t="s">
        <v>0</v>
      </c>
      <c r="I1312" t="s">
        <v>4640</v>
      </c>
      <c r="J1312" s="85">
        <v>45237</v>
      </c>
      <c r="K1312" t="s">
        <v>4375</v>
      </c>
      <c r="L1312" t="s">
        <v>4371</v>
      </c>
      <c r="M1312" t="s">
        <v>4372</v>
      </c>
      <c r="N1312" t="s">
        <v>708</v>
      </c>
      <c r="O1312" t="s">
        <v>708</v>
      </c>
      <c r="P1312" t="s">
        <v>4373</v>
      </c>
      <c r="Q1312" t="s">
        <v>4367</v>
      </c>
      <c r="R1312" t="s">
        <v>0</v>
      </c>
      <c r="S1312">
        <v>8162551</v>
      </c>
    </row>
    <row r="1313" spans="1:19" x14ac:dyDescent="0.3">
      <c r="A1313" t="s">
        <v>0</v>
      </c>
      <c r="B1313" t="s">
        <v>5626</v>
      </c>
      <c r="C1313" t="s">
        <v>2077</v>
      </c>
      <c r="D1313" t="s">
        <v>2878</v>
      </c>
      <c r="E1313" t="s">
        <v>2879</v>
      </c>
      <c r="F1313" t="s">
        <v>4378</v>
      </c>
      <c r="G1313" t="s">
        <v>1879</v>
      </c>
      <c r="H1313" t="s">
        <v>0</v>
      </c>
      <c r="I1313" t="s">
        <v>5625</v>
      </c>
      <c r="J1313" s="85">
        <v>45265</v>
      </c>
      <c r="K1313" t="s">
        <v>4375</v>
      </c>
      <c r="L1313" t="s">
        <v>4371</v>
      </c>
      <c r="M1313" t="s">
        <v>4372</v>
      </c>
      <c r="N1313" t="s">
        <v>708</v>
      </c>
      <c r="O1313" t="s">
        <v>708</v>
      </c>
      <c r="P1313" t="s">
        <v>4373</v>
      </c>
      <c r="Q1313" t="s">
        <v>4367</v>
      </c>
      <c r="R1313" t="s">
        <v>0</v>
      </c>
      <c r="S1313">
        <v>8162551</v>
      </c>
    </row>
    <row r="1314" spans="1:19" x14ac:dyDescent="0.3">
      <c r="A1314" t="s">
        <v>0</v>
      </c>
      <c r="B1314" t="s">
        <v>5627</v>
      </c>
      <c r="C1314" t="s">
        <v>2077</v>
      </c>
      <c r="D1314" t="s">
        <v>2880</v>
      </c>
      <c r="E1314" t="s">
        <v>2881</v>
      </c>
      <c r="F1314" t="s">
        <v>4368</v>
      </c>
      <c r="G1314" t="s">
        <v>101</v>
      </c>
      <c r="H1314" t="s">
        <v>0</v>
      </c>
      <c r="I1314" t="s">
        <v>4640</v>
      </c>
      <c r="J1314" s="85">
        <v>45237</v>
      </c>
      <c r="K1314" t="s">
        <v>4375</v>
      </c>
      <c r="L1314" t="s">
        <v>4371</v>
      </c>
      <c r="M1314" t="s">
        <v>4372</v>
      </c>
      <c r="N1314" t="s">
        <v>708</v>
      </c>
      <c r="O1314" t="s">
        <v>708</v>
      </c>
      <c r="P1314" t="s">
        <v>4373</v>
      </c>
      <c r="Q1314" t="s">
        <v>4367</v>
      </c>
      <c r="R1314" t="s">
        <v>0</v>
      </c>
      <c r="S1314">
        <v>8162561</v>
      </c>
    </row>
    <row r="1315" spans="1:19" x14ac:dyDescent="0.3">
      <c r="A1315" t="s">
        <v>0</v>
      </c>
      <c r="B1315" t="s">
        <v>5628</v>
      </c>
      <c r="C1315" t="s">
        <v>2077</v>
      </c>
      <c r="D1315" t="s">
        <v>2880</v>
      </c>
      <c r="E1315" t="s">
        <v>2881</v>
      </c>
      <c r="F1315" t="s">
        <v>4378</v>
      </c>
      <c r="G1315" t="s">
        <v>1879</v>
      </c>
      <c r="H1315" t="s">
        <v>0</v>
      </c>
      <c r="I1315" t="s">
        <v>5625</v>
      </c>
      <c r="J1315" s="85">
        <v>45265</v>
      </c>
      <c r="K1315" t="s">
        <v>4375</v>
      </c>
      <c r="L1315" t="s">
        <v>4371</v>
      </c>
      <c r="M1315" t="s">
        <v>4372</v>
      </c>
      <c r="N1315" t="s">
        <v>708</v>
      </c>
      <c r="O1315" t="s">
        <v>708</v>
      </c>
      <c r="P1315" t="s">
        <v>4373</v>
      </c>
      <c r="Q1315" t="s">
        <v>4367</v>
      </c>
      <c r="R1315" t="s">
        <v>0</v>
      </c>
      <c r="S1315">
        <v>8162561</v>
      </c>
    </row>
    <row r="1316" spans="1:19" x14ac:dyDescent="0.3">
      <c r="A1316" t="s">
        <v>0</v>
      </c>
      <c r="B1316" t="s">
        <v>5619</v>
      </c>
      <c r="C1316" t="s">
        <v>2077</v>
      </c>
      <c r="D1316" t="s">
        <v>2884</v>
      </c>
      <c r="E1316" t="s">
        <v>109</v>
      </c>
      <c r="F1316" t="s">
        <v>4368</v>
      </c>
      <c r="G1316" t="s">
        <v>2238</v>
      </c>
      <c r="H1316" t="s">
        <v>0</v>
      </c>
      <c r="I1316" t="s">
        <v>5618</v>
      </c>
      <c r="J1316" s="85">
        <v>45219</v>
      </c>
      <c r="K1316" t="s">
        <v>4375</v>
      </c>
      <c r="L1316" t="s">
        <v>4371</v>
      </c>
      <c r="M1316" t="s">
        <v>4372</v>
      </c>
      <c r="N1316" t="s">
        <v>708</v>
      </c>
      <c r="O1316" t="s">
        <v>708</v>
      </c>
      <c r="P1316" t="s">
        <v>4373</v>
      </c>
      <c r="Q1316" t="s">
        <v>4367</v>
      </c>
      <c r="R1316" t="s">
        <v>0</v>
      </c>
      <c r="S1316">
        <v>8167061</v>
      </c>
    </row>
    <row r="1317" spans="1:19" x14ac:dyDescent="0.3">
      <c r="A1317" t="s">
        <v>0</v>
      </c>
      <c r="B1317" t="s">
        <v>5620</v>
      </c>
      <c r="C1317" t="s">
        <v>2077</v>
      </c>
      <c r="D1317" t="s">
        <v>2884</v>
      </c>
      <c r="E1317" t="s">
        <v>109</v>
      </c>
      <c r="F1317" t="s">
        <v>4384</v>
      </c>
      <c r="G1317" t="s">
        <v>2325</v>
      </c>
      <c r="H1317" t="s">
        <v>0</v>
      </c>
      <c r="I1317" t="s">
        <v>5618</v>
      </c>
      <c r="J1317" s="85">
        <v>45219</v>
      </c>
      <c r="K1317" t="s">
        <v>4375</v>
      </c>
      <c r="L1317" t="s">
        <v>4371</v>
      </c>
      <c r="M1317" t="s">
        <v>4372</v>
      </c>
      <c r="N1317" t="s">
        <v>702</v>
      </c>
      <c r="O1317" t="s">
        <v>708</v>
      </c>
      <c r="P1317" t="s">
        <v>4373</v>
      </c>
      <c r="Q1317" t="s">
        <v>4367</v>
      </c>
      <c r="R1317" t="s">
        <v>0</v>
      </c>
      <c r="S1317">
        <v>8167062</v>
      </c>
    </row>
    <row r="1318" spans="1:19" x14ac:dyDescent="0.3">
      <c r="A1318" t="s">
        <v>0</v>
      </c>
      <c r="B1318" t="s">
        <v>5622</v>
      </c>
      <c r="C1318" t="s">
        <v>2077</v>
      </c>
      <c r="D1318" t="s">
        <v>2884</v>
      </c>
      <c r="E1318" t="s">
        <v>109</v>
      </c>
      <c r="F1318" t="s">
        <v>4448</v>
      </c>
      <c r="G1318" t="s">
        <v>2906</v>
      </c>
      <c r="H1318" t="s">
        <v>0</v>
      </c>
      <c r="I1318" t="s">
        <v>5621</v>
      </c>
      <c r="J1318" s="85">
        <v>45279</v>
      </c>
      <c r="K1318" t="s">
        <v>4375</v>
      </c>
      <c r="L1318" t="s">
        <v>4371</v>
      </c>
      <c r="M1318" t="s">
        <v>4372</v>
      </c>
      <c r="N1318" t="s">
        <v>702</v>
      </c>
      <c r="O1318" t="s">
        <v>708</v>
      </c>
      <c r="P1318" t="s">
        <v>4373</v>
      </c>
      <c r="Q1318" t="s">
        <v>4367</v>
      </c>
      <c r="R1318" t="s">
        <v>0</v>
      </c>
      <c r="S1318">
        <v>8167062</v>
      </c>
    </row>
    <row r="1319" spans="1:19" x14ac:dyDescent="0.3">
      <c r="A1319" t="s">
        <v>0</v>
      </c>
      <c r="B1319" t="s">
        <v>5623</v>
      </c>
      <c r="C1319" t="s">
        <v>2077</v>
      </c>
      <c r="D1319" t="s">
        <v>2884</v>
      </c>
      <c r="E1319" t="s">
        <v>109</v>
      </c>
      <c r="F1319" t="s">
        <v>4378</v>
      </c>
      <c r="G1319" t="s">
        <v>2907</v>
      </c>
      <c r="H1319" t="s">
        <v>0</v>
      </c>
      <c r="I1319" t="s">
        <v>5621</v>
      </c>
      <c r="J1319" s="85">
        <v>45279</v>
      </c>
      <c r="K1319" t="s">
        <v>4375</v>
      </c>
      <c r="L1319" t="s">
        <v>4371</v>
      </c>
      <c r="M1319" t="s">
        <v>4372</v>
      </c>
      <c r="N1319" t="s">
        <v>708</v>
      </c>
      <c r="O1319" t="s">
        <v>708</v>
      </c>
      <c r="P1319" t="s">
        <v>4373</v>
      </c>
      <c r="Q1319" t="s">
        <v>4367</v>
      </c>
      <c r="R1319" t="s">
        <v>0</v>
      </c>
      <c r="S1319">
        <v>8167061</v>
      </c>
    </row>
    <row r="1320" spans="1:19" x14ac:dyDescent="0.3">
      <c r="A1320" t="s">
        <v>0</v>
      </c>
      <c r="B1320" t="s">
        <v>5614</v>
      </c>
      <c r="C1320" t="s">
        <v>2077</v>
      </c>
      <c r="D1320" t="s">
        <v>2883</v>
      </c>
      <c r="E1320" t="s">
        <v>272</v>
      </c>
      <c r="F1320" t="s">
        <v>4368</v>
      </c>
      <c r="G1320" t="s">
        <v>1339</v>
      </c>
      <c r="H1320" t="s">
        <v>0</v>
      </c>
      <c r="I1320" t="s">
        <v>5613</v>
      </c>
      <c r="J1320" s="85">
        <v>45205</v>
      </c>
      <c r="K1320" t="s">
        <v>4375</v>
      </c>
      <c r="L1320" t="s">
        <v>4371</v>
      </c>
      <c r="M1320" t="s">
        <v>4372</v>
      </c>
      <c r="N1320" t="s">
        <v>708</v>
      </c>
      <c r="O1320" t="s">
        <v>708</v>
      </c>
      <c r="P1320" t="s">
        <v>4373</v>
      </c>
      <c r="Q1320" t="s">
        <v>4367</v>
      </c>
      <c r="R1320" t="s">
        <v>0</v>
      </c>
      <c r="S1320">
        <v>8171281</v>
      </c>
    </row>
    <row r="1321" spans="1:19" x14ac:dyDescent="0.3">
      <c r="A1321" t="s">
        <v>0</v>
      </c>
      <c r="B1321" t="s">
        <v>5615</v>
      </c>
      <c r="C1321" t="s">
        <v>2077</v>
      </c>
      <c r="D1321" t="s">
        <v>2883</v>
      </c>
      <c r="E1321" t="s">
        <v>272</v>
      </c>
      <c r="F1321" t="s">
        <v>4384</v>
      </c>
      <c r="G1321" t="s">
        <v>57</v>
      </c>
      <c r="H1321" t="s">
        <v>0</v>
      </c>
      <c r="I1321" t="s">
        <v>5613</v>
      </c>
      <c r="J1321" s="85">
        <v>45205</v>
      </c>
      <c r="K1321" t="s">
        <v>4375</v>
      </c>
      <c r="L1321" t="s">
        <v>4371</v>
      </c>
      <c r="M1321" t="s">
        <v>4372</v>
      </c>
      <c r="N1321" t="s">
        <v>702</v>
      </c>
      <c r="O1321" t="s">
        <v>708</v>
      </c>
      <c r="P1321" t="s">
        <v>4373</v>
      </c>
      <c r="Q1321" t="s">
        <v>4367</v>
      </c>
      <c r="R1321" t="s">
        <v>0</v>
      </c>
      <c r="S1321">
        <v>8171282</v>
      </c>
    </row>
    <row r="1322" spans="1:19" x14ac:dyDescent="0.3">
      <c r="A1322" t="s">
        <v>0</v>
      </c>
      <c r="B1322" t="s">
        <v>5630</v>
      </c>
      <c r="C1322" t="s">
        <v>2077</v>
      </c>
      <c r="D1322" t="s">
        <v>2896</v>
      </c>
      <c r="E1322" t="s">
        <v>2898</v>
      </c>
      <c r="F1322" t="s">
        <v>4368</v>
      </c>
      <c r="G1322" t="s">
        <v>4578</v>
      </c>
      <c r="H1322" t="s">
        <v>0</v>
      </c>
      <c r="I1322" t="s">
        <v>4538</v>
      </c>
      <c r="J1322" s="85">
        <v>46082</v>
      </c>
      <c r="K1322" t="s">
        <v>4375</v>
      </c>
      <c r="L1322" t="s">
        <v>4371</v>
      </c>
      <c r="M1322" t="s">
        <v>4372</v>
      </c>
      <c r="N1322" t="s">
        <v>702</v>
      </c>
      <c r="O1322" t="s">
        <v>708</v>
      </c>
      <c r="P1322" t="s">
        <v>4373</v>
      </c>
      <c r="Q1322" t="s">
        <v>4367</v>
      </c>
      <c r="R1322" t="s">
        <v>0</v>
      </c>
      <c r="S1322">
        <v>8189172</v>
      </c>
    </row>
    <row r="1323" spans="1:19" x14ac:dyDescent="0.3">
      <c r="A1323" t="s">
        <v>0</v>
      </c>
      <c r="B1323" t="s">
        <v>5631</v>
      </c>
      <c r="C1323" t="s">
        <v>2077</v>
      </c>
      <c r="D1323" t="s">
        <v>2896</v>
      </c>
      <c r="E1323" t="s">
        <v>2898</v>
      </c>
      <c r="F1323" t="s">
        <v>4384</v>
      </c>
      <c r="G1323" t="s">
        <v>57</v>
      </c>
      <c r="H1323" t="s">
        <v>0</v>
      </c>
      <c r="I1323" t="s">
        <v>4538</v>
      </c>
      <c r="J1323" s="85">
        <v>45260</v>
      </c>
      <c r="K1323" t="s">
        <v>4390</v>
      </c>
      <c r="L1323" t="s">
        <v>4371</v>
      </c>
      <c r="M1323" t="s">
        <v>4372</v>
      </c>
      <c r="N1323" t="s">
        <v>708</v>
      </c>
      <c r="O1323" t="s">
        <v>708</v>
      </c>
      <c r="P1323" t="s">
        <v>4373</v>
      </c>
      <c r="Q1323" t="s">
        <v>4367</v>
      </c>
      <c r="R1323" t="s">
        <v>0</v>
      </c>
      <c r="S1323">
        <v>8189171</v>
      </c>
    </row>
    <row r="1324" spans="1:19" x14ac:dyDescent="0.3">
      <c r="A1324" t="s">
        <v>0</v>
      </c>
      <c r="B1324" t="s">
        <v>5632</v>
      </c>
      <c r="C1324" t="s">
        <v>2077</v>
      </c>
      <c r="D1324" t="s">
        <v>2896</v>
      </c>
      <c r="E1324" t="s">
        <v>2898</v>
      </c>
      <c r="F1324" t="s">
        <v>4378</v>
      </c>
      <c r="G1324" t="s">
        <v>1879</v>
      </c>
      <c r="H1324" t="s">
        <v>0</v>
      </c>
      <c r="I1324" t="s">
        <v>5621</v>
      </c>
      <c r="J1324" s="85">
        <v>45279</v>
      </c>
      <c r="K1324" t="s">
        <v>4375</v>
      </c>
      <c r="L1324" t="s">
        <v>4371</v>
      </c>
      <c r="M1324" t="s">
        <v>4372</v>
      </c>
      <c r="N1324" t="s">
        <v>708</v>
      </c>
      <c r="O1324" t="s">
        <v>708</v>
      </c>
      <c r="P1324" t="s">
        <v>4373</v>
      </c>
      <c r="Q1324" t="s">
        <v>4367</v>
      </c>
      <c r="R1324" t="s">
        <v>0</v>
      </c>
      <c r="S1324">
        <v>8189171</v>
      </c>
    </row>
    <row r="1325" spans="1:19" x14ac:dyDescent="0.3">
      <c r="A1325" t="s">
        <v>0</v>
      </c>
      <c r="B1325" t="s">
        <v>5634</v>
      </c>
      <c r="C1325" t="s">
        <v>2077</v>
      </c>
      <c r="D1325" t="s">
        <v>2896</v>
      </c>
      <c r="E1325" t="s">
        <v>2898</v>
      </c>
      <c r="F1325" t="s">
        <v>24</v>
      </c>
      <c r="G1325" t="s">
        <v>4400</v>
      </c>
      <c r="H1325" t="s">
        <v>0</v>
      </c>
      <c r="I1325" t="s">
        <v>5633</v>
      </c>
      <c r="J1325" s="85">
        <v>45611</v>
      </c>
      <c r="K1325" t="s">
        <v>4375</v>
      </c>
      <c r="L1325" t="s">
        <v>4371</v>
      </c>
      <c r="M1325" t="s">
        <v>4372</v>
      </c>
      <c r="N1325" t="s">
        <v>0</v>
      </c>
      <c r="O1325" t="s">
        <v>0</v>
      </c>
      <c r="P1325" t="s">
        <v>4373</v>
      </c>
      <c r="Q1325" t="s">
        <v>4367</v>
      </c>
      <c r="R1325" t="s">
        <v>0</v>
      </c>
      <c r="S1325">
        <v>818917</v>
      </c>
    </row>
    <row r="1326" spans="1:19" x14ac:dyDescent="0.3">
      <c r="A1326" t="s">
        <v>0</v>
      </c>
      <c r="B1326" t="s">
        <v>4034</v>
      </c>
      <c r="C1326" t="s">
        <v>2077</v>
      </c>
      <c r="D1326" t="s">
        <v>2965</v>
      </c>
      <c r="E1326" t="s">
        <v>144</v>
      </c>
      <c r="F1326" t="s">
        <v>4368</v>
      </c>
      <c r="G1326" t="s">
        <v>101</v>
      </c>
      <c r="H1326" t="s">
        <v>0</v>
      </c>
      <c r="I1326" t="s">
        <v>5653</v>
      </c>
      <c r="J1326" s="85">
        <v>45414</v>
      </c>
      <c r="K1326" t="s">
        <v>4375</v>
      </c>
      <c r="L1326" t="s">
        <v>4371</v>
      </c>
      <c r="M1326" t="s">
        <v>4372</v>
      </c>
      <c r="N1326" t="s">
        <v>708</v>
      </c>
      <c r="O1326" t="s">
        <v>708</v>
      </c>
      <c r="P1326" t="s">
        <v>4373</v>
      </c>
      <c r="Q1326" t="s">
        <v>4367</v>
      </c>
      <c r="R1326" t="s">
        <v>0</v>
      </c>
      <c r="S1326">
        <v>8242701</v>
      </c>
    </row>
    <row r="1327" spans="1:19" x14ac:dyDescent="0.3">
      <c r="A1327" t="s">
        <v>0</v>
      </c>
      <c r="B1327" t="s">
        <v>5635</v>
      </c>
      <c r="C1327" t="s">
        <v>2077</v>
      </c>
      <c r="D1327" t="s">
        <v>2921</v>
      </c>
      <c r="E1327" t="s">
        <v>2922</v>
      </c>
      <c r="F1327" t="s">
        <v>4368</v>
      </c>
      <c r="G1327" t="s">
        <v>1339</v>
      </c>
      <c r="H1327" t="s">
        <v>0</v>
      </c>
      <c r="I1327" t="s">
        <v>4403</v>
      </c>
      <c r="J1327" s="85">
        <v>45322</v>
      </c>
      <c r="K1327" t="s">
        <v>4375</v>
      </c>
      <c r="L1327" t="s">
        <v>4371</v>
      </c>
      <c r="M1327" t="s">
        <v>4372</v>
      </c>
      <c r="N1327" t="s">
        <v>708</v>
      </c>
      <c r="O1327" t="s">
        <v>708</v>
      </c>
      <c r="P1327" t="s">
        <v>4373</v>
      </c>
      <c r="Q1327" t="s">
        <v>4367</v>
      </c>
      <c r="R1327" t="s">
        <v>0</v>
      </c>
      <c r="S1327">
        <v>8244541</v>
      </c>
    </row>
    <row r="1328" spans="1:19" x14ac:dyDescent="0.3">
      <c r="A1328" t="s">
        <v>0</v>
      </c>
      <c r="B1328" t="s">
        <v>5636</v>
      </c>
      <c r="C1328" t="s">
        <v>2077</v>
      </c>
      <c r="D1328" t="s">
        <v>2921</v>
      </c>
      <c r="E1328" t="s">
        <v>2922</v>
      </c>
      <c r="F1328" t="s">
        <v>4384</v>
      </c>
      <c r="G1328" t="s">
        <v>57</v>
      </c>
      <c r="H1328" t="s">
        <v>0</v>
      </c>
      <c r="I1328" t="s">
        <v>4403</v>
      </c>
      <c r="J1328" s="85">
        <v>45322</v>
      </c>
      <c r="K1328" t="s">
        <v>4375</v>
      </c>
      <c r="L1328" t="s">
        <v>4371</v>
      </c>
      <c r="M1328" t="s">
        <v>4372</v>
      </c>
      <c r="N1328" t="s">
        <v>702</v>
      </c>
      <c r="O1328" t="s">
        <v>708</v>
      </c>
      <c r="P1328" t="s">
        <v>4373</v>
      </c>
      <c r="Q1328" t="s">
        <v>4367</v>
      </c>
      <c r="R1328" t="s">
        <v>0</v>
      </c>
      <c r="S1328">
        <v>8244542</v>
      </c>
    </row>
    <row r="1329" spans="1:19" x14ac:dyDescent="0.3">
      <c r="A1329" t="s">
        <v>0</v>
      </c>
      <c r="B1329" t="s">
        <v>5637</v>
      </c>
      <c r="C1329" t="s">
        <v>2077</v>
      </c>
      <c r="D1329" t="s">
        <v>2958</v>
      </c>
      <c r="E1329" t="s">
        <v>2959</v>
      </c>
      <c r="F1329" t="s">
        <v>4368</v>
      </c>
      <c r="G1329" t="s">
        <v>3017</v>
      </c>
      <c r="H1329" t="s">
        <v>0</v>
      </c>
      <c r="I1329" t="s">
        <v>4403</v>
      </c>
      <c r="J1329" s="85">
        <v>45373</v>
      </c>
      <c r="K1329" t="s">
        <v>4375</v>
      </c>
      <c r="L1329" t="s">
        <v>4371</v>
      </c>
      <c r="M1329" t="s">
        <v>4372</v>
      </c>
      <c r="N1329" t="s">
        <v>708</v>
      </c>
      <c r="O1329" t="s">
        <v>708</v>
      </c>
      <c r="P1329" t="s">
        <v>4373</v>
      </c>
      <c r="Q1329" t="s">
        <v>4367</v>
      </c>
      <c r="R1329" t="s">
        <v>0</v>
      </c>
      <c r="S1329">
        <v>8247341</v>
      </c>
    </row>
    <row r="1330" spans="1:19" x14ac:dyDescent="0.3">
      <c r="A1330" t="s">
        <v>0</v>
      </c>
      <c r="B1330" t="s">
        <v>5637</v>
      </c>
      <c r="C1330" t="s">
        <v>2077</v>
      </c>
      <c r="D1330" t="s">
        <v>2958</v>
      </c>
      <c r="E1330" t="s">
        <v>2959</v>
      </c>
      <c r="F1330" t="s">
        <v>4384</v>
      </c>
      <c r="G1330" t="s">
        <v>3018</v>
      </c>
      <c r="H1330" t="s">
        <v>0</v>
      </c>
      <c r="I1330" t="s">
        <v>4403</v>
      </c>
      <c r="J1330" s="85">
        <v>46208</v>
      </c>
      <c r="K1330" t="s">
        <v>4375</v>
      </c>
      <c r="L1330" t="s">
        <v>4371</v>
      </c>
      <c r="M1330" t="s">
        <v>4372</v>
      </c>
      <c r="N1330" t="s">
        <v>702</v>
      </c>
      <c r="O1330" t="s">
        <v>708</v>
      </c>
      <c r="P1330" t="s">
        <v>4373</v>
      </c>
      <c r="Q1330" t="s">
        <v>4367</v>
      </c>
      <c r="R1330" t="s">
        <v>0</v>
      </c>
      <c r="S1330">
        <v>8247342</v>
      </c>
    </row>
    <row r="1331" spans="1:19" x14ac:dyDescent="0.3">
      <c r="A1331" t="s">
        <v>0</v>
      </c>
      <c r="B1331" t="s">
        <v>5638</v>
      </c>
      <c r="C1331" t="s">
        <v>2077</v>
      </c>
      <c r="D1331" t="s">
        <v>2958</v>
      </c>
      <c r="E1331" t="s">
        <v>2959</v>
      </c>
      <c r="F1331" t="s">
        <v>24</v>
      </c>
      <c r="G1331" t="s">
        <v>4400</v>
      </c>
      <c r="H1331" t="s">
        <v>0</v>
      </c>
      <c r="I1331" t="s">
        <v>4595</v>
      </c>
      <c r="J1331" s="85">
        <v>45610</v>
      </c>
      <c r="K1331" t="s">
        <v>4375</v>
      </c>
      <c r="L1331" t="s">
        <v>4371</v>
      </c>
      <c r="M1331" t="s">
        <v>4372</v>
      </c>
      <c r="N1331" t="s">
        <v>0</v>
      </c>
      <c r="O1331" t="s">
        <v>0</v>
      </c>
      <c r="P1331" t="s">
        <v>4373</v>
      </c>
      <c r="Q1331" t="s">
        <v>4367</v>
      </c>
      <c r="R1331" t="s">
        <v>0</v>
      </c>
      <c r="S1331">
        <v>824734</v>
      </c>
    </row>
    <row r="1332" spans="1:19" x14ac:dyDescent="0.3">
      <c r="A1332" t="s">
        <v>0</v>
      </c>
      <c r="B1332" t="s">
        <v>5667</v>
      </c>
      <c r="C1332" t="s">
        <v>2077</v>
      </c>
      <c r="D1332" t="s">
        <v>3058</v>
      </c>
      <c r="E1332" t="s">
        <v>3059</v>
      </c>
      <c r="F1332" t="s">
        <v>4368</v>
      </c>
      <c r="G1332" t="s">
        <v>101</v>
      </c>
      <c r="H1332" t="s">
        <v>0</v>
      </c>
      <c r="I1332" t="s">
        <v>5666</v>
      </c>
      <c r="J1332" s="85">
        <v>45523</v>
      </c>
      <c r="K1332" t="s">
        <v>4375</v>
      </c>
      <c r="L1332" t="s">
        <v>4371</v>
      </c>
      <c r="M1332" t="s">
        <v>4372</v>
      </c>
      <c r="N1332" t="s">
        <v>708</v>
      </c>
      <c r="O1332" t="s">
        <v>708</v>
      </c>
      <c r="P1332" t="s">
        <v>4373</v>
      </c>
      <c r="Q1332" t="s">
        <v>4367</v>
      </c>
      <c r="R1332" t="s">
        <v>0</v>
      </c>
      <c r="S1332">
        <v>8247361</v>
      </c>
    </row>
    <row r="1333" spans="1:19" x14ac:dyDescent="0.3">
      <c r="A1333" t="s">
        <v>0</v>
      </c>
      <c r="B1333" t="s">
        <v>5669</v>
      </c>
      <c r="C1333" t="s">
        <v>2077</v>
      </c>
      <c r="D1333" t="s">
        <v>3058</v>
      </c>
      <c r="E1333" t="s">
        <v>3059</v>
      </c>
      <c r="F1333" t="s">
        <v>4378</v>
      </c>
      <c r="G1333" t="s">
        <v>1879</v>
      </c>
      <c r="H1333" t="s">
        <v>0</v>
      </c>
      <c r="I1333" t="s">
        <v>5668</v>
      </c>
      <c r="J1333" s="85">
        <v>45588</v>
      </c>
      <c r="K1333" t="s">
        <v>4375</v>
      </c>
      <c r="L1333" t="s">
        <v>4371</v>
      </c>
      <c r="M1333" t="s">
        <v>4372</v>
      </c>
      <c r="N1333" t="s">
        <v>708</v>
      </c>
      <c r="O1333" t="s">
        <v>708</v>
      </c>
      <c r="P1333" t="s">
        <v>4373</v>
      </c>
      <c r="Q1333" t="s">
        <v>4367</v>
      </c>
      <c r="R1333" t="s">
        <v>0</v>
      </c>
      <c r="S1333">
        <v>8247361</v>
      </c>
    </row>
    <row r="1334" spans="1:19" x14ac:dyDescent="0.3">
      <c r="A1334" t="s">
        <v>0</v>
      </c>
      <c r="B1334" t="s">
        <v>5641</v>
      </c>
      <c r="C1334" t="s">
        <v>2077</v>
      </c>
      <c r="D1334" t="s">
        <v>3009</v>
      </c>
      <c r="E1334" t="s">
        <v>3010</v>
      </c>
      <c r="F1334" t="s">
        <v>4384</v>
      </c>
      <c r="G1334" t="s">
        <v>5639</v>
      </c>
      <c r="H1334" t="s">
        <v>0</v>
      </c>
      <c r="I1334" t="s">
        <v>5640</v>
      </c>
      <c r="J1334" s="85">
        <v>45989</v>
      </c>
      <c r="K1334" t="s">
        <v>4390</v>
      </c>
      <c r="L1334" t="s">
        <v>4371</v>
      </c>
      <c r="M1334" t="s">
        <v>4372</v>
      </c>
      <c r="N1334" t="s">
        <v>768</v>
      </c>
      <c r="O1334" t="s">
        <v>708</v>
      </c>
      <c r="P1334" t="s">
        <v>4373</v>
      </c>
      <c r="Q1334" t="s">
        <v>4367</v>
      </c>
      <c r="R1334" t="s">
        <v>0</v>
      </c>
      <c r="S1334">
        <v>8247634</v>
      </c>
    </row>
    <row r="1335" spans="1:19" x14ac:dyDescent="0.3">
      <c r="A1335" t="s">
        <v>0</v>
      </c>
      <c r="B1335" t="s">
        <v>5642</v>
      </c>
      <c r="C1335" t="s">
        <v>2077</v>
      </c>
      <c r="D1335" t="s">
        <v>3009</v>
      </c>
      <c r="E1335" t="s">
        <v>3010</v>
      </c>
      <c r="F1335" t="s">
        <v>4376</v>
      </c>
      <c r="G1335" t="s">
        <v>4578</v>
      </c>
      <c r="H1335" t="s">
        <v>0</v>
      </c>
      <c r="I1335" t="s">
        <v>4533</v>
      </c>
      <c r="J1335" s="85">
        <v>46082</v>
      </c>
      <c r="K1335" t="s">
        <v>4375</v>
      </c>
      <c r="L1335" t="s">
        <v>4371</v>
      </c>
      <c r="M1335" t="s">
        <v>4372</v>
      </c>
      <c r="N1335" t="s">
        <v>1610</v>
      </c>
      <c r="O1335" t="s">
        <v>708</v>
      </c>
      <c r="P1335" t="s">
        <v>4373</v>
      </c>
      <c r="Q1335" t="s">
        <v>4367</v>
      </c>
      <c r="R1335" t="s">
        <v>0</v>
      </c>
      <c r="S1335">
        <v>8247635</v>
      </c>
    </row>
    <row r="1336" spans="1:19" x14ac:dyDescent="0.3">
      <c r="A1336" t="s">
        <v>0</v>
      </c>
      <c r="B1336" t="s">
        <v>4020</v>
      </c>
      <c r="C1336" t="s">
        <v>2077</v>
      </c>
      <c r="D1336" t="s">
        <v>3009</v>
      </c>
      <c r="E1336" t="s">
        <v>3010</v>
      </c>
      <c r="F1336" t="s">
        <v>4378</v>
      </c>
      <c r="G1336" t="s">
        <v>1879</v>
      </c>
      <c r="H1336" t="s">
        <v>0</v>
      </c>
      <c r="I1336" t="s">
        <v>5643</v>
      </c>
      <c r="J1336" s="85">
        <v>45982</v>
      </c>
      <c r="K1336" t="s">
        <v>4375</v>
      </c>
      <c r="L1336" t="s">
        <v>4371</v>
      </c>
      <c r="M1336" t="s">
        <v>4372</v>
      </c>
      <c r="N1336" t="s">
        <v>1605</v>
      </c>
      <c r="O1336" t="s">
        <v>708</v>
      </c>
      <c r="P1336" t="s">
        <v>4373</v>
      </c>
      <c r="Q1336" t="s">
        <v>4367</v>
      </c>
      <c r="R1336" t="s">
        <v>0</v>
      </c>
      <c r="S1336">
        <v>8247633</v>
      </c>
    </row>
    <row r="1337" spans="1:19" x14ac:dyDescent="0.3">
      <c r="A1337" t="s">
        <v>0</v>
      </c>
      <c r="B1337" t="s">
        <v>5655</v>
      </c>
      <c r="C1337" t="s">
        <v>2077</v>
      </c>
      <c r="D1337" t="s">
        <v>3007</v>
      </c>
      <c r="E1337" t="s">
        <v>3140</v>
      </c>
      <c r="F1337" t="s">
        <v>4376</v>
      </c>
      <c r="G1337" t="s">
        <v>4578</v>
      </c>
      <c r="H1337" t="s">
        <v>0</v>
      </c>
      <c r="I1337" t="s">
        <v>4408</v>
      </c>
      <c r="J1337" s="85">
        <v>46082</v>
      </c>
      <c r="K1337" t="s">
        <v>4375</v>
      </c>
      <c r="L1337" t="s">
        <v>4371</v>
      </c>
      <c r="M1337" t="s">
        <v>4372</v>
      </c>
      <c r="N1337" t="s">
        <v>702</v>
      </c>
      <c r="O1337" t="s">
        <v>708</v>
      </c>
      <c r="P1337" t="s">
        <v>4373</v>
      </c>
      <c r="Q1337" t="s">
        <v>4367</v>
      </c>
      <c r="R1337" t="s">
        <v>0</v>
      </c>
      <c r="S1337">
        <v>8254882</v>
      </c>
    </row>
    <row r="1338" spans="1:19" x14ac:dyDescent="0.3">
      <c r="A1338" t="s">
        <v>0</v>
      </c>
      <c r="B1338" t="s">
        <v>5656</v>
      </c>
      <c r="C1338" t="s">
        <v>2077</v>
      </c>
      <c r="D1338" t="s">
        <v>3007</v>
      </c>
      <c r="E1338" t="s">
        <v>3140</v>
      </c>
      <c r="F1338" t="s">
        <v>4561</v>
      </c>
      <c r="G1338" t="s">
        <v>57</v>
      </c>
      <c r="H1338" t="s">
        <v>0</v>
      </c>
      <c r="I1338" t="s">
        <v>4408</v>
      </c>
      <c r="J1338" s="85">
        <v>45453</v>
      </c>
      <c r="K1338" t="s">
        <v>4390</v>
      </c>
      <c r="L1338" t="s">
        <v>4371</v>
      </c>
      <c r="M1338" t="s">
        <v>4372</v>
      </c>
      <c r="N1338" t="s">
        <v>708</v>
      </c>
      <c r="O1338" t="s">
        <v>708</v>
      </c>
      <c r="P1338" t="s">
        <v>4373</v>
      </c>
      <c r="Q1338" t="s">
        <v>4367</v>
      </c>
      <c r="R1338" t="s">
        <v>0</v>
      </c>
      <c r="S1338">
        <v>8254881</v>
      </c>
    </row>
    <row r="1339" spans="1:19" x14ac:dyDescent="0.3">
      <c r="A1339" t="s">
        <v>0</v>
      </c>
      <c r="B1339" t="s">
        <v>5647</v>
      </c>
      <c r="C1339" t="s">
        <v>2077</v>
      </c>
      <c r="D1339" t="s">
        <v>2956</v>
      </c>
      <c r="E1339" t="s">
        <v>2933</v>
      </c>
      <c r="F1339" t="s">
        <v>4368</v>
      </c>
      <c r="G1339" t="s">
        <v>101</v>
      </c>
      <c r="H1339" t="s">
        <v>0</v>
      </c>
      <c r="I1339" t="s">
        <v>4403</v>
      </c>
      <c r="J1339" s="85">
        <v>45373</v>
      </c>
      <c r="K1339" t="s">
        <v>4375</v>
      </c>
      <c r="L1339" t="s">
        <v>4371</v>
      </c>
      <c r="M1339" t="s">
        <v>4372</v>
      </c>
      <c r="N1339" t="s">
        <v>708</v>
      </c>
      <c r="O1339" t="s">
        <v>708</v>
      </c>
      <c r="P1339" t="s">
        <v>4373</v>
      </c>
      <c r="Q1339" t="s">
        <v>4367</v>
      </c>
      <c r="R1339" t="s">
        <v>0</v>
      </c>
      <c r="S1339">
        <v>8272821</v>
      </c>
    </row>
    <row r="1340" spans="1:19" x14ac:dyDescent="0.3">
      <c r="A1340" t="s">
        <v>0</v>
      </c>
      <c r="B1340" t="s">
        <v>5649</v>
      </c>
      <c r="C1340" t="s">
        <v>2077</v>
      </c>
      <c r="D1340" t="s">
        <v>2956</v>
      </c>
      <c r="E1340" t="s">
        <v>2933</v>
      </c>
      <c r="F1340" t="s">
        <v>4378</v>
      </c>
      <c r="G1340" t="s">
        <v>1879</v>
      </c>
      <c r="H1340" t="s">
        <v>0</v>
      </c>
      <c r="I1340" t="s">
        <v>5648</v>
      </c>
      <c r="J1340" s="85">
        <v>45433</v>
      </c>
      <c r="K1340" t="s">
        <v>4375</v>
      </c>
      <c r="L1340" t="s">
        <v>4371</v>
      </c>
      <c r="M1340" t="s">
        <v>4372</v>
      </c>
      <c r="N1340" t="s">
        <v>708</v>
      </c>
      <c r="O1340" t="s">
        <v>708</v>
      </c>
      <c r="P1340" t="s">
        <v>4373</v>
      </c>
      <c r="Q1340" t="s">
        <v>4367</v>
      </c>
      <c r="R1340" t="s">
        <v>0</v>
      </c>
      <c r="S1340">
        <v>8272821</v>
      </c>
    </row>
    <row r="1341" spans="1:19" x14ac:dyDescent="0.3">
      <c r="A1341" t="s">
        <v>0</v>
      </c>
      <c r="B1341" t="s">
        <v>5650</v>
      </c>
      <c r="C1341" t="s">
        <v>2077</v>
      </c>
      <c r="D1341" t="s">
        <v>2956</v>
      </c>
      <c r="E1341" t="s">
        <v>2933</v>
      </c>
      <c r="F1341" t="s">
        <v>24</v>
      </c>
      <c r="G1341" t="s">
        <v>4400</v>
      </c>
      <c r="H1341" t="s">
        <v>0</v>
      </c>
      <c r="I1341" t="s">
        <v>4595</v>
      </c>
      <c r="J1341" s="85">
        <v>45610</v>
      </c>
      <c r="K1341" t="s">
        <v>4375</v>
      </c>
      <c r="L1341" t="s">
        <v>4371</v>
      </c>
      <c r="M1341" t="s">
        <v>4372</v>
      </c>
      <c r="N1341" t="s">
        <v>0</v>
      </c>
      <c r="O1341" t="s">
        <v>0</v>
      </c>
      <c r="P1341" t="s">
        <v>4373</v>
      </c>
      <c r="Q1341" t="s">
        <v>4367</v>
      </c>
      <c r="R1341" t="s">
        <v>0</v>
      </c>
      <c r="S1341">
        <v>827282</v>
      </c>
    </row>
    <row r="1342" spans="1:19" x14ac:dyDescent="0.3">
      <c r="A1342" t="s">
        <v>0</v>
      </c>
      <c r="B1342" t="s">
        <v>5651</v>
      </c>
      <c r="C1342" t="s">
        <v>2077</v>
      </c>
      <c r="D1342" t="s">
        <v>2961</v>
      </c>
      <c r="E1342" t="s">
        <v>2934</v>
      </c>
      <c r="F1342" t="s">
        <v>4368</v>
      </c>
      <c r="G1342" t="s">
        <v>4678</v>
      </c>
      <c r="H1342" t="s">
        <v>0</v>
      </c>
      <c r="I1342" t="s">
        <v>5136</v>
      </c>
      <c r="J1342" s="85">
        <v>45371</v>
      </c>
      <c r="K1342" t="s">
        <v>5136</v>
      </c>
      <c r="L1342" t="s">
        <v>4371</v>
      </c>
      <c r="M1342" t="s">
        <v>4372</v>
      </c>
      <c r="N1342" t="s">
        <v>708</v>
      </c>
      <c r="O1342" t="s">
        <v>708</v>
      </c>
      <c r="P1342" t="s">
        <v>4373</v>
      </c>
      <c r="Q1342" t="s">
        <v>4367</v>
      </c>
      <c r="R1342" t="s">
        <v>0</v>
      </c>
      <c r="S1342">
        <v>8278911</v>
      </c>
    </row>
    <row r="1343" spans="1:19" x14ac:dyDescent="0.3">
      <c r="A1343" t="s">
        <v>0</v>
      </c>
      <c r="B1343" t="s">
        <v>5652</v>
      </c>
      <c r="C1343" t="s">
        <v>2077</v>
      </c>
      <c r="D1343" t="s">
        <v>2961</v>
      </c>
      <c r="E1343" t="s">
        <v>2934</v>
      </c>
      <c r="F1343" t="s">
        <v>4384</v>
      </c>
      <c r="G1343" t="s">
        <v>3240</v>
      </c>
      <c r="H1343" t="s">
        <v>0</v>
      </c>
      <c r="I1343" t="s">
        <v>5136</v>
      </c>
      <c r="J1343" s="85">
        <v>45684</v>
      </c>
      <c r="K1343" t="s">
        <v>5136</v>
      </c>
      <c r="L1343" t="s">
        <v>4371</v>
      </c>
      <c r="M1343" t="s">
        <v>4372</v>
      </c>
      <c r="N1343" t="s">
        <v>702</v>
      </c>
      <c r="O1343" t="s">
        <v>708</v>
      </c>
      <c r="P1343" t="s">
        <v>4373</v>
      </c>
      <c r="Q1343" t="s">
        <v>4367</v>
      </c>
      <c r="R1343" t="s">
        <v>0</v>
      </c>
      <c r="S1343">
        <v>8278912</v>
      </c>
    </row>
    <row r="1344" spans="1:19" x14ac:dyDescent="0.3">
      <c r="A1344" t="s">
        <v>0</v>
      </c>
      <c r="B1344" t="s">
        <v>5652</v>
      </c>
      <c r="C1344" t="s">
        <v>2077</v>
      </c>
      <c r="D1344" t="s">
        <v>2961</v>
      </c>
      <c r="E1344" t="s">
        <v>2934</v>
      </c>
      <c r="F1344" t="s">
        <v>4376</v>
      </c>
      <c r="G1344" t="s">
        <v>1714</v>
      </c>
      <c r="H1344" t="s">
        <v>0</v>
      </c>
      <c r="I1344" t="s">
        <v>4408</v>
      </c>
      <c r="J1344" s="85">
        <v>45826</v>
      </c>
      <c r="K1344" t="s">
        <v>4375</v>
      </c>
      <c r="L1344" t="s">
        <v>4371</v>
      </c>
      <c r="M1344" t="s">
        <v>4372</v>
      </c>
      <c r="N1344" t="s">
        <v>768</v>
      </c>
      <c r="O1344" t="s">
        <v>708</v>
      </c>
      <c r="P1344" t="s">
        <v>4373</v>
      </c>
      <c r="Q1344" t="s">
        <v>4367</v>
      </c>
      <c r="R1344" t="s">
        <v>0</v>
      </c>
      <c r="S1344">
        <v>8278914</v>
      </c>
    </row>
    <row r="1345" spans="1:19" x14ac:dyDescent="0.3">
      <c r="A1345" t="s">
        <v>0</v>
      </c>
      <c r="B1345" t="s">
        <v>5651</v>
      </c>
      <c r="C1345" t="s">
        <v>2077</v>
      </c>
      <c r="D1345" t="s">
        <v>2961</v>
      </c>
      <c r="E1345" t="s">
        <v>2934</v>
      </c>
      <c r="F1345" t="s">
        <v>4561</v>
      </c>
      <c r="G1345" t="s">
        <v>106</v>
      </c>
      <c r="H1345" t="s">
        <v>0</v>
      </c>
      <c r="I1345" t="s">
        <v>4408</v>
      </c>
      <c r="J1345" s="85">
        <v>46387</v>
      </c>
      <c r="K1345" t="s">
        <v>4375</v>
      </c>
      <c r="L1345" t="s">
        <v>4371</v>
      </c>
      <c r="M1345" t="s">
        <v>4372</v>
      </c>
      <c r="N1345" t="s">
        <v>1605</v>
      </c>
      <c r="O1345" t="s">
        <v>708</v>
      </c>
      <c r="P1345" t="s">
        <v>4373</v>
      </c>
      <c r="Q1345" t="s">
        <v>4367</v>
      </c>
      <c r="R1345" t="s">
        <v>0</v>
      </c>
      <c r="S1345">
        <v>8278913</v>
      </c>
    </row>
    <row r="1346" spans="1:19" x14ac:dyDescent="0.3">
      <c r="A1346" t="s">
        <v>0</v>
      </c>
      <c r="B1346" t="s">
        <v>5654</v>
      </c>
      <c r="C1346" t="s">
        <v>2077</v>
      </c>
      <c r="D1346" t="s">
        <v>2971</v>
      </c>
      <c r="E1346" t="s">
        <v>2972</v>
      </c>
      <c r="F1346" t="s">
        <v>4368</v>
      </c>
      <c r="G1346" t="s">
        <v>101</v>
      </c>
      <c r="H1346" t="s">
        <v>0</v>
      </c>
      <c r="I1346" t="s">
        <v>5523</v>
      </c>
      <c r="J1346" s="85">
        <v>45420</v>
      </c>
      <c r="K1346" t="s">
        <v>4375</v>
      </c>
      <c r="L1346" t="s">
        <v>4371</v>
      </c>
      <c r="M1346" t="s">
        <v>4372</v>
      </c>
      <c r="N1346" t="s">
        <v>708</v>
      </c>
      <c r="O1346" t="s">
        <v>708</v>
      </c>
      <c r="P1346" t="s">
        <v>4373</v>
      </c>
      <c r="Q1346" t="s">
        <v>4367</v>
      </c>
      <c r="R1346" t="s">
        <v>0</v>
      </c>
      <c r="S1346">
        <v>8309831</v>
      </c>
    </row>
    <row r="1347" spans="1:19" x14ac:dyDescent="0.3">
      <c r="A1347" t="s">
        <v>0</v>
      </c>
      <c r="B1347" t="s">
        <v>5661</v>
      </c>
      <c r="C1347" t="s">
        <v>2077</v>
      </c>
      <c r="D1347" t="s">
        <v>3065</v>
      </c>
      <c r="E1347" t="s">
        <v>340</v>
      </c>
      <c r="F1347" t="s">
        <v>4368</v>
      </c>
      <c r="G1347" t="s">
        <v>3613</v>
      </c>
      <c r="H1347" t="s">
        <v>0</v>
      </c>
      <c r="I1347" t="s">
        <v>4917</v>
      </c>
      <c r="J1347" s="85">
        <v>45499</v>
      </c>
      <c r="K1347" t="s">
        <v>4917</v>
      </c>
      <c r="L1347" t="s">
        <v>4371</v>
      </c>
      <c r="M1347" t="s">
        <v>4372</v>
      </c>
      <c r="N1347" t="s">
        <v>708</v>
      </c>
      <c r="O1347" t="s">
        <v>708</v>
      </c>
      <c r="P1347" t="s">
        <v>4373</v>
      </c>
      <c r="Q1347" t="s">
        <v>4367</v>
      </c>
      <c r="R1347" t="s">
        <v>0</v>
      </c>
      <c r="S1347">
        <v>8322721</v>
      </c>
    </row>
    <row r="1348" spans="1:19" x14ac:dyDescent="0.3">
      <c r="A1348" t="s">
        <v>0</v>
      </c>
      <c r="B1348" t="s">
        <v>5661</v>
      </c>
      <c r="C1348" t="s">
        <v>2077</v>
      </c>
      <c r="D1348" t="s">
        <v>3065</v>
      </c>
      <c r="E1348" t="s">
        <v>340</v>
      </c>
      <c r="F1348" t="s">
        <v>4376</v>
      </c>
      <c r="G1348" t="s">
        <v>101</v>
      </c>
      <c r="H1348" t="s">
        <v>0</v>
      </c>
      <c r="I1348" t="s">
        <v>4917</v>
      </c>
      <c r="J1348" s="85">
        <v>45825</v>
      </c>
      <c r="K1348" t="s">
        <v>4375</v>
      </c>
      <c r="L1348" t="s">
        <v>4371</v>
      </c>
      <c r="M1348" t="s">
        <v>4372</v>
      </c>
      <c r="N1348" t="s">
        <v>702</v>
      </c>
      <c r="O1348" t="s">
        <v>708</v>
      </c>
      <c r="P1348" t="s">
        <v>4373</v>
      </c>
      <c r="Q1348" t="s">
        <v>4367</v>
      </c>
      <c r="R1348" t="s">
        <v>0</v>
      </c>
      <c r="S1348">
        <v>8322722</v>
      </c>
    </row>
    <row r="1349" spans="1:19" x14ac:dyDescent="0.3">
      <c r="A1349" t="s">
        <v>0</v>
      </c>
      <c r="B1349" t="s">
        <v>5662</v>
      </c>
      <c r="C1349" t="s">
        <v>2077</v>
      </c>
      <c r="D1349" t="s">
        <v>3065</v>
      </c>
      <c r="E1349" t="s">
        <v>340</v>
      </c>
      <c r="F1349" t="s">
        <v>4378</v>
      </c>
      <c r="G1349" t="s">
        <v>1879</v>
      </c>
      <c r="H1349" t="s">
        <v>0</v>
      </c>
      <c r="I1349" t="s">
        <v>5659</v>
      </c>
      <c r="J1349" s="85">
        <v>45516</v>
      </c>
      <c r="K1349" t="s">
        <v>4375</v>
      </c>
      <c r="L1349" t="s">
        <v>4371</v>
      </c>
      <c r="M1349" t="s">
        <v>4372</v>
      </c>
      <c r="N1349" t="s">
        <v>708</v>
      </c>
      <c r="O1349" t="s">
        <v>708</v>
      </c>
      <c r="P1349" t="s">
        <v>4373</v>
      </c>
      <c r="Q1349" t="s">
        <v>4367</v>
      </c>
      <c r="R1349" t="s">
        <v>0</v>
      </c>
      <c r="S1349">
        <v>8322721</v>
      </c>
    </row>
    <row r="1350" spans="1:19" x14ac:dyDescent="0.3">
      <c r="A1350" t="s">
        <v>0</v>
      </c>
      <c r="B1350" t="s">
        <v>5658</v>
      </c>
      <c r="C1350" t="s">
        <v>2077</v>
      </c>
      <c r="D1350" t="s">
        <v>3063</v>
      </c>
      <c r="E1350" t="s">
        <v>336</v>
      </c>
      <c r="F1350" t="s">
        <v>4368</v>
      </c>
      <c r="G1350" t="s">
        <v>101</v>
      </c>
      <c r="H1350" t="s">
        <v>0</v>
      </c>
      <c r="I1350" t="s">
        <v>5657</v>
      </c>
      <c r="J1350" s="85">
        <v>45497</v>
      </c>
      <c r="K1350" t="s">
        <v>4375</v>
      </c>
      <c r="L1350" t="s">
        <v>4371</v>
      </c>
      <c r="M1350" t="s">
        <v>4372</v>
      </c>
      <c r="N1350" t="s">
        <v>708</v>
      </c>
      <c r="O1350" t="s">
        <v>708</v>
      </c>
      <c r="P1350" t="s">
        <v>4373</v>
      </c>
      <c r="Q1350" t="s">
        <v>4367</v>
      </c>
      <c r="R1350" t="s">
        <v>0</v>
      </c>
      <c r="S1350">
        <v>8324151</v>
      </c>
    </row>
    <row r="1351" spans="1:19" x14ac:dyDescent="0.3">
      <c r="A1351" t="s">
        <v>0</v>
      </c>
      <c r="B1351" t="s">
        <v>5660</v>
      </c>
      <c r="C1351" t="s">
        <v>2077</v>
      </c>
      <c r="D1351" t="s">
        <v>3063</v>
      </c>
      <c r="E1351" t="s">
        <v>336</v>
      </c>
      <c r="F1351" t="s">
        <v>4378</v>
      </c>
      <c r="G1351" t="s">
        <v>1879</v>
      </c>
      <c r="H1351" t="s">
        <v>0</v>
      </c>
      <c r="I1351" t="s">
        <v>5659</v>
      </c>
      <c r="J1351" s="85">
        <v>45516</v>
      </c>
      <c r="K1351" t="s">
        <v>4375</v>
      </c>
      <c r="L1351" t="s">
        <v>4371</v>
      </c>
      <c r="M1351" t="s">
        <v>4372</v>
      </c>
      <c r="N1351" t="s">
        <v>708</v>
      </c>
      <c r="O1351" t="s">
        <v>708</v>
      </c>
      <c r="P1351" t="s">
        <v>4373</v>
      </c>
      <c r="Q1351" t="s">
        <v>4367</v>
      </c>
      <c r="R1351" t="s">
        <v>0</v>
      </c>
      <c r="S1351">
        <v>8324151</v>
      </c>
    </row>
    <row r="1352" spans="1:19" x14ac:dyDescent="0.3">
      <c r="A1352" t="s">
        <v>0</v>
      </c>
      <c r="B1352" t="s">
        <v>5665</v>
      </c>
      <c r="C1352" t="s">
        <v>2077</v>
      </c>
      <c r="D1352" t="s">
        <v>3021</v>
      </c>
      <c r="E1352" t="s">
        <v>323</v>
      </c>
      <c r="F1352" t="s">
        <v>4368</v>
      </c>
      <c r="G1352" t="s">
        <v>1339</v>
      </c>
      <c r="H1352" t="s">
        <v>0</v>
      </c>
      <c r="I1352" t="s">
        <v>5663</v>
      </c>
      <c r="J1352" s="85">
        <v>45485</v>
      </c>
      <c r="K1352" t="s">
        <v>4375</v>
      </c>
      <c r="L1352" t="s">
        <v>4371</v>
      </c>
      <c r="M1352" t="s">
        <v>4372</v>
      </c>
      <c r="N1352" t="s">
        <v>708</v>
      </c>
      <c r="O1352" t="s">
        <v>708</v>
      </c>
      <c r="P1352" t="s">
        <v>4373</v>
      </c>
      <c r="Q1352" t="s">
        <v>4367</v>
      </c>
      <c r="R1352" t="s">
        <v>0</v>
      </c>
      <c r="S1352">
        <v>8347381</v>
      </c>
    </row>
    <row r="1353" spans="1:19" x14ac:dyDescent="0.3">
      <c r="A1353" t="s">
        <v>0</v>
      </c>
      <c r="B1353" t="s">
        <v>5671</v>
      </c>
      <c r="C1353" t="s">
        <v>2077</v>
      </c>
      <c r="D1353" t="s">
        <v>3053</v>
      </c>
      <c r="E1353" t="s">
        <v>160</v>
      </c>
      <c r="F1353" t="s">
        <v>4368</v>
      </c>
      <c r="G1353" t="s">
        <v>1714</v>
      </c>
      <c r="H1353" t="s">
        <v>0</v>
      </c>
      <c r="I1353" t="s">
        <v>5670</v>
      </c>
      <c r="J1353" s="85">
        <v>45518</v>
      </c>
      <c r="K1353" t="s">
        <v>4375</v>
      </c>
      <c r="L1353" t="s">
        <v>4371</v>
      </c>
      <c r="M1353" t="s">
        <v>4372</v>
      </c>
      <c r="N1353" t="s">
        <v>708</v>
      </c>
      <c r="O1353" t="s">
        <v>708</v>
      </c>
      <c r="P1353" t="s">
        <v>4373</v>
      </c>
      <c r="Q1353" t="s">
        <v>4367</v>
      </c>
      <c r="R1353" t="s">
        <v>0</v>
      </c>
      <c r="S1353">
        <v>8356611</v>
      </c>
    </row>
    <row r="1354" spans="1:19" x14ac:dyDescent="0.3">
      <c r="A1354" t="s">
        <v>0</v>
      </c>
      <c r="B1354" t="s">
        <v>5673</v>
      </c>
      <c r="C1354" t="s">
        <v>2077</v>
      </c>
      <c r="D1354" t="s">
        <v>3105</v>
      </c>
      <c r="E1354" t="s">
        <v>2101</v>
      </c>
      <c r="F1354" t="s">
        <v>4368</v>
      </c>
      <c r="G1354" t="s">
        <v>1714</v>
      </c>
      <c r="H1354" t="s">
        <v>0</v>
      </c>
      <c r="I1354" t="s">
        <v>5672</v>
      </c>
      <c r="J1354" s="85">
        <v>45594</v>
      </c>
      <c r="K1354" t="s">
        <v>4375</v>
      </c>
      <c r="L1354" t="s">
        <v>4371</v>
      </c>
      <c r="M1354" t="s">
        <v>4372</v>
      </c>
      <c r="N1354" t="s">
        <v>708</v>
      </c>
      <c r="O1354" t="s">
        <v>708</v>
      </c>
      <c r="P1354" t="s">
        <v>4373</v>
      </c>
      <c r="Q1354" t="s">
        <v>4367</v>
      </c>
      <c r="R1354" t="s">
        <v>0</v>
      </c>
      <c r="S1354">
        <v>8375661</v>
      </c>
    </row>
    <row r="1355" spans="1:19" x14ac:dyDescent="0.3">
      <c r="A1355" t="s">
        <v>0</v>
      </c>
      <c r="B1355" t="s">
        <v>5685</v>
      </c>
      <c r="C1355" t="s">
        <v>2077</v>
      </c>
      <c r="D1355" t="s">
        <v>3108</v>
      </c>
      <c r="E1355" t="s">
        <v>3109</v>
      </c>
      <c r="F1355" t="s">
        <v>4368</v>
      </c>
      <c r="G1355" t="s">
        <v>101</v>
      </c>
      <c r="H1355" t="s">
        <v>0</v>
      </c>
      <c r="I1355" t="s">
        <v>4380</v>
      </c>
      <c r="J1355" s="85">
        <v>45919</v>
      </c>
      <c r="K1355" t="s">
        <v>4880</v>
      </c>
      <c r="L1355" t="s">
        <v>4371</v>
      </c>
      <c r="M1355" t="s">
        <v>4372</v>
      </c>
      <c r="N1355" t="s">
        <v>708</v>
      </c>
      <c r="O1355" t="s">
        <v>708</v>
      </c>
      <c r="P1355" t="s">
        <v>4373</v>
      </c>
      <c r="Q1355" t="s">
        <v>4367</v>
      </c>
      <c r="R1355" t="s">
        <v>0</v>
      </c>
      <c r="S1355">
        <v>8408641</v>
      </c>
    </row>
    <row r="1356" spans="1:19" x14ac:dyDescent="0.3">
      <c r="A1356" t="s">
        <v>0</v>
      </c>
      <c r="B1356" t="s">
        <v>5686</v>
      </c>
      <c r="C1356" t="s">
        <v>2077</v>
      </c>
      <c r="D1356" t="s">
        <v>3118</v>
      </c>
      <c r="E1356" t="s">
        <v>2100</v>
      </c>
      <c r="F1356" t="s">
        <v>4368</v>
      </c>
      <c r="G1356" t="s">
        <v>1714</v>
      </c>
      <c r="H1356" t="s">
        <v>0</v>
      </c>
      <c r="I1356" t="s">
        <v>5362</v>
      </c>
      <c r="J1356" s="85">
        <v>45628</v>
      </c>
      <c r="K1356" t="s">
        <v>4375</v>
      </c>
      <c r="L1356" t="s">
        <v>4371</v>
      </c>
      <c r="M1356" t="s">
        <v>4372</v>
      </c>
      <c r="N1356" t="s">
        <v>708</v>
      </c>
      <c r="O1356" t="s">
        <v>708</v>
      </c>
      <c r="P1356" t="s">
        <v>4373</v>
      </c>
      <c r="Q1356" t="s">
        <v>4367</v>
      </c>
      <c r="R1356" t="s">
        <v>0</v>
      </c>
      <c r="S1356">
        <v>8418501</v>
      </c>
    </row>
    <row r="1357" spans="1:19" x14ac:dyDescent="0.3">
      <c r="A1357" t="s">
        <v>0</v>
      </c>
      <c r="B1357" t="s">
        <v>5687</v>
      </c>
      <c r="C1357" t="s">
        <v>2077</v>
      </c>
      <c r="D1357" t="s">
        <v>3143</v>
      </c>
      <c r="E1357" t="s">
        <v>3144</v>
      </c>
      <c r="F1357" t="s">
        <v>4368</v>
      </c>
      <c r="G1357" t="s">
        <v>4559</v>
      </c>
      <c r="H1357" t="s">
        <v>0</v>
      </c>
      <c r="I1357" t="s">
        <v>4577</v>
      </c>
      <c r="J1357" s="85">
        <v>45673</v>
      </c>
      <c r="K1357" t="s">
        <v>4577</v>
      </c>
      <c r="L1357" t="s">
        <v>4371</v>
      </c>
      <c r="M1357" t="s">
        <v>4372</v>
      </c>
      <c r="N1357" t="s">
        <v>708</v>
      </c>
      <c r="O1357" t="s">
        <v>708</v>
      </c>
      <c r="P1357" t="s">
        <v>4373</v>
      </c>
      <c r="Q1357" t="s">
        <v>4367</v>
      </c>
      <c r="R1357" t="s">
        <v>0</v>
      </c>
      <c r="S1357">
        <v>8419661</v>
      </c>
    </row>
    <row r="1358" spans="1:19" x14ac:dyDescent="0.3">
      <c r="A1358" t="s">
        <v>0</v>
      </c>
      <c r="B1358" t="s">
        <v>5687</v>
      </c>
      <c r="C1358" t="s">
        <v>2077</v>
      </c>
      <c r="D1358" t="s">
        <v>3143</v>
      </c>
      <c r="E1358" t="s">
        <v>3144</v>
      </c>
      <c r="F1358" t="s">
        <v>4376</v>
      </c>
      <c r="G1358" t="s">
        <v>101</v>
      </c>
      <c r="H1358" t="s">
        <v>0</v>
      </c>
      <c r="I1358" t="s">
        <v>4577</v>
      </c>
      <c r="J1358" s="85">
        <v>45917</v>
      </c>
      <c r="K1358" t="s">
        <v>4375</v>
      </c>
      <c r="L1358" t="s">
        <v>4371</v>
      </c>
      <c r="M1358" t="s">
        <v>4372</v>
      </c>
      <c r="N1358" t="s">
        <v>702</v>
      </c>
      <c r="O1358" t="s">
        <v>708</v>
      </c>
      <c r="P1358" t="s">
        <v>4373</v>
      </c>
      <c r="Q1358" t="s">
        <v>4367</v>
      </c>
      <c r="R1358" t="s">
        <v>0</v>
      </c>
      <c r="S1358">
        <v>8419662</v>
      </c>
    </row>
    <row r="1359" spans="1:19" x14ac:dyDescent="0.3">
      <c r="A1359" t="s">
        <v>0</v>
      </c>
      <c r="B1359" t="s">
        <v>5689</v>
      </c>
      <c r="C1359" t="s">
        <v>2077</v>
      </c>
      <c r="D1359" t="s">
        <v>3143</v>
      </c>
      <c r="E1359" t="s">
        <v>3144</v>
      </c>
      <c r="F1359" t="s">
        <v>4378</v>
      </c>
      <c r="G1359" t="s">
        <v>1879</v>
      </c>
      <c r="H1359" t="s">
        <v>0</v>
      </c>
      <c r="I1359" t="s">
        <v>5688</v>
      </c>
      <c r="J1359" s="85">
        <v>45888</v>
      </c>
      <c r="K1359" t="s">
        <v>4375</v>
      </c>
      <c r="L1359" t="s">
        <v>4371</v>
      </c>
      <c r="M1359" t="s">
        <v>4372</v>
      </c>
      <c r="N1359" t="s">
        <v>702</v>
      </c>
      <c r="O1359" t="s">
        <v>708</v>
      </c>
      <c r="P1359" t="s">
        <v>4373</v>
      </c>
      <c r="Q1359" t="s">
        <v>4367</v>
      </c>
      <c r="R1359" t="s">
        <v>0</v>
      </c>
      <c r="S1359">
        <v>8419662</v>
      </c>
    </row>
    <row r="1360" spans="1:19" x14ac:dyDescent="0.3">
      <c r="A1360" t="s">
        <v>0</v>
      </c>
      <c r="B1360" t="s">
        <v>5690</v>
      </c>
      <c r="C1360" t="s">
        <v>2077</v>
      </c>
      <c r="D1360" t="s">
        <v>3149</v>
      </c>
      <c r="E1360" t="s">
        <v>3150</v>
      </c>
      <c r="F1360" t="s">
        <v>4368</v>
      </c>
      <c r="G1360" t="s">
        <v>101</v>
      </c>
      <c r="H1360" t="s">
        <v>0</v>
      </c>
      <c r="I1360" t="s">
        <v>5393</v>
      </c>
      <c r="J1360" s="85">
        <v>45674</v>
      </c>
      <c r="K1360" t="s">
        <v>4375</v>
      </c>
      <c r="L1360" t="s">
        <v>4371</v>
      </c>
      <c r="M1360" t="s">
        <v>4372</v>
      </c>
      <c r="N1360" t="s">
        <v>708</v>
      </c>
      <c r="O1360" t="s">
        <v>708</v>
      </c>
      <c r="P1360" t="s">
        <v>4373</v>
      </c>
      <c r="Q1360" t="s">
        <v>4367</v>
      </c>
      <c r="R1360" t="s">
        <v>0</v>
      </c>
      <c r="S1360">
        <v>8419681</v>
      </c>
    </row>
    <row r="1361" spans="1:19" x14ac:dyDescent="0.3">
      <c r="A1361" t="s">
        <v>0</v>
      </c>
      <c r="B1361" t="s">
        <v>5691</v>
      </c>
      <c r="C1361" t="s">
        <v>2077</v>
      </c>
      <c r="D1361" t="s">
        <v>3149</v>
      </c>
      <c r="E1361" t="s">
        <v>3150</v>
      </c>
      <c r="F1361" t="s">
        <v>4378</v>
      </c>
      <c r="G1361" t="s">
        <v>1879</v>
      </c>
      <c r="H1361" t="s">
        <v>0</v>
      </c>
      <c r="I1361" t="s">
        <v>5688</v>
      </c>
      <c r="J1361" s="85">
        <v>45888</v>
      </c>
      <c r="K1361" t="s">
        <v>4375</v>
      </c>
      <c r="L1361" t="s">
        <v>4371</v>
      </c>
      <c r="M1361" t="s">
        <v>4372</v>
      </c>
      <c r="N1361" t="s">
        <v>708</v>
      </c>
      <c r="O1361" t="s">
        <v>708</v>
      </c>
      <c r="P1361" t="s">
        <v>4373</v>
      </c>
      <c r="Q1361" t="s">
        <v>4367</v>
      </c>
      <c r="R1361" t="s">
        <v>0</v>
      </c>
      <c r="S1361">
        <v>8419681</v>
      </c>
    </row>
    <row r="1362" spans="1:19" x14ac:dyDescent="0.3">
      <c r="A1362" t="s">
        <v>0</v>
      </c>
      <c r="B1362" t="s">
        <v>5692</v>
      </c>
      <c r="C1362" t="s">
        <v>2077</v>
      </c>
      <c r="D1362" t="s">
        <v>3149</v>
      </c>
      <c r="E1362" t="s">
        <v>3150</v>
      </c>
      <c r="F1362" t="s">
        <v>24</v>
      </c>
      <c r="G1362" t="s">
        <v>4400</v>
      </c>
      <c r="H1362" t="s">
        <v>0</v>
      </c>
      <c r="I1362" t="s">
        <v>4438</v>
      </c>
      <c r="J1362" s="85">
        <v>46057</v>
      </c>
      <c r="K1362" t="s">
        <v>4375</v>
      </c>
      <c r="L1362" t="s">
        <v>4371</v>
      </c>
      <c r="M1362" t="s">
        <v>4372</v>
      </c>
      <c r="N1362" t="s">
        <v>0</v>
      </c>
      <c r="O1362" t="s">
        <v>0</v>
      </c>
      <c r="P1362" t="s">
        <v>4373</v>
      </c>
      <c r="Q1362" t="s">
        <v>4367</v>
      </c>
      <c r="R1362" t="s">
        <v>0</v>
      </c>
      <c r="S1362">
        <v>841968</v>
      </c>
    </row>
    <row r="1363" spans="1:19" x14ac:dyDescent="0.3">
      <c r="A1363" t="s">
        <v>0</v>
      </c>
      <c r="B1363" t="s">
        <v>5694</v>
      </c>
      <c r="C1363" t="s">
        <v>2077</v>
      </c>
      <c r="D1363" t="s">
        <v>3142</v>
      </c>
      <c r="E1363" t="s">
        <v>2055</v>
      </c>
      <c r="F1363" t="s">
        <v>4368</v>
      </c>
      <c r="G1363" t="s">
        <v>1714</v>
      </c>
      <c r="H1363" t="s">
        <v>0</v>
      </c>
      <c r="I1363" t="s">
        <v>5693</v>
      </c>
      <c r="J1363" s="85">
        <v>45672</v>
      </c>
      <c r="K1363" t="s">
        <v>4375</v>
      </c>
      <c r="L1363" t="s">
        <v>4371</v>
      </c>
      <c r="M1363" t="s">
        <v>4372</v>
      </c>
      <c r="N1363" t="s">
        <v>708</v>
      </c>
      <c r="O1363" t="s">
        <v>708</v>
      </c>
      <c r="P1363" t="s">
        <v>4373</v>
      </c>
      <c r="Q1363" t="s">
        <v>4367</v>
      </c>
      <c r="R1363" t="s">
        <v>0</v>
      </c>
      <c r="S1363">
        <v>8421961</v>
      </c>
    </row>
    <row r="1364" spans="1:19" x14ac:dyDescent="0.3">
      <c r="A1364" t="s">
        <v>0</v>
      </c>
      <c r="B1364" t="s">
        <v>5700</v>
      </c>
      <c r="C1364" t="s">
        <v>2077</v>
      </c>
      <c r="D1364" t="s">
        <v>3158</v>
      </c>
      <c r="E1364" t="s">
        <v>2245</v>
      </c>
      <c r="F1364" t="s">
        <v>4368</v>
      </c>
      <c r="G1364" t="s">
        <v>1714</v>
      </c>
      <c r="H1364" t="s">
        <v>0</v>
      </c>
      <c r="I1364" t="s">
        <v>5699</v>
      </c>
      <c r="J1364" s="85">
        <v>45688</v>
      </c>
      <c r="K1364" t="s">
        <v>4375</v>
      </c>
      <c r="L1364" t="s">
        <v>4371</v>
      </c>
      <c r="M1364" t="s">
        <v>4372</v>
      </c>
      <c r="N1364" t="s">
        <v>708</v>
      </c>
      <c r="O1364" t="s">
        <v>708</v>
      </c>
      <c r="P1364" t="s">
        <v>4373</v>
      </c>
      <c r="Q1364" t="s">
        <v>4367</v>
      </c>
      <c r="R1364" t="s">
        <v>0</v>
      </c>
      <c r="S1364">
        <v>8422751</v>
      </c>
    </row>
    <row r="1365" spans="1:19" x14ac:dyDescent="0.3">
      <c r="A1365" t="s">
        <v>0</v>
      </c>
      <c r="B1365" t="s">
        <v>5720</v>
      </c>
      <c r="C1365" t="s">
        <v>2077</v>
      </c>
      <c r="D1365" t="s">
        <v>3616</v>
      </c>
      <c r="E1365" t="s">
        <v>3617</v>
      </c>
      <c r="F1365" t="s">
        <v>4368</v>
      </c>
      <c r="G1365" t="s">
        <v>101</v>
      </c>
      <c r="H1365" t="s">
        <v>0</v>
      </c>
      <c r="I1365" t="s">
        <v>5719</v>
      </c>
      <c r="J1365" s="85">
        <v>46013</v>
      </c>
      <c r="K1365" t="s">
        <v>4375</v>
      </c>
      <c r="L1365" t="s">
        <v>4371</v>
      </c>
      <c r="M1365" t="s">
        <v>4372</v>
      </c>
      <c r="N1365" t="s">
        <v>708</v>
      </c>
      <c r="O1365" t="s">
        <v>708</v>
      </c>
      <c r="P1365" t="s">
        <v>4373</v>
      </c>
      <c r="Q1365" t="s">
        <v>4367</v>
      </c>
      <c r="R1365" t="s">
        <v>0</v>
      </c>
      <c r="S1365">
        <v>8429831</v>
      </c>
    </row>
    <row r="1366" spans="1:19" x14ac:dyDescent="0.3">
      <c r="A1366" t="s">
        <v>0</v>
      </c>
      <c r="B1366" t="s">
        <v>5722</v>
      </c>
      <c r="C1366" t="s">
        <v>2077</v>
      </c>
      <c r="D1366" t="s">
        <v>3616</v>
      </c>
      <c r="E1366" t="s">
        <v>3617</v>
      </c>
      <c r="F1366" t="s">
        <v>4378</v>
      </c>
      <c r="G1366" t="s">
        <v>1879</v>
      </c>
      <c r="H1366" t="s">
        <v>0</v>
      </c>
      <c r="I1366" t="s">
        <v>5721</v>
      </c>
      <c r="J1366" s="85">
        <v>46043</v>
      </c>
      <c r="K1366" t="s">
        <v>4375</v>
      </c>
      <c r="L1366" t="s">
        <v>4371</v>
      </c>
      <c r="M1366" t="s">
        <v>4372</v>
      </c>
      <c r="N1366" t="s">
        <v>708</v>
      </c>
      <c r="O1366" t="s">
        <v>708</v>
      </c>
      <c r="P1366" t="s">
        <v>4373</v>
      </c>
      <c r="Q1366" t="s">
        <v>4367</v>
      </c>
      <c r="R1366" t="s">
        <v>0</v>
      </c>
      <c r="S1366">
        <v>8429831</v>
      </c>
    </row>
    <row r="1367" spans="1:19" x14ac:dyDescent="0.3">
      <c r="A1367" t="s">
        <v>0</v>
      </c>
      <c r="B1367" t="s">
        <v>5702</v>
      </c>
      <c r="C1367" t="s">
        <v>2077</v>
      </c>
      <c r="D1367" t="s">
        <v>3163</v>
      </c>
      <c r="E1367" t="s">
        <v>160</v>
      </c>
      <c r="F1367" t="s">
        <v>4368</v>
      </c>
      <c r="G1367" t="s">
        <v>1714</v>
      </c>
      <c r="H1367" t="s">
        <v>0</v>
      </c>
      <c r="I1367" t="s">
        <v>5701</v>
      </c>
      <c r="J1367" s="85">
        <v>45713</v>
      </c>
      <c r="K1367" t="s">
        <v>4375</v>
      </c>
      <c r="L1367" t="s">
        <v>4371</v>
      </c>
      <c r="M1367" t="s">
        <v>4372</v>
      </c>
      <c r="N1367" t="s">
        <v>708</v>
      </c>
      <c r="O1367" t="s">
        <v>708</v>
      </c>
      <c r="P1367" t="s">
        <v>4373</v>
      </c>
      <c r="Q1367" t="s">
        <v>4367</v>
      </c>
      <c r="R1367" t="s">
        <v>0</v>
      </c>
      <c r="S1367">
        <v>8446861</v>
      </c>
    </row>
    <row r="1368" spans="1:19" x14ac:dyDescent="0.3">
      <c r="A1368" t="s">
        <v>0</v>
      </c>
      <c r="B1368" t="s">
        <v>5704</v>
      </c>
      <c r="C1368" t="s">
        <v>2077</v>
      </c>
      <c r="D1368" t="s">
        <v>3163</v>
      </c>
      <c r="E1368" t="s">
        <v>160</v>
      </c>
      <c r="F1368" t="s">
        <v>4378</v>
      </c>
      <c r="G1368" t="s">
        <v>2368</v>
      </c>
      <c r="H1368" t="s">
        <v>0</v>
      </c>
      <c r="I1368" t="s">
        <v>5703</v>
      </c>
      <c r="J1368" s="85">
        <v>45716</v>
      </c>
      <c r="K1368" t="s">
        <v>4375</v>
      </c>
      <c r="L1368" t="s">
        <v>4371</v>
      </c>
      <c r="M1368" t="s">
        <v>4372</v>
      </c>
      <c r="N1368" t="s">
        <v>708</v>
      </c>
      <c r="O1368" t="s">
        <v>708</v>
      </c>
      <c r="P1368" t="s">
        <v>4373</v>
      </c>
      <c r="Q1368" t="s">
        <v>4367</v>
      </c>
      <c r="R1368" t="s">
        <v>0</v>
      </c>
      <c r="S1368">
        <v>8446861</v>
      </c>
    </row>
    <row r="1369" spans="1:19" x14ac:dyDescent="0.3">
      <c r="A1369" t="s">
        <v>0</v>
      </c>
      <c r="B1369" t="s">
        <v>5705</v>
      </c>
      <c r="C1369" t="s">
        <v>2077</v>
      </c>
      <c r="D1369" t="s">
        <v>3162</v>
      </c>
      <c r="E1369" t="s">
        <v>737</v>
      </c>
      <c r="F1369" t="s">
        <v>4368</v>
      </c>
      <c r="G1369" t="s">
        <v>4387</v>
      </c>
      <c r="H1369" t="s">
        <v>0</v>
      </c>
      <c r="I1369" t="s">
        <v>4388</v>
      </c>
      <c r="J1369" s="85">
        <v>46082</v>
      </c>
      <c r="K1369" t="s">
        <v>4375</v>
      </c>
      <c r="L1369" t="s">
        <v>4371</v>
      </c>
      <c r="M1369" t="s">
        <v>4372</v>
      </c>
      <c r="N1369" t="s">
        <v>1605</v>
      </c>
      <c r="O1369" t="s">
        <v>708</v>
      </c>
      <c r="P1369" t="s">
        <v>4373</v>
      </c>
      <c r="Q1369" t="s">
        <v>4367</v>
      </c>
      <c r="R1369" t="s">
        <v>0</v>
      </c>
      <c r="S1369">
        <v>8454153</v>
      </c>
    </row>
    <row r="1370" spans="1:19" x14ac:dyDescent="0.3">
      <c r="A1370" t="s">
        <v>0</v>
      </c>
      <c r="B1370" t="s">
        <v>5706</v>
      </c>
      <c r="C1370" t="s">
        <v>2077</v>
      </c>
      <c r="D1370" t="s">
        <v>3162</v>
      </c>
      <c r="E1370" t="s">
        <v>737</v>
      </c>
      <c r="F1370" t="s">
        <v>4384</v>
      </c>
      <c r="G1370" t="s">
        <v>57</v>
      </c>
      <c r="H1370" t="s">
        <v>0</v>
      </c>
      <c r="I1370" t="s">
        <v>4388</v>
      </c>
      <c r="J1370" s="85">
        <v>45790</v>
      </c>
      <c r="K1370" t="s">
        <v>4390</v>
      </c>
      <c r="L1370" t="s">
        <v>4371</v>
      </c>
      <c r="M1370" t="s">
        <v>4372</v>
      </c>
      <c r="N1370" t="s">
        <v>702</v>
      </c>
      <c r="O1370" t="s">
        <v>708</v>
      </c>
      <c r="P1370" t="s">
        <v>4373</v>
      </c>
      <c r="Q1370" t="s">
        <v>4367</v>
      </c>
      <c r="R1370" t="s">
        <v>0</v>
      </c>
      <c r="S1370">
        <v>8454152</v>
      </c>
    </row>
    <row r="1371" spans="1:19" x14ac:dyDescent="0.3">
      <c r="A1371" t="s">
        <v>0</v>
      </c>
      <c r="B1371" t="s">
        <v>5707</v>
      </c>
      <c r="C1371" t="s">
        <v>2077</v>
      </c>
      <c r="D1371" t="s">
        <v>3162</v>
      </c>
      <c r="E1371" t="s">
        <v>737</v>
      </c>
      <c r="F1371" t="s">
        <v>4392</v>
      </c>
      <c r="G1371" t="s">
        <v>106</v>
      </c>
      <c r="H1371" t="s">
        <v>0</v>
      </c>
      <c r="I1371" t="s">
        <v>4388</v>
      </c>
      <c r="J1371" s="85">
        <v>45790</v>
      </c>
      <c r="K1371" t="s">
        <v>4390</v>
      </c>
      <c r="L1371" t="s">
        <v>4371</v>
      </c>
      <c r="M1371" t="s">
        <v>4372</v>
      </c>
      <c r="N1371" t="s">
        <v>708</v>
      </c>
      <c r="O1371" t="s">
        <v>708</v>
      </c>
      <c r="P1371" t="s">
        <v>4373</v>
      </c>
      <c r="Q1371" t="s">
        <v>4367</v>
      </c>
      <c r="R1371" t="s">
        <v>0</v>
      </c>
      <c r="S1371">
        <v>8454151</v>
      </c>
    </row>
    <row r="1372" spans="1:19" x14ac:dyDescent="0.3">
      <c r="A1372" t="s">
        <v>0</v>
      </c>
      <c r="B1372" t="s">
        <v>5709</v>
      </c>
      <c r="C1372" t="s">
        <v>2077</v>
      </c>
      <c r="D1372" t="s">
        <v>3162</v>
      </c>
      <c r="E1372" t="s">
        <v>737</v>
      </c>
      <c r="F1372" t="s">
        <v>4378</v>
      </c>
      <c r="G1372" t="s">
        <v>1879</v>
      </c>
      <c r="H1372" t="s">
        <v>0</v>
      </c>
      <c r="I1372" t="s">
        <v>5708</v>
      </c>
      <c r="J1372" s="85">
        <v>45790</v>
      </c>
      <c r="K1372" t="s">
        <v>4375</v>
      </c>
      <c r="L1372" t="s">
        <v>4371</v>
      </c>
      <c r="M1372" t="s">
        <v>4372</v>
      </c>
      <c r="N1372" t="s">
        <v>702</v>
      </c>
      <c r="O1372" t="s">
        <v>708</v>
      </c>
      <c r="P1372" t="s">
        <v>4373</v>
      </c>
      <c r="Q1372" t="s">
        <v>4367</v>
      </c>
      <c r="R1372" t="s">
        <v>0</v>
      </c>
      <c r="S1372">
        <v>8454152</v>
      </c>
    </row>
    <row r="1373" spans="1:19" x14ac:dyDescent="0.3">
      <c r="A1373" t="s">
        <v>0</v>
      </c>
      <c r="B1373" t="s">
        <v>5725</v>
      </c>
      <c r="C1373" t="s">
        <v>2077</v>
      </c>
      <c r="D1373" t="s">
        <v>3454</v>
      </c>
      <c r="E1373" t="s">
        <v>3414</v>
      </c>
      <c r="F1373" t="s">
        <v>4368</v>
      </c>
      <c r="G1373" t="s">
        <v>4578</v>
      </c>
      <c r="H1373" t="s">
        <v>0</v>
      </c>
      <c r="I1373" t="s">
        <v>4533</v>
      </c>
      <c r="J1373" s="85">
        <v>46082</v>
      </c>
      <c r="K1373" t="s">
        <v>4375</v>
      </c>
      <c r="L1373" t="s">
        <v>4371</v>
      </c>
      <c r="M1373" t="s">
        <v>4372</v>
      </c>
      <c r="N1373" t="s">
        <v>702</v>
      </c>
      <c r="O1373" t="s">
        <v>708</v>
      </c>
      <c r="P1373" t="s">
        <v>4373</v>
      </c>
      <c r="Q1373" t="s">
        <v>4367</v>
      </c>
      <c r="R1373" t="s">
        <v>0</v>
      </c>
      <c r="S1373">
        <v>8466112</v>
      </c>
    </row>
    <row r="1374" spans="1:19" x14ac:dyDescent="0.3">
      <c r="A1374" t="s">
        <v>0</v>
      </c>
      <c r="B1374" t="s">
        <v>5726</v>
      </c>
      <c r="C1374" t="s">
        <v>2077</v>
      </c>
      <c r="D1374" t="s">
        <v>3454</v>
      </c>
      <c r="E1374" t="s">
        <v>3414</v>
      </c>
      <c r="F1374" t="s">
        <v>4384</v>
      </c>
      <c r="G1374" t="s">
        <v>57</v>
      </c>
      <c r="H1374" t="s">
        <v>0</v>
      </c>
      <c r="I1374" t="s">
        <v>4533</v>
      </c>
      <c r="J1374" s="85">
        <v>45954</v>
      </c>
      <c r="K1374" t="s">
        <v>4390</v>
      </c>
      <c r="L1374" t="s">
        <v>4371</v>
      </c>
      <c r="M1374" t="s">
        <v>4372</v>
      </c>
      <c r="N1374" t="s">
        <v>708</v>
      </c>
      <c r="O1374" t="s">
        <v>708</v>
      </c>
      <c r="P1374" t="s">
        <v>4373</v>
      </c>
      <c r="Q1374" t="s">
        <v>4367</v>
      </c>
      <c r="R1374" t="s">
        <v>0</v>
      </c>
      <c r="S1374">
        <v>8466111</v>
      </c>
    </row>
    <row r="1375" spans="1:19" x14ac:dyDescent="0.3">
      <c r="A1375" t="s">
        <v>0</v>
      </c>
      <c r="B1375" t="s">
        <v>5728</v>
      </c>
      <c r="C1375" t="s">
        <v>2077</v>
      </c>
      <c r="D1375" t="s">
        <v>3454</v>
      </c>
      <c r="E1375" t="s">
        <v>3414</v>
      </c>
      <c r="F1375" t="s">
        <v>4448</v>
      </c>
      <c r="G1375" t="s">
        <v>5727</v>
      </c>
      <c r="H1375" t="s">
        <v>0</v>
      </c>
      <c r="I1375" t="s">
        <v>4938</v>
      </c>
      <c r="J1375" s="85">
        <v>46082</v>
      </c>
      <c r="K1375" t="s">
        <v>4375</v>
      </c>
      <c r="L1375" t="s">
        <v>4371</v>
      </c>
      <c r="M1375" t="s">
        <v>4372</v>
      </c>
      <c r="N1375" t="s">
        <v>702</v>
      </c>
      <c r="O1375" t="s">
        <v>708</v>
      </c>
      <c r="P1375" t="s">
        <v>4373</v>
      </c>
      <c r="Q1375" t="s">
        <v>4367</v>
      </c>
      <c r="R1375" t="s">
        <v>0</v>
      </c>
      <c r="S1375">
        <v>8466112</v>
      </c>
    </row>
    <row r="1376" spans="1:19" x14ac:dyDescent="0.3">
      <c r="A1376" t="s">
        <v>0</v>
      </c>
      <c r="B1376" t="s">
        <v>5729</v>
      </c>
      <c r="C1376" t="s">
        <v>2077</v>
      </c>
      <c r="D1376" t="s">
        <v>3454</v>
      </c>
      <c r="E1376" t="s">
        <v>3414</v>
      </c>
      <c r="F1376" t="s">
        <v>4378</v>
      </c>
      <c r="G1376" t="s">
        <v>1574</v>
      </c>
      <c r="H1376" t="s">
        <v>0</v>
      </c>
      <c r="I1376" t="s">
        <v>4938</v>
      </c>
      <c r="J1376" s="85">
        <v>46029</v>
      </c>
      <c r="K1376" t="s">
        <v>4390</v>
      </c>
      <c r="L1376" t="s">
        <v>4371</v>
      </c>
      <c r="M1376" t="s">
        <v>4372</v>
      </c>
      <c r="N1376" t="s">
        <v>708</v>
      </c>
      <c r="O1376" t="s">
        <v>708</v>
      </c>
      <c r="P1376" t="s">
        <v>4373</v>
      </c>
      <c r="Q1376" t="s">
        <v>4367</v>
      </c>
      <c r="R1376" t="s">
        <v>0</v>
      </c>
      <c r="S1376">
        <v>8466111</v>
      </c>
    </row>
    <row r="1377" spans="1:19" x14ac:dyDescent="0.3">
      <c r="A1377" t="s">
        <v>0</v>
      </c>
      <c r="B1377" t="s">
        <v>5730</v>
      </c>
      <c r="C1377" t="s">
        <v>2077</v>
      </c>
      <c r="D1377" t="s">
        <v>3455</v>
      </c>
      <c r="E1377" t="s">
        <v>3456</v>
      </c>
      <c r="F1377" t="s">
        <v>4368</v>
      </c>
      <c r="G1377" t="s">
        <v>4578</v>
      </c>
      <c r="H1377" t="s">
        <v>0</v>
      </c>
      <c r="I1377" t="s">
        <v>4533</v>
      </c>
      <c r="J1377" s="85">
        <v>46082</v>
      </c>
      <c r="K1377" t="s">
        <v>4375</v>
      </c>
      <c r="L1377" t="s">
        <v>4371</v>
      </c>
      <c r="M1377" t="s">
        <v>4372</v>
      </c>
      <c r="N1377" t="s">
        <v>702</v>
      </c>
      <c r="O1377" t="s">
        <v>708</v>
      </c>
      <c r="P1377" t="s">
        <v>4373</v>
      </c>
      <c r="Q1377" t="s">
        <v>4367</v>
      </c>
      <c r="R1377" t="s">
        <v>0</v>
      </c>
      <c r="S1377">
        <v>8466202</v>
      </c>
    </row>
    <row r="1378" spans="1:19" x14ac:dyDescent="0.3">
      <c r="A1378" t="s">
        <v>0</v>
      </c>
      <c r="B1378" t="s">
        <v>5731</v>
      </c>
      <c r="C1378" t="s">
        <v>2077</v>
      </c>
      <c r="D1378" t="s">
        <v>3455</v>
      </c>
      <c r="E1378" t="s">
        <v>3456</v>
      </c>
      <c r="F1378" t="s">
        <v>4384</v>
      </c>
      <c r="G1378" t="s">
        <v>57</v>
      </c>
      <c r="H1378" t="s">
        <v>0</v>
      </c>
      <c r="I1378" t="s">
        <v>4533</v>
      </c>
      <c r="J1378" s="85">
        <v>45954</v>
      </c>
      <c r="K1378" t="s">
        <v>4390</v>
      </c>
      <c r="L1378" t="s">
        <v>4371</v>
      </c>
      <c r="M1378" t="s">
        <v>4372</v>
      </c>
      <c r="N1378" t="s">
        <v>708</v>
      </c>
      <c r="O1378" t="s">
        <v>708</v>
      </c>
      <c r="P1378" t="s">
        <v>4373</v>
      </c>
      <c r="Q1378" t="s">
        <v>4367</v>
      </c>
      <c r="R1378" t="s">
        <v>0</v>
      </c>
      <c r="S1378">
        <v>8466201</v>
      </c>
    </row>
    <row r="1379" spans="1:19" x14ac:dyDescent="0.3">
      <c r="A1379" t="s">
        <v>0</v>
      </c>
      <c r="B1379" t="s">
        <v>5732</v>
      </c>
      <c r="C1379" t="s">
        <v>2077</v>
      </c>
      <c r="D1379" t="s">
        <v>3455</v>
      </c>
      <c r="E1379" t="s">
        <v>3456</v>
      </c>
      <c r="F1379" t="s">
        <v>4448</v>
      </c>
      <c r="G1379" t="s">
        <v>5727</v>
      </c>
      <c r="H1379" t="s">
        <v>0</v>
      </c>
      <c r="I1379" t="s">
        <v>4938</v>
      </c>
      <c r="J1379" s="85">
        <v>46082</v>
      </c>
      <c r="K1379" t="s">
        <v>4375</v>
      </c>
      <c r="L1379" t="s">
        <v>4371</v>
      </c>
      <c r="M1379" t="s">
        <v>4372</v>
      </c>
      <c r="N1379" t="s">
        <v>702</v>
      </c>
      <c r="O1379" t="s">
        <v>708</v>
      </c>
      <c r="P1379" t="s">
        <v>4373</v>
      </c>
      <c r="Q1379" t="s">
        <v>4367</v>
      </c>
      <c r="R1379" t="s">
        <v>0</v>
      </c>
      <c r="S1379">
        <v>8466202</v>
      </c>
    </row>
    <row r="1380" spans="1:19" x14ac:dyDescent="0.3">
      <c r="A1380" t="s">
        <v>0</v>
      </c>
      <c r="B1380" t="s">
        <v>5733</v>
      </c>
      <c r="C1380" t="s">
        <v>2077</v>
      </c>
      <c r="D1380" t="s">
        <v>3455</v>
      </c>
      <c r="E1380" t="s">
        <v>3456</v>
      </c>
      <c r="F1380" t="s">
        <v>4378</v>
      </c>
      <c r="G1380" t="s">
        <v>1574</v>
      </c>
      <c r="H1380" t="s">
        <v>0</v>
      </c>
      <c r="I1380" t="s">
        <v>4938</v>
      </c>
      <c r="J1380" s="85">
        <v>46029</v>
      </c>
      <c r="K1380" t="s">
        <v>4390</v>
      </c>
      <c r="L1380" t="s">
        <v>4371</v>
      </c>
      <c r="M1380" t="s">
        <v>4372</v>
      </c>
      <c r="N1380" t="s">
        <v>708</v>
      </c>
      <c r="O1380" t="s">
        <v>708</v>
      </c>
      <c r="P1380" t="s">
        <v>4373</v>
      </c>
      <c r="Q1380" t="s">
        <v>4367</v>
      </c>
      <c r="R1380" t="s">
        <v>0</v>
      </c>
      <c r="S1380">
        <v>8466201</v>
      </c>
    </row>
    <row r="1381" spans="1:19" x14ac:dyDescent="0.3">
      <c r="A1381" t="s">
        <v>0</v>
      </c>
      <c r="B1381" t="s">
        <v>5710</v>
      </c>
      <c r="C1381" t="s">
        <v>2077</v>
      </c>
      <c r="D1381" t="s">
        <v>3242</v>
      </c>
      <c r="E1381" t="s">
        <v>3243</v>
      </c>
      <c r="F1381" t="s">
        <v>4368</v>
      </c>
      <c r="G1381" t="s">
        <v>101</v>
      </c>
      <c r="H1381" t="s">
        <v>0</v>
      </c>
      <c r="I1381" t="s">
        <v>4612</v>
      </c>
      <c r="J1381" s="85">
        <v>45827</v>
      </c>
      <c r="K1381" t="s">
        <v>4375</v>
      </c>
      <c r="L1381" t="s">
        <v>4371</v>
      </c>
      <c r="M1381" t="s">
        <v>4372</v>
      </c>
      <c r="N1381" t="s">
        <v>708</v>
      </c>
      <c r="O1381" t="s">
        <v>708</v>
      </c>
      <c r="P1381" t="s">
        <v>4373</v>
      </c>
      <c r="Q1381" t="s">
        <v>4367</v>
      </c>
      <c r="R1381" t="s">
        <v>0</v>
      </c>
      <c r="S1381">
        <v>8510821</v>
      </c>
    </row>
    <row r="1382" spans="1:19" x14ac:dyDescent="0.3">
      <c r="A1382" t="s">
        <v>0</v>
      </c>
      <c r="B1382" t="s">
        <v>5712</v>
      </c>
      <c r="C1382" t="s">
        <v>2077</v>
      </c>
      <c r="D1382" t="s">
        <v>3264</v>
      </c>
      <c r="E1382" t="s">
        <v>312</v>
      </c>
      <c r="F1382" t="s">
        <v>4368</v>
      </c>
      <c r="G1382" t="s">
        <v>1714</v>
      </c>
      <c r="H1382" t="s">
        <v>0</v>
      </c>
      <c r="I1382" t="s">
        <v>5711</v>
      </c>
      <c r="J1382" s="85">
        <v>45874</v>
      </c>
      <c r="K1382" t="s">
        <v>4375</v>
      </c>
      <c r="L1382" t="s">
        <v>4371</v>
      </c>
      <c r="M1382" t="s">
        <v>4372</v>
      </c>
      <c r="N1382" t="s">
        <v>708</v>
      </c>
      <c r="O1382" t="s">
        <v>708</v>
      </c>
      <c r="P1382" t="s">
        <v>4373</v>
      </c>
      <c r="Q1382" t="s">
        <v>4367</v>
      </c>
      <c r="R1382" t="s">
        <v>0</v>
      </c>
      <c r="S1382">
        <v>8521261</v>
      </c>
    </row>
    <row r="1383" spans="1:19" x14ac:dyDescent="0.3">
      <c r="A1383" t="s">
        <v>0</v>
      </c>
      <c r="B1383" t="s">
        <v>5713</v>
      </c>
      <c r="C1383" t="s">
        <v>2077</v>
      </c>
      <c r="D1383" t="s">
        <v>3264</v>
      </c>
      <c r="E1383" t="s">
        <v>312</v>
      </c>
      <c r="F1383" t="s">
        <v>4378</v>
      </c>
      <c r="G1383" t="s">
        <v>2368</v>
      </c>
      <c r="H1383" t="s">
        <v>0</v>
      </c>
      <c r="I1383" t="s">
        <v>5343</v>
      </c>
      <c r="J1383" s="85">
        <v>45887</v>
      </c>
      <c r="K1383" t="s">
        <v>4375</v>
      </c>
      <c r="L1383" t="s">
        <v>4371</v>
      </c>
      <c r="M1383" t="s">
        <v>4372</v>
      </c>
      <c r="N1383" t="s">
        <v>708</v>
      </c>
      <c r="O1383" t="s">
        <v>708</v>
      </c>
      <c r="P1383" t="s">
        <v>4373</v>
      </c>
      <c r="Q1383" t="s">
        <v>4367</v>
      </c>
      <c r="R1383" t="s">
        <v>0</v>
      </c>
      <c r="S1383">
        <v>8521261</v>
      </c>
    </row>
    <row r="1384" spans="1:19" x14ac:dyDescent="0.3">
      <c r="A1384" t="s">
        <v>0</v>
      </c>
      <c r="B1384" t="s">
        <v>5734</v>
      </c>
      <c r="C1384" t="s">
        <v>2077</v>
      </c>
      <c r="D1384" t="s">
        <v>3493</v>
      </c>
      <c r="E1384" t="s">
        <v>3495</v>
      </c>
      <c r="F1384" t="s">
        <v>4368</v>
      </c>
      <c r="G1384" t="s">
        <v>101</v>
      </c>
      <c r="H1384" t="s">
        <v>0</v>
      </c>
      <c r="I1384" t="s">
        <v>4388</v>
      </c>
      <c r="J1384" s="85">
        <v>45993</v>
      </c>
      <c r="K1384" t="s">
        <v>4375</v>
      </c>
      <c r="L1384" t="s">
        <v>4371</v>
      </c>
      <c r="M1384" t="s">
        <v>4372</v>
      </c>
      <c r="N1384" t="s">
        <v>708</v>
      </c>
      <c r="O1384" t="s">
        <v>708</v>
      </c>
      <c r="P1384" t="s">
        <v>4373</v>
      </c>
      <c r="Q1384" t="s">
        <v>4367</v>
      </c>
      <c r="R1384" t="s">
        <v>0</v>
      </c>
      <c r="S1384">
        <v>8552961</v>
      </c>
    </row>
    <row r="1385" spans="1:19" x14ac:dyDescent="0.3">
      <c r="A1385" t="s">
        <v>0</v>
      </c>
      <c r="B1385" t="s">
        <v>5715</v>
      </c>
      <c r="C1385" t="s">
        <v>2077</v>
      </c>
      <c r="D1385" t="s">
        <v>3298</v>
      </c>
      <c r="E1385" t="s">
        <v>3081</v>
      </c>
      <c r="F1385" t="s">
        <v>4368</v>
      </c>
      <c r="G1385" t="s">
        <v>101</v>
      </c>
      <c r="H1385" t="s">
        <v>0</v>
      </c>
      <c r="I1385" t="s">
        <v>5714</v>
      </c>
      <c r="J1385" s="85">
        <v>45909</v>
      </c>
      <c r="K1385" t="s">
        <v>4375</v>
      </c>
      <c r="L1385" t="s">
        <v>4371</v>
      </c>
      <c r="M1385" t="s">
        <v>4372</v>
      </c>
      <c r="N1385" t="s">
        <v>708</v>
      </c>
      <c r="O1385" t="s">
        <v>708</v>
      </c>
      <c r="P1385" t="s">
        <v>4373</v>
      </c>
      <c r="Q1385" t="s">
        <v>4367</v>
      </c>
      <c r="R1385" t="s">
        <v>0</v>
      </c>
      <c r="S1385">
        <v>8553991</v>
      </c>
    </row>
    <row r="1386" spans="1:19" x14ac:dyDescent="0.3">
      <c r="A1386" t="s">
        <v>0</v>
      </c>
      <c r="B1386" t="s">
        <v>5716</v>
      </c>
      <c r="C1386" t="s">
        <v>2077</v>
      </c>
      <c r="D1386" t="s">
        <v>3298</v>
      </c>
      <c r="E1386" t="s">
        <v>3081</v>
      </c>
      <c r="F1386" t="s">
        <v>4384</v>
      </c>
      <c r="G1386" t="s">
        <v>106</v>
      </c>
      <c r="H1386" t="s">
        <v>0</v>
      </c>
      <c r="I1386" t="s">
        <v>5714</v>
      </c>
      <c r="J1386" s="85">
        <v>45909</v>
      </c>
      <c r="K1386" t="s">
        <v>4375</v>
      </c>
      <c r="L1386" t="s">
        <v>4371</v>
      </c>
      <c r="M1386" t="s">
        <v>4372</v>
      </c>
      <c r="N1386" t="s">
        <v>702</v>
      </c>
      <c r="O1386" t="s">
        <v>708</v>
      </c>
      <c r="P1386" t="s">
        <v>4373</v>
      </c>
      <c r="Q1386" t="s">
        <v>4367</v>
      </c>
      <c r="R1386" t="s">
        <v>0</v>
      </c>
      <c r="S1386">
        <v>8553992</v>
      </c>
    </row>
    <row r="1387" spans="1:19" x14ac:dyDescent="0.3">
      <c r="A1387" t="s">
        <v>0</v>
      </c>
      <c r="B1387" t="s">
        <v>5717</v>
      </c>
      <c r="C1387" t="s">
        <v>2077</v>
      </c>
      <c r="D1387" t="s">
        <v>3298</v>
      </c>
      <c r="E1387" t="s">
        <v>3081</v>
      </c>
      <c r="F1387" t="s">
        <v>4448</v>
      </c>
      <c r="G1387" t="s">
        <v>1574</v>
      </c>
      <c r="H1387" t="s">
        <v>0</v>
      </c>
      <c r="I1387" t="s">
        <v>4750</v>
      </c>
      <c r="J1387" s="85">
        <v>45910</v>
      </c>
      <c r="K1387" t="s">
        <v>4375</v>
      </c>
      <c r="L1387" t="s">
        <v>4371</v>
      </c>
      <c r="M1387" t="s">
        <v>4372</v>
      </c>
      <c r="N1387" t="s">
        <v>708</v>
      </c>
      <c r="O1387" t="s">
        <v>708</v>
      </c>
      <c r="P1387" t="s">
        <v>4373</v>
      </c>
      <c r="Q1387" t="s">
        <v>4367</v>
      </c>
      <c r="R1387" t="s">
        <v>0</v>
      </c>
      <c r="S1387">
        <v>8553991</v>
      </c>
    </row>
    <row r="1388" spans="1:19" x14ac:dyDescent="0.3">
      <c r="A1388" t="s">
        <v>0</v>
      </c>
      <c r="B1388" t="s">
        <v>5718</v>
      </c>
      <c r="C1388" t="s">
        <v>2077</v>
      </c>
      <c r="D1388" t="s">
        <v>3298</v>
      </c>
      <c r="E1388" t="s">
        <v>3081</v>
      </c>
      <c r="F1388" t="s">
        <v>4378</v>
      </c>
      <c r="G1388" t="s">
        <v>1880</v>
      </c>
      <c r="H1388" t="s">
        <v>0</v>
      </c>
      <c r="I1388" t="s">
        <v>4750</v>
      </c>
      <c r="J1388" s="85">
        <v>45910</v>
      </c>
      <c r="K1388" t="s">
        <v>4375</v>
      </c>
      <c r="L1388" t="s">
        <v>4371</v>
      </c>
      <c r="M1388" t="s">
        <v>4372</v>
      </c>
      <c r="N1388" t="s">
        <v>702</v>
      </c>
      <c r="O1388" t="s">
        <v>708</v>
      </c>
      <c r="P1388" t="s">
        <v>4373</v>
      </c>
      <c r="Q1388" t="s">
        <v>4367</v>
      </c>
      <c r="R1388" t="s">
        <v>0</v>
      </c>
      <c r="S1388">
        <v>8553992</v>
      </c>
    </row>
    <row r="1389" spans="1:19" x14ac:dyDescent="0.3">
      <c r="A1389" t="s">
        <v>0</v>
      </c>
      <c r="B1389" t="s">
        <v>4186</v>
      </c>
      <c r="C1389" t="s">
        <v>2077</v>
      </c>
      <c r="D1389" t="s">
        <v>5738</v>
      </c>
      <c r="E1389" t="s">
        <v>5739</v>
      </c>
      <c r="F1389" t="s">
        <v>4368</v>
      </c>
      <c r="G1389" t="s">
        <v>4387</v>
      </c>
      <c r="H1389" t="s">
        <v>0</v>
      </c>
      <c r="I1389" t="s">
        <v>4377</v>
      </c>
      <c r="J1389" s="85">
        <v>46077</v>
      </c>
      <c r="K1389" t="s">
        <v>4375</v>
      </c>
      <c r="L1389" t="s">
        <v>4371</v>
      </c>
      <c r="M1389" t="s">
        <v>4372</v>
      </c>
      <c r="N1389" t="s">
        <v>708</v>
      </c>
      <c r="O1389" t="s">
        <v>708</v>
      </c>
      <c r="P1389" t="s">
        <v>4373</v>
      </c>
      <c r="Q1389" t="s">
        <v>4367</v>
      </c>
      <c r="R1389" t="s">
        <v>0</v>
      </c>
      <c r="S1389">
        <v>8567061</v>
      </c>
    </row>
    <row r="1390" spans="1:19" x14ac:dyDescent="0.3">
      <c r="A1390" t="s">
        <v>0</v>
      </c>
      <c r="B1390" t="s">
        <v>5723</v>
      </c>
      <c r="C1390" t="s">
        <v>2077</v>
      </c>
      <c r="D1390" t="s">
        <v>3431</v>
      </c>
      <c r="E1390" t="s">
        <v>3432</v>
      </c>
      <c r="F1390" t="s">
        <v>4368</v>
      </c>
      <c r="G1390" t="s">
        <v>101</v>
      </c>
      <c r="H1390" t="s">
        <v>0</v>
      </c>
      <c r="I1390" t="s">
        <v>4568</v>
      </c>
      <c r="J1390" s="85">
        <v>45931</v>
      </c>
      <c r="K1390" t="s">
        <v>4375</v>
      </c>
      <c r="L1390" t="s">
        <v>4371</v>
      </c>
      <c r="M1390" t="s">
        <v>4372</v>
      </c>
      <c r="N1390" t="s">
        <v>708</v>
      </c>
      <c r="O1390" t="s">
        <v>708</v>
      </c>
      <c r="P1390" t="s">
        <v>4373</v>
      </c>
      <c r="Q1390" t="s">
        <v>4367</v>
      </c>
      <c r="R1390" t="s">
        <v>0</v>
      </c>
      <c r="S1390">
        <v>8570201</v>
      </c>
    </row>
    <row r="1391" spans="1:19" x14ac:dyDescent="0.3">
      <c r="A1391" t="s">
        <v>0</v>
      </c>
      <c r="B1391" t="s">
        <v>5724</v>
      </c>
      <c r="C1391" t="s">
        <v>2077</v>
      </c>
      <c r="D1391" t="s">
        <v>3431</v>
      </c>
      <c r="E1391" t="s">
        <v>3432</v>
      </c>
      <c r="F1391" t="s">
        <v>4384</v>
      </c>
      <c r="G1391" t="s">
        <v>4393</v>
      </c>
      <c r="H1391" t="s">
        <v>0</v>
      </c>
      <c r="I1391" t="s">
        <v>4568</v>
      </c>
      <c r="J1391" s="85">
        <v>45931</v>
      </c>
      <c r="K1391" t="s">
        <v>4375</v>
      </c>
      <c r="L1391" t="s">
        <v>4371</v>
      </c>
      <c r="M1391" t="s">
        <v>4372</v>
      </c>
      <c r="N1391" t="s">
        <v>702</v>
      </c>
      <c r="O1391" t="s">
        <v>708</v>
      </c>
      <c r="P1391" t="s">
        <v>4373</v>
      </c>
      <c r="Q1391" t="s">
        <v>4367</v>
      </c>
      <c r="R1391" t="s">
        <v>0</v>
      </c>
      <c r="S1391">
        <v>8570202</v>
      </c>
    </row>
    <row r="1392" spans="1:19" x14ac:dyDescent="0.3">
      <c r="A1392" t="s">
        <v>0</v>
      </c>
      <c r="B1392" t="s">
        <v>4084</v>
      </c>
      <c r="C1392" t="s">
        <v>2077</v>
      </c>
      <c r="D1392" t="s">
        <v>4166</v>
      </c>
      <c r="E1392" t="s">
        <v>109</v>
      </c>
      <c r="F1392" t="s">
        <v>4376</v>
      </c>
      <c r="G1392" t="s">
        <v>2238</v>
      </c>
      <c r="H1392" t="s">
        <v>0</v>
      </c>
      <c r="I1392" t="s">
        <v>5740</v>
      </c>
      <c r="J1392" s="85">
        <v>46063</v>
      </c>
      <c r="K1392" t="s">
        <v>4375</v>
      </c>
      <c r="L1392" t="s">
        <v>4371</v>
      </c>
      <c r="M1392" t="s">
        <v>4372</v>
      </c>
      <c r="N1392" t="s">
        <v>708</v>
      </c>
      <c r="O1392" t="s">
        <v>708</v>
      </c>
      <c r="P1392" t="s">
        <v>4373</v>
      </c>
      <c r="Q1392" t="s">
        <v>4367</v>
      </c>
      <c r="R1392" t="s">
        <v>0</v>
      </c>
      <c r="S1392">
        <v>8592131</v>
      </c>
    </row>
    <row r="1393" spans="1:19" x14ac:dyDescent="0.3">
      <c r="A1393" t="s">
        <v>0</v>
      </c>
      <c r="B1393" t="s">
        <v>5741</v>
      </c>
      <c r="C1393" t="s">
        <v>2077</v>
      </c>
      <c r="D1393" t="s">
        <v>3496</v>
      </c>
      <c r="E1393" t="s">
        <v>3497</v>
      </c>
      <c r="F1393" t="s">
        <v>4368</v>
      </c>
      <c r="G1393" t="s">
        <v>1339</v>
      </c>
      <c r="H1393" t="s">
        <v>0</v>
      </c>
      <c r="I1393" t="s">
        <v>5643</v>
      </c>
      <c r="J1393" s="85">
        <v>45982</v>
      </c>
      <c r="K1393" t="s">
        <v>4375</v>
      </c>
      <c r="L1393" t="s">
        <v>4371</v>
      </c>
      <c r="M1393" t="s">
        <v>4372</v>
      </c>
      <c r="N1393" t="s">
        <v>708</v>
      </c>
      <c r="O1393" t="s">
        <v>708</v>
      </c>
      <c r="P1393" t="s">
        <v>4373</v>
      </c>
      <c r="Q1393" t="s">
        <v>4367</v>
      </c>
      <c r="R1393" t="s">
        <v>0</v>
      </c>
      <c r="S1393">
        <v>8593031</v>
      </c>
    </row>
    <row r="1394" spans="1:19" x14ac:dyDescent="0.3">
      <c r="A1394" t="s">
        <v>0</v>
      </c>
      <c r="B1394" t="s">
        <v>5742</v>
      </c>
      <c r="C1394" t="s">
        <v>2077</v>
      </c>
      <c r="D1394" t="s">
        <v>3498</v>
      </c>
      <c r="E1394" t="s">
        <v>3499</v>
      </c>
      <c r="F1394" t="s">
        <v>4368</v>
      </c>
      <c r="G1394" t="s">
        <v>1339</v>
      </c>
      <c r="H1394" t="s">
        <v>0</v>
      </c>
      <c r="I1394" t="s">
        <v>5643</v>
      </c>
      <c r="J1394" s="85">
        <v>45982</v>
      </c>
      <c r="K1394" t="s">
        <v>4375</v>
      </c>
      <c r="L1394" t="s">
        <v>4371</v>
      </c>
      <c r="M1394" t="s">
        <v>4372</v>
      </c>
      <c r="N1394" t="s">
        <v>708</v>
      </c>
      <c r="O1394" t="s">
        <v>708</v>
      </c>
      <c r="P1394" t="s">
        <v>4373</v>
      </c>
      <c r="Q1394" t="s">
        <v>4367</v>
      </c>
      <c r="R1394" t="s">
        <v>0</v>
      </c>
      <c r="S1394">
        <v>8593041</v>
      </c>
    </row>
    <row r="1395" spans="1:19" x14ac:dyDescent="0.3">
      <c r="A1395" t="s">
        <v>0</v>
      </c>
      <c r="B1395" t="s">
        <v>5744</v>
      </c>
      <c r="C1395" t="s">
        <v>2077</v>
      </c>
      <c r="D1395" t="s">
        <v>3500</v>
      </c>
      <c r="E1395" t="s">
        <v>3501</v>
      </c>
      <c r="F1395" t="s">
        <v>4368</v>
      </c>
      <c r="G1395" t="s">
        <v>1339</v>
      </c>
      <c r="H1395" t="s">
        <v>0</v>
      </c>
      <c r="I1395" t="s">
        <v>5743</v>
      </c>
      <c r="J1395" s="85">
        <v>45975</v>
      </c>
      <c r="K1395" t="s">
        <v>4375</v>
      </c>
      <c r="L1395" t="s">
        <v>4371</v>
      </c>
      <c r="M1395" t="s">
        <v>4372</v>
      </c>
      <c r="N1395" t="s">
        <v>708</v>
      </c>
      <c r="O1395" t="s">
        <v>708</v>
      </c>
      <c r="P1395" t="s">
        <v>4373</v>
      </c>
      <c r="Q1395" t="s">
        <v>4367</v>
      </c>
      <c r="R1395" t="s">
        <v>0</v>
      </c>
      <c r="S1395">
        <v>8593051</v>
      </c>
    </row>
    <row r="1396" spans="1:19" x14ac:dyDescent="0.3">
      <c r="A1396" t="s">
        <v>0</v>
      </c>
      <c r="B1396" t="s">
        <v>5745</v>
      </c>
      <c r="C1396" t="s">
        <v>2077</v>
      </c>
      <c r="D1396" t="s">
        <v>3502</v>
      </c>
      <c r="E1396" t="s">
        <v>3503</v>
      </c>
      <c r="F1396" t="s">
        <v>4368</v>
      </c>
      <c r="G1396" t="s">
        <v>1339</v>
      </c>
      <c r="H1396" t="s">
        <v>0</v>
      </c>
      <c r="I1396" t="s">
        <v>5643</v>
      </c>
      <c r="J1396" s="85">
        <v>45982</v>
      </c>
      <c r="K1396" t="s">
        <v>4375</v>
      </c>
      <c r="L1396" t="s">
        <v>4371</v>
      </c>
      <c r="M1396" t="s">
        <v>4372</v>
      </c>
      <c r="N1396" t="s">
        <v>708</v>
      </c>
      <c r="O1396" t="s">
        <v>708</v>
      </c>
      <c r="P1396" t="s">
        <v>4373</v>
      </c>
      <c r="Q1396" t="s">
        <v>4367</v>
      </c>
      <c r="R1396" t="s">
        <v>0</v>
      </c>
      <c r="S1396">
        <v>8593071</v>
      </c>
    </row>
    <row r="1397" spans="1:19" x14ac:dyDescent="0.3">
      <c r="A1397" t="s">
        <v>0</v>
      </c>
      <c r="B1397" t="s">
        <v>5746</v>
      </c>
      <c r="C1397" t="s">
        <v>2077</v>
      </c>
      <c r="D1397" t="s">
        <v>3504</v>
      </c>
      <c r="E1397" t="s">
        <v>3505</v>
      </c>
      <c r="F1397" t="s">
        <v>4368</v>
      </c>
      <c r="G1397" t="s">
        <v>101</v>
      </c>
      <c r="H1397" t="s">
        <v>0</v>
      </c>
      <c r="I1397" t="s">
        <v>5743</v>
      </c>
      <c r="J1397" s="85">
        <v>45975</v>
      </c>
      <c r="K1397" t="s">
        <v>4375</v>
      </c>
      <c r="L1397" t="s">
        <v>4371</v>
      </c>
      <c r="M1397" t="s">
        <v>4372</v>
      </c>
      <c r="N1397" t="s">
        <v>708</v>
      </c>
      <c r="O1397" t="s">
        <v>708</v>
      </c>
      <c r="P1397" t="s">
        <v>4373</v>
      </c>
      <c r="Q1397" t="s">
        <v>4367</v>
      </c>
      <c r="R1397" t="s">
        <v>0</v>
      </c>
      <c r="S1397">
        <v>8593081</v>
      </c>
    </row>
    <row r="1398" spans="1:19" x14ac:dyDescent="0.3">
      <c r="A1398" t="s">
        <v>0</v>
      </c>
      <c r="B1398" t="s">
        <v>5747</v>
      </c>
      <c r="C1398" t="s">
        <v>2077</v>
      </c>
      <c r="D1398" t="s">
        <v>3506</v>
      </c>
      <c r="E1398" t="s">
        <v>3507</v>
      </c>
      <c r="F1398" t="s">
        <v>4368</v>
      </c>
      <c r="G1398" t="s">
        <v>101</v>
      </c>
      <c r="H1398" t="s">
        <v>0</v>
      </c>
      <c r="I1398" t="s">
        <v>5643</v>
      </c>
      <c r="J1398" s="85">
        <v>45982</v>
      </c>
      <c r="K1398" t="s">
        <v>4375</v>
      </c>
      <c r="L1398" t="s">
        <v>4371</v>
      </c>
      <c r="M1398" t="s">
        <v>4372</v>
      </c>
      <c r="N1398" t="s">
        <v>708</v>
      </c>
      <c r="O1398" t="s">
        <v>708</v>
      </c>
      <c r="P1398" t="s">
        <v>4373</v>
      </c>
      <c r="Q1398" t="s">
        <v>4367</v>
      </c>
      <c r="R1398" t="s">
        <v>0</v>
      </c>
      <c r="S1398">
        <v>8593251</v>
      </c>
    </row>
    <row r="1399" spans="1:19" x14ac:dyDescent="0.3">
      <c r="A1399" t="s">
        <v>0</v>
      </c>
      <c r="B1399" t="s">
        <v>4187</v>
      </c>
      <c r="C1399" t="s">
        <v>2077</v>
      </c>
      <c r="D1399" t="s">
        <v>3506</v>
      </c>
      <c r="E1399" t="s">
        <v>3507</v>
      </c>
      <c r="F1399" t="s">
        <v>4384</v>
      </c>
      <c r="G1399" t="s">
        <v>2239</v>
      </c>
      <c r="H1399" t="s">
        <v>0</v>
      </c>
      <c r="I1399" t="s">
        <v>4697</v>
      </c>
      <c r="J1399" s="85">
        <v>46069</v>
      </c>
      <c r="K1399" t="s">
        <v>4375</v>
      </c>
      <c r="L1399" t="s">
        <v>4371</v>
      </c>
      <c r="M1399" t="s">
        <v>4372</v>
      </c>
      <c r="N1399" t="s">
        <v>702</v>
      </c>
      <c r="O1399" t="s">
        <v>708</v>
      </c>
      <c r="P1399" t="s">
        <v>4373</v>
      </c>
      <c r="Q1399" t="s">
        <v>4367</v>
      </c>
      <c r="R1399" t="s">
        <v>0</v>
      </c>
      <c r="S1399">
        <v>8593252</v>
      </c>
    </row>
    <row r="1400" spans="1:19" x14ac:dyDescent="0.3">
      <c r="A1400" t="s">
        <v>0</v>
      </c>
      <c r="B1400" t="s">
        <v>5748</v>
      </c>
      <c r="C1400" t="s">
        <v>2077</v>
      </c>
      <c r="D1400" t="s">
        <v>3508</v>
      </c>
      <c r="E1400" t="s">
        <v>3507</v>
      </c>
      <c r="F1400" t="s">
        <v>4368</v>
      </c>
      <c r="G1400" t="s">
        <v>101</v>
      </c>
      <c r="H1400" t="s">
        <v>0</v>
      </c>
      <c r="I1400" t="s">
        <v>5743</v>
      </c>
      <c r="J1400" s="85">
        <v>45975</v>
      </c>
      <c r="K1400" t="s">
        <v>4375</v>
      </c>
      <c r="L1400" t="s">
        <v>4371</v>
      </c>
      <c r="M1400" t="s">
        <v>4372</v>
      </c>
      <c r="N1400" t="s">
        <v>708</v>
      </c>
      <c r="O1400" t="s">
        <v>708</v>
      </c>
      <c r="P1400" t="s">
        <v>4373</v>
      </c>
      <c r="Q1400" t="s">
        <v>4367</v>
      </c>
      <c r="R1400" t="s">
        <v>0</v>
      </c>
      <c r="S1400">
        <v>8593271</v>
      </c>
    </row>
    <row r="1401" spans="1:19" x14ac:dyDescent="0.3">
      <c r="A1401" t="s">
        <v>0</v>
      </c>
      <c r="B1401" t="s">
        <v>5749</v>
      </c>
      <c r="C1401" t="s">
        <v>2077</v>
      </c>
      <c r="D1401" t="s">
        <v>3509</v>
      </c>
      <c r="E1401" t="s">
        <v>3507</v>
      </c>
      <c r="F1401" t="s">
        <v>4368</v>
      </c>
      <c r="G1401" t="s">
        <v>101</v>
      </c>
      <c r="H1401" t="s">
        <v>0</v>
      </c>
      <c r="I1401" t="s">
        <v>5643</v>
      </c>
      <c r="J1401" s="85">
        <v>45982</v>
      </c>
      <c r="K1401" t="s">
        <v>4375</v>
      </c>
      <c r="L1401" t="s">
        <v>4371</v>
      </c>
      <c r="M1401" t="s">
        <v>4372</v>
      </c>
      <c r="N1401" t="s">
        <v>708</v>
      </c>
      <c r="O1401" t="s">
        <v>708</v>
      </c>
      <c r="P1401" t="s">
        <v>4373</v>
      </c>
      <c r="Q1401" t="s">
        <v>4367</v>
      </c>
      <c r="R1401" t="s">
        <v>0</v>
      </c>
      <c r="S1401">
        <v>8593291</v>
      </c>
    </row>
    <row r="1402" spans="1:19" x14ac:dyDescent="0.3">
      <c r="A1402" t="s">
        <v>0</v>
      </c>
      <c r="B1402" t="s">
        <v>5750</v>
      </c>
      <c r="C1402" t="s">
        <v>2077</v>
      </c>
      <c r="D1402" t="s">
        <v>3510</v>
      </c>
      <c r="E1402" t="s">
        <v>3507</v>
      </c>
      <c r="F1402" t="s">
        <v>4368</v>
      </c>
      <c r="G1402" t="s">
        <v>1339</v>
      </c>
      <c r="H1402" t="s">
        <v>0</v>
      </c>
      <c r="I1402" t="s">
        <v>5743</v>
      </c>
      <c r="J1402" s="85">
        <v>45975</v>
      </c>
      <c r="K1402" t="s">
        <v>4375</v>
      </c>
      <c r="L1402" t="s">
        <v>4371</v>
      </c>
      <c r="M1402" t="s">
        <v>4372</v>
      </c>
      <c r="N1402" t="s">
        <v>708</v>
      </c>
      <c r="O1402" t="s">
        <v>708</v>
      </c>
      <c r="P1402" t="s">
        <v>4373</v>
      </c>
      <c r="Q1402" t="s">
        <v>4367</v>
      </c>
      <c r="R1402" t="s">
        <v>0</v>
      </c>
      <c r="S1402">
        <v>8593331</v>
      </c>
    </row>
    <row r="1403" spans="1:19" x14ac:dyDescent="0.3">
      <c r="A1403" t="s">
        <v>0</v>
      </c>
      <c r="B1403" t="s">
        <v>4052</v>
      </c>
      <c r="C1403" t="s">
        <v>2077</v>
      </c>
      <c r="D1403" t="s">
        <v>3510</v>
      </c>
      <c r="E1403" t="s">
        <v>3507</v>
      </c>
      <c r="F1403" t="s">
        <v>4384</v>
      </c>
      <c r="G1403" t="s">
        <v>4393</v>
      </c>
      <c r="H1403" t="s">
        <v>0</v>
      </c>
      <c r="I1403" t="s">
        <v>4840</v>
      </c>
      <c r="J1403" s="85">
        <v>46058</v>
      </c>
      <c r="K1403" t="s">
        <v>4375</v>
      </c>
      <c r="L1403" t="s">
        <v>4371</v>
      </c>
      <c r="M1403" t="s">
        <v>4372</v>
      </c>
      <c r="N1403" t="s">
        <v>702</v>
      </c>
      <c r="O1403" t="s">
        <v>708</v>
      </c>
      <c r="P1403" t="s">
        <v>4373</v>
      </c>
      <c r="Q1403" t="s">
        <v>4367</v>
      </c>
      <c r="R1403" t="s">
        <v>0</v>
      </c>
      <c r="S1403">
        <v>8593332</v>
      </c>
    </row>
    <row r="1404" spans="1:19" x14ac:dyDescent="0.3">
      <c r="A1404" t="s">
        <v>0</v>
      </c>
      <c r="B1404" t="s">
        <v>5751</v>
      </c>
      <c r="C1404" t="s">
        <v>2077</v>
      </c>
      <c r="D1404" t="s">
        <v>3511</v>
      </c>
      <c r="E1404" t="s">
        <v>3507</v>
      </c>
      <c r="F1404" t="s">
        <v>4368</v>
      </c>
      <c r="G1404" t="s">
        <v>101</v>
      </c>
      <c r="H1404" t="s">
        <v>0</v>
      </c>
      <c r="I1404" t="s">
        <v>5743</v>
      </c>
      <c r="J1404" s="85">
        <v>45975</v>
      </c>
      <c r="K1404" t="s">
        <v>4375</v>
      </c>
      <c r="L1404" t="s">
        <v>4371</v>
      </c>
      <c r="M1404" t="s">
        <v>4372</v>
      </c>
      <c r="N1404" t="s">
        <v>708</v>
      </c>
      <c r="O1404" t="s">
        <v>708</v>
      </c>
      <c r="P1404" t="s">
        <v>4373</v>
      </c>
      <c r="Q1404" t="s">
        <v>4367</v>
      </c>
      <c r="R1404" t="s">
        <v>0</v>
      </c>
      <c r="S1404">
        <v>8593371</v>
      </c>
    </row>
    <row r="1405" spans="1:19" x14ac:dyDescent="0.3">
      <c r="A1405" t="s">
        <v>0</v>
      </c>
      <c r="B1405" t="s">
        <v>5752</v>
      </c>
      <c r="C1405" t="s">
        <v>2077</v>
      </c>
      <c r="D1405" t="s">
        <v>3512</v>
      </c>
      <c r="E1405" t="s">
        <v>3507</v>
      </c>
      <c r="F1405" t="s">
        <v>4368</v>
      </c>
      <c r="G1405" t="s">
        <v>101</v>
      </c>
      <c r="H1405" t="s">
        <v>0</v>
      </c>
      <c r="I1405" t="s">
        <v>5643</v>
      </c>
      <c r="J1405" s="85">
        <v>45982</v>
      </c>
      <c r="K1405" t="s">
        <v>4375</v>
      </c>
      <c r="L1405" t="s">
        <v>4371</v>
      </c>
      <c r="M1405" t="s">
        <v>4372</v>
      </c>
      <c r="N1405" t="s">
        <v>708</v>
      </c>
      <c r="O1405" t="s">
        <v>708</v>
      </c>
      <c r="P1405" t="s">
        <v>4373</v>
      </c>
      <c r="Q1405" t="s">
        <v>4367</v>
      </c>
      <c r="R1405" t="s">
        <v>0</v>
      </c>
      <c r="S1405">
        <v>8593381</v>
      </c>
    </row>
    <row r="1406" spans="1:19" x14ac:dyDescent="0.3">
      <c r="A1406" t="s">
        <v>0</v>
      </c>
      <c r="B1406" t="s">
        <v>5753</v>
      </c>
      <c r="C1406" t="s">
        <v>2077</v>
      </c>
      <c r="D1406" t="s">
        <v>3513</v>
      </c>
      <c r="E1406" t="s">
        <v>3507</v>
      </c>
      <c r="F1406" t="s">
        <v>4368</v>
      </c>
      <c r="G1406" t="s">
        <v>101</v>
      </c>
      <c r="H1406" t="s">
        <v>0</v>
      </c>
      <c r="I1406" t="s">
        <v>5643</v>
      </c>
      <c r="J1406" s="85">
        <v>45982</v>
      </c>
      <c r="K1406" t="s">
        <v>4375</v>
      </c>
      <c r="L1406" t="s">
        <v>4371</v>
      </c>
      <c r="M1406" t="s">
        <v>4372</v>
      </c>
      <c r="N1406" t="s">
        <v>708</v>
      </c>
      <c r="O1406" t="s">
        <v>708</v>
      </c>
      <c r="P1406" t="s">
        <v>4373</v>
      </c>
      <c r="Q1406" t="s">
        <v>4367</v>
      </c>
      <c r="R1406" t="s">
        <v>0</v>
      </c>
      <c r="S1406">
        <v>8593401</v>
      </c>
    </row>
    <row r="1407" spans="1:19" x14ac:dyDescent="0.3">
      <c r="A1407" t="s">
        <v>0</v>
      </c>
      <c r="B1407" t="s">
        <v>5754</v>
      </c>
      <c r="C1407" t="s">
        <v>2077</v>
      </c>
      <c r="D1407" t="s">
        <v>3514</v>
      </c>
      <c r="E1407" t="s">
        <v>3497</v>
      </c>
      <c r="F1407" t="s">
        <v>4368</v>
      </c>
      <c r="G1407" t="s">
        <v>1339</v>
      </c>
      <c r="H1407" t="s">
        <v>0</v>
      </c>
      <c r="I1407" t="s">
        <v>5743</v>
      </c>
      <c r="J1407" s="85">
        <v>45975</v>
      </c>
      <c r="K1407" t="s">
        <v>4375</v>
      </c>
      <c r="L1407" t="s">
        <v>4371</v>
      </c>
      <c r="M1407" t="s">
        <v>4372</v>
      </c>
      <c r="N1407" t="s">
        <v>708</v>
      </c>
      <c r="O1407" t="s">
        <v>708</v>
      </c>
      <c r="P1407" t="s">
        <v>4373</v>
      </c>
      <c r="Q1407" t="s">
        <v>4367</v>
      </c>
      <c r="R1407" t="s">
        <v>0</v>
      </c>
      <c r="S1407">
        <v>8593411</v>
      </c>
    </row>
    <row r="1408" spans="1:19" x14ac:dyDescent="0.3">
      <c r="A1408" t="s">
        <v>0</v>
      </c>
      <c r="B1408" t="s">
        <v>5755</v>
      </c>
      <c r="C1408" t="s">
        <v>2077</v>
      </c>
      <c r="D1408" t="s">
        <v>3515</v>
      </c>
      <c r="E1408" t="s">
        <v>3507</v>
      </c>
      <c r="F1408" t="s">
        <v>4368</v>
      </c>
      <c r="G1408" t="s">
        <v>101</v>
      </c>
      <c r="H1408" t="s">
        <v>0</v>
      </c>
      <c r="I1408" t="s">
        <v>5743</v>
      </c>
      <c r="J1408" s="85">
        <v>45975</v>
      </c>
      <c r="K1408" t="s">
        <v>4375</v>
      </c>
      <c r="L1408" t="s">
        <v>4371</v>
      </c>
      <c r="M1408" t="s">
        <v>4372</v>
      </c>
      <c r="N1408" t="s">
        <v>708</v>
      </c>
      <c r="O1408" t="s">
        <v>708</v>
      </c>
      <c r="P1408" t="s">
        <v>4373</v>
      </c>
      <c r="Q1408" t="s">
        <v>4367</v>
      </c>
      <c r="R1408" t="s">
        <v>0</v>
      </c>
      <c r="S1408">
        <v>8593451</v>
      </c>
    </row>
    <row r="1409" spans="1:19" x14ac:dyDescent="0.3">
      <c r="A1409" t="s">
        <v>0</v>
      </c>
      <c r="B1409" t="s">
        <v>5756</v>
      </c>
      <c r="C1409" t="s">
        <v>2077</v>
      </c>
      <c r="D1409" t="s">
        <v>3517</v>
      </c>
      <c r="E1409" t="s">
        <v>3518</v>
      </c>
      <c r="F1409" t="s">
        <v>4368</v>
      </c>
      <c r="G1409" t="s">
        <v>101</v>
      </c>
      <c r="H1409" t="s">
        <v>0</v>
      </c>
      <c r="I1409" t="s">
        <v>5743</v>
      </c>
      <c r="J1409" s="85">
        <v>45975</v>
      </c>
      <c r="K1409" t="s">
        <v>4375</v>
      </c>
      <c r="L1409" t="s">
        <v>4371</v>
      </c>
      <c r="M1409" t="s">
        <v>4372</v>
      </c>
      <c r="N1409" t="s">
        <v>708</v>
      </c>
      <c r="O1409" t="s">
        <v>708</v>
      </c>
      <c r="P1409" t="s">
        <v>4373</v>
      </c>
      <c r="Q1409" t="s">
        <v>4367</v>
      </c>
      <c r="R1409" t="s">
        <v>0</v>
      </c>
      <c r="S1409">
        <v>8593501</v>
      </c>
    </row>
    <row r="1410" spans="1:19" x14ac:dyDescent="0.3">
      <c r="A1410" t="s">
        <v>0</v>
      </c>
      <c r="B1410" t="s">
        <v>5786</v>
      </c>
      <c r="C1410" t="s">
        <v>2077</v>
      </c>
      <c r="D1410" t="s">
        <v>3565</v>
      </c>
      <c r="E1410" t="s">
        <v>3566</v>
      </c>
      <c r="F1410" t="s">
        <v>4368</v>
      </c>
      <c r="G1410" t="s">
        <v>4387</v>
      </c>
      <c r="H1410" t="s">
        <v>0</v>
      </c>
      <c r="I1410" t="s">
        <v>4538</v>
      </c>
      <c r="J1410" s="85">
        <v>46082</v>
      </c>
      <c r="K1410" t="s">
        <v>4375</v>
      </c>
      <c r="L1410" t="s">
        <v>4371</v>
      </c>
      <c r="M1410" t="s">
        <v>4372</v>
      </c>
      <c r="N1410" t="s">
        <v>702</v>
      </c>
      <c r="O1410" t="s">
        <v>708</v>
      </c>
      <c r="P1410" t="s">
        <v>4373</v>
      </c>
      <c r="Q1410" t="s">
        <v>4367</v>
      </c>
      <c r="R1410" t="s">
        <v>0</v>
      </c>
      <c r="S1410">
        <v>8593522</v>
      </c>
    </row>
    <row r="1411" spans="1:19" x14ac:dyDescent="0.3">
      <c r="A1411" t="s">
        <v>0</v>
      </c>
      <c r="B1411" t="s">
        <v>5787</v>
      </c>
      <c r="C1411" t="s">
        <v>2077</v>
      </c>
      <c r="D1411" t="s">
        <v>3565</v>
      </c>
      <c r="E1411" t="s">
        <v>3566</v>
      </c>
      <c r="F1411" t="s">
        <v>4384</v>
      </c>
      <c r="G1411" t="s">
        <v>57</v>
      </c>
      <c r="H1411" t="s">
        <v>0</v>
      </c>
      <c r="I1411" t="s">
        <v>4538</v>
      </c>
      <c r="J1411" s="85">
        <v>45985</v>
      </c>
      <c r="K1411" t="s">
        <v>4390</v>
      </c>
      <c r="L1411" t="s">
        <v>4371</v>
      </c>
      <c r="M1411" t="s">
        <v>4372</v>
      </c>
      <c r="N1411" t="s">
        <v>708</v>
      </c>
      <c r="O1411" t="s">
        <v>708</v>
      </c>
      <c r="P1411" t="s">
        <v>4373</v>
      </c>
      <c r="Q1411" t="s">
        <v>4367</v>
      </c>
      <c r="R1411" t="s">
        <v>0</v>
      </c>
      <c r="S1411">
        <v>8593521</v>
      </c>
    </row>
    <row r="1412" spans="1:19" x14ac:dyDescent="0.3">
      <c r="A1412" t="s">
        <v>0</v>
      </c>
      <c r="B1412" t="s">
        <v>5757</v>
      </c>
      <c r="C1412" t="s">
        <v>2077</v>
      </c>
      <c r="D1412" t="s">
        <v>3519</v>
      </c>
      <c r="E1412" t="s">
        <v>3497</v>
      </c>
      <c r="F1412" t="s">
        <v>4368</v>
      </c>
      <c r="G1412" t="s">
        <v>101</v>
      </c>
      <c r="H1412" t="s">
        <v>0</v>
      </c>
      <c r="I1412" t="s">
        <v>5643</v>
      </c>
      <c r="J1412" s="85">
        <v>45982</v>
      </c>
      <c r="K1412" t="s">
        <v>4375</v>
      </c>
      <c r="L1412" t="s">
        <v>4371</v>
      </c>
      <c r="M1412" t="s">
        <v>4372</v>
      </c>
      <c r="N1412" t="s">
        <v>708</v>
      </c>
      <c r="O1412" t="s">
        <v>708</v>
      </c>
      <c r="P1412" t="s">
        <v>4373</v>
      </c>
      <c r="Q1412" t="s">
        <v>4367</v>
      </c>
      <c r="R1412" t="s">
        <v>0</v>
      </c>
      <c r="S1412">
        <v>8593531</v>
      </c>
    </row>
    <row r="1413" spans="1:19" x14ac:dyDescent="0.3">
      <c r="A1413" t="s">
        <v>0</v>
      </c>
      <c r="B1413" t="s">
        <v>5758</v>
      </c>
      <c r="C1413" t="s">
        <v>2077</v>
      </c>
      <c r="D1413" t="s">
        <v>3520</v>
      </c>
      <c r="E1413" t="s">
        <v>3507</v>
      </c>
      <c r="F1413" t="s">
        <v>4368</v>
      </c>
      <c r="G1413" t="s">
        <v>1339</v>
      </c>
      <c r="H1413" t="s">
        <v>0</v>
      </c>
      <c r="I1413" t="s">
        <v>5643</v>
      </c>
      <c r="J1413" s="85">
        <v>45982</v>
      </c>
      <c r="K1413" t="s">
        <v>4375</v>
      </c>
      <c r="L1413" t="s">
        <v>4371</v>
      </c>
      <c r="M1413" t="s">
        <v>4372</v>
      </c>
      <c r="N1413" t="s">
        <v>708</v>
      </c>
      <c r="O1413" t="s">
        <v>708</v>
      </c>
      <c r="P1413" t="s">
        <v>4373</v>
      </c>
      <c r="Q1413" t="s">
        <v>4367</v>
      </c>
      <c r="R1413" t="s">
        <v>0</v>
      </c>
      <c r="S1413">
        <v>8593541</v>
      </c>
    </row>
    <row r="1414" spans="1:19" x14ac:dyDescent="0.3">
      <c r="A1414" t="s">
        <v>0</v>
      </c>
      <c r="B1414" t="s">
        <v>5759</v>
      </c>
      <c r="C1414" t="s">
        <v>2077</v>
      </c>
      <c r="D1414" t="s">
        <v>3521</v>
      </c>
      <c r="E1414" t="s">
        <v>3497</v>
      </c>
      <c r="F1414" t="s">
        <v>4368</v>
      </c>
      <c r="G1414" t="s">
        <v>101</v>
      </c>
      <c r="H1414" t="s">
        <v>0</v>
      </c>
      <c r="I1414" t="s">
        <v>5643</v>
      </c>
      <c r="J1414" s="85">
        <v>45982</v>
      </c>
      <c r="K1414" t="s">
        <v>4375</v>
      </c>
      <c r="L1414" t="s">
        <v>4371</v>
      </c>
      <c r="M1414" t="s">
        <v>4372</v>
      </c>
      <c r="N1414" t="s">
        <v>708</v>
      </c>
      <c r="O1414" t="s">
        <v>708</v>
      </c>
      <c r="P1414" t="s">
        <v>4373</v>
      </c>
      <c r="Q1414" t="s">
        <v>4367</v>
      </c>
      <c r="R1414" t="s">
        <v>0</v>
      </c>
      <c r="S1414">
        <v>8593561</v>
      </c>
    </row>
    <row r="1415" spans="1:19" x14ac:dyDescent="0.3">
      <c r="A1415" t="s">
        <v>0</v>
      </c>
      <c r="B1415" t="s">
        <v>5760</v>
      </c>
      <c r="C1415" t="s">
        <v>2077</v>
      </c>
      <c r="D1415" t="s">
        <v>3522</v>
      </c>
      <c r="E1415" t="s">
        <v>3523</v>
      </c>
      <c r="F1415" t="s">
        <v>4368</v>
      </c>
      <c r="G1415" t="s">
        <v>1705</v>
      </c>
      <c r="H1415" t="s">
        <v>0</v>
      </c>
      <c r="I1415" t="s">
        <v>5743</v>
      </c>
      <c r="J1415" s="85">
        <v>45975</v>
      </c>
      <c r="K1415" t="s">
        <v>4375</v>
      </c>
      <c r="L1415" t="s">
        <v>4371</v>
      </c>
      <c r="M1415" t="s">
        <v>4372</v>
      </c>
      <c r="N1415" t="s">
        <v>708</v>
      </c>
      <c r="O1415" t="s">
        <v>708</v>
      </c>
      <c r="P1415" t="s">
        <v>4373</v>
      </c>
      <c r="Q1415" t="s">
        <v>4367</v>
      </c>
      <c r="R1415" t="s">
        <v>0</v>
      </c>
      <c r="S1415">
        <v>8593571</v>
      </c>
    </row>
    <row r="1416" spans="1:19" x14ac:dyDescent="0.3">
      <c r="A1416" t="s">
        <v>0</v>
      </c>
      <c r="B1416" t="s">
        <v>5761</v>
      </c>
      <c r="C1416" t="s">
        <v>2077</v>
      </c>
      <c r="D1416" t="s">
        <v>3524</v>
      </c>
      <c r="E1416" t="s">
        <v>3507</v>
      </c>
      <c r="F1416" t="s">
        <v>4368</v>
      </c>
      <c r="G1416" t="s">
        <v>101</v>
      </c>
      <c r="H1416" t="s">
        <v>0</v>
      </c>
      <c r="I1416" t="s">
        <v>5643</v>
      </c>
      <c r="J1416" s="85">
        <v>45982</v>
      </c>
      <c r="K1416" t="s">
        <v>4375</v>
      </c>
      <c r="L1416" t="s">
        <v>4371</v>
      </c>
      <c r="M1416" t="s">
        <v>4372</v>
      </c>
      <c r="N1416" t="s">
        <v>708</v>
      </c>
      <c r="O1416" t="s">
        <v>708</v>
      </c>
      <c r="P1416" t="s">
        <v>4373</v>
      </c>
      <c r="Q1416" t="s">
        <v>4367</v>
      </c>
      <c r="R1416" t="s">
        <v>0</v>
      </c>
      <c r="S1416">
        <v>8593581</v>
      </c>
    </row>
    <row r="1417" spans="1:19" x14ac:dyDescent="0.3">
      <c r="A1417" t="s">
        <v>0</v>
      </c>
      <c r="B1417" t="s">
        <v>5762</v>
      </c>
      <c r="C1417" t="s">
        <v>2077</v>
      </c>
      <c r="D1417" t="s">
        <v>3525</v>
      </c>
      <c r="E1417" t="s">
        <v>3526</v>
      </c>
      <c r="F1417" t="s">
        <v>4368</v>
      </c>
      <c r="G1417" t="s">
        <v>101</v>
      </c>
      <c r="H1417" t="s">
        <v>0</v>
      </c>
      <c r="I1417" t="s">
        <v>5643</v>
      </c>
      <c r="J1417" s="85">
        <v>45982</v>
      </c>
      <c r="K1417" t="s">
        <v>4375</v>
      </c>
      <c r="L1417" t="s">
        <v>4371</v>
      </c>
      <c r="M1417" t="s">
        <v>4372</v>
      </c>
      <c r="N1417" t="s">
        <v>708</v>
      </c>
      <c r="O1417" t="s">
        <v>708</v>
      </c>
      <c r="P1417" t="s">
        <v>4373</v>
      </c>
      <c r="Q1417" t="s">
        <v>4367</v>
      </c>
      <c r="R1417" t="s">
        <v>0</v>
      </c>
      <c r="S1417">
        <v>8593611</v>
      </c>
    </row>
    <row r="1418" spans="1:19" x14ac:dyDescent="0.3">
      <c r="A1418" t="s">
        <v>0</v>
      </c>
      <c r="B1418" t="s">
        <v>5763</v>
      </c>
      <c r="C1418" t="s">
        <v>2077</v>
      </c>
      <c r="D1418" t="s">
        <v>3527</v>
      </c>
      <c r="E1418" t="s">
        <v>3497</v>
      </c>
      <c r="F1418" t="s">
        <v>4368</v>
      </c>
      <c r="G1418" t="s">
        <v>1339</v>
      </c>
      <c r="H1418" t="s">
        <v>0</v>
      </c>
      <c r="I1418" t="s">
        <v>5643</v>
      </c>
      <c r="J1418" s="85">
        <v>45982</v>
      </c>
      <c r="K1418" t="s">
        <v>4375</v>
      </c>
      <c r="L1418" t="s">
        <v>4371</v>
      </c>
      <c r="M1418" t="s">
        <v>4372</v>
      </c>
      <c r="N1418" t="s">
        <v>708</v>
      </c>
      <c r="O1418" t="s">
        <v>708</v>
      </c>
      <c r="P1418" t="s">
        <v>4373</v>
      </c>
      <c r="Q1418" t="s">
        <v>4367</v>
      </c>
      <c r="R1418" t="s">
        <v>0</v>
      </c>
      <c r="S1418">
        <v>8593621</v>
      </c>
    </row>
    <row r="1419" spans="1:19" x14ac:dyDescent="0.3">
      <c r="A1419" t="s">
        <v>0</v>
      </c>
      <c r="B1419" t="s">
        <v>5764</v>
      </c>
      <c r="C1419" t="s">
        <v>2077</v>
      </c>
      <c r="D1419" t="s">
        <v>3528</v>
      </c>
      <c r="E1419" t="s">
        <v>3497</v>
      </c>
      <c r="F1419" t="s">
        <v>4368</v>
      </c>
      <c r="G1419" t="s">
        <v>101</v>
      </c>
      <c r="H1419" t="s">
        <v>0</v>
      </c>
      <c r="I1419" t="s">
        <v>5643</v>
      </c>
      <c r="J1419" s="85">
        <v>45982</v>
      </c>
      <c r="K1419" t="s">
        <v>4375</v>
      </c>
      <c r="L1419" t="s">
        <v>4371</v>
      </c>
      <c r="M1419" t="s">
        <v>4372</v>
      </c>
      <c r="N1419" t="s">
        <v>708</v>
      </c>
      <c r="O1419" t="s">
        <v>708</v>
      </c>
      <c r="P1419" t="s">
        <v>4373</v>
      </c>
      <c r="Q1419" t="s">
        <v>4367</v>
      </c>
      <c r="R1419" t="s">
        <v>0</v>
      </c>
      <c r="S1419">
        <v>8593721</v>
      </c>
    </row>
    <row r="1420" spans="1:19" x14ac:dyDescent="0.3">
      <c r="A1420" t="s">
        <v>0</v>
      </c>
      <c r="B1420" t="s">
        <v>5765</v>
      </c>
      <c r="C1420" t="s">
        <v>2077</v>
      </c>
      <c r="D1420" t="s">
        <v>3529</v>
      </c>
      <c r="E1420" t="s">
        <v>3507</v>
      </c>
      <c r="F1420" t="s">
        <v>4368</v>
      </c>
      <c r="G1420" t="s">
        <v>1339</v>
      </c>
      <c r="H1420" t="s">
        <v>0</v>
      </c>
      <c r="I1420" t="s">
        <v>5643</v>
      </c>
      <c r="J1420" s="85">
        <v>45982</v>
      </c>
      <c r="K1420" t="s">
        <v>4375</v>
      </c>
      <c r="L1420" t="s">
        <v>4371</v>
      </c>
      <c r="M1420" t="s">
        <v>4372</v>
      </c>
      <c r="N1420" t="s">
        <v>708</v>
      </c>
      <c r="O1420" t="s">
        <v>708</v>
      </c>
      <c r="P1420" t="s">
        <v>4373</v>
      </c>
      <c r="Q1420" t="s">
        <v>4367</v>
      </c>
      <c r="R1420" t="s">
        <v>0</v>
      </c>
      <c r="S1420">
        <v>8593731</v>
      </c>
    </row>
    <row r="1421" spans="1:19" x14ac:dyDescent="0.3">
      <c r="A1421" t="s">
        <v>0</v>
      </c>
      <c r="B1421" t="s">
        <v>5766</v>
      </c>
      <c r="C1421" t="s">
        <v>2077</v>
      </c>
      <c r="D1421" t="s">
        <v>3530</v>
      </c>
      <c r="E1421" t="s">
        <v>3507</v>
      </c>
      <c r="F1421" t="s">
        <v>4368</v>
      </c>
      <c r="G1421" t="s">
        <v>101</v>
      </c>
      <c r="H1421" t="s">
        <v>0</v>
      </c>
      <c r="I1421" t="s">
        <v>5643</v>
      </c>
      <c r="J1421" s="85">
        <v>45982</v>
      </c>
      <c r="K1421" t="s">
        <v>4375</v>
      </c>
      <c r="L1421" t="s">
        <v>4371</v>
      </c>
      <c r="M1421" t="s">
        <v>4372</v>
      </c>
      <c r="N1421" t="s">
        <v>708</v>
      </c>
      <c r="O1421" t="s">
        <v>708</v>
      </c>
      <c r="P1421" t="s">
        <v>4373</v>
      </c>
      <c r="Q1421" t="s">
        <v>4367</v>
      </c>
      <c r="R1421" t="s">
        <v>0</v>
      </c>
      <c r="S1421">
        <v>8593741</v>
      </c>
    </row>
    <row r="1422" spans="1:19" x14ac:dyDescent="0.3">
      <c r="A1422" t="s">
        <v>0</v>
      </c>
      <c r="B1422" t="s">
        <v>5767</v>
      </c>
      <c r="C1422" t="s">
        <v>2077</v>
      </c>
      <c r="D1422" t="s">
        <v>3531</v>
      </c>
      <c r="E1422" t="s">
        <v>3532</v>
      </c>
      <c r="F1422" t="s">
        <v>4368</v>
      </c>
      <c r="G1422" t="s">
        <v>1339</v>
      </c>
      <c r="H1422" t="s">
        <v>0</v>
      </c>
      <c r="I1422" t="s">
        <v>5643</v>
      </c>
      <c r="J1422" s="85">
        <v>45982</v>
      </c>
      <c r="K1422" t="s">
        <v>4375</v>
      </c>
      <c r="L1422" t="s">
        <v>4371</v>
      </c>
      <c r="M1422" t="s">
        <v>4372</v>
      </c>
      <c r="N1422" t="s">
        <v>708</v>
      </c>
      <c r="O1422" t="s">
        <v>708</v>
      </c>
      <c r="P1422" t="s">
        <v>4373</v>
      </c>
      <c r="Q1422" t="s">
        <v>4367</v>
      </c>
      <c r="R1422" t="s">
        <v>0</v>
      </c>
      <c r="S1422">
        <v>8593751</v>
      </c>
    </row>
    <row r="1423" spans="1:19" x14ac:dyDescent="0.3">
      <c r="A1423" t="s">
        <v>0</v>
      </c>
      <c r="B1423" t="s">
        <v>4231</v>
      </c>
      <c r="C1423" t="s">
        <v>2077</v>
      </c>
      <c r="D1423" t="s">
        <v>4290</v>
      </c>
      <c r="E1423" t="s">
        <v>3535</v>
      </c>
      <c r="F1423" t="s">
        <v>4368</v>
      </c>
      <c r="G1423" t="s">
        <v>1339</v>
      </c>
      <c r="H1423" t="s">
        <v>0</v>
      </c>
      <c r="I1423" t="s">
        <v>5768</v>
      </c>
      <c r="J1423" s="85">
        <v>46079</v>
      </c>
      <c r="K1423" t="s">
        <v>4375</v>
      </c>
      <c r="L1423" t="s">
        <v>4371</v>
      </c>
      <c r="M1423" t="s">
        <v>4372</v>
      </c>
      <c r="N1423" t="s">
        <v>708</v>
      </c>
      <c r="O1423" t="s">
        <v>708</v>
      </c>
      <c r="P1423" t="s">
        <v>4373</v>
      </c>
      <c r="Q1423" t="s">
        <v>4367</v>
      </c>
      <c r="R1423" t="s">
        <v>0</v>
      </c>
      <c r="S1423">
        <v>8593781</v>
      </c>
    </row>
    <row r="1424" spans="1:19" x14ac:dyDescent="0.3">
      <c r="A1424" t="s">
        <v>0</v>
      </c>
      <c r="B1424" t="s">
        <v>4233</v>
      </c>
      <c r="C1424" t="s">
        <v>2077</v>
      </c>
      <c r="D1424" t="s">
        <v>4290</v>
      </c>
      <c r="E1424" t="s">
        <v>3535</v>
      </c>
      <c r="F1424" t="s">
        <v>4384</v>
      </c>
      <c r="G1424" t="s">
        <v>57</v>
      </c>
      <c r="H1424" t="s">
        <v>0</v>
      </c>
      <c r="I1424" t="s">
        <v>5768</v>
      </c>
      <c r="J1424" s="85">
        <v>46079</v>
      </c>
      <c r="K1424" t="s">
        <v>4375</v>
      </c>
      <c r="L1424" t="s">
        <v>4371</v>
      </c>
      <c r="M1424" t="s">
        <v>4372</v>
      </c>
      <c r="N1424" t="s">
        <v>702</v>
      </c>
      <c r="O1424" t="s">
        <v>708</v>
      </c>
      <c r="P1424" t="s">
        <v>4373</v>
      </c>
      <c r="Q1424" t="s">
        <v>4367</v>
      </c>
      <c r="R1424" t="s">
        <v>0</v>
      </c>
      <c r="S1424">
        <v>8593782</v>
      </c>
    </row>
    <row r="1425" spans="1:19" x14ac:dyDescent="0.3">
      <c r="A1425" t="s">
        <v>0</v>
      </c>
      <c r="B1425" t="s">
        <v>5769</v>
      </c>
      <c r="C1425" t="s">
        <v>2077</v>
      </c>
      <c r="D1425" t="s">
        <v>3533</v>
      </c>
      <c r="E1425" t="s">
        <v>3499</v>
      </c>
      <c r="F1425" t="s">
        <v>4368</v>
      </c>
      <c r="G1425" t="s">
        <v>1339</v>
      </c>
      <c r="H1425" t="s">
        <v>0</v>
      </c>
      <c r="I1425" t="s">
        <v>5643</v>
      </c>
      <c r="J1425" s="85">
        <v>45982</v>
      </c>
      <c r="K1425" t="s">
        <v>4375</v>
      </c>
      <c r="L1425" t="s">
        <v>4371</v>
      </c>
      <c r="M1425" t="s">
        <v>4372</v>
      </c>
      <c r="N1425" t="s">
        <v>0</v>
      </c>
      <c r="O1425" t="s">
        <v>0</v>
      </c>
      <c r="P1425" t="s">
        <v>4373</v>
      </c>
      <c r="Q1425" t="s">
        <v>4367</v>
      </c>
      <c r="R1425" t="s">
        <v>0</v>
      </c>
      <c r="S1425">
        <v>859379</v>
      </c>
    </row>
    <row r="1426" spans="1:19" x14ac:dyDescent="0.3">
      <c r="A1426" t="s">
        <v>0</v>
      </c>
      <c r="B1426" t="s">
        <v>4235</v>
      </c>
      <c r="C1426" t="s">
        <v>2077</v>
      </c>
      <c r="D1426" t="s">
        <v>3534</v>
      </c>
      <c r="E1426" t="s">
        <v>3535</v>
      </c>
      <c r="F1426" t="s">
        <v>4368</v>
      </c>
      <c r="G1426" t="s">
        <v>3088</v>
      </c>
      <c r="H1426" t="s">
        <v>0</v>
      </c>
      <c r="I1426" t="s">
        <v>5568</v>
      </c>
      <c r="J1426" s="85">
        <v>46078</v>
      </c>
      <c r="K1426" t="s">
        <v>4375</v>
      </c>
      <c r="L1426" t="s">
        <v>4371</v>
      </c>
      <c r="M1426" t="s">
        <v>4372</v>
      </c>
      <c r="N1426" t="s">
        <v>702</v>
      </c>
      <c r="O1426" t="s">
        <v>708</v>
      </c>
      <c r="P1426" t="s">
        <v>4373</v>
      </c>
      <c r="Q1426" t="s">
        <v>4367</v>
      </c>
      <c r="R1426" t="s">
        <v>0</v>
      </c>
      <c r="S1426">
        <v>8593852</v>
      </c>
    </row>
    <row r="1427" spans="1:19" x14ac:dyDescent="0.3">
      <c r="A1427" t="s">
        <v>0</v>
      </c>
      <c r="B1427" t="s">
        <v>5770</v>
      </c>
      <c r="C1427" t="s">
        <v>2077</v>
      </c>
      <c r="D1427" t="s">
        <v>3534</v>
      </c>
      <c r="E1427" t="s">
        <v>3535</v>
      </c>
      <c r="F1427" t="s">
        <v>4384</v>
      </c>
      <c r="G1427" t="s">
        <v>57</v>
      </c>
      <c r="H1427" t="s">
        <v>0</v>
      </c>
      <c r="I1427" t="s">
        <v>5568</v>
      </c>
      <c r="J1427" s="85">
        <v>45982</v>
      </c>
      <c r="K1427" t="s">
        <v>4375</v>
      </c>
      <c r="L1427" t="s">
        <v>4371</v>
      </c>
      <c r="M1427" t="s">
        <v>4372</v>
      </c>
      <c r="N1427" t="s">
        <v>708</v>
      </c>
      <c r="O1427" t="s">
        <v>708</v>
      </c>
      <c r="P1427" t="s">
        <v>4373</v>
      </c>
      <c r="Q1427" t="s">
        <v>4367</v>
      </c>
      <c r="R1427" t="s">
        <v>0</v>
      </c>
      <c r="S1427">
        <v>8593851</v>
      </c>
    </row>
    <row r="1428" spans="1:19" x14ac:dyDescent="0.3">
      <c r="A1428" t="s">
        <v>0</v>
      </c>
      <c r="B1428" t="s">
        <v>4189</v>
      </c>
      <c r="C1428" t="s">
        <v>2077</v>
      </c>
      <c r="D1428" t="s">
        <v>3536</v>
      </c>
      <c r="E1428" t="s">
        <v>3537</v>
      </c>
      <c r="F1428" t="s">
        <v>4368</v>
      </c>
      <c r="G1428" t="s">
        <v>1339</v>
      </c>
      <c r="H1428" t="s">
        <v>0</v>
      </c>
      <c r="I1428" t="s">
        <v>5643</v>
      </c>
      <c r="J1428" s="85">
        <v>45982</v>
      </c>
      <c r="K1428" t="s">
        <v>4375</v>
      </c>
      <c r="L1428" t="s">
        <v>4371</v>
      </c>
      <c r="M1428" t="s">
        <v>4372</v>
      </c>
      <c r="N1428" t="s">
        <v>708</v>
      </c>
      <c r="O1428" t="s">
        <v>708</v>
      </c>
      <c r="P1428" t="s">
        <v>4373</v>
      </c>
      <c r="Q1428" t="s">
        <v>4367</v>
      </c>
      <c r="R1428" t="s">
        <v>0</v>
      </c>
      <c r="S1428">
        <v>8593861</v>
      </c>
    </row>
    <row r="1429" spans="1:19" x14ac:dyDescent="0.3">
      <c r="A1429" t="s">
        <v>0</v>
      </c>
      <c r="B1429" t="s">
        <v>5771</v>
      </c>
      <c r="C1429" t="s">
        <v>2077</v>
      </c>
      <c r="D1429" t="s">
        <v>3538</v>
      </c>
      <c r="E1429" t="s">
        <v>3539</v>
      </c>
      <c r="F1429" t="s">
        <v>4368</v>
      </c>
      <c r="G1429" t="s">
        <v>101</v>
      </c>
      <c r="H1429" t="s">
        <v>0</v>
      </c>
      <c r="I1429" t="s">
        <v>5643</v>
      </c>
      <c r="J1429" s="85">
        <v>45982</v>
      </c>
      <c r="K1429" t="s">
        <v>4375</v>
      </c>
      <c r="L1429" t="s">
        <v>4371</v>
      </c>
      <c r="M1429" t="s">
        <v>4372</v>
      </c>
      <c r="N1429" t="s">
        <v>708</v>
      </c>
      <c r="O1429" t="s">
        <v>708</v>
      </c>
      <c r="P1429" t="s">
        <v>4373</v>
      </c>
      <c r="Q1429" t="s">
        <v>4367</v>
      </c>
      <c r="R1429" t="s">
        <v>0</v>
      </c>
      <c r="S1429">
        <v>8593871</v>
      </c>
    </row>
    <row r="1430" spans="1:19" x14ac:dyDescent="0.3">
      <c r="A1430" t="s">
        <v>0</v>
      </c>
      <c r="B1430" t="s">
        <v>5772</v>
      </c>
      <c r="C1430" t="s">
        <v>2077</v>
      </c>
      <c r="D1430" t="s">
        <v>3540</v>
      </c>
      <c r="E1430" t="s">
        <v>3482</v>
      </c>
      <c r="F1430" t="s">
        <v>4368</v>
      </c>
      <c r="G1430" t="s">
        <v>1339</v>
      </c>
      <c r="H1430" t="s">
        <v>0</v>
      </c>
      <c r="I1430" t="s">
        <v>5743</v>
      </c>
      <c r="J1430" s="85">
        <v>45975</v>
      </c>
      <c r="K1430" t="s">
        <v>4375</v>
      </c>
      <c r="L1430" t="s">
        <v>4371</v>
      </c>
      <c r="M1430" t="s">
        <v>4372</v>
      </c>
      <c r="N1430" t="s">
        <v>708</v>
      </c>
      <c r="O1430" t="s">
        <v>708</v>
      </c>
      <c r="P1430" t="s">
        <v>4373</v>
      </c>
      <c r="Q1430" t="s">
        <v>4367</v>
      </c>
      <c r="R1430" t="s">
        <v>0</v>
      </c>
      <c r="S1430">
        <v>8593931</v>
      </c>
    </row>
    <row r="1431" spans="1:19" x14ac:dyDescent="0.3">
      <c r="A1431" t="s">
        <v>0</v>
      </c>
      <c r="B1431" t="s">
        <v>5773</v>
      </c>
      <c r="C1431" t="s">
        <v>2077</v>
      </c>
      <c r="D1431" t="s">
        <v>3541</v>
      </c>
      <c r="E1431" t="s">
        <v>3542</v>
      </c>
      <c r="F1431" t="s">
        <v>4376</v>
      </c>
      <c r="G1431" t="s">
        <v>1339</v>
      </c>
      <c r="H1431" t="s">
        <v>0</v>
      </c>
      <c r="I1431" t="s">
        <v>4567</v>
      </c>
      <c r="J1431" s="85">
        <v>45994</v>
      </c>
      <c r="K1431" t="s">
        <v>4375</v>
      </c>
      <c r="L1431" t="s">
        <v>4371</v>
      </c>
      <c r="M1431" t="s">
        <v>4372</v>
      </c>
      <c r="N1431" t="s">
        <v>708</v>
      </c>
      <c r="O1431" t="s">
        <v>708</v>
      </c>
      <c r="P1431" t="s">
        <v>4373</v>
      </c>
      <c r="Q1431" t="s">
        <v>4367</v>
      </c>
      <c r="R1431" t="s">
        <v>0</v>
      </c>
      <c r="S1431">
        <v>8594731</v>
      </c>
    </row>
    <row r="1432" spans="1:19" x14ac:dyDescent="0.3">
      <c r="A1432" t="s">
        <v>0</v>
      </c>
      <c r="B1432" t="s">
        <v>5774</v>
      </c>
      <c r="C1432" t="s">
        <v>2077</v>
      </c>
      <c r="D1432" t="s">
        <v>3618</v>
      </c>
      <c r="E1432" t="s">
        <v>3619</v>
      </c>
      <c r="F1432" t="s">
        <v>4376</v>
      </c>
      <c r="G1432" t="s">
        <v>101</v>
      </c>
      <c r="H1432" t="s">
        <v>0</v>
      </c>
      <c r="I1432" t="s">
        <v>4408</v>
      </c>
      <c r="J1432" s="85">
        <v>46008</v>
      </c>
      <c r="K1432" t="s">
        <v>4375</v>
      </c>
      <c r="L1432" t="s">
        <v>4371</v>
      </c>
      <c r="M1432" t="s">
        <v>4372</v>
      </c>
      <c r="N1432" t="s">
        <v>708</v>
      </c>
      <c r="O1432" t="s">
        <v>708</v>
      </c>
      <c r="P1432" t="s">
        <v>4373</v>
      </c>
      <c r="Q1432" t="s">
        <v>4367</v>
      </c>
      <c r="R1432" t="s">
        <v>0</v>
      </c>
      <c r="S1432">
        <v>8594841</v>
      </c>
    </row>
    <row r="1433" spans="1:19" x14ac:dyDescent="0.3">
      <c r="A1433" t="s">
        <v>0</v>
      </c>
      <c r="B1433" t="s">
        <v>5775</v>
      </c>
      <c r="C1433" t="s">
        <v>2077</v>
      </c>
      <c r="D1433" t="s">
        <v>3667</v>
      </c>
      <c r="E1433" t="s">
        <v>3668</v>
      </c>
      <c r="F1433" t="s">
        <v>4368</v>
      </c>
      <c r="G1433" t="s">
        <v>1705</v>
      </c>
      <c r="H1433" t="s">
        <v>0</v>
      </c>
      <c r="I1433" t="s">
        <v>4408</v>
      </c>
      <c r="J1433" s="85">
        <v>46008</v>
      </c>
      <c r="K1433" t="s">
        <v>4375</v>
      </c>
      <c r="L1433" t="s">
        <v>4371</v>
      </c>
      <c r="M1433" t="s">
        <v>4372</v>
      </c>
      <c r="N1433" t="s">
        <v>708</v>
      </c>
      <c r="O1433" t="s">
        <v>708</v>
      </c>
      <c r="P1433" t="s">
        <v>4373</v>
      </c>
      <c r="Q1433" t="s">
        <v>4367</v>
      </c>
      <c r="R1433" t="s">
        <v>0</v>
      </c>
      <c r="S1433">
        <v>8594851</v>
      </c>
    </row>
    <row r="1434" spans="1:19" x14ac:dyDescent="0.3">
      <c r="A1434" t="s">
        <v>0</v>
      </c>
      <c r="B1434" t="s">
        <v>5776</v>
      </c>
      <c r="C1434" t="s">
        <v>2077</v>
      </c>
      <c r="D1434" t="s">
        <v>3669</v>
      </c>
      <c r="E1434" t="s">
        <v>3670</v>
      </c>
      <c r="F1434" t="s">
        <v>4376</v>
      </c>
      <c r="G1434" t="s">
        <v>101</v>
      </c>
      <c r="H1434" t="s">
        <v>0</v>
      </c>
      <c r="I1434" t="s">
        <v>4408</v>
      </c>
      <c r="J1434" s="85">
        <v>46008</v>
      </c>
      <c r="K1434" t="s">
        <v>4375</v>
      </c>
      <c r="L1434" t="s">
        <v>4371</v>
      </c>
      <c r="M1434" t="s">
        <v>4372</v>
      </c>
      <c r="N1434" t="s">
        <v>708</v>
      </c>
      <c r="O1434" t="s">
        <v>708</v>
      </c>
      <c r="P1434" t="s">
        <v>4373</v>
      </c>
      <c r="Q1434" t="s">
        <v>4367</v>
      </c>
      <c r="R1434" t="s">
        <v>0</v>
      </c>
      <c r="S1434">
        <v>8594861</v>
      </c>
    </row>
    <row r="1435" spans="1:19" x14ac:dyDescent="0.3">
      <c r="A1435" t="s">
        <v>0</v>
      </c>
      <c r="B1435" t="s">
        <v>5777</v>
      </c>
      <c r="C1435" t="s">
        <v>2077</v>
      </c>
      <c r="D1435" t="s">
        <v>3543</v>
      </c>
      <c r="E1435" t="s">
        <v>3544</v>
      </c>
      <c r="F1435" t="s">
        <v>4368</v>
      </c>
      <c r="G1435" t="s">
        <v>1714</v>
      </c>
      <c r="H1435" t="s">
        <v>0</v>
      </c>
      <c r="I1435" t="s">
        <v>4688</v>
      </c>
      <c r="J1435" s="85">
        <v>45994</v>
      </c>
      <c r="K1435" t="s">
        <v>4375</v>
      </c>
      <c r="L1435" t="s">
        <v>4371</v>
      </c>
      <c r="M1435" t="s">
        <v>4372</v>
      </c>
      <c r="N1435" t="s">
        <v>708</v>
      </c>
      <c r="O1435" t="s">
        <v>708</v>
      </c>
      <c r="P1435" t="s">
        <v>4373</v>
      </c>
      <c r="Q1435" t="s">
        <v>4367</v>
      </c>
      <c r="R1435" t="s">
        <v>0</v>
      </c>
      <c r="S1435">
        <v>8594871</v>
      </c>
    </row>
    <row r="1436" spans="1:19" x14ac:dyDescent="0.3">
      <c r="A1436" t="s">
        <v>0</v>
      </c>
      <c r="B1436" t="s">
        <v>3941</v>
      </c>
      <c r="C1436" t="s">
        <v>2077</v>
      </c>
      <c r="D1436" t="s">
        <v>3545</v>
      </c>
      <c r="E1436" t="s">
        <v>3546</v>
      </c>
      <c r="F1436" t="s">
        <v>4368</v>
      </c>
      <c r="G1436" t="s">
        <v>1339</v>
      </c>
      <c r="H1436" t="s">
        <v>0</v>
      </c>
      <c r="I1436" t="s">
        <v>4388</v>
      </c>
      <c r="J1436" s="85">
        <v>45993</v>
      </c>
      <c r="K1436" t="s">
        <v>4375</v>
      </c>
      <c r="L1436" t="s">
        <v>4371</v>
      </c>
      <c r="M1436" t="s">
        <v>4372</v>
      </c>
      <c r="N1436" t="s">
        <v>708</v>
      </c>
      <c r="O1436" t="s">
        <v>708</v>
      </c>
      <c r="P1436" t="s">
        <v>4373</v>
      </c>
      <c r="Q1436" t="s">
        <v>4367</v>
      </c>
      <c r="R1436" t="s">
        <v>0</v>
      </c>
      <c r="S1436">
        <v>8594881</v>
      </c>
    </row>
    <row r="1437" spans="1:19" x14ac:dyDescent="0.3">
      <c r="A1437" t="s">
        <v>0</v>
      </c>
      <c r="B1437" t="s">
        <v>5778</v>
      </c>
      <c r="C1437" t="s">
        <v>2077</v>
      </c>
      <c r="D1437" t="s">
        <v>3547</v>
      </c>
      <c r="E1437" t="s">
        <v>3548</v>
      </c>
      <c r="F1437" t="s">
        <v>4368</v>
      </c>
      <c r="G1437" t="s">
        <v>1714</v>
      </c>
      <c r="H1437" t="s">
        <v>0</v>
      </c>
      <c r="I1437" t="s">
        <v>4688</v>
      </c>
      <c r="J1437" s="85">
        <v>45994</v>
      </c>
      <c r="K1437" t="s">
        <v>4375</v>
      </c>
      <c r="L1437" t="s">
        <v>4371</v>
      </c>
      <c r="M1437" t="s">
        <v>4372</v>
      </c>
      <c r="N1437" t="s">
        <v>708</v>
      </c>
      <c r="O1437" t="s">
        <v>708</v>
      </c>
      <c r="P1437" t="s">
        <v>4373</v>
      </c>
      <c r="Q1437" t="s">
        <v>4367</v>
      </c>
      <c r="R1437" t="s">
        <v>0</v>
      </c>
      <c r="S1437">
        <v>8594901</v>
      </c>
    </row>
    <row r="1438" spans="1:19" x14ac:dyDescent="0.3">
      <c r="A1438" t="s">
        <v>0</v>
      </c>
      <c r="B1438" t="s">
        <v>3943</v>
      </c>
      <c r="C1438" t="s">
        <v>2077</v>
      </c>
      <c r="D1438" t="s">
        <v>3620</v>
      </c>
      <c r="E1438" t="s">
        <v>3548</v>
      </c>
      <c r="F1438" t="s">
        <v>4368</v>
      </c>
      <c r="G1438" t="s">
        <v>1714</v>
      </c>
      <c r="H1438" t="s">
        <v>0</v>
      </c>
      <c r="I1438" t="s">
        <v>4408</v>
      </c>
      <c r="J1438" s="85">
        <v>46008</v>
      </c>
      <c r="K1438" t="s">
        <v>4375</v>
      </c>
      <c r="L1438" t="s">
        <v>4371</v>
      </c>
      <c r="M1438" t="s">
        <v>4372</v>
      </c>
      <c r="N1438" t="s">
        <v>708</v>
      </c>
      <c r="O1438" t="s">
        <v>708</v>
      </c>
      <c r="P1438" t="s">
        <v>4373</v>
      </c>
      <c r="Q1438" t="s">
        <v>4367</v>
      </c>
      <c r="R1438" t="s">
        <v>0</v>
      </c>
      <c r="S1438">
        <v>8594911</v>
      </c>
    </row>
    <row r="1439" spans="1:19" x14ac:dyDescent="0.3">
      <c r="A1439" t="s">
        <v>0</v>
      </c>
      <c r="B1439" t="s">
        <v>5779</v>
      </c>
      <c r="C1439" t="s">
        <v>2077</v>
      </c>
      <c r="D1439" t="s">
        <v>3549</v>
      </c>
      <c r="E1439" t="s">
        <v>3550</v>
      </c>
      <c r="F1439" t="s">
        <v>4368</v>
      </c>
      <c r="G1439" t="s">
        <v>1714</v>
      </c>
      <c r="H1439" t="s">
        <v>0</v>
      </c>
      <c r="I1439" t="s">
        <v>4688</v>
      </c>
      <c r="J1439" s="85">
        <v>45994</v>
      </c>
      <c r="K1439" t="s">
        <v>4375</v>
      </c>
      <c r="L1439" t="s">
        <v>4371</v>
      </c>
      <c r="M1439" t="s">
        <v>4372</v>
      </c>
      <c r="N1439" t="s">
        <v>708</v>
      </c>
      <c r="O1439" t="s">
        <v>708</v>
      </c>
      <c r="P1439" t="s">
        <v>4373</v>
      </c>
      <c r="Q1439" t="s">
        <v>4367</v>
      </c>
      <c r="R1439" t="s">
        <v>0</v>
      </c>
      <c r="S1439">
        <v>8594931</v>
      </c>
    </row>
    <row r="1440" spans="1:19" x14ac:dyDescent="0.3">
      <c r="A1440" t="s">
        <v>0</v>
      </c>
      <c r="B1440" t="s">
        <v>5780</v>
      </c>
      <c r="C1440" t="s">
        <v>2077</v>
      </c>
      <c r="D1440" t="s">
        <v>4036</v>
      </c>
      <c r="E1440" t="s">
        <v>4037</v>
      </c>
      <c r="F1440" t="s">
        <v>4368</v>
      </c>
      <c r="G1440" t="s">
        <v>1714</v>
      </c>
      <c r="H1440" t="s">
        <v>0</v>
      </c>
      <c r="I1440" t="s">
        <v>4688</v>
      </c>
      <c r="J1440" s="85">
        <v>45994</v>
      </c>
      <c r="K1440" t="s">
        <v>4375</v>
      </c>
      <c r="L1440" t="s">
        <v>4371</v>
      </c>
      <c r="M1440" t="s">
        <v>4372</v>
      </c>
      <c r="N1440" t="s">
        <v>708</v>
      </c>
      <c r="O1440" t="s">
        <v>708</v>
      </c>
      <c r="P1440" t="s">
        <v>4373</v>
      </c>
      <c r="Q1440" t="s">
        <v>4367</v>
      </c>
      <c r="R1440" t="s">
        <v>0</v>
      </c>
      <c r="S1440">
        <v>8594941</v>
      </c>
    </row>
    <row r="1441" spans="1:19" x14ac:dyDescent="0.3">
      <c r="A1441" t="s">
        <v>0</v>
      </c>
      <c r="B1441" t="s">
        <v>5781</v>
      </c>
      <c r="C1441" t="s">
        <v>2077</v>
      </c>
      <c r="D1441" t="s">
        <v>3621</v>
      </c>
      <c r="E1441" t="s">
        <v>3622</v>
      </c>
      <c r="F1441" t="s">
        <v>4368</v>
      </c>
      <c r="G1441" t="s">
        <v>1714</v>
      </c>
      <c r="H1441" t="s">
        <v>0</v>
      </c>
      <c r="I1441" t="s">
        <v>4408</v>
      </c>
      <c r="J1441" s="85">
        <v>46008</v>
      </c>
      <c r="K1441" t="s">
        <v>4375</v>
      </c>
      <c r="L1441" t="s">
        <v>4371</v>
      </c>
      <c r="M1441" t="s">
        <v>4372</v>
      </c>
      <c r="N1441" t="s">
        <v>708</v>
      </c>
      <c r="O1441" t="s">
        <v>708</v>
      </c>
      <c r="P1441" t="s">
        <v>4373</v>
      </c>
      <c r="Q1441" t="s">
        <v>4367</v>
      </c>
      <c r="R1441" t="s">
        <v>0</v>
      </c>
      <c r="S1441">
        <v>8594961</v>
      </c>
    </row>
    <row r="1442" spans="1:19" x14ac:dyDescent="0.3">
      <c r="A1442" t="s">
        <v>0</v>
      </c>
      <c r="B1442" t="s">
        <v>5782</v>
      </c>
      <c r="C1442" t="s">
        <v>2077</v>
      </c>
      <c r="D1442" t="s">
        <v>3671</v>
      </c>
      <c r="E1442" t="s">
        <v>3672</v>
      </c>
      <c r="F1442" t="s">
        <v>4368</v>
      </c>
      <c r="G1442" t="s">
        <v>101</v>
      </c>
      <c r="H1442" t="s">
        <v>0</v>
      </c>
      <c r="I1442" t="s">
        <v>4408</v>
      </c>
      <c r="J1442" s="85">
        <v>46008</v>
      </c>
      <c r="K1442" t="s">
        <v>4375</v>
      </c>
      <c r="L1442" t="s">
        <v>4371</v>
      </c>
      <c r="M1442" t="s">
        <v>4372</v>
      </c>
      <c r="N1442" t="s">
        <v>708</v>
      </c>
      <c r="O1442" t="s">
        <v>708</v>
      </c>
      <c r="P1442" t="s">
        <v>4373</v>
      </c>
      <c r="Q1442" t="s">
        <v>4367</v>
      </c>
      <c r="R1442" t="s">
        <v>0</v>
      </c>
      <c r="S1442">
        <v>8594971</v>
      </c>
    </row>
    <row r="1443" spans="1:19" x14ac:dyDescent="0.3">
      <c r="A1443" t="s">
        <v>0</v>
      </c>
      <c r="B1443" t="s">
        <v>5783</v>
      </c>
      <c r="C1443" t="s">
        <v>2077</v>
      </c>
      <c r="D1443" t="s">
        <v>3623</v>
      </c>
      <c r="E1443" t="s">
        <v>3624</v>
      </c>
      <c r="F1443" t="s">
        <v>4376</v>
      </c>
      <c r="G1443" t="s">
        <v>101</v>
      </c>
      <c r="H1443" t="s">
        <v>0</v>
      </c>
      <c r="I1443" t="s">
        <v>4408</v>
      </c>
      <c r="J1443" s="85">
        <v>46008</v>
      </c>
      <c r="K1443" t="s">
        <v>4375</v>
      </c>
      <c r="L1443" t="s">
        <v>4371</v>
      </c>
      <c r="M1443" t="s">
        <v>4372</v>
      </c>
      <c r="N1443" t="s">
        <v>708</v>
      </c>
      <c r="O1443" t="s">
        <v>708</v>
      </c>
      <c r="P1443" t="s">
        <v>4373</v>
      </c>
      <c r="Q1443" t="s">
        <v>4367</v>
      </c>
      <c r="R1443" t="s">
        <v>0</v>
      </c>
      <c r="S1443">
        <v>8594981</v>
      </c>
    </row>
    <row r="1444" spans="1:19" x14ac:dyDescent="0.3">
      <c r="A1444" t="s">
        <v>0</v>
      </c>
      <c r="B1444" t="s">
        <v>5784</v>
      </c>
      <c r="C1444" t="s">
        <v>2077</v>
      </c>
      <c r="D1444" t="s">
        <v>3551</v>
      </c>
      <c r="E1444" t="s">
        <v>3552</v>
      </c>
      <c r="F1444" t="s">
        <v>4368</v>
      </c>
      <c r="G1444" t="s">
        <v>3613</v>
      </c>
      <c r="H1444" t="s">
        <v>0</v>
      </c>
      <c r="I1444" t="s">
        <v>4688</v>
      </c>
      <c r="J1444" s="85">
        <v>45994</v>
      </c>
      <c r="K1444" t="s">
        <v>5302</v>
      </c>
      <c r="L1444" t="s">
        <v>4371</v>
      </c>
      <c r="M1444" t="s">
        <v>4372</v>
      </c>
      <c r="N1444" t="s">
        <v>708</v>
      </c>
      <c r="O1444" t="s">
        <v>708</v>
      </c>
      <c r="P1444" t="s">
        <v>4373</v>
      </c>
      <c r="Q1444" t="s">
        <v>4367</v>
      </c>
      <c r="R1444" t="s">
        <v>0</v>
      </c>
      <c r="S1444">
        <v>8595001</v>
      </c>
    </row>
    <row r="1445" spans="1:19" x14ac:dyDescent="0.3">
      <c r="A1445" t="s">
        <v>0</v>
      </c>
      <c r="B1445" t="s">
        <v>5784</v>
      </c>
      <c r="C1445" t="s">
        <v>2077</v>
      </c>
      <c r="D1445" t="s">
        <v>3551</v>
      </c>
      <c r="E1445" t="s">
        <v>3552</v>
      </c>
      <c r="F1445" t="s">
        <v>4376</v>
      </c>
      <c r="G1445" t="s">
        <v>57</v>
      </c>
      <c r="H1445" t="s">
        <v>0</v>
      </c>
      <c r="I1445" t="s">
        <v>4688</v>
      </c>
      <c r="J1445" s="85">
        <v>46081</v>
      </c>
      <c r="K1445" t="s">
        <v>4375</v>
      </c>
      <c r="L1445" t="s">
        <v>4371</v>
      </c>
      <c r="M1445" t="s">
        <v>4372</v>
      </c>
      <c r="N1445" t="s">
        <v>702</v>
      </c>
      <c r="O1445" t="s">
        <v>708</v>
      </c>
      <c r="P1445" t="s">
        <v>4373</v>
      </c>
      <c r="Q1445" t="s">
        <v>4367</v>
      </c>
      <c r="R1445" t="s">
        <v>0</v>
      </c>
      <c r="S1445">
        <v>8595002</v>
      </c>
    </row>
    <row r="1446" spans="1:19" x14ac:dyDescent="0.3">
      <c r="A1446" t="s">
        <v>0</v>
      </c>
      <c r="B1446" t="s">
        <v>5785</v>
      </c>
      <c r="C1446" t="s">
        <v>2077</v>
      </c>
      <c r="D1446" t="s">
        <v>3625</v>
      </c>
      <c r="E1446" t="s">
        <v>3626</v>
      </c>
      <c r="F1446" t="s">
        <v>4376</v>
      </c>
      <c r="G1446" t="s">
        <v>1339</v>
      </c>
      <c r="H1446" t="s">
        <v>0</v>
      </c>
      <c r="I1446" t="s">
        <v>4408</v>
      </c>
      <c r="J1446" s="85">
        <v>46008</v>
      </c>
      <c r="K1446" t="s">
        <v>4375</v>
      </c>
      <c r="L1446" t="s">
        <v>4371</v>
      </c>
      <c r="M1446" t="s">
        <v>4372</v>
      </c>
      <c r="N1446" t="s">
        <v>708</v>
      </c>
      <c r="O1446" t="s">
        <v>708</v>
      </c>
      <c r="P1446" t="s">
        <v>4373</v>
      </c>
      <c r="Q1446" t="s">
        <v>4367</v>
      </c>
      <c r="R1446" t="s">
        <v>0</v>
      </c>
      <c r="S1446">
        <v>8595031</v>
      </c>
    </row>
    <row r="1447" spans="1:19" x14ac:dyDescent="0.3">
      <c r="A1447" t="s">
        <v>0</v>
      </c>
      <c r="B1447" t="s">
        <v>5788</v>
      </c>
      <c r="C1447" t="s">
        <v>2077</v>
      </c>
      <c r="D1447" t="s">
        <v>3627</v>
      </c>
      <c r="E1447" t="s">
        <v>3628</v>
      </c>
      <c r="F1447" t="s">
        <v>4376</v>
      </c>
      <c r="G1447" t="s">
        <v>101</v>
      </c>
      <c r="H1447" t="s">
        <v>0</v>
      </c>
      <c r="I1447" t="s">
        <v>4408</v>
      </c>
      <c r="J1447" s="85">
        <v>46008</v>
      </c>
      <c r="K1447" t="s">
        <v>4375</v>
      </c>
      <c r="L1447" t="s">
        <v>4371</v>
      </c>
      <c r="M1447" t="s">
        <v>4372</v>
      </c>
      <c r="N1447" t="s">
        <v>708</v>
      </c>
      <c r="O1447" t="s">
        <v>708</v>
      </c>
      <c r="P1447" t="s">
        <v>4373</v>
      </c>
      <c r="Q1447" t="s">
        <v>4367</v>
      </c>
      <c r="R1447" t="s">
        <v>0</v>
      </c>
      <c r="S1447">
        <v>8595101</v>
      </c>
    </row>
    <row r="1448" spans="1:19" x14ac:dyDescent="0.3">
      <c r="A1448" t="s">
        <v>0</v>
      </c>
      <c r="B1448" t="s">
        <v>5789</v>
      </c>
      <c r="C1448" t="s">
        <v>2077</v>
      </c>
      <c r="D1448" t="s">
        <v>3629</v>
      </c>
      <c r="E1448" t="s">
        <v>3630</v>
      </c>
      <c r="F1448" t="s">
        <v>4376</v>
      </c>
      <c r="G1448" t="s">
        <v>101</v>
      </c>
      <c r="H1448" t="s">
        <v>0</v>
      </c>
      <c r="I1448" t="s">
        <v>4408</v>
      </c>
      <c r="J1448" s="85">
        <v>46008</v>
      </c>
      <c r="K1448" t="s">
        <v>4375</v>
      </c>
      <c r="L1448" t="s">
        <v>4371</v>
      </c>
      <c r="M1448" t="s">
        <v>4372</v>
      </c>
      <c r="N1448" t="s">
        <v>708</v>
      </c>
      <c r="O1448" t="s">
        <v>708</v>
      </c>
      <c r="P1448" t="s">
        <v>4373</v>
      </c>
      <c r="Q1448" t="s">
        <v>4367</v>
      </c>
      <c r="R1448" t="s">
        <v>0</v>
      </c>
      <c r="S1448">
        <v>8595111</v>
      </c>
    </row>
    <row r="1449" spans="1:19" x14ac:dyDescent="0.3">
      <c r="A1449" t="s">
        <v>0</v>
      </c>
      <c r="B1449" t="s">
        <v>5790</v>
      </c>
      <c r="C1449" t="s">
        <v>2077</v>
      </c>
      <c r="D1449" t="s">
        <v>3661</v>
      </c>
      <c r="E1449" t="s">
        <v>3662</v>
      </c>
      <c r="F1449" t="s">
        <v>4376</v>
      </c>
      <c r="G1449" t="s">
        <v>1339</v>
      </c>
      <c r="H1449" t="s">
        <v>0</v>
      </c>
      <c r="I1449" t="s">
        <v>4408</v>
      </c>
      <c r="J1449" s="85">
        <v>46008</v>
      </c>
      <c r="K1449" t="s">
        <v>4375</v>
      </c>
      <c r="L1449" t="s">
        <v>4371</v>
      </c>
      <c r="M1449" t="s">
        <v>4372</v>
      </c>
      <c r="N1449" t="s">
        <v>708</v>
      </c>
      <c r="O1449" t="s">
        <v>708</v>
      </c>
      <c r="P1449" t="s">
        <v>4373</v>
      </c>
      <c r="Q1449" t="s">
        <v>4367</v>
      </c>
      <c r="R1449" t="s">
        <v>0</v>
      </c>
      <c r="S1449">
        <v>8595131</v>
      </c>
    </row>
    <row r="1450" spans="1:19" x14ac:dyDescent="0.3">
      <c r="A1450" t="s">
        <v>0</v>
      </c>
      <c r="B1450" t="s">
        <v>5791</v>
      </c>
      <c r="C1450" t="s">
        <v>2077</v>
      </c>
      <c r="D1450" t="s">
        <v>3663</v>
      </c>
      <c r="E1450" t="s">
        <v>3664</v>
      </c>
      <c r="F1450" t="s">
        <v>4376</v>
      </c>
      <c r="G1450" t="s">
        <v>1339</v>
      </c>
      <c r="H1450" t="s">
        <v>0</v>
      </c>
      <c r="I1450" t="s">
        <v>4408</v>
      </c>
      <c r="J1450" s="85">
        <v>46001</v>
      </c>
      <c r="K1450" t="s">
        <v>4375</v>
      </c>
      <c r="L1450" t="s">
        <v>4371</v>
      </c>
      <c r="M1450" t="s">
        <v>4372</v>
      </c>
      <c r="N1450" t="s">
        <v>708</v>
      </c>
      <c r="O1450" t="s">
        <v>708</v>
      </c>
      <c r="P1450" t="s">
        <v>4373</v>
      </c>
      <c r="Q1450" t="s">
        <v>4367</v>
      </c>
      <c r="R1450" t="s">
        <v>0</v>
      </c>
      <c r="S1450">
        <v>8595161</v>
      </c>
    </row>
    <row r="1451" spans="1:19" x14ac:dyDescent="0.3">
      <c r="A1451" t="s">
        <v>0</v>
      </c>
      <c r="B1451" t="s">
        <v>5792</v>
      </c>
      <c r="C1451" t="s">
        <v>2077</v>
      </c>
      <c r="D1451" t="s">
        <v>3631</v>
      </c>
      <c r="E1451" t="s">
        <v>3632</v>
      </c>
      <c r="F1451" t="s">
        <v>4376</v>
      </c>
      <c r="G1451" t="s">
        <v>101</v>
      </c>
      <c r="H1451" t="s">
        <v>0</v>
      </c>
      <c r="I1451" t="s">
        <v>4408</v>
      </c>
      <c r="J1451" s="85">
        <v>46008</v>
      </c>
      <c r="K1451" t="s">
        <v>4375</v>
      </c>
      <c r="L1451" t="s">
        <v>4371</v>
      </c>
      <c r="M1451" t="s">
        <v>4372</v>
      </c>
      <c r="N1451" t="s">
        <v>708</v>
      </c>
      <c r="O1451" t="s">
        <v>708</v>
      </c>
      <c r="P1451" t="s">
        <v>4373</v>
      </c>
      <c r="Q1451" t="s">
        <v>4367</v>
      </c>
      <c r="R1451" t="s">
        <v>0</v>
      </c>
      <c r="S1451">
        <v>8595191</v>
      </c>
    </row>
    <row r="1452" spans="1:19" x14ac:dyDescent="0.3">
      <c r="A1452" t="s">
        <v>0</v>
      </c>
      <c r="B1452" t="s">
        <v>4191</v>
      </c>
      <c r="C1452" t="s">
        <v>2077</v>
      </c>
      <c r="D1452" t="s">
        <v>3631</v>
      </c>
      <c r="E1452" t="s">
        <v>3632</v>
      </c>
      <c r="F1452" t="s">
        <v>4561</v>
      </c>
      <c r="G1452" t="s">
        <v>3198</v>
      </c>
      <c r="H1452" t="s">
        <v>0</v>
      </c>
      <c r="I1452" t="s">
        <v>4697</v>
      </c>
      <c r="J1452" s="85">
        <v>46069</v>
      </c>
      <c r="K1452" t="s">
        <v>4375</v>
      </c>
      <c r="L1452" t="s">
        <v>4371</v>
      </c>
      <c r="M1452" t="s">
        <v>4372</v>
      </c>
      <c r="N1452" t="s">
        <v>702</v>
      </c>
      <c r="O1452" t="s">
        <v>708</v>
      </c>
      <c r="P1452" t="s">
        <v>4373</v>
      </c>
      <c r="Q1452" t="s">
        <v>4367</v>
      </c>
      <c r="R1452" t="s">
        <v>0</v>
      </c>
      <c r="S1452">
        <v>8595192</v>
      </c>
    </row>
    <row r="1453" spans="1:19" x14ac:dyDescent="0.3">
      <c r="A1453" t="s">
        <v>0</v>
      </c>
      <c r="B1453" t="s">
        <v>5793</v>
      </c>
      <c r="C1453" t="s">
        <v>2077</v>
      </c>
      <c r="D1453" t="s">
        <v>3553</v>
      </c>
      <c r="E1453" t="s">
        <v>3554</v>
      </c>
      <c r="F1453" t="s">
        <v>4368</v>
      </c>
      <c r="G1453" t="s">
        <v>3613</v>
      </c>
      <c r="H1453" t="s">
        <v>0</v>
      </c>
      <c r="I1453" t="s">
        <v>5640</v>
      </c>
      <c r="J1453" s="85">
        <v>45994</v>
      </c>
      <c r="K1453" t="s">
        <v>2978</v>
      </c>
      <c r="L1453" t="s">
        <v>4371</v>
      </c>
      <c r="M1453" t="s">
        <v>4372</v>
      </c>
      <c r="N1453" t="s">
        <v>708</v>
      </c>
      <c r="O1453" t="s">
        <v>708</v>
      </c>
      <c r="P1453" t="s">
        <v>4373</v>
      </c>
      <c r="Q1453" t="s">
        <v>4367</v>
      </c>
      <c r="R1453" t="s">
        <v>0</v>
      </c>
      <c r="S1453">
        <v>8595221</v>
      </c>
    </row>
    <row r="1454" spans="1:19" x14ac:dyDescent="0.3">
      <c r="A1454" t="s">
        <v>0</v>
      </c>
      <c r="B1454" t="s">
        <v>5793</v>
      </c>
      <c r="C1454" t="s">
        <v>2077</v>
      </c>
      <c r="D1454" t="s">
        <v>3553</v>
      </c>
      <c r="E1454" t="s">
        <v>3554</v>
      </c>
      <c r="F1454" t="s">
        <v>4376</v>
      </c>
      <c r="G1454" t="s">
        <v>101</v>
      </c>
      <c r="H1454" t="s">
        <v>0</v>
      </c>
      <c r="I1454" t="s">
        <v>5640</v>
      </c>
      <c r="J1454" s="85">
        <v>46174</v>
      </c>
      <c r="K1454" t="s">
        <v>4375</v>
      </c>
      <c r="L1454" t="s">
        <v>4371</v>
      </c>
      <c r="M1454" t="s">
        <v>4372</v>
      </c>
      <c r="N1454" t="s">
        <v>702</v>
      </c>
      <c r="O1454" t="s">
        <v>708</v>
      </c>
      <c r="P1454" t="s">
        <v>4373</v>
      </c>
      <c r="Q1454" t="s">
        <v>4367</v>
      </c>
      <c r="R1454" t="s">
        <v>0</v>
      </c>
      <c r="S1454">
        <v>8595222</v>
      </c>
    </row>
    <row r="1455" spans="1:19" x14ac:dyDescent="0.3">
      <c r="A1455" t="s">
        <v>0</v>
      </c>
      <c r="B1455" t="s">
        <v>5794</v>
      </c>
      <c r="C1455" t="s">
        <v>2077</v>
      </c>
      <c r="D1455" t="s">
        <v>3553</v>
      </c>
      <c r="E1455" t="s">
        <v>3554</v>
      </c>
      <c r="F1455" t="s">
        <v>4561</v>
      </c>
      <c r="G1455" t="s">
        <v>106</v>
      </c>
      <c r="H1455" t="s">
        <v>0</v>
      </c>
      <c r="I1455" t="s">
        <v>4688</v>
      </c>
      <c r="J1455" s="85">
        <v>46387</v>
      </c>
      <c r="K1455" t="s">
        <v>4375</v>
      </c>
      <c r="L1455" t="s">
        <v>4371</v>
      </c>
      <c r="M1455" t="s">
        <v>4372</v>
      </c>
      <c r="N1455" t="s">
        <v>1605</v>
      </c>
      <c r="O1455" t="s">
        <v>708</v>
      </c>
      <c r="P1455" t="s">
        <v>4373</v>
      </c>
      <c r="Q1455" t="s">
        <v>4367</v>
      </c>
      <c r="R1455" t="s">
        <v>0</v>
      </c>
      <c r="S1455">
        <v>8595223</v>
      </c>
    </row>
    <row r="1456" spans="1:19" x14ac:dyDescent="0.3">
      <c r="A1456" t="s">
        <v>0</v>
      </c>
      <c r="B1456" t="s">
        <v>5795</v>
      </c>
      <c r="C1456" t="s">
        <v>2077</v>
      </c>
      <c r="D1456" t="s">
        <v>3633</v>
      </c>
      <c r="E1456" t="s">
        <v>3634</v>
      </c>
      <c r="F1456" t="s">
        <v>4376</v>
      </c>
      <c r="G1456" t="s">
        <v>101</v>
      </c>
      <c r="H1456" t="s">
        <v>0</v>
      </c>
      <c r="I1456" t="s">
        <v>4408</v>
      </c>
      <c r="J1456" s="85">
        <v>46008</v>
      </c>
      <c r="K1456" t="s">
        <v>4375</v>
      </c>
      <c r="L1456" t="s">
        <v>4371</v>
      </c>
      <c r="M1456" t="s">
        <v>4372</v>
      </c>
      <c r="N1456" t="s">
        <v>708</v>
      </c>
      <c r="O1456" t="s">
        <v>708</v>
      </c>
      <c r="P1456" t="s">
        <v>4373</v>
      </c>
      <c r="Q1456" t="s">
        <v>4367</v>
      </c>
      <c r="R1456" t="s">
        <v>0</v>
      </c>
      <c r="S1456">
        <v>8595241</v>
      </c>
    </row>
    <row r="1457" spans="1:19" x14ac:dyDescent="0.3">
      <c r="A1457" t="s">
        <v>0</v>
      </c>
      <c r="B1457" t="s">
        <v>5796</v>
      </c>
      <c r="C1457" t="s">
        <v>2077</v>
      </c>
      <c r="D1457" t="s">
        <v>3635</v>
      </c>
      <c r="E1457" t="s">
        <v>3636</v>
      </c>
      <c r="F1457" t="s">
        <v>4368</v>
      </c>
      <c r="G1457" t="s">
        <v>101</v>
      </c>
      <c r="H1457" t="s">
        <v>0</v>
      </c>
      <c r="I1457" t="s">
        <v>4408</v>
      </c>
      <c r="J1457" s="85">
        <v>46008</v>
      </c>
      <c r="K1457" t="s">
        <v>4375</v>
      </c>
      <c r="L1457" t="s">
        <v>4371</v>
      </c>
      <c r="M1457" t="s">
        <v>4372</v>
      </c>
      <c r="N1457" t="s">
        <v>708</v>
      </c>
      <c r="O1457" t="s">
        <v>708</v>
      </c>
      <c r="P1457" t="s">
        <v>4373</v>
      </c>
      <c r="Q1457" t="s">
        <v>4367</v>
      </c>
      <c r="R1457" t="s">
        <v>0</v>
      </c>
      <c r="S1457">
        <v>8595371</v>
      </c>
    </row>
    <row r="1458" spans="1:19" x14ac:dyDescent="0.3">
      <c r="A1458" t="s">
        <v>0</v>
      </c>
      <c r="B1458" t="s">
        <v>5797</v>
      </c>
      <c r="C1458" t="s">
        <v>2077</v>
      </c>
      <c r="D1458" t="s">
        <v>3555</v>
      </c>
      <c r="E1458" t="s">
        <v>3556</v>
      </c>
      <c r="F1458" t="s">
        <v>4368</v>
      </c>
      <c r="G1458" t="s">
        <v>101</v>
      </c>
      <c r="H1458" t="s">
        <v>0</v>
      </c>
      <c r="I1458" t="s">
        <v>4562</v>
      </c>
      <c r="J1458" s="85">
        <v>45985</v>
      </c>
      <c r="K1458" t="s">
        <v>4375</v>
      </c>
      <c r="L1458" t="s">
        <v>4371</v>
      </c>
      <c r="M1458" t="s">
        <v>4372</v>
      </c>
      <c r="N1458" t="s">
        <v>708</v>
      </c>
      <c r="O1458" t="s">
        <v>708</v>
      </c>
      <c r="P1458" t="s">
        <v>4373</v>
      </c>
      <c r="Q1458" t="s">
        <v>4367</v>
      </c>
      <c r="R1458" t="s">
        <v>0</v>
      </c>
      <c r="S1458">
        <v>8599731</v>
      </c>
    </row>
    <row r="1459" spans="1:19" x14ac:dyDescent="0.3">
      <c r="A1459" t="s">
        <v>0</v>
      </c>
      <c r="B1459" t="s">
        <v>5802</v>
      </c>
      <c r="C1459" t="s">
        <v>2077</v>
      </c>
      <c r="D1459" t="s">
        <v>3557</v>
      </c>
      <c r="E1459" t="s">
        <v>144</v>
      </c>
      <c r="F1459" t="s">
        <v>4368</v>
      </c>
      <c r="G1459" t="s">
        <v>101</v>
      </c>
      <c r="H1459" t="s">
        <v>0</v>
      </c>
      <c r="I1459" t="s">
        <v>4560</v>
      </c>
      <c r="J1459" s="85">
        <v>45989</v>
      </c>
      <c r="K1459" t="s">
        <v>4375</v>
      </c>
      <c r="L1459" t="s">
        <v>4371</v>
      </c>
      <c r="M1459" t="s">
        <v>4372</v>
      </c>
      <c r="N1459" t="s">
        <v>708</v>
      </c>
      <c r="O1459" t="s">
        <v>708</v>
      </c>
      <c r="P1459" t="s">
        <v>4373</v>
      </c>
      <c r="Q1459" t="s">
        <v>4367</v>
      </c>
      <c r="R1459" t="s">
        <v>0</v>
      </c>
      <c r="S1459">
        <v>8600111</v>
      </c>
    </row>
    <row r="1460" spans="1:19" x14ac:dyDescent="0.3">
      <c r="A1460" t="s">
        <v>0</v>
      </c>
      <c r="B1460" t="s">
        <v>3610</v>
      </c>
      <c r="C1460" t="s">
        <v>2077</v>
      </c>
      <c r="D1460" t="s">
        <v>3558</v>
      </c>
      <c r="E1460" t="s">
        <v>3559</v>
      </c>
      <c r="F1460" t="s">
        <v>4368</v>
      </c>
      <c r="G1460" t="s">
        <v>2238</v>
      </c>
      <c r="H1460" t="s">
        <v>0</v>
      </c>
      <c r="I1460" t="s">
        <v>4388</v>
      </c>
      <c r="J1460" s="85">
        <v>45993</v>
      </c>
      <c r="K1460" t="s">
        <v>4375</v>
      </c>
      <c r="L1460" t="s">
        <v>4371</v>
      </c>
      <c r="M1460" t="s">
        <v>4372</v>
      </c>
      <c r="N1460" t="s">
        <v>708</v>
      </c>
      <c r="O1460" t="s">
        <v>708</v>
      </c>
      <c r="P1460" t="s">
        <v>4373</v>
      </c>
      <c r="Q1460" t="s">
        <v>4367</v>
      </c>
      <c r="R1460" t="s">
        <v>0</v>
      </c>
      <c r="S1460">
        <v>8601981</v>
      </c>
    </row>
    <row r="1461" spans="1:19" x14ac:dyDescent="0.3">
      <c r="A1461" t="s">
        <v>0</v>
      </c>
      <c r="B1461" t="s">
        <v>5798</v>
      </c>
      <c r="C1461" t="s">
        <v>2077</v>
      </c>
      <c r="D1461" t="s">
        <v>3665</v>
      </c>
      <c r="E1461" t="s">
        <v>3666</v>
      </c>
      <c r="F1461" t="s">
        <v>4368</v>
      </c>
      <c r="G1461" t="s">
        <v>1339</v>
      </c>
      <c r="H1461" t="s">
        <v>0</v>
      </c>
      <c r="I1461" t="s">
        <v>4907</v>
      </c>
      <c r="J1461" s="85">
        <v>46001</v>
      </c>
      <c r="K1461" t="s">
        <v>4375</v>
      </c>
      <c r="L1461" t="s">
        <v>4371</v>
      </c>
      <c r="M1461" t="s">
        <v>4372</v>
      </c>
      <c r="N1461" t="s">
        <v>708</v>
      </c>
      <c r="O1461" t="s">
        <v>708</v>
      </c>
      <c r="P1461" t="s">
        <v>4373</v>
      </c>
      <c r="Q1461" t="s">
        <v>4367</v>
      </c>
      <c r="R1461" t="s">
        <v>0</v>
      </c>
      <c r="S1461">
        <v>8602021</v>
      </c>
    </row>
    <row r="1462" spans="1:19" x14ac:dyDescent="0.3">
      <c r="A1462" t="s">
        <v>0</v>
      </c>
      <c r="B1462" t="s">
        <v>5799</v>
      </c>
      <c r="C1462" t="s">
        <v>2077</v>
      </c>
      <c r="D1462" t="s">
        <v>3637</v>
      </c>
      <c r="E1462" t="s">
        <v>3638</v>
      </c>
      <c r="F1462" t="s">
        <v>4368</v>
      </c>
      <c r="G1462" t="s">
        <v>1339</v>
      </c>
      <c r="H1462" t="s">
        <v>0</v>
      </c>
      <c r="I1462" t="s">
        <v>4538</v>
      </c>
      <c r="J1462" s="85">
        <v>46014</v>
      </c>
      <c r="K1462" t="s">
        <v>4375</v>
      </c>
      <c r="L1462" t="s">
        <v>4371</v>
      </c>
      <c r="M1462" t="s">
        <v>4372</v>
      </c>
      <c r="N1462" t="s">
        <v>708</v>
      </c>
      <c r="O1462" t="s">
        <v>708</v>
      </c>
      <c r="P1462" t="s">
        <v>4373</v>
      </c>
      <c r="Q1462" t="s">
        <v>4367</v>
      </c>
      <c r="R1462" t="s">
        <v>0</v>
      </c>
      <c r="S1462">
        <v>8602041</v>
      </c>
    </row>
    <row r="1463" spans="1:19" x14ac:dyDescent="0.3">
      <c r="A1463" t="s">
        <v>0</v>
      </c>
      <c r="B1463" t="s">
        <v>5800</v>
      </c>
      <c r="C1463" t="s">
        <v>2077</v>
      </c>
      <c r="D1463" t="s">
        <v>3639</v>
      </c>
      <c r="E1463" t="s">
        <v>3640</v>
      </c>
      <c r="F1463" t="s">
        <v>4368</v>
      </c>
      <c r="G1463" t="s">
        <v>1339</v>
      </c>
      <c r="H1463" t="s">
        <v>0</v>
      </c>
      <c r="I1463" t="s">
        <v>4538</v>
      </c>
      <c r="J1463" s="85">
        <v>46014</v>
      </c>
      <c r="K1463" t="s">
        <v>4375</v>
      </c>
      <c r="L1463" t="s">
        <v>4371</v>
      </c>
      <c r="M1463" t="s">
        <v>4372</v>
      </c>
      <c r="N1463" t="s">
        <v>708</v>
      </c>
      <c r="O1463" t="s">
        <v>708</v>
      </c>
      <c r="P1463" t="s">
        <v>4373</v>
      </c>
      <c r="Q1463" t="s">
        <v>4367</v>
      </c>
      <c r="R1463" t="s">
        <v>0</v>
      </c>
      <c r="S1463">
        <v>8602051</v>
      </c>
    </row>
    <row r="1464" spans="1:19" x14ac:dyDescent="0.3">
      <c r="A1464" t="s">
        <v>0</v>
      </c>
      <c r="B1464" t="s">
        <v>5801</v>
      </c>
      <c r="C1464" t="s">
        <v>2077</v>
      </c>
      <c r="D1464" t="s">
        <v>4038</v>
      </c>
      <c r="E1464" t="s">
        <v>3666</v>
      </c>
      <c r="F1464" t="s">
        <v>4368</v>
      </c>
      <c r="G1464" t="s">
        <v>101</v>
      </c>
      <c r="H1464" t="s">
        <v>0</v>
      </c>
      <c r="I1464" t="s">
        <v>4538</v>
      </c>
      <c r="J1464" s="85">
        <v>46014</v>
      </c>
      <c r="K1464" t="s">
        <v>4375</v>
      </c>
      <c r="L1464" t="s">
        <v>4371</v>
      </c>
      <c r="M1464" t="s">
        <v>4372</v>
      </c>
      <c r="N1464" t="s">
        <v>708</v>
      </c>
      <c r="O1464" t="s">
        <v>708</v>
      </c>
      <c r="P1464" t="s">
        <v>4373</v>
      </c>
      <c r="Q1464" t="s">
        <v>4367</v>
      </c>
      <c r="R1464" t="s">
        <v>0</v>
      </c>
      <c r="S1464">
        <v>8602211</v>
      </c>
    </row>
    <row r="1465" spans="1:19" x14ac:dyDescent="0.3">
      <c r="A1465" t="s">
        <v>0</v>
      </c>
      <c r="B1465" t="s">
        <v>5803</v>
      </c>
      <c r="C1465" t="s">
        <v>2077</v>
      </c>
      <c r="D1465" t="s">
        <v>3673</v>
      </c>
      <c r="E1465" t="s">
        <v>1086</v>
      </c>
      <c r="F1465" t="s">
        <v>4368</v>
      </c>
      <c r="G1465" t="s">
        <v>101</v>
      </c>
      <c r="H1465" t="s">
        <v>0</v>
      </c>
      <c r="I1465" t="s">
        <v>5434</v>
      </c>
      <c r="J1465" s="85">
        <v>46006</v>
      </c>
      <c r="K1465" t="s">
        <v>4375</v>
      </c>
      <c r="L1465" t="s">
        <v>4371</v>
      </c>
      <c r="M1465" t="s">
        <v>4372</v>
      </c>
      <c r="N1465" t="s">
        <v>708</v>
      </c>
      <c r="O1465" t="s">
        <v>708</v>
      </c>
      <c r="P1465" t="s">
        <v>4373</v>
      </c>
      <c r="Q1465" t="s">
        <v>4367</v>
      </c>
      <c r="R1465" t="s">
        <v>0</v>
      </c>
      <c r="S1465">
        <v>8605631</v>
      </c>
    </row>
    <row r="1466" spans="1:19" x14ac:dyDescent="0.3">
      <c r="A1466" t="s">
        <v>0</v>
      </c>
      <c r="B1466" t="s">
        <v>5804</v>
      </c>
      <c r="C1466" t="s">
        <v>2077</v>
      </c>
      <c r="D1466" t="s">
        <v>3641</v>
      </c>
      <c r="E1466" t="s">
        <v>3642</v>
      </c>
      <c r="F1466" t="s">
        <v>4368</v>
      </c>
      <c r="G1466" t="s">
        <v>1339</v>
      </c>
      <c r="H1466" t="s">
        <v>0</v>
      </c>
      <c r="I1466" t="s">
        <v>4408</v>
      </c>
      <c r="J1466" s="85">
        <v>46008</v>
      </c>
      <c r="K1466" t="s">
        <v>4375</v>
      </c>
      <c r="L1466" t="s">
        <v>4371</v>
      </c>
      <c r="M1466" t="s">
        <v>4372</v>
      </c>
      <c r="N1466" t="s">
        <v>708</v>
      </c>
      <c r="O1466" t="s">
        <v>708</v>
      </c>
      <c r="P1466" t="s">
        <v>4373</v>
      </c>
      <c r="Q1466" t="s">
        <v>4367</v>
      </c>
      <c r="R1466" t="s">
        <v>0</v>
      </c>
      <c r="S1466">
        <v>8608271</v>
      </c>
    </row>
    <row r="1467" spans="1:19" x14ac:dyDescent="0.3">
      <c r="A1467" t="s">
        <v>0</v>
      </c>
      <c r="B1467" t="s">
        <v>5805</v>
      </c>
      <c r="C1467" t="s">
        <v>2077</v>
      </c>
      <c r="D1467" t="s">
        <v>3643</v>
      </c>
      <c r="E1467" t="s">
        <v>3644</v>
      </c>
      <c r="F1467" t="s">
        <v>4368</v>
      </c>
      <c r="G1467" t="s">
        <v>101</v>
      </c>
      <c r="H1467" t="s">
        <v>0</v>
      </c>
      <c r="I1467" t="s">
        <v>4408</v>
      </c>
      <c r="J1467" s="85">
        <v>46008</v>
      </c>
      <c r="K1467" t="s">
        <v>4375</v>
      </c>
      <c r="L1467" t="s">
        <v>4371</v>
      </c>
      <c r="M1467" t="s">
        <v>4372</v>
      </c>
      <c r="N1467" t="s">
        <v>708</v>
      </c>
      <c r="O1467" t="s">
        <v>708</v>
      </c>
      <c r="P1467" t="s">
        <v>4373</v>
      </c>
      <c r="Q1467" t="s">
        <v>4367</v>
      </c>
      <c r="R1467" t="s">
        <v>0</v>
      </c>
      <c r="S1467">
        <v>8608321</v>
      </c>
    </row>
    <row r="1468" spans="1:19" x14ac:dyDescent="0.3">
      <c r="A1468" t="s">
        <v>0</v>
      </c>
      <c r="B1468" t="s">
        <v>5806</v>
      </c>
      <c r="C1468" t="s">
        <v>2077</v>
      </c>
      <c r="D1468" t="s">
        <v>3645</v>
      </c>
      <c r="E1468" t="s">
        <v>3646</v>
      </c>
      <c r="F1468" t="s">
        <v>4368</v>
      </c>
      <c r="G1468" t="s">
        <v>1714</v>
      </c>
      <c r="H1468" t="s">
        <v>0</v>
      </c>
      <c r="I1468" t="s">
        <v>4408</v>
      </c>
      <c r="J1468" s="85">
        <v>46008</v>
      </c>
      <c r="K1468" t="s">
        <v>4375</v>
      </c>
      <c r="L1468" t="s">
        <v>4371</v>
      </c>
      <c r="M1468" t="s">
        <v>4372</v>
      </c>
      <c r="N1468" t="s">
        <v>708</v>
      </c>
      <c r="O1468" t="s">
        <v>708</v>
      </c>
      <c r="P1468" t="s">
        <v>4373</v>
      </c>
      <c r="Q1468" t="s">
        <v>4367</v>
      </c>
      <c r="R1468" t="s">
        <v>0</v>
      </c>
      <c r="S1468">
        <v>8608361</v>
      </c>
    </row>
    <row r="1469" spans="1:19" x14ac:dyDescent="0.3">
      <c r="A1469" t="s">
        <v>0</v>
      </c>
      <c r="B1469" t="s">
        <v>5807</v>
      </c>
      <c r="C1469" t="s">
        <v>2077</v>
      </c>
      <c r="D1469" t="s">
        <v>3647</v>
      </c>
      <c r="E1469" t="s">
        <v>3648</v>
      </c>
      <c r="F1469" t="s">
        <v>4368</v>
      </c>
      <c r="G1469" t="s">
        <v>101</v>
      </c>
      <c r="H1469" t="s">
        <v>0</v>
      </c>
      <c r="I1469" t="s">
        <v>4907</v>
      </c>
      <c r="J1469" s="85">
        <v>46001</v>
      </c>
      <c r="K1469" t="s">
        <v>4375</v>
      </c>
      <c r="L1469" t="s">
        <v>4371</v>
      </c>
      <c r="M1469" t="s">
        <v>4372</v>
      </c>
      <c r="N1469" t="s">
        <v>708</v>
      </c>
      <c r="O1469" t="s">
        <v>708</v>
      </c>
      <c r="P1469" t="s">
        <v>4373</v>
      </c>
      <c r="Q1469" t="s">
        <v>4367</v>
      </c>
      <c r="R1469" t="s">
        <v>0</v>
      </c>
      <c r="S1469">
        <v>8608391</v>
      </c>
    </row>
    <row r="1470" spans="1:19" x14ac:dyDescent="0.3">
      <c r="A1470" t="s">
        <v>0</v>
      </c>
      <c r="B1470" t="s">
        <v>5808</v>
      </c>
      <c r="C1470" t="s">
        <v>2077</v>
      </c>
      <c r="D1470" t="s">
        <v>3647</v>
      </c>
      <c r="E1470" t="s">
        <v>3648</v>
      </c>
      <c r="F1470" t="s">
        <v>4378</v>
      </c>
      <c r="G1470" t="s">
        <v>1879</v>
      </c>
      <c r="H1470" t="s">
        <v>0</v>
      </c>
      <c r="I1470" t="s">
        <v>4938</v>
      </c>
      <c r="J1470" s="85">
        <v>46029</v>
      </c>
      <c r="K1470" t="s">
        <v>4375</v>
      </c>
      <c r="L1470" t="s">
        <v>4371</v>
      </c>
      <c r="M1470" t="s">
        <v>4372</v>
      </c>
      <c r="N1470" t="s">
        <v>708</v>
      </c>
      <c r="O1470" t="s">
        <v>708</v>
      </c>
      <c r="P1470" t="s">
        <v>4373</v>
      </c>
      <c r="Q1470" t="s">
        <v>4367</v>
      </c>
      <c r="R1470" t="s">
        <v>0</v>
      </c>
      <c r="S1470">
        <v>8608391</v>
      </c>
    </row>
    <row r="1471" spans="1:19" x14ac:dyDescent="0.3">
      <c r="A1471" t="s">
        <v>0</v>
      </c>
      <c r="B1471" t="s">
        <v>5809</v>
      </c>
      <c r="C1471" t="s">
        <v>2077</v>
      </c>
      <c r="D1471" t="s">
        <v>3649</v>
      </c>
      <c r="E1471" t="s">
        <v>3650</v>
      </c>
      <c r="F1471" t="s">
        <v>4368</v>
      </c>
      <c r="G1471" t="s">
        <v>101</v>
      </c>
      <c r="H1471" t="s">
        <v>0</v>
      </c>
      <c r="I1471" t="s">
        <v>4907</v>
      </c>
      <c r="J1471" s="85">
        <v>46001</v>
      </c>
      <c r="K1471" t="s">
        <v>4375</v>
      </c>
      <c r="L1471" t="s">
        <v>4371</v>
      </c>
      <c r="M1471" t="s">
        <v>4372</v>
      </c>
      <c r="N1471" t="s">
        <v>708</v>
      </c>
      <c r="O1471" t="s">
        <v>708</v>
      </c>
      <c r="P1471" t="s">
        <v>4373</v>
      </c>
      <c r="Q1471" t="s">
        <v>4367</v>
      </c>
      <c r="R1471" t="s">
        <v>0</v>
      </c>
      <c r="S1471">
        <v>8608401</v>
      </c>
    </row>
    <row r="1472" spans="1:19" x14ac:dyDescent="0.3">
      <c r="A1472" t="s">
        <v>0</v>
      </c>
      <c r="B1472" t="s">
        <v>5810</v>
      </c>
      <c r="C1472" t="s">
        <v>2077</v>
      </c>
      <c r="D1472" t="s">
        <v>3649</v>
      </c>
      <c r="E1472" t="s">
        <v>3650</v>
      </c>
      <c r="F1472" t="s">
        <v>4378</v>
      </c>
      <c r="G1472" t="s">
        <v>1879</v>
      </c>
      <c r="H1472" t="s">
        <v>0</v>
      </c>
      <c r="I1472" t="s">
        <v>4938</v>
      </c>
      <c r="J1472" s="85">
        <v>46029</v>
      </c>
      <c r="K1472" t="s">
        <v>4375</v>
      </c>
      <c r="L1472" t="s">
        <v>4371</v>
      </c>
      <c r="M1472" t="s">
        <v>4372</v>
      </c>
      <c r="N1472" t="s">
        <v>708</v>
      </c>
      <c r="O1472" t="s">
        <v>708</v>
      </c>
      <c r="P1472" t="s">
        <v>4373</v>
      </c>
      <c r="Q1472" t="s">
        <v>4367</v>
      </c>
      <c r="R1472" t="s">
        <v>0</v>
      </c>
      <c r="S1472">
        <v>8608401</v>
      </c>
    </row>
    <row r="1473" spans="1:19" x14ac:dyDescent="0.3">
      <c r="A1473" t="s">
        <v>0</v>
      </c>
      <c r="B1473" t="s">
        <v>5811</v>
      </c>
      <c r="C1473" t="s">
        <v>2077</v>
      </c>
      <c r="D1473" t="s">
        <v>3651</v>
      </c>
      <c r="E1473" t="s">
        <v>3497</v>
      </c>
      <c r="F1473" t="s">
        <v>4368</v>
      </c>
      <c r="G1473" t="s">
        <v>1339</v>
      </c>
      <c r="H1473" t="s">
        <v>0</v>
      </c>
      <c r="I1473" t="s">
        <v>4538</v>
      </c>
      <c r="J1473" s="85">
        <v>46014</v>
      </c>
      <c r="K1473" t="s">
        <v>4375</v>
      </c>
      <c r="L1473" t="s">
        <v>4371</v>
      </c>
      <c r="M1473" t="s">
        <v>4372</v>
      </c>
      <c r="N1473" t="s">
        <v>708</v>
      </c>
      <c r="O1473" t="s">
        <v>708</v>
      </c>
      <c r="P1473" t="s">
        <v>4373</v>
      </c>
      <c r="Q1473" t="s">
        <v>4367</v>
      </c>
      <c r="R1473" t="s">
        <v>0</v>
      </c>
      <c r="S1473">
        <v>8612531</v>
      </c>
    </row>
    <row r="1474" spans="1:19" x14ac:dyDescent="0.3">
      <c r="A1474" t="s">
        <v>0</v>
      </c>
      <c r="B1474" t="s">
        <v>5812</v>
      </c>
      <c r="C1474" t="s">
        <v>2077</v>
      </c>
      <c r="D1474" t="s">
        <v>3652</v>
      </c>
      <c r="E1474" t="s">
        <v>3497</v>
      </c>
      <c r="F1474" t="s">
        <v>4368</v>
      </c>
      <c r="G1474" t="s">
        <v>1339</v>
      </c>
      <c r="H1474" t="s">
        <v>0</v>
      </c>
      <c r="I1474" t="s">
        <v>4538</v>
      </c>
      <c r="J1474" s="85">
        <v>46014</v>
      </c>
      <c r="K1474" t="s">
        <v>4375</v>
      </c>
      <c r="L1474" t="s">
        <v>4371</v>
      </c>
      <c r="M1474" t="s">
        <v>4372</v>
      </c>
      <c r="N1474" t="s">
        <v>708</v>
      </c>
      <c r="O1474" t="s">
        <v>708</v>
      </c>
      <c r="P1474" t="s">
        <v>4373</v>
      </c>
      <c r="Q1474" t="s">
        <v>4367</v>
      </c>
      <c r="R1474" t="s">
        <v>0</v>
      </c>
      <c r="S1474">
        <v>8612541</v>
      </c>
    </row>
    <row r="1475" spans="1:19" x14ac:dyDescent="0.3">
      <c r="A1475" t="s">
        <v>0</v>
      </c>
      <c r="B1475" t="s">
        <v>5813</v>
      </c>
      <c r="C1475" t="s">
        <v>2077</v>
      </c>
      <c r="D1475" t="s">
        <v>3653</v>
      </c>
      <c r="E1475" t="s">
        <v>3654</v>
      </c>
      <c r="F1475" t="s">
        <v>4368</v>
      </c>
      <c r="G1475" t="s">
        <v>1714</v>
      </c>
      <c r="H1475" t="s">
        <v>0</v>
      </c>
      <c r="I1475" t="s">
        <v>4538</v>
      </c>
      <c r="J1475" s="85">
        <v>46014</v>
      </c>
      <c r="K1475" t="s">
        <v>4375</v>
      </c>
      <c r="L1475" t="s">
        <v>4371</v>
      </c>
      <c r="M1475" t="s">
        <v>4372</v>
      </c>
      <c r="N1475" t="s">
        <v>708</v>
      </c>
      <c r="O1475" t="s">
        <v>708</v>
      </c>
      <c r="P1475" t="s">
        <v>4373</v>
      </c>
      <c r="Q1475" t="s">
        <v>4367</v>
      </c>
      <c r="R1475" t="s">
        <v>0</v>
      </c>
      <c r="S1475">
        <v>8612551</v>
      </c>
    </row>
    <row r="1476" spans="1:19" x14ac:dyDescent="0.3">
      <c r="A1476" t="s">
        <v>0</v>
      </c>
      <c r="B1476" t="s">
        <v>5814</v>
      </c>
      <c r="C1476" t="s">
        <v>2077</v>
      </c>
      <c r="D1476" t="s">
        <v>3655</v>
      </c>
      <c r="E1476" t="s">
        <v>3656</v>
      </c>
      <c r="F1476" t="s">
        <v>4368</v>
      </c>
      <c r="G1476" t="s">
        <v>1705</v>
      </c>
      <c r="H1476" t="s">
        <v>0</v>
      </c>
      <c r="I1476" t="s">
        <v>4538</v>
      </c>
      <c r="J1476" s="85">
        <v>46014</v>
      </c>
      <c r="K1476" t="s">
        <v>4375</v>
      </c>
      <c r="L1476" t="s">
        <v>4371</v>
      </c>
      <c r="M1476" t="s">
        <v>4372</v>
      </c>
      <c r="N1476" t="s">
        <v>708</v>
      </c>
      <c r="O1476" t="s">
        <v>708</v>
      </c>
      <c r="P1476" t="s">
        <v>4373</v>
      </c>
      <c r="Q1476" t="s">
        <v>4367</v>
      </c>
      <c r="R1476" t="s">
        <v>0</v>
      </c>
      <c r="S1476">
        <v>8612561</v>
      </c>
    </row>
    <row r="1477" spans="1:19" x14ac:dyDescent="0.3">
      <c r="A1477" t="s">
        <v>0</v>
      </c>
      <c r="B1477" t="s">
        <v>5815</v>
      </c>
      <c r="C1477" t="s">
        <v>2077</v>
      </c>
      <c r="D1477" t="s">
        <v>3657</v>
      </c>
      <c r="E1477" t="s">
        <v>3658</v>
      </c>
      <c r="F1477" t="s">
        <v>4368</v>
      </c>
      <c r="G1477" t="s">
        <v>101</v>
      </c>
      <c r="H1477" t="s">
        <v>0</v>
      </c>
      <c r="I1477" t="s">
        <v>4538</v>
      </c>
      <c r="J1477" s="85">
        <v>46014</v>
      </c>
      <c r="K1477" t="s">
        <v>4375</v>
      </c>
      <c r="L1477" t="s">
        <v>4371</v>
      </c>
      <c r="M1477" t="s">
        <v>4372</v>
      </c>
      <c r="N1477" t="s">
        <v>708</v>
      </c>
      <c r="O1477" t="s">
        <v>708</v>
      </c>
      <c r="P1477" t="s">
        <v>4373</v>
      </c>
      <c r="Q1477" t="s">
        <v>4367</v>
      </c>
      <c r="R1477" t="s">
        <v>0</v>
      </c>
      <c r="S1477">
        <v>8612581</v>
      </c>
    </row>
    <row r="1478" spans="1:19" x14ac:dyDescent="0.3">
      <c r="A1478" t="s">
        <v>0</v>
      </c>
      <c r="B1478" t="s">
        <v>5028</v>
      </c>
      <c r="C1478" t="s">
        <v>2077</v>
      </c>
      <c r="D1478" t="s">
        <v>3659</v>
      </c>
      <c r="E1478" t="s">
        <v>3660</v>
      </c>
      <c r="F1478" t="s">
        <v>4368</v>
      </c>
      <c r="G1478" t="s">
        <v>1714</v>
      </c>
      <c r="H1478" t="s">
        <v>0</v>
      </c>
      <c r="I1478" t="s">
        <v>4538</v>
      </c>
      <c r="J1478" s="85">
        <v>46014</v>
      </c>
      <c r="K1478" t="s">
        <v>4375</v>
      </c>
      <c r="L1478" t="s">
        <v>4371</v>
      </c>
      <c r="M1478" t="s">
        <v>4372</v>
      </c>
      <c r="N1478" t="s">
        <v>708</v>
      </c>
      <c r="O1478" t="s">
        <v>708</v>
      </c>
      <c r="P1478" t="s">
        <v>4373</v>
      </c>
      <c r="Q1478" t="s">
        <v>4367</v>
      </c>
      <c r="R1478" t="s">
        <v>0</v>
      </c>
      <c r="S1478">
        <v>8612591</v>
      </c>
    </row>
    <row r="1479" spans="1:19" x14ac:dyDescent="0.3">
      <c r="A1479" t="s">
        <v>0</v>
      </c>
      <c r="B1479" t="s">
        <v>4237</v>
      </c>
      <c r="C1479" t="s">
        <v>2077</v>
      </c>
      <c r="D1479" t="s">
        <v>4270</v>
      </c>
      <c r="E1479" t="s">
        <v>4271</v>
      </c>
      <c r="F1479" t="s">
        <v>4368</v>
      </c>
      <c r="G1479" t="s">
        <v>1714</v>
      </c>
      <c r="H1479" t="s">
        <v>0</v>
      </c>
      <c r="I1479" t="s">
        <v>5768</v>
      </c>
      <c r="J1479" s="85">
        <v>46079</v>
      </c>
      <c r="K1479" t="s">
        <v>4375</v>
      </c>
      <c r="L1479" t="s">
        <v>4371</v>
      </c>
      <c r="M1479" t="s">
        <v>4372</v>
      </c>
      <c r="N1479" t="s">
        <v>708</v>
      </c>
      <c r="O1479" t="s">
        <v>708</v>
      </c>
      <c r="P1479" t="s">
        <v>4373</v>
      </c>
      <c r="Q1479" t="s">
        <v>4367</v>
      </c>
      <c r="R1479" t="s">
        <v>0</v>
      </c>
      <c r="S1479">
        <v>8618141</v>
      </c>
    </row>
    <row r="1480" spans="1:19" x14ac:dyDescent="0.3">
      <c r="A1480" t="s">
        <v>0</v>
      </c>
      <c r="B1480" t="s">
        <v>3898</v>
      </c>
      <c r="C1480" t="s">
        <v>2077</v>
      </c>
      <c r="D1480" t="s">
        <v>4039</v>
      </c>
      <c r="E1480" t="s">
        <v>3991</v>
      </c>
      <c r="F1480" t="s">
        <v>4368</v>
      </c>
      <c r="G1480" t="s">
        <v>1714</v>
      </c>
      <c r="H1480" t="s">
        <v>0</v>
      </c>
      <c r="I1480" t="s">
        <v>5817</v>
      </c>
      <c r="J1480" s="85">
        <v>46042</v>
      </c>
      <c r="K1480" t="s">
        <v>4375</v>
      </c>
      <c r="L1480" t="s">
        <v>4371</v>
      </c>
      <c r="M1480" t="s">
        <v>4372</v>
      </c>
      <c r="N1480" t="s">
        <v>708</v>
      </c>
      <c r="O1480" t="s">
        <v>708</v>
      </c>
      <c r="P1480" t="s">
        <v>4373</v>
      </c>
      <c r="Q1480" t="s">
        <v>4367</v>
      </c>
      <c r="R1480" t="s">
        <v>0</v>
      </c>
      <c r="S1480">
        <v>8620821</v>
      </c>
    </row>
    <row r="1481" spans="1:19" x14ac:dyDescent="0.3">
      <c r="A1481" t="s">
        <v>0</v>
      </c>
      <c r="B1481" t="s">
        <v>4021</v>
      </c>
      <c r="C1481" t="s">
        <v>2077</v>
      </c>
      <c r="D1481" t="s">
        <v>4040</v>
      </c>
      <c r="E1481" t="s">
        <v>3507</v>
      </c>
      <c r="F1481" t="s">
        <v>4368</v>
      </c>
      <c r="G1481" t="s">
        <v>101</v>
      </c>
      <c r="H1481" t="s">
        <v>0</v>
      </c>
      <c r="I1481" t="s">
        <v>4565</v>
      </c>
      <c r="J1481" s="85">
        <v>46052</v>
      </c>
      <c r="K1481" t="s">
        <v>4375</v>
      </c>
      <c r="L1481" t="s">
        <v>4371</v>
      </c>
      <c r="M1481" t="s">
        <v>4372</v>
      </c>
      <c r="N1481" t="s">
        <v>708</v>
      </c>
      <c r="O1481" t="s">
        <v>708</v>
      </c>
      <c r="P1481" t="s">
        <v>4373</v>
      </c>
      <c r="Q1481" t="s">
        <v>4367</v>
      </c>
      <c r="R1481" t="s">
        <v>0</v>
      </c>
      <c r="S1481">
        <v>8626651</v>
      </c>
    </row>
    <row r="1482" spans="1:19" x14ac:dyDescent="0.3">
      <c r="A1482" t="s">
        <v>0</v>
      </c>
      <c r="B1482" t="s">
        <v>4023</v>
      </c>
      <c r="C1482" t="s">
        <v>2077</v>
      </c>
      <c r="D1482" t="s">
        <v>4041</v>
      </c>
      <c r="E1482" t="s">
        <v>3497</v>
      </c>
      <c r="F1482" t="s">
        <v>4368</v>
      </c>
      <c r="G1482" t="s">
        <v>101</v>
      </c>
      <c r="H1482" t="s">
        <v>0</v>
      </c>
      <c r="I1482" t="s">
        <v>4565</v>
      </c>
      <c r="J1482" s="85">
        <v>46052</v>
      </c>
      <c r="K1482" t="s">
        <v>4375</v>
      </c>
      <c r="L1482" t="s">
        <v>4371</v>
      </c>
      <c r="M1482" t="s">
        <v>4372</v>
      </c>
      <c r="N1482" t="s">
        <v>708</v>
      </c>
      <c r="O1482" t="s">
        <v>708</v>
      </c>
      <c r="P1482" t="s">
        <v>4373</v>
      </c>
      <c r="Q1482" t="s">
        <v>4367</v>
      </c>
      <c r="R1482" t="s">
        <v>0</v>
      </c>
      <c r="S1482">
        <v>8626671</v>
      </c>
    </row>
    <row r="1483" spans="1:19" x14ac:dyDescent="0.3">
      <c r="A1483" t="s">
        <v>0</v>
      </c>
      <c r="B1483" t="s">
        <v>4025</v>
      </c>
      <c r="C1483" t="s">
        <v>2077</v>
      </c>
      <c r="D1483" t="s">
        <v>4042</v>
      </c>
      <c r="E1483" t="s">
        <v>4031</v>
      </c>
      <c r="F1483" t="s">
        <v>4368</v>
      </c>
      <c r="G1483" t="s">
        <v>1714</v>
      </c>
      <c r="H1483" t="s">
        <v>0</v>
      </c>
      <c r="I1483" t="s">
        <v>4565</v>
      </c>
      <c r="J1483" s="85">
        <v>46052</v>
      </c>
      <c r="K1483" t="s">
        <v>4375</v>
      </c>
      <c r="L1483" t="s">
        <v>4371</v>
      </c>
      <c r="M1483" t="s">
        <v>4372</v>
      </c>
      <c r="N1483" t="s">
        <v>708</v>
      </c>
      <c r="O1483" t="s">
        <v>708</v>
      </c>
      <c r="P1483" t="s">
        <v>4373</v>
      </c>
      <c r="Q1483" t="s">
        <v>4367</v>
      </c>
      <c r="R1483" t="s">
        <v>0</v>
      </c>
      <c r="S1483">
        <v>8626681</v>
      </c>
    </row>
    <row r="1484" spans="1:19" x14ac:dyDescent="0.3">
      <c r="A1484" t="s">
        <v>0</v>
      </c>
      <c r="B1484" t="s">
        <v>4239</v>
      </c>
      <c r="C1484" t="s">
        <v>2077</v>
      </c>
      <c r="D1484" t="s">
        <v>4272</v>
      </c>
      <c r="E1484" t="s">
        <v>4273</v>
      </c>
      <c r="F1484" t="s">
        <v>4368</v>
      </c>
      <c r="G1484" t="s">
        <v>101</v>
      </c>
      <c r="H1484" t="s">
        <v>0</v>
      </c>
      <c r="I1484" t="s">
        <v>4379</v>
      </c>
      <c r="J1484" s="85">
        <v>46083</v>
      </c>
      <c r="K1484" t="s">
        <v>4375</v>
      </c>
      <c r="L1484" t="s">
        <v>4371</v>
      </c>
      <c r="M1484" t="s">
        <v>4372</v>
      </c>
      <c r="N1484" t="s">
        <v>708</v>
      </c>
      <c r="O1484" t="s">
        <v>708</v>
      </c>
      <c r="P1484" t="s">
        <v>4373</v>
      </c>
      <c r="Q1484" t="s">
        <v>4367</v>
      </c>
      <c r="R1484" t="s">
        <v>0</v>
      </c>
      <c r="S1484">
        <v>8628311</v>
      </c>
    </row>
    <row r="1485" spans="1:19" x14ac:dyDescent="0.3">
      <c r="A1485" t="s">
        <v>0</v>
      </c>
      <c r="B1485" t="s">
        <v>4053</v>
      </c>
      <c r="C1485" t="s">
        <v>2077</v>
      </c>
      <c r="D1485" t="s">
        <v>4158</v>
      </c>
      <c r="E1485" t="s">
        <v>4159</v>
      </c>
      <c r="F1485" t="s">
        <v>4368</v>
      </c>
      <c r="G1485" t="s">
        <v>1714</v>
      </c>
      <c r="H1485" t="s">
        <v>0</v>
      </c>
      <c r="I1485" t="s">
        <v>4840</v>
      </c>
      <c r="J1485" s="85">
        <v>46058</v>
      </c>
      <c r="K1485" t="s">
        <v>4375</v>
      </c>
      <c r="L1485" t="s">
        <v>4371</v>
      </c>
      <c r="M1485" t="s">
        <v>4372</v>
      </c>
      <c r="N1485" t="s">
        <v>708</v>
      </c>
      <c r="O1485" t="s">
        <v>708</v>
      </c>
      <c r="P1485" t="s">
        <v>4373</v>
      </c>
      <c r="Q1485" t="s">
        <v>4367</v>
      </c>
      <c r="R1485" t="s">
        <v>0</v>
      </c>
      <c r="S1485">
        <v>8628341</v>
      </c>
    </row>
    <row r="1486" spans="1:19" x14ac:dyDescent="0.3">
      <c r="A1486" t="s">
        <v>0</v>
      </c>
      <c r="B1486" t="s">
        <v>4241</v>
      </c>
      <c r="C1486" t="s">
        <v>2077</v>
      </c>
      <c r="D1486" t="s">
        <v>4274</v>
      </c>
      <c r="E1486" t="s">
        <v>4275</v>
      </c>
      <c r="F1486" t="s">
        <v>4376</v>
      </c>
      <c r="G1486" t="s">
        <v>2254</v>
      </c>
      <c r="H1486" t="s">
        <v>0</v>
      </c>
      <c r="I1486" t="s">
        <v>4379</v>
      </c>
      <c r="J1486" s="85">
        <v>46083</v>
      </c>
      <c r="K1486" t="s">
        <v>4375</v>
      </c>
      <c r="L1486" t="s">
        <v>4371</v>
      </c>
      <c r="M1486" t="s">
        <v>4372</v>
      </c>
      <c r="N1486" t="s">
        <v>708</v>
      </c>
      <c r="O1486" t="s">
        <v>708</v>
      </c>
      <c r="P1486" t="s">
        <v>4373</v>
      </c>
      <c r="Q1486" t="s">
        <v>4367</v>
      </c>
      <c r="R1486" t="s">
        <v>0</v>
      </c>
      <c r="S1486">
        <v>8628351</v>
      </c>
    </row>
    <row r="1487" spans="1:19" x14ac:dyDescent="0.3">
      <c r="A1487" t="s">
        <v>0</v>
      </c>
      <c r="B1487" t="s">
        <v>4243</v>
      </c>
      <c r="C1487" t="s">
        <v>2077</v>
      </c>
      <c r="D1487" t="s">
        <v>4276</v>
      </c>
      <c r="E1487" t="s">
        <v>4275</v>
      </c>
      <c r="F1487" t="s">
        <v>4376</v>
      </c>
      <c r="G1487" t="s">
        <v>2254</v>
      </c>
      <c r="H1487" t="s">
        <v>0</v>
      </c>
      <c r="I1487" t="s">
        <v>4379</v>
      </c>
      <c r="J1487" s="85">
        <v>46083</v>
      </c>
      <c r="K1487" t="s">
        <v>4375</v>
      </c>
      <c r="L1487" t="s">
        <v>4371</v>
      </c>
      <c r="M1487" t="s">
        <v>4372</v>
      </c>
      <c r="N1487" t="s">
        <v>708</v>
      </c>
      <c r="O1487" t="s">
        <v>708</v>
      </c>
      <c r="P1487" t="s">
        <v>4373</v>
      </c>
      <c r="Q1487" t="s">
        <v>4367</v>
      </c>
      <c r="R1487" t="s">
        <v>0</v>
      </c>
      <c r="S1487">
        <v>8628361</v>
      </c>
    </row>
    <row r="1488" spans="1:19" x14ac:dyDescent="0.3">
      <c r="A1488" t="s">
        <v>0</v>
      </c>
      <c r="B1488" t="s">
        <v>4245</v>
      </c>
      <c r="C1488" t="s">
        <v>2077</v>
      </c>
      <c r="D1488" t="s">
        <v>4277</v>
      </c>
      <c r="E1488" t="s">
        <v>3526</v>
      </c>
      <c r="F1488" t="s">
        <v>4368</v>
      </c>
      <c r="G1488" t="s">
        <v>101</v>
      </c>
      <c r="H1488" t="s">
        <v>0</v>
      </c>
      <c r="I1488" t="s">
        <v>4379</v>
      </c>
      <c r="J1488" s="85">
        <v>46083</v>
      </c>
      <c r="K1488" t="s">
        <v>4375</v>
      </c>
      <c r="L1488" t="s">
        <v>4371</v>
      </c>
      <c r="M1488" t="s">
        <v>4372</v>
      </c>
      <c r="N1488" t="s">
        <v>708</v>
      </c>
      <c r="O1488" t="s">
        <v>708</v>
      </c>
      <c r="P1488" t="s">
        <v>4373</v>
      </c>
      <c r="Q1488" t="s">
        <v>4367</v>
      </c>
      <c r="R1488" t="s">
        <v>0</v>
      </c>
      <c r="S1488">
        <v>8628371</v>
      </c>
    </row>
    <row r="1489" spans="1:19" x14ac:dyDescent="0.3">
      <c r="A1489" t="s">
        <v>0</v>
      </c>
      <c r="B1489" t="s">
        <v>4193</v>
      </c>
      <c r="C1489" t="s">
        <v>2077</v>
      </c>
      <c r="D1489" t="s">
        <v>4278</v>
      </c>
      <c r="E1489" t="s">
        <v>109</v>
      </c>
      <c r="F1489" t="s">
        <v>4376</v>
      </c>
      <c r="G1489" t="s">
        <v>3088</v>
      </c>
      <c r="H1489" t="s">
        <v>0</v>
      </c>
      <c r="I1489" t="s">
        <v>4377</v>
      </c>
      <c r="J1489" s="85">
        <v>46077</v>
      </c>
      <c r="K1489" t="s">
        <v>4375</v>
      </c>
      <c r="L1489" t="s">
        <v>4371</v>
      </c>
      <c r="M1489" t="s">
        <v>4372</v>
      </c>
      <c r="N1489" t="s">
        <v>708</v>
      </c>
      <c r="O1489" t="s">
        <v>708</v>
      </c>
      <c r="P1489" t="s">
        <v>4373</v>
      </c>
      <c r="Q1489" t="s">
        <v>4367</v>
      </c>
      <c r="R1489" t="s">
        <v>0</v>
      </c>
      <c r="S1489">
        <v>8629501</v>
      </c>
    </row>
    <row r="1490" spans="1:19" x14ac:dyDescent="0.3">
      <c r="A1490" t="s">
        <v>0</v>
      </c>
      <c r="B1490" t="s">
        <v>4247</v>
      </c>
      <c r="C1490" t="s">
        <v>2077</v>
      </c>
      <c r="D1490" t="s">
        <v>4278</v>
      </c>
      <c r="E1490" t="s">
        <v>109</v>
      </c>
      <c r="F1490" t="s">
        <v>4378</v>
      </c>
      <c r="G1490" t="s">
        <v>4279</v>
      </c>
      <c r="H1490" t="s">
        <v>0</v>
      </c>
      <c r="I1490" t="s">
        <v>4379</v>
      </c>
      <c r="J1490" s="85">
        <v>46083</v>
      </c>
      <c r="K1490" t="s">
        <v>4375</v>
      </c>
      <c r="L1490" t="s">
        <v>4371</v>
      </c>
      <c r="M1490" t="s">
        <v>4372</v>
      </c>
      <c r="N1490" t="s">
        <v>708</v>
      </c>
      <c r="O1490" t="s">
        <v>708</v>
      </c>
      <c r="P1490" t="s">
        <v>4373</v>
      </c>
      <c r="Q1490" t="s">
        <v>4367</v>
      </c>
      <c r="R1490" t="s">
        <v>0</v>
      </c>
      <c r="S1490">
        <v>8629501</v>
      </c>
    </row>
    <row r="1491" spans="1:19" x14ac:dyDescent="0.3">
      <c r="A1491" t="s">
        <v>0</v>
      </c>
      <c r="B1491" t="s">
        <v>4062</v>
      </c>
      <c r="C1491" t="s">
        <v>2077</v>
      </c>
      <c r="D1491" t="s">
        <v>4160</v>
      </c>
      <c r="E1491" t="s">
        <v>4161</v>
      </c>
      <c r="F1491" t="s">
        <v>4368</v>
      </c>
      <c r="G1491" t="s">
        <v>1339</v>
      </c>
      <c r="H1491" t="s">
        <v>0</v>
      </c>
      <c r="I1491" t="s">
        <v>4650</v>
      </c>
      <c r="J1491" s="85">
        <v>46059</v>
      </c>
      <c r="K1491" t="s">
        <v>4375</v>
      </c>
      <c r="L1491" t="s">
        <v>4371</v>
      </c>
      <c r="M1491" t="s">
        <v>4372</v>
      </c>
      <c r="N1491" t="s">
        <v>708</v>
      </c>
      <c r="O1491" t="s">
        <v>708</v>
      </c>
      <c r="P1491" t="s">
        <v>4373</v>
      </c>
      <c r="Q1491" t="s">
        <v>4367</v>
      </c>
      <c r="R1491" t="s">
        <v>0</v>
      </c>
      <c r="S1491">
        <v>8631531</v>
      </c>
    </row>
    <row r="1492" spans="1:19" x14ac:dyDescent="0.3">
      <c r="A1492" t="s">
        <v>0</v>
      </c>
      <c r="B1492" t="s">
        <v>4248</v>
      </c>
      <c r="C1492" t="s">
        <v>2077</v>
      </c>
      <c r="D1492" t="s">
        <v>4280</v>
      </c>
      <c r="E1492" t="s">
        <v>4281</v>
      </c>
      <c r="F1492" t="s">
        <v>4376</v>
      </c>
      <c r="G1492" t="s">
        <v>101</v>
      </c>
      <c r="H1492" t="s">
        <v>0</v>
      </c>
      <c r="I1492" t="s">
        <v>5380</v>
      </c>
      <c r="J1492" s="85">
        <v>46080</v>
      </c>
      <c r="K1492" t="s">
        <v>4375</v>
      </c>
      <c r="L1492" t="s">
        <v>4371</v>
      </c>
      <c r="M1492" t="s">
        <v>4372</v>
      </c>
      <c r="N1492" t="s">
        <v>708</v>
      </c>
      <c r="O1492" t="s">
        <v>708</v>
      </c>
      <c r="P1492" t="s">
        <v>4373</v>
      </c>
      <c r="Q1492" t="s">
        <v>4367</v>
      </c>
      <c r="R1492" t="s">
        <v>0</v>
      </c>
      <c r="S1492">
        <v>8632511</v>
      </c>
    </row>
    <row r="1493" spans="1:19" x14ac:dyDescent="0.3">
      <c r="A1493" t="s">
        <v>0</v>
      </c>
      <c r="B1493" t="s">
        <v>4073</v>
      </c>
      <c r="C1493" t="s">
        <v>2077</v>
      </c>
      <c r="D1493" t="s">
        <v>4162</v>
      </c>
      <c r="E1493" t="s">
        <v>4163</v>
      </c>
      <c r="F1493" t="s">
        <v>4376</v>
      </c>
      <c r="G1493" t="s">
        <v>2254</v>
      </c>
      <c r="H1493" t="s">
        <v>0</v>
      </c>
      <c r="I1493" t="s">
        <v>5819</v>
      </c>
      <c r="J1493" s="85">
        <v>46062</v>
      </c>
      <c r="K1493" t="s">
        <v>4375</v>
      </c>
      <c r="L1493" t="s">
        <v>4371</v>
      </c>
      <c r="M1493" t="s">
        <v>4372</v>
      </c>
      <c r="N1493" t="s">
        <v>708</v>
      </c>
      <c r="O1493" t="s">
        <v>708</v>
      </c>
      <c r="P1493" t="s">
        <v>4373</v>
      </c>
      <c r="Q1493" t="s">
        <v>4367</v>
      </c>
      <c r="R1493" t="s">
        <v>0</v>
      </c>
      <c r="S1493">
        <v>8632531</v>
      </c>
    </row>
    <row r="1494" spans="1:19" x14ac:dyDescent="0.3">
      <c r="A1494" t="s">
        <v>0</v>
      </c>
      <c r="B1494" t="s">
        <v>4206</v>
      </c>
      <c r="C1494" t="s">
        <v>2077</v>
      </c>
      <c r="D1494" t="s">
        <v>4282</v>
      </c>
      <c r="E1494" t="s">
        <v>4283</v>
      </c>
      <c r="F1494" t="s">
        <v>4368</v>
      </c>
      <c r="G1494" t="s">
        <v>101</v>
      </c>
      <c r="H1494" t="s">
        <v>0</v>
      </c>
      <c r="I1494" t="s">
        <v>5568</v>
      </c>
      <c r="J1494" s="85">
        <v>46078</v>
      </c>
      <c r="K1494" t="s">
        <v>4375</v>
      </c>
      <c r="L1494" t="s">
        <v>4371</v>
      </c>
      <c r="M1494" t="s">
        <v>4372</v>
      </c>
      <c r="N1494" t="s">
        <v>708</v>
      </c>
      <c r="O1494" t="s">
        <v>708</v>
      </c>
      <c r="P1494" t="s">
        <v>4373</v>
      </c>
      <c r="Q1494" t="s">
        <v>4367</v>
      </c>
      <c r="R1494" t="s">
        <v>0</v>
      </c>
      <c r="S1494">
        <v>8633071</v>
      </c>
    </row>
    <row r="1495" spans="1:19" x14ac:dyDescent="0.3">
      <c r="A1495" t="s">
        <v>0</v>
      </c>
      <c r="B1495" t="s">
        <v>4250</v>
      </c>
      <c r="C1495" t="s">
        <v>2077</v>
      </c>
      <c r="D1495" t="s">
        <v>4282</v>
      </c>
      <c r="E1495" t="s">
        <v>4283</v>
      </c>
      <c r="F1495" t="s">
        <v>4378</v>
      </c>
      <c r="G1495" t="s">
        <v>1879</v>
      </c>
      <c r="H1495" t="s">
        <v>0</v>
      </c>
      <c r="I1495" t="s">
        <v>4379</v>
      </c>
      <c r="J1495" s="85">
        <v>46083</v>
      </c>
      <c r="K1495" t="s">
        <v>4375</v>
      </c>
      <c r="L1495" t="s">
        <v>4371</v>
      </c>
      <c r="M1495" t="s">
        <v>4372</v>
      </c>
      <c r="N1495" t="s">
        <v>708</v>
      </c>
      <c r="O1495" t="s">
        <v>708</v>
      </c>
      <c r="P1495" t="s">
        <v>4373</v>
      </c>
      <c r="Q1495" t="s">
        <v>4367</v>
      </c>
      <c r="R1495" t="s">
        <v>0</v>
      </c>
      <c r="S1495">
        <v>8633071</v>
      </c>
    </row>
    <row r="1496" spans="1:19" x14ac:dyDescent="0.3">
      <c r="A1496" t="s">
        <v>0</v>
      </c>
      <c r="B1496" t="s">
        <v>4252</v>
      </c>
      <c r="C1496" t="s">
        <v>2077</v>
      </c>
      <c r="D1496" t="s">
        <v>4291</v>
      </c>
      <c r="E1496" t="s">
        <v>4292</v>
      </c>
      <c r="F1496" t="s">
        <v>4368</v>
      </c>
      <c r="G1496" t="s">
        <v>1714</v>
      </c>
      <c r="H1496" t="s">
        <v>0</v>
      </c>
      <c r="I1496" t="s">
        <v>5568</v>
      </c>
      <c r="J1496" s="85">
        <v>46078</v>
      </c>
      <c r="K1496" t="s">
        <v>4375</v>
      </c>
      <c r="L1496" t="s">
        <v>4371</v>
      </c>
      <c r="M1496" t="s">
        <v>4372</v>
      </c>
      <c r="N1496" t="s">
        <v>708</v>
      </c>
      <c r="O1496" t="s">
        <v>708</v>
      </c>
      <c r="P1496" t="s">
        <v>4373</v>
      </c>
      <c r="Q1496" t="s">
        <v>4367</v>
      </c>
      <c r="R1496" t="s">
        <v>0</v>
      </c>
      <c r="S1496">
        <v>8634171</v>
      </c>
    </row>
    <row r="1497" spans="1:19" x14ac:dyDescent="0.3">
      <c r="A1497" t="s">
        <v>0</v>
      </c>
      <c r="B1497" t="s">
        <v>4195</v>
      </c>
      <c r="C1497" t="s">
        <v>2077</v>
      </c>
      <c r="D1497" t="s">
        <v>4293</v>
      </c>
      <c r="E1497" t="s">
        <v>4294</v>
      </c>
      <c r="F1497" t="s">
        <v>4376</v>
      </c>
      <c r="G1497" t="s">
        <v>1714</v>
      </c>
      <c r="H1497" t="s">
        <v>0</v>
      </c>
      <c r="I1497" t="s">
        <v>4377</v>
      </c>
      <c r="J1497" s="85">
        <v>46077</v>
      </c>
      <c r="K1497" t="s">
        <v>4375</v>
      </c>
      <c r="L1497" t="s">
        <v>4371</v>
      </c>
      <c r="M1497" t="s">
        <v>4372</v>
      </c>
      <c r="N1497" t="s">
        <v>708</v>
      </c>
      <c r="O1497" t="s">
        <v>708</v>
      </c>
      <c r="P1497" t="s">
        <v>4373</v>
      </c>
      <c r="Q1497" t="s">
        <v>4367</v>
      </c>
      <c r="R1497" t="s">
        <v>0</v>
      </c>
      <c r="S1497">
        <v>8636371</v>
      </c>
    </row>
    <row r="1498" spans="1:19" x14ac:dyDescent="0.3">
      <c r="A1498" t="s">
        <v>0</v>
      </c>
      <c r="B1498" t="s">
        <v>4197</v>
      </c>
      <c r="C1498" t="s">
        <v>2077</v>
      </c>
      <c r="D1498" t="s">
        <v>4295</v>
      </c>
      <c r="E1498" t="s">
        <v>4296</v>
      </c>
      <c r="F1498" t="s">
        <v>4368</v>
      </c>
      <c r="G1498" t="s">
        <v>1714</v>
      </c>
      <c r="H1498" t="s">
        <v>0</v>
      </c>
      <c r="I1498" t="s">
        <v>5820</v>
      </c>
      <c r="J1498" s="85">
        <v>46070</v>
      </c>
      <c r="K1498" t="s">
        <v>4375</v>
      </c>
      <c r="L1498" t="s">
        <v>4371</v>
      </c>
      <c r="M1498" t="s">
        <v>4372</v>
      </c>
      <c r="N1498" t="s">
        <v>708</v>
      </c>
      <c r="O1498" t="s">
        <v>708</v>
      </c>
      <c r="P1498" t="s">
        <v>4373</v>
      </c>
      <c r="Q1498" t="s">
        <v>4367</v>
      </c>
      <c r="R1498" t="s">
        <v>0</v>
      </c>
      <c r="S1498">
        <v>8638061</v>
      </c>
    </row>
    <row r="1499" spans="1:19" x14ac:dyDescent="0.3">
      <c r="A1499" t="s">
        <v>0</v>
      </c>
      <c r="B1499" t="s">
        <v>4254</v>
      </c>
      <c r="C1499" t="s">
        <v>2077</v>
      </c>
      <c r="D1499" t="s">
        <v>4284</v>
      </c>
      <c r="E1499" t="s">
        <v>4285</v>
      </c>
      <c r="F1499" t="s">
        <v>4368</v>
      </c>
      <c r="G1499" t="s">
        <v>1339</v>
      </c>
      <c r="H1499" t="s">
        <v>0</v>
      </c>
      <c r="I1499" t="s">
        <v>5380</v>
      </c>
      <c r="J1499" s="85">
        <v>46080</v>
      </c>
      <c r="K1499" t="s">
        <v>4375</v>
      </c>
      <c r="L1499" t="s">
        <v>4371</v>
      </c>
      <c r="M1499" t="s">
        <v>4372</v>
      </c>
      <c r="N1499" t="s">
        <v>708</v>
      </c>
      <c r="O1499" t="s">
        <v>708</v>
      </c>
      <c r="P1499" t="s">
        <v>4373</v>
      </c>
      <c r="Q1499" t="s">
        <v>4367</v>
      </c>
      <c r="R1499" t="s">
        <v>0</v>
      </c>
      <c r="S1499">
        <v>8644131</v>
      </c>
    </row>
    <row r="1500" spans="1:19" x14ac:dyDescent="0.3">
      <c r="A1500" t="s">
        <v>0</v>
      </c>
      <c r="B1500" t="s">
        <v>4256</v>
      </c>
      <c r="C1500" t="s">
        <v>2077</v>
      </c>
      <c r="D1500" t="s">
        <v>4286</v>
      </c>
      <c r="E1500" t="s">
        <v>4287</v>
      </c>
      <c r="F1500" t="s">
        <v>4368</v>
      </c>
      <c r="G1500" t="s">
        <v>1714</v>
      </c>
      <c r="H1500" t="s">
        <v>0</v>
      </c>
      <c r="I1500" t="s">
        <v>5380</v>
      </c>
      <c r="J1500" s="85">
        <v>46080</v>
      </c>
      <c r="K1500" t="s">
        <v>4375</v>
      </c>
      <c r="L1500" t="s">
        <v>4371</v>
      </c>
      <c r="M1500" t="s">
        <v>4372</v>
      </c>
      <c r="N1500" t="s">
        <v>708</v>
      </c>
      <c r="O1500" t="s">
        <v>708</v>
      </c>
      <c r="P1500" t="s">
        <v>4373</v>
      </c>
      <c r="Q1500" t="s">
        <v>4367</v>
      </c>
      <c r="R1500" t="s">
        <v>0</v>
      </c>
      <c r="S1500">
        <v>8644141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D468B892-E678-4D19-8F81-5DF00BD5DDB5}">
  <ds:schemaRefs/>
</ds:datastoreItem>
</file>

<file path=customXml/itemProps2.xml><?xml version="1.0" encoding="utf-8"?>
<ds:datastoreItem xmlns:ds="http://schemas.openxmlformats.org/officeDocument/2006/customXml" ds:itemID="{6B99B133-65A0-4A62-9A31-BC96797CC625}">
  <ds:schemaRefs/>
</ds:datastoreItem>
</file>

<file path=customXml/itemProps3.xml><?xml version="1.0" encoding="utf-8"?>
<ds:datastoreItem xmlns:ds="http://schemas.openxmlformats.org/officeDocument/2006/customXml" ds:itemID="{9AB13CA0-F779-41F7-8ADC-9770C60B443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A3DD971-EC5B-4675-ADFF-3D2D123117DC}">
  <ds:schemaRefs/>
</ds:datastoreItem>
</file>

<file path=customXml/itemProps5.xml><?xml version="1.0" encoding="utf-8"?>
<ds:datastoreItem xmlns:ds="http://schemas.openxmlformats.org/officeDocument/2006/customXml" ds:itemID="{E0AA9CF5-5B5E-4AAE-AC6B-505C39A6F22A}">
  <ds:schemaRefs/>
</ds:datastoreItem>
</file>

<file path=customXml/itemProps6.xml><?xml version="1.0" encoding="utf-8"?>
<ds:datastoreItem xmlns:ds="http://schemas.openxmlformats.org/officeDocument/2006/customXml" ds:itemID="{DD5D18B4-E6D0-45AE-B973-8CA6D3635CE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15</vt:i4>
      </vt:variant>
    </vt:vector>
  </HeadingPairs>
  <TitlesOfParts>
    <vt:vector size="33" baseType="lpstr">
      <vt:lpstr>PLANING</vt:lpstr>
      <vt:lpstr>BUFFER</vt:lpstr>
      <vt:lpstr>CLIENT</vt:lpstr>
      <vt:lpstr>SUIVI_MET</vt:lpstr>
      <vt:lpstr>CAPAMETW16</vt:lpstr>
      <vt:lpstr>CAPAMETW15</vt:lpstr>
      <vt:lpstr>Metteur en train</vt:lpstr>
      <vt:lpstr>O</vt:lpstr>
      <vt:lpstr>!</vt:lpstr>
      <vt:lpstr>Refresh_Log</vt:lpstr>
      <vt:lpstr>03_Archive_BORD_DEC</vt:lpstr>
      <vt:lpstr>PRT</vt:lpstr>
      <vt:lpstr>COOIS_DELAIS_START</vt:lpstr>
      <vt:lpstr>ListMach</vt:lpstr>
      <vt:lpstr>ZCONF</vt:lpstr>
      <vt:lpstr>DB_ZPPROUTLIST_ALL</vt:lpstr>
      <vt:lpstr>DB_CEWB_Nomenclature</vt:lpstr>
      <vt:lpstr>DB_ZETAPV</vt:lpstr>
      <vt:lpstr>BUFFER!BESOIN_CLIENT</vt:lpstr>
      <vt:lpstr>BUFFER!BUFFER</vt:lpstr>
      <vt:lpstr>Chemin</vt:lpstr>
      <vt:lpstr>BUFFER!EXPEDIER</vt:lpstr>
      <vt:lpstr>FichierCrom</vt:lpstr>
      <vt:lpstr>Machine</vt:lpstr>
      <vt:lpstr>MANCOS</vt:lpstr>
      <vt:lpstr>BUFFER!MISE_EN_STOCK</vt:lpstr>
      <vt:lpstr>RECLAMATIONS</vt:lpstr>
      <vt:lpstr>BUFFER!SCRAP</vt:lpstr>
      <vt:lpstr>BUFFER!STOCK_DEC</vt:lpstr>
      <vt:lpstr>BUFFER!TP</vt:lpstr>
      <vt:lpstr>BUFFER!WIP</vt:lpstr>
      <vt:lpstr>WIPNOK</vt:lpstr>
      <vt:lpstr>PLANING!Zone_d_impression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Scheidegger, Yann</dc:creator>
  <cp:lastModifiedBy>Sahan, Lale</cp:lastModifiedBy>
  <cp:lastPrinted>2024-03-07T10:12:24Z</cp:lastPrinted>
  <dcterms:created xsi:type="dcterms:W3CDTF">2015-06-05T18:19:34Z</dcterms:created>
  <dcterms:modified xsi:type="dcterms:W3CDTF">2026-05-22T14:50:27Z</dcterms:modified>
</cp:coreProperties>
</file>